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Índice" sheetId="1" r:id="rId1"/>
    <sheet name="Presentación" sheetId="20" r:id="rId2"/>
    <sheet name="Informantes" sheetId="21" r:id="rId3"/>
    <sheet name="Participantes" sheetId="22" r:id="rId4"/>
    <sheet name="CNGE_2023_M1_Secc1_Sub1" sheetId="5" r:id="rId5"/>
    <sheet name="CNGE_2023_M1_Secc1_Sub2" sheetId="12" r:id="rId6"/>
    <sheet name="CNGE_2023_M1_Secc1_Sub3" sheetId="13" r:id="rId7"/>
    <sheet name="Adición" sheetId="23" r:id="rId8"/>
    <sheet name="Anexo" sheetId="9" r:id="rId9"/>
    <sheet name="Glosario" sheetId="8" r:id="rId10"/>
  </sheets>
  <definedNames>
    <definedName name="_xlnm.Print_Area" localSheetId="7">Adición!$A$1:$AE$708</definedName>
    <definedName name="_xlnm.Print_Area" localSheetId="8">Anexo!$A$1:$AE$291</definedName>
    <definedName name="_xlnm.Print_Area" localSheetId="4">CNGE_2023_M1_Secc1_Sub1!$A$1:$AE$184</definedName>
    <definedName name="_xlnm.Print_Area" localSheetId="5">CNGE_2023_M1_Secc1_Sub2!$A$1:$AE$3290</definedName>
    <definedName name="_xlnm.Print_Area" localSheetId="6">CNGE_2023_M1_Secc1_Sub3!$A$1:$AE$503</definedName>
    <definedName name="_xlnm.Print_Area" localSheetId="9">Glosario!$A$1:$AE$187</definedName>
    <definedName name="_xlnm.Print_Area" localSheetId="0">Índice!$A$1:$AE$35</definedName>
    <definedName name="_xlnm.Print_Area" localSheetId="2">Informantes!$A$1:$AE$58</definedName>
    <definedName name="_xlnm.Print_Area" localSheetId="3">Participantes!$A$1:$BF$72</definedName>
    <definedName name="_xlnm.Print_Area" localSheetId="1">Presentación!$A$1:$AE$136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27" i="13" l="1"/>
  <c r="AG172" i="13" l="1"/>
  <c r="AH172" i="13" s="1"/>
  <c r="AH232" i="13" l="1"/>
  <c r="AG228" i="13"/>
  <c r="B178" i="13"/>
  <c r="AG2587" i="12"/>
  <c r="AH2592" i="12" s="1"/>
  <c r="AM236" i="13" l="1"/>
  <c r="AM237" i="13"/>
  <c r="AM238" i="13"/>
  <c r="AM239" i="13"/>
  <c r="AM240" i="13"/>
  <c r="AM241" i="13"/>
  <c r="AM242" i="13"/>
  <c r="AM243" i="13"/>
  <c r="AM244" i="13"/>
  <c r="AM245" i="13"/>
  <c r="AM246" i="13"/>
  <c r="AM247" i="13"/>
  <c r="AM248" i="13"/>
  <c r="AM249" i="13"/>
  <c r="AM250" i="13"/>
  <c r="AM251" i="13"/>
  <c r="AM252" i="13"/>
  <c r="AM253" i="13"/>
  <c r="AM254" i="13"/>
  <c r="AM255" i="13"/>
  <c r="AM256" i="13"/>
  <c r="AM257" i="13"/>
  <c r="AM258" i="13"/>
  <c r="AM259" i="13"/>
  <c r="AM260" i="13"/>
  <c r="AM261" i="13"/>
  <c r="AM262" i="13"/>
  <c r="AM263" i="13"/>
  <c r="AM264" i="13"/>
  <c r="AM265" i="13"/>
  <c r="AM266" i="13"/>
  <c r="AM267" i="13"/>
  <c r="AM268" i="13"/>
  <c r="AM269" i="13"/>
  <c r="AM270" i="13"/>
  <c r="AM271" i="13"/>
  <c r="AM272" i="13"/>
  <c r="AM273" i="13"/>
  <c r="AM274" i="13"/>
  <c r="AM275" i="13"/>
  <c r="AM276" i="13"/>
  <c r="AM277" i="13"/>
  <c r="AM278" i="13"/>
  <c r="AM279" i="13"/>
  <c r="AM280" i="13"/>
  <c r="AM281" i="13"/>
  <c r="AM282" i="13"/>
  <c r="AM283" i="13"/>
  <c r="AM284" i="13"/>
  <c r="AM285" i="13"/>
  <c r="AM286" i="13"/>
  <c r="AM287" i="13"/>
  <c r="AM288" i="13"/>
  <c r="AM289" i="13"/>
  <c r="AM290" i="13"/>
  <c r="AM291" i="13"/>
  <c r="AM292" i="13"/>
  <c r="AM293" i="13"/>
  <c r="AM294" i="13"/>
  <c r="AM295" i="13"/>
  <c r="AM296" i="13"/>
  <c r="AM297" i="13"/>
  <c r="AM298" i="13"/>
  <c r="AM299" i="13"/>
  <c r="AM300" i="13"/>
  <c r="AM301" i="13"/>
  <c r="AM302" i="13"/>
  <c r="AM303" i="13"/>
  <c r="AM304" i="13"/>
  <c r="AM305" i="13"/>
  <c r="AM306" i="13"/>
  <c r="AM307" i="13"/>
  <c r="AM308" i="13"/>
  <c r="AM309" i="13"/>
  <c r="AM310" i="13"/>
  <c r="AM311" i="13"/>
  <c r="AM312" i="13"/>
  <c r="AM313" i="13"/>
  <c r="AM314" i="13"/>
  <c r="AM315" i="13"/>
  <c r="AM316" i="13"/>
  <c r="AM317" i="13"/>
  <c r="AM318" i="13"/>
  <c r="AM319" i="13"/>
  <c r="AM320" i="13"/>
  <c r="AM321" i="13"/>
  <c r="AM322" i="13"/>
  <c r="AM323" i="13"/>
  <c r="AM324" i="13"/>
  <c r="AM325" i="13"/>
  <c r="AM326" i="13"/>
  <c r="AM327" i="13"/>
  <c r="AM328" i="13"/>
  <c r="AM329" i="13"/>
  <c r="AM330" i="13"/>
  <c r="AM331" i="13"/>
  <c r="AM332" i="13"/>
  <c r="AM333" i="13"/>
  <c r="AM334" i="13"/>
  <c r="AM335" i="13"/>
  <c r="AM336" i="13"/>
  <c r="AM337" i="13"/>
  <c r="AM338" i="13"/>
  <c r="AM339" i="13"/>
  <c r="AM340" i="13"/>
  <c r="AM341" i="13"/>
  <c r="AM342" i="13"/>
  <c r="AM343" i="13"/>
  <c r="AM344" i="13"/>
  <c r="AM345" i="13"/>
  <c r="AM346" i="13"/>
  <c r="AM347" i="13"/>
  <c r="AM348" i="13"/>
  <c r="AM349" i="13"/>
  <c r="AM350" i="13"/>
  <c r="AM351" i="13"/>
  <c r="AM352" i="13"/>
  <c r="AM353" i="13"/>
  <c r="AM354" i="13"/>
  <c r="AM235" i="13"/>
  <c r="AK2272" i="12"/>
  <c r="AK2271" i="12"/>
  <c r="AO49" i="12" l="1"/>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48" i="12"/>
  <c r="AJ2453" i="12" l="1"/>
  <c r="AG86" i="23" l="1"/>
  <c r="AO1731" i="12" l="1"/>
  <c r="AP1731" i="12"/>
  <c r="AQ1731" i="12"/>
  <c r="AT1731" i="12"/>
  <c r="AU1731" i="12"/>
  <c r="AV1731" i="12"/>
  <c r="AY1731" i="12"/>
  <c r="AZ1731" i="12"/>
  <c r="BA1731" i="12"/>
  <c r="BE1731" i="12"/>
  <c r="BF1731" i="12"/>
  <c r="BJ1731" i="12"/>
  <c r="BK1731" i="12"/>
  <c r="AO1732" i="12"/>
  <c r="AP1732" i="12"/>
  <c r="AQ1732" i="12"/>
  <c r="AT1732" i="12"/>
  <c r="AU1732" i="12"/>
  <c r="AV1732" i="12"/>
  <c r="AY1732" i="12"/>
  <c r="AZ1732" i="12"/>
  <c r="BA1732" i="12"/>
  <c r="BE1732" i="12"/>
  <c r="BF1732" i="12"/>
  <c r="BJ1732" i="12"/>
  <c r="BK1732" i="12"/>
  <c r="AO1733" i="12"/>
  <c r="AP1733" i="12"/>
  <c r="AQ1733" i="12"/>
  <c r="AT1733" i="12"/>
  <c r="AU1733" i="12"/>
  <c r="AV1733" i="12"/>
  <c r="AY1733" i="12"/>
  <c r="AZ1733" i="12"/>
  <c r="BA1733" i="12"/>
  <c r="BE1733" i="12"/>
  <c r="BF1733" i="12"/>
  <c r="BJ1733" i="12"/>
  <c r="BK1733" i="12"/>
  <c r="AO1734" i="12"/>
  <c r="AP1734" i="12"/>
  <c r="AQ1734" i="12"/>
  <c r="AT1734" i="12"/>
  <c r="AU1734" i="12"/>
  <c r="AV1734" i="12"/>
  <c r="AY1734" i="12"/>
  <c r="AZ1734" i="12"/>
  <c r="BA1734" i="12"/>
  <c r="BE1734" i="12"/>
  <c r="BF1734" i="12"/>
  <c r="BJ1734" i="12"/>
  <c r="BK1734" i="12"/>
  <c r="AO1735" i="12"/>
  <c r="AP1735" i="12"/>
  <c r="AQ1735" i="12"/>
  <c r="AT1735" i="12"/>
  <c r="AU1735" i="12"/>
  <c r="AV1735" i="12"/>
  <c r="AY1735" i="12"/>
  <c r="AZ1735" i="12"/>
  <c r="BA1735" i="12"/>
  <c r="BE1735" i="12"/>
  <c r="BF1735" i="12"/>
  <c r="BJ1735" i="12"/>
  <c r="BK1735" i="12"/>
  <c r="AO1736" i="12"/>
  <c r="AP1736" i="12"/>
  <c r="AQ1736" i="12"/>
  <c r="AT1736" i="12"/>
  <c r="AU1736" i="12"/>
  <c r="AV1736" i="12"/>
  <c r="AY1736" i="12"/>
  <c r="AZ1736" i="12"/>
  <c r="BA1736" i="12"/>
  <c r="BE1736" i="12"/>
  <c r="BF1736" i="12"/>
  <c r="BJ1736" i="12"/>
  <c r="BK1736" i="12"/>
  <c r="AO1737" i="12"/>
  <c r="AP1737" i="12"/>
  <c r="AQ1737" i="12"/>
  <c r="AT1737" i="12"/>
  <c r="AU1737" i="12"/>
  <c r="AV1737" i="12"/>
  <c r="AY1737" i="12"/>
  <c r="AZ1737" i="12"/>
  <c r="BA1737" i="12"/>
  <c r="BE1737" i="12"/>
  <c r="BF1737" i="12"/>
  <c r="BJ1737" i="12"/>
  <c r="BK1737" i="12"/>
  <c r="AO1738" i="12"/>
  <c r="AP1738" i="12"/>
  <c r="AQ1738" i="12"/>
  <c r="AT1738" i="12"/>
  <c r="AU1738" i="12"/>
  <c r="AV1738" i="12"/>
  <c r="AY1738" i="12"/>
  <c r="AZ1738" i="12"/>
  <c r="BA1738" i="12"/>
  <c r="BE1738" i="12"/>
  <c r="BF1738" i="12"/>
  <c r="BJ1738" i="12"/>
  <c r="BK1738" i="12"/>
  <c r="AO1739" i="12"/>
  <c r="AP1739" i="12"/>
  <c r="AQ1739" i="12"/>
  <c r="AT1739" i="12"/>
  <c r="AU1739" i="12"/>
  <c r="AV1739" i="12"/>
  <c r="AY1739" i="12"/>
  <c r="AZ1739" i="12"/>
  <c r="BA1739" i="12"/>
  <c r="BE1739" i="12"/>
  <c r="BF1739" i="12"/>
  <c r="BJ1739" i="12"/>
  <c r="BK1739" i="12"/>
  <c r="AO1740" i="12"/>
  <c r="AP1740" i="12"/>
  <c r="AQ1740" i="12"/>
  <c r="AT1740" i="12"/>
  <c r="AU1740" i="12"/>
  <c r="AV1740" i="12"/>
  <c r="AY1740" i="12"/>
  <c r="AZ1740" i="12"/>
  <c r="BA1740" i="12"/>
  <c r="BE1740" i="12"/>
  <c r="BF1740" i="12"/>
  <c r="BJ1740" i="12"/>
  <c r="BK1740" i="12"/>
  <c r="AO1741" i="12"/>
  <c r="AP1741" i="12"/>
  <c r="AQ1741" i="12"/>
  <c r="AT1741" i="12"/>
  <c r="AU1741" i="12"/>
  <c r="AV1741" i="12"/>
  <c r="AY1741" i="12"/>
  <c r="AZ1741" i="12"/>
  <c r="BA1741" i="12"/>
  <c r="BE1741" i="12"/>
  <c r="BF1741" i="12"/>
  <c r="BJ1741" i="12"/>
  <c r="BK1741" i="12"/>
  <c r="AO1742" i="12"/>
  <c r="AP1742" i="12"/>
  <c r="AQ1742" i="12"/>
  <c r="AT1742" i="12"/>
  <c r="AU1742" i="12"/>
  <c r="AV1742" i="12"/>
  <c r="AY1742" i="12"/>
  <c r="AZ1742" i="12"/>
  <c r="BA1742" i="12"/>
  <c r="BE1742" i="12"/>
  <c r="BF1742" i="12"/>
  <c r="BJ1742" i="12"/>
  <c r="BK1742" i="12"/>
  <c r="AO1743" i="12"/>
  <c r="AP1743" i="12"/>
  <c r="AQ1743" i="12"/>
  <c r="AT1743" i="12"/>
  <c r="AU1743" i="12"/>
  <c r="AV1743" i="12"/>
  <c r="AY1743" i="12"/>
  <c r="AZ1743" i="12"/>
  <c r="BA1743" i="12"/>
  <c r="BE1743" i="12"/>
  <c r="BF1743" i="12"/>
  <c r="BJ1743" i="12"/>
  <c r="BK1743" i="12"/>
  <c r="AO1744" i="12"/>
  <c r="AP1744" i="12"/>
  <c r="AQ1744" i="12"/>
  <c r="AT1744" i="12"/>
  <c r="AU1744" i="12"/>
  <c r="AV1744" i="12"/>
  <c r="AY1744" i="12"/>
  <c r="AZ1744" i="12"/>
  <c r="BA1744" i="12"/>
  <c r="BE1744" i="12"/>
  <c r="BF1744" i="12"/>
  <c r="BJ1744" i="12"/>
  <c r="BK1744" i="12"/>
  <c r="AO1745" i="12"/>
  <c r="AP1745" i="12"/>
  <c r="AQ1745" i="12"/>
  <c r="AT1745" i="12"/>
  <c r="AU1745" i="12"/>
  <c r="AV1745" i="12"/>
  <c r="AY1745" i="12"/>
  <c r="AZ1745" i="12"/>
  <c r="BA1745" i="12"/>
  <c r="BE1745" i="12"/>
  <c r="BF1745" i="12"/>
  <c r="BJ1745" i="12"/>
  <c r="BK1745" i="12"/>
  <c r="AO1746" i="12"/>
  <c r="AP1746" i="12"/>
  <c r="AQ1746" i="12"/>
  <c r="AT1746" i="12"/>
  <c r="AU1746" i="12"/>
  <c r="AV1746" i="12"/>
  <c r="AY1746" i="12"/>
  <c r="AZ1746" i="12"/>
  <c r="BA1746" i="12"/>
  <c r="BE1746" i="12"/>
  <c r="BF1746" i="12"/>
  <c r="BJ1746" i="12"/>
  <c r="BK1746" i="12"/>
  <c r="AO1747" i="12"/>
  <c r="AP1747" i="12"/>
  <c r="AQ1747" i="12"/>
  <c r="AT1747" i="12"/>
  <c r="AU1747" i="12"/>
  <c r="AV1747" i="12"/>
  <c r="AY1747" i="12"/>
  <c r="AZ1747" i="12"/>
  <c r="BA1747" i="12"/>
  <c r="BE1747" i="12"/>
  <c r="BF1747" i="12"/>
  <c r="BJ1747" i="12"/>
  <c r="BK1747" i="12"/>
  <c r="AO1748" i="12"/>
  <c r="AP1748" i="12"/>
  <c r="AQ1748" i="12"/>
  <c r="AT1748" i="12"/>
  <c r="AU1748" i="12"/>
  <c r="AV1748" i="12"/>
  <c r="AY1748" i="12"/>
  <c r="AZ1748" i="12"/>
  <c r="BA1748" i="12"/>
  <c r="BE1748" i="12"/>
  <c r="BF1748" i="12"/>
  <c r="BJ1748" i="12"/>
  <c r="BK1748" i="12"/>
  <c r="AO1749" i="12"/>
  <c r="AP1749" i="12"/>
  <c r="AQ1749" i="12"/>
  <c r="AT1749" i="12"/>
  <c r="AU1749" i="12"/>
  <c r="AV1749" i="12"/>
  <c r="AY1749" i="12"/>
  <c r="AZ1749" i="12"/>
  <c r="BA1749" i="12"/>
  <c r="BE1749" i="12"/>
  <c r="BF1749" i="12"/>
  <c r="BJ1749" i="12"/>
  <c r="BK1749" i="12"/>
  <c r="AO1750" i="12"/>
  <c r="AP1750" i="12"/>
  <c r="AQ1750" i="12"/>
  <c r="AT1750" i="12"/>
  <c r="AU1750" i="12"/>
  <c r="AV1750" i="12"/>
  <c r="AY1750" i="12"/>
  <c r="AZ1750" i="12"/>
  <c r="BA1750" i="12"/>
  <c r="BE1750" i="12"/>
  <c r="BF1750" i="12"/>
  <c r="BJ1750" i="12"/>
  <c r="BK1750" i="12"/>
  <c r="AO1751" i="12"/>
  <c r="AP1751" i="12"/>
  <c r="AQ1751" i="12"/>
  <c r="AT1751" i="12"/>
  <c r="AU1751" i="12"/>
  <c r="AV1751" i="12"/>
  <c r="AY1751" i="12"/>
  <c r="AZ1751" i="12"/>
  <c r="BA1751" i="12"/>
  <c r="BE1751" i="12"/>
  <c r="BF1751" i="12"/>
  <c r="BJ1751" i="12"/>
  <c r="BK1751" i="12"/>
  <c r="AO1752" i="12"/>
  <c r="AP1752" i="12"/>
  <c r="AQ1752" i="12"/>
  <c r="AT1752" i="12"/>
  <c r="AU1752" i="12"/>
  <c r="AV1752" i="12"/>
  <c r="AY1752" i="12"/>
  <c r="AZ1752" i="12"/>
  <c r="BA1752" i="12"/>
  <c r="BE1752" i="12"/>
  <c r="BF1752" i="12"/>
  <c r="BJ1752" i="12"/>
  <c r="BK1752" i="12"/>
  <c r="AO1753" i="12"/>
  <c r="AP1753" i="12"/>
  <c r="AQ1753" i="12"/>
  <c r="AT1753" i="12"/>
  <c r="AU1753" i="12"/>
  <c r="AV1753" i="12"/>
  <c r="AY1753" i="12"/>
  <c r="AZ1753" i="12"/>
  <c r="BA1753" i="12"/>
  <c r="BE1753" i="12"/>
  <c r="BF1753" i="12"/>
  <c r="BJ1753" i="12"/>
  <c r="BK1753" i="12"/>
  <c r="AO1754" i="12"/>
  <c r="AP1754" i="12"/>
  <c r="AQ1754" i="12"/>
  <c r="AT1754" i="12"/>
  <c r="AU1754" i="12"/>
  <c r="AV1754" i="12"/>
  <c r="AY1754" i="12"/>
  <c r="AZ1754" i="12"/>
  <c r="BA1754" i="12"/>
  <c r="BE1754" i="12"/>
  <c r="BF1754" i="12"/>
  <c r="BJ1754" i="12"/>
  <c r="BK1754" i="12"/>
  <c r="AO1755" i="12"/>
  <c r="AP1755" i="12"/>
  <c r="AQ1755" i="12"/>
  <c r="AT1755" i="12"/>
  <c r="AU1755" i="12"/>
  <c r="AV1755" i="12"/>
  <c r="AY1755" i="12"/>
  <c r="AZ1755" i="12"/>
  <c r="BA1755" i="12"/>
  <c r="BE1755" i="12"/>
  <c r="BF1755" i="12"/>
  <c r="BJ1755" i="12"/>
  <c r="BK1755" i="12"/>
  <c r="AO1756" i="12"/>
  <c r="AP1756" i="12"/>
  <c r="AQ1756" i="12"/>
  <c r="AT1756" i="12"/>
  <c r="AU1756" i="12"/>
  <c r="AV1756" i="12"/>
  <c r="AY1756" i="12"/>
  <c r="AZ1756" i="12"/>
  <c r="BA1756" i="12"/>
  <c r="BE1756" i="12"/>
  <c r="BF1756" i="12"/>
  <c r="BJ1756" i="12"/>
  <c r="BK1756" i="12"/>
  <c r="AO1757" i="12"/>
  <c r="AP1757" i="12"/>
  <c r="AQ1757" i="12"/>
  <c r="AT1757" i="12"/>
  <c r="AU1757" i="12"/>
  <c r="AV1757" i="12"/>
  <c r="AY1757" i="12"/>
  <c r="AZ1757" i="12"/>
  <c r="BA1757" i="12"/>
  <c r="BE1757" i="12"/>
  <c r="BF1757" i="12"/>
  <c r="BJ1757" i="12"/>
  <c r="BK1757" i="12"/>
  <c r="AO1758" i="12"/>
  <c r="AP1758" i="12"/>
  <c r="AQ1758" i="12"/>
  <c r="AT1758" i="12"/>
  <c r="AU1758" i="12"/>
  <c r="AV1758" i="12"/>
  <c r="AY1758" i="12"/>
  <c r="AZ1758" i="12"/>
  <c r="BA1758" i="12"/>
  <c r="BE1758" i="12"/>
  <c r="BF1758" i="12"/>
  <c r="BJ1758" i="12"/>
  <c r="BK1758" i="12"/>
  <c r="AO1759" i="12"/>
  <c r="AP1759" i="12"/>
  <c r="AQ1759" i="12"/>
  <c r="AT1759" i="12"/>
  <c r="AU1759" i="12"/>
  <c r="AV1759" i="12"/>
  <c r="AY1759" i="12"/>
  <c r="AZ1759" i="12"/>
  <c r="BA1759" i="12"/>
  <c r="BE1759" i="12"/>
  <c r="BF1759" i="12"/>
  <c r="BJ1759" i="12"/>
  <c r="BK1759" i="12"/>
  <c r="AO1760" i="12"/>
  <c r="AP1760" i="12"/>
  <c r="AQ1760" i="12"/>
  <c r="AT1760" i="12"/>
  <c r="AU1760" i="12"/>
  <c r="AV1760" i="12"/>
  <c r="AY1760" i="12"/>
  <c r="AZ1760" i="12"/>
  <c r="BA1760" i="12"/>
  <c r="BE1760" i="12"/>
  <c r="BF1760" i="12"/>
  <c r="BJ1760" i="12"/>
  <c r="BK1760" i="12"/>
  <c r="AO1761" i="12"/>
  <c r="AP1761" i="12"/>
  <c r="AQ1761" i="12"/>
  <c r="AT1761" i="12"/>
  <c r="AU1761" i="12"/>
  <c r="AV1761" i="12"/>
  <c r="AY1761" i="12"/>
  <c r="AZ1761" i="12"/>
  <c r="BA1761" i="12"/>
  <c r="BE1761" i="12"/>
  <c r="BF1761" i="12"/>
  <c r="BJ1761" i="12"/>
  <c r="BK1761" i="12"/>
  <c r="AO1762" i="12"/>
  <c r="AP1762" i="12"/>
  <c r="AQ1762" i="12"/>
  <c r="AT1762" i="12"/>
  <c r="AU1762" i="12"/>
  <c r="AV1762" i="12"/>
  <c r="AY1762" i="12"/>
  <c r="AZ1762" i="12"/>
  <c r="BA1762" i="12"/>
  <c r="BE1762" i="12"/>
  <c r="BF1762" i="12"/>
  <c r="BJ1762" i="12"/>
  <c r="BK1762" i="12"/>
  <c r="AO1763" i="12"/>
  <c r="AP1763" i="12"/>
  <c r="AQ1763" i="12"/>
  <c r="AT1763" i="12"/>
  <c r="AU1763" i="12"/>
  <c r="AV1763" i="12"/>
  <c r="AY1763" i="12"/>
  <c r="AZ1763" i="12"/>
  <c r="BA1763" i="12"/>
  <c r="BE1763" i="12"/>
  <c r="BF1763" i="12"/>
  <c r="BJ1763" i="12"/>
  <c r="BK1763" i="12"/>
  <c r="AO1764" i="12"/>
  <c r="AP1764" i="12"/>
  <c r="AQ1764" i="12"/>
  <c r="AT1764" i="12"/>
  <c r="AU1764" i="12"/>
  <c r="AV1764" i="12"/>
  <c r="AY1764" i="12"/>
  <c r="AZ1764" i="12"/>
  <c r="BA1764" i="12"/>
  <c r="BE1764" i="12"/>
  <c r="BF1764" i="12"/>
  <c r="BJ1764" i="12"/>
  <c r="BK1764" i="12"/>
  <c r="AO1765" i="12"/>
  <c r="AP1765" i="12"/>
  <c r="AQ1765" i="12"/>
  <c r="AT1765" i="12"/>
  <c r="AU1765" i="12"/>
  <c r="AV1765" i="12"/>
  <c r="AY1765" i="12"/>
  <c r="AZ1765" i="12"/>
  <c r="BA1765" i="12"/>
  <c r="BE1765" i="12"/>
  <c r="BF1765" i="12"/>
  <c r="BJ1765" i="12"/>
  <c r="BK1765" i="12"/>
  <c r="AO1766" i="12"/>
  <c r="AP1766" i="12"/>
  <c r="AQ1766" i="12"/>
  <c r="AT1766" i="12"/>
  <c r="AU1766" i="12"/>
  <c r="AV1766" i="12"/>
  <c r="AY1766" i="12"/>
  <c r="AZ1766" i="12"/>
  <c r="BA1766" i="12"/>
  <c r="BE1766" i="12"/>
  <c r="BF1766" i="12"/>
  <c r="BJ1766" i="12"/>
  <c r="BK1766" i="12"/>
  <c r="AO1767" i="12"/>
  <c r="AP1767" i="12"/>
  <c r="AQ1767" i="12"/>
  <c r="AT1767" i="12"/>
  <c r="AU1767" i="12"/>
  <c r="AV1767" i="12"/>
  <c r="AY1767" i="12"/>
  <c r="AZ1767" i="12"/>
  <c r="BA1767" i="12"/>
  <c r="BE1767" i="12"/>
  <c r="BF1767" i="12"/>
  <c r="BJ1767" i="12"/>
  <c r="BK1767" i="12"/>
  <c r="AO1768" i="12"/>
  <c r="AP1768" i="12"/>
  <c r="AQ1768" i="12"/>
  <c r="AT1768" i="12"/>
  <c r="AU1768" i="12"/>
  <c r="AV1768" i="12"/>
  <c r="AY1768" i="12"/>
  <c r="AZ1768" i="12"/>
  <c r="BA1768" i="12"/>
  <c r="BE1768" i="12"/>
  <c r="BF1768" i="12"/>
  <c r="BJ1768" i="12"/>
  <c r="BK1768" i="12"/>
  <c r="AO1769" i="12"/>
  <c r="AP1769" i="12"/>
  <c r="AQ1769" i="12"/>
  <c r="AT1769" i="12"/>
  <c r="AU1769" i="12"/>
  <c r="AV1769" i="12"/>
  <c r="AY1769" i="12"/>
  <c r="AZ1769" i="12"/>
  <c r="BA1769" i="12"/>
  <c r="BE1769" i="12"/>
  <c r="BF1769" i="12"/>
  <c r="BJ1769" i="12"/>
  <c r="BK1769" i="12"/>
  <c r="AO1770" i="12"/>
  <c r="AP1770" i="12"/>
  <c r="AQ1770" i="12"/>
  <c r="AT1770" i="12"/>
  <c r="AU1770" i="12"/>
  <c r="AV1770" i="12"/>
  <c r="AY1770" i="12"/>
  <c r="AZ1770" i="12"/>
  <c r="BA1770" i="12"/>
  <c r="BE1770" i="12"/>
  <c r="BF1770" i="12"/>
  <c r="BJ1770" i="12"/>
  <c r="BK1770" i="12"/>
  <c r="AO1771" i="12"/>
  <c r="AP1771" i="12"/>
  <c r="AQ1771" i="12"/>
  <c r="AT1771" i="12"/>
  <c r="AU1771" i="12"/>
  <c r="AV1771" i="12"/>
  <c r="AY1771" i="12"/>
  <c r="AZ1771" i="12"/>
  <c r="BA1771" i="12"/>
  <c r="BE1771" i="12"/>
  <c r="BF1771" i="12"/>
  <c r="BJ1771" i="12"/>
  <c r="BK1771" i="12"/>
  <c r="AO1772" i="12"/>
  <c r="AP1772" i="12"/>
  <c r="AQ1772" i="12"/>
  <c r="AT1772" i="12"/>
  <c r="AU1772" i="12"/>
  <c r="AV1772" i="12"/>
  <c r="AY1772" i="12"/>
  <c r="AZ1772" i="12"/>
  <c r="BA1772" i="12"/>
  <c r="BE1772" i="12"/>
  <c r="BF1772" i="12"/>
  <c r="BJ1772" i="12"/>
  <c r="BK1772" i="12"/>
  <c r="AO1773" i="12"/>
  <c r="AP1773" i="12"/>
  <c r="AQ1773" i="12"/>
  <c r="AT1773" i="12"/>
  <c r="AU1773" i="12"/>
  <c r="AV1773" i="12"/>
  <c r="AY1773" i="12"/>
  <c r="AZ1773" i="12"/>
  <c r="BA1773" i="12"/>
  <c r="BE1773" i="12"/>
  <c r="BF1773" i="12"/>
  <c r="BJ1773" i="12"/>
  <c r="BK1773" i="12"/>
  <c r="AO1774" i="12"/>
  <c r="AP1774" i="12"/>
  <c r="AQ1774" i="12"/>
  <c r="AT1774" i="12"/>
  <c r="AU1774" i="12"/>
  <c r="AV1774" i="12"/>
  <c r="AY1774" i="12"/>
  <c r="AZ1774" i="12"/>
  <c r="BA1774" i="12"/>
  <c r="BE1774" i="12"/>
  <c r="BF1774" i="12"/>
  <c r="BJ1774" i="12"/>
  <c r="BK1774" i="12"/>
  <c r="AO1775" i="12"/>
  <c r="AP1775" i="12"/>
  <c r="AQ1775" i="12"/>
  <c r="AT1775" i="12"/>
  <c r="AU1775" i="12"/>
  <c r="AV1775" i="12"/>
  <c r="AY1775" i="12"/>
  <c r="AZ1775" i="12"/>
  <c r="BA1775" i="12"/>
  <c r="BE1775" i="12"/>
  <c r="BF1775" i="12"/>
  <c r="BJ1775" i="12"/>
  <c r="BK1775" i="12"/>
  <c r="AO1776" i="12"/>
  <c r="AP1776" i="12"/>
  <c r="AQ1776" i="12"/>
  <c r="AT1776" i="12"/>
  <c r="AU1776" i="12"/>
  <c r="AV1776" i="12"/>
  <c r="AY1776" i="12"/>
  <c r="AZ1776" i="12"/>
  <c r="BA1776" i="12"/>
  <c r="BE1776" i="12"/>
  <c r="BF1776" i="12"/>
  <c r="BJ1776" i="12"/>
  <c r="BK1776" i="12"/>
  <c r="AO1777" i="12"/>
  <c r="AP1777" i="12"/>
  <c r="AQ1777" i="12"/>
  <c r="AT1777" i="12"/>
  <c r="AU1777" i="12"/>
  <c r="AV1777" i="12"/>
  <c r="AY1777" i="12"/>
  <c r="AZ1777" i="12"/>
  <c r="BA1777" i="12"/>
  <c r="BE1777" i="12"/>
  <c r="BF1777" i="12"/>
  <c r="BJ1777" i="12"/>
  <c r="BK1777" i="12"/>
  <c r="AO1778" i="12"/>
  <c r="AP1778" i="12"/>
  <c r="AQ1778" i="12"/>
  <c r="AT1778" i="12"/>
  <c r="AU1778" i="12"/>
  <c r="AV1778" i="12"/>
  <c r="AY1778" i="12"/>
  <c r="AZ1778" i="12"/>
  <c r="BA1778" i="12"/>
  <c r="BE1778" i="12"/>
  <c r="BF1778" i="12"/>
  <c r="BJ1778" i="12"/>
  <c r="BK1778" i="12"/>
  <c r="AO1779" i="12"/>
  <c r="AP1779" i="12"/>
  <c r="AQ1779" i="12"/>
  <c r="AT1779" i="12"/>
  <c r="AU1779" i="12"/>
  <c r="AV1779" i="12"/>
  <c r="AY1779" i="12"/>
  <c r="AZ1779" i="12"/>
  <c r="BA1779" i="12"/>
  <c r="BE1779" i="12"/>
  <c r="BF1779" i="12"/>
  <c r="BJ1779" i="12"/>
  <c r="BK1779" i="12"/>
  <c r="AO1780" i="12"/>
  <c r="AP1780" i="12"/>
  <c r="AQ1780" i="12"/>
  <c r="AT1780" i="12"/>
  <c r="AU1780" i="12"/>
  <c r="AV1780" i="12"/>
  <c r="AY1780" i="12"/>
  <c r="AZ1780" i="12"/>
  <c r="BA1780" i="12"/>
  <c r="BE1780" i="12"/>
  <c r="BF1780" i="12"/>
  <c r="BJ1780" i="12"/>
  <c r="BK1780" i="12"/>
  <c r="AO1781" i="12"/>
  <c r="AP1781" i="12"/>
  <c r="AQ1781" i="12"/>
  <c r="AT1781" i="12"/>
  <c r="AU1781" i="12"/>
  <c r="AV1781" i="12"/>
  <c r="AY1781" i="12"/>
  <c r="AZ1781" i="12"/>
  <c r="BA1781" i="12"/>
  <c r="BE1781" i="12"/>
  <c r="BF1781" i="12"/>
  <c r="BJ1781" i="12"/>
  <c r="BK1781" i="12"/>
  <c r="AO1782" i="12"/>
  <c r="AP1782" i="12"/>
  <c r="AQ1782" i="12"/>
  <c r="AT1782" i="12"/>
  <c r="AU1782" i="12"/>
  <c r="AV1782" i="12"/>
  <c r="AY1782" i="12"/>
  <c r="AZ1782" i="12"/>
  <c r="BA1782" i="12"/>
  <c r="BE1782" i="12"/>
  <c r="BF1782" i="12"/>
  <c r="BJ1782" i="12"/>
  <c r="BK1782" i="12"/>
  <c r="AO1783" i="12"/>
  <c r="AP1783" i="12"/>
  <c r="AQ1783" i="12"/>
  <c r="AT1783" i="12"/>
  <c r="AU1783" i="12"/>
  <c r="AV1783" i="12"/>
  <c r="AY1783" i="12"/>
  <c r="AZ1783" i="12"/>
  <c r="BA1783" i="12"/>
  <c r="BE1783" i="12"/>
  <c r="BF1783" i="12"/>
  <c r="BJ1783" i="12"/>
  <c r="BK1783" i="12"/>
  <c r="AO1784" i="12"/>
  <c r="AP1784" i="12"/>
  <c r="AQ1784" i="12"/>
  <c r="AT1784" i="12"/>
  <c r="AU1784" i="12"/>
  <c r="AV1784" i="12"/>
  <c r="AY1784" i="12"/>
  <c r="AZ1784" i="12"/>
  <c r="BA1784" i="12"/>
  <c r="BE1784" i="12"/>
  <c r="BF1784" i="12"/>
  <c r="BJ1784" i="12"/>
  <c r="BK1784" i="12"/>
  <c r="AO1785" i="12"/>
  <c r="AP1785" i="12"/>
  <c r="AQ1785" i="12"/>
  <c r="AT1785" i="12"/>
  <c r="AU1785" i="12"/>
  <c r="AV1785" i="12"/>
  <c r="AY1785" i="12"/>
  <c r="AZ1785" i="12"/>
  <c r="BA1785" i="12"/>
  <c r="BE1785" i="12"/>
  <c r="BF1785" i="12"/>
  <c r="BJ1785" i="12"/>
  <c r="BK1785" i="12"/>
  <c r="AO1786" i="12"/>
  <c r="AP1786" i="12"/>
  <c r="AQ1786" i="12"/>
  <c r="AT1786" i="12"/>
  <c r="AU1786" i="12"/>
  <c r="AV1786" i="12"/>
  <c r="AY1786" i="12"/>
  <c r="AZ1786" i="12"/>
  <c r="BA1786" i="12"/>
  <c r="BE1786" i="12"/>
  <c r="BF1786" i="12"/>
  <c r="BJ1786" i="12"/>
  <c r="BK1786" i="12"/>
  <c r="AO1787" i="12"/>
  <c r="AP1787" i="12"/>
  <c r="AQ1787" i="12"/>
  <c r="AT1787" i="12"/>
  <c r="AU1787" i="12"/>
  <c r="AV1787" i="12"/>
  <c r="AY1787" i="12"/>
  <c r="AZ1787" i="12"/>
  <c r="BA1787" i="12"/>
  <c r="BE1787" i="12"/>
  <c r="BF1787" i="12"/>
  <c r="BJ1787" i="12"/>
  <c r="BK1787" i="12"/>
  <c r="AO1788" i="12"/>
  <c r="AP1788" i="12"/>
  <c r="AQ1788" i="12"/>
  <c r="AT1788" i="12"/>
  <c r="AU1788" i="12"/>
  <c r="AV1788" i="12"/>
  <c r="AY1788" i="12"/>
  <c r="AZ1788" i="12"/>
  <c r="BA1788" i="12"/>
  <c r="BE1788" i="12"/>
  <c r="BF1788" i="12"/>
  <c r="BJ1788" i="12"/>
  <c r="BK1788" i="12"/>
  <c r="AO1789" i="12"/>
  <c r="AP1789" i="12"/>
  <c r="AQ1789" i="12"/>
  <c r="AT1789" i="12"/>
  <c r="AU1789" i="12"/>
  <c r="AV1789" i="12"/>
  <c r="AY1789" i="12"/>
  <c r="AZ1789" i="12"/>
  <c r="BA1789" i="12"/>
  <c r="BE1789" i="12"/>
  <c r="BF1789" i="12"/>
  <c r="BJ1789" i="12"/>
  <c r="BK1789" i="12"/>
  <c r="AO1790" i="12"/>
  <c r="AP1790" i="12"/>
  <c r="AQ1790" i="12"/>
  <c r="AT1790" i="12"/>
  <c r="AU1790" i="12"/>
  <c r="AV1790" i="12"/>
  <c r="AY1790" i="12"/>
  <c r="AZ1790" i="12"/>
  <c r="BA1790" i="12"/>
  <c r="BE1790" i="12"/>
  <c r="BF1790" i="12"/>
  <c r="BJ1790" i="12"/>
  <c r="BK1790" i="12"/>
  <c r="AO1791" i="12"/>
  <c r="AP1791" i="12"/>
  <c r="AQ1791" i="12"/>
  <c r="AT1791" i="12"/>
  <c r="AU1791" i="12"/>
  <c r="AV1791" i="12"/>
  <c r="AY1791" i="12"/>
  <c r="AZ1791" i="12"/>
  <c r="BA1791" i="12"/>
  <c r="BE1791" i="12"/>
  <c r="BF1791" i="12"/>
  <c r="BJ1791" i="12"/>
  <c r="BK1791" i="12"/>
  <c r="AO1792" i="12"/>
  <c r="AP1792" i="12"/>
  <c r="AQ1792" i="12"/>
  <c r="AT1792" i="12"/>
  <c r="AU1792" i="12"/>
  <c r="AV1792" i="12"/>
  <c r="AY1792" i="12"/>
  <c r="AZ1792" i="12"/>
  <c r="BA1792" i="12"/>
  <c r="BE1792" i="12"/>
  <c r="BF1792" i="12"/>
  <c r="BJ1792" i="12"/>
  <c r="BK1792" i="12"/>
  <c r="AO1793" i="12"/>
  <c r="AP1793" i="12"/>
  <c r="AQ1793" i="12"/>
  <c r="AT1793" i="12"/>
  <c r="AU1793" i="12"/>
  <c r="AV1793" i="12"/>
  <c r="AY1793" i="12"/>
  <c r="AZ1793" i="12"/>
  <c r="BA1793" i="12"/>
  <c r="BE1793" i="12"/>
  <c r="BF1793" i="12"/>
  <c r="BJ1793" i="12"/>
  <c r="BK1793" i="12"/>
  <c r="AO1794" i="12"/>
  <c r="AP1794" i="12"/>
  <c r="AQ1794" i="12"/>
  <c r="AT1794" i="12"/>
  <c r="AU1794" i="12"/>
  <c r="AV1794" i="12"/>
  <c r="AY1794" i="12"/>
  <c r="AZ1794" i="12"/>
  <c r="BA1794" i="12"/>
  <c r="BE1794" i="12"/>
  <c r="BF1794" i="12"/>
  <c r="BJ1794" i="12"/>
  <c r="BK1794" i="12"/>
  <c r="AO1795" i="12"/>
  <c r="AP1795" i="12"/>
  <c r="AQ1795" i="12"/>
  <c r="AT1795" i="12"/>
  <c r="AU1795" i="12"/>
  <c r="AV1795" i="12"/>
  <c r="AY1795" i="12"/>
  <c r="AZ1795" i="12"/>
  <c r="BA1795" i="12"/>
  <c r="BE1795" i="12"/>
  <c r="BF1795" i="12"/>
  <c r="BJ1795" i="12"/>
  <c r="BK1795" i="12"/>
  <c r="AO1796" i="12"/>
  <c r="AP1796" i="12"/>
  <c r="AQ1796" i="12"/>
  <c r="AT1796" i="12"/>
  <c r="AU1796" i="12"/>
  <c r="AV1796" i="12"/>
  <c r="AY1796" i="12"/>
  <c r="AZ1796" i="12"/>
  <c r="BA1796" i="12"/>
  <c r="BE1796" i="12"/>
  <c r="BF1796" i="12"/>
  <c r="BJ1796" i="12"/>
  <c r="BK1796" i="12"/>
  <c r="AO1797" i="12"/>
  <c r="AP1797" i="12"/>
  <c r="AQ1797" i="12"/>
  <c r="AT1797" i="12"/>
  <c r="AU1797" i="12"/>
  <c r="AV1797" i="12"/>
  <c r="AY1797" i="12"/>
  <c r="AZ1797" i="12"/>
  <c r="BA1797" i="12"/>
  <c r="BE1797" i="12"/>
  <c r="BF1797" i="12"/>
  <c r="BJ1797" i="12"/>
  <c r="BK1797" i="12"/>
  <c r="AO1798" i="12"/>
  <c r="AP1798" i="12"/>
  <c r="AQ1798" i="12"/>
  <c r="AT1798" i="12"/>
  <c r="AU1798" i="12"/>
  <c r="AV1798" i="12"/>
  <c r="AY1798" i="12"/>
  <c r="AZ1798" i="12"/>
  <c r="BA1798" i="12"/>
  <c r="BE1798" i="12"/>
  <c r="BF1798" i="12"/>
  <c r="BJ1798" i="12"/>
  <c r="BK1798" i="12"/>
  <c r="AO1799" i="12"/>
  <c r="AP1799" i="12"/>
  <c r="AQ1799" i="12"/>
  <c r="AT1799" i="12"/>
  <c r="AU1799" i="12"/>
  <c r="AV1799" i="12"/>
  <c r="AY1799" i="12"/>
  <c r="AZ1799" i="12"/>
  <c r="BA1799" i="12"/>
  <c r="BE1799" i="12"/>
  <c r="BF1799" i="12"/>
  <c r="BJ1799" i="12"/>
  <c r="BK1799" i="12"/>
  <c r="AO1800" i="12"/>
  <c r="AP1800" i="12"/>
  <c r="AQ1800" i="12"/>
  <c r="AT1800" i="12"/>
  <c r="AU1800" i="12"/>
  <c r="AV1800" i="12"/>
  <c r="AY1800" i="12"/>
  <c r="AZ1800" i="12"/>
  <c r="BA1800" i="12"/>
  <c r="BE1800" i="12"/>
  <c r="BF1800" i="12"/>
  <c r="BJ1800" i="12"/>
  <c r="BK1800" i="12"/>
  <c r="AO1801" i="12"/>
  <c r="AP1801" i="12"/>
  <c r="AQ1801" i="12"/>
  <c r="AT1801" i="12"/>
  <c r="AU1801" i="12"/>
  <c r="AV1801" i="12"/>
  <c r="AY1801" i="12"/>
  <c r="AZ1801" i="12"/>
  <c r="BA1801" i="12"/>
  <c r="BE1801" i="12"/>
  <c r="BF1801" i="12"/>
  <c r="BJ1801" i="12"/>
  <c r="BK1801" i="12"/>
  <c r="AO1802" i="12"/>
  <c r="AP1802" i="12"/>
  <c r="AQ1802" i="12"/>
  <c r="AT1802" i="12"/>
  <c r="AU1802" i="12"/>
  <c r="AV1802" i="12"/>
  <c r="AY1802" i="12"/>
  <c r="AZ1802" i="12"/>
  <c r="BA1802" i="12"/>
  <c r="BE1802" i="12"/>
  <c r="BF1802" i="12"/>
  <c r="BJ1802" i="12"/>
  <c r="BK1802" i="12"/>
  <c r="AO1803" i="12"/>
  <c r="AP1803" i="12"/>
  <c r="AQ1803" i="12"/>
  <c r="AT1803" i="12"/>
  <c r="AU1803" i="12"/>
  <c r="AV1803" i="12"/>
  <c r="AY1803" i="12"/>
  <c r="AZ1803" i="12"/>
  <c r="BA1803" i="12"/>
  <c r="BE1803" i="12"/>
  <c r="BF1803" i="12"/>
  <c r="BJ1803" i="12"/>
  <c r="BK1803" i="12"/>
  <c r="AO1804" i="12"/>
  <c r="AP1804" i="12"/>
  <c r="AQ1804" i="12"/>
  <c r="AT1804" i="12"/>
  <c r="AU1804" i="12"/>
  <c r="AV1804" i="12"/>
  <c r="AY1804" i="12"/>
  <c r="AZ1804" i="12"/>
  <c r="BA1804" i="12"/>
  <c r="BE1804" i="12"/>
  <c r="BF1804" i="12"/>
  <c r="BJ1804" i="12"/>
  <c r="BK1804" i="12"/>
  <c r="AO1805" i="12"/>
  <c r="AP1805" i="12"/>
  <c r="AQ1805" i="12"/>
  <c r="AT1805" i="12"/>
  <c r="AU1805" i="12"/>
  <c r="AV1805" i="12"/>
  <c r="AY1805" i="12"/>
  <c r="AZ1805" i="12"/>
  <c r="BA1805" i="12"/>
  <c r="BE1805" i="12"/>
  <c r="BF1805" i="12"/>
  <c r="BJ1805" i="12"/>
  <c r="BK1805" i="12"/>
  <c r="AO1806" i="12"/>
  <c r="AP1806" i="12"/>
  <c r="AQ1806" i="12"/>
  <c r="AT1806" i="12"/>
  <c r="AU1806" i="12"/>
  <c r="AV1806" i="12"/>
  <c r="AY1806" i="12"/>
  <c r="AZ1806" i="12"/>
  <c r="BA1806" i="12"/>
  <c r="BE1806" i="12"/>
  <c r="BF1806" i="12"/>
  <c r="BJ1806" i="12"/>
  <c r="BK1806" i="12"/>
  <c r="AO1807" i="12"/>
  <c r="AP1807" i="12"/>
  <c r="AQ1807" i="12"/>
  <c r="AT1807" i="12"/>
  <c r="AU1807" i="12"/>
  <c r="AV1807" i="12"/>
  <c r="AY1807" i="12"/>
  <c r="AZ1807" i="12"/>
  <c r="BA1807" i="12"/>
  <c r="BE1807" i="12"/>
  <c r="BF1807" i="12"/>
  <c r="BJ1807" i="12"/>
  <c r="BK1807" i="12"/>
  <c r="AO1808" i="12"/>
  <c r="AP1808" i="12"/>
  <c r="AQ1808" i="12"/>
  <c r="AT1808" i="12"/>
  <c r="AU1808" i="12"/>
  <c r="AV1808" i="12"/>
  <c r="AY1808" i="12"/>
  <c r="AZ1808" i="12"/>
  <c r="BA1808" i="12"/>
  <c r="BE1808" i="12"/>
  <c r="BF1808" i="12"/>
  <c r="BJ1808" i="12"/>
  <c r="BK1808" i="12"/>
  <c r="AO1809" i="12"/>
  <c r="AP1809" i="12"/>
  <c r="AQ1809" i="12"/>
  <c r="AT1809" i="12"/>
  <c r="AU1809" i="12"/>
  <c r="AV1809" i="12"/>
  <c r="AY1809" i="12"/>
  <c r="AZ1809" i="12"/>
  <c r="BA1809" i="12"/>
  <c r="BE1809" i="12"/>
  <c r="BF1809" i="12"/>
  <c r="BJ1809" i="12"/>
  <c r="BK1809" i="12"/>
  <c r="AO1810" i="12"/>
  <c r="AP1810" i="12"/>
  <c r="AQ1810" i="12"/>
  <c r="AT1810" i="12"/>
  <c r="AU1810" i="12"/>
  <c r="AV1810" i="12"/>
  <c r="AY1810" i="12"/>
  <c r="AZ1810" i="12"/>
  <c r="BA1810" i="12"/>
  <c r="BE1810" i="12"/>
  <c r="BF1810" i="12"/>
  <c r="BJ1810" i="12"/>
  <c r="BK1810" i="12"/>
  <c r="AO1811" i="12"/>
  <c r="AP1811" i="12"/>
  <c r="AQ1811" i="12"/>
  <c r="AT1811" i="12"/>
  <c r="AU1811" i="12"/>
  <c r="AV1811" i="12"/>
  <c r="AY1811" i="12"/>
  <c r="AZ1811" i="12"/>
  <c r="BA1811" i="12"/>
  <c r="BE1811" i="12"/>
  <c r="BF1811" i="12"/>
  <c r="BJ1811" i="12"/>
  <c r="BK1811" i="12"/>
  <c r="AO1812" i="12"/>
  <c r="AP1812" i="12"/>
  <c r="AQ1812" i="12"/>
  <c r="AT1812" i="12"/>
  <c r="AU1812" i="12"/>
  <c r="AV1812" i="12"/>
  <c r="AY1812" i="12"/>
  <c r="AZ1812" i="12"/>
  <c r="BA1812" i="12"/>
  <c r="BE1812" i="12"/>
  <c r="BF1812" i="12"/>
  <c r="BJ1812" i="12"/>
  <c r="BK1812" i="12"/>
  <c r="AO1813" i="12"/>
  <c r="AP1813" i="12"/>
  <c r="AQ1813" i="12"/>
  <c r="AT1813" i="12"/>
  <c r="AU1813" i="12"/>
  <c r="AV1813" i="12"/>
  <c r="AY1813" i="12"/>
  <c r="AZ1813" i="12"/>
  <c r="BA1813" i="12"/>
  <c r="BE1813" i="12"/>
  <c r="BF1813" i="12"/>
  <c r="BJ1813" i="12"/>
  <c r="BK1813" i="12"/>
  <c r="AO1814" i="12"/>
  <c r="AP1814" i="12"/>
  <c r="AQ1814" i="12"/>
  <c r="AT1814" i="12"/>
  <c r="AU1814" i="12"/>
  <c r="AV1814" i="12"/>
  <c r="AY1814" i="12"/>
  <c r="AZ1814" i="12"/>
  <c r="BA1814" i="12"/>
  <c r="BE1814" i="12"/>
  <c r="BF1814" i="12"/>
  <c r="BJ1814" i="12"/>
  <c r="BK1814" i="12"/>
  <c r="AO1815" i="12"/>
  <c r="AP1815" i="12"/>
  <c r="AQ1815" i="12"/>
  <c r="AT1815" i="12"/>
  <c r="AU1815" i="12"/>
  <c r="AV1815" i="12"/>
  <c r="AY1815" i="12"/>
  <c r="AZ1815" i="12"/>
  <c r="BA1815" i="12"/>
  <c r="BE1815" i="12"/>
  <c r="BF1815" i="12"/>
  <c r="BJ1815" i="12"/>
  <c r="BK1815" i="12"/>
  <c r="AO1816" i="12"/>
  <c r="AP1816" i="12"/>
  <c r="AQ1816" i="12"/>
  <c r="AT1816" i="12"/>
  <c r="AU1816" i="12"/>
  <c r="AV1816" i="12"/>
  <c r="AY1816" i="12"/>
  <c r="AZ1816" i="12"/>
  <c r="BA1816" i="12"/>
  <c r="BE1816" i="12"/>
  <c r="BF1816" i="12"/>
  <c r="BJ1816" i="12"/>
  <c r="BK1816" i="12"/>
  <c r="AO1817" i="12"/>
  <c r="AP1817" i="12"/>
  <c r="AQ1817" i="12"/>
  <c r="AT1817" i="12"/>
  <c r="AU1817" i="12"/>
  <c r="AV1817" i="12"/>
  <c r="AY1817" i="12"/>
  <c r="AZ1817" i="12"/>
  <c r="BA1817" i="12"/>
  <c r="BE1817" i="12"/>
  <c r="BF1817" i="12"/>
  <c r="BJ1817" i="12"/>
  <c r="BK1817" i="12"/>
  <c r="AO1818" i="12"/>
  <c r="AP1818" i="12"/>
  <c r="AQ1818" i="12"/>
  <c r="AT1818" i="12"/>
  <c r="AU1818" i="12"/>
  <c r="AV1818" i="12"/>
  <c r="AY1818" i="12"/>
  <c r="AZ1818" i="12"/>
  <c r="BA1818" i="12"/>
  <c r="BE1818" i="12"/>
  <c r="BF1818" i="12"/>
  <c r="BJ1818" i="12"/>
  <c r="BK1818" i="12"/>
  <c r="AO1819" i="12"/>
  <c r="AP1819" i="12"/>
  <c r="AQ1819" i="12"/>
  <c r="AT1819" i="12"/>
  <c r="AU1819" i="12"/>
  <c r="AV1819" i="12"/>
  <c r="AY1819" i="12"/>
  <c r="AZ1819" i="12"/>
  <c r="BA1819" i="12"/>
  <c r="BE1819" i="12"/>
  <c r="BF1819" i="12"/>
  <c r="BJ1819" i="12"/>
  <c r="BK1819" i="12"/>
  <c r="AO1820" i="12"/>
  <c r="AP1820" i="12"/>
  <c r="AQ1820" i="12"/>
  <c r="AT1820" i="12"/>
  <c r="AU1820" i="12"/>
  <c r="AV1820" i="12"/>
  <c r="AY1820" i="12"/>
  <c r="AZ1820" i="12"/>
  <c r="BA1820" i="12"/>
  <c r="BE1820" i="12"/>
  <c r="BF1820" i="12"/>
  <c r="BJ1820" i="12"/>
  <c r="BK1820" i="12"/>
  <c r="AO1821" i="12"/>
  <c r="AP1821" i="12"/>
  <c r="AQ1821" i="12"/>
  <c r="AT1821" i="12"/>
  <c r="AU1821" i="12"/>
  <c r="AV1821" i="12"/>
  <c r="AY1821" i="12"/>
  <c r="AZ1821" i="12"/>
  <c r="BA1821" i="12"/>
  <c r="BE1821" i="12"/>
  <c r="BF1821" i="12"/>
  <c r="BJ1821" i="12"/>
  <c r="BK1821" i="12"/>
  <c r="AO1822" i="12"/>
  <c r="AP1822" i="12"/>
  <c r="AQ1822" i="12"/>
  <c r="AT1822" i="12"/>
  <c r="AU1822" i="12"/>
  <c r="AV1822" i="12"/>
  <c r="AY1822" i="12"/>
  <c r="AZ1822" i="12"/>
  <c r="BA1822" i="12"/>
  <c r="BE1822" i="12"/>
  <c r="BF1822" i="12"/>
  <c r="BJ1822" i="12"/>
  <c r="BK1822" i="12"/>
  <c r="AO1823" i="12"/>
  <c r="AP1823" i="12"/>
  <c r="AQ1823" i="12"/>
  <c r="AT1823" i="12"/>
  <c r="AU1823" i="12"/>
  <c r="AV1823" i="12"/>
  <c r="AY1823" i="12"/>
  <c r="AZ1823" i="12"/>
  <c r="BA1823" i="12"/>
  <c r="BE1823" i="12"/>
  <c r="BF1823" i="12"/>
  <c r="BJ1823" i="12"/>
  <c r="BK1823" i="12"/>
  <c r="AO1824" i="12"/>
  <c r="AP1824" i="12"/>
  <c r="AQ1824" i="12"/>
  <c r="AT1824" i="12"/>
  <c r="AU1824" i="12"/>
  <c r="AV1824" i="12"/>
  <c r="AY1824" i="12"/>
  <c r="AZ1824" i="12"/>
  <c r="BA1824" i="12"/>
  <c r="BE1824" i="12"/>
  <c r="BF1824" i="12"/>
  <c r="BJ1824" i="12"/>
  <c r="BK1824" i="12"/>
  <c r="AO1825" i="12"/>
  <c r="AP1825" i="12"/>
  <c r="AQ1825" i="12"/>
  <c r="AT1825" i="12"/>
  <c r="AU1825" i="12"/>
  <c r="AV1825" i="12"/>
  <c r="AY1825" i="12"/>
  <c r="AZ1825" i="12"/>
  <c r="BA1825" i="12"/>
  <c r="BE1825" i="12"/>
  <c r="BF1825" i="12"/>
  <c r="BJ1825" i="12"/>
  <c r="BK1825" i="12"/>
  <c r="AO1826" i="12"/>
  <c r="AP1826" i="12"/>
  <c r="AQ1826" i="12"/>
  <c r="AT1826" i="12"/>
  <c r="AU1826" i="12"/>
  <c r="AV1826" i="12"/>
  <c r="AY1826" i="12"/>
  <c r="AZ1826" i="12"/>
  <c r="BA1826" i="12"/>
  <c r="BE1826" i="12"/>
  <c r="BF1826" i="12"/>
  <c r="BJ1826" i="12"/>
  <c r="BK1826" i="12"/>
  <c r="AO1827" i="12"/>
  <c r="AP1827" i="12"/>
  <c r="AQ1827" i="12"/>
  <c r="AT1827" i="12"/>
  <c r="AU1827" i="12"/>
  <c r="AV1827" i="12"/>
  <c r="AY1827" i="12"/>
  <c r="AZ1827" i="12"/>
  <c r="BA1827" i="12"/>
  <c r="BE1827" i="12"/>
  <c r="BF1827" i="12"/>
  <c r="BJ1827" i="12"/>
  <c r="BK1827" i="12"/>
  <c r="AO1828" i="12"/>
  <c r="AP1828" i="12"/>
  <c r="AQ1828" i="12"/>
  <c r="AT1828" i="12"/>
  <c r="AU1828" i="12"/>
  <c r="AV1828" i="12"/>
  <c r="AY1828" i="12"/>
  <c r="AZ1828" i="12"/>
  <c r="BA1828" i="12"/>
  <c r="BE1828" i="12"/>
  <c r="BF1828" i="12"/>
  <c r="BJ1828" i="12"/>
  <c r="BK1828" i="12"/>
  <c r="AO1829" i="12"/>
  <c r="AP1829" i="12"/>
  <c r="AQ1829" i="12"/>
  <c r="AT1829" i="12"/>
  <c r="AU1829" i="12"/>
  <c r="AV1829" i="12"/>
  <c r="AY1829" i="12"/>
  <c r="AZ1829" i="12"/>
  <c r="BA1829" i="12"/>
  <c r="BE1829" i="12"/>
  <c r="BF1829" i="12"/>
  <c r="BJ1829" i="12"/>
  <c r="BK1829" i="12"/>
  <c r="AO1830" i="12"/>
  <c r="AP1830" i="12"/>
  <c r="AQ1830" i="12"/>
  <c r="AT1830" i="12"/>
  <c r="AU1830" i="12"/>
  <c r="AV1830" i="12"/>
  <c r="AY1830" i="12"/>
  <c r="AZ1830" i="12"/>
  <c r="BA1830" i="12"/>
  <c r="BE1830" i="12"/>
  <c r="BF1830" i="12"/>
  <c r="BJ1830" i="12"/>
  <c r="BK1830" i="12"/>
  <c r="AO1831" i="12"/>
  <c r="AP1831" i="12"/>
  <c r="AQ1831" i="12"/>
  <c r="AT1831" i="12"/>
  <c r="AU1831" i="12"/>
  <c r="AV1831" i="12"/>
  <c r="AY1831" i="12"/>
  <c r="AZ1831" i="12"/>
  <c r="BA1831" i="12"/>
  <c r="BE1831" i="12"/>
  <c r="BF1831" i="12"/>
  <c r="BJ1831" i="12"/>
  <c r="BK1831" i="12"/>
  <c r="AO1832" i="12"/>
  <c r="AP1832" i="12"/>
  <c r="AQ1832" i="12"/>
  <c r="AT1832" i="12"/>
  <c r="AU1832" i="12"/>
  <c r="AV1832" i="12"/>
  <c r="AY1832" i="12"/>
  <c r="AZ1832" i="12"/>
  <c r="BA1832" i="12"/>
  <c r="BE1832" i="12"/>
  <c r="BF1832" i="12"/>
  <c r="BJ1832" i="12"/>
  <c r="BK1832" i="12"/>
  <c r="AO1833" i="12"/>
  <c r="AP1833" i="12"/>
  <c r="AQ1833" i="12"/>
  <c r="AT1833" i="12"/>
  <c r="AU1833" i="12"/>
  <c r="AV1833" i="12"/>
  <c r="AY1833" i="12"/>
  <c r="AZ1833" i="12"/>
  <c r="BA1833" i="12"/>
  <c r="BE1833" i="12"/>
  <c r="BF1833" i="12"/>
  <c r="BJ1833" i="12"/>
  <c r="BK1833" i="12"/>
  <c r="AO1834" i="12"/>
  <c r="AP1834" i="12"/>
  <c r="AQ1834" i="12"/>
  <c r="AT1834" i="12"/>
  <c r="AU1834" i="12"/>
  <c r="AV1834" i="12"/>
  <c r="AY1834" i="12"/>
  <c r="AZ1834" i="12"/>
  <c r="BA1834" i="12"/>
  <c r="BE1834" i="12"/>
  <c r="BF1834" i="12"/>
  <c r="BJ1834" i="12"/>
  <c r="BK1834" i="12"/>
  <c r="AO1835" i="12"/>
  <c r="AP1835" i="12"/>
  <c r="AQ1835" i="12"/>
  <c r="AT1835" i="12"/>
  <c r="AU1835" i="12"/>
  <c r="AV1835" i="12"/>
  <c r="AY1835" i="12"/>
  <c r="AZ1835" i="12"/>
  <c r="BA1835" i="12"/>
  <c r="BE1835" i="12"/>
  <c r="BF1835" i="12"/>
  <c r="BJ1835" i="12"/>
  <c r="BK1835" i="12"/>
  <c r="AO1836" i="12"/>
  <c r="AP1836" i="12"/>
  <c r="AQ1836" i="12"/>
  <c r="AT1836" i="12"/>
  <c r="AU1836" i="12"/>
  <c r="AV1836" i="12"/>
  <c r="AY1836" i="12"/>
  <c r="AZ1836" i="12"/>
  <c r="BA1836" i="12"/>
  <c r="BE1836" i="12"/>
  <c r="BF1836" i="12"/>
  <c r="BJ1836" i="12"/>
  <c r="BK1836" i="12"/>
  <c r="AO1837" i="12"/>
  <c r="AP1837" i="12"/>
  <c r="AQ1837" i="12"/>
  <c r="AT1837" i="12"/>
  <c r="AU1837" i="12"/>
  <c r="AV1837" i="12"/>
  <c r="AY1837" i="12"/>
  <c r="AZ1837" i="12"/>
  <c r="BA1837" i="12"/>
  <c r="BE1837" i="12"/>
  <c r="BF1837" i="12"/>
  <c r="BJ1837" i="12"/>
  <c r="BK1837" i="12"/>
  <c r="AO1838" i="12"/>
  <c r="AP1838" i="12"/>
  <c r="AQ1838" i="12"/>
  <c r="AT1838" i="12"/>
  <c r="AU1838" i="12"/>
  <c r="AV1838" i="12"/>
  <c r="AY1838" i="12"/>
  <c r="AZ1838" i="12"/>
  <c r="BA1838" i="12"/>
  <c r="BE1838" i="12"/>
  <c r="BF1838" i="12"/>
  <c r="BJ1838" i="12"/>
  <c r="BK1838" i="12"/>
  <c r="AO1839" i="12"/>
  <c r="AP1839" i="12"/>
  <c r="AQ1839" i="12"/>
  <c r="AT1839" i="12"/>
  <c r="AU1839" i="12"/>
  <c r="AV1839" i="12"/>
  <c r="AY1839" i="12"/>
  <c r="AZ1839" i="12"/>
  <c r="BA1839" i="12"/>
  <c r="BE1839" i="12"/>
  <c r="BF1839" i="12"/>
  <c r="BJ1839" i="12"/>
  <c r="BK1839" i="12"/>
  <c r="AO1840" i="12"/>
  <c r="AP1840" i="12"/>
  <c r="AQ1840" i="12"/>
  <c r="AT1840" i="12"/>
  <c r="AU1840" i="12"/>
  <c r="AV1840" i="12"/>
  <c r="AY1840" i="12"/>
  <c r="AZ1840" i="12"/>
  <c r="BA1840" i="12"/>
  <c r="BE1840" i="12"/>
  <c r="BF1840" i="12"/>
  <c r="BJ1840" i="12"/>
  <c r="BK1840" i="12"/>
  <c r="AO1841" i="12"/>
  <c r="AP1841" i="12"/>
  <c r="AQ1841" i="12"/>
  <c r="AT1841" i="12"/>
  <c r="AU1841" i="12"/>
  <c r="AV1841" i="12"/>
  <c r="AY1841" i="12"/>
  <c r="AZ1841" i="12"/>
  <c r="BA1841" i="12"/>
  <c r="BE1841" i="12"/>
  <c r="BF1841" i="12"/>
  <c r="BJ1841" i="12"/>
  <c r="BK1841" i="12"/>
  <c r="AO1842" i="12"/>
  <c r="AP1842" i="12"/>
  <c r="AQ1842" i="12"/>
  <c r="AT1842" i="12"/>
  <c r="AU1842" i="12"/>
  <c r="AV1842" i="12"/>
  <c r="AY1842" i="12"/>
  <c r="AZ1842" i="12"/>
  <c r="BA1842" i="12"/>
  <c r="BE1842" i="12"/>
  <c r="BF1842" i="12"/>
  <c r="BJ1842" i="12"/>
  <c r="BK1842" i="12"/>
  <c r="AO1843" i="12"/>
  <c r="AP1843" i="12"/>
  <c r="AQ1843" i="12"/>
  <c r="AT1843" i="12"/>
  <c r="AU1843" i="12"/>
  <c r="AV1843" i="12"/>
  <c r="AY1843" i="12"/>
  <c r="AZ1843" i="12"/>
  <c r="BA1843" i="12"/>
  <c r="BE1843" i="12"/>
  <c r="BF1843" i="12"/>
  <c r="BJ1843" i="12"/>
  <c r="BK1843" i="12"/>
  <c r="AO1844" i="12"/>
  <c r="AP1844" i="12"/>
  <c r="AQ1844" i="12"/>
  <c r="AT1844" i="12"/>
  <c r="AU1844" i="12"/>
  <c r="AV1844" i="12"/>
  <c r="AY1844" i="12"/>
  <c r="AZ1844" i="12"/>
  <c r="BA1844" i="12"/>
  <c r="BE1844" i="12"/>
  <c r="BF1844" i="12"/>
  <c r="BJ1844" i="12"/>
  <c r="BK1844" i="12"/>
  <c r="AO1845" i="12"/>
  <c r="AP1845" i="12"/>
  <c r="AQ1845" i="12"/>
  <c r="AT1845" i="12"/>
  <c r="AU1845" i="12"/>
  <c r="AV1845" i="12"/>
  <c r="AY1845" i="12"/>
  <c r="AZ1845" i="12"/>
  <c r="BA1845" i="12"/>
  <c r="BE1845" i="12"/>
  <c r="BF1845" i="12"/>
  <c r="BJ1845" i="12"/>
  <c r="BK1845" i="12"/>
  <c r="AO1846" i="12"/>
  <c r="AP1846" i="12"/>
  <c r="AQ1846" i="12"/>
  <c r="AT1846" i="12"/>
  <c r="AU1846" i="12"/>
  <c r="AV1846" i="12"/>
  <c r="AY1846" i="12"/>
  <c r="AZ1846" i="12"/>
  <c r="BA1846" i="12"/>
  <c r="BE1846" i="12"/>
  <c r="BF1846" i="12"/>
  <c r="BJ1846" i="12"/>
  <c r="BK1846" i="12"/>
  <c r="AO1847" i="12"/>
  <c r="AP1847" i="12"/>
  <c r="AQ1847" i="12"/>
  <c r="AT1847" i="12"/>
  <c r="AU1847" i="12"/>
  <c r="AV1847" i="12"/>
  <c r="AY1847" i="12"/>
  <c r="AZ1847" i="12"/>
  <c r="BA1847" i="12"/>
  <c r="BE1847" i="12"/>
  <c r="BF1847" i="12"/>
  <c r="BJ1847" i="12"/>
  <c r="BK1847" i="12"/>
  <c r="AO1848" i="12"/>
  <c r="AP1848" i="12"/>
  <c r="AQ1848" i="12"/>
  <c r="AT1848" i="12"/>
  <c r="AU1848" i="12"/>
  <c r="AV1848" i="12"/>
  <c r="AY1848" i="12"/>
  <c r="AZ1848" i="12"/>
  <c r="BA1848" i="12"/>
  <c r="BE1848" i="12"/>
  <c r="BF1848" i="12"/>
  <c r="BJ1848" i="12"/>
  <c r="BK1848" i="12"/>
  <c r="AO1849" i="12"/>
  <c r="AP1849" i="12"/>
  <c r="AQ1849" i="12"/>
  <c r="AT1849" i="12"/>
  <c r="AU1849" i="12"/>
  <c r="AV1849" i="12"/>
  <c r="AY1849" i="12"/>
  <c r="AZ1849" i="12"/>
  <c r="BA1849" i="12"/>
  <c r="BE1849" i="12"/>
  <c r="BF1849" i="12"/>
  <c r="BJ1849" i="12"/>
  <c r="BK1849" i="12"/>
  <c r="AO1555" i="12"/>
  <c r="AP1555" i="12"/>
  <c r="AQ1555" i="12"/>
  <c r="AT1555" i="12"/>
  <c r="AU1555" i="12"/>
  <c r="AV1555" i="12"/>
  <c r="AY1555" i="12"/>
  <c r="AZ1555" i="12"/>
  <c r="BA1555" i="12"/>
  <c r="BE1555" i="12"/>
  <c r="BF1555" i="12"/>
  <c r="BJ1555" i="12"/>
  <c r="BK1555" i="12"/>
  <c r="AO1556" i="12"/>
  <c r="AP1556" i="12"/>
  <c r="AQ1556" i="12"/>
  <c r="AT1556" i="12"/>
  <c r="AU1556" i="12"/>
  <c r="AV1556" i="12"/>
  <c r="AY1556" i="12"/>
  <c r="AZ1556" i="12"/>
  <c r="BA1556" i="12"/>
  <c r="BE1556" i="12"/>
  <c r="BF1556" i="12"/>
  <c r="BJ1556" i="12"/>
  <c r="BK1556" i="12"/>
  <c r="AO1557" i="12"/>
  <c r="AP1557" i="12"/>
  <c r="AQ1557" i="12"/>
  <c r="AT1557" i="12"/>
  <c r="AU1557" i="12"/>
  <c r="AV1557" i="12"/>
  <c r="AY1557" i="12"/>
  <c r="AZ1557" i="12"/>
  <c r="BA1557" i="12"/>
  <c r="BE1557" i="12"/>
  <c r="BF1557" i="12"/>
  <c r="BJ1557" i="12"/>
  <c r="BK1557" i="12"/>
  <c r="AO1558" i="12"/>
  <c r="AP1558" i="12"/>
  <c r="AQ1558" i="12"/>
  <c r="AT1558" i="12"/>
  <c r="AU1558" i="12"/>
  <c r="AV1558" i="12"/>
  <c r="AY1558" i="12"/>
  <c r="AZ1558" i="12"/>
  <c r="BA1558" i="12"/>
  <c r="BE1558" i="12"/>
  <c r="BF1558" i="12"/>
  <c r="BJ1558" i="12"/>
  <c r="BK1558" i="12"/>
  <c r="AO1559" i="12"/>
  <c r="AP1559" i="12"/>
  <c r="AQ1559" i="12"/>
  <c r="AT1559" i="12"/>
  <c r="AU1559" i="12"/>
  <c r="AV1559" i="12"/>
  <c r="AY1559" i="12"/>
  <c r="AZ1559" i="12"/>
  <c r="BA1559" i="12"/>
  <c r="BE1559" i="12"/>
  <c r="BF1559" i="12"/>
  <c r="BJ1559" i="12"/>
  <c r="BK1559" i="12"/>
  <c r="AO1560" i="12"/>
  <c r="AP1560" i="12"/>
  <c r="AQ1560" i="12"/>
  <c r="AT1560" i="12"/>
  <c r="AU1560" i="12"/>
  <c r="AV1560" i="12"/>
  <c r="AY1560" i="12"/>
  <c r="AZ1560" i="12"/>
  <c r="BA1560" i="12"/>
  <c r="BE1560" i="12"/>
  <c r="BF1560" i="12"/>
  <c r="BJ1560" i="12"/>
  <c r="BK1560" i="12"/>
  <c r="AO1561" i="12"/>
  <c r="AP1561" i="12"/>
  <c r="AQ1561" i="12"/>
  <c r="AT1561" i="12"/>
  <c r="AU1561" i="12"/>
  <c r="AV1561" i="12"/>
  <c r="AY1561" i="12"/>
  <c r="AZ1561" i="12"/>
  <c r="BA1561" i="12"/>
  <c r="BE1561" i="12"/>
  <c r="BF1561" i="12"/>
  <c r="BJ1561" i="12"/>
  <c r="BK1561" i="12"/>
  <c r="AO1562" i="12"/>
  <c r="AP1562" i="12"/>
  <c r="AQ1562" i="12"/>
  <c r="AT1562" i="12"/>
  <c r="AU1562" i="12"/>
  <c r="AV1562" i="12"/>
  <c r="AY1562" i="12"/>
  <c r="AZ1562" i="12"/>
  <c r="BA1562" i="12"/>
  <c r="BE1562" i="12"/>
  <c r="BF1562" i="12"/>
  <c r="BJ1562" i="12"/>
  <c r="BK1562" i="12"/>
  <c r="AO1563" i="12"/>
  <c r="AP1563" i="12"/>
  <c r="AQ1563" i="12"/>
  <c r="AT1563" i="12"/>
  <c r="AU1563" i="12"/>
  <c r="AV1563" i="12"/>
  <c r="AY1563" i="12"/>
  <c r="AZ1563" i="12"/>
  <c r="BA1563" i="12"/>
  <c r="BE1563" i="12"/>
  <c r="BF1563" i="12"/>
  <c r="BJ1563" i="12"/>
  <c r="BK1563" i="12"/>
  <c r="AO1564" i="12"/>
  <c r="AP1564" i="12"/>
  <c r="AQ1564" i="12"/>
  <c r="AT1564" i="12"/>
  <c r="AU1564" i="12"/>
  <c r="AV1564" i="12"/>
  <c r="AY1564" i="12"/>
  <c r="AZ1564" i="12"/>
  <c r="BA1564" i="12"/>
  <c r="BE1564" i="12"/>
  <c r="BF1564" i="12"/>
  <c r="BJ1564" i="12"/>
  <c r="BK1564" i="12"/>
  <c r="AO1565" i="12"/>
  <c r="AP1565" i="12"/>
  <c r="AQ1565" i="12"/>
  <c r="AT1565" i="12"/>
  <c r="AU1565" i="12"/>
  <c r="AV1565" i="12"/>
  <c r="AY1565" i="12"/>
  <c r="AZ1565" i="12"/>
  <c r="BA1565" i="12"/>
  <c r="BE1565" i="12"/>
  <c r="BF1565" i="12"/>
  <c r="BJ1565" i="12"/>
  <c r="BK1565" i="12"/>
  <c r="AO1566" i="12"/>
  <c r="AP1566" i="12"/>
  <c r="AQ1566" i="12"/>
  <c r="AT1566" i="12"/>
  <c r="AU1566" i="12"/>
  <c r="AV1566" i="12"/>
  <c r="AY1566" i="12"/>
  <c r="AZ1566" i="12"/>
  <c r="BA1566" i="12"/>
  <c r="BE1566" i="12"/>
  <c r="BF1566" i="12"/>
  <c r="BJ1566" i="12"/>
  <c r="BK1566" i="12"/>
  <c r="AO1567" i="12"/>
  <c r="AP1567" i="12"/>
  <c r="AQ1567" i="12"/>
  <c r="AT1567" i="12"/>
  <c r="AU1567" i="12"/>
  <c r="AV1567" i="12"/>
  <c r="AY1567" i="12"/>
  <c r="AZ1567" i="12"/>
  <c r="BA1567" i="12"/>
  <c r="BE1567" i="12"/>
  <c r="BF1567" i="12"/>
  <c r="BJ1567" i="12"/>
  <c r="BK1567" i="12"/>
  <c r="AO1568" i="12"/>
  <c r="AP1568" i="12"/>
  <c r="AQ1568" i="12"/>
  <c r="AT1568" i="12"/>
  <c r="AU1568" i="12"/>
  <c r="AV1568" i="12"/>
  <c r="AY1568" i="12"/>
  <c r="AZ1568" i="12"/>
  <c r="BA1568" i="12"/>
  <c r="BE1568" i="12"/>
  <c r="BF1568" i="12"/>
  <c r="BJ1568" i="12"/>
  <c r="BK1568" i="12"/>
  <c r="AO1569" i="12"/>
  <c r="AP1569" i="12"/>
  <c r="AQ1569" i="12"/>
  <c r="AT1569" i="12"/>
  <c r="AU1569" i="12"/>
  <c r="AV1569" i="12"/>
  <c r="AY1569" i="12"/>
  <c r="AZ1569" i="12"/>
  <c r="BA1569" i="12"/>
  <c r="BE1569" i="12"/>
  <c r="BF1569" i="12"/>
  <c r="BJ1569" i="12"/>
  <c r="BK1569" i="12"/>
  <c r="AO1570" i="12"/>
  <c r="AP1570" i="12"/>
  <c r="AQ1570" i="12"/>
  <c r="AT1570" i="12"/>
  <c r="AU1570" i="12"/>
  <c r="AV1570" i="12"/>
  <c r="AY1570" i="12"/>
  <c r="AZ1570" i="12"/>
  <c r="BA1570" i="12"/>
  <c r="BE1570" i="12"/>
  <c r="BF1570" i="12"/>
  <c r="BJ1570" i="12"/>
  <c r="BK1570" i="12"/>
  <c r="AO1571" i="12"/>
  <c r="AP1571" i="12"/>
  <c r="AQ1571" i="12"/>
  <c r="AT1571" i="12"/>
  <c r="AU1571" i="12"/>
  <c r="AV1571" i="12"/>
  <c r="AY1571" i="12"/>
  <c r="AZ1571" i="12"/>
  <c r="BA1571" i="12"/>
  <c r="BE1571" i="12"/>
  <c r="BF1571" i="12"/>
  <c r="BJ1571" i="12"/>
  <c r="BK1571" i="12"/>
  <c r="AO1572" i="12"/>
  <c r="AP1572" i="12"/>
  <c r="AQ1572" i="12"/>
  <c r="AT1572" i="12"/>
  <c r="AU1572" i="12"/>
  <c r="AV1572" i="12"/>
  <c r="AY1572" i="12"/>
  <c r="AZ1572" i="12"/>
  <c r="BA1572" i="12"/>
  <c r="BE1572" i="12"/>
  <c r="BF1572" i="12"/>
  <c r="BJ1572" i="12"/>
  <c r="BK1572" i="12"/>
  <c r="AO1573" i="12"/>
  <c r="AP1573" i="12"/>
  <c r="AQ1573" i="12"/>
  <c r="AT1573" i="12"/>
  <c r="AU1573" i="12"/>
  <c r="AV1573" i="12"/>
  <c r="AY1573" i="12"/>
  <c r="AZ1573" i="12"/>
  <c r="BA1573" i="12"/>
  <c r="BE1573" i="12"/>
  <c r="BF1573" i="12"/>
  <c r="BJ1573" i="12"/>
  <c r="BK1573" i="12"/>
  <c r="AO1574" i="12"/>
  <c r="AP1574" i="12"/>
  <c r="AQ1574" i="12"/>
  <c r="AT1574" i="12"/>
  <c r="AU1574" i="12"/>
  <c r="AV1574" i="12"/>
  <c r="AY1574" i="12"/>
  <c r="AZ1574" i="12"/>
  <c r="BA1574" i="12"/>
  <c r="BE1574" i="12"/>
  <c r="BF1574" i="12"/>
  <c r="BJ1574" i="12"/>
  <c r="BK1574" i="12"/>
  <c r="AO1575" i="12"/>
  <c r="AP1575" i="12"/>
  <c r="AQ1575" i="12"/>
  <c r="AT1575" i="12"/>
  <c r="AU1575" i="12"/>
  <c r="AV1575" i="12"/>
  <c r="AY1575" i="12"/>
  <c r="AZ1575" i="12"/>
  <c r="BA1575" i="12"/>
  <c r="BE1575" i="12"/>
  <c r="BF1575" i="12"/>
  <c r="BJ1575" i="12"/>
  <c r="BK1575" i="12"/>
  <c r="AO1576" i="12"/>
  <c r="AP1576" i="12"/>
  <c r="AQ1576" i="12"/>
  <c r="AT1576" i="12"/>
  <c r="AU1576" i="12"/>
  <c r="AV1576" i="12"/>
  <c r="AY1576" i="12"/>
  <c r="AZ1576" i="12"/>
  <c r="BA1576" i="12"/>
  <c r="BE1576" i="12"/>
  <c r="BF1576" i="12"/>
  <c r="BJ1576" i="12"/>
  <c r="BK1576" i="12"/>
  <c r="AO1577" i="12"/>
  <c r="AP1577" i="12"/>
  <c r="AQ1577" i="12"/>
  <c r="AT1577" i="12"/>
  <c r="AU1577" i="12"/>
  <c r="AV1577" i="12"/>
  <c r="AY1577" i="12"/>
  <c r="AZ1577" i="12"/>
  <c r="BA1577" i="12"/>
  <c r="BE1577" i="12"/>
  <c r="BF1577" i="12"/>
  <c r="BJ1577" i="12"/>
  <c r="BK1577" i="12"/>
  <c r="AO1578" i="12"/>
  <c r="AP1578" i="12"/>
  <c r="AQ1578" i="12"/>
  <c r="AT1578" i="12"/>
  <c r="AU1578" i="12"/>
  <c r="AV1578" i="12"/>
  <c r="AY1578" i="12"/>
  <c r="AZ1578" i="12"/>
  <c r="BA1578" i="12"/>
  <c r="BE1578" i="12"/>
  <c r="BF1578" i="12"/>
  <c r="BJ1578" i="12"/>
  <c r="BK1578" i="12"/>
  <c r="AO1579" i="12"/>
  <c r="AP1579" i="12"/>
  <c r="AQ1579" i="12"/>
  <c r="AT1579" i="12"/>
  <c r="AU1579" i="12"/>
  <c r="AV1579" i="12"/>
  <c r="AY1579" i="12"/>
  <c r="AZ1579" i="12"/>
  <c r="BA1579" i="12"/>
  <c r="BE1579" i="12"/>
  <c r="BF1579" i="12"/>
  <c r="BJ1579" i="12"/>
  <c r="BK1579" i="12"/>
  <c r="AO1580" i="12"/>
  <c r="AP1580" i="12"/>
  <c r="AQ1580" i="12"/>
  <c r="AT1580" i="12"/>
  <c r="AU1580" i="12"/>
  <c r="AV1580" i="12"/>
  <c r="AY1580" i="12"/>
  <c r="AZ1580" i="12"/>
  <c r="BA1580" i="12"/>
  <c r="BE1580" i="12"/>
  <c r="BF1580" i="12"/>
  <c r="BJ1580" i="12"/>
  <c r="BK1580" i="12"/>
  <c r="AO1581" i="12"/>
  <c r="AP1581" i="12"/>
  <c r="AQ1581" i="12"/>
  <c r="AT1581" i="12"/>
  <c r="AU1581" i="12"/>
  <c r="AV1581" i="12"/>
  <c r="AY1581" i="12"/>
  <c r="AZ1581" i="12"/>
  <c r="BA1581" i="12"/>
  <c r="BE1581" i="12"/>
  <c r="BF1581" i="12"/>
  <c r="BJ1581" i="12"/>
  <c r="BK1581" i="12"/>
  <c r="AO1582" i="12"/>
  <c r="AP1582" i="12"/>
  <c r="AQ1582" i="12"/>
  <c r="AT1582" i="12"/>
  <c r="AU1582" i="12"/>
  <c r="AV1582" i="12"/>
  <c r="AY1582" i="12"/>
  <c r="AZ1582" i="12"/>
  <c r="BA1582" i="12"/>
  <c r="BE1582" i="12"/>
  <c r="BF1582" i="12"/>
  <c r="BJ1582" i="12"/>
  <c r="BK1582" i="12"/>
  <c r="AO1583" i="12"/>
  <c r="AP1583" i="12"/>
  <c r="AQ1583" i="12"/>
  <c r="AT1583" i="12"/>
  <c r="AU1583" i="12"/>
  <c r="AV1583" i="12"/>
  <c r="AY1583" i="12"/>
  <c r="AZ1583" i="12"/>
  <c r="BA1583" i="12"/>
  <c r="BE1583" i="12"/>
  <c r="BF1583" i="12"/>
  <c r="BJ1583" i="12"/>
  <c r="BK1583" i="12"/>
  <c r="AO1584" i="12"/>
  <c r="AP1584" i="12"/>
  <c r="AQ1584" i="12"/>
  <c r="AT1584" i="12"/>
  <c r="AU1584" i="12"/>
  <c r="AV1584" i="12"/>
  <c r="AY1584" i="12"/>
  <c r="AZ1584" i="12"/>
  <c r="BA1584" i="12"/>
  <c r="BE1584" i="12"/>
  <c r="BF1584" i="12"/>
  <c r="BJ1584" i="12"/>
  <c r="BK1584" i="12"/>
  <c r="AO1585" i="12"/>
  <c r="AP1585" i="12"/>
  <c r="AQ1585" i="12"/>
  <c r="AT1585" i="12"/>
  <c r="AU1585" i="12"/>
  <c r="AV1585" i="12"/>
  <c r="AY1585" i="12"/>
  <c r="AZ1585" i="12"/>
  <c r="BA1585" i="12"/>
  <c r="BE1585" i="12"/>
  <c r="BF1585" i="12"/>
  <c r="BJ1585" i="12"/>
  <c r="BK1585" i="12"/>
  <c r="AO1586" i="12"/>
  <c r="AP1586" i="12"/>
  <c r="AQ1586" i="12"/>
  <c r="AT1586" i="12"/>
  <c r="AU1586" i="12"/>
  <c r="AV1586" i="12"/>
  <c r="AY1586" i="12"/>
  <c r="AZ1586" i="12"/>
  <c r="BA1586" i="12"/>
  <c r="BE1586" i="12"/>
  <c r="BF1586" i="12"/>
  <c r="BJ1586" i="12"/>
  <c r="BK1586" i="12"/>
  <c r="AO1587" i="12"/>
  <c r="AP1587" i="12"/>
  <c r="AQ1587" i="12"/>
  <c r="AT1587" i="12"/>
  <c r="AU1587" i="12"/>
  <c r="AV1587" i="12"/>
  <c r="AY1587" i="12"/>
  <c r="AZ1587" i="12"/>
  <c r="BA1587" i="12"/>
  <c r="BE1587" i="12"/>
  <c r="BF1587" i="12"/>
  <c r="BJ1587" i="12"/>
  <c r="BK1587" i="12"/>
  <c r="AO1588" i="12"/>
  <c r="AP1588" i="12"/>
  <c r="AQ1588" i="12"/>
  <c r="AT1588" i="12"/>
  <c r="AU1588" i="12"/>
  <c r="AV1588" i="12"/>
  <c r="AY1588" i="12"/>
  <c r="AZ1588" i="12"/>
  <c r="BA1588" i="12"/>
  <c r="BE1588" i="12"/>
  <c r="BF1588" i="12"/>
  <c r="BJ1588" i="12"/>
  <c r="BK1588" i="12"/>
  <c r="AO1589" i="12"/>
  <c r="AP1589" i="12"/>
  <c r="AQ1589" i="12"/>
  <c r="AT1589" i="12"/>
  <c r="AU1589" i="12"/>
  <c r="AV1589" i="12"/>
  <c r="AY1589" i="12"/>
  <c r="AZ1589" i="12"/>
  <c r="BA1589" i="12"/>
  <c r="BE1589" i="12"/>
  <c r="BF1589" i="12"/>
  <c r="BJ1589" i="12"/>
  <c r="BK1589" i="12"/>
  <c r="AO1590" i="12"/>
  <c r="AP1590" i="12"/>
  <c r="AQ1590" i="12"/>
  <c r="AT1590" i="12"/>
  <c r="AU1590" i="12"/>
  <c r="AV1590" i="12"/>
  <c r="AY1590" i="12"/>
  <c r="AZ1590" i="12"/>
  <c r="BA1590" i="12"/>
  <c r="BE1590" i="12"/>
  <c r="BF1590" i="12"/>
  <c r="BJ1590" i="12"/>
  <c r="BK1590" i="12"/>
  <c r="AO1591" i="12"/>
  <c r="AP1591" i="12"/>
  <c r="AQ1591" i="12"/>
  <c r="AT1591" i="12"/>
  <c r="AU1591" i="12"/>
  <c r="AV1591" i="12"/>
  <c r="AY1591" i="12"/>
  <c r="AZ1591" i="12"/>
  <c r="BA1591" i="12"/>
  <c r="BE1591" i="12"/>
  <c r="BF1591" i="12"/>
  <c r="BJ1591" i="12"/>
  <c r="BK1591" i="12"/>
  <c r="AO1592" i="12"/>
  <c r="AP1592" i="12"/>
  <c r="AQ1592" i="12"/>
  <c r="AT1592" i="12"/>
  <c r="AU1592" i="12"/>
  <c r="AV1592" i="12"/>
  <c r="AY1592" i="12"/>
  <c r="AZ1592" i="12"/>
  <c r="BA1592" i="12"/>
  <c r="BE1592" i="12"/>
  <c r="BF1592" i="12"/>
  <c r="BJ1592" i="12"/>
  <c r="BK1592" i="12"/>
  <c r="AO1593" i="12"/>
  <c r="AP1593" i="12"/>
  <c r="AQ1593" i="12"/>
  <c r="AT1593" i="12"/>
  <c r="AU1593" i="12"/>
  <c r="AV1593" i="12"/>
  <c r="AY1593" i="12"/>
  <c r="AZ1593" i="12"/>
  <c r="BA1593" i="12"/>
  <c r="BE1593" i="12"/>
  <c r="BF1593" i="12"/>
  <c r="BJ1593" i="12"/>
  <c r="BK1593" i="12"/>
  <c r="AO1594" i="12"/>
  <c r="AP1594" i="12"/>
  <c r="AQ1594" i="12"/>
  <c r="AT1594" i="12"/>
  <c r="AU1594" i="12"/>
  <c r="AV1594" i="12"/>
  <c r="AY1594" i="12"/>
  <c r="AZ1594" i="12"/>
  <c r="BA1594" i="12"/>
  <c r="BE1594" i="12"/>
  <c r="BF1594" i="12"/>
  <c r="BJ1594" i="12"/>
  <c r="BK1594" i="12"/>
  <c r="AO1595" i="12"/>
  <c r="AP1595" i="12"/>
  <c r="AQ1595" i="12"/>
  <c r="AT1595" i="12"/>
  <c r="AU1595" i="12"/>
  <c r="AV1595" i="12"/>
  <c r="AY1595" i="12"/>
  <c r="AZ1595" i="12"/>
  <c r="BA1595" i="12"/>
  <c r="BE1595" i="12"/>
  <c r="BF1595" i="12"/>
  <c r="BJ1595" i="12"/>
  <c r="BK1595" i="12"/>
  <c r="AO1596" i="12"/>
  <c r="AP1596" i="12"/>
  <c r="AQ1596" i="12"/>
  <c r="AT1596" i="12"/>
  <c r="AU1596" i="12"/>
  <c r="AV1596" i="12"/>
  <c r="AY1596" i="12"/>
  <c r="AZ1596" i="12"/>
  <c r="BA1596" i="12"/>
  <c r="BE1596" i="12"/>
  <c r="BF1596" i="12"/>
  <c r="BJ1596" i="12"/>
  <c r="BK1596" i="12"/>
  <c r="AO1597" i="12"/>
  <c r="AP1597" i="12"/>
  <c r="AQ1597" i="12"/>
  <c r="AT1597" i="12"/>
  <c r="AU1597" i="12"/>
  <c r="AV1597" i="12"/>
  <c r="AY1597" i="12"/>
  <c r="AZ1597" i="12"/>
  <c r="BA1597" i="12"/>
  <c r="BE1597" i="12"/>
  <c r="BF1597" i="12"/>
  <c r="BJ1597" i="12"/>
  <c r="BK1597" i="12"/>
  <c r="AO1598" i="12"/>
  <c r="AP1598" i="12"/>
  <c r="AQ1598" i="12"/>
  <c r="AT1598" i="12"/>
  <c r="AU1598" i="12"/>
  <c r="AV1598" i="12"/>
  <c r="AY1598" i="12"/>
  <c r="AZ1598" i="12"/>
  <c r="BA1598" i="12"/>
  <c r="BE1598" i="12"/>
  <c r="BF1598" i="12"/>
  <c r="BJ1598" i="12"/>
  <c r="BK1598" i="12"/>
  <c r="AO1599" i="12"/>
  <c r="AP1599" i="12"/>
  <c r="AQ1599" i="12"/>
  <c r="AT1599" i="12"/>
  <c r="AU1599" i="12"/>
  <c r="AV1599" i="12"/>
  <c r="AY1599" i="12"/>
  <c r="AZ1599" i="12"/>
  <c r="BA1599" i="12"/>
  <c r="BE1599" i="12"/>
  <c r="BF1599" i="12"/>
  <c r="BJ1599" i="12"/>
  <c r="BK1599" i="12"/>
  <c r="AO1600" i="12"/>
  <c r="AP1600" i="12"/>
  <c r="AQ1600" i="12"/>
  <c r="AT1600" i="12"/>
  <c r="AU1600" i="12"/>
  <c r="AV1600" i="12"/>
  <c r="AY1600" i="12"/>
  <c r="AZ1600" i="12"/>
  <c r="BA1600" i="12"/>
  <c r="BE1600" i="12"/>
  <c r="BF1600" i="12"/>
  <c r="BJ1600" i="12"/>
  <c r="BK1600" i="12"/>
  <c r="AO1601" i="12"/>
  <c r="AP1601" i="12"/>
  <c r="AQ1601" i="12"/>
  <c r="AT1601" i="12"/>
  <c r="AU1601" i="12"/>
  <c r="AV1601" i="12"/>
  <c r="AY1601" i="12"/>
  <c r="AZ1601" i="12"/>
  <c r="BA1601" i="12"/>
  <c r="BE1601" i="12"/>
  <c r="BF1601" i="12"/>
  <c r="BJ1601" i="12"/>
  <c r="BK1601" i="12"/>
  <c r="AO1602" i="12"/>
  <c r="AP1602" i="12"/>
  <c r="AQ1602" i="12"/>
  <c r="AT1602" i="12"/>
  <c r="AU1602" i="12"/>
  <c r="AV1602" i="12"/>
  <c r="AY1602" i="12"/>
  <c r="AZ1602" i="12"/>
  <c r="BA1602" i="12"/>
  <c r="BE1602" i="12"/>
  <c r="BF1602" i="12"/>
  <c r="BJ1602" i="12"/>
  <c r="BK1602" i="12"/>
  <c r="AO1603" i="12"/>
  <c r="AP1603" i="12"/>
  <c r="AQ1603" i="12"/>
  <c r="AT1603" i="12"/>
  <c r="AU1603" i="12"/>
  <c r="AV1603" i="12"/>
  <c r="AY1603" i="12"/>
  <c r="AZ1603" i="12"/>
  <c r="BA1603" i="12"/>
  <c r="BE1603" i="12"/>
  <c r="BF1603" i="12"/>
  <c r="BJ1603" i="12"/>
  <c r="BK1603" i="12"/>
  <c r="AO1604" i="12"/>
  <c r="AP1604" i="12"/>
  <c r="AQ1604" i="12"/>
  <c r="AT1604" i="12"/>
  <c r="AU1604" i="12"/>
  <c r="AV1604" i="12"/>
  <c r="AY1604" i="12"/>
  <c r="AZ1604" i="12"/>
  <c r="BA1604" i="12"/>
  <c r="BE1604" i="12"/>
  <c r="BF1604" i="12"/>
  <c r="BJ1604" i="12"/>
  <c r="BK1604" i="12"/>
  <c r="AO1605" i="12"/>
  <c r="AP1605" i="12"/>
  <c r="AQ1605" i="12"/>
  <c r="AT1605" i="12"/>
  <c r="AU1605" i="12"/>
  <c r="AV1605" i="12"/>
  <c r="AY1605" i="12"/>
  <c r="AZ1605" i="12"/>
  <c r="BA1605" i="12"/>
  <c r="BE1605" i="12"/>
  <c r="BF1605" i="12"/>
  <c r="BJ1605" i="12"/>
  <c r="BK1605" i="12"/>
  <c r="AO1606" i="12"/>
  <c r="AP1606" i="12"/>
  <c r="AQ1606" i="12"/>
  <c r="AT1606" i="12"/>
  <c r="AU1606" i="12"/>
  <c r="AV1606" i="12"/>
  <c r="AY1606" i="12"/>
  <c r="AZ1606" i="12"/>
  <c r="BA1606" i="12"/>
  <c r="BE1606" i="12"/>
  <c r="BF1606" i="12"/>
  <c r="BJ1606" i="12"/>
  <c r="BK1606" i="12"/>
  <c r="AO1607" i="12"/>
  <c r="AP1607" i="12"/>
  <c r="AQ1607" i="12"/>
  <c r="AT1607" i="12"/>
  <c r="AU1607" i="12"/>
  <c r="AV1607" i="12"/>
  <c r="AY1607" i="12"/>
  <c r="AZ1607" i="12"/>
  <c r="BA1607" i="12"/>
  <c r="BE1607" i="12"/>
  <c r="BF1607" i="12"/>
  <c r="BJ1607" i="12"/>
  <c r="BK1607" i="12"/>
  <c r="AO1608" i="12"/>
  <c r="AP1608" i="12"/>
  <c r="AQ1608" i="12"/>
  <c r="AT1608" i="12"/>
  <c r="AU1608" i="12"/>
  <c r="AV1608" i="12"/>
  <c r="AY1608" i="12"/>
  <c r="AZ1608" i="12"/>
  <c r="BA1608" i="12"/>
  <c r="BE1608" i="12"/>
  <c r="BF1608" i="12"/>
  <c r="BJ1608" i="12"/>
  <c r="BK1608" i="12"/>
  <c r="AO1609" i="12"/>
  <c r="AP1609" i="12"/>
  <c r="AQ1609" i="12"/>
  <c r="AT1609" i="12"/>
  <c r="AU1609" i="12"/>
  <c r="AV1609" i="12"/>
  <c r="AY1609" i="12"/>
  <c r="AZ1609" i="12"/>
  <c r="BA1609" i="12"/>
  <c r="BE1609" i="12"/>
  <c r="BF1609" i="12"/>
  <c r="BJ1609" i="12"/>
  <c r="BK1609" i="12"/>
  <c r="AO1610" i="12"/>
  <c r="AP1610" i="12"/>
  <c r="AQ1610" i="12"/>
  <c r="AT1610" i="12"/>
  <c r="AU1610" i="12"/>
  <c r="AV1610" i="12"/>
  <c r="AY1610" i="12"/>
  <c r="AZ1610" i="12"/>
  <c r="BA1610" i="12"/>
  <c r="BE1610" i="12"/>
  <c r="BF1610" i="12"/>
  <c r="BJ1610" i="12"/>
  <c r="BK1610" i="12"/>
  <c r="AO1611" i="12"/>
  <c r="AP1611" i="12"/>
  <c r="AQ1611" i="12"/>
  <c r="AT1611" i="12"/>
  <c r="AU1611" i="12"/>
  <c r="AV1611" i="12"/>
  <c r="AY1611" i="12"/>
  <c r="AZ1611" i="12"/>
  <c r="BA1611" i="12"/>
  <c r="BE1611" i="12"/>
  <c r="BF1611" i="12"/>
  <c r="BJ1611" i="12"/>
  <c r="BK1611" i="12"/>
  <c r="AO1612" i="12"/>
  <c r="AP1612" i="12"/>
  <c r="AQ1612" i="12"/>
  <c r="AT1612" i="12"/>
  <c r="AU1612" i="12"/>
  <c r="AV1612" i="12"/>
  <c r="AY1612" i="12"/>
  <c r="AZ1612" i="12"/>
  <c r="BA1612" i="12"/>
  <c r="BE1612" i="12"/>
  <c r="BF1612" i="12"/>
  <c r="BJ1612" i="12"/>
  <c r="BK1612" i="12"/>
  <c r="AO1613" i="12"/>
  <c r="AP1613" i="12"/>
  <c r="AQ1613" i="12"/>
  <c r="AT1613" i="12"/>
  <c r="AU1613" i="12"/>
  <c r="AV1613" i="12"/>
  <c r="AY1613" i="12"/>
  <c r="AZ1613" i="12"/>
  <c r="BA1613" i="12"/>
  <c r="BE1613" i="12"/>
  <c r="BF1613" i="12"/>
  <c r="BJ1613" i="12"/>
  <c r="BK1613" i="12"/>
  <c r="AO1614" i="12"/>
  <c r="AP1614" i="12"/>
  <c r="AQ1614" i="12"/>
  <c r="AT1614" i="12"/>
  <c r="AU1614" i="12"/>
  <c r="AV1614" i="12"/>
  <c r="AY1614" i="12"/>
  <c r="AZ1614" i="12"/>
  <c r="BA1614" i="12"/>
  <c r="BE1614" i="12"/>
  <c r="BF1614" i="12"/>
  <c r="BJ1614" i="12"/>
  <c r="BK1614" i="12"/>
  <c r="AO1615" i="12"/>
  <c r="AP1615" i="12"/>
  <c r="AQ1615" i="12"/>
  <c r="AT1615" i="12"/>
  <c r="AU1615" i="12"/>
  <c r="AV1615" i="12"/>
  <c r="AY1615" i="12"/>
  <c r="AZ1615" i="12"/>
  <c r="BA1615" i="12"/>
  <c r="BE1615" i="12"/>
  <c r="BF1615" i="12"/>
  <c r="BJ1615" i="12"/>
  <c r="BK1615" i="12"/>
  <c r="AO1616" i="12"/>
  <c r="AP1616" i="12"/>
  <c r="AQ1616" i="12"/>
  <c r="AT1616" i="12"/>
  <c r="AU1616" i="12"/>
  <c r="AV1616" i="12"/>
  <c r="AY1616" i="12"/>
  <c r="AZ1616" i="12"/>
  <c r="BA1616" i="12"/>
  <c r="BE1616" i="12"/>
  <c r="BF1616" i="12"/>
  <c r="BJ1616" i="12"/>
  <c r="BK1616" i="12"/>
  <c r="AO1617" i="12"/>
  <c r="AP1617" i="12"/>
  <c r="AQ1617" i="12"/>
  <c r="AT1617" i="12"/>
  <c r="AU1617" i="12"/>
  <c r="AV1617" i="12"/>
  <c r="AY1617" i="12"/>
  <c r="AZ1617" i="12"/>
  <c r="BA1617" i="12"/>
  <c r="BE1617" i="12"/>
  <c r="BF1617" i="12"/>
  <c r="BJ1617" i="12"/>
  <c r="BK1617" i="12"/>
  <c r="AO1618" i="12"/>
  <c r="AP1618" i="12"/>
  <c r="AQ1618" i="12"/>
  <c r="AT1618" i="12"/>
  <c r="AU1618" i="12"/>
  <c r="AV1618" i="12"/>
  <c r="AY1618" i="12"/>
  <c r="AZ1618" i="12"/>
  <c r="BA1618" i="12"/>
  <c r="BE1618" i="12"/>
  <c r="BF1618" i="12"/>
  <c r="BJ1618" i="12"/>
  <c r="BK1618" i="12"/>
  <c r="AO1619" i="12"/>
  <c r="AP1619" i="12"/>
  <c r="AQ1619" i="12"/>
  <c r="AT1619" i="12"/>
  <c r="AU1619" i="12"/>
  <c r="AV1619" i="12"/>
  <c r="AY1619" i="12"/>
  <c r="AZ1619" i="12"/>
  <c r="BA1619" i="12"/>
  <c r="BE1619" i="12"/>
  <c r="BF1619" i="12"/>
  <c r="BJ1619" i="12"/>
  <c r="BK1619" i="12"/>
  <c r="AO1620" i="12"/>
  <c r="AP1620" i="12"/>
  <c r="AQ1620" i="12"/>
  <c r="AT1620" i="12"/>
  <c r="AU1620" i="12"/>
  <c r="AV1620" i="12"/>
  <c r="AY1620" i="12"/>
  <c r="AZ1620" i="12"/>
  <c r="BA1620" i="12"/>
  <c r="BE1620" i="12"/>
  <c r="BF1620" i="12"/>
  <c r="BJ1620" i="12"/>
  <c r="BK1620" i="12"/>
  <c r="AO1621" i="12"/>
  <c r="AP1621" i="12"/>
  <c r="AQ1621" i="12"/>
  <c r="AT1621" i="12"/>
  <c r="AU1621" i="12"/>
  <c r="AV1621" i="12"/>
  <c r="AY1621" i="12"/>
  <c r="AZ1621" i="12"/>
  <c r="BA1621" i="12"/>
  <c r="BE1621" i="12"/>
  <c r="BF1621" i="12"/>
  <c r="BJ1621" i="12"/>
  <c r="BK1621" i="12"/>
  <c r="AO1622" i="12"/>
  <c r="AP1622" i="12"/>
  <c r="AQ1622" i="12"/>
  <c r="AT1622" i="12"/>
  <c r="AU1622" i="12"/>
  <c r="AV1622" i="12"/>
  <c r="AY1622" i="12"/>
  <c r="AZ1622" i="12"/>
  <c r="BA1622" i="12"/>
  <c r="BE1622" i="12"/>
  <c r="BF1622" i="12"/>
  <c r="BJ1622" i="12"/>
  <c r="BK1622" i="12"/>
  <c r="AO1623" i="12"/>
  <c r="AP1623" i="12"/>
  <c r="AQ1623" i="12"/>
  <c r="AT1623" i="12"/>
  <c r="AU1623" i="12"/>
  <c r="AV1623" i="12"/>
  <c r="AY1623" i="12"/>
  <c r="AZ1623" i="12"/>
  <c r="BA1623" i="12"/>
  <c r="BE1623" i="12"/>
  <c r="BF1623" i="12"/>
  <c r="BJ1623" i="12"/>
  <c r="BK1623" i="12"/>
  <c r="AO1624" i="12"/>
  <c r="AP1624" i="12"/>
  <c r="AQ1624" i="12"/>
  <c r="AT1624" i="12"/>
  <c r="AU1624" i="12"/>
  <c r="AV1624" i="12"/>
  <c r="AY1624" i="12"/>
  <c r="AZ1624" i="12"/>
  <c r="BA1624" i="12"/>
  <c r="BE1624" i="12"/>
  <c r="BF1624" i="12"/>
  <c r="BJ1624" i="12"/>
  <c r="BK1624" i="12"/>
  <c r="AO1625" i="12"/>
  <c r="AP1625" i="12"/>
  <c r="AQ1625" i="12"/>
  <c r="AT1625" i="12"/>
  <c r="AU1625" i="12"/>
  <c r="AV1625" i="12"/>
  <c r="AY1625" i="12"/>
  <c r="AZ1625" i="12"/>
  <c r="BA1625" i="12"/>
  <c r="BE1625" i="12"/>
  <c r="BF1625" i="12"/>
  <c r="BJ1625" i="12"/>
  <c r="BK1625" i="12"/>
  <c r="AO1626" i="12"/>
  <c r="AP1626" i="12"/>
  <c r="AQ1626" i="12"/>
  <c r="AT1626" i="12"/>
  <c r="AU1626" i="12"/>
  <c r="AV1626" i="12"/>
  <c r="AY1626" i="12"/>
  <c r="AZ1626" i="12"/>
  <c r="BA1626" i="12"/>
  <c r="BE1626" i="12"/>
  <c r="BF1626" i="12"/>
  <c r="BJ1626" i="12"/>
  <c r="BK1626" i="12"/>
  <c r="AO1627" i="12"/>
  <c r="AP1627" i="12"/>
  <c r="AQ1627" i="12"/>
  <c r="AT1627" i="12"/>
  <c r="AU1627" i="12"/>
  <c r="AV1627" i="12"/>
  <c r="AY1627" i="12"/>
  <c r="AZ1627" i="12"/>
  <c r="BA1627" i="12"/>
  <c r="BE1627" i="12"/>
  <c r="BF1627" i="12"/>
  <c r="BJ1627" i="12"/>
  <c r="BK1627" i="12"/>
  <c r="AO1628" i="12"/>
  <c r="AP1628" i="12"/>
  <c r="AQ1628" i="12"/>
  <c r="AT1628" i="12"/>
  <c r="AU1628" i="12"/>
  <c r="AV1628" i="12"/>
  <c r="AY1628" i="12"/>
  <c r="AZ1628" i="12"/>
  <c r="BA1628" i="12"/>
  <c r="BE1628" i="12"/>
  <c r="BF1628" i="12"/>
  <c r="BJ1628" i="12"/>
  <c r="BK1628" i="12"/>
  <c r="AO1629" i="12"/>
  <c r="AP1629" i="12"/>
  <c r="AQ1629" i="12"/>
  <c r="AT1629" i="12"/>
  <c r="AU1629" i="12"/>
  <c r="AV1629" i="12"/>
  <c r="AY1629" i="12"/>
  <c r="AZ1629" i="12"/>
  <c r="BA1629" i="12"/>
  <c r="BE1629" i="12"/>
  <c r="BF1629" i="12"/>
  <c r="BJ1629" i="12"/>
  <c r="BK1629" i="12"/>
  <c r="AO1630" i="12"/>
  <c r="AP1630" i="12"/>
  <c r="AQ1630" i="12"/>
  <c r="AT1630" i="12"/>
  <c r="AU1630" i="12"/>
  <c r="AV1630" i="12"/>
  <c r="AY1630" i="12"/>
  <c r="AZ1630" i="12"/>
  <c r="BA1630" i="12"/>
  <c r="BE1630" i="12"/>
  <c r="BF1630" i="12"/>
  <c r="BJ1630" i="12"/>
  <c r="BK1630" i="12"/>
  <c r="AO1631" i="12"/>
  <c r="AP1631" i="12"/>
  <c r="AQ1631" i="12"/>
  <c r="AT1631" i="12"/>
  <c r="AU1631" i="12"/>
  <c r="AV1631" i="12"/>
  <c r="AY1631" i="12"/>
  <c r="AZ1631" i="12"/>
  <c r="BA1631" i="12"/>
  <c r="BE1631" i="12"/>
  <c r="BF1631" i="12"/>
  <c r="BJ1631" i="12"/>
  <c r="BK1631" i="12"/>
  <c r="AO1632" i="12"/>
  <c r="AP1632" i="12"/>
  <c r="AQ1632" i="12"/>
  <c r="AT1632" i="12"/>
  <c r="AU1632" i="12"/>
  <c r="AV1632" i="12"/>
  <c r="AY1632" i="12"/>
  <c r="AZ1632" i="12"/>
  <c r="BA1632" i="12"/>
  <c r="BE1632" i="12"/>
  <c r="BF1632" i="12"/>
  <c r="BJ1632" i="12"/>
  <c r="BK1632" i="12"/>
  <c r="AO1633" i="12"/>
  <c r="AP1633" i="12"/>
  <c r="AQ1633" i="12"/>
  <c r="AT1633" i="12"/>
  <c r="AU1633" i="12"/>
  <c r="AV1633" i="12"/>
  <c r="AY1633" i="12"/>
  <c r="AZ1633" i="12"/>
  <c r="BA1633" i="12"/>
  <c r="BE1633" i="12"/>
  <c r="BF1633" i="12"/>
  <c r="BJ1633" i="12"/>
  <c r="BK1633" i="12"/>
  <c r="AO1634" i="12"/>
  <c r="AP1634" i="12"/>
  <c r="AQ1634" i="12"/>
  <c r="AT1634" i="12"/>
  <c r="AU1634" i="12"/>
  <c r="AV1634" i="12"/>
  <c r="AY1634" i="12"/>
  <c r="AZ1634" i="12"/>
  <c r="BA1634" i="12"/>
  <c r="BE1634" i="12"/>
  <c r="BF1634" i="12"/>
  <c r="BJ1634" i="12"/>
  <c r="BK1634" i="12"/>
  <c r="AO1635" i="12"/>
  <c r="AP1635" i="12"/>
  <c r="AQ1635" i="12"/>
  <c r="AT1635" i="12"/>
  <c r="AU1635" i="12"/>
  <c r="AV1635" i="12"/>
  <c r="AY1635" i="12"/>
  <c r="AZ1635" i="12"/>
  <c r="BA1635" i="12"/>
  <c r="BE1635" i="12"/>
  <c r="BF1635" i="12"/>
  <c r="BJ1635" i="12"/>
  <c r="BK1635" i="12"/>
  <c r="AO1636" i="12"/>
  <c r="AP1636" i="12"/>
  <c r="AQ1636" i="12"/>
  <c r="AT1636" i="12"/>
  <c r="AU1636" i="12"/>
  <c r="AV1636" i="12"/>
  <c r="AY1636" i="12"/>
  <c r="AZ1636" i="12"/>
  <c r="BA1636" i="12"/>
  <c r="BE1636" i="12"/>
  <c r="BF1636" i="12"/>
  <c r="BJ1636" i="12"/>
  <c r="BK1636" i="12"/>
  <c r="AO1637" i="12"/>
  <c r="AP1637" i="12"/>
  <c r="AQ1637" i="12"/>
  <c r="AT1637" i="12"/>
  <c r="AU1637" i="12"/>
  <c r="AV1637" i="12"/>
  <c r="AY1637" i="12"/>
  <c r="AZ1637" i="12"/>
  <c r="BA1637" i="12"/>
  <c r="BE1637" i="12"/>
  <c r="BF1637" i="12"/>
  <c r="BJ1637" i="12"/>
  <c r="BK1637" i="12"/>
  <c r="AO1638" i="12"/>
  <c r="AP1638" i="12"/>
  <c r="AQ1638" i="12"/>
  <c r="AT1638" i="12"/>
  <c r="AU1638" i="12"/>
  <c r="AV1638" i="12"/>
  <c r="AY1638" i="12"/>
  <c r="AZ1638" i="12"/>
  <c r="BA1638" i="12"/>
  <c r="BE1638" i="12"/>
  <c r="BF1638" i="12"/>
  <c r="BJ1638" i="12"/>
  <c r="BK1638" i="12"/>
  <c r="AO1639" i="12"/>
  <c r="AP1639" i="12"/>
  <c r="AQ1639" i="12"/>
  <c r="AT1639" i="12"/>
  <c r="AU1639" i="12"/>
  <c r="AV1639" i="12"/>
  <c r="AY1639" i="12"/>
  <c r="AZ1639" i="12"/>
  <c r="BA1639" i="12"/>
  <c r="BE1639" i="12"/>
  <c r="BF1639" i="12"/>
  <c r="BJ1639" i="12"/>
  <c r="BK1639" i="12"/>
  <c r="AO1640" i="12"/>
  <c r="AP1640" i="12"/>
  <c r="AQ1640" i="12"/>
  <c r="AT1640" i="12"/>
  <c r="AU1640" i="12"/>
  <c r="AV1640" i="12"/>
  <c r="AY1640" i="12"/>
  <c r="AZ1640" i="12"/>
  <c r="BA1640" i="12"/>
  <c r="BE1640" i="12"/>
  <c r="BF1640" i="12"/>
  <c r="BJ1640" i="12"/>
  <c r="BK1640" i="12"/>
  <c r="AO1641" i="12"/>
  <c r="AP1641" i="12"/>
  <c r="AQ1641" i="12"/>
  <c r="AT1641" i="12"/>
  <c r="AU1641" i="12"/>
  <c r="AV1641" i="12"/>
  <c r="AY1641" i="12"/>
  <c r="AZ1641" i="12"/>
  <c r="BA1641" i="12"/>
  <c r="BE1641" i="12"/>
  <c r="BF1641" i="12"/>
  <c r="BJ1641" i="12"/>
  <c r="BK1641" i="12"/>
  <c r="AO1642" i="12"/>
  <c r="AP1642" i="12"/>
  <c r="AQ1642" i="12"/>
  <c r="AT1642" i="12"/>
  <c r="AU1642" i="12"/>
  <c r="AV1642" i="12"/>
  <c r="AY1642" i="12"/>
  <c r="AZ1642" i="12"/>
  <c r="BA1642" i="12"/>
  <c r="BE1642" i="12"/>
  <c r="BF1642" i="12"/>
  <c r="BJ1642" i="12"/>
  <c r="BK1642" i="12"/>
  <c r="AO1643" i="12"/>
  <c r="AP1643" i="12"/>
  <c r="AQ1643" i="12"/>
  <c r="AT1643" i="12"/>
  <c r="AU1643" i="12"/>
  <c r="AV1643" i="12"/>
  <c r="AY1643" i="12"/>
  <c r="AZ1643" i="12"/>
  <c r="BA1643" i="12"/>
  <c r="BE1643" i="12"/>
  <c r="BF1643" i="12"/>
  <c r="BJ1643" i="12"/>
  <c r="BK1643" i="12"/>
  <c r="AO1644" i="12"/>
  <c r="AP1644" i="12"/>
  <c r="AQ1644" i="12"/>
  <c r="AT1644" i="12"/>
  <c r="AU1644" i="12"/>
  <c r="AV1644" i="12"/>
  <c r="AY1644" i="12"/>
  <c r="AZ1644" i="12"/>
  <c r="BA1644" i="12"/>
  <c r="BE1644" i="12"/>
  <c r="BF1644" i="12"/>
  <c r="BJ1644" i="12"/>
  <c r="BK1644" i="12"/>
  <c r="AO1645" i="12"/>
  <c r="AP1645" i="12"/>
  <c r="AQ1645" i="12"/>
  <c r="AT1645" i="12"/>
  <c r="AU1645" i="12"/>
  <c r="AV1645" i="12"/>
  <c r="AY1645" i="12"/>
  <c r="AZ1645" i="12"/>
  <c r="BA1645" i="12"/>
  <c r="BE1645" i="12"/>
  <c r="BF1645" i="12"/>
  <c r="BJ1645" i="12"/>
  <c r="BK1645" i="12"/>
  <c r="AO1646" i="12"/>
  <c r="AP1646" i="12"/>
  <c r="AQ1646" i="12"/>
  <c r="AT1646" i="12"/>
  <c r="AU1646" i="12"/>
  <c r="AV1646" i="12"/>
  <c r="AY1646" i="12"/>
  <c r="AZ1646" i="12"/>
  <c r="BA1646" i="12"/>
  <c r="BE1646" i="12"/>
  <c r="BF1646" i="12"/>
  <c r="BJ1646" i="12"/>
  <c r="BK1646" i="12"/>
  <c r="AO1647" i="12"/>
  <c r="AP1647" i="12"/>
  <c r="AQ1647" i="12"/>
  <c r="AT1647" i="12"/>
  <c r="AU1647" i="12"/>
  <c r="AV1647" i="12"/>
  <c r="AY1647" i="12"/>
  <c r="AZ1647" i="12"/>
  <c r="BA1647" i="12"/>
  <c r="BE1647" i="12"/>
  <c r="BF1647" i="12"/>
  <c r="BJ1647" i="12"/>
  <c r="BK1647" i="12"/>
  <c r="AO1648" i="12"/>
  <c r="AP1648" i="12"/>
  <c r="AQ1648" i="12"/>
  <c r="AT1648" i="12"/>
  <c r="AU1648" i="12"/>
  <c r="AV1648" i="12"/>
  <c r="AY1648" i="12"/>
  <c r="AZ1648" i="12"/>
  <c r="BA1648" i="12"/>
  <c r="BE1648" i="12"/>
  <c r="BF1648" i="12"/>
  <c r="BJ1648" i="12"/>
  <c r="BK1648" i="12"/>
  <c r="AO1649" i="12"/>
  <c r="AP1649" i="12"/>
  <c r="AQ1649" i="12"/>
  <c r="AT1649" i="12"/>
  <c r="AU1649" i="12"/>
  <c r="AV1649" i="12"/>
  <c r="AY1649" i="12"/>
  <c r="AZ1649" i="12"/>
  <c r="BA1649" i="12"/>
  <c r="BE1649" i="12"/>
  <c r="BF1649" i="12"/>
  <c r="BJ1649" i="12"/>
  <c r="BK1649" i="12"/>
  <c r="AO1650" i="12"/>
  <c r="AP1650" i="12"/>
  <c r="AQ1650" i="12"/>
  <c r="AT1650" i="12"/>
  <c r="AU1650" i="12"/>
  <c r="AV1650" i="12"/>
  <c r="AY1650" i="12"/>
  <c r="AZ1650" i="12"/>
  <c r="BA1650" i="12"/>
  <c r="BE1650" i="12"/>
  <c r="BF1650" i="12"/>
  <c r="BJ1650" i="12"/>
  <c r="BK1650" i="12"/>
  <c r="AO1651" i="12"/>
  <c r="AP1651" i="12"/>
  <c r="AQ1651" i="12"/>
  <c r="AT1651" i="12"/>
  <c r="AU1651" i="12"/>
  <c r="AV1651" i="12"/>
  <c r="AY1651" i="12"/>
  <c r="AZ1651" i="12"/>
  <c r="BA1651" i="12"/>
  <c r="BE1651" i="12"/>
  <c r="BF1651" i="12"/>
  <c r="BJ1651" i="12"/>
  <c r="BK1651" i="12"/>
  <c r="AO1652" i="12"/>
  <c r="AP1652" i="12"/>
  <c r="AQ1652" i="12"/>
  <c r="AT1652" i="12"/>
  <c r="AU1652" i="12"/>
  <c r="AV1652" i="12"/>
  <c r="AY1652" i="12"/>
  <c r="AZ1652" i="12"/>
  <c r="BA1652" i="12"/>
  <c r="BE1652" i="12"/>
  <c r="BF1652" i="12"/>
  <c r="BJ1652" i="12"/>
  <c r="BK1652" i="12"/>
  <c r="AO1653" i="12"/>
  <c r="AP1653" i="12"/>
  <c r="AQ1653" i="12"/>
  <c r="AT1653" i="12"/>
  <c r="AU1653" i="12"/>
  <c r="AV1653" i="12"/>
  <c r="AY1653" i="12"/>
  <c r="AZ1653" i="12"/>
  <c r="BA1653" i="12"/>
  <c r="BE1653" i="12"/>
  <c r="BF1653" i="12"/>
  <c r="BJ1653" i="12"/>
  <c r="BK1653" i="12"/>
  <c r="AO1654" i="12"/>
  <c r="AP1654" i="12"/>
  <c r="AQ1654" i="12"/>
  <c r="AT1654" i="12"/>
  <c r="AU1654" i="12"/>
  <c r="AV1654" i="12"/>
  <c r="AY1654" i="12"/>
  <c r="AZ1654" i="12"/>
  <c r="BA1654" i="12"/>
  <c r="BE1654" i="12"/>
  <c r="BF1654" i="12"/>
  <c r="BJ1654" i="12"/>
  <c r="BK1654" i="12"/>
  <c r="AO1655" i="12"/>
  <c r="AP1655" i="12"/>
  <c r="AQ1655" i="12"/>
  <c r="AT1655" i="12"/>
  <c r="AU1655" i="12"/>
  <c r="AV1655" i="12"/>
  <c r="AY1655" i="12"/>
  <c r="AZ1655" i="12"/>
  <c r="BA1655" i="12"/>
  <c r="BE1655" i="12"/>
  <c r="BF1655" i="12"/>
  <c r="BJ1655" i="12"/>
  <c r="BK1655" i="12"/>
  <c r="AO1656" i="12"/>
  <c r="AP1656" i="12"/>
  <c r="AQ1656" i="12"/>
  <c r="AT1656" i="12"/>
  <c r="AU1656" i="12"/>
  <c r="AV1656" i="12"/>
  <c r="AY1656" i="12"/>
  <c r="AZ1656" i="12"/>
  <c r="BA1656" i="12"/>
  <c r="BE1656" i="12"/>
  <c r="BF1656" i="12"/>
  <c r="BJ1656" i="12"/>
  <c r="BK1656" i="12"/>
  <c r="AO1657" i="12"/>
  <c r="AP1657" i="12"/>
  <c r="AQ1657" i="12"/>
  <c r="AT1657" i="12"/>
  <c r="AU1657" i="12"/>
  <c r="AV1657" i="12"/>
  <c r="AY1657" i="12"/>
  <c r="AZ1657" i="12"/>
  <c r="BA1657" i="12"/>
  <c r="BE1657" i="12"/>
  <c r="BF1657" i="12"/>
  <c r="BJ1657" i="12"/>
  <c r="BK1657" i="12"/>
  <c r="AO1658" i="12"/>
  <c r="AP1658" i="12"/>
  <c r="AQ1658" i="12"/>
  <c r="AT1658" i="12"/>
  <c r="AU1658" i="12"/>
  <c r="AV1658" i="12"/>
  <c r="AY1658" i="12"/>
  <c r="AZ1658" i="12"/>
  <c r="BA1658" i="12"/>
  <c r="BE1658" i="12"/>
  <c r="BF1658" i="12"/>
  <c r="BJ1658" i="12"/>
  <c r="BK1658" i="12"/>
  <c r="AO1659" i="12"/>
  <c r="AP1659" i="12"/>
  <c r="AQ1659" i="12"/>
  <c r="AT1659" i="12"/>
  <c r="AU1659" i="12"/>
  <c r="AV1659" i="12"/>
  <c r="AY1659" i="12"/>
  <c r="AZ1659" i="12"/>
  <c r="BA1659" i="12"/>
  <c r="BE1659" i="12"/>
  <c r="BF1659" i="12"/>
  <c r="BJ1659" i="12"/>
  <c r="BK1659" i="12"/>
  <c r="AO1660" i="12"/>
  <c r="AP1660" i="12"/>
  <c r="AQ1660" i="12"/>
  <c r="AT1660" i="12"/>
  <c r="AU1660" i="12"/>
  <c r="AV1660" i="12"/>
  <c r="AY1660" i="12"/>
  <c r="AZ1660" i="12"/>
  <c r="BA1660" i="12"/>
  <c r="BE1660" i="12"/>
  <c r="BF1660" i="12"/>
  <c r="BJ1660" i="12"/>
  <c r="BK1660" i="12"/>
  <c r="AO1661" i="12"/>
  <c r="AP1661" i="12"/>
  <c r="AQ1661" i="12"/>
  <c r="AT1661" i="12"/>
  <c r="AU1661" i="12"/>
  <c r="AV1661" i="12"/>
  <c r="AY1661" i="12"/>
  <c r="AZ1661" i="12"/>
  <c r="BA1661" i="12"/>
  <c r="BE1661" i="12"/>
  <c r="BF1661" i="12"/>
  <c r="BJ1661" i="12"/>
  <c r="BK1661" i="12"/>
  <c r="AO1662" i="12"/>
  <c r="AP1662" i="12"/>
  <c r="AQ1662" i="12"/>
  <c r="AT1662" i="12"/>
  <c r="AU1662" i="12"/>
  <c r="AV1662" i="12"/>
  <c r="AY1662" i="12"/>
  <c r="AZ1662" i="12"/>
  <c r="BA1662" i="12"/>
  <c r="BE1662" i="12"/>
  <c r="BF1662" i="12"/>
  <c r="BJ1662" i="12"/>
  <c r="BK1662" i="12"/>
  <c r="AO1663" i="12"/>
  <c r="AP1663" i="12"/>
  <c r="AQ1663" i="12"/>
  <c r="AT1663" i="12"/>
  <c r="AU1663" i="12"/>
  <c r="AV1663" i="12"/>
  <c r="AY1663" i="12"/>
  <c r="AZ1663" i="12"/>
  <c r="BA1663" i="12"/>
  <c r="BE1663" i="12"/>
  <c r="BF1663" i="12"/>
  <c r="BJ1663" i="12"/>
  <c r="BK1663" i="12"/>
  <c r="AO1664" i="12"/>
  <c r="AP1664" i="12"/>
  <c r="AQ1664" i="12"/>
  <c r="AT1664" i="12"/>
  <c r="AU1664" i="12"/>
  <c r="AV1664" i="12"/>
  <c r="AY1664" i="12"/>
  <c r="AZ1664" i="12"/>
  <c r="BA1664" i="12"/>
  <c r="BE1664" i="12"/>
  <c r="BF1664" i="12"/>
  <c r="BJ1664" i="12"/>
  <c r="BK1664" i="12"/>
  <c r="AO1665" i="12"/>
  <c r="AP1665" i="12"/>
  <c r="AQ1665" i="12"/>
  <c r="AT1665" i="12"/>
  <c r="AU1665" i="12"/>
  <c r="AV1665" i="12"/>
  <c r="AY1665" i="12"/>
  <c r="AZ1665" i="12"/>
  <c r="BA1665" i="12"/>
  <c r="BE1665" i="12"/>
  <c r="BF1665" i="12"/>
  <c r="BJ1665" i="12"/>
  <c r="BK1665" i="12"/>
  <c r="AO1666" i="12"/>
  <c r="AP1666" i="12"/>
  <c r="AQ1666" i="12"/>
  <c r="AT1666" i="12"/>
  <c r="AU1666" i="12"/>
  <c r="AV1666" i="12"/>
  <c r="AY1666" i="12"/>
  <c r="AZ1666" i="12"/>
  <c r="BA1666" i="12"/>
  <c r="BE1666" i="12"/>
  <c r="BF1666" i="12"/>
  <c r="BJ1666" i="12"/>
  <c r="BK1666" i="12"/>
  <c r="AO1667" i="12"/>
  <c r="AP1667" i="12"/>
  <c r="AQ1667" i="12"/>
  <c r="AT1667" i="12"/>
  <c r="AU1667" i="12"/>
  <c r="AV1667" i="12"/>
  <c r="AY1667" i="12"/>
  <c r="AZ1667" i="12"/>
  <c r="BA1667" i="12"/>
  <c r="BE1667" i="12"/>
  <c r="BF1667" i="12"/>
  <c r="BJ1667" i="12"/>
  <c r="BK1667" i="12"/>
  <c r="AO1668" i="12"/>
  <c r="AP1668" i="12"/>
  <c r="AQ1668" i="12"/>
  <c r="AT1668" i="12"/>
  <c r="AU1668" i="12"/>
  <c r="AV1668" i="12"/>
  <c r="AY1668" i="12"/>
  <c r="AZ1668" i="12"/>
  <c r="BA1668" i="12"/>
  <c r="BE1668" i="12"/>
  <c r="BF1668" i="12"/>
  <c r="BJ1668" i="12"/>
  <c r="BK1668" i="12"/>
  <c r="AO1669" i="12"/>
  <c r="AP1669" i="12"/>
  <c r="AQ1669" i="12"/>
  <c r="AT1669" i="12"/>
  <c r="AU1669" i="12"/>
  <c r="AV1669" i="12"/>
  <c r="AY1669" i="12"/>
  <c r="AZ1669" i="12"/>
  <c r="BA1669" i="12"/>
  <c r="BE1669" i="12"/>
  <c r="BF1669" i="12"/>
  <c r="BJ1669" i="12"/>
  <c r="BK1669" i="12"/>
  <c r="AO1670" i="12"/>
  <c r="AP1670" i="12"/>
  <c r="AQ1670" i="12"/>
  <c r="AT1670" i="12"/>
  <c r="AU1670" i="12"/>
  <c r="AV1670" i="12"/>
  <c r="AY1670" i="12"/>
  <c r="AZ1670" i="12"/>
  <c r="BA1670" i="12"/>
  <c r="BE1670" i="12"/>
  <c r="BF1670" i="12"/>
  <c r="BJ1670" i="12"/>
  <c r="BK1670" i="12"/>
  <c r="AO1671" i="12"/>
  <c r="AP1671" i="12"/>
  <c r="AQ1671" i="12"/>
  <c r="AT1671" i="12"/>
  <c r="AU1671" i="12"/>
  <c r="AV1671" i="12"/>
  <c r="AY1671" i="12"/>
  <c r="AZ1671" i="12"/>
  <c r="BA1671" i="12"/>
  <c r="BE1671" i="12"/>
  <c r="BF1671" i="12"/>
  <c r="BJ1671" i="12"/>
  <c r="BK1671" i="12"/>
  <c r="AO1672" i="12"/>
  <c r="AP1672" i="12"/>
  <c r="AQ1672" i="12"/>
  <c r="AT1672" i="12"/>
  <c r="AU1672" i="12"/>
  <c r="AV1672" i="12"/>
  <c r="AY1672" i="12"/>
  <c r="AZ1672" i="12"/>
  <c r="BA1672" i="12"/>
  <c r="BE1672" i="12"/>
  <c r="BF1672" i="12"/>
  <c r="BJ1672" i="12"/>
  <c r="BK1672" i="12"/>
  <c r="AO1673" i="12"/>
  <c r="AP1673" i="12"/>
  <c r="AQ1673" i="12"/>
  <c r="AT1673" i="12"/>
  <c r="AU1673" i="12"/>
  <c r="AV1673" i="12"/>
  <c r="AY1673" i="12"/>
  <c r="AZ1673" i="12"/>
  <c r="BA1673" i="12"/>
  <c r="BE1673" i="12"/>
  <c r="BF1673" i="12"/>
  <c r="BJ1673" i="12"/>
  <c r="BK1673" i="12"/>
  <c r="AO1294" i="12"/>
  <c r="AP1294" i="12"/>
  <c r="AQ1294" i="12"/>
  <c r="AT1294" i="12"/>
  <c r="AU1294" i="12"/>
  <c r="AV1294" i="12"/>
  <c r="AY1294" i="12"/>
  <c r="AZ1294" i="12"/>
  <c r="BA1294" i="12"/>
  <c r="BD1294" i="12"/>
  <c r="BE1294" i="12"/>
  <c r="BF1294" i="12"/>
  <c r="BI1294" i="12"/>
  <c r="BJ1294" i="12"/>
  <c r="BK1294" i="12"/>
  <c r="BN1294" i="12"/>
  <c r="BO1294" i="12"/>
  <c r="BP1294" i="12"/>
  <c r="BS1294" i="12"/>
  <c r="BT1294" i="12"/>
  <c r="BU1294" i="12"/>
  <c r="BX1294" i="12"/>
  <c r="BY1294" i="12"/>
  <c r="BZ1294" i="12"/>
  <c r="CC1294" i="12"/>
  <c r="CD1294" i="12"/>
  <c r="CE1294" i="12"/>
  <c r="CI1294" i="12"/>
  <c r="CJ1294" i="12"/>
  <c r="CN1294" i="12"/>
  <c r="CO1294" i="12"/>
  <c r="AO1295" i="12"/>
  <c r="AP1295" i="12"/>
  <c r="AQ1295" i="12"/>
  <c r="AT1295" i="12"/>
  <c r="AU1295" i="12"/>
  <c r="AV1295" i="12"/>
  <c r="AY1295" i="12"/>
  <c r="AZ1295" i="12"/>
  <c r="BA1295" i="12"/>
  <c r="BD1295" i="12"/>
  <c r="BE1295" i="12"/>
  <c r="BF1295" i="12"/>
  <c r="BI1295" i="12"/>
  <c r="BJ1295" i="12"/>
  <c r="BK1295" i="12"/>
  <c r="BN1295" i="12"/>
  <c r="BO1295" i="12"/>
  <c r="BP1295" i="12"/>
  <c r="BS1295" i="12"/>
  <c r="BT1295" i="12"/>
  <c r="BU1295" i="12"/>
  <c r="BX1295" i="12"/>
  <c r="BY1295" i="12"/>
  <c r="BZ1295" i="12"/>
  <c r="CC1295" i="12"/>
  <c r="CD1295" i="12"/>
  <c r="CE1295" i="12"/>
  <c r="CI1295" i="12"/>
  <c r="CJ1295" i="12"/>
  <c r="CN1295" i="12"/>
  <c r="CO1295" i="12"/>
  <c r="AO1296" i="12"/>
  <c r="AP1296" i="12"/>
  <c r="AQ1296" i="12"/>
  <c r="AT1296" i="12"/>
  <c r="AU1296" i="12"/>
  <c r="AV1296" i="12"/>
  <c r="AY1296" i="12"/>
  <c r="AZ1296" i="12"/>
  <c r="BA1296" i="12"/>
  <c r="BD1296" i="12"/>
  <c r="BE1296" i="12"/>
  <c r="BF1296" i="12"/>
  <c r="BI1296" i="12"/>
  <c r="BJ1296" i="12"/>
  <c r="BK1296" i="12"/>
  <c r="BN1296" i="12"/>
  <c r="BO1296" i="12"/>
  <c r="BP1296" i="12"/>
  <c r="BS1296" i="12"/>
  <c r="BT1296" i="12"/>
  <c r="BU1296" i="12"/>
  <c r="BX1296" i="12"/>
  <c r="BY1296" i="12"/>
  <c r="BZ1296" i="12"/>
  <c r="CC1296" i="12"/>
  <c r="CD1296" i="12"/>
  <c r="CE1296" i="12"/>
  <c r="CI1296" i="12"/>
  <c r="CJ1296" i="12"/>
  <c r="CN1296" i="12"/>
  <c r="CO1296" i="12"/>
  <c r="AO1297" i="12"/>
  <c r="AP1297" i="12"/>
  <c r="AQ1297" i="12"/>
  <c r="AT1297" i="12"/>
  <c r="AU1297" i="12"/>
  <c r="AV1297" i="12"/>
  <c r="AY1297" i="12"/>
  <c r="AZ1297" i="12"/>
  <c r="BA1297" i="12"/>
  <c r="BD1297" i="12"/>
  <c r="BE1297" i="12"/>
  <c r="BF1297" i="12"/>
  <c r="BI1297" i="12"/>
  <c r="BJ1297" i="12"/>
  <c r="BK1297" i="12"/>
  <c r="BN1297" i="12"/>
  <c r="BO1297" i="12"/>
  <c r="BP1297" i="12"/>
  <c r="BS1297" i="12"/>
  <c r="BT1297" i="12"/>
  <c r="BU1297" i="12"/>
  <c r="BX1297" i="12"/>
  <c r="BY1297" i="12"/>
  <c r="BZ1297" i="12"/>
  <c r="CC1297" i="12"/>
  <c r="CD1297" i="12"/>
  <c r="CE1297" i="12"/>
  <c r="CI1297" i="12"/>
  <c r="CJ1297" i="12"/>
  <c r="CN1297" i="12"/>
  <c r="CO1297" i="12"/>
  <c r="AO1298" i="12"/>
  <c r="AP1298" i="12"/>
  <c r="AQ1298" i="12"/>
  <c r="AT1298" i="12"/>
  <c r="AU1298" i="12"/>
  <c r="AV1298" i="12"/>
  <c r="AY1298" i="12"/>
  <c r="AZ1298" i="12"/>
  <c r="BA1298" i="12"/>
  <c r="BD1298" i="12"/>
  <c r="BE1298" i="12"/>
  <c r="BF1298" i="12"/>
  <c r="BI1298" i="12"/>
  <c r="BJ1298" i="12"/>
  <c r="BK1298" i="12"/>
  <c r="BN1298" i="12"/>
  <c r="BO1298" i="12"/>
  <c r="BP1298" i="12"/>
  <c r="BS1298" i="12"/>
  <c r="BT1298" i="12"/>
  <c r="BU1298" i="12"/>
  <c r="BX1298" i="12"/>
  <c r="BY1298" i="12"/>
  <c r="BZ1298" i="12"/>
  <c r="CC1298" i="12"/>
  <c r="CD1298" i="12"/>
  <c r="CE1298" i="12"/>
  <c r="CI1298" i="12"/>
  <c r="CJ1298" i="12"/>
  <c r="CN1298" i="12"/>
  <c r="CO1298" i="12"/>
  <c r="AO1299" i="12"/>
  <c r="AP1299" i="12"/>
  <c r="AQ1299" i="12"/>
  <c r="AT1299" i="12"/>
  <c r="AU1299" i="12"/>
  <c r="AV1299" i="12"/>
  <c r="AY1299" i="12"/>
  <c r="AZ1299" i="12"/>
  <c r="BA1299" i="12"/>
  <c r="BD1299" i="12"/>
  <c r="BE1299" i="12"/>
  <c r="BF1299" i="12"/>
  <c r="BI1299" i="12"/>
  <c r="BJ1299" i="12"/>
  <c r="BK1299" i="12"/>
  <c r="BN1299" i="12"/>
  <c r="BO1299" i="12"/>
  <c r="BP1299" i="12"/>
  <c r="BS1299" i="12"/>
  <c r="BT1299" i="12"/>
  <c r="BU1299" i="12"/>
  <c r="BX1299" i="12"/>
  <c r="BY1299" i="12"/>
  <c r="BZ1299" i="12"/>
  <c r="CC1299" i="12"/>
  <c r="CD1299" i="12"/>
  <c r="CE1299" i="12"/>
  <c r="CI1299" i="12"/>
  <c r="CJ1299" i="12"/>
  <c r="CN1299" i="12"/>
  <c r="CO1299" i="12"/>
  <c r="AO1300" i="12"/>
  <c r="AP1300" i="12"/>
  <c r="AQ1300" i="12"/>
  <c r="AT1300" i="12"/>
  <c r="AU1300" i="12"/>
  <c r="AV1300" i="12"/>
  <c r="AY1300" i="12"/>
  <c r="AZ1300" i="12"/>
  <c r="BA1300" i="12"/>
  <c r="BD1300" i="12"/>
  <c r="BE1300" i="12"/>
  <c r="BF1300" i="12"/>
  <c r="BI1300" i="12"/>
  <c r="BJ1300" i="12"/>
  <c r="BK1300" i="12"/>
  <c r="BN1300" i="12"/>
  <c r="BO1300" i="12"/>
  <c r="BP1300" i="12"/>
  <c r="BS1300" i="12"/>
  <c r="BT1300" i="12"/>
  <c r="BU1300" i="12"/>
  <c r="BX1300" i="12"/>
  <c r="BY1300" i="12"/>
  <c r="BZ1300" i="12"/>
  <c r="CC1300" i="12"/>
  <c r="CD1300" i="12"/>
  <c r="CE1300" i="12"/>
  <c r="CI1300" i="12"/>
  <c r="CJ1300" i="12"/>
  <c r="CN1300" i="12"/>
  <c r="CO1300" i="12"/>
  <c r="AO1301" i="12"/>
  <c r="AP1301" i="12"/>
  <c r="AQ1301" i="12"/>
  <c r="AT1301" i="12"/>
  <c r="AU1301" i="12"/>
  <c r="AV1301" i="12"/>
  <c r="AY1301" i="12"/>
  <c r="AZ1301" i="12"/>
  <c r="BA1301" i="12"/>
  <c r="BD1301" i="12"/>
  <c r="BE1301" i="12"/>
  <c r="BF1301" i="12"/>
  <c r="BI1301" i="12"/>
  <c r="BJ1301" i="12"/>
  <c r="BK1301" i="12"/>
  <c r="BN1301" i="12"/>
  <c r="BO1301" i="12"/>
  <c r="BP1301" i="12"/>
  <c r="BS1301" i="12"/>
  <c r="BT1301" i="12"/>
  <c r="BU1301" i="12"/>
  <c r="BX1301" i="12"/>
  <c r="BY1301" i="12"/>
  <c r="BZ1301" i="12"/>
  <c r="CC1301" i="12"/>
  <c r="CD1301" i="12"/>
  <c r="CE1301" i="12"/>
  <c r="CI1301" i="12"/>
  <c r="CJ1301" i="12"/>
  <c r="CN1301" i="12"/>
  <c r="CO1301" i="12"/>
  <c r="AO1302" i="12"/>
  <c r="AP1302" i="12"/>
  <c r="AQ1302" i="12"/>
  <c r="AT1302" i="12"/>
  <c r="AU1302" i="12"/>
  <c r="AV1302" i="12"/>
  <c r="AY1302" i="12"/>
  <c r="AZ1302" i="12"/>
  <c r="BA1302" i="12"/>
  <c r="BD1302" i="12"/>
  <c r="BE1302" i="12"/>
  <c r="BF1302" i="12"/>
  <c r="BI1302" i="12"/>
  <c r="BJ1302" i="12"/>
  <c r="BK1302" i="12"/>
  <c r="BN1302" i="12"/>
  <c r="BO1302" i="12"/>
  <c r="BP1302" i="12"/>
  <c r="BS1302" i="12"/>
  <c r="BT1302" i="12"/>
  <c r="BU1302" i="12"/>
  <c r="BX1302" i="12"/>
  <c r="BY1302" i="12"/>
  <c r="BZ1302" i="12"/>
  <c r="CC1302" i="12"/>
  <c r="CD1302" i="12"/>
  <c r="CE1302" i="12"/>
  <c r="CI1302" i="12"/>
  <c r="CJ1302" i="12"/>
  <c r="CN1302" i="12"/>
  <c r="CO1302" i="12"/>
  <c r="AO1303" i="12"/>
  <c r="AP1303" i="12"/>
  <c r="AQ1303" i="12"/>
  <c r="AT1303" i="12"/>
  <c r="AU1303" i="12"/>
  <c r="AV1303" i="12"/>
  <c r="AY1303" i="12"/>
  <c r="AZ1303" i="12"/>
  <c r="BA1303" i="12"/>
  <c r="BD1303" i="12"/>
  <c r="BE1303" i="12"/>
  <c r="BF1303" i="12"/>
  <c r="BI1303" i="12"/>
  <c r="BJ1303" i="12"/>
  <c r="BK1303" i="12"/>
  <c r="BN1303" i="12"/>
  <c r="BO1303" i="12"/>
  <c r="BP1303" i="12"/>
  <c r="BS1303" i="12"/>
  <c r="BT1303" i="12"/>
  <c r="BU1303" i="12"/>
  <c r="BX1303" i="12"/>
  <c r="BY1303" i="12"/>
  <c r="BZ1303" i="12"/>
  <c r="CC1303" i="12"/>
  <c r="CD1303" i="12"/>
  <c r="CE1303" i="12"/>
  <c r="CI1303" i="12"/>
  <c r="CJ1303" i="12"/>
  <c r="CN1303" i="12"/>
  <c r="CO1303" i="12"/>
  <c r="AO1304" i="12"/>
  <c r="AP1304" i="12"/>
  <c r="AQ1304" i="12"/>
  <c r="AT1304" i="12"/>
  <c r="AU1304" i="12"/>
  <c r="AV1304" i="12"/>
  <c r="AY1304" i="12"/>
  <c r="AZ1304" i="12"/>
  <c r="BA1304" i="12"/>
  <c r="BD1304" i="12"/>
  <c r="BE1304" i="12"/>
  <c r="BF1304" i="12"/>
  <c r="BI1304" i="12"/>
  <c r="BJ1304" i="12"/>
  <c r="BK1304" i="12"/>
  <c r="BN1304" i="12"/>
  <c r="BO1304" i="12"/>
  <c r="BP1304" i="12"/>
  <c r="BS1304" i="12"/>
  <c r="BT1304" i="12"/>
  <c r="BU1304" i="12"/>
  <c r="BX1304" i="12"/>
  <c r="BY1304" i="12"/>
  <c r="BZ1304" i="12"/>
  <c r="CC1304" i="12"/>
  <c r="CD1304" i="12"/>
  <c r="CE1304" i="12"/>
  <c r="CI1304" i="12"/>
  <c r="CJ1304" i="12"/>
  <c r="CN1304" i="12"/>
  <c r="CO1304" i="12"/>
  <c r="AO1305" i="12"/>
  <c r="AP1305" i="12"/>
  <c r="AQ1305" i="12"/>
  <c r="AT1305" i="12"/>
  <c r="AU1305" i="12"/>
  <c r="AV1305" i="12"/>
  <c r="AY1305" i="12"/>
  <c r="AZ1305" i="12"/>
  <c r="BA1305" i="12"/>
  <c r="BD1305" i="12"/>
  <c r="BE1305" i="12"/>
  <c r="BF1305" i="12"/>
  <c r="BI1305" i="12"/>
  <c r="BJ1305" i="12"/>
  <c r="BK1305" i="12"/>
  <c r="BN1305" i="12"/>
  <c r="BO1305" i="12"/>
  <c r="BP1305" i="12"/>
  <c r="BS1305" i="12"/>
  <c r="BT1305" i="12"/>
  <c r="BU1305" i="12"/>
  <c r="BX1305" i="12"/>
  <c r="BY1305" i="12"/>
  <c r="BZ1305" i="12"/>
  <c r="CC1305" i="12"/>
  <c r="CD1305" i="12"/>
  <c r="CE1305" i="12"/>
  <c r="CI1305" i="12"/>
  <c r="CJ1305" i="12"/>
  <c r="CN1305" i="12"/>
  <c r="CO1305" i="12"/>
  <c r="AO1306" i="12"/>
  <c r="AP1306" i="12"/>
  <c r="AQ1306" i="12"/>
  <c r="AT1306" i="12"/>
  <c r="AU1306" i="12"/>
  <c r="AV1306" i="12"/>
  <c r="AY1306" i="12"/>
  <c r="AZ1306" i="12"/>
  <c r="BA1306" i="12"/>
  <c r="BD1306" i="12"/>
  <c r="BE1306" i="12"/>
  <c r="BF1306" i="12"/>
  <c r="BI1306" i="12"/>
  <c r="BJ1306" i="12"/>
  <c r="BK1306" i="12"/>
  <c r="BN1306" i="12"/>
  <c r="BO1306" i="12"/>
  <c r="BP1306" i="12"/>
  <c r="BS1306" i="12"/>
  <c r="BT1306" i="12"/>
  <c r="BU1306" i="12"/>
  <c r="BX1306" i="12"/>
  <c r="BY1306" i="12"/>
  <c r="BZ1306" i="12"/>
  <c r="CC1306" i="12"/>
  <c r="CD1306" i="12"/>
  <c r="CE1306" i="12"/>
  <c r="CI1306" i="12"/>
  <c r="CJ1306" i="12"/>
  <c r="CN1306" i="12"/>
  <c r="CO1306" i="12"/>
  <c r="AO1307" i="12"/>
  <c r="AP1307" i="12"/>
  <c r="AQ1307" i="12"/>
  <c r="AT1307" i="12"/>
  <c r="AU1307" i="12"/>
  <c r="AV1307" i="12"/>
  <c r="AY1307" i="12"/>
  <c r="AZ1307" i="12"/>
  <c r="BA1307" i="12"/>
  <c r="BD1307" i="12"/>
  <c r="BE1307" i="12"/>
  <c r="BF1307" i="12"/>
  <c r="BI1307" i="12"/>
  <c r="BJ1307" i="12"/>
  <c r="BK1307" i="12"/>
  <c r="BN1307" i="12"/>
  <c r="BO1307" i="12"/>
  <c r="BP1307" i="12"/>
  <c r="BS1307" i="12"/>
  <c r="BT1307" i="12"/>
  <c r="BU1307" i="12"/>
  <c r="BX1307" i="12"/>
  <c r="BY1307" i="12"/>
  <c r="BZ1307" i="12"/>
  <c r="CC1307" i="12"/>
  <c r="CD1307" i="12"/>
  <c r="CE1307" i="12"/>
  <c r="CI1307" i="12"/>
  <c r="CJ1307" i="12"/>
  <c r="CN1307" i="12"/>
  <c r="CO1307" i="12"/>
  <c r="AO1308" i="12"/>
  <c r="AP1308" i="12"/>
  <c r="AQ1308" i="12"/>
  <c r="AT1308" i="12"/>
  <c r="AU1308" i="12"/>
  <c r="AV1308" i="12"/>
  <c r="AY1308" i="12"/>
  <c r="AZ1308" i="12"/>
  <c r="BA1308" i="12"/>
  <c r="BD1308" i="12"/>
  <c r="BE1308" i="12"/>
  <c r="BF1308" i="12"/>
  <c r="BI1308" i="12"/>
  <c r="BJ1308" i="12"/>
  <c r="BK1308" i="12"/>
  <c r="BN1308" i="12"/>
  <c r="BO1308" i="12"/>
  <c r="BP1308" i="12"/>
  <c r="BS1308" i="12"/>
  <c r="BT1308" i="12"/>
  <c r="BU1308" i="12"/>
  <c r="BX1308" i="12"/>
  <c r="BY1308" i="12"/>
  <c r="BZ1308" i="12"/>
  <c r="CC1308" i="12"/>
  <c r="CD1308" i="12"/>
  <c r="CE1308" i="12"/>
  <c r="CI1308" i="12"/>
  <c r="CJ1308" i="12"/>
  <c r="CN1308" i="12"/>
  <c r="CO1308" i="12"/>
  <c r="AO1309" i="12"/>
  <c r="AP1309" i="12"/>
  <c r="AQ1309" i="12"/>
  <c r="AT1309" i="12"/>
  <c r="AU1309" i="12"/>
  <c r="AV1309" i="12"/>
  <c r="AY1309" i="12"/>
  <c r="AZ1309" i="12"/>
  <c r="BA1309" i="12"/>
  <c r="BD1309" i="12"/>
  <c r="BE1309" i="12"/>
  <c r="BF1309" i="12"/>
  <c r="BI1309" i="12"/>
  <c r="BJ1309" i="12"/>
  <c r="BK1309" i="12"/>
  <c r="BN1309" i="12"/>
  <c r="BO1309" i="12"/>
  <c r="BP1309" i="12"/>
  <c r="BS1309" i="12"/>
  <c r="BT1309" i="12"/>
  <c r="BU1309" i="12"/>
  <c r="BX1309" i="12"/>
  <c r="BY1309" i="12"/>
  <c r="BZ1309" i="12"/>
  <c r="CC1309" i="12"/>
  <c r="CD1309" i="12"/>
  <c r="CE1309" i="12"/>
  <c r="CI1309" i="12"/>
  <c r="CJ1309" i="12"/>
  <c r="CN1309" i="12"/>
  <c r="CO1309" i="12"/>
  <c r="AO1310" i="12"/>
  <c r="AP1310" i="12"/>
  <c r="AQ1310" i="12"/>
  <c r="AT1310" i="12"/>
  <c r="AU1310" i="12"/>
  <c r="AV1310" i="12"/>
  <c r="AY1310" i="12"/>
  <c r="AZ1310" i="12"/>
  <c r="BA1310" i="12"/>
  <c r="BD1310" i="12"/>
  <c r="BE1310" i="12"/>
  <c r="BF1310" i="12"/>
  <c r="BI1310" i="12"/>
  <c r="BJ1310" i="12"/>
  <c r="BK1310" i="12"/>
  <c r="BN1310" i="12"/>
  <c r="BO1310" i="12"/>
  <c r="BP1310" i="12"/>
  <c r="BS1310" i="12"/>
  <c r="BT1310" i="12"/>
  <c r="BU1310" i="12"/>
  <c r="BX1310" i="12"/>
  <c r="BY1310" i="12"/>
  <c r="BZ1310" i="12"/>
  <c r="CC1310" i="12"/>
  <c r="CD1310" i="12"/>
  <c r="CE1310" i="12"/>
  <c r="CI1310" i="12"/>
  <c r="CJ1310" i="12"/>
  <c r="CN1310" i="12"/>
  <c r="CO1310" i="12"/>
  <c r="AO1311" i="12"/>
  <c r="AP1311" i="12"/>
  <c r="AQ1311" i="12"/>
  <c r="AT1311" i="12"/>
  <c r="AU1311" i="12"/>
  <c r="AV1311" i="12"/>
  <c r="AY1311" i="12"/>
  <c r="AZ1311" i="12"/>
  <c r="BA1311" i="12"/>
  <c r="BD1311" i="12"/>
  <c r="BE1311" i="12"/>
  <c r="BF1311" i="12"/>
  <c r="BI1311" i="12"/>
  <c r="BJ1311" i="12"/>
  <c r="BK1311" i="12"/>
  <c r="BN1311" i="12"/>
  <c r="BO1311" i="12"/>
  <c r="BP1311" i="12"/>
  <c r="BS1311" i="12"/>
  <c r="BT1311" i="12"/>
  <c r="BU1311" i="12"/>
  <c r="BX1311" i="12"/>
  <c r="BY1311" i="12"/>
  <c r="BZ1311" i="12"/>
  <c r="CC1311" i="12"/>
  <c r="CD1311" i="12"/>
  <c r="CE1311" i="12"/>
  <c r="CI1311" i="12"/>
  <c r="CJ1311" i="12"/>
  <c r="CN1311" i="12"/>
  <c r="CO1311" i="12"/>
  <c r="AO1312" i="12"/>
  <c r="AP1312" i="12"/>
  <c r="AQ1312" i="12"/>
  <c r="AT1312" i="12"/>
  <c r="AU1312" i="12"/>
  <c r="AV1312" i="12"/>
  <c r="AY1312" i="12"/>
  <c r="AZ1312" i="12"/>
  <c r="BA1312" i="12"/>
  <c r="BD1312" i="12"/>
  <c r="BE1312" i="12"/>
  <c r="BF1312" i="12"/>
  <c r="BI1312" i="12"/>
  <c r="BJ1312" i="12"/>
  <c r="BK1312" i="12"/>
  <c r="BN1312" i="12"/>
  <c r="BO1312" i="12"/>
  <c r="BP1312" i="12"/>
  <c r="BS1312" i="12"/>
  <c r="BT1312" i="12"/>
  <c r="BU1312" i="12"/>
  <c r="BX1312" i="12"/>
  <c r="BY1312" i="12"/>
  <c r="BZ1312" i="12"/>
  <c r="CC1312" i="12"/>
  <c r="CD1312" i="12"/>
  <c r="CE1312" i="12"/>
  <c r="CI1312" i="12"/>
  <c r="CJ1312" i="12"/>
  <c r="CN1312" i="12"/>
  <c r="CO1312" i="12"/>
  <c r="AO1313" i="12"/>
  <c r="AP1313" i="12"/>
  <c r="AQ1313" i="12"/>
  <c r="AT1313" i="12"/>
  <c r="AU1313" i="12"/>
  <c r="AV1313" i="12"/>
  <c r="AY1313" i="12"/>
  <c r="AZ1313" i="12"/>
  <c r="BA1313" i="12"/>
  <c r="BD1313" i="12"/>
  <c r="BE1313" i="12"/>
  <c r="BF1313" i="12"/>
  <c r="BI1313" i="12"/>
  <c r="BJ1313" i="12"/>
  <c r="BK1313" i="12"/>
  <c r="BN1313" i="12"/>
  <c r="BO1313" i="12"/>
  <c r="BP1313" i="12"/>
  <c r="BS1313" i="12"/>
  <c r="BT1313" i="12"/>
  <c r="BU1313" i="12"/>
  <c r="BX1313" i="12"/>
  <c r="BY1313" i="12"/>
  <c r="BZ1313" i="12"/>
  <c r="CC1313" i="12"/>
  <c r="CD1313" i="12"/>
  <c r="CE1313" i="12"/>
  <c r="CI1313" i="12"/>
  <c r="CJ1313" i="12"/>
  <c r="CN1313" i="12"/>
  <c r="CO1313" i="12"/>
  <c r="AO1314" i="12"/>
  <c r="AP1314" i="12"/>
  <c r="AQ1314" i="12"/>
  <c r="AT1314" i="12"/>
  <c r="AU1314" i="12"/>
  <c r="AV1314" i="12"/>
  <c r="AY1314" i="12"/>
  <c r="AZ1314" i="12"/>
  <c r="BA1314" i="12"/>
  <c r="BD1314" i="12"/>
  <c r="BE1314" i="12"/>
  <c r="BF1314" i="12"/>
  <c r="BI1314" i="12"/>
  <c r="BJ1314" i="12"/>
  <c r="BK1314" i="12"/>
  <c r="BN1314" i="12"/>
  <c r="BO1314" i="12"/>
  <c r="BP1314" i="12"/>
  <c r="BS1314" i="12"/>
  <c r="BT1314" i="12"/>
  <c r="BU1314" i="12"/>
  <c r="BX1314" i="12"/>
  <c r="BY1314" i="12"/>
  <c r="BZ1314" i="12"/>
  <c r="CC1314" i="12"/>
  <c r="CD1314" i="12"/>
  <c r="CE1314" i="12"/>
  <c r="CI1314" i="12"/>
  <c r="CJ1314" i="12"/>
  <c r="CN1314" i="12"/>
  <c r="CO1314" i="12"/>
  <c r="AO1315" i="12"/>
  <c r="AP1315" i="12"/>
  <c r="AQ1315" i="12"/>
  <c r="AT1315" i="12"/>
  <c r="AU1315" i="12"/>
  <c r="AV1315" i="12"/>
  <c r="AY1315" i="12"/>
  <c r="AZ1315" i="12"/>
  <c r="BA1315" i="12"/>
  <c r="BD1315" i="12"/>
  <c r="BE1315" i="12"/>
  <c r="BF1315" i="12"/>
  <c r="BI1315" i="12"/>
  <c r="BJ1315" i="12"/>
  <c r="BK1315" i="12"/>
  <c r="BN1315" i="12"/>
  <c r="BO1315" i="12"/>
  <c r="BP1315" i="12"/>
  <c r="BS1315" i="12"/>
  <c r="BT1315" i="12"/>
  <c r="BU1315" i="12"/>
  <c r="BX1315" i="12"/>
  <c r="BY1315" i="12"/>
  <c r="BZ1315" i="12"/>
  <c r="CC1315" i="12"/>
  <c r="CD1315" i="12"/>
  <c r="CE1315" i="12"/>
  <c r="CI1315" i="12"/>
  <c r="CJ1315" i="12"/>
  <c r="CN1315" i="12"/>
  <c r="CO1315" i="12"/>
  <c r="AO1316" i="12"/>
  <c r="AP1316" i="12"/>
  <c r="AQ1316" i="12"/>
  <c r="AT1316" i="12"/>
  <c r="AU1316" i="12"/>
  <c r="AV1316" i="12"/>
  <c r="AY1316" i="12"/>
  <c r="AZ1316" i="12"/>
  <c r="BA1316" i="12"/>
  <c r="BD1316" i="12"/>
  <c r="BE1316" i="12"/>
  <c r="BF1316" i="12"/>
  <c r="BI1316" i="12"/>
  <c r="BJ1316" i="12"/>
  <c r="BK1316" i="12"/>
  <c r="BN1316" i="12"/>
  <c r="BO1316" i="12"/>
  <c r="BP1316" i="12"/>
  <c r="BS1316" i="12"/>
  <c r="BT1316" i="12"/>
  <c r="BU1316" i="12"/>
  <c r="BX1316" i="12"/>
  <c r="BY1316" i="12"/>
  <c r="BZ1316" i="12"/>
  <c r="CC1316" i="12"/>
  <c r="CD1316" i="12"/>
  <c r="CE1316" i="12"/>
  <c r="CI1316" i="12"/>
  <c r="CJ1316" i="12"/>
  <c r="CN1316" i="12"/>
  <c r="CO1316" i="12"/>
  <c r="AO1317" i="12"/>
  <c r="AP1317" i="12"/>
  <c r="AQ1317" i="12"/>
  <c r="AT1317" i="12"/>
  <c r="AU1317" i="12"/>
  <c r="AV1317" i="12"/>
  <c r="AY1317" i="12"/>
  <c r="AZ1317" i="12"/>
  <c r="BA1317" i="12"/>
  <c r="BD1317" i="12"/>
  <c r="BE1317" i="12"/>
  <c r="BF1317" i="12"/>
  <c r="BI1317" i="12"/>
  <c r="BJ1317" i="12"/>
  <c r="BK1317" i="12"/>
  <c r="BN1317" i="12"/>
  <c r="BO1317" i="12"/>
  <c r="BP1317" i="12"/>
  <c r="BS1317" i="12"/>
  <c r="BT1317" i="12"/>
  <c r="BU1317" i="12"/>
  <c r="BX1317" i="12"/>
  <c r="BY1317" i="12"/>
  <c r="BZ1317" i="12"/>
  <c r="CC1317" i="12"/>
  <c r="CD1317" i="12"/>
  <c r="CE1317" i="12"/>
  <c r="CI1317" i="12"/>
  <c r="CJ1317" i="12"/>
  <c r="CN1317" i="12"/>
  <c r="CO1317" i="12"/>
  <c r="AO1318" i="12"/>
  <c r="AP1318" i="12"/>
  <c r="AQ1318" i="12"/>
  <c r="AT1318" i="12"/>
  <c r="AU1318" i="12"/>
  <c r="AV1318" i="12"/>
  <c r="AY1318" i="12"/>
  <c r="AZ1318" i="12"/>
  <c r="BA1318" i="12"/>
  <c r="BD1318" i="12"/>
  <c r="BE1318" i="12"/>
  <c r="BF1318" i="12"/>
  <c r="BI1318" i="12"/>
  <c r="BJ1318" i="12"/>
  <c r="BK1318" i="12"/>
  <c r="BN1318" i="12"/>
  <c r="BO1318" i="12"/>
  <c r="BP1318" i="12"/>
  <c r="BS1318" i="12"/>
  <c r="BT1318" i="12"/>
  <c r="BU1318" i="12"/>
  <c r="BX1318" i="12"/>
  <c r="BY1318" i="12"/>
  <c r="BZ1318" i="12"/>
  <c r="CC1318" i="12"/>
  <c r="CD1318" i="12"/>
  <c r="CE1318" i="12"/>
  <c r="CI1318" i="12"/>
  <c r="CJ1318" i="12"/>
  <c r="CN1318" i="12"/>
  <c r="CO1318" i="12"/>
  <c r="AO1319" i="12"/>
  <c r="AP1319" i="12"/>
  <c r="AQ1319" i="12"/>
  <c r="AT1319" i="12"/>
  <c r="AU1319" i="12"/>
  <c r="AV1319" i="12"/>
  <c r="AY1319" i="12"/>
  <c r="AZ1319" i="12"/>
  <c r="BA1319" i="12"/>
  <c r="BD1319" i="12"/>
  <c r="BE1319" i="12"/>
  <c r="BF1319" i="12"/>
  <c r="BI1319" i="12"/>
  <c r="BJ1319" i="12"/>
  <c r="BK1319" i="12"/>
  <c r="BN1319" i="12"/>
  <c r="BO1319" i="12"/>
  <c r="BP1319" i="12"/>
  <c r="BS1319" i="12"/>
  <c r="BT1319" i="12"/>
  <c r="BU1319" i="12"/>
  <c r="BX1319" i="12"/>
  <c r="BY1319" i="12"/>
  <c r="BZ1319" i="12"/>
  <c r="CC1319" i="12"/>
  <c r="CD1319" i="12"/>
  <c r="CE1319" i="12"/>
  <c r="CI1319" i="12"/>
  <c r="CJ1319" i="12"/>
  <c r="CN1319" i="12"/>
  <c r="CO1319" i="12"/>
  <c r="AO1320" i="12"/>
  <c r="AP1320" i="12"/>
  <c r="AQ1320" i="12"/>
  <c r="AT1320" i="12"/>
  <c r="AU1320" i="12"/>
  <c r="AV1320" i="12"/>
  <c r="AY1320" i="12"/>
  <c r="AZ1320" i="12"/>
  <c r="BA1320" i="12"/>
  <c r="BD1320" i="12"/>
  <c r="BE1320" i="12"/>
  <c r="BF1320" i="12"/>
  <c r="BI1320" i="12"/>
  <c r="BJ1320" i="12"/>
  <c r="BK1320" i="12"/>
  <c r="BN1320" i="12"/>
  <c r="BO1320" i="12"/>
  <c r="BP1320" i="12"/>
  <c r="BS1320" i="12"/>
  <c r="BT1320" i="12"/>
  <c r="BU1320" i="12"/>
  <c r="BX1320" i="12"/>
  <c r="BY1320" i="12"/>
  <c r="BZ1320" i="12"/>
  <c r="CC1320" i="12"/>
  <c r="CD1320" i="12"/>
  <c r="CE1320" i="12"/>
  <c r="CI1320" i="12"/>
  <c r="CJ1320" i="12"/>
  <c r="CN1320" i="12"/>
  <c r="CO1320" i="12"/>
  <c r="AO1321" i="12"/>
  <c r="AP1321" i="12"/>
  <c r="AQ1321" i="12"/>
  <c r="AT1321" i="12"/>
  <c r="AU1321" i="12"/>
  <c r="AV1321" i="12"/>
  <c r="AY1321" i="12"/>
  <c r="AZ1321" i="12"/>
  <c r="BA1321" i="12"/>
  <c r="BD1321" i="12"/>
  <c r="BE1321" i="12"/>
  <c r="BF1321" i="12"/>
  <c r="BI1321" i="12"/>
  <c r="BJ1321" i="12"/>
  <c r="BK1321" i="12"/>
  <c r="BN1321" i="12"/>
  <c r="BO1321" i="12"/>
  <c r="BP1321" i="12"/>
  <c r="BS1321" i="12"/>
  <c r="BT1321" i="12"/>
  <c r="BU1321" i="12"/>
  <c r="BX1321" i="12"/>
  <c r="BY1321" i="12"/>
  <c r="BZ1321" i="12"/>
  <c r="CC1321" i="12"/>
  <c r="CD1321" i="12"/>
  <c r="CE1321" i="12"/>
  <c r="CI1321" i="12"/>
  <c r="CJ1321" i="12"/>
  <c r="CN1321" i="12"/>
  <c r="CO1321" i="12"/>
  <c r="AO1322" i="12"/>
  <c r="AP1322" i="12"/>
  <c r="AQ1322" i="12"/>
  <c r="AT1322" i="12"/>
  <c r="AU1322" i="12"/>
  <c r="AV1322" i="12"/>
  <c r="AY1322" i="12"/>
  <c r="AZ1322" i="12"/>
  <c r="BA1322" i="12"/>
  <c r="BD1322" i="12"/>
  <c r="BE1322" i="12"/>
  <c r="BF1322" i="12"/>
  <c r="BI1322" i="12"/>
  <c r="BJ1322" i="12"/>
  <c r="BK1322" i="12"/>
  <c r="BN1322" i="12"/>
  <c r="BO1322" i="12"/>
  <c r="BP1322" i="12"/>
  <c r="BS1322" i="12"/>
  <c r="BT1322" i="12"/>
  <c r="BU1322" i="12"/>
  <c r="BX1322" i="12"/>
  <c r="BY1322" i="12"/>
  <c r="BZ1322" i="12"/>
  <c r="CC1322" i="12"/>
  <c r="CD1322" i="12"/>
  <c r="CE1322" i="12"/>
  <c r="CI1322" i="12"/>
  <c r="CJ1322" i="12"/>
  <c r="CN1322" i="12"/>
  <c r="CO1322" i="12"/>
  <c r="AO1323" i="12"/>
  <c r="AP1323" i="12"/>
  <c r="AQ1323" i="12"/>
  <c r="AT1323" i="12"/>
  <c r="AU1323" i="12"/>
  <c r="AV1323" i="12"/>
  <c r="AY1323" i="12"/>
  <c r="AZ1323" i="12"/>
  <c r="BA1323" i="12"/>
  <c r="BD1323" i="12"/>
  <c r="BE1323" i="12"/>
  <c r="BF1323" i="12"/>
  <c r="BI1323" i="12"/>
  <c r="BJ1323" i="12"/>
  <c r="BK1323" i="12"/>
  <c r="BN1323" i="12"/>
  <c r="BO1323" i="12"/>
  <c r="BP1323" i="12"/>
  <c r="BS1323" i="12"/>
  <c r="BT1323" i="12"/>
  <c r="BU1323" i="12"/>
  <c r="BX1323" i="12"/>
  <c r="BY1323" i="12"/>
  <c r="BZ1323" i="12"/>
  <c r="CC1323" i="12"/>
  <c r="CD1323" i="12"/>
  <c r="CE1323" i="12"/>
  <c r="CI1323" i="12"/>
  <c r="CJ1323" i="12"/>
  <c r="CN1323" i="12"/>
  <c r="CO1323" i="12"/>
  <c r="AO1324" i="12"/>
  <c r="AP1324" i="12"/>
  <c r="AQ1324" i="12"/>
  <c r="AT1324" i="12"/>
  <c r="AU1324" i="12"/>
  <c r="AV1324" i="12"/>
  <c r="AY1324" i="12"/>
  <c r="AZ1324" i="12"/>
  <c r="BA1324" i="12"/>
  <c r="BD1324" i="12"/>
  <c r="BE1324" i="12"/>
  <c r="BF1324" i="12"/>
  <c r="BI1324" i="12"/>
  <c r="BJ1324" i="12"/>
  <c r="BK1324" i="12"/>
  <c r="BN1324" i="12"/>
  <c r="BO1324" i="12"/>
  <c r="BP1324" i="12"/>
  <c r="BS1324" i="12"/>
  <c r="BT1324" i="12"/>
  <c r="BU1324" i="12"/>
  <c r="BX1324" i="12"/>
  <c r="BY1324" i="12"/>
  <c r="BZ1324" i="12"/>
  <c r="CC1324" i="12"/>
  <c r="CD1324" i="12"/>
  <c r="CE1324" i="12"/>
  <c r="CI1324" i="12"/>
  <c r="CJ1324" i="12"/>
  <c r="CN1324" i="12"/>
  <c r="CO1324" i="12"/>
  <c r="AO1325" i="12"/>
  <c r="AP1325" i="12"/>
  <c r="AQ1325" i="12"/>
  <c r="AT1325" i="12"/>
  <c r="AU1325" i="12"/>
  <c r="AV1325" i="12"/>
  <c r="AY1325" i="12"/>
  <c r="AZ1325" i="12"/>
  <c r="BA1325" i="12"/>
  <c r="BD1325" i="12"/>
  <c r="BE1325" i="12"/>
  <c r="BF1325" i="12"/>
  <c r="BI1325" i="12"/>
  <c r="BJ1325" i="12"/>
  <c r="BK1325" i="12"/>
  <c r="BN1325" i="12"/>
  <c r="BO1325" i="12"/>
  <c r="BP1325" i="12"/>
  <c r="BS1325" i="12"/>
  <c r="BT1325" i="12"/>
  <c r="BU1325" i="12"/>
  <c r="BX1325" i="12"/>
  <c r="BY1325" i="12"/>
  <c r="BZ1325" i="12"/>
  <c r="CC1325" i="12"/>
  <c r="CD1325" i="12"/>
  <c r="CE1325" i="12"/>
  <c r="CI1325" i="12"/>
  <c r="CJ1325" i="12"/>
  <c r="CN1325" i="12"/>
  <c r="CO1325" i="12"/>
  <c r="AO1326" i="12"/>
  <c r="AP1326" i="12"/>
  <c r="AQ1326" i="12"/>
  <c r="AT1326" i="12"/>
  <c r="AU1326" i="12"/>
  <c r="AV1326" i="12"/>
  <c r="AY1326" i="12"/>
  <c r="AZ1326" i="12"/>
  <c r="BA1326" i="12"/>
  <c r="BD1326" i="12"/>
  <c r="BE1326" i="12"/>
  <c r="BF1326" i="12"/>
  <c r="BI1326" i="12"/>
  <c r="BJ1326" i="12"/>
  <c r="BK1326" i="12"/>
  <c r="BN1326" i="12"/>
  <c r="BO1326" i="12"/>
  <c r="BP1326" i="12"/>
  <c r="BS1326" i="12"/>
  <c r="BT1326" i="12"/>
  <c r="BU1326" i="12"/>
  <c r="BX1326" i="12"/>
  <c r="BY1326" i="12"/>
  <c r="BZ1326" i="12"/>
  <c r="CC1326" i="12"/>
  <c r="CD1326" i="12"/>
  <c r="CE1326" i="12"/>
  <c r="CI1326" i="12"/>
  <c r="CJ1326" i="12"/>
  <c r="CN1326" i="12"/>
  <c r="CO1326" i="12"/>
  <c r="AO1327" i="12"/>
  <c r="AP1327" i="12"/>
  <c r="AQ1327" i="12"/>
  <c r="AT1327" i="12"/>
  <c r="AU1327" i="12"/>
  <c r="AV1327" i="12"/>
  <c r="AY1327" i="12"/>
  <c r="AZ1327" i="12"/>
  <c r="BA1327" i="12"/>
  <c r="BD1327" i="12"/>
  <c r="BE1327" i="12"/>
  <c r="BF1327" i="12"/>
  <c r="BI1327" i="12"/>
  <c r="BJ1327" i="12"/>
  <c r="BK1327" i="12"/>
  <c r="BN1327" i="12"/>
  <c r="BO1327" i="12"/>
  <c r="BP1327" i="12"/>
  <c r="BS1327" i="12"/>
  <c r="BT1327" i="12"/>
  <c r="BU1327" i="12"/>
  <c r="BX1327" i="12"/>
  <c r="BY1327" i="12"/>
  <c r="BZ1327" i="12"/>
  <c r="CC1327" i="12"/>
  <c r="CD1327" i="12"/>
  <c r="CE1327" i="12"/>
  <c r="CI1327" i="12"/>
  <c r="CJ1327" i="12"/>
  <c r="CN1327" i="12"/>
  <c r="CO1327" i="12"/>
  <c r="AO1328" i="12"/>
  <c r="AP1328" i="12"/>
  <c r="AQ1328" i="12"/>
  <c r="AT1328" i="12"/>
  <c r="AU1328" i="12"/>
  <c r="AV1328" i="12"/>
  <c r="AY1328" i="12"/>
  <c r="AZ1328" i="12"/>
  <c r="BA1328" i="12"/>
  <c r="BD1328" i="12"/>
  <c r="BE1328" i="12"/>
  <c r="BF1328" i="12"/>
  <c r="BI1328" i="12"/>
  <c r="BJ1328" i="12"/>
  <c r="BK1328" i="12"/>
  <c r="BN1328" i="12"/>
  <c r="BO1328" i="12"/>
  <c r="BP1328" i="12"/>
  <c r="BS1328" i="12"/>
  <c r="BT1328" i="12"/>
  <c r="BU1328" i="12"/>
  <c r="BX1328" i="12"/>
  <c r="BY1328" i="12"/>
  <c r="BZ1328" i="12"/>
  <c r="CC1328" i="12"/>
  <c r="CD1328" i="12"/>
  <c r="CE1328" i="12"/>
  <c r="CI1328" i="12"/>
  <c r="CJ1328" i="12"/>
  <c r="CN1328" i="12"/>
  <c r="CO1328" i="12"/>
  <c r="AO1329" i="12"/>
  <c r="AP1329" i="12"/>
  <c r="AQ1329" i="12"/>
  <c r="AT1329" i="12"/>
  <c r="AU1329" i="12"/>
  <c r="AV1329" i="12"/>
  <c r="AY1329" i="12"/>
  <c r="AZ1329" i="12"/>
  <c r="BA1329" i="12"/>
  <c r="BD1329" i="12"/>
  <c r="BE1329" i="12"/>
  <c r="BF1329" i="12"/>
  <c r="BI1329" i="12"/>
  <c r="BJ1329" i="12"/>
  <c r="BK1329" i="12"/>
  <c r="BN1329" i="12"/>
  <c r="BO1329" i="12"/>
  <c r="BP1329" i="12"/>
  <c r="BS1329" i="12"/>
  <c r="BT1329" i="12"/>
  <c r="BU1329" i="12"/>
  <c r="BX1329" i="12"/>
  <c r="BY1329" i="12"/>
  <c r="BZ1329" i="12"/>
  <c r="CC1329" i="12"/>
  <c r="CD1329" i="12"/>
  <c r="CE1329" i="12"/>
  <c r="CI1329" i="12"/>
  <c r="CJ1329" i="12"/>
  <c r="CN1329" i="12"/>
  <c r="CO1329" i="12"/>
  <c r="AO1330" i="12"/>
  <c r="AP1330" i="12"/>
  <c r="AQ1330" i="12"/>
  <c r="AT1330" i="12"/>
  <c r="AU1330" i="12"/>
  <c r="AV1330" i="12"/>
  <c r="AY1330" i="12"/>
  <c r="AZ1330" i="12"/>
  <c r="BA1330" i="12"/>
  <c r="BD1330" i="12"/>
  <c r="BE1330" i="12"/>
  <c r="BF1330" i="12"/>
  <c r="BI1330" i="12"/>
  <c r="BJ1330" i="12"/>
  <c r="BK1330" i="12"/>
  <c r="BN1330" i="12"/>
  <c r="BO1330" i="12"/>
  <c r="BP1330" i="12"/>
  <c r="BS1330" i="12"/>
  <c r="BT1330" i="12"/>
  <c r="BU1330" i="12"/>
  <c r="BX1330" i="12"/>
  <c r="BY1330" i="12"/>
  <c r="BZ1330" i="12"/>
  <c r="CC1330" i="12"/>
  <c r="CD1330" i="12"/>
  <c r="CE1330" i="12"/>
  <c r="CI1330" i="12"/>
  <c r="CJ1330" i="12"/>
  <c r="CN1330" i="12"/>
  <c r="CO1330" i="12"/>
  <c r="AO1331" i="12"/>
  <c r="AP1331" i="12"/>
  <c r="AQ1331" i="12"/>
  <c r="AT1331" i="12"/>
  <c r="AU1331" i="12"/>
  <c r="AV1331" i="12"/>
  <c r="AY1331" i="12"/>
  <c r="AZ1331" i="12"/>
  <c r="BA1331" i="12"/>
  <c r="BD1331" i="12"/>
  <c r="BE1331" i="12"/>
  <c r="BF1331" i="12"/>
  <c r="BI1331" i="12"/>
  <c r="BJ1331" i="12"/>
  <c r="BK1331" i="12"/>
  <c r="BN1331" i="12"/>
  <c r="BO1331" i="12"/>
  <c r="BP1331" i="12"/>
  <c r="BS1331" i="12"/>
  <c r="BT1331" i="12"/>
  <c r="BU1331" i="12"/>
  <c r="BX1331" i="12"/>
  <c r="BY1331" i="12"/>
  <c r="BZ1331" i="12"/>
  <c r="CC1331" i="12"/>
  <c r="CD1331" i="12"/>
  <c r="CE1331" i="12"/>
  <c r="CI1331" i="12"/>
  <c r="CJ1331" i="12"/>
  <c r="CN1331" i="12"/>
  <c r="CO1331" i="12"/>
  <c r="AO1332" i="12"/>
  <c r="AP1332" i="12"/>
  <c r="AQ1332" i="12"/>
  <c r="AT1332" i="12"/>
  <c r="AU1332" i="12"/>
  <c r="AV1332" i="12"/>
  <c r="AY1332" i="12"/>
  <c r="AZ1332" i="12"/>
  <c r="BA1332" i="12"/>
  <c r="BD1332" i="12"/>
  <c r="BE1332" i="12"/>
  <c r="BF1332" i="12"/>
  <c r="BI1332" i="12"/>
  <c r="BJ1332" i="12"/>
  <c r="BK1332" i="12"/>
  <c r="BN1332" i="12"/>
  <c r="BO1332" i="12"/>
  <c r="BP1332" i="12"/>
  <c r="BS1332" i="12"/>
  <c r="BT1332" i="12"/>
  <c r="BU1332" i="12"/>
  <c r="BX1332" i="12"/>
  <c r="BY1332" i="12"/>
  <c r="BZ1332" i="12"/>
  <c r="CC1332" i="12"/>
  <c r="CD1332" i="12"/>
  <c r="CE1332" i="12"/>
  <c r="CI1332" i="12"/>
  <c r="CJ1332" i="12"/>
  <c r="CN1332" i="12"/>
  <c r="CO1332" i="12"/>
  <c r="AO1333" i="12"/>
  <c r="AP1333" i="12"/>
  <c r="AQ1333" i="12"/>
  <c r="AT1333" i="12"/>
  <c r="AU1333" i="12"/>
  <c r="AV1333" i="12"/>
  <c r="AY1333" i="12"/>
  <c r="AZ1333" i="12"/>
  <c r="BA1333" i="12"/>
  <c r="BD1333" i="12"/>
  <c r="BE1333" i="12"/>
  <c r="BF1333" i="12"/>
  <c r="BI1333" i="12"/>
  <c r="BJ1333" i="12"/>
  <c r="BK1333" i="12"/>
  <c r="BN1333" i="12"/>
  <c r="BO1333" i="12"/>
  <c r="BP1333" i="12"/>
  <c r="BS1333" i="12"/>
  <c r="BT1333" i="12"/>
  <c r="BU1333" i="12"/>
  <c r="BX1333" i="12"/>
  <c r="BY1333" i="12"/>
  <c r="BZ1333" i="12"/>
  <c r="CC1333" i="12"/>
  <c r="CD1333" i="12"/>
  <c r="CE1333" i="12"/>
  <c r="CI1333" i="12"/>
  <c r="CJ1333" i="12"/>
  <c r="CN1333" i="12"/>
  <c r="CO1333" i="12"/>
  <c r="AO1334" i="12"/>
  <c r="AP1334" i="12"/>
  <c r="AQ1334" i="12"/>
  <c r="AT1334" i="12"/>
  <c r="AU1334" i="12"/>
  <c r="AV1334" i="12"/>
  <c r="AY1334" i="12"/>
  <c r="AZ1334" i="12"/>
  <c r="BA1334" i="12"/>
  <c r="BD1334" i="12"/>
  <c r="BE1334" i="12"/>
  <c r="BF1334" i="12"/>
  <c r="BI1334" i="12"/>
  <c r="BJ1334" i="12"/>
  <c r="BK1334" i="12"/>
  <c r="BN1334" i="12"/>
  <c r="BO1334" i="12"/>
  <c r="BP1334" i="12"/>
  <c r="BS1334" i="12"/>
  <c r="BT1334" i="12"/>
  <c r="BU1334" i="12"/>
  <c r="BX1334" i="12"/>
  <c r="BY1334" i="12"/>
  <c r="BZ1334" i="12"/>
  <c r="CC1334" i="12"/>
  <c r="CD1334" i="12"/>
  <c r="CE1334" i="12"/>
  <c r="CI1334" i="12"/>
  <c r="CJ1334" i="12"/>
  <c r="CN1334" i="12"/>
  <c r="CO1334" i="12"/>
  <c r="AO1335" i="12"/>
  <c r="AP1335" i="12"/>
  <c r="AQ1335" i="12"/>
  <c r="AT1335" i="12"/>
  <c r="AU1335" i="12"/>
  <c r="AV1335" i="12"/>
  <c r="AY1335" i="12"/>
  <c r="AZ1335" i="12"/>
  <c r="BA1335" i="12"/>
  <c r="BD1335" i="12"/>
  <c r="BE1335" i="12"/>
  <c r="BF1335" i="12"/>
  <c r="BI1335" i="12"/>
  <c r="BJ1335" i="12"/>
  <c r="BK1335" i="12"/>
  <c r="BN1335" i="12"/>
  <c r="BO1335" i="12"/>
  <c r="BP1335" i="12"/>
  <c r="BS1335" i="12"/>
  <c r="BT1335" i="12"/>
  <c r="BU1335" i="12"/>
  <c r="BX1335" i="12"/>
  <c r="BY1335" i="12"/>
  <c r="BZ1335" i="12"/>
  <c r="CC1335" i="12"/>
  <c r="CD1335" i="12"/>
  <c r="CE1335" i="12"/>
  <c r="CI1335" i="12"/>
  <c r="CJ1335" i="12"/>
  <c r="CN1335" i="12"/>
  <c r="CO1335" i="12"/>
  <c r="AO1336" i="12"/>
  <c r="AP1336" i="12"/>
  <c r="AQ1336" i="12"/>
  <c r="AT1336" i="12"/>
  <c r="AU1336" i="12"/>
  <c r="AV1336" i="12"/>
  <c r="AY1336" i="12"/>
  <c r="AZ1336" i="12"/>
  <c r="BA1336" i="12"/>
  <c r="BD1336" i="12"/>
  <c r="BE1336" i="12"/>
  <c r="BF1336" i="12"/>
  <c r="BI1336" i="12"/>
  <c r="BJ1336" i="12"/>
  <c r="BK1336" i="12"/>
  <c r="BN1336" i="12"/>
  <c r="BO1336" i="12"/>
  <c r="BP1336" i="12"/>
  <c r="BS1336" i="12"/>
  <c r="BT1336" i="12"/>
  <c r="BU1336" i="12"/>
  <c r="BX1336" i="12"/>
  <c r="BY1336" i="12"/>
  <c r="BZ1336" i="12"/>
  <c r="CC1336" i="12"/>
  <c r="CD1336" i="12"/>
  <c r="CE1336" i="12"/>
  <c r="CI1336" i="12"/>
  <c r="CJ1336" i="12"/>
  <c r="CN1336" i="12"/>
  <c r="CO1336" i="12"/>
  <c r="AO1337" i="12"/>
  <c r="AP1337" i="12"/>
  <c r="AQ1337" i="12"/>
  <c r="AT1337" i="12"/>
  <c r="AU1337" i="12"/>
  <c r="AV1337" i="12"/>
  <c r="AY1337" i="12"/>
  <c r="AZ1337" i="12"/>
  <c r="BA1337" i="12"/>
  <c r="BD1337" i="12"/>
  <c r="BE1337" i="12"/>
  <c r="BF1337" i="12"/>
  <c r="BI1337" i="12"/>
  <c r="BJ1337" i="12"/>
  <c r="BK1337" i="12"/>
  <c r="BN1337" i="12"/>
  <c r="BO1337" i="12"/>
  <c r="BP1337" i="12"/>
  <c r="BS1337" i="12"/>
  <c r="BT1337" i="12"/>
  <c r="BU1337" i="12"/>
  <c r="BX1337" i="12"/>
  <c r="BY1337" i="12"/>
  <c r="BZ1337" i="12"/>
  <c r="CC1337" i="12"/>
  <c r="CD1337" i="12"/>
  <c r="CE1337" i="12"/>
  <c r="CI1337" i="12"/>
  <c r="CJ1337" i="12"/>
  <c r="CN1337" i="12"/>
  <c r="CO1337" i="12"/>
  <c r="AO1338" i="12"/>
  <c r="AP1338" i="12"/>
  <c r="AQ1338" i="12"/>
  <c r="AT1338" i="12"/>
  <c r="AU1338" i="12"/>
  <c r="AV1338" i="12"/>
  <c r="AY1338" i="12"/>
  <c r="AZ1338" i="12"/>
  <c r="BA1338" i="12"/>
  <c r="BD1338" i="12"/>
  <c r="BE1338" i="12"/>
  <c r="BF1338" i="12"/>
  <c r="BI1338" i="12"/>
  <c r="BJ1338" i="12"/>
  <c r="BK1338" i="12"/>
  <c r="BN1338" i="12"/>
  <c r="BO1338" i="12"/>
  <c r="BP1338" i="12"/>
  <c r="BS1338" i="12"/>
  <c r="BT1338" i="12"/>
  <c r="BU1338" i="12"/>
  <c r="BX1338" i="12"/>
  <c r="BY1338" i="12"/>
  <c r="BZ1338" i="12"/>
  <c r="CC1338" i="12"/>
  <c r="CD1338" i="12"/>
  <c r="CE1338" i="12"/>
  <c r="CI1338" i="12"/>
  <c r="CJ1338" i="12"/>
  <c r="CN1338" i="12"/>
  <c r="CO1338" i="12"/>
  <c r="AO1339" i="12"/>
  <c r="AP1339" i="12"/>
  <c r="AQ1339" i="12"/>
  <c r="AT1339" i="12"/>
  <c r="AU1339" i="12"/>
  <c r="AV1339" i="12"/>
  <c r="AY1339" i="12"/>
  <c r="AZ1339" i="12"/>
  <c r="BA1339" i="12"/>
  <c r="BD1339" i="12"/>
  <c r="BE1339" i="12"/>
  <c r="BF1339" i="12"/>
  <c r="BI1339" i="12"/>
  <c r="BJ1339" i="12"/>
  <c r="BK1339" i="12"/>
  <c r="BN1339" i="12"/>
  <c r="BO1339" i="12"/>
  <c r="BP1339" i="12"/>
  <c r="BS1339" i="12"/>
  <c r="BT1339" i="12"/>
  <c r="BU1339" i="12"/>
  <c r="BX1339" i="12"/>
  <c r="BY1339" i="12"/>
  <c r="BZ1339" i="12"/>
  <c r="CC1339" i="12"/>
  <c r="CD1339" i="12"/>
  <c r="CE1339" i="12"/>
  <c r="CI1339" i="12"/>
  <c r="CJ1339" i="12"/>
  <c r="CN1339" i="12"/>
  <c r="CO1339" i="12"/>
  <c r="AO1340" i="12"/>
  <c r="AP1340" i="12"/>
  <c r="AQ1340" i="12"/>
  <c r="AT1340" i="12"/>
  <c r="AU1340" i="12"/>
  <c r="AV1340" i="12"/>
  <c r="AY1340" i="12"/>
  <c r="AZ1340" i="12"/>
  <c r="BA1340" i="12"/>
  <c r="BD1340" i="12"/>
  <c r="BE1340" i="12"/>
  <c r="BF1340" i="12"/>
  <c r="BI1340" i="12"/>
  <c r="BJ1340" i="12"/>
  <c r="BK1340" i="12"/>
  <c r="BN1340" i="12"/>
  <c r="BO1340" i="12"/>
  <c r="BP1340" i="12"/>
  <c r="BS1340" i="12"/>
  <c r="BT1340" i="12"/>
  <c r="BU1340" i="12"/>
  <c r="BX1340" i="12"/>
  <c r="BY1340" i="12"/>
  <c r="BZ1340" i="12"/>
  <c r="CC1340" i="12"/>
  <c r="CD1340" i="12"/>
  <c r="CE1340" i="12"/>
  <c r="CI1340" i="12"/>
  <c r="CJ1340" i="12"/>
  <c r="CN1340" i="12"/>
  <c r="CO1340" i="12"/>
  <c r="AO1341" i="12"/>
  <c r="AP1341" i="12"/>
  <c r="AQ1341" i="12"/>
  <c r="AT1341" i="12"/>
  <c r="AU1341" i="12"/>
  <c r="AV1341" i="12"/>
  <c r="AY1341" i="12"/>
  <c r="AZ1341" i="12"/>
  <c r="BA1341" i="12"/>
  <c r="BD1341" i="12"/>
  <c r="BE1341" i="12"/>
  <c r="BF1341" i="12"/>
  <c r="BI1341" i="12"/>
  <c r="BJ1341" i="12"/>
  <c r="BK1341" i="12"/>
  <c r="BN1341" i="12"/>
  <c r="BO1341" i="12"/>
  <c r="BP1341" i="12"/>
  <c r="BS1341" i="12"/>
  <c r="BT1341" i="12"/>
  <c r="BU1341" i="12"/>
  <c r="BX1341" i="12"/>
  <c r="BY1341" i="12"/>
  <c r="BZ1341" i="12"/>
  <c r="CC1341" i="12"/>
  <c r="CD1341" i="12"/>
  <c r="CE1341" i="12"/>
  <c r="CI1341" i="12"/>
  <c r="CJ1341" i="12"/>
  <c r="CN1341" i="12"/>
  <c r="CO1341" i="12"/>
  <c r="AO1342" i="12"/>
  <c r="AP1342" i="12"/>
  <c r="AQ1342" i="12"/>
  <c r="AT1342" i="12"/>
  <c r="AU1342" i="12"/>
  <c r="AV1342" i="12"/>
  <c r="AY1342" i="12"/>
  <c r="AZ1342" i="12"/>
  <c r="BA1342" i="12"/>
  <c r="BD1342" i="12"/>
  <c r="BE1342" i="12"/>
  <c r="BF1342" i="12"/>
  <c r="BI1342" i="12"/>
  <c r="BJ1342" i="12"/>
  <c r="BK1342" i="12"/>
  <c r="BN1342" i="12"/>
  <c r="BO1342" i="12"/>
  <c r="BP1342" i="12"/>
  <c r="BS1342" i="12"/>
  <c r="BT1342" i="12"/>
  <c r="BU1342" i="12"/>
  <c r="BX1342" i="12"/>
  <c r="BY1342" i="12"/>
  <c r="BZ1342" i="12"/>
  <c r="CC1342" i="12"/>
  <c r="CD1342" i="12"/>
  <c r="CE1342" i="12"/>
  <c r="CI1342" i="12"/>
  <c r="CJ1342" i="12"/>
  <c r="CN1342" i="12"/>
  <c r="CO1342" i="12"/>
  <c r="AO1343" i="12"/>
  <c r="AP1343" i="12"/>
  <c r="AQ1343" i="12"/>
  <c r="AT1343" i="12"/>
  <c r="AU1343" i="12"/>
  <c r="AV1343" i="12"/>
  <c r="AY1343" i="12"/>
  <c r="AZ1343" i="12"/>
  <c r="BA1343" i="12"/>
  <c r="BD1343" i="12"/>
  <c r="BE1343" i="12"/>
  <c r="BF1343" i="12"/>
  <c r="BI1343" i="12"/>
  <c r="BJ1343" i="12"/>
  <c r="BK1343" i="12"/>
  <c r="BN1343" i="12"/>
  <c r="BO1343" i="12"/>
  <c r="BP1343" i="12"/>
  <c r="BS1343" i="12"/>
  <c r="BT1343" i="12"/>
  <c r="BU1343" i="12"/>
  <c r="BX1343" i="12"/>
  <c r="BY1343" i="12"/>
  <c r="BZ1343" i="12"/>
  <c r="CC1343" i="12"/>
  <c r="CD1343" i="12"/>
  <c r="CE1343" i="12"/>
  <c r="CI1343" i="12"/>
  <c r="CJ1343" i="12"/>
  <c r="CN1343" i="12"/>
  <c r="CO1343" i="12"/>
  <c r="AO1344" i="12"/>
  <c r="AP1344" i="12"/>
  <c r="AQ1344" i="12"/>
  <c r="AT1344" i="12"/>
  <c r="AU1344" i="12"/>
  <c r="AV1344" i="12"/>
  <c r="AY1344" i="12"/>
  <c r="AZ1344" i="12"/>
  <c r="BA1344" i="12"/>
  <c r="BD1344" i="12"/>
  <c r="BE1344" i="12"/>
  <c r="BF1344" i="12"/>
  <c r="BI1344" i="12"/>
  <c r="BJ1344" i="12"/>
  <c r="BK1344" i="12"/>
  <c r="BN1344" i="12"/>
  <c r="BO1344" i="12"/>
  <c r="BP1344" i="12"/>
  <c r="BS1344" i="12"/>
  <c r="BT1344" i="12"/>
  <c r="BU1344" i="12"/>
  <c r="BX1344" i="12"/>
  <c r="BY1344" i="12"/>
  <c r="BZ1344" i="12"/>
  <c r="CC1344" i="12"/>
  <c r="CD1344" i="12"/>
  <c r="CE1344" i="12"/>
  <c r="CI1344" i="12"/>
  <c r="CJ1344" i="12"/>
  <c r="CN1344" i="12"/>
  <c r="CO1344" i="12"/>
  <c r="AO1345" i="12"/>
  <c r="AP1345" i="12"/>
  <c r="AQ1345" i="12"/>
  <c r="AT1345" i="12"/>
  <c r="AU1345" i="12"/>
  <c r="AV1345" i="12"/>
  <c r="AY1345" i="12"/>
  <c r="AZ1345" i="12"/>
  <c r="BA1345" i="12"/>
  <c r="BD1345" i="12"/>
  <c r="BE1345" i="12"/>
  <c r="BF1345" i="12"/>
  <c r="BI1345" i="12"/>
  <c r="BJ1345" i="12"/>
  <c r="BK1345" i="12"/>
  <c r="BN1345" i="12"/>
  <c r="BO1345" i="12"/>
  <c r="BP1345" i="12"/>
  <c r="BS1345" i="12"/>
  <c r="BT1345" i="12"/>
  <c r="BU1345" i="12"/>
  <c r="BX1345" i="12"/>
  <c r="BY1345" i="12"/>
  <c r="BZ1345" i="12"/>
  <c r="CC1345" i="12"/>
  <c r="CD1345" i="12"/>
  <c r="CE1345" i="12"/>
  <c r="CI1345" i="12"/>
  <c r="CJ1345" i="12"/>
  <c r="CN1345" i="12"/>
  <c r="CO1345" i="12"/>
  <c r="AO1346" i="12"/>
  <c r="AP1346" i="12"/>
  <c r="AQ1346" i="12"/>
  <c r="AT1346" i="12"/>
  <c r="AU1346" i="12"/>
  <c r="AV1346" i="12"/>
  <c r="AY1346" i="12"/>
  <c r="AZ1346" i="12"/>
  <c r="BA1346" i="12"/>
  <c r="BD1346" i="12"/>
  <c r="BE1346" i="12"/>
  <c r="BF1346" i="12"/>
  <c r="BI1346" i="12"/>
  <c r="BJ1346" i="12"/>
  <c r="BK1346" i="12"/>
  <c r="BN1346" i="12"/>
  <c r="BO1346" i="12"/>
  <c r="BP1346" i="12"/>
  <c r="BS1346" i="12"/>
  <c r="BT1346" i="12"/>
  <c r="BU1346" i="12"/>
  <c r="BX1346" i="12"/>
  <c r="BY1346" i="12"/>
  <c r="BZ1346" i="12"/>
  <c r="CC1346" i="12"/>
  <c r="CD1346" i="12"/>
  <c r="CE1346" i="12"/>
  <c r="CI1346" i="12"/>
  <c r="CJ1346" i="12"/>
  <c r="CN1346" i="12"/>
  <c r="CO1346" i="12"/>
  <c r="AO1347" i="12"/>
  <c r="AP1347" i="12"/>
  <c r="AQ1347" i="12"/>
  <c r="AT1347" i="12"/>
  <c r="AU1347" i="12"/>
  <c r="AV1347" i="12"/>
  <c r="AY1347" i="12"/>
  <c r="AZ1347" i="12"/>
  <c r="BA1347" i="12"/>
  <c r="BD1347" i="12"/>
  <c r="BE1347" i="12"/>
  <c r="BF1347" i="12"/>
  <c r="BI1347" i="12"/>
  <c r="BJ1347" i="12"/>
  <c r="BK1347" i="12"/>
  <c r="BN1347" i="12"/>
  <c r="BO1347" i="12"/>
  <c r="BP1347" i="12"/>
  <c r="BS1347" i="12"/>
  <c r="BT1347" i="12"/>
  <c r="BU1347" i="12"/>
  <c r="BX1347" i="12"/>
  <c r="BY1347" i="12"/>
  <c r="BZ1347" i="12"/>
  <c r="CC1347" i="12"/>
  <c r="CD1347" i="12"/>
  <c r="CE1347" i="12"/>
  <c r="CI1347" i="12"/>
  <c r="CJ1347" i="12"/>
  <c r="CN1347" i="12"/>
  <c r="CO1347" i="12"/>
  <c r="AO1348" i="12"/>
  <c r="AP1348" i="12"/>
  <c r="AQ1348" i="12"/>
  <c r="AT1348" i="12"/>
  <c r="AU1348" i="12"/>
  <c r="AV1348" i="12"/>
  <c r="AY1348" i="12"/>
  <c r="AZ1348" i="12"/>
  <c r="BA1348" i="12"/>
  <c r="BD1348" i="12"/>
  <c r="BE1348" i="12"/>
  <c r="BF1348" i="12"/>
  <c r="BI1348" i="12"/>
  <c r="BJ1348" i="12"/>
  <c r="BK1348" i="12"/>
  <c r="BN1348" i="12"/>
  <c r="BO1348" i="12"/>
  <c r="BP1348" i="12"/>
  <c r="BS1348" i="12"/>
  <c r="BT1348" i="12"/>
  <c r="BU1348" i="12"/>
  <c r="BX1348" i="12"/>
  <c r="BY1348" i="12"/>
  <c r="BZ1348" i="12"/>
  <c r="CC1348" i="12"/>
  <c r="CD1348" i="12"/>
  <c r="CE1348" i="12"/>
  <c r="CI1348" i="12"/>
  <c r="CJ1348" i="12"/>
  <c r="CN1348" i="12"/>
  <c r="CO1348" i="12"/>
  <c r="AO1349" i="12"/>
  <c r="AP1349" i="12"/>
  <c r="AQ1349" i="12"/>
  <c r="AT1349" i="12"/>
  <c r="AU1349" i="12"/>
  <c r="AV1349" i="12"/>
  <c r="AY1349" i="12"/>
  <c r="AZ1349" i="12"/>
  <c r="BA1349" i="12"/>
  <c r="BD1349" i="12"/>
  <c r="BE1349" i="12"/>
  <c r="BF1349" i="12"/>
  <c r="BI1349" i="12"/>
  <c r="BJ1349" i="12"/>
  <c r="BK1349" i="12"/>
  <c r="BN1349" i="12"/>
  <c r="BO1349" i="12"/>
  <c r="BP1349" i="12"/>
  <c r="BS1349" i="12"/>
  <c r="BT1349" i="12"/>
  <c r="BU1349" i="12"/>
  <c r="BX1349" i="12"/>
  <c r="BY1349" i="12"/>
  <c r="BZ1349" i="12"/>
  <c r="CC1349" i="12"/>
  <c r="CD1349" i="12"/>
  <c r="CE1349" i="12"/>
  <c r="CI1349" i="12"/>
  <c r="CJ1349" i="12"/>
  <c r="CN1349" i="12"/>
  <c r="CO1349" i="12"/>
  <c r="AO1350" i="12"/>
  <c r="AP1350" i="12"/>
  <c r="AQ1350" i="12"/>
  <c r="AT1350" i="12"/>
  <c r="AU1350" i="12"/>
  <c r="AV1350" i="12"/>
  <c r="AY1350" i="12"/>
  <c r="AZ1350" i="12"/>
  <c r="BA1350" i="12"/>
  <c r="BD1350" i="12"/>
  <c r="BE1350" i="12"/>
  <c r="BF1350" i="12"/>
  <c r="BI1350" i="12"/>
  <c r="BJ1350" i="12"/>
  <c r="BK1350" i="12"/>
  <c r="BN1350" i="12"/>
  <c r="BO1350" i="12"/>
  <c r="BP1350" i="12"/>
  <c r="BS1350" i="12"/>
  <c r="BT1350" i="12"/>
  <c r="BU1350" i="12"/>
  <c r="BX1350" i="12"/>
  <c r="BY1350" i="12"/>
  <c r="BZ1350" i="12"/>
  <c r="CC1350" i="12"/>
  <c r="CD1350" i="12"/>
  <c r="CE1350" i="12"/>
  <c r="CI1350" i="12"/>
  <c r="CJ1350" i="12"/>
  <c r="CN1350" i="12"/>
  <c r="CO1350" i="12"/>
  <c r="AO1351" i="12"/>
  <c r="AP1351" i="12"/>
  <c r="AQ1351" i="12"/>
  <c r="AT1351" i="12"/>
  <c r="AU1351" i="12"/>
  <c r="AV1351" i="12"/>
  <c r="AY1351" i="12"/>
  <c r="AZ1351" i="12"/>
  <c r="BA1351" i="12"/>
  <c r="BD1351" i="12"/>
  <c r="BE1351" i="12"/>
  <c r="BF1351" i="12"/>
  <c r="BI1351" i="12"/>
  <c r="BJ1351" i="12"/>
  <c r="BK1351" i="12"/>
  <c r="BN1351" i="12"/>
  <c r="BO1351" i="12"/>
  <c r="BP1351" i="12"/>
  <c r="BS1351" i="12"/>
  <c r="BT1351" i="12"/>
  <c r="BU1351" i="12"/>
  <c r="BX1351" i="12"/>
  <c r="BY1351" i="12"/>
  <c r="BZ1351" i="12"/>
  <c r="CC1351" i="12"/>
  <c r="CD1351" i="12"/>
  <c r="CE1351" i="12"/>
  <c r="CI1351" i="12"/>
  <c r="CJ1351" i="12"/>
  <c r="CN1351" i="12"/>
  <c r="CO1351" i="12"/>
  <c r="AO1352" i="12"/>
  <c r="AP1352" i="12"/>
  <c r="AQ1352" i="12"/>
  <c r="AT1352" i="12"/>
  <c r="AU1352" i="12"/>
  <c r="AV1352" i="12"/>
  <c r="AY1352" i="12"/>
  <c r="AZ1352" i="12"/>
  <c r="BA1352" i="12"/>
  <c r="BD1352" i="12"/>
  <c r="BE1352" i="12"/>
  <c r="BF1352" i="12"/>
  <c r="BI1352" i="12"/>
  <c r="BJ1352" i="12"/>
  <c r="BK1352" i="12"/>
  <c r="BN1352" i="12"/>
  <c r="BO1352" i="12"/>
  <c r="BP1352" i="12"/>
  <c r="BS1352" i="12"/>
  <c r="BT1352" i="12"/>
  <c r="BU1352" i="12"/>
  <c r="BX1352" i="12"/>
  <c r="BY1352" i="12"/>
  <c r="BZ1352" i="12"/>
  <c r="CC1352" i="12"/>
  <c r="CD1352" i="12"/>
  <c r="CE1352" i="12"/>
  <c r="CI1352" i="12"/>
  <c r="CJ1352" i="12"/>
  <c r="CN1352" i="12"/>
  <c r="CO1352" i="12"/>
  <c r="AO1353" i="12"/>
  <c r="AP1353" i="12"/>
  <c r="AQ1353" i="12"/>
  <c r="AT1353" i="12"/>
  <c r="AU1353" i="12"/>
  <c r="AV1353" i="12"/>
  <c r="AY1353" i="12"/>
  <c r="AZ1353" i="12"/>
  <c r="BA1353" i="12"/>
  <c r="BD1353" i="12"/>
  <c r="BE1353" i="12"/>
  <c r="BF1353" i="12"/>
  <c r="BI1353" i="12"/>
  <c r="BJ1353" i="12"/>
  <c r="BK1353" i="12"/>
  <c r="BN1353" i="12"/>
  <c r="BO1353" i="12"/>
  <c r="BP1353" i="12"/>
  <c r="BS1353" i="12"/>
  <c r="BT1353" i="12"/>
  <c r="BU1353" i="12"/>
  <c r="BX1353" i="12"/>
  <c r="BY1353" i="12"/>
  <c r="BZ1353" i="12"/>
  <c r="CC1353" i="12"/>
  <c r="CD1353" i="12"/>
  <c r="CE1353" i="12"/>
  <c r="CI1353" i="12"/>
  <c r="CJ1353" i="12"/>
  <c r="CN1353" i="12"/>
  <c r="CO1353" i="12"/>
  <c r="AO1354" i="12"/>
  <c r="AP1354" i="12"/>
  <c r="AQ1354" i="12"/>
  <c r="AT1354" i="12"/>
  <c r="AU1354" i="12"/>
  <c r="AV1354" i="12"/>
  <c r="AY1354" i="12"/>
  <c r="AZ1354" i="12"/>
  <c r="BA1354" i="12"/>
  <c r="BD1354" i="12"/>
  <c r="BE1354" i="12"/>
  <c r="BF1354" i="12"/>
  <c r="BI1354" i="12"/>
  <c r="BJ1354" i="12"/>
  <c r="BK1354" i="12"/>
  <c r="BN1354" i="12"/>
  <c r="BO1354" i="12"/>
  <c r="BP1354" i="12"/>
  <c r="BS1354" i="12"/>
  <c r="BT1354" i="12"/>
  <c r="BU1354" i="12"/>
  <c r="BX1354" i="12"/>
  <c r="BY1354" i="12"/>
  <c r="BZ1354" i="12"/>
  <c r="CC1354" i="12"/>
  <c r="CD1354" i="12"/>
  <c r="CE1354" i="12"/>
  <c r="CI1354" i="12"/>
  <c r="CJ1354" i="12"/>
  <c r="CN1354" i="12"/>
  <c r="CO1354" i="12"/>
  <c r="AO1355" i="12"/>
  <c r="AP1355" i="12"/>
  <c r="AQ1355" i="12"/>
  <c r="AT1355" i="12"/>
  <c r="AU1355" i="12"/>
  <c r="AV1355" i="12"/>
  <c r="AY1355" i="12"/>
  <c r="AZ1355" i="12"/>
  <c r="BA1355" i="12"/>
  <c r="BD1355" i="12"/>
  <c r="BE1355" i="12"/>
  <c r="BF1355" i="12"/>
  <c r="BI1355" i="12"/>
  <c r="BJ1355" i="12"/>
  <c r="BK1355" i="12"/>
  <c r="BN1355" i="12"/>
  <c r="BO1355" i="12"/>
  <c r="BP1355" i="12"/>
  <c r="BS1355" i="12"/>
  <c r="BT1355" i="12"/>
  <c r="BU1355" i="12"/>
  <c r="BX1355" i="12"/>
  <c r="BY1355" i="12"/>
  <c r="BZ1355" i="12"/>
  <c r="CC1355" i="12"/>
  <c r="CD1355" i="12"/>
  <c r="CE1355" i="12"/>
  <c r="CI1355" i="12"/>
  <c r="CJ1355" i="12"/>
  <c r="CN1355" i="12"/>
  <c r="CO1355" i="12"/>
  <c r="AO1356" i="12"/>
  <c r="AP1356" i="12"/>
  <c r="AQ1356" i="12"/>
  <c r="AT1356" i="12"/>
  <c r="AU1356" i="12"/>
  <c r="AV1356" i="12"/>
  <c r="AY1356" i="12"/>
  <c r="AZ1356" i="12"/>
  <c r="BA1356" i="12"/>
  <c r="BD1356" i="12"/>
  <c r="BE1356" i="12"/>
  <c r="BF1356" i="12"/>
  <c r="BI1356" i="12"/>
  <c r="BJ1356" i="12"/>
  <c r="BK1356" i="12"/>
  <c r="BN1356" i="12"/>
  <c r="BO1356" i="12"/>
  <c r="BP1356" i="12"/>
  <c r="BS1356" i="12"/>
  <c r="BT1356" i="12"/>
  <c r="BU1356" i="12"/>
  <c r="BX1356" i="12"/>
  <c r="BY1356" i="12"/>
  <c r="BZ1356" i="12"/>
  <c r="CC1356" i="12"/>
  <c r="CD1356" i="12"/>
  <c r="CE1356" i="12"/>
  <c r="CI1356" i="12"/>
  <c r="CJ1356" i="12"/>
  <c r="CN1356" i="12"/>
  <c r="CO1356" i="12"/>
  <c r="AO1357" i="12"/>
  <c r="AP1357" i="12"/>
  <c r="AQ1357" i="12"/>
  <c r="AT1357" i="12"/>
  <c r="AU1357" i="12"/>
  <c r="AV1357" i="12"/>
  <c r="AY1357" i="12"/>
  <c r="AZ1357" i="12"/>
  <c r="BA1357" i="12"/>
  <c r="BD1357" i="12"/>
  <c r="BE1357" i="12"/>
  <c r="BF1357" i="12"/>
  <c r="BI1357" i="12"/>
  <c r="BJ1357" i="12"/>
  <c r="BK1357" i="12"/>
  <c r="BN1357" i="12"/>
  <c r="BO1357" i="12"/>
  <c r="BP1357" i="12"/>
  <c r="BS1357" i="12"/>
  <c r="BT1357" i="12"/>
  <c r="BU1357" i="12"/>
  <c r="BX1357" i="12"/>
  <c r="BY1357" i="12"/>
  <c r="BZ1357" i="12"/>
  <c r="CC1357" i="12"/>
  <c r="CD1357" i="12"/>
  <c r="CE1357" i="12"/>
  <c r="CI1357" i="12"/>
  <c r="CJ1357" i="12"/>
  <c r="CN1357" i="12"/>
  <c r="CO1357" i="12"/>
  <c r="AO1358" i="12"/>
  <c r="AP1358" i="12"/>
  <c r="AQ1358" i="12"/>
  <c r="AT1358" i="12"/>
  <c r="AU1358" i="12"/>
  <c r="AV1358" i="12"/>
  <c r="AY1358" i="12"/>
  <c r="AZ1358" i="12"/>
  <c r="BA1358" i="12"/>
  <c r="BD1358" i="12"/>
  <c r="BE1358" i="12"/>
  <c r="BF1358" i="12"/>
  <c r="BI1358" i="12"/>
  <c r="BJ1358" i="12"/>
  <c r="BK1358" i="12"/>
  <c r="BN1358" i="12"/>
  <c r="BO1358" i="12"/>
  <c r="BP1358" i="12"/>
  <c r="BS1358" i="12"/>
  <c r="BT1358" i="12"/>
  <c r="BU1358" i="12"/>
  <c r="BX1358" i="12"/>
  <c r="BY1358" i="12"/>
  <c r="BZ1358" i="12"/>
  <c r="CC1358" i="12"/>
  <c r="CD1358" i="12"/>
  <c r="CE1358" i="12"/>
  <c r="CI1358" i="12"/>
  <c r="CJ1358" i="12"/>
  <c r="CN1358" i="12"/>
  <c r="CO1358" i="12"/>
  <c r="AO1359" i="12"/>
  <c r="AP1359" i="12"/>
  <c r="AQ1359" i="12"/>
  <c r="AT1359" i="12"/>
  <c r="AU1359" i="12"/>
  <c r="AV1359" i="12"/>
  <c r="AY1359" i="12"/>
  <c r="AZ1359" i="12"/>
  <c r="BA1359" i="12"/>
  <c r="BD1359" i="12"/>
  <c r="BE1359" i="12"/>
  <c r="BF1359" i="12"/>
  <c r="BI1359" i="12"/>
  <c r="BJ1359" i="12"/>
  <c r="BK1359" i="12"/>
  <c r="BN1359" i="12"/>
  <c r="BO1359" i="12"/>
  <c r="BP1359" i="12"/>
  <c r="BS1359" i="12"/>
  <c r="BT1359" i="12"/>
  <c r="BU1359" i="12"/>
  <c r="BX1359" i="12"/>
  <c r="BY1359" i="12"/>
  <c r="BZ1359" i="12"/>
  <c r="CC1359" i="12"/>
  <c r="CD1359" i="12"/>
  <c r="CE1359" i="12"/>
  <c r="CI1359" i="12"/>
  <c r="CJ1359" i="12"/>
  <c r="CN1359" i="12"/>
  <c r="CO1359" i="12"/>
  <c r="AO1360" i="12"/>
  <c r="AP1360" i="12"/>
  <c r="AQ1360" i="12"/>
  <c r="AT1360" i="12"/>
  <c r="AU1360" i="12"/>
  <c r="AV1360" i="12"/>
  <c r="AY1360" i="12"/>
  <c r="AZ1360" i="12"/>
  <c r="BA1360" i="12"/>
  <c r="BD1360" i="12"/>
  <c r="BE1360" i="12"/>
  <c r="BF1360" i="12"/>
  <c r="BI1360" i="12"/>
  <c r="BJ1360" i="12"/>
  <c r="BK1360" i="12"/>
  <c r="BN1360" i="12"/>
  <c r="BO1360" i="12"/>
  <c r="BP1360" i="12"/>
  <c r="BS1360" i="12"/>
  <c r="BT1360" i="12"/>
  <c r="BU1360" i="12"/>
  <c r="BX1360" i="12"/>
  <c r="BY1360" i="12"/>
  <c r="BZ1360" i="12"/>
  <c r="CC1360" i="12"/>
  <c r="CD1360" i="12"/>
  <c r="CE1360" i="12"/>
  <c r="CI1360" i="12"/>
  <c r="CJ1360" i="12"/>
  <c r="CN1360" i="12"/>
  <c r="CO1360" i="12"/>
  <c r="AO1361" i="12"/>
  <c r="AP1361" i="12"/>
  <c r="AQ1361" i="12"/>
  <c r="AT1361" i="12"/>
  <c r="AU1361" i="12"/>
  <c r="AV1361" i="12"/>
  <c r="AY1361" i="12"/>
  <c r="AZ1361" i="12"/>
  <c r="BA1361" i="12"/>
  <c r="BD1361" i="12"/>
  <c r="BE1361" i="12"/>
  <c r="BF1361" i="12"/>
  <c r="BI1361" i="12"/>
  <c r="BJ1361" i="12"/>
  <c r="BK1361" i="12"/>
  <c r="BN1361" i="12"/>
  <c r="BO1361" i="12"/>
  <c r="BP1361" i="12"/>
  <c r="BS1361" i="12"/>
  <c r="BT1361" i="12"/>
  <c r="BU1361" i="12"/>
  <c r="BX1361" i="12"/>
  <c r="BY1361" i="12"/>
  <c r="BZ1361" i="12"/>
  <c r="CC1361" i="12"/>
  <c r="CD1361" i="12"/>
  <c r="CE1361" i="12"/>
  <c r="CI1361" i="12"/>
  <c r="CJ1361" i="12"/>
  <c r="CN1361" i="12"/>
  <c r="CO1361" i="12"/>
  <c r="AO1362" i="12"/>
  <c r="AP1362" i="12"/>
  <c r="AQ1362" i="12"/>
  <c r="AT1362" i="12"/>
  <c r="AU1362" i="12"/>
  <c r="AV1362" i="12"/>
  <c r="AY1362" i="12"/>
  <c r="AZ1362" i="12"/>
  <c r="BA1362" i="12"/>
  <c r="BD1362" i="12"/>
  <c r="BE1362" i="12"/>
  <c r="BF1362" i="12"/>
  <c r="BI1362" i="12"/>
  <c r="BJ1362" i="12"/>
  <c r="BK1362" i="12"/>
  <c r="BN1362" i="12"/>
  <c r="BO1362" i="12"/>
  <c r="BP1362" i="12"/>
  <c r="BS1362" i="12"/>
  <c r="BT1362" i="12"/>
  <c r="BU1362" i="12"/>
  <c r="BX1362" i="12"/>
  <c r="BY1362" i="12"/>
  <c r="BZ1362" i="12"/>
  <c r="CC1362" i="12"/>
  <c r="CD1362" i="12"/>
  <c r="CE1362" i="12"/>
  <c r="CI1362" i="12"/>
  <c r="CJ1362" i="12"/>
  <c r="CN1362" i="12"/>
  <c r="CO1362" i="12"/>
  <c r="AO1363" i="12"/>
  <c r="AP1363" i="12"/>
  <c r="AQ1363" i="12"/>
  <c r="AT1363" i="12"/>
  <c r="AU1363" i="12"/>
  <c r="AV1363" i="12"/>
  <c r="AY1363" i="12"/>
  <c r="AZ1363" i="12"/>
  <c r="BA1363" i="12"/>
  <c r="BD1363" i="12"/>
  <c r="BE1363" i="12"/>
  <c r="BF1363" i="12"/>
  <c r="BI1363" i="12"/>
  <c r="BJ1363" i="12"/>
  <c r="BK1363" i="12"/>
  <c r="BN1363" i="12"/>
  <c r="BO1363" i="12"/>
  <c r="BP1363" i="12"/>
  <c r="BS1363" i="12"/>
  <c r="BT1363" i="12"/>
  <c r="BU1363" i="12"/>
  <c r="BX1363" i="12"/>
  <c r="BY1363" i="12"/>
  <c r="BZ1363" i="12"/>
  <c r="CC1363" i="12"/>
  <c r="CD1363" i="12"/>
  <c r="CE1363" i="12"/>
  <c r="CI1363" i="12"/>
  <c r="CJ1363" i="12"/>
  <c r="CN1363" i="12"/>
  <c r="CO1363" i="12"/>
  <c r="AO1364" i="12"/>
  <c r="AP1364" i="12"/>
  <c r="AQ1364" i="12"/>
  <c r="AT1364" i="12"/>
  <c r="AU1364" i="12"/>
  <c r="AV1364" i="12"/>
  <c r="AY1364" i="12"/>
  <c r="AZ1364" i="12"/>
  <c r="BA1364" i="12"/>
  <c r="BD1364" i="12"/>
  <c r="BE1364" i="12"/>
  <c r="BF1364" i="12"/>
  <c r="BI1364" i="12"/>
  <c r="BJ1364" i="12"/>
  <c r="BK1364" i="12"/>
  <c r="BN1364" i="12"/>
  <c r="BO1364" i="12"/>
  <c r="BP1364" i="12"/>
  <c r="BS1364" i="12"/>
  <c r="BT1364" i="12"/>
  <c r="BU1364" i="12"/>
  <c r="BX1364" i="12"/>
  <c r="BY1364" i="12"/>
  <c r="BZ1364" i="12"/>
  <c r="CC1364" i="12"/>
  <c r="CD1364" i="12"/>
  <c r="CE1364" i="12"/>
  <c r="CI1364" i="12"/>
  <c r="CJ1364" i="12"/>
  <c r="CN1364" i="12"/>
  <c r="CO1364" i="12"/>
  <c r="AO1365" i="12"/>
  <c r="AP1365" i="12"/>
  <c r="AQ1365" i="12"/>
  <c r="AT1365" i="12"/>
  <c r="AU1365" i="12"/>
  <c r="AV1365" i="12"/>
  <c r="AY1365" i="12"/>
  <c r="AZ1365" i="12"/>
  <c r="BA1365" i="12"/>
  <c r="BD1365" i="12"/>
  <c r="BE1365" i="12"/>
  <c r="BF1365" i="12"/>
  <c r="BI1365" i="12"/>
  <c r="BJ1365" i="12"/>
  <c r="BK1365" i="12"/>
  <c r="BN1365" i="12"/>
  <c r="BO1365" i="12"/>
  <c r="BP1365" i="12"/>
  <c r="BS1365" i="12"/>
  <c r="BT1365" i="12"/>
  <c r="BU1365" i="12"/>
  <c r="BX1365" i="12"/>
  <c r="BY1365" i="12"/>
  <c r="BZ1365" i="12"/>
  <c r="CC1365" i="12"/>
  <c r="CD1365" i="12"/>
  <c r="CE1365" i="12"/>
  <c r="CI1365" i="12"/>
  <c r="CJ1365" i="12"/>
  <c r="CN1365" i="12"/>
  <c r="CO1365" i="12"/>
  <c r="AO1366" i="12"/>
  <c r="AP1366" i="12"/>
  <c r="AQ1366" i="12"/>
  <c r="AT1366" i="12"/>
  <c r="AU1366" i="12"/>
  <c r="AV1366" i="12"/>
  <c r="AY1366" i="12"/>
  <c r="AZ1366" i="12"/>
  <c r="BA1366" i="12"/>
  <c r="BD1366" i="12"/>
  <c r="BE1366" i="12"/>
  <c r="BF1366" i="12"/>
  <c r="BI1366" i="12"/>
  <c r="BJ1366" i="12"/>
  <c r="BK1366" i="12"/>
  <c r="BN1366" i="12"/>
  <c r="BO1366" i="12"/>
  <c r="BP1366" i="12"/>
  <c r="BS1366" i="12"/>
  <c r="BT1366" i="12"/>
  <c r="BU1366" i="12"/>
  <c r="BX1366" i="12"/>
  <c r="BY1366" i="12"/>
  <c r="BZ1366" i="12"/>
  <c r="CC1366" i="12"/>
  <c r="CD1366" i="12"/>
  <c r="CE1366" i="12"/>
  <c r="CI1366" i="12"/>
  <c r="CJ1366" i="12"/>
  <c r="CN1366" i="12"/>
  <c r="CO1366" i="12"/>
  <c r="AO1367" i="12"/>
  <c r="AP1367" i="12"/>
  <c r="AQ1367" i="12"/>
  <c r="AT1367" i="12"/>
  <c r="AU1367" i="12"/>
  <c r="AV1367" i="12"/>
  <c r="AY1367" i="12"/>
  <c r="AZ1367" i="12"/>
  <c r="BA1367" i="12"/>
  <c r="BD1367" i="12"/>
  <c r="BE1367" i="12"/>
  <c r="BF1367" i="12"/>
  <c r="BI1367" i="12"/>
  <c r="BJ1367" i="12"/>
  <c r="BK1367" i="12"/>
  <c r="BN1367" i="12"/>
  <c r="BO1367" i="12"/>
  <c r="BP1367" i="12"/>
  <c r="BS1367" i="12"/>
  <c r="BT1367" i="12"/>
  <c r="BU1367" i="12"/>
  <c r="BX1367" i="12"/>
  <c r="BY1367" i="12"/>
  <c r="BZ1367" i="12"/>
  <c r="CC1367" i="12"/>
  <c r="CD1367" i="12"/>
  <c r="CE1367" i="12"/>
  <c r="CI1367" i="12"/>
  <c r="CJ1367" i="12"/>
  <c r="CN1367" i="12"/>
  <c r="CO1367" i="12"/>
  <c r="AO1368" i="12"/>
  <c r="AP1368" i="12"/>
  <c r="AQ1368" i="12"/>
  <c r="AT1368" i="12"/>
  <c r="AU1368" i="12"/>
  <c r="AV1368" i="12"/>
  <c r="AY1368" i="12"/>
  <c r="AZ1368" i="12"/>
  <c r="BA1368" i="12"/>
  <c r="BD1368" i="12"/>
  <c r="BE1368" i="12"/>
  <c r="BF1368" i="12"/>
  <c r="BI1368" i="12"/>
  <c r="BJ1368" i="12"/>
  <c r="BK1368" i="12"/>
  <c r="BN1368" i="12"/>
  <c r="BO1368" i="12"/>
  <c r="BP1368" i="12"/>
  <c r="BS1368" i="12"/>
  <c r="BT1368" i="12"/>
  <c r="BU1368" i="12"/>
  <c r="BX1368" i="12"/>
  <c r="BY1368" i="12"/>
  <c r="BZ1368" i="12"/>
  <c r="CC1368" i="12"/>
  <c r="CD1368" i="12"/>
  <c r="CE1368" i="12"/>
  <c r="CI1368" i="12"/>
  <c r="CJ1368" i="12"/>
  <c r="CN1368" i="12"/>
  <c r="CO1368" i="12"/>
  <c r="AO1369" i="12"/>
  <c r="AP1369" i="12"/>
  <c r="AQ1369" i="12"/>
  <c r="AT1369" i="12"/>
  <c r="AU1369" i="12"/>
  <c r="AV1369" i="12"/>
  <c r="AY1369" i="12"/>
  <c r="AZ1369" i="12"/>
  <c r="BA1369" i="12"/>
  <c r="BD1369" i="12"/>
  <c r="BE1369" i="12"/>
  <c r="BF1369" i="12"/>
  <c r="BI1369" i="12"/>
  <c r="BJ1369" i="12"/>
  <c r="BK1369" i="12"/>
  <c r="BN1369" i="12"/>
  <c r="BO1369" i="12"/>
  <c r="BP1369" i="12"/>
  <c r="BS1369" i="12"/>
  <c r="BT1369" i="12"/>
  <c r="BU1369" i="12"/>
  <c r="BX1369" i="12"/>
  <c r="BY1369" i="12"/>
  <c r="BZ1369" i="12"/>
  <c r="CC1369" i="12"/>
  <c r="CD1369" i="12"/>
  <c r="CE1369" i="12"/>
  <c r="CI1369" i="12"/>
  <c r="CJ1369" i="12"/>
  <c r="CN1369" i="12"/>
  <c r="CO1369" i="12"/>
  <c r="AO1370" i="12"/>
  <c r="AP1370" i="12"/>
  <c r="AQ1370" i="12"/>
  <c r="AT1370" i="12"/>
  <c r="AU1370" i="12"/>
  <c r="AV1370" i="12"/>
  <c r="AY1370" i="12"/>
  <c r="AZ1370" i="12"/>
  <c r="BA1370" i="12"/>
  <c r="BD1370" i="12"/>
  <c r="BE1370" i="12"/>
  <c r="BF1370" i="12"/>
  <c r="BI1370" i="12"/>
  <c r="BJ1370" i="12"/>
  <c r="BK1370" i="12"/>
  <c r="BN1370" i="12"/>
  <c r="BO1370" i="12"/>
  <c r="BP1370" i="12"/>
  <c r="BS1370" i="12"/>
  <c r="BT1370" i="12"/>
  <c r="BU1370" i="12"/>
  <c r="BX1370" i="12"/>
  <c r="BY1370" i="12"/>
  <c r="BZ1370" i="12"/>
  <c r="CC1370" i="12"/>
  <c r="CD1370" i="12"/>
  <c r="CE1370" i="12"/>
  <c r="CI1370" i="12"/>
  <c r="CJ1370" i="12"/>
  <c r="CN1370" i="12"/>
  <c r="CO1370" i="12"/>
  <c r="AO1371" i="12"/>
  <c r="AP1371" i="12"/>
  <c r="AQ1371" i="12"/>
  <c r="AT1371" i="12"/>
  <c r="AU1371" i="12"/>
  <c r="AV1371" i="12"/>
  <c r="AY1371" i="12"/>
  <c r="AZ1371" i="12"/>
  <c r="BA1371" i="12"/>
  <c r="BD1371" i="12"/>
  <c r="BE1371" i="12"/>
  <c r="BF1371" i="12"/>
  <c r="BI1371" i="12"/>
  <c r="BJ1371" i="12"/>
  <c r="BK1371" i="12"/>
  <c r="BN1371" i="12"/>
  <c r="BO1371" i="12"/>
  <c r="BP1371" i="12"/>
  <c r="BS1371" i="12"/>
  <c r="BT1371" i="12"/>
  <c r="BU1371" i="12"/>
  <c r="BX1371" i="12"/>
  <c r="BY1371" i="12"/>
  <c r="BZ1371" i="12"/>
  <c r="CC1371" i="12"/>
  <c r="CD1371" i="12"/>
  <c r="CE1371" i="12"/>
  <c r="CI1371" i="12"/>
  <c r="CJ1371" i="12"/>
  <c r="CN1371" i="12"/>
  <c r="CO1371" i="12"/>
  <c r="AO1372" i="12"/>
  <c r="AP1372" i="12"/>
  <c r="AQ1372" i="12"/>
  <c r="AT1372" i="12"/>
  <c r="AU1372" i="12"/>
  <c r="AV1372" i="12"/>
  <c r="AY1372" i="12"/>
  <c r="AZ1372" i="12"/>
  <c r="BA1372" i="12"/>
  <c r="BD1372" i="12"/>
  <c r="BE1372" i="12"/>
  <c r="BF1372" i="12"/>
  <c r="BI1372" i="12"/>
  <c r="BJ1372" i="12"/>
  <c r="BK1372" i="12"/>
  <c r="BN1372" i="12"/>
  <c r="BO1372" i="12"/>
  <c r="BP1372" i="12"/>
  <c r="BS1372" i="12"/>
  <c r="BT1372" i="12"/>
  <c r="BU1372" i="12"/>
  <c r="BX1372" i="12"/>
  <c r="BY1372" i="12"/>
  <c r="BZ1372" i="12"/>
  <c r="CC1372" i="12"/>
  <c r="CD1372" i="12"/>
  <c r="CE1372" i="12"/>
  <c r="CI1372" i="12"/>
  <c r="CJ1372" i="12"/>
  <c r="CN1372" i="12"/>
  <c r="CO1372" i="12"/>
  <c r="AO1373" i="12"/>
  <c r="AP1373" i="12"/>
  <c r="AQ1373" i="12"/>
  <c r="AT1373" i="12"/>
  <c r="AU1373" i="12"/>
  <c r="AV1373" i="12"/>
  <c r="AY1373" i="12"/>
  <c r="AZ1373" i="12"/>
  <c r="BA1373" i="12"/>
  <c r="BD1373" i="12"/>
  <c r="BE1373" i="12"/>
  <c r="BF1373" i="12"/>
  <c r="BI1373" i="12"/>
  <c r="BJ1373" i="12"/>
  <c r="BK1373" i="12"/>
  <c r="BN1373" i="12"/>
  <c r="BO1373" i="12"/>
  <c r="BP1373" i="12"/>
  <c r="BS1373" i="12"/>
  <c r="BT1373" i="12"/>
  <c r="BU1373" i="12"/>
  <c r="BX1373" i="12"/>
  <c r="BY1373" i="12"/>
  <c r="BZ1373" i="12"/>
  <c r="CC1373" i="12"/>
  <c r="CD1373" i="12"/>
  <c r="CE1373" i="12"/>
  <c r="CI1373" i="12"/>
  <c r="CJ1373" i="12"/>
  <c r="CN1373" i="12"/>
  <c r="CO1373" i="12"/>
  <c r="AO1374" i="12"/>
  <c r="AP1374" i="12"/>
  <c r="AQ1374" i="12"/>
  <c r="AT1374" i="12"/>
  <c r="AU1374" i="12"/>
  <c r="AV1374" i="12"/>
  <c r="AY1374" i="12"/>
  <c r="AZ1374" i="12"/>
  <c r="BA1374" i="12"/>
  <c r="BD1374" i="12"/>
  <c r="BE1374" i="12"/>
  <c r="BF1374" i="12"/>
  <c r="BI1374" i="12"/>
  <c r="BJ1374" i="12"/>
  <c r="BK1374" i="12"/>
  <c r="BN1374" i="12"/>
  <c r="BO1374" i="12"/>
  <c r="BP1374" i="12"/>
  <c r="BS1374" i="12"/>
  <c r="BT1374" i="12"/>
  <c r="BU1374" i="12"/>
  <c r="BX1374" i="12"/>
  <c r="BY1374" i="12"/>
  <c r="BZ1374" i="12"/>
  <c r="CC1374" i="12"/>
  <c r="CD1374" i="12"/>
  <c r="CE1374" i="12"/>
  <c r="CI1374" i="12"/>
  <c r="CJ1374" i="12"/>
  <c r="CN1374" i="12"/>
  <c r="CO1374" i="12"/>
  <c r="AO1375" i="12"/>
  <c r="AP1375" i="12"/>
  <c r="AQ1375" i="12"/>
  <c r="AT1375" i="12"/>
  <c r="AU1375" i="12"/>
  <c r="AV1375" i="12"/>
  <c r="AY1375" i="12"/>
  <c r="AZ1375" i="12"/>
  <c r="BA1375" i="12"/>
  <c r="BD1375" i="12"/>
  <c r="BE1375" i="12"/>
  <c r="BF1375" i="12"/>
  <c r="BI1375" i="12"/>
  <c r="BJ1375" i="12"/>
  <c r="BK1375" i="12"/>
  <c r="BN1375" i="12"/>
  <c r="BO1375" i="12"/>
  <c r="BP1375" i="12"/>
  <c r="BS1375" i="12"/>
  <c r="BT1375" i="12"/>
  <c r="BU1375" i="12"/>
  <c r="BX1375" i="12"/>
  <c r="BY1375" i="12"/>
  <c r="BZ1375" i="12"/>
  <c r="CC1375" i="12"/>
  <c r="CD1375" i="12"/>
  <c r="CE1375" i="12"/>
  <c r="CI1375" i="12"/>
  <c r="CJ1375" i="12"/>
  <c r="CN1375" i="12"/>
  <c r="CO1375" i="12"/>
  <c r="AO1376" i="12"/>
  <c r="AP1376" i="12"/>
  <c r="AQ1376" i="12"/>
  <c r="AT1376" i="12"/>
  <c r="AU1376" i="12"/>
  <c r="AV1376" i="12"/>
  <c r="AY1376" i="12"/>
  <c r="AZ1376" i="12"/>
  <c r="BA1376" i="12"/>
  <c r="BD1376" i="12"/>
  <c r="BE1376" i="12"/>
  <c r="BF1376" i="12"/>
  <c r="BI1376" i="12"/>
  <c r="BJ1376" i="12"/>
  <c r="BK1376" i="12"/>
  <c r="BN1376" i="12"/>
  <c r="BO1376" i="12"/>
  <c r="BP1376" i="12"/>
  <c r="BS1376" i="12"/>
  <c r="BT1376" i="12"/>
  <c r="BU1376" i="12"/>
  <c r="BX1376" i="12"/>
  <c r="BY1376" i="12"/>
  <c r="BZ1376" i="12"/>
  <c r="CC1376" i="12"/>
  <c r="CD1376" i="12"/>
  <c r="CE1376" i="12"/>
  <c r="CI1376" i="12"/>
  <c r="CJ1376" i="12"/>
  <c r="CN1376" i="12"/>
  <c r="CO1376" i="12"/>
  <c r="AO1377" i="12"/>
  <c r="AP1377" i="12"/>
  <c r="AQ1377" i="12"/>
  <c r="AT1377" i="12"/>
  <c r="AU1377" i="12"/>
  <c r="AV1377" i="12"/>
  <c r="AY1377" i="12"/>
  <c r="AZ1377" i="12"/>
  <c r="BA1377" i="12"/>
  <c r="BD1377" i="12"/>
  <c r="BE1377" i="12"/>
  <c r="BF1377" i="12"/>
  <c r="BI1377" i="12"/>
  <c r="BJ1377" i="12"/>
  <c r="BK1377" i="12"/>
  <c r="BN1377" i="12"/>
  <c r="BO1377" i="12"/>
  <c r="BP1377" i="12"/>
  <c r="BS1377" i="12"/>
  <c r="BT1377" i="12"/>
  <c r="BU1377" i="12"/>
  <c r="BX1377" i="12"/>
  <c r="BY1377" i="12"/>
  <c r="BZ1377" i="12"/>
  <c r="CC1377" i="12"/>
  <c r="CD1377" i="12"/>
  <c r="CE1377" i="12"/>
  <c r="CI1377" i="12"/>
  <c r="CJ1377" i="12"/>
  <c r="CN1377" i="12"/>
  <c r="CO1377" i="12"/>
  <c r="AO1378" i="12"/>
  <c r="AP1378" i="12"/>
  <c r="AQ1378" i="12"/>
  <c r="AT1378" i="12"/>
  <c r="AU1378" i="12"/>
  <c r="AV1378" i="12"/>
  <c r="AY1378" i="12"/>
  <c r="AZ1378" i="12"/>
  <c r="BA1378" i="12"/>
  <c r="BD1378" i="12"/>
  <c r="BE1378" i="12"/>
  <c r="BF1378" i="12"/>
  <c r="BI1378" i="12"/>
  <c r="BJ1378" i="12"/>
  <c r="BK1378" i="12"/>
  <c r="BN1378" i="12"/>
  <c r="BO1378" i="12"/>
  <c r="BP1378" i="12"/>
  <c r="BS1378" i="12"/>
  <c r="BT1378" i="12"/>
  <c r="BU1378" i="12"/>
  <c r="BX1378" i="12"/>
  <c r="BY1378" i="12"/>
  <c r="BZ1378" i="12"/>
  <c r="CC1378" i="12"/>
  <c r="CD1378" i="12"/>
  <c r="CE1378" i="12"/>
  <c r="CI1378" i="12"/>
  <c r="CJ1378" i="12"/>
  <c r="CN1378" i="12"/>
  <c r="CO1378" i="12"/>
  <c r="AO1379" i="12"/>
  <c r="AP1379" i="12"/>
  <c r="AQ1379" i="12"/>
  <c r="AT1379" i="12"/>
  <c r="AU1379" i="12"/>
  <c r="AV1379" i="12"/>
  <c r="AY1379" i="12"/>
  <c r="AZ1379" i="12"/>
  <c r="BA1379" i="12"/>
  <c r="BD1379" i="12"/>
  <c r="BE1379" i="12"/>
  <c r="BF1379" i="12"/>
  <c r="BI1379" i="12"/>
  <c r="BJ1379" i="12"/>
  <c r="BK1379" i="12"/>
  <c r="BN1379" i="12"/>
  <c r="BO1379" i="12"/>
  <c r="BP1379" i="12"/>
  <c r="BS1379" i="12"/>
  <c r="BT1379" i="12"/>
  <c r="BU1379" i="12"/>
  <c r="BX1379" i="12"/>
  <c r="BY1379" i="12"/>
  <c r="BZ1379" i="12"/>
  <c r="CC1379" i="12"/>
  <c r="CD1379" i="12"/>
  <c r="CE1379" i="12"/>
  <c r="CI1379" i="12"/>
  <c r="CJ1379" i="12"/>
  <c r="CN1379" i="12"/>
  <c r="CO1379" i="12"/>
  <c r="AO1380" i="12"/>
  <c r="AP1380" i="12"/>
  <c r="AQ1380" i="12"/>
  <c r="AT1380" i="12"/>
  <c r="AU1380" i="12"/>
  <c r="AV1380" i="12"/>
  <c r="AY1380" i="12"/>
  <c r="AZ1380" i="12"/>
  <c r="BA1380" i="12"/>
  <c r="BD1380" i="12"/>
  <c r="BE1380" i="12"/>
  <c r="BF1380" i="12"/>
  <c r="BI1380" i="12"/>
  <c r="BJ1380" i="12"/>
  <c r="BK1380" i="12"/>
  <c r="BN1380" i="12"/>
  <c r="BO1380" i="12"/>
  <c r="BP1380" i="12"/>
  <c r="BS1380" i="12"/>
  <c r="BT1380" i="12"/>
  <c r="BU1380" i="12"/>
  <c r="BX1380" i="12"/>
  <c r="BY1380" i="12"/>
  <c r="BZ1380" i="12"/>
  <c r="CC1380" i="12"/>
  <c r="CD1380" i="12"/>
  <c r="CE1380" i="12"/>
  <c r="CI1380" i="12"/>
  <c r="CJ1380" i="12"/>
  <c r="CN1380" i="12"/>
  <c r="CO1380" i="12"/>
  <c r="AO1381" i="12"/>
  <c r="AP1381" i="12"/>
  <c r="AQ1381" i="12"/>
  <c r="AT1381" i="12"/>
  <c r="AU1381" i="12"/>
  <c r="AV1381" i="12"/>
  <c r="AY1381" i="12"/>
  <c r="AZ1381" i="12"/>
  <c r="BA1381" i="12"/>
  <c r="BD1381" i="12"/>
  <c r="BE1381" i="12"/>
  <c r="BF1381" i="12"/>
  <c r="BI1381" i="12"/>
  <c r="BJ1381" i="12"/>
  <c r="BK1381" i="12"/>
  <c r="BN1381" i="12"/>
  <c r="BO1381" i="12"/>
  <c r="BP1381" i="12"/>
  <c r="BS1381" i="12"/>
  <c r="BT1381" i="12"/>
  <c r="BU1381" i="12"/>
  <c r="BX1381" i="12"/>
  <c r="BY1381" i="12"/>
  <c r="BZ1381" i="12"/>
  <c r="CC1381" i="12"/>
  <c r="CD1381" i="12"/>
  <c r="CE1381" i="12"/>
  <c r="CI1381" i="12"/>
  <c r="CJ1381" i="12"/>
  <c r="CN1381" i="12"/>
  <c r="CO1381" i="12"/>
  <c r="AO1382" i="12"/>
  <c r="AP1382" i="12"/>
  <c r="AQ1382" i="12"/>
  <c r="AT1382" i="12"/>
  <c r="AU1382" i="12"/>
  <c r="AV1382" i="12"/>
  <c r="AY1382" i="12"/>
  <c r="AZ1382" i="12"/>
  <c r="BA1382" i="12"/>
  <c r="BD1382" i="12"/>
  <c r="BE1382" i="12"/>
  <c r="BF1382" i="12"/>
  <c r="BI1382" i="12"/>
  <c r="BJ1382" i="12"/>
  <c r="BK1382" i="12"/>
  <c r="BN1382" i="12"/>
  <c r="BO1382" i="12"/>
  <c r="BP1382" i="12"/>
  <c r="BS1382" i="12"/>
  <c r="BT1382" i="12"/>
  <c r="BU1382" i="12"/>
  <c r="BX1382" i="12"/>
  <c r="BY1382" i="12"/>
  <c r="BZ1382" i="12"/>
  <c r="CC1382" i="12"/>
  <c r="CD1382" i="12"/>
  <c r="CE1382" i="12"/>
  <c r="CI1382" i="12"/>
  <c r="CJ1382" i="12"/>
  <c r="CN1382" i="12"/>
  <c r="CO1382" i="12"/>
  <c r="AO1383" i="12"/>
  <c r="AP1383" i="12"/>
  <c r="AQ1383" i="12"/>
  <c r="AT1383" i="12"/>
  <c r="AU1383" i="12"/>
  <c r="AV1383" i="12"/>
  <c r="AY1383" i="12"/>
  <c r="AZ1383" i="12"/>
  <c r="BA1383" i="12"/>
  <c r="BD1383" i="12"/>
  <c r="BE1383" i="12"/>
  <c r="BF1383" i="12"/>
  <c r="BI1383" i="12"/>
  <c r="BJ1383" i="12"/>
  <c r="BK1383" i="12"/>
  <c r="BN1383" i="12"/>
  <c r="BO1383" i="12"/>
  <c r="BP1383" i="12"/>
  <c r="BS1383" i="12"/>
  <c r="BT1383" i="12"/>
  <c r="BU1383" i="12"/>
  <c r="BX1383" i="12"/>
  <c r="BY1383" i="12"/>
  <c r="BZ1383" i="12"/>
  <c r="CC1383" i="12"/>
  <c r="CD1383" i="12"/>
  <c r="CE1383" i="12"/>
  <c r="CI1383" i="12"/>
  <c r="CJ1383" i="12"/>
  <c r="CN1383" i="12"/>
  <c r="CO1383" i="12"/>
  <c r="AO1384" i="12"/>
  <c r="AP1384" i="12"/>
  <c r="AQ1384" i="12"/>
  <c r="AT1384" i="12"/>
  <c r="AU1384" i="12"/>
  <c r="AV1384" i="12"/>
  <c r="AY1384" i="12"/>
  <c r="AZ1384" i="12"/>
  <c r="BA1384" i="12"/>
  <c r="BD1384" i="12"/>
  <c r="BE1384" i="12"/>
  <c r="BF1384" i="12"/>
  <c r="BI1384" i="12"/>
  <c r="BJ1384" i="12"/>
  <c r="BK1384" i="12"/>
  <c r="BN1384" i="12"/>
  <c r="BO1384" i="12"/>
  <c r="BP1384" i="12"/>
  <c r="BS1384" i="12"/>
  <c r="BT1384" i="12"/>
  <c r="BU1384" i="12"/>
  <c r="BX1384" i="12"/>
  <c r="BY1384" i="12"/>
  <c r="BZ1384" i="12"/>
  <c r="CC1384" i="12"/>
  <c r="CD1384" i="12"/>
  <c r="CE1384" i="12"/>
  <c r="CI1384" i="12"/>
  <c r="CJ1384" i="12"/>
  <c r="CN1384" i="12"/>
  <c r="CO1384" i="12"/>
  <c r="AO1385" i="12"/>
  <c r="AP1385" i="12"/>
  <c r="AQ1385" i="12"/>
  <c r="AT1385" i="12"/>
  <c r="AU1385" i="12"/>
  <c r="AV1385" i="12"/>
  <c r="AY1385" i="12"/>
  <c r="AZ1385" i="12"/>
  <c r="BA1385" i="12"/>
  <c r="BD1385" i="12"/>
  <c r="BE1385" i="12"/>
  <c r="BF1385" i="12"/>
  <c r="BI1385" i="12"/>
  <c r="BJ1385" i="12"/>
  <c r="BK1385" i="12"/>
  <c r="BN1385" i="12"/>
  <c r="BO1385" i="12"/>
  <c r="BP1385" i="12"/>
  <c r="BS1385" i="12"/>
  <c r="BT1385" i="12"/>
  <c r="BU1385" i="12"/>
  <c r="BX1385" i="12"/>
  <c r="BY1385" i="12"/>
  <c r="BZ1385" i="12"/>
  <c r="CC1385" i="12"/>
  <c r="CD1385" i="12"/>
  <c r="CE1385" i="12"/>
  <c r="CI1385" i="12"/>
  <c r="CJ1385" i="12"/>
  <c r="CN1385" i="12"/>
  <c r="CO1385" i="12"/>
  <c r="AO1386" i="12"/>
  <c r="AP1386" i="12"/>
  <c r="AQ1386" i="12"/>
  <c r="AT1386" i="12"/>
  <c r="AU1386" i="12"/>
  <c r="AV1386" i="12"/>
  <c r="AY1386" i="12"/>
  <c r="AZ1386" i="12"/>
  <c r="BA1386" i="12"/>
  <c r="BD1386" i="12"/>
  <c r="BE1386" i="12"/>
  <c r="BF1386" i="12"/>
  <c r="BI1386" i="12"/>
  <c r="BJ1386" i="12"/>
  <c r="BK1386" i="12"/>
  <c r="BN1386" i="12"/>
  <c r="BO1386" i="12"/>
  <c r="BP1386" i="12"/>
  <c r="BS1386" i="12"/>
  <c r="BT1386" i="12"/>
  <c r="BU1386" i="12"/>
  <c r="BX1386" i="12"/>
  <c r="BY1386" i="12"/>
  <c r="BZ1386" i="12"/>
  <c r="CC1386" i="12"/>
  <c r="CD1386" i="12"/>
  <c r="CE1386" i="12"/>
  <c r="CI1386" i="12"/>
  <c r="CJ1386" i="12"/>
  <c r="CN1386" i="12"/>
  <c r="CO1386" i="12"/>
  <c r="AO1387" i="12"/>
  <c r="AP1387" i="12"/>
  <c r="AQ1387" i="12"/>
  <c r="AT1387" i="12"/>
  <c r="AU1387" i="12"/>
  <c r="AV1387" i="12"/>
  <c r="AY1387" i="12"/>
  <c r="AZ1387" i="12"/>
  <c r="BA1387" i="12"/>
  <c r="BD1387" i="12"/>
  <c r="BE1387" i="12"/>
  <c r="BF1387" i="12"/>
  <c r="BI1387" i="12"/>
  <c r="BJ1387" i="12"/>
  <c r="BK1387" i="12"/>
  <c r="BN1387" i="12"/>
  <c r="BO1387" i="12"/>
  <c r="BP1387" i="12"/>
  <c r="BS1387" i="12"/>
  <c r="BT1387" i="12"/>
  <c r="BU1387" i="12"/>
  <c r="BX1387" i="12"/>
  <c r="BY1387" i="12"/>
  <c r="BZ1387" i="12"/>
  <c r="CC1387" i="12"/>
  <c r="CD1387" i="12"/>
  <c r="CE1387" i="12"/>
  <c r="CI1387" i="12"/>
  <c r="CJ1387" i="12"/>
  <c r="CN1387" i="12"/>
  <c r="CO1387" i="12"/>
  <c r="AO1388" i="12"/>
  <c r="AP1388" i="12"/>
  <c r="AQ1388" i="12"/>
  <c r="AT1388" i="12"/>
  <c r="AU1388" i="12"/>
  <c r="AV1388" i="12"/>
  <c r="AY1388" i="12"/>
  <c r="AZ1388" i="12"/>
  <c r="BA1388" i="12"/>
  <c r="BD1388" i="12"/>
  <c r="BE1388" i="12"/>
  <c r="BF1388" i="12"/>
  <c r="BI1388" i="12"/>
  <c r="BJ1388" i="12"/>
  <c r="BK1388" i="12"/>
  <c r="BN1388" i="12"/>
  <c r="BO1388" i="12"/>
  <c r="BP1388" i="12"/>
  <c r="BS1388" i="12"/>
  <c r="BT1388" i="12"/>
  <c r="BU1388" i="12"/>
  <c r="BX1388" i="12"/>
  <c r="BY1388" i="12"/>
  <c r="BZ1388" i="12"/>
  <c r="CC1388" i="12"/>
  <c r="CD1388" i="12"/>
  <c r="CE1388" i="12"/>
  <c r="CI1388" i="12"/>
  <c r="CJ1388" i="12"/>
  <c r="CN1388" i="12"/>
  <c r="CO1388" i="12"/>
  <c r="AO1389" i="12"/>
  <c r="AP1389" i="12"/>
  <c r="AQ1389" i="12"/>
  <c r="AT1389" i="12"/>
  <c r="AU1389" i="12"/>
  <c r="AV1389" i="12"/>
  <c r="AY1389" i="12"/>
  <c r="AZ1389" i="12"/>
  <c r="BA1389" i="12"/>
  <c r="BD1389" i="12"/>
  <c r="BE1389" i="12"/>
  <c r="BF1389" i="12"/>
  <c r="BI1389" i="12"/>
  <c r="BJ1389" i="12"/>
  <c r="BK1389" i="12"/>
  <c r="BN1389" i="12"/>
  <c r="BO1389" i="12"/>
  <c r="BP1389" i="12"/>
  <c r="BS1389" i="12"/>
  <c r="BT1389" i="12"/>
  <c r="BU1389" i="12"/>
  <c r="BX1389" i="12"/>
  <c r="BY1389" i="12"/>
  <c r="BZ1389" i="12"/>
  <c r="CC1389" i="12"/>
  <c r="CD1389" i="12"/>
  <c r="CE1389" i="12"/>
  <c r="CI1389" i="12"/>
  <c r="CJ1389" i="12"/>
  <c r="CN1389" i="12"/>
  <c r="CO1389" i="12"/>
  <c r="AO1390" i="12"/>
  <c r="AP1390" i="12"/>
  <c r="AQ1390" i="12"/>
  <c r="AT1390" i="12"/>
  <c r="AU1390" i="12"/>
  <c r="AV1390" i="12"/>
  <c r="AY1390" i="12"/>
  <c r="AZ1390" i="12"/>
  <c r="BA1390" i="12"/>
  <c r="BD1390" i="12"/>
  <c r="BE1390" i="12"/>
  <c r="BF1390" i="12"/>
  <c r="BI1390" i="12"/>
  <c r="BJ1390" i="12"/>
  <c r="BK1390" i="12"/>
  <c r="BN1390" i="12"/>
  <c r="BO1390" i="12"/>
  <c r="BP1390" i="12"/>
  <c r="BS1390" i="12"/>
  <c r="BT1390" i="12"/>
  <c r="BU1390" i="12"/>
  <c r="BX1390" i="12"/>
  <c r="BY1390" i="12"/>
  <c r="BZ1390" i="12"/>
  <c r="CC1390" i="12"/>
  <c r="CD1390" i="12"/>
  <c r="CE1390" i="12"/>
  <c r="CI1390" i="12"/>
  <c r="CJ1390" i="12"/>
  <c r="CN1390" i="12"/>
  <c r="CO1390" i="12"/>
  <c r="AO1391" i="12"/>
  <c r="AP1391" i="12"/>
  <c r="AQ1391" i="12"/>
  <c r="AT1391" i="12"/>
  <c r="AU1391" i="12"/>
  <c r="AV1391" i="12"/>
  <c r="AY1391" i="12"/>
  <c r="AZ1391" i="12"/>
  <c r="BA1391" i="12"/>
  <c r="BD1391" i="12"/>
  <c r="BE1391" i="12"/>
  <c r="BF1391" i="12"/>
  <c r="BI1391" i="12"/>
  <c r="BJ1391" i="12"/>
  <c r="BK1391" i="12"/>
  <c r="BN1391" i="12"/>
  <c r="BO1391" i="12"/>
  <c r="BP1391" i="12"/>
  <c r="BS1391" i="12"/>
  <c r="BT1391" i="12"/>
  <c r="BU1391" i="12"/>
  <c r="BX1391" i="12"/>
  <c r="BY1391" i="12"/>
  <c r="BZ1391" i="12"/>
  <c r="CC1391" i="12"/>
  <c r="CD1391" i="12"/>
  <c r="CE1391" i="12"/>
  <c r="CI1391" i="12"/>
  <c r="CJ1391" i="12"/>
  <c r="CN1391" i="12"/>
  <c r="CO1391" i="12"/>
  <c r="AO1392" i="12"/>
  <c r="AP1392" i="12"/>
  <c r="AQ1392" i="12"/>
  <c r="AT1392" i="12"/>
  <c r="AU1392" i="12"/>
  <c r="AV1392" i="12"/>
  <c r="AY1392" i="12"/>
  <c r="AZ1392" i="12"/>
  <c r="BA1392" i="12"/>
  <c r="BD1392" i="12"/>
  <c r="BE1392" i="12"/>
  <c r="BF1392" i="12"/>
  <c r="BI1392" i="12"/>
  <c r="BJ1392" i="12"/>
  <c r="BK1392" i="12"/>
  <c r="BN1392" i="12"/>
  <c r="BO1392" i="12"/>
  <c r="BP1392" i="12"/>
  <c r="BS1392" i="12"/>
  <c r="BT1392" i="12"/>
  <c r="BU1392" i="12"/>
  <c r="BX1392" i="12"/>
  <c r="BY1392" i="12"/>
  <c r="BZ1392" i="12"/>
  <c r="CC1392" i="12"/>
  <c r="CD1392" i="12"/>
  <c r="CE1392" i="12"/>
  <c r="CI1392" i="12"/>
  <c r="CJ1392" i="12"/>
  <c r="CN1392" i="12"/>
  <c r="CO1392" i="12"/>
  <c r="AO1393" i="12"/>
  <c r="AP1393" i="12"/>
  <c r="AQ1393" i="12"/>
  <c r="AT1393" i="12"/>
  <c r="AU1393" i="12"/>
  <c r="AV1393" i="12"/>
  <c r="AY1393" i="12"/>
  <c r="AZ1393" i="12"/>
  <c r="BA1393" i="12"/>
  <c r="BD1393" i="12"/>
  <c r="BE1393" i="12"/>
  <c r="BF1393" i="12"/>
  <c r="BI1393" i="12"/>
  <c r="BJ1393" i="12"/>
  <c r="BK1393" i="12"/>
  <c r="BN1393" i="12"/>
  <c r="BO1393" i="12"/>
  <c r="BP1393" i="12"/>
  <c r="BS1393" i="12"/>
  <c r="BT1393" i="12"/>
  <c r="BU1393" i="12"/>
  <c r="BX1393" i="12"/>
  <c r="BY1393" i="12"/>
  <c r="BZ1393" i="12"/>
  <c r="CC1393" i="12"/>
  <c r="CD1393" i="12"/>
  <c r="CE1393" i="12"/>
  <c r="CI1393" i="12"/>
  <c r="CJ1393" i="12"/>
  <c r="CN1393" i="12"/>
  <c r="CO1393" i="12"/>
  <c r="AO1394" i="12"/>
  <c r="AP1394" i="12"/>
  <c r="AQ1394" i="12"/>
  <c r="AT1394" i="12"/>
  <c r="AU1394" i="12"/>
  <c r="AV1394" i="12"/>
  <c r="AY1394" i="12"/>
  <c r="AZ1394" i="12"/>
  <c r="BA1394" i="12"/>
  <c r="BD1394" i="12"/>
  <c r="BE1394" i="12"/>
  <c r="BF1394" i="12"/>
  <c r="BI1394" i="12"/>
  <c r="BJ1394" i="12"/>
  <c r="BK1394" i="12"/>
  <c r="BN1394" i="12"/>
  <c r="BO1394" i="12"/>
  <c r="BP1394" i="12"/>
  <c r="BS1394" i="12"/>
  <c r="BT1394" i="12"/>
  <c r="BU1394" i="12"/>
  <c r="BX1394" i="12"/>
  <c r="BY1394" i="12"/>
  <c r="BZ1394" i="12"/>
  <c r="CC1394" i="12"/>
  <c r="CD1394" i="12"/>
  <c r="CE1394" i="12"/>
  <c r="CI1394" i="12"/>
  <c r="CJ1394" i="12"/>
  <c r="CN1394" i="12"/>
  <c r="CO1394" i="12"/>
  <c r="AO1395" i="12"/>
  <c r="AP1395" i="12"/>
  <c r="AQ1395" i="12"/>
  <c r="AT1395" i="12"/>
  <c r="AU1395" i="12"/>
  <c r="AV1395" i="12"/>
  <c r="AY1395" i="12"/>
  <c r="AZ1395" i="12"/>
  <c r="BA1395" i="12"/>
  <c r="BD1395" i="12"/>
  <c r="BE1395" i="12"/>
  <c r="BF1395" i="12"/>
  <c r="BI1395" i="12"/>
  <c r="BJ1395" i="12"/>
  <c r="BK1395" i="12"/>
  <c r="BN1395" i="12"/>
  <c r="BO1395" i="12"/>
  <c r="BP1395" i="12"/>
  <c r="BS1395" i="12"/>
  <c r="BT1395" i="12"/>
  <c r="BU1395" i="12"/>
  <c r="BX1395" i="12"/>
  <c r="BY1395" i="12"/>
  <c r="BZ1395" i="12"/>
  <c r="CC1395" i="12"/>
  <c r="CD1395" i="12"/>
  <c r="CE1395" i="12"/>
  <c r="CI1395" i="12"/>
  <c r="CJ1395" i="12"/>
  <c r="CN1395" i="12"/>
  <c r="CO1395" i="12"/>
  <c r="AO1396" i="12"/>
  <c r="AP1396" i="12"/>
  <c r="AQ1396" i="12"/>
  <c r="AT1396" i="12"/>
  <c r="AU1396" i="12"/>
  <c r="AV1396" i="12"/>
  <c r="AY1396" i="12"/>
  <c r="AZ1396" i="12"/>
  <c r="BA1396" i="12"/>
  <c r="BD1396" i="12"/>
  <c r="BE1396" i="12"/>
  <c r="BF1396" i="12"/>
  <c r="BI1396" i="12"/>
  <c r="BJ1396" i="12"/>
  <c r="BK1396" i="12"/>
  <c r="BN1396" i="12"/>
  <c r="BO1396" i="12"/>
  <c r="BP1396" i="12"/>
  <c r="BS1396" i="12"/>
  <c r="BT1396" i="12"/>
  <c r="BU1396" i="12"/>
  <c r="BX1396" i="12"/>
  <c r="BY1396" i="12"/>
  <c r="BZ1396" i="12"/>
  <c r="CC1396" i="12"/>
  <c r="CD1396" i="12"/>
  <c r="CE1396" i="12"/>
  <c r="CI1396" i="12"/>
  <c r="CJ1396" i="12"/>
  <c r="CN1396" i="12"/>
  <c r="CO1396" i="12"/>
  <c r="AO1397" i="12"/>
  <c r="AP1397" i="12"/>
  <c r="AQ1397" i="12"/>
  <c r="AT1397" i="12"/>
  <c r="AU1397" i="12"/>
  <c r="AV1397" i="12"/>
  <c r="AY1397" i="12"/>
  <c r="AZ1397" i="12"/>
  <c r="BA1397" i="12"/>
  <c r="BD1397" i="12"/>
  <c r="BE1397" i="12"/>
  <c r="BF1397" i="12"/>
  <c r="BI1397" i="12"/>
  <c r="BJ1397" i="12"/>
  <c r="BK1397" i="12"/>
  <c r="BN1397" i="12"/>
  <c r="BO1397" i="12"/>
  <c r="BP1397" i="12"/>
  <c r="BS1397" i="12"/>
  <c r="BT1397" i="12"/>
  <c r="BU1397" i="12"/>
  <c r="BX1397" i="12"/>
  <c r="BY1397" i="12"/>
  <c r="BZ1397" i="12"/>
  <c r="CC1397" i="12"/>
  <c r="CD1397" i="12"/>
  <c r="CE1397" i="12"/>
  <c r="CI1397" i="12"/>
  <c r="CJ1397" i="12"/>
  <c r="CN1397" i="12"/>
  <c r="CO1397" i="12"/>
  <c r="AO1398" i="12"/>
  <c r="AP1398" i="12"/>
  <c r="AQ1398" i="12"/>
  <c r="AT1398" i="12"/>
  <c r="AU1398" i="12"/>
  <c r="AV1398" i="12"/>
  <c r="AY1398" i="12"/>
  <c r="AZ1398" i="12"/>
  <c r="BA1398" i="12"/>
  <c r="BD1398" i="12"/>
  <c r="BE1398" i="12"/>
  <c r="BF1398" i="12"/>
  <c r="BI1398" i="12"/>
  <c r="BJ1398" i="12"/>
  <c r="BK1398" i="12"/>
  <c r="BN1398" i="12"/>
  <c r="BO1398" i="12"/>
  <c r="BP1398" i="12"/>
  <c r="BS1398" i="12"/>
  <c r="BT1398" i="12"/>
  <c r="BU1398" i="12"/>
  <c r="BX1398" i="12"/>
  <c r="BY1398" i="12"/>
  <c r="BZ1398" i="12"/>
  <c r="CC1398" i="12"/>
  <c r="CD1398" i="12"/>
  <c r="CE1398" i="12"/>
  <c r="CI1398" i="12"/>
  <c r="CJ1398" i="12"/>
  <c r="CN1398" i="12"/>
  <c r="CO1398" i="12"/>
  <c r="AO1399" i="12"/>
  <c r="AP1399" i="12"/>
  <c r="AQ1399" i="12"/>
  <c r="AT1399" i="12"/>
  <c r="AU1399" i="12"/>
  <c r="AV1399" i="12"/>
  <c r="AY1399" i="12"/>
  <c r="AZ1399" i="12"/>
  <c r="BA1399" i="12"/>
  <c r="BD1399" i="12"/>
  <c r="BE1399" i="12"/>
  <c r="BF1399" i="12"/>
  <c r="BI1399" i="12"/>
  <c r="BJ1399" i="12"/>
  <c r="BK1399" i="12"/>
  <c r="BN1399" i="12"/>
  <c r="BO1399" i="12"/>
  <c r="BP1399" i="12"/>
  <c r="BS1399" i="12"/>
  <c r="BT1399" i="12"/>
  <c r="BU1399" i="12"/>
  <c r="BX1399" i="12"/>
  <c r="BY1399" i="12"/>
  <c r="BZ1399" i="12"/>
  <c r="CC1399" i="12"/>
  <c r="CD1399" i="12"/>
  <c r="CE1399" i="12"/>
  <c r="CI1399" i="12"/>
  <c r="CJ1399" i="12"/>
  <c r="CN1399" i="12"/>
  <c r="CO1399" i="12"/>
  <c r="AO1400" i="12"/>
  <c r="AP1400" i="12"/>
  <c r="AQ1400" i="12"/>
  <c r="AT1400" i="12"/>
  <c r="AU1400" i="12"/>
  <c r="AV1400" i="12"/>
  <c r="AY1400" i="12"/>
  <c r="AZ1400" i="12"/>
  <c r="BA1400" i="12"/>
  <c r="BD1400" i="12"/>
  <c r="BE1400" i="12"/>
  <c r="BF1400" i="12"/>
  <c r="BI1400" i="12"/>
  <c r="BJ1400" i="12"/>
  <c r="BK1400" i="12"/>
  <c r="BN1400" i="12"/>
  <c r="BO1400" i="12"/>
  <c r="BP1400" i="12"/>
  <c r="BS1400" i="12"/>
  <c r="BT1400" i="12"/>
  <c r="BU1400" i="12"/>
  <c r="BX1400" i="12"/>
  <c r="BY1400" i="12"/>
  <c r="BZ1400" i="12"/>
  <c r="CC1400" i="12"/>
  <c r="CD1400" i="12"/>
  <c r="CE1400" i="12"/>
  <c r="CI1400" i="12"/>
  <c r="CJ1400" i="12"/>
  <c r="CN1400" i="12"/>
  <c r="CO1400" i="12"/>
  <c r="AO1401" i="12"/>
  <c r="AP1401" i="12"/>
  <c r="AQ1401" i="12"/>
  <c r="AT1401" i="12"/>
  <c r="AU1401" i="12"/>
  <c r="AV1401" i="12"/>
  <c r="AY1401" i="12"/>
  <c r="AZ1401" i="12"/>
  <c r="BA1401" i="12"/>
  <c r="BD1401" i="12"/>
  <c r="BE1401" i="12"/>
  <c r="BF1401" i="12"/>
  <c r="BI1401" i="12"/>
  <c r="BJ1401" i="12"/>
  <c r="BK1401" i="12"/>
  <c r="BN1401" i="12"/>
  <c r="BO1401" i="12"/>
  <c r="BP1401" i="12"/>
  <c r="BS1401" i="12"/>
  <c r="BT1401" i="12"/>
  <c r="BU1401" i="12"/>
  <c r="BX1401" i="12"/>
  <c r="BY1401" i="12"/>
  <c r="BZ1401" i="12"/>
  <c r="CC1401" i="12"/>
  <c r="CD1401" i="12"/>
  <c r="CE1401" i="12"/>
  <c r="CI1401" i="12"/>
  <c r="CJ1401" i="12"/>
  <c r="CN1401" i="12"/>
  <c r="CO1401" i="12"/>
  <c r="AO1402" i="12"/>
  <c r="AP1402" i="12"/>
  <c r="AQ1402" i="12"/>
  <c r="AT1402" i="12"/>
  <c r="AU1402" i="12"/>
  <c r="AV1402" i="12"/>
  <c r="AY1402" i="12"/>
  <c r="AZ1402" i="12"/>
  <c r="BA1402" i="12"/>
  <c r="BD1402" i="12"/>
  <c r="BE1402" i="12"/>
  <c r="BF1402" i="12"/>
  <c r="BI1402" i="12"/>
  <c r="BJ1402" i="12"/>
  <c r="BK1402" i="12"/>
  <c r="BN1402" i="12"/>
  <c r="BO1402" i="12"/>
  <c r="BP1402" i="12"/>
  <c r="BS1402" i="12"/>
  <c r="BT1402" i="12"/>
  <c r="BU1402" i="12"/>
  <c r="BX1402" i="12"/>
  <c r="BY1402" i="12"/>
  <c r="BZ1402" i="12"/>
  <c r="CC1402" i="12"/>
  <c r="CD1402" i="12"/>
  <c r="CE1402" i="12"/>
  <c r="CI1402" i="12"/>
  <c r="CJ1402" i="12"/>
  <c r="CN1402" i="12"/>
  <c r="CO1402" i="12"/>
  <c r="AO1403" i="12"/>
  <c r="AP1403" i="12"/>
  <c r="AQ1403" i="12"/>
  <c r="AT1403" i="12"/>
  <c r="AU1403" i="12"/>
  <c r="AV1403" i="12"/>
  <c r="AY1403" i="12"/>
  <c r="AZ1403" i="12"/>
  <c r="BA1403" i="12"/>
  <c r="BD1403" i="12"/>
  <c r="BE1403" i="12"/>
  <c r="BF1403" i="12"/>
  <c r="BI1403" i="12"/>
  <c r="BJ1403" i="12"/>
  <c r="BK1403" i="12"/>
  <c r="BN1403" i="12"/>
  <c r="BO1403" i="12"/>
  <c r="BP1403" i="12"/>
  <c r="BS1403" i="12"/>
  <c r="BT1403" i="12"/>
  <c r="BU1403" i="12"/>
  <c r="BX1403" i="12"/>
  <c r="BY1403" i="12"/>
  <c r="BZ1403" i="12"/>
  <c r="CC1403" i="12"/>
  <c r="CD1403" i="12"/>
  <c r="CE1403" i="12"/>
  <c r="CI1403" i="12"/>
  <c r="CJ1403" i="12"/>
  <c r="CN1403" i="12"/>
  <c r="CO1403" i="12"/>
  <c r="AO1404" i="12"/>
  <c r="AP1404" i="12"/>
  <c r="AQ1404" i="12"/>
  <c r="AT1404" i="12"/>
  <c r="AU1404" i="12"/>
  <c r="AV1404" i="12"/>
  <c r="AY1404" i="12"/>
  <c r="AZ1404" i="12"/>
  <c r="BA1404" i="12"/>
  <c r="BD1404" i="12"/>
  <c r="BE1404" i="12"/>
  <c r="BF1404" i="12"/>
  <c r="BI1404" i="12"/>
  <c r="BJ1404" i="12"/>
  <c r="BK1404" i="12"/>
  <c r="BN1404" i="12"/>
  <c r="BO1404" i="12"/>
  <c r="BP1404" i="12"/>
  <c r="BS1404" i="12"/>
  <c r="BT1404" i="12"/>
  <c r="BU1404" i="12"/>
  <c r="BX1404" i="12"/>
  <c r="BY1404" i="12"/>
  <c r="BZ1404" i="12"/>
  <c r="CC1404" i="12"/>
  <c r="CD1404" i="12"/>
  <c r="CE1404" i="12"/>
  <c r="CI1404" i="12"/>
  <c r="CJ1404" i="12"/>
  <c r="CN1404" i="12"/>
  <c r="CO1404" i="12"/>
  <c r="AO1405" i="12"/>
  <c r="AP1405" i="12"/>
  <c r="AQ1405" i="12"/>
  <c r="AT1405" i="12"/>
  <c r="AU1405" i="12"/>
  <c r="AV1405" i="12"/>
  <c r="AY1405" i="12"/>
  <c r="AZ1405" i="12"/>
  <c r="BA1405" i="12"/>
  <c r="BD1405" i="12"/>
  <c r="BE1405" i="12"/>
  <c r="BF1405" i="12"/>
  <c r="BI1405" i="12"/>
  <c r="BJ1405" i="12"/>
  <c r="BK1405" i="12"/>
  <c r="BN1405" i="12"/>
  <c r="BO1405" i="12"/>
  <c r="BP1405" i="12"/>
  <c r="BS1405" i="12"/>
  <c r="BT1405" i="12"/>
  <c r="BU1405" i="12"/>
  <c r="BX1405" i="12"/>
  <c r="BY1405" i="12"/>
  <c r="BZ1405" i="12"/>
  <c r="CC1405" i="12"/>
  <c r="CD1405" i="12"/>
  <c r="CE1405" i="12"/>
  <c r="CI1405" i="12"/>
  <c r="CJ1405" i="12"/>
  <c r="CN1405" i="12"/>
  <c r="CO1405" i="12"/>
  <c r="AO1406" i="12"/>
  <c r="AP1406" i="12"/>
  <c r="AQ1406" i="12"/>
  <c r="AT1406" i="12"/>
  <c r="AU1406" i="12"/>
  <c r="AV1406" i="12"/>
  <c r="AY1406" i="12"/>
  <c r="AZ1406" i="12"/>
  <c r="BA1406" i="12"/>
  <c r="BD1406" i="12"/>
  <c r="BE1406" i="12"/>
  <c r="BF1406" i="12"/>
  <c r="BI1406" i="12"/>
  <c r="BJ1406" i="12"/>
  <c r="BK1406" i="12"/>
  <c r="BN1406" i="12"/>
  <c r="BO1406" i="12"/>
  <c r="BP1406" i="12"/>
  <c r="BS1406" i="12"/>
  <c r="BT1406" i="12"/>
  <c r="BU1406" i="12"/>
  <c r="BX1406" i="12"/>
  <c r="BY1406" i="12"/>
  <c r="BZ1406" i="12"/>
  <c r="CC1406" i="12"/>
  <c r="CD1406" i="12"/>
  <c r="CE1406" i="12"/>
  <c r="CI1406" i="12"/>
  <c r="CJ1406" i="12"/>
  <c r="CN1406" i="12"/>
  <c r="CO1406" i="12"/>
  <c r="AO1407" i="12"/>
  <c r="AP1407" i="12"/>
  <c r="AQ1407" i="12"/>
  <c r="AT1407" i="12"/>
  <c r="AU1407" i="12"/>
  <c r="AV1407" i="12"/>
  <c r="AY1407" i="12"/>
  <c r="AZ1407" i="12"/>
  <c r="BA1407" i="12"/>
  <c r="BD1407" i="12"/>
  <c r="BE1407" i="12"/>
  <c r="BF1407" i="12"/>
  <c r="BI1407" i="12"/>
  <c r="BJ1407" i="12"/>
  <c r="BK1407" i="12"/>
  <c r="BN1407" i="12"/>
  <c r="BO1407" i="12"/>
  <c r="BP1407" i="12"/>
  <c r="BS1407" i="12"/>
  <c r="BT1407" i="12"/>
  <c r="BU1407" i="12"/>
  <c r="BX1407" i="12"/>
  <c r="BY1407" i="12"/>
  <c r="BZ1407" i="12"/>
  <c r="CC1407" i="12"/>
  <c r="CD1407" i="12"/>
  <c r="CE1407" i="12"/>
  <c r="CI1407" i="12"/>
  <c r="CJ1407" i="12"/>
  <c r="CN1407" i="12"/>
  <c r="CO1407" i="12"/>
  <c r="AO1408" i="12"/>
  <c r="AP1408" i="12"/>
  <c r="AQ1408" i="12"/>
  <c r="AT1408" i="12"/>
  <c r="AU1408" i="12"/>
  <c r="AV1408" i="12"/>
  <c r="AY1408" i="12"/>
  <c r="AZ1408" i="12"/>
  <c r="BA1408" i="12"/>
  <c r="BD1408" i="12"/>
  <c r="BE1408" i="12"/>
  <c r="BF1408" i="12"/>
  <c r="BI1408" i="12"/>
  <c r="BJ1408" i="12"/>
  <c r="BK1408" i="12"/>
  <c r="BN1408" i="12"/>
  <c r="BO1408" i="12"/>
  <c r="BP1408" i="12"/>
  <c r="BS1408" i="12"/>
  <c r="BT1408" i="12"/>
  <c r="BU1408" i="12"/>
  <c r="BX1408" i="12"/>
  <c r="BY1408" i="12"/>
  <c r="BZ1408" i="12"/>
  <c r="CC1408" i="12"/>
  <c r="CD1408" i="12"/>
  <c r="CE1408" i="12"/>
  <c r="CI1408" i="12"/>
  <c r="CJ1408" i="12"/>
  <c r="CN1408" i="12"/>
  <c r="CO1408" i="12"/>
  <c r="AO1409" i="12"/>
  <c r="AP1409" i="12"/>
  <c r="AQ1409" i="12"/>
  <c r="AT1409" i="12"/>
  <c r="AU1409" i="12"/>
  <c r="AV1409" i="12"/>
  <c r="AY1409" i="12"/>
  <c r="AZ1409" i="12"/>
  <c r="BA1409" i="12"/>
  <c r="BD1409" i="12"/>
  <c r="BE1409" i="12"/>
  <c r="BF1409" i="12"/>
  <c r="BI1409" i="12"/>
  <c r="BJ1409" i="12"/>
  <c r="BK1409" i="12"/>
  <c r="BN1409" i="12"/>
  <c r="BO1409" i="12"/>
  <c r="BP1409" i="12"/>
  <c r="BS1409" i="12"/>
  <c r="BT1409" i="12"/>
  <c r="BU1409" i="12"/>
  <c r="BX1409" i="12"/>
  <c r="BY1409" i="12"/>
  <c r="BZ1409" i="12"/>
  <c r="CC1409" i="12"/>
  <c r="CD1409" i="12"/>
  <c r="CE1409" i="12"/>
  <c r="CI1409" i="12"/>
  <c r="CJ1409" i="12"/>
  <c r="CN1409" i="12"/>
  <c r="CO1409" i="12"/>
  <c r="AO1410" i="12"/>
  <c r="AP1410" i="12"/>
  <c r="AQ1410" i="12"/>
  <c r="AT1410" i="12"/>
  <c r="AU1410" i="12"/>
  <c r="AV1410" i="12"/>
  <c r="AY1410" i="12"/>
  <c r="AZ1410" i="12"/>
  <c r="BA1410" i="12"/>
  <c r="BD1410" i="12"/>
  <c r="BE1410" i="12"/>
  <c r="BF1410" i="12"/>
  <c r="BI1410" i="12"/>
  <c r="BJ1410" i="12"/>
  <c r="BK1410" i="12"/>
  <c r="BN1410" i="12"/>
  <c r="BO1410" i="12"/>
  <c r="BP1410" i="12"/>
  <c r="BS1410" i="12"/>
  <c r="BT1410" i="12"/>
  <c r="BU1410" i="12"/>
  <c r="BX1410" i="12"/>
  <c r="BY1410" i="12"/>
  <c r="BZ1410" i="12"/>
  <c r="CC1410" i="12"/>
  <c r="CD1410" i="12"/>
  <c r="CE1410" i="12"/>
  <c r="CI1410" i="12"/>
  <c r="CJ1410" i="12"/>
  <c r="CN1410" i="12"/>
  <c r="CO1410" i="12"/>
  <c r="AO1411" i="12"/>
  <c r="AP1411" i="12"/>
  <c r="AQ1411" i="12"/>
  <c r="AT1411" i="12"/>
  <c r="AU1411" i="12"/>
  <c r="AV1411" i="12"/>
  <c r="AY1411" i="12"/>
  <c r="AZ1411" i="12"/>
  <c r="BA1411" i="12"/>
  <c r="BD1411" i="12"/>
  <c r="BE1411" i="12"/>
  <c r="BF1411" i="12"/>
  <c r="BI1411" i="12"/>
  <c r="BJ1411" i="12"/>
  <c r="BK1411" i="12"/>
  <c r="BN1411" i="12"/>
  <c r="BO1411" i="12"/>
  <c r="BP1411" i="12"/>
  <c r="BS1411" i="12"/>
  <c r="BT1411" i="12"/>
  <c r="BU1411" i="12"/>
  <c r="BX1411" i="12"/>
  <c r="BY1411" i="12"/>
  <c r="BZ1411" i="12"/>
  <c r="CC1411" i="12"/>
  <c r="CD1411" i="12"/>
  <c r="CE1411" i="12"/>
  <c r="CI1411" i="12"/>
  <c r="CJ1411" i="12"/>
  <c r="CN1411" i="12"/>
  <c r="CO1411" i="12"/>
  <c r="AO1412" i="12"/>
  <c r="AP1412" i="12"/>
  <c r="AQ1412" i="12"/>
  <c r="AT1412" i="12"/>
  <c r="AU1412" i="12"/>
  <c r="AV1412" i="12"/>
  <c r="AY1412" i="12"/>
  <c r="AZ1412" i="12"/>
  <c r="BA1412" i="12"/>
  <c r="BD1412" i="12"/>
  <c r="BE1412" i="12"/>
  <c r="BF1412" i="12"/>
  <c r="BI1412" i="12"/>
  <c r="BJ1412" i="12"/>
  <c r="BK1412" i="12"/>
  <c r="BN1412" i="12"/>
  <c r="BO1412" i="12"/>
  <c r="BP1412" i="12"/>
  <c r="BS1412" i="12"/>
  <c r="BT1412" i="12"/>
  <c r="BU1412" i="12"/>
  <c r="BX1412" i="12"/>
  <c r="BY1412" i="12"/>
  <c r="BZ1412" i="12"/>
  <c r="CC1412" i="12"/>
  <c r="CD1412" i="12"/>
  <c r="CE1412" i="12"/>
  <c r="CI1412" i="12"/>
  <c r="CJ1412" i="12"/>
  <c r="CN1412" i="12"/>
  <c r="CO1412" i="12"/>
  <c r="AO905" i="12"/>
  <c r="AP905" i="12"/>
  <c r="AQ905" i="12"/>
  <c r="AT905" i="12"/>
  <c r="AU905" i="12"/>
  <c r="AV905" i="12"/>
  <c r="AY905" i="12"/>
  <c r="AZ905" i="12"/>
  <c r="BA905" i="12"/>
  <c r="BD905" i="12"/>
  <c r="BE905" i="12"/>
  <c r="BF905" i="12"/>
  <c r="BI905" i="12"/>
  <c r="BJ905" i="12"/>
  <c r="BK905" i="12"/>
  <c r="BN905" i="12"/>
  <c r="BO905" i="12"/>
  <c r="BP905" i="12"/>
  <c r="BS905" i="12"/>
  <c r="BT905" i="12"/>
  <c r="BU905" i="12"/>
  <c r="BX905" i="12"/>
  <c r="BY905" i="12"/>
  <c r="BZ905" i="12"/>
  <c r="CC905" i="12"/>
  <c r="CD905" i="12"/>
  <c r="CE905" i="12"/>
  <c r="CH905" i="12"/>
  <c r="CI905" i="12"/>
  <c r="CJ905" i="12"/>
  <c r="CM905" i="12"/>
  <c r="CN905" i="12"/>
  <c r="CO905" i="12"/>
  <c r="CR905" i="12"/>
  <c r="CS905" i="12"/>
  <c r="CT905" i="12"/>
  <c r="CW905" i="12"/>
  <c r="CX905" i="12"/>
  <c r="CY905" i="12"/>
  <c r="DB905" i="12"/>
  <c r="DC905" i="12"/>
  <c r="DD905" i="12"/>
  <c r="DG905" i="12"/>
  <c r="DH905" i="12"/>
  <c r="DI905" i="12"/>
  <c r="DL905" i="12"/>
  <c r="DM905" i="12"/>
  <c r="DN905" i="12"/>
  <c r="DQ905" i="12"/>
  <c r="DR905" i="12"/>
  <c r="DS905" i="12"/>
  <c r="DW905" i="12"/>
  <c r="DX905" i="12"/>
  <c r="EB905" i="12"/>
  <c r="EC905" i="12"/>
  <c r="AO906" i="12"/>
  <c r="AP906" i="12"/>
  <c r="AQ906" i="12"/>
  <c r="AT906" i="12"/>
  <c r="AU906" i="12"/>
  <c r="AV906" i="12"/>
  <c r="AY906" i="12"/>
  <c r="AZ906" i="12"/>
  <c r="BA906" i="12"/>
  <c r="BD906" i="12"/>
  <c r="BE906" i="12"/>
  <c r="BF906" i="12"/>
  <c r="BI906" i="12"/>
  <c r="BJ906" i="12"/>
  <c r="BK906" i="12"/>
  <c r="BN906" i="12"/>
  <c r="BO906" i="12"/>
  <c r="BP906" i="12"/>
  <c r="BS906" i="12"/>
  <c r="BT906" i="12"/>
  <c r="BU906" i="12"/>
  <c r="BX906" i="12"/>
  <c r="BY906" i="12"/>
  <c r="BZ906" i="12"/>
  <c r="CC906" i="12"/>
  <c r="CD906" i="12"/>
  <c r="CE906" i="12"/>
  <c r="CH906" i="12"/>
  <c r="CI906" i="12"/>
  <c r="CJ906" i="12"/>
  <c r="CM906" i="12"/>
  <c r="CN906" i="12"/>
  <c r="CO906" i="12"/>
  <c r="CR906" i="12"/>
  <c r="CS906" i="12"/>
  <c r="CT906" i="12"/>
  <c r="CW906" i="12"/>
  <c r="CX906" i="12"/>
  <c r="CY906" i="12"/>
  <c r="DB906" i="12"/>
  <c r="DC906" i="12"/>
  <c r="DD906" i="12"/>
  <c r="DG906" i="12"/>
  <c r="DH906" i="12"/>
  <c r="DI906" i="12"/>
  <c r="DL906" i="12"/>
  <c r="DM906" i="12"/>
  <c r="DN906" i="12"/>
  <c r="DQ906" i="12"/>
  <c r="DR906" i="12"/>
  <c r="DS906" i="12"/>
  <c r="DW906" i="12"/>
  <c r="DX906" i="12"/>
  <c r="EB906" i="12"/>
  <c r="EC906" i="12"/>
  <c r="AO907" i="12"/>
  <c r="AP907" i="12"/>
  <c r="AQ907" i="12"/>
  <c r="AT907" i="12"/>
  <c r="AU907" i="12"/>
  <c r="AV907" i="12"/>
  <c r="AY907" i="12"/>
  <c r="AZ907" i="12"/>
  <c r="BA907" i="12"/>
  <c r="BD907" i="12"/>
  <c r="BE907" i="12"/>
  <c r="BF907" i="12"/>
  <c r="BI907" i="12"/>
  <c r="BJ907" i="12"/>
  <c r="BK907" i="12"/>
  <c r="BN907" i="12"/>
  <c r="BO907" i="12"/>
  <c r="BP907" i="12"/>
  <c r="BS907" i="12"/>
  <c r="BT907" i="12"/>
  <c r="BU907" i="12"/>
  <c r="BX907" i="12"/>
  <c r="BY907" i="12"/>
  <c r="BZ907" i="12"/>
  <c r="CC907" i="12"/>
  <c r="CD907" i="12"/>
  <c r="CE907" i="12"/>
  <c r="CH907" i="12"/>
  <c r="CI907" i="12"/>
  <c r="CJ907" i="12"/>
  <c r="CM907" i="12"/>
  <c r="CN907" i="12"/>
  <c r="CO907" i="12"/>
  <c r="CR907" i="12"/>
  <c r="CS907" i="12"/>
  <c r="CT907" i="12"/>
  <c r="CW907" i="12"/>
  <c r="CX907" i="12"/>
  <c r="CY907" i="12"/>
  <c r="DB907" i="12"/>
  <c r="DC907" i="12"/>
  <c r="DD907" i="12"/>
  <c r="DG907" i="12"/>
  <c r="DH907" i="12"/>
  <c r="DI907" i="12"/>
  <c r="DL907" i="12"/>
  <c r="DM907" i="12"/>
  <c r="DN907" i="12"/>
  <c r="DQ907" i="12"/>
  <c r="DR907" i="12"/>
  <c r="DS907" i="12"/>
  <c r="DW907" i="12"/>
  <c r="DX907" i="12"/>
  <c r="EB907" i="12"/>
  <c r="EC907" i="12"/>
  <c r="AO908" i="12"/>
  <c r="AP908" i="12"/>
  <c r="AQ908" i="12"/>
  <c r="AT908" i="12"/>
  <c r="AU908" i="12"/>
  <c r="AV908" i="12"/>
  <c r="AY908" i="12"/>
  <c r="AZ908" i="12"/>
  <c r="BA908" i="12"/>
  <c r="BD908" i="12"/>
  <c r="BE908" i="12"/>
  <c r="BF908" i="12"/>
  <c r="BI908" i="12"/>
  <c r="BJ908" i="12"/>
  <c r="BK908" i="12"/>
  <c r="BN908" i="12"/>
  <c r="BO908" i="12"/>
  <c r="BP908" i="12"/>
  <c r="BS908" i="12"/>
  <c r="BT908" i="12"/>
  <c r="BU908" i="12"/>
  <c r="BX908" i="12"/>
  <c r="BY908" i="12"/>
  <c r="BZ908" i="12"/>
  <c r="CC908" i="12"/>
  <c r="CD908" i="12"/>
  <c r="CE908" i="12"/>
  <c r="CH908" i="12"/>
  <c r="CI908" i="12"/>
  <c r="CJ908" i="12"/>
  <c r="CM908" i="12"/>
  <c r="CN908" i="12"/>
  <c r="CO908" i="12"/>
  <c r="CR908" i="12"/>
  <c r="CS908" i="12"/>
  <c r="CT908" i="12"/>
  <c r="CW908" i="12"/>
  <c r="CX908" i="12"/>
  <c r="CY908" i="12"/>
  <c r="DB908" i="12"/>
  <c r="DC908" i="12"/>
  <c r="DD908" i="12"/>
  <c r="DG908" i="12"/>
  <c r="DH908" i="12"/>
  <c r="DI908" i="12"/>
  <c r="DL908" i="12"/>
  <c r="DM908" i="12"/>
  <c r="DN908" i="12"/>
  <c r="DQ908" i="12"/>
  <c r="DR908" i="12"/>
  <c r="DS908" i="12"/>
  <c r="DW908" i="12"/>
  <c r="DX908" i="12"/>
  <c r="EB908" i="12"/>
  <c r="EC908" i="12"/>
  <c r="AO909" i="12"/>
  <c r="AP909" i="12"/>
  <c r="AQ909" i="12"/>
  <c r="AT909" i="12"/>
  <c r="AU909" i="12"/>
  <c r="AV909" i="12"/>
  <c r="AY909" i="12"/>
  <c r="AZ909" i="12"/>
  <c r="BA909" i="12"/>
  <c r="BD909" i="12"/>
  <c r="BE909" i="12"/>
  <c r="BF909" i="12"/>
  <c r="BI909" i="12"/>
  <c r="BJ909" i="12"/>
  <c r="BK909" i="12"/>
  <c r="BN909" i="12"/>
  <c r="BO909" i="12"/>
  <c r="BP909" i="12"/>
  <c r="BS909" i="12"/>
  <c r="BT909" i="12"/>
  <c r="BU909" i="12"/>
  <c r="BX909" i="12"/>
  <c r="BY909" i="12"/>
  <c r="BZ909" i="12"/>
  <c r="CC909" i="12"/>
  <c r="CD909" i="12"/>
  <c r="CE909" i="12"/>
  <c r="CH909" i="12"/>
  <c r="CI909" i="12"/>
  <c r="CJ909" i="12"/>
  <c r="CM909" i="12"/>
  <c r="CN909" i="12"/>
  <c r="CO909" i="12"/>
  <c r="CR909" i="12"/>
  <c r="CS909" i="12"/>
  <c r="CT909" i="12"/>
  <c r="CW909" i="12"/>
  <c r="CX909" i="12"/>
  <c r="CY909" i="12"/>
  <c r="DB909" i="12"/>
  <c r="DC909" i="12"/>
  <c r="DD909" i="12"/>
  <c r="DG909" i="12"/>
  <c r="DH909" i="12"/>
  <c r="DI909" i="12"/>
  <c r="DL909" i="12"/>
  <c r="DM909" i="12"/>
  <c r="DN909" i="12"/>
  <c r="DQ909" i="12"/>
  <c r="DR909" i="12"/>
  <c r="DS909" i="12"/>
  <c r="DW909" i="12"/>
  <c r="DX909" i="12"/>
  <c r="EB909" i="12"/>
  <c r="EC909" i="12"/>
  <c r="AO910" i="12"/>
  <c r="AP910" i="12"/>
  <c r="AQ910" i="12"/>
  <c r="AT910" i="12"/>
  <c r="AU910" i="12"/>
  <c r="AV910" i="12"/>
  <c r="AY910" i="12"/>
  <c r="AZ910" i="12"/>
  <c r="BA910" i="12"/>
  <c r="BD910" i="12"/>
  <c r="BE910" i="12"/>
  <c r="BF910" i="12"/>
  <c r="BI910" i="12"/>
  <c r="BJ910" i="12"/>
  <c r="BK910" i="12"/>
  <c r="BN910" i="12"/>
  <c r="BO910" i="12"/>
  <c r="BP910" i="12"/>
  <c r="BS910" i="12"/>
  <c r="BT910" i="12"/>
  <c r="BU910" i="12"/>
  <c r="BX910" i="12"/>
  <c r="BY910" i="12"/>
  <c r="BZ910" i="12"/>
  <c r="CC910" i="12"/>
  <c r="CD910" i="12"/>
  <c r="CE910" i="12"/>
  <c r="CH910" i="12"/>
  <c r="CI910" i="12"/>
  <c r="CJ910" i="12"/>
  <c r="CM910" i="12"/>
  <c r="CN910" i="12"/>
  <c r="CO910" i="12"/>
  <c r="CR910" i="12"/>
  <c r="CS910" i="12"/>
  <c r="CT910" i="12"/>
  <c r="CW910" i="12"/>
  <c r="CX910" i="12"/>
  <c r="CY910" i="12"/>
  <c r="DB910" i="12"/>
  <c r="DC910" i="12"/>
  <c r="DD910" i="12"/>
  <c r="DG910" i="12"/>
  <c r="DH910" i="12"/>
  <c r="DI910" i="12"/>
  <c r="DL910" i="12"/>
  <c r="DM910" i="12"/>
  <c r="DN910" i="12"/>
  <c r="DQ910" i="12"/>
  <c r="DR910" i="12"/>
  <c r="DS910" i="12"/>
  <c r="DW910" i="12"/>
  <c r="DX910" i="12"/>
  <c r="EB910" i="12"/>
  <c r="EC910" i="12"/>
  <c r="AO911" i="12"/>
  <c r="AP911" i="12"/>
  <c r="AQ911" i="12"/>
  <c r="AT911" i="12"/>
  <c r="AU911" i="12"/>
  <c r="AV911" i="12"/>
  <c r="AY911" i="12"/>
  <c r="AZ911" i="12"/>
  <c r="BA911" i="12"/>
  <c r="BD911" i="12"/>
  <c r="BE911" i="12"/>
  <c r="BF911" i="12"/>
  <c r="BI911" i="12"/>
  <c r="BJ911" i="12"/>
  <c r="BK911" i="12"/>
  <c r="BN911" i="12"/>
  <c r="BO911" i="12"/>
  <c r="BP911" i="12"/>
  <c r="BS911" i="12"/>
  <c r="BT911" i="12"/>
  <c r="BU911" i="12"/>
  <c r="BX911" i="12"/>
  <c r="BY911" i="12"/>
  <c r="BZ911" i="12"/>
  <c r="CC911" i="12"/>
  <c r="CD911" i="12"/>
  <c r="CE911" i="12"/>
  <c r="CH911" i="12"/>
  <c r="CI911" i="12"/>
  <c r="CJ911" i="12"/>
  <c r="CM911" i="12"/>
  <c r="CN911" i="12"/>
  <c r="CO911" i="12"/>
  <c r="CR911" i="12"/>
  <c r="CS911" i="12"/>
  <c r="CT911" i="12"/>
  <c r="CW911" i="12"/>
  <c r="CX911" i="12"/>
  <c r="CY911" i="12"/>
  <c r="DB911" i="12"/>
  <c r="DC911" i="12"/>
  <c r="DD911" i="12"/>
  <c r="DG911" i="12"/>
  <c r="DH911" i="12"/>
  <c r="DI911" i="12"/>
  <c r="DL911" i="12"/>
  <c r="DM911" i="12"/>
  <c r="DN911" i="12"/>
  <c r="DQ911" i="12"/>
  <c r="DR911" i="12"/>
  <c r="DS911" i="12"/>
  <c r="DW911" i="12"/>
  <c r="DX911" i="12"/>
  <c r="EB911" i="12"/>
  <c r="EC911" i="12"/>
  <c r="AO912" i="12"/>
  <c r="AP912" i="12"/>
  <c r="AQ912" i="12"/>
  <c r="AT912" i="12"/>
  <c r="AU912" i="12"/>
  <c r="AV912" i="12"/>
  <c r="AY912" i="12"/>
  <c r="AZ912" i="12"/>
  <c r="BA912" i="12"/>
  <c r="BD912" i="12"/>
  <c r="BE912" i="12"/>
  <c r="BF912" i="12"/>
  <c r="BI912" i="12"/>
  <c r="BJ912" i="12"/>
  <c r="BK912" i="12"/>
  <c r="BN912" i="12"/>
  <c r="BO912" i="12"/>
  <c r="BP912" i="12"/>
  <c r="BS912" i="12"/>
  <c r="BT912" i="12"/>
  <c r="BU912" i="12"/>
  <c r="BX912" i="12"/>
  <c r="BY912" i="12"/>
  <c r="BZ912" i="12"/>
  <c r="CC912" i="12"/>
  <c r="CD912" i="12"/>
  <c r="CE912" i="12"/>
  <c r="CH912" i="12"/>
  <c r="CI912" i="12"/>
  <c r="CJ912" i="12"/>
  <c r="CM912" i="12"/>
  <c r="CN912" i="12"/>
  <c r="CO912" i="12"/>
  <c r="CR912" i="12"/>
  <c r="CS912" i="12"/>
  <c r="CT912" i="12"/>
  <c r="CW912" i="12"/>
  <c r="CX912" i="12"/>
  <c r="CY912" i="12"/>
  <c r="DB912" i="12"/>
  <c r="DC912" i="12"/>
  <c r="DD912" i="12"/>
  <c r="DG912" i="12"/>
  <c r="DH912" i="12"/>
  <c r="DI912" i="12"/>
  <c r="DL912" i="12"/>
  <c r="DM912" i="12"/>
  <c r="DN912" i="12"/>
  <c r="DQ912" i="12"/>
  <c r="DR912" i="12"/>
  <c r="DS912" i="12"/>
  <c r="DW912" i="12"/>
  <c r="DX912" i="12"/>
  <c r="EB912" i="12"/>
  <c r="EC912" i="12"/>
  <c r="AO913" i="12"/>
  <c r="AP913" i="12"/>
  <c r="AQ913" i="12"/>
  <c r="AT913" i="12"/>
  <c r="AU913" i="12"/>
  <c r="AV913" i="12"/>
  <c r="AY913" i="12"/>
  <c r="AZ913" i="12"/>
  <c r="BA913" i="12"/>
  <c r="BD913" i="12"/>
  <c r="BE913" i="12"/>
  <c r="BF913" i="12"/>
  <c r="BI913" i="12"/>
  <c r="BJ913" i="12"/>
  <c r="BK913" i="12"/>
  <c r="BN913" i="12"/>
  <c r="BO913" i="12"/>
  <c r="BP913" i="12"/>
  <c r="BS913" i="12"/>
  <c r="BT913" i="12"/>
  <c r="BU913" i="12"/>
  <c r="BX913" i="12"/>
  <c r="BY913" i="12"/>
  <c r="BZ913" i="12"/>
  <c r="CC913" i="12"/>
  <c r="CD913" i="12"/>
  <c r="CE913" i="12"/>
  <c r="CH913" i="12"/>
  <c r="CI913" i="12"/>
  <c r="CJ913" i="12"/>
  <c r="CM913" i="12"/>
  <c r="CN913" i="12"/>
  <c r="CO913" i="12"/>
  <c r="CR913" i="12"/>
  <c r="CS913" i="12"/>
  <c r="CT913" i="12"/>
  <c r="CW913" i="12"/>
  <c r="CX913" i="12"/>
  <c r="CY913" i="12"/>
  <c r="DB913" i="12"/>
  <c r="DC913" i="12"/>
  <c r="DD913" i="12"/>
  <c r="DG913" i="12"/>
  <c r="DH913" i="12"/>
  <c r="DI913" i="12"/>
  <c r="DL913" i="12"/>
  <c r="DM913" i="12"/>
  <c r="DN913" i="12"/>
  <c r="DQ913" i="12"/>
  <c r="DR913" i="12"/>
  <c r="DS913" i="12"/>
  <c r="DW913" i="12"/>
  <c r="DX913" i="12"/>
  <c r="EB913" i="12"/>
  <c r="EC913" i="12"/>
  <c r="AO914" i="12"/>
  <c r="AP914" i="12"/>
  <c r="AQ914" i="12"/>
  <c r="AT914" i="12"/>
  <c r="AU914" i="12"/>
  <c r="AV914" i="12"/>
  <c r="AY914" i="12"/>
  <c r="AZ914" i="12"/>
  <c r="BA914" i="12"/>
  <c r="BD914" i="12"/>
  <c r="BE914" i="12"/>
  <c r="BF914" i="12"/>
  <c r="BI914" i="12"/>
  <c r="BJ914" i="12"/>
  <c r="BK914" i="12"/>
  <c r="BN914" i="12"/>
  <c r="BO914" i="12"/>
  <c r="BP914" i="12"/>
  <c r="BS914" i="12"/>
  <c r="BT914" i="12"/>
  <c r="BU914" i="12"/>
  <c r="BX914" i="12"/>
  <c r="BY914" i="12"/>
  <c r="BZ914" i="12"/>
  <c r="CC914" i="12"/>
  <c r="CD914" i="12"/>
  <c r="CE914" i="12"/>
  <c r="CH914" i="12"/>
  <c r="CI914" i="12"/>
  <c r="CJ914" i="12"/>
  <c r="CM914" i="12"/>
  <c r="CN914" i="12"/>
  <c r="CO914" i="12"/>
  <c r="CR914" i="12"/>
  <c r="CS914" i="12"/>
  <c r="CT914" i="12"/>
  <c r="CW914" i="12"/>
  <c r="CX914" i="12"/>
  <c r="CY914" i="12"/>
  <c r="DB914" i="12"/>
  <c r="DC914" i="12"/>
  <c r="DD914" i="12"/>
  <c r="DG914" i="12"/>
  <c r="DH914" i="12"/>
  <c r="DI914" i="12"/>
  <c r="DL914" i="12"/>
  <c r="DM914" i="12"/>
  <c r="DN914" i="12"/>
  <c r="DQ914" i="12"/>
  <c r="DR914" i="12"/>
  <c r="DS914" i="12"/>
  <c r="DW914" i="12"/>
  <c r="DX914" i="12"/>
  <c r="EB914" i="12"/>
  <c r="EC914" i="12"/>
  <c r="AO915" i="12"/>
  <c r="AP915" i="12"/>
  <c r="AQ915" i="12"/>
  <c r="AT915" i="12"/>
  <c r="AU915" i="12"/>
  <c r="AV915" i="12"/>
  <c r="AY915" i="12"/>
  <c r="AZ915" i="12"/>
  <c r="BA915" i="12"/>
  <c r="BD915" i="12"/>
  <c r="BE915" i="12"/>
  <c r="BF915" i="12"/>
  <c r="BI915" i="12"/>
  <c r="BJ915" i="12"/>
  <c r="BK915" i="12"/>
  <c r="BN915" i="12"/>
  <c r="BO915" i="12"/>
  <c r="BP915" i="12"/>
  <c r="BS915" i="12"/>
  <c r="BT915" i="12"/>
  <c r="BU915" i="12"/>
  <c r="BX915" i="12"/>
  <c r="BY915" i="12"/>
  <c r="BZ915" i="12"/>
  <c r="CC915" i="12"/>
  <c r="CD915" i="12"/>
  <c r="CE915" i="12"/>
  <c r="CH915" i="12"/>
  <c r="CI915" i="12"/>
  <c r="CJ915" i="12"/>
  <c r="CM915" i="12"/>
  <c r="CN915" i="12"/>
  <c r="CO915" i="12"/>
  <c r="CR915" i="12"/>
  <c r="CS915" i="12"/>
  <c r="CT915" i="12"/>
  <c r="CW915" i="12"/>
  <c r="CX915" i="12"/>
  <c r="CY915" i="12"/>
  <c r="DB915" i="12"/>
  <c r="DC915" i="12"/>
  <c r="DD915" i="12"/>
  <c r="DG915" i="12"/>
  <c r="DH915" i="12"/>
  <c r="DI915" i="12"/>
  <c r="DL915" i="12"/>
  <c r="DM915" i="12"/>
  <c r="DN915" i="12"/>
  <c r="DQ915" i="12"/>
  <c r="DR915" i="12"/>
  <c r="DS915" i="12"/>
  <c r="DW915" i="12"/>
  <c r="DX915" i="12"/>
  <c r="EB915" i="12"/>
  <c r="EC915" i="12"/>
  <c r="AO916" i="12"/>
  <c r="AP916" i="12"/>
  <c r="AQ916" i="12"/>
  <c r="AT916" i="12"/>
  <c r="AU916" i="12"/>
  <c r="AV916" i="12"/>
  <c r="AY916" i="12"/>
  <c r="AZ916" i="12"/>
  <c r="BA916" i="12"/>
  <c r="BD916" i="12"/>
  <c r="BE916" i="12"/>
  <c r="BF916" i="12"/>
  <c r="BI916" i="12"/>
  <c r="BJ916" i="12"/>
  <c r="BK916" i="12"/>
  <c r="BN916" i="12"/>
  <c r="BO916" i="12"/>
  <c r="BP916" i="12"/>
  <c r="BS916" i="12"/>
  <c r="BT916" i="12"/>
  <c r="BU916" i="12"/>
  <c r="BX916" i="12"/>
  <c r="BY916" i="12"/>
  <c r="BZ916" i="12"/>
  <c r="CC916" i="12"/>
  <c r="CD916" i="12"/>
  <c r="CE916" i="12"/>
  <c r="CH916" i="12"/>
  <c r="CI916" i="12"/>
  <c r="CJ916" i="12"/>
  <c r="CM916" i="12"/>
  <c r="CN916" i="12"/>
  <c r="CO916" i="12"/>
  <c r="CR916" i="12"/>
  <c r="CS916" i="12"/>
  <c r="CT916" i="12"/>
  <c r="CW916" i="12"/>
  <c r="CX916" i="12"/>
  <c r="CY916" i="12"/>
  <c r="DB916" i="12"/>
  <c r="DC916" i="12"/>
  <c r="DD916" i="12"/>
  <c r="DG916" i="12"/>
  <c r="DH916" i="12"/>
  <c r="DI916" i="12"/>
  <c r="DL916" i="12"/>
  <c r="DM916" i="12"/>
  <c r="DN916" i="12"/>
  <c r="DQ916" i="12"/>
  <c r="DR916" i="12"/>
  <c r="DS916" i="12"/>
  <c r="DW916" i="12"/>
  <c r="DX916" i="12"/>
  <c r="EB916" i="12"/>
  <c r="EC916" i="12"/>
  <c r="AO917" i="12"/>
  <c r="AP917" i="12"/>
  <c r="AQ917" i="12"/>
  <c r="AT917" i="12"/>
  <c r="AU917" i="12"/>
  <c r="AV917" i="12"/>
  <c r="AY917" i="12"/>
  <c r="AZ917" i="12"/>
  <c r="BA917" i="12"/>
  <c r="BD917" i="12"/>
  <c r="BE917" i="12"/>
  <c r="BF917" i="12"/>
  <c r="BI917" i="12"/>
  <c r="BJ917" i="12"/>
  <c r="BK917" i="12"/>
  <c r="BN917" i="12"/>
  <c r="BO917" i="12"/>
  <c r="BP917" i="12"/>
  <c r="BS917" i="12"/>
  <c r="BT917" i="12"/>
  <c r="BU917" i="12"/>
  <c r="BX917" i="12"/>
  <c r="BY917" i="12"/>
  <c r="BZ917" i="12"/>
  <c r="CC917" i="12"/>
  <c r="CD917" i="12"/>
  <c r="CE917" i="12"/>
  <c r="CH917" i="12"/>
  <c r="CI917" i="12"/>
  <c r="CJ917" i="12"/>
  <c r="CM917" i="12"/>
  <c r="CN917" i="12"/>
  <c r="CO917" i="12"/>
  <c r="CR917" i="12"/>
  <c r="CS917" i="12"/>
  <c r="CT917" i="12"/>
  <c r="CW917" i="12"/>
  <c r="CX917" i="12"/>
  <c r="CY917" i="12"/>
  <c r="DB917" i="12"/>
  <c r="DC917" i="12"/>
  <c r="DD917" i="12"/>
  <c r="DG917" i="12"/>
  <c r="DH917" i="12"/>
  <c r="DI917" i="12"/>
  <c r="DL917" i="12"/>
  <c r="DM917" i="12"/>
  <c r="DN917" i="12"/>
  <c r="DQ917" i="12"/>
  <c r="DR917" i="12"/>
  <c r="DS917" i="12"/>
  <c r="DW917" i="12"/>
  <c r="DX917" i="12"/>
  <c r="EB917" i="12"/>
  <c r="EC917" i="12"/>
  <c r="AO918" i="12"/>
  <c r="AP918" i="12"/>
  <c r="AQ918" i="12"/>
  <c r="AT918" i="12"/>
  <c r="AU918" i="12"/>
  <c r="AV918" i="12"/>
  <c r="AY918" i="12"/>
  <c r="AZ918" i="12"/>
  <c r="BA918" i="12"/>
  <c r="BD918" i="12"/>
  <c r="BE918" i="12"/>
  <c r="BF918" i="12"/>
  <c r="BI918" i="12"/>
  <c r="BJ918" i="12"/>
  <c r="BK918" i="12"/>
  <c r="BN918" i="12"/>
  <c r="BO918" i="12"/>
  <c r="BP918" i="12"/>
  <c r="BS918" i="12"/>
  <c r="BT918" i="12"/>
  <c r="BU918" i="12"/>
  <c r="BX918" i="12"/>
  <c r="BY918" i="12"/>
  <c r="BZ918" i="12"/>
  <c r="CC918" i="12"/>
  <c r="CD918" i="12"/>
  <c r="CE918" i="12"/>
  <c r="CH918" i="12"/>
  <c r="CI918" i="12"/>
  <c r="CJ918" i="12"/>
  <c r="CM918" i="12"/>
  <c r="CN918" i="12"/>
  <c r="CO918" i="12"/>
  <c r="CR918" i="12"/>
  <c r="CS918" i="12"/>
  <c r="CT918" i="12"/>
  <c r="CW918" i="12"/>
  <c r="CX918" i="12"/>
  <c r="CY918" i="12"/>
  <c r="DB918" i="12"/>
  <c r="DC918" i="12"/>
  <c r="DD918" i="12"/>
  <c r="DG918" i="12"/>
  <c r="DH918" i="12"/>
  <c r="DI918" i="12"/>
  <c r="DL918" i="12"/>
  <c r="DM918" i="12"/>
  <c r="DN918" i="12"/>
  <c r="DQ918" i="12"/>
  <c r="DR918" i="12"/>
  <c r="DS918" i="12"/>
  <c r="DW918" i="12"/>
  <c r="DX918" i="12"/>
  <c r="EB918" i="12"/>
  <c r="EC918" i="12"/>
  <c r="AO919" i="12"/>
  <c r="AP919" i="12"/>
  <c r="AQ919" i="12"/>
  <c r="AT919" i="12"/>
  <c r="AU919" i="12"/>
  <c r="AV919" i="12"/>
  <c r="AY919" i="12"/>
  <c r="AZ919" i="12"/>
  <c r="BA919" i="12"/>
  <c r="BD919" i="12"/>
  <c r="BE919" i="12"/>
  <c r="BF919" i="12"/>
  <c r="BI919" i="12"/>
  <c r="BJ919" i="12"/>
  <c r="BK919" i="12"/>
  <c r="BN919" i="12"/>
  <c r="BO919" i="12"/>
  <c r="BP919" i="12"/>
  <c r="BS919" i="12"/>
  <c r="BT919" i="12"/>
  <c r="BU919" i="12"/>
  <c r="BX919" i="12"/>
  <c r="BY919" i="12"/>
  <c r="BZ919" i="12"/>
  <c r="CC919" i="12"/>
  <c r="CD919" i="12"/>
  <c r="CE919" i="12"/>
  <c r="CH919" i="12"/>
  <c r="CI919" i="12"/>
  <c r="CJ919" i="12"/>
  <c r="CM919" i="12"/>
  <c r="CN919" i="12"/>
  <c r="CO919" i="12"/>
  <c r="CR919" i="12"/>
  <c r="CS919" i="12"/>
  <c r="CT919" i="12"/>
  <c r="CW919" i="12"/>
  <c r="CX919" i="12"/>
  <c r="CY919" i="12"/>
  <c r="DB919" i="12"/>
  <c r="DC919" i="12"/>
  <c r="DD919" i="12"/>
  <c r="DG919" i="12"/>
  <c r="DH919" i="12"/>
  <c r="DI919" i="12"/>
  <c r="DL919" i="12"/>
  <c r="DM919" i="12"/>
  <c r="DN919" i="12"/>
  <c r="DQ919" i="12"/>
  <c r="DR919" i="12"/>
  <c r="DS919" i="12"/>
  <c r="DW919" i="12"/>
  <c r="DX919" i="12"/>
  <c r="EB919" i="12"/>
  <c r="EC919" i="12"/>
  <c r="AO920" i="12"/>
  <c r="AP920" i="12"/>
  <c r="AQ920" i="12"/>
  <c r="AT920" i="12"/>
  <c r="AU920" i="12"/>
  <c r="AV920" i="12"/>
  <c r="AY920" i="12"/>
  <c r="AZ920" i="12"/>
  <c r="BA920" i="12"/>
  <c r="BD920" i="12"/>
  <c r="BE920" i="12"/>
  <c r="BF920" i="12"/>
  <c r="BI920" i="12"/>
  <c r="BJ920" i="12"/>
  <c r="BK920" i="12"/>
  <c r="BN920" i="12"/>
  <c r="BO920" i="12"/>
  <c r="BP920" i="12"/>
  <c r="BS920" i="12"/>
  <c r="BT920" i="12"/>
  <c r="BU920" i="12"/>
  <c r="BX920" i="12"/>
  <c r="BY920" i="12"/>
  <c r="BZ920" i="12"/>
  <c r="CC920" i="12"/>
  <c r="CD920" i="12"/>
  <c r="CE920" i="12"/>
  <c r="CH920" i="12"/>
  <c r="CI920" i="12"/>
  <c r="CJ920" i="12"/>
  <c r="CM920" i="12"/>
  <c r="CN920" i="12"/>
  <c r="CO920" i="12"/>
  <c r="CR920" i="12"/>
  <c r="CS920" i="12"/>
  <c r="CT920" i="12"/>
  <c r="CW920" i="12"/>
  <c r="CX920" i="12"/>
  <c r="CY920" i="12"/>
  <c r="DB920" i="12"/>
  <c r="DC920" i="12"/>
  <c r="DD920" i="12"/>
  <c r="DG920" i="12"/>
  <c r="DH920" i="12"/>
  <c r="DI920" i="12"/>
  <c r="DL920" i="12"/>
  <c r="DM920" i="12"/>
  <c r="DN920" i="12"/>
  <c r="DQ920" i="12"/>
  <c r="DR920" i="12"/>
  <c r="DS920" i="12"/>
  <c r="DW920" i="12"/>
  <c r="DX920" i="12"/>
  <c r="EB920" i="12"/>
  <c r="EC920" i="12"/>
  <c r="AO921" i="12"/>
  <c r="AP921" i="12"/>
  <c r="AQ921" i="12"/>
  <c r="AT921" i="12"/>
  <c r="AU921" i="12"/>
  <c r="AV921" i="12"/>
  <c r="AY921" i="12"/>
  <c r="AZ921" i="12"/>
  <c r="BA921" i="12"/>
  <c r="BD921" i="12"/>
  <c r="BE921" i="12"/>
  <c r="BF921" i="12"/>
  <c r="BI921" i="12"/>
  <c r="BJ921" i="12"/>
  <c r="BK921" i="12"/>
  <c r="BN921" i="12"/>
  <c r="BO921" i="12"/>
  <c r="BP921" i="12"/>
  <c r="BS921" i="12"/>
  <c r="BT921" i="12"/>
  <c r="BU921" i="12"/>
  <c r="BX921" i="12"/>
  <c r="BY921" i="12"/>
  <c r="BZ921" i="12"/>
  <c r="CC921" i="12"/>
  <c r="CD921" i="12"/>
  <c r="CE921" i="12"/>
  <c r="CH921" i="12"/>
  <c r="CI921" i="12"/>
  <c r="CJ921" i="12"/>
  <c r="CM921" i="12"/>
  <c r="CN921" i="12"/>
  <c r="CO921" i="12"/>
  <c r="CR921" i="12"/>
  <c r="CS921" i="12"/>
  <c r="CT921" i="12"/>
  <c r="CW921" i="12"/>
  <c r="CX921" i="12"/>
  <c r="CY921" i="12"/>
  <c r="DB921" i="12"/>
  <c r="DC921" i="12"/>
  <c r="DD921" i="12"/>
  <c r="DG921" i="12"/>
  <c r="DH921" i="12"/>
  <c r="DI921" i="12"/>
  <c r="DL921" i="12"/>
  <c r="DM921" i="12"/>
  <c r="DN921" i="12"/>
  <c r="DQ921" i="12"/>
  <c r="DR921" i="12"/>
  <c r="DS921" i="12"/>
  <c r="DW921" i="12"/>
  <c r="DX921" i="12"/>
  <c r="EB921" i="12"/>
  <c r="EC921" i="12"/>
  <c r="AO922" i="12"/>
  <c r="AP922" i="12"/>
  <c r="AQ922" i="12"/>
  <c r="AT922" i="12"/>
  <c r="AU922" i="12"/>
  <c r="AV922" i="12"/>
  <c r="AY922" i="12"/>
  <c r="AZ922" i="12"/>
  <c r="BA922" i="12"/>
  <c r="BD922" i="12"/>
  <c r="BE922" i="12"/>
  <c r="BF922" i="12"/>
  <c r="BI922" i="12"/>
  <c r="BJ922" i="12"/>
  <c r="BK922" i="12"/>
  <c r="BN922" i="12"/>
  <c r="BO922" i="12"/>
  <c r="BP922" i="12"/>
  <c r="BS922" i="12"/>
  <c r="BT922" i="12"/>
  <c r="BU922" i="12"/>
  <c r="BX922" i="12"/>
  <c r="BY922" i="12"/>
  <c r="BZ922" i="12"/>
  <c r="CC922" i="12"/>
  <c r="CD922" i="12"/>
  <c r="CE922" i="12"/>
  <c r="CH922" i="12"/>
  <c r="CI922" i="12"/>
  <c r="CJ922" i="12"/>
  <c r="CM922" i="12"/>
  <c r="CN922" i="12"/>
  <c r="CO922" i="12"/>
  <c r="CR922" i="12"/>
  <c r="CS922" i="12"/>
  <c r="CT922" i="12"/>
  <c r="CW922" i="12"/>
  <c r="CX922" i="12"/>
  <c r="CY922" i="12"/>
  <c r="DB922" i="12"/>
  <c r="DC922" i="12"/>
  <c r="DD922" i="12"/>
  <c r="DG922" i="12"/>
  <c r="DH922" i="12"/>
  <c r="DI922" i="12"/>
  <c r="DL922" i="12"/>
  <c r="DM922" i="12"/>
  <c r="DN922" i="12"/>
  <c r="DQ922" i="12"/>
  <c r="DR922" i="12"/>
  <c r="DS922" i="12"/>
  <c r="DW922" i="12"/>
  <c r="DX922" i="12"/>
  <c r="EB922" i="12"/>
  <c r="EC922" i="12"/>
  <c r="AO923" i="12"/>
  <c r="AP923" i="12"/>
  <c r="AQ923" i="12"/>
  <c r="AT923" i="12"/>
  <c r="AU923" i="12"/>
  <c r="AV923" i="12"/>
  <c r="AY923" i="12"/>
  <c r="AZ923" i="12"/>
  <c r="BA923" i="12"/>
  <c r="BD923" i="12"/>
  <c r="BE923" i="12"/>
  <c r="BF923" i="12"/>
  <c r="BI923" i="12"/>
  <c r="BJ923" i="12"/>
  <c r="BK923" i="12"/>
  <c r="BN923" i="12"/>
  <c r="BO923" i="12"/>
  <c r="BP923" i="12"/>
  <c r="BS923" i="12"/>
  <c r="BT923" i="12"/>
  <c r="BU923" i="12"/>
  <c r="BX923" i="12"/>
  <c r="BY923" i="12"/>
  <c r="BZ923" i="12"/>
  <c r="CC923" i="12"/>
  <c r="CD923" i="12"/>
  <c r="CE923" i="12"/>
  <c r="CH923" i="12"/>
  <c r="CI923" i="12"/>
  <c r="CJ923" i="12"/>
  <c r="CM923" i="12"/>
  <c r="CN923" i="12"/>
  <c r="CO923" i="12"/>
  <c r="CR923" i="12"/>
  <c r="CS923" i="12"/>
  <c r="CT923" i="12"/>
  <c r="CW923" i="12"/>
  <c r="CX923" i="12"/>
  <c r="CY923" i="12"/>
  <c r="DB923" i="12"/>
  <c r="DC923" i="12"/>
  <c r="DD923" i="12"/>
  <c r="DG923" i="12"/>
  <c r="DH923" i="12"/>
  <c r="DI923" i="12"/>
  <c r="DL923" i="12"/>
  <c r="DM923" i="12"/>
  <c r="DN923" i="12"/>
  <c r="DQ923" i="12"/>
  <c r="DR923" i="12"/>
  <c r="DS923" i="12"/>
  <c r="DW923" i="12"/>
  <c r="DX923" i="12"/>
  <c r="EB923" i="12"/>
  <c r="EC923" i="12"/>
  <c r="AO924" i="12"/>
  <c r="AP924" i="12"/>
  <c r="AQ924" i="12"/>
  <c r="AT924" i="12"/>
  <c r="AU924" i="12"/>
  <c r="AV924" i="12"/>
  <c r="AY924" i="12"/>
  <c r="AZ924" i="12"/>
  <c r="BA924" i="12"/>
  <c r="BD924" i="12"/>
  <c r="BE924" i="12"/>
  <c r="BF924" i="12"/>
  <c r="BI924" i="12"/>
  <c r="BJ924" i="12"/>
  <c r="BK924" i="12"/>
  <c r="BN924" i="12"/>
  <c r="BO924" i="12"/>
  <c r="BP924" i="12"/>
  <c r="BS924" i="12"/>
  <c r="BT924" i="12"/>
  <c r="BU924" i="12"/>
  <c r="BX924" i="12"/>
  <c r="BY924" i="12"/>
  <c r="BZ924" i="12"/>
  <c r="CC924" i="12"/>
  <c r="CD924" i="12"/>
  <c r="CE924" i="12"/>
  <c r="CH924" i="12"/>
  <c r="CI924" i="12"/>
  <c r="CJ924" i="12"/>
  <c r="CM924" i="12"/>
  <c r="CN924" i="12"/>
  <c r="CO924" i="12"/>
  <c r="CR924" i="12"/>
  <c r="CS924" i="12"/>
  <c r="CT924" i="12"/>
  <c r="CW924" i="12"/>
  <c r="CX924" i="12"/>
  <c r="CY924" i="12"/>
  <c r="DB924" i="12"/>
  <c r="DC924" i="12"/>
  <c r="DD924" i="12"/>
  <c r="DG924" i="12"/>
  <c r="DH924" i="12"/>
  <c r="DI924" i="12"/>
  <c r="DL924" i="12"/>
  <c r="DM924" i="12"/>
  <c r="DN924" i="12"/>
  <c r="DQ924" i="12"/>
  <c r="DR924" i="12"/>
  <c r="DS924" i="12"/>
  <c r="DW924" i="12"/>
  <c r="DX924" i="12"/>
  <c r="EB924" i="12"/>
  <c r="EC924" i="12"/>
  <c r="AO925" i="12"/>
  <c r="AP925" i="12"/>
  <c r="AQ925" i="12"/>
  <c r="AT925" i="12"/>
  <c r="AU925" i="12"/>
  <c r="AV925" i="12"/>
  <c r="AY925" i="12"/>
  <c r="AZ925" i="12"/>
  <c r="BA925" i="12"/>
  <c r="BD925" i="12"/>
  <c r="BE925" i="12"/>
  <c r="BF925" i="12"/>
  <c r="BI925" i="12"/>
  <c r="BJ925" i="12"/>
  <c r="BK925" i="12"/>
  <c r="BN925" i="12"/>
  <c r="BO925" i="12"/>
  <c r="BP925" i="12"/>
  <c r="BS925" i="12"/>
  <c r="BT925" i="12"/>
  <c r="BU925" i="12"/>
  <c r="BX925" i="12"/>
  <c r="BY925" i="12"/>
  <c r="BZ925" i="12"/>
  <c r="CC925" i="12"/>
  <c r="CD925" i="12"/>
  <c r="CE925" i="12"/>
  <c r="CH925" i="12"/>
  <c r="CI925" i="12"/>
  <c r="CJ925" i="12"/>
  <c r="CM925" i="12"/>
  <c r="CN925" i="12"/>
  <c r="CO925" i="12"/>
  <c r="CR925" i="12"/>
  <c r="CS925" i="12"/>
  <c r="CT925" i="12"/>
  <c r="CW925" i="12"/>
  <c r="CX925" i="12"/>
  <c r="CY925" i="12"/>
  <c r="DB925" i="12"/>
  <c r="DC925" i="12"/>
  <c r="DD925" i="12"/>
  <c r="DG925" i="12"/>
  <c r="DH925" i="12"/>
  <c r="DI925" i="12"/>
  <c r="DL925" i="12"/>
  <c r="DM925" i="12"/>
  <c r="DN925" i="12"/>
  <c r="DQ925" i="12"/>
  <c r="DR925" i="12"/>
  <c r="DS925" i="12"/>
  <c r="DW925" i="12"/>
  <c r="DX925" i="12"/>
  <c r="EB925" i="12"/>
  <c r="EC925" i="12"/>
  <c r="AO926" i="12"/>
  <c r="AP926" i="12"/>
  <c r="AQ926" i="12"/>
  <c r="AT926" i="12"/>
  <c r="AU926" i="12"/>
  <c r="AV926" i="12"/>
  <c r="AY926" i="12"/>
  <c r="AZ926" i="12"/>
  <c r="BA926" i="12"/>
  <c r="BD926" i="12"/>
  <c r="BE926" i="12"/>
  <c r="BF926" i="12"/>
  <c r="BI926" i="12"/>
  <c r="BJ926" i="12"/>
  <c r="BK926" i="12"/>
  <c r="BN926" i="12"/>
  <c r="BO926" i="12"/>
  <c r="BP926" i="12"/>
  <c r="BS926" i="12"/>
  <c r="BT926" i="12"/>
  <c r="BU926" i="12"/>
  <c r="BX926" i="12"/>
  <c r="BY926" i="12"/>
  <c r="BZ926" i="12"/>
  <c r="CC926" i="12"/>
  <c r="CD926" i="12"/>
  <c r="CE926" i="12"/>
  <c r="CH926" i="12"/>
  <c r="CI926" i="12"/>
  <c r="CJ926" i="12"/>
  <c r="CM926" i="12"/>
  <c r="CN926" i="12"/>
  <c r="CO926" i="12"/>
  <c r="CR926" i="12"/>
  <c r="CS926" i="12"/>
  <c r="CT926" i="12"/>
  <c r="CW926" i="12"/>
  <c r="CX926" i="12"/>
  <c r="CY926" i="12"/>
  <c r="DB926" i="12"/>
  <c r="DC926" i="12"/>
  <c r="DD926" i="12"/>
  <c r="DG926" i="12"/>
  <c r="DH926" i="12"/>
  <c r="DI926" i="12"/>
  <c r="DL926" i="12"/>
  <c r="DM926" i="12"/>
  <c r="DN926" i="12"/>
  <c r="DQ926" i="12"/>
  <c r="DR926" i="12"/>
  <c r="DS926" i="12"/>
  <c r="DW926" i="12"/>
  <c r="DX926" i="12"/>
  <c r="EB926" i="12"/>
  <c r="EC926" i="12"/>
  <c r="AO927" i="12"/>
  <c r="AP927" i="12"/>
  <c r="AQ927" i="12"/>
  <c r="AT927" i="12"/>
  <c r="AU927" i="12"/>
  <c r="AV927" i="12"/>
  <c r="AY927" i="12"/>
  <c r="AZ927" i="12"/>
  <c r="BA927" i="12"/>
  <c r="BD927" i="12"/>
  <c r="BE927" i="12"/>
  <c r="BF927" i="12"/>
  <c r="BI927" i="12"/>
  <c r="BJ927" i="12"/>
  <c r="BK927" i="12"/>
  <c r="BN927" i="12"/>
  <c r="BO927" i="12"/>
  <c r="BP927" i="12"/>
  <c r="BS927" i="12"/>
  <c r="BT927" i="12"/>
  <c r="BU927" i="12"/>
  <c r="BX927" i="12"/>
  <c r="BY927" i="12"/>
  <c r="BZ927" i="12"/>
  <c r="CC927" i="12"/>
  <c r="CD927" i="12"/>
  <c r="CE927" i="12"/>
  <c r="CH927" i="12"/>
  <c r="CI927" i="12"/>
  <c r="CJ927" i="12"/>
  <c r="CM927" i="12"/>
  <c r="CN927" i="12"/>
  <c r="CO927" i="12"/>
  <c r="CR927" i="12"/>
  <c r="CS927" i="12"/>
  <c r="CT927" i="12"/>
  <c r="CW927" i="12"/>
  <c r="CX927" i="12"/>
  <c r="CY927" i="12"/>
  <c r="DB927" i="12"/>
  <c r="DC927" i="12"/>
  <c r="DD927" i="12"/>
  <c r="DG927" i="12"/>
  <c r="DH927" i="12"/>
  <c r="DI927" i="12"/>
  <c r="DL927" i="12"/>
  <c r="DM927" i="12"/>
  <c r="DN927" i="12"/>
  <c r="DQ927" i="12"/>
  <c r="DR927" i="12"/>
  <c r="DS927" i="12"/>
  <c r="DW927" i="12"/>
  <c r="DX927" i="12"/>
  <c r="EB927" i="12"/>
  <c r="EC927" i="12"/>
  <c r="AO928" i="12"/>
  <c r="AP928" i="12"/>
  <c r="AQ928" i="12"/>
  <c r="AT928" i="12"/>
  <c r="AU928" i="12"/>
  <c r="AV928" i="12"/>
  <c r="AY928" i="12"/>
  <c r="AZ928" i="12"/>
  <c r="BA928" i="12"/>
  <c r="BD928" i="12"/>
  <c r="BE928" i="12"/>
  <c r="BF928" i="12"/>
  <c r="BI928" i="12"/>
  <c r="BJ928" i="12"/>
  <c r="BK928" i="12"/>
  <c r="BN928" i="12"/>
  <c r="BO928" i="12"/>
  <c r="BP928" i="12"/>
  <c r="BS928" i="12"/>
  <c r="BT928" i="12"/>
  <c r="BU928" i="12"/>
  <c r="BX928" i="12"/>
  <c r="BY928" i="12"/>
  <c r="BZ928" i="12"/>
  <c r="CC928" i="12"/>
  <c r="CD928" i="12"/>
  <c r="CE928" i="12"/>
  <c r="CH928" i="12"/>
  <c r="CI928" i="12"/>
  <c r="CJ928" i="12"/>
  <c r="CM928" i="12"/>
  <c r="CN928" i="12"/>
  <c r="CO928" i="12"/>
  <c r="CR928" i="12"/>
  <c r="CS928" i="12"/>
  <c r="CT928" i="12"/>
  <c r="CW928" i="12"/>
  <c r="CX928" i="12"/>
  <c r="CY928" i="12"/>
  <c r="DB928" i="12"/>
  <c r="DC928" i="12"/>
  <c r="DD928" i="12"/>
  <c r="DG928" i="12"/>
  <c r="DH928" i="12"/>
  <c r="DI928" i="12"/>
  <c r="DL928" i="12"/>
  <c r="DM928" i="12"/>
  <c r="DN928" i="12"/>
  <c r="DQ928" i="12"/>
  <c r="DR928" i="12"/>
  <c r="DS928" i="12"/>
  <c r="DW928" i="12"/>
  <c r="DX928" i="12"/>
  <c r="EB928" i="12"/>
  <c r="EC928" i="12"/>
  <c r="AO929" i="12"/>
  <c r="AP929" i="12"/>
  <c r="AQ929" i="12"/>
  <c r="AT929" i="12"/>
  <c r="AU929" i="12"/>
  <c r="AV929" i="12"/>
  <c r="AY929" i="12"/>
  <c r="AZ929" i="12"/>
  <c r="BA929" i="12"/>
  <c r="BD929" i="12"/>
  <c r="BE929" i="12"/>
  <c r="BF929" i="12"/>
  <c r="BI929" i="12"/>
  <c r="BJ929" i="12"/>
  <c r="BK929" i="12"/>
  <c r="BN929" i="12"/>
  <c r="BO929" i="12"/>
  <c r="BP929" i="12"/>
  <c r="BS929" i="12"/>
  <c r="BT929" i="12"/>
  <c r="BU929" i="12"/>
  <c r="BX929" i="12"/>
  <c r="BY929" i="12"/>
  <c r="BZ929" i="12"/>
  <c r="CC929" i="12"/>
  <c r="CD929" i="12"/>
  <c r="CE929" i="12"/>
  <c r="CH929" i="12"/>
  <c r="CI929" i="12"/>
  <c r="CJ929" i="12"/>
  <c r="CM929" i="12"/>
  <c r="CN929" i="12"/>
  <c r="CO929" i="12"/>
  <c r="CR929" i="12"/>
  <c r="CS929" i="12"/>
  <c r="CT929" i="12"/>
  <c r="CW929" i="12"/>
  <c r="CX929" i="12"/>
  <c r="CY929" i="12"/>
  <c r="DB929" i="12"/>
  <c r="DC929" i="12"/>
  <c r="DD929" i="12"/>
  <c r="DG929" i="12"/>
  <c r="DH929" i="12"/>
  <c r="DI929" i="12"/>
  <c r="DL929" i="12"/>
  <c r="DM929" i="12"/>
  <c r="DN929" i="12"/>
  <c r="DQ929" i="12"/>
  <c r="DR929" i="12"/>
  <c r="DS929" i="12"/>
  <c r="DW929" i="12"/>
  <c r="DX929" i="12"/>
  <c r="EB929" i="12"/>
  <c r="EC929" i="12"/>
  <c r="AO930" i="12"/>
  <c r="AP930" i="12"/>
  <c r="AQ930" i="12"/>
  <c r="AT930" i="12"/>
  <c r="AU930" i="12"/>
  <c r="AV930" i="12"/>
  <c r="AY930" i="12"/>
  <c r="AZ930" i="12"/>
  <c r="BA930" i="12"/>
  <c r="BD930" i="12"/>
  <c r="BE930" i="12"/>
  <c r="BF930" i="12"/>
  <c r="BI930" i="12"/>
  <c r="BJ930" i="12"/>
  <c r="BK930" i="12"/>
  <c r="BN930" i="12"/>
  <c r="BO930" i="12"/>
  <c r="BP930" i="12"/>
  <c r="BS930" i="12"/>
  <c r="BT930" i="12"/>
  <c r="BU930" i="12"/>
  <c r="BX930" i="12"/>
  <c r="BY930" i="12"/>
  <c r="BZ930" i="12"/>
  <c r="CC930" i="12"/>
  <c r="CD930" i="12"/>
  <c r="CE930" i="12"/>
  <c r="CH930" i="12"/>
  <c r="CI930" i="12"/>
  <c r="CJ930" i="12"/>
  <c r="CM930" i="12"/>
  <c r="CN930" i="12"/>
  <c r="CO930" i="12"/>
  <c r="CR930" i="12"/>
  <c r="CS930" i="12"/>
  <c r="CT930" i="12"/>
  <c r="CW930" i="12"/>
  <c r="CX930" i="12"/>
  <c r="CY930" i="12"/>
  <c r="DB930" i="12"/>
  <c r="DC930" i="12"/>
  <c r="DD930" i="12"/>
  <c r="DG930" i="12"/>
  <c r="DH930" i="12"/>
  <c r="DI930" i="12"/>
  <c r="DL930" i="12"/>
  <c r="DM930" i="12"/>
  <c r="DN930" i="12"/>
  <c r="DQ930" i="12"/>
  <c r="DR930" i="12"/>
  <c r="DS930" i="12"/>
  <c r="DW930" i="12"/>
  <c r="DX930" i="12"/>
  <c r="EB930" i="12"/>
  <c r="EC930" i="12"/>
  <c r="AO931" i="12"/>
  <c r="AP931" i="12"/>
  <c r="AQ931" i="12"/>
  <c r="AT931" i="12"/>
  <c r="AU931" i="12"/>
  <c r="AV931" i="12"/>
  <c r="AY931" i="12"/>
  <c r="AZ931" i="12"/>
  <c r="BA931" i="12"/>
  <c r="BD931" i="12"/>
  <c r="BE931" i="12"/>
  <c r="BF931" i="12"/>
  <c r="BI931" i="12"/>
  <c r="BJ931" i="12"/>
  <c r="BK931" i="12"/>
  <c r="BN931" i="12"/>
  <c r="BO931" i="12"/>
  <c r="BP931" i="12"/>
  <c r="BS931" i="12"/>
  <c r="BT931" i="12"/>
  <c r="BU931" i="12"/>
  <c r="BX931" i="12"/>
  <c r="BY931" i="12"/>
  <c r="BZ931" i="12"/>
  <c r="CC931" i="12"/>
  <c r="CD931" i="12"/>
  <c r="CE931" i="12"/>
  <c r="CH931" i="12"/>
  <c r="CI931" i="12"/>
  <c r="CJ931" i="12"/>
  <c r="CM931" i="12"/>
  <c r="CN931" i="12"/>
  <c r="CO931" i="12"/>
  <c r="CR931" i="12"/>
  <c r="CS931" i="12"/>
  <c r="CT931" i="12"/>
  <c r="CW931" i="12"/>
  <c r="CX931" i="12"/>
  <c r="CY931" i="12"/>
  <c r="DB931" i="12"/>
  <c r="DC931" i="12"/>
  <c r="DD931" i="12"/>
  <c r="DG931" i="12"/>
  <c r="DH931" i="12"/>
  <c r="DI931" i="12"/>
  <c r="DL931" i="12"/>
  <c r="DM931" i="12"/>
  <c r="DN931" i="12"/>
  <c r="DQ931" i="12"/>
  <c r="DR931" i="12"/>
  <c r="DS931" i="12"/>
  <c r="DW931" i="12"/>
  <c r="DX931" i="12"/>
  <c r="EB931" i="12"/>
  <c r="EC931" i="12"/>
  <c r="AO932" i="12"/>
  <c r="AP932" i="12"/>
  <c r="AQ932" i="12"/>
  <c r="AT932" i="12"/>
  <c r="AU932" i="12"/>
  <c r="AV932" i="12"/>
  <c r="AY932" i="12"/>
  <c r="AZ932" i="12"/>
  <c r="BA932" i="12"/>
  <c r="BD932" i="12"/>
  <c r="BE932" i="12"/>
  <c r="BF932" i="12"/>
  <c r="BI932" i="12"/>
  <c r="BJ932" i="12"/>
  <c r="BK932" i="12"/>
  <c r="BN932" i="12"/>
  <c r="BO932" i="12"/>
  <c r="BP932" i="12"/>
  <c r="BS932" i="12"/>
  <c r="BT932" i="12"/>
  <c r="BU932" i="12"/>
  <c r="BX932" i="12"/>
  <c r="BY932" i="12"/>
  <c r="BZ932" i="12"/>
  <c r="CC932" i="12"/>
  <c r="CD932" i="12"/>
  <c r="CE932" i="12"/>
  <c r="CH932" i="12"/>
  <c r="CI932" i="12"/>
  <c r="CJ932" i="12"/>
  <c r="CM932" i="12"/>
  <c r="CN932" i="12"/>
  <c r="CO932" i="12"/>
  <c r="CR932" i="12"/>
  <c r="CS932" i="12"/>
  <c r="CT932" i="12"/>
  <c r="CW932" i="12"/>
  <c r="CX932" i="12"/>
  <c r="CY932" i="12"/>
  <c r="DB932" i="12"/>
  <c r="DC932" i="12"/>
  <c r="DD932" i="12"/>
  <c r="DG932" i="12"/>
  <c r="DH932" i="12"/>
  <c r="DI932" i="12"/>
  <c r="DL932" i="12"/>
  <c r="DM932" i="12"/>
  <c r="DN932" i="12"/>
  <c r="DQ932" i="12"/>
  <c r="DR932" i="12"/>
  <c r="DS932" i="12"/>
  <c r="DW932" i="12"/>
  <c r="DX932" i="12"/>
  <c r="EB932" i="12"/>
  <c r="EC932" i="12"/>
  <c r="AO933" i="12"/>
  <c r="AP933" i="12"/>
  <c r="AQ933" i="12"/>
  <c r="AT933" i="12"/>
  <c r="AU933" i="12"/>
  <c r="AV933" i="12"/>
  <c r="AY933" i="12"/>
  <c r="AZ933" i="12"/>
  <c r="BA933" i="12"/>
  <c r="BD933" i="12"/>
  <c r="BE933" i="12"/>
  <c r="BF933" i="12"/>
  <c r="BI933" i="12"/>
  <c r="BJ933" i="12"/>
  <c r="BK933" i="12"/>
  <c r="BN933" i="12"/>
  <c r="BO933" i="12"/>
  <c r="BP933" i="12"/>
  <c r="BS933" i="12"/>
  <c r="BT933" i="12"/>
  <c r="BU933" i="12"/>
  <c r="BX933" i="12"/>
  <c r="BY933" i="12"/>
  <c r="BZ933" i="12"/>
  <c r="CC933" i="12"/>
  <c r="CD933" i="12"/>
  <c r="CE933" i="12"/>
  <c r="CH933" i="12"/>
  <c r="CI933" i="12"/>
  <c r="CJ933" i="12"/>
  <c r="CM933" i="12"/>
  <c r="CN933" i="12"/>
  <c r="CO933" i="12"/>
  <c r="CR933" i="12"/>
  <c r="CS933" i="12"/>
  <c r="CT933" i="12"/>
  <c r="CW933" i="12"/>
  <c r="CX933" i="12"/>
  <c r="CY933" i="12"/>
  <c r="DB933" i="12"/>
  <c r="DC933" i="12"/>
  <c r="DD933" i="12"/>
  <c r="DG933" i="12"/>
  <c r="DH933" i="12"/>
  <c r="DI933" i="12"/>
  <c r="DL933" i="12"/>
  <c r="DM933" i="12"/>
  <c r="DN933" i="12"/>
  <c r="DQ933" i="12"/>
  <c r="DR933" i="12"/>
  <c r="DS933" i="12"/>
  <c r="DW933" i="12"/>
  <c r="DX933" i="12"/>
  <c r="EB933" i="12"/>
  <c r="EC933" i="12"/>
  <c r="AO934" i="12"/>
  <c r="AP934" i="12"/>
  <c r="AQ934" i="12"/>
  <c r="AT934" i="12"/>
  <c r="AU934" i="12"/>
  <c r="AV934" i="12"/>
  <c r="AY934" i="12"/>
  <c r="AZ934" i="12"/>
  <c r="BA934" i="12"/>
  <c r="BD934" i="12"/>
  <c r="BE934" i="12"/>
  <c r="BF934" i="12"/>
  <c r="BI934" i="12"/>
  <c r="BJ934" i="12"/>
  <c r="BK934" i="12"/>
  <c r="BN934" i="12"/>
  <c r="BO934" i="12"/>
  <c r="BP934" i="12"/>
  <c r="BS934" i="12"/>
  <c r="BT934" i="12"/>
  <c r="BU934" i="12"/>
  <c r="BX934" i="12"/>
  <c r="BY934" i="12"/>
  <c r="BZ934" i="12"/>
  <c r="CC934" i="12"/>
  <c r="CD934" i="12"/>
  <c r="CE934" i="12"/>
  <c r="CH934" i="12"/>
  <c r="CI934" i="12"/>
  <c r="CJ934" i="12"/>
  <c r="CM934" i="12"/>
  <c r="CN934" i="12"/>
  <c r="CO934" i="12"/>
  <c r="CR934" i="12"/>
  <c r="CS934" i="12"/>
  <c r="CT934" i="12"/>
  <c r="CW934" i="12"/>
  <c r="CX934" i="12"/>
  <c r="CY934" i="12"/>
  <c r="DB934" i="12"/>
  <c r="DC934" i="12"/>
  <c r="DD934" i="12"/>
  <c r="DG934" i="12"/>
  <c r="DH934" i="12"/>
  <c r="DI934" i="12"/>
  <c r="DL934" i="12"/>
  <c r="DM934" i="12"/>
  <c r="DN934" i="12"/>
  <c r="DQ934" i="12"/>
  <c r="DR934" i="12"/>
  <c r="DS934" i="12"/>
  <c r="DW934" i="12"/>
  <c r="DX934" i="12"/>
  <c r="EB934" i="12"/>
  <c r="EC934" i="12"/>
  <c r="AO935" i="12"/>
  <c r="AP935" i="12"/>
  <c r="AQ935" i="12"/>
  <c r="AT935" i="12"/>
  <c r="AU935" i="12"/>
  <c r="AV935" i="12"/>
  <c r="AY935" i="12"/>
  <c r="AZ935" i="12"/>
  <c r="BA935" i="12"/>
  <c r="BD935" i="12"/>
  <c r="BE935" i="12"/>
  <c r="BF935" i="12"/>
  <c r="BI935" i="12"/>
  <c r="BJ935" i="12"/>
  <c r="BK935" i="12"/>
  <c r="BN935" i="12"/>
  <c r="BO935" i="12"/>
  <c r="BP935" i="12"/>
  <c r="BS935" i="12"/>
  <c r="BT935" i="12"/>
  <c r="BU935" i="12"/>
  <c r="BX935" i="12"/>
  <c r="BY935" i="12"/>
  <c r="BZ935" i="12"/>
  <c r="CC935" i="12"/>
  <c r="CD935" i="12"/>
  <c r="CE935" i="12"/>
  <c r="CH935" i="12"/>
  <c r="CI935" i="12"/>
  <c r="CJ935" i="12"/>
  <c r="CM935" i="12"/>
  <c r="CN935" i="12"/>
  <c r="CO935" i="12"/>
  <c r="CR935" i="12"/>
  <c r="CS935" i="12"/>
  <c r="CT935" i="12"/>
  <c r="CW935" i="12"/>
  <c r="CX935" i="12"/>
  <c r="CY935" i="12"/>
  <c r="DB935" i="12"/>
  <c r="DC935" i="12"/>
  <c r="DD935" i="12"/>
  <c r="DG935" i="12"/>
  <c r="DH935" i="12"/>
  <c r="DI935" i="12"/>
  <c r="DL935" i="12"/>
  <c r="DM935" i="12"/>
  <c r="DN935" i="12"/>
  <c r="DQ935" i="12"/>
  <c r="DR935" i="12"/>
  <c r="DS935" i="12"/>
  <c r="DW935" i="12"/>
  <c r="DX935" i="12"/>
  <c r="EB935" i="12"/>
  <c r="EC935" i="12"/>
  <c r="AO936" i="12"/>
  <c r="AP936" i="12"/>
  <c r="AQ936" i="12"/>
  <c r="AT936" i="12"/>
  <c r="AU936" i="12"/>
  <c r="AV936" i="12"/>
  <c r="AY936" i="12"/>
  <c r="AZ936" i="12"/>
  <c r="BA936" i="12"/>
  <c r="BD936" i="12"/>
  <c r="BE936" i="12"/>
  <c r="BF936" i="12"/>
  <c r="BI936" i="12"/>
  <c r="BJ936" i="12"/>
  <c r="BK936" i="12"/>
  <c r="BN936" i="12"/>
  <c r="BO936" i="12"/>
  <c r="BP936" i="12"/>
  <c r="BS936" i="12"/>
  <c r="BT936" i="12"/>
  <c r="BU936" i="12"/>
  <c r="BX936" i="12"/>
  <c r="BY936" i="12"/>
  <c r="BZ936" i="12"/>
  <c r="CC936" i="12"/>
  <c r="CD936" i="12"/>
  <c r="CE936" i="12"/>
  <c r="CH936" i="12"/>
  <c r="CI936" i="12"/>
  <c r="CJ936" i="12"/>
  <c r="CM936" i="12"/>
  <c r="CN936" i="12"/>
  <c r="CO936" i="12"/>
  <c r="CR936" i="12"/>
  <c r="CS936" i="12"/>
  <c r="CT936" i="12"/>
  <c r="CW936" i="12"/>
  <c r="CX936" i="12"/>
  <c r="CY936" i="12"/>
  <c r="DB936" i="12"/>
  <c r="DC936" i="12"/>
  <c r="DD936" i="12"/>
  <c r="DG936" i="12"/>
  <c r="DH936" i="12"/>
  <c r="DI936" i="12"/>
  <c r="DL936" i="12"/>
  <c r="DM936" i="12"/>
  <c r="DN936" i="12"/>
  <c r="DQ936" i="12"/>
  <c r="DR936" i="12"/>
  <c r="DS936" i="12"/>
  <c r="DW936" i="12"/>
  <c r="DX936" i="12"/>
  <c r="EB936" i="12"/>
  <c r="EC936" i="12"/>
  <c r="AO937" i="12"/>
  <c r="AP937" i="12"/>
  <c r="AQ937" i="12"/>
  <c r="AT937" i="12"/>
  <c r="AU937" i="12"/>
  <c r="AV937" i="12"/>
  <c r="AY937" i="12"/>
  <c r="AZ937" i="12"/>
  <c r="BA937" i="12"/>
  <c r="BD937" i="12"/>
  <c r="BE937" i="12"/>
  <c r="BF937" i="12"/>
  <c r="BI937" i="12"/>
  <c r="BJ937" i="12"/>
  <c r="BK937" i="12"/>
  <c r="BN937" i="12"/>
  <c r="BO937" i="12"/>
  <c r="BP937" i="12"/>
  <c r="BS937" i="12"/>
  <c r="BT937" i="12"/>
  <c r="BU937" i="12"/>
  <c r="BX937" i="12"/>
  <c r="BY937" i="12"/>
  <c r="BZ937" i="12"/>
  <c r="CC937" i="12"/>
  <c r="CD937" i="12"/>
  <c r="CE937" i="12"/>
  <c r="CH937" i="12"/>
  <c r="CI937" i="12"/>
  <c r="CJ937" i="12"/>
  <c r="CM937" i="12"/>
  <c r="CN937" i="12"/>
  <c r="CO937" i="12"/>
  <c r="CR937" i="12"/>
  <c r="CS937" i="12"/>
  <c r="CT937" i="12"/>
  <c r="CW937" i="12"/>
  <c r="CX937" i="12"/>
  <c r="CY937" i="12"/>
  <c r="DB937" i="12"/>
  <c r="DC937" i="12"/>
  <c r="DD937" i="12"/>
  <c r="DG937" i="12"/>
  <c r="DH937" i="12"/>
  <c r="DI937" i="12"/>
  <c r="DL937" i="12"/>
  <c r="DM937" i="12"/>
  <c r="DN937" i="12"/>
  <c r="DQ937" i="12"/>
  <c r="DR937" i="12"/>
  <c r="DS937" i="12"/>
  <c r="DW937" i="12"/>
  <c r="DX937" i="12"/>
  <c r="EB937" i="12"/>
  <c r="EC937" i="12"/>
  <c r="AO938" i="12"/>
  <c r="AP938" i="12"/>
  <c r="AQ938" i="12"/>
  <c r="AT938" i="12"/>
  <c r="AU938" i="12"/>
  <c r="AV938" i="12"/>
  <c r="AY938" i="12"/>
  <c r="AZ938" i="12"/>
  <c r="BA938" i="12"/>
  <c r="BD938" i="12"/>
  <c r="BE938" i="12"/>
  <c r="BF938" i="12"/>
  <c r="BI938" i="12"/>
  <c r="BJ938" i="12"/>
  <c r="BK938" i="12"/>
  <c r="BN938" i="12"/>
  <c r="BO938" i="12"/>
  <c r="BP938" i="12"/>
  <c r="BS938" i="12"/>
  <c r="BT938" i="12"/>
  <c r="BU938" i="12"/>
  <c r="BX938" i="12"/>
  <c r="BY938" i="12"/>
  <c r="BZ938" i="12"/>
  <c r="CC938" i="12"/>
  <c r="CD938" i="12"/>
  <c r="CE938" i="12"/>
  <c r="CH938" i="12"/>
  <c r="CI938" i="12"/>
  <c r="CJ938" i="12"/>
  <c r="CM938" i="12"/>
  <c r="CN938" i="12"/>
  <c r="CO938" i="12"/>
  <c r="CR938" i="12"/>
  <c r="CS938" i="12"/>
  <c r="CT938" i="12"/>
  <c r="CW938" i="12"/>
  <c r="CX938" i="12"/>
  <c r="CY938" i="12"/>
  <c r="DB938" i="12"/>
  <c r="DC938" i="12"/>
  <c r="DD938" i="12"/>
  <c r="DG938" i="12"/>
  <c r="DH938" i="12"/>
  <c r="DI938" i="12"/>
  <c r="DL938" i="12"/>
  <c r="DM938" i="12"/>
  <c r="DN938" i="12"/>
  <c r="DQ938" i="12"/>
  <c r="DR938" i="12"/>
  <c r="DS938" i="12"/>
  <c r="DW938" i="12"/>
  <c r="DX938" i="12"/>
  <c r="EB938" i="12"/>
  <c r="EC938" i="12"/>
  <c r="AO939" i="12"/>
  <c r="AP939" i="12"/>
  <c r="AQ939" i="12"/>
  <c r="AT939" i="12"/>
  <c r="AU939" i="12"/>
  <c r="AV939" i="12"/>
  <c r="AY939" i="12"/>
  <c r="AZ939" i="12"/>
  <c r="BA939" i="12"/>
  <c r="BD939" i="12"/>
  <c r="BE939" i="12"/>
  <c r="BF939" i="12"/>
  <c r="BI939" i="12"/>
  <c r="BJ939" i="12"/>
  <c r="BK939" i="12"/>
  <c r="BN939" i="12"/>
  <c r="BO939" i="12"/>
  <c r="BP939" i="12"/>
  <c r="BS939" i="12"/>
  <c r="BT939" i="12"/>
  <c r="BU939" i="12"/>
  <c r="BX939" i="12"/>
  <c r="BY939" i="12"/>
  <c r="BZ939" i="12"/>
  <c r="CC939" i="12"/>
  <c r="CD939" i="12"/>
  <c r="CE939" i="12"/>
  <c r="CH939" i="12"/>
  <c r="CI939" i="12"/>
  <c r="CJ939" i="12"/>
  <c r="CM939" i="12"/>
  <c r="CN939" i="12"/>
  <c r="CO939" i="12"/>
  <c r="CR939" i="12"/>
  <c r="CS939" i="12"/>
  <c r="CT939" i="12"/>
  <c r="CW939" i="12"/>
  <c r="CX939" i="12"/>
  <c r="CY939" i="12"/>
  <c r="DB939" i="12"/>
  <c r="DC939" i="12"/>
  <c r="DD939" i="12"/>
  <c r="DG939" i="12"/>
  <c r="DH939" i="12"/>
  <c r="DI939" i="12"/>
  <c r="DL939" i="12"/>
  <c r="DM939" i="12"/>
  <c r="DN939" i="12"/>
  <c r="DQ939" i="12"/>
  <c r="DR939" i="12"/>
  <c r="DS939" i="12"/>
  <c r="DW939" i="12"/>
  <c r="DX939" i="12"/>
  <c r="EB939" i="12"/>
  <c r="EC939" i="12"/>
  <c r="AO940" i="12"/>
  <c r="AP940" i="12"/>
  <c r="AQ940" i="12"/>
  <c r="AT940" i="12"/>
  <c r="AU940" i="12"/>
  <c r="AV940" i="12"/>
  <c r="AY940" i="12"/>
  <c r="AZ940" i="12"/>
  <c r="BA940" i="12"/>
  <c r="BD940" i="12"/>
  <c r="BE940" i="12"/>
  <c r="BF940" i="12"/>
  <c r="BI940" i="12"/>
  <c r="BJ940" i="12"/>
  <c r="BK940" i="12"/>
  <c r="BN940" i="12"/>
  <c r="BO940" i="12"/>
  <c r="BP940" i="12"/>
  <c r="BS940" i="12"/>
  <c r="BT940" i="12"/>
  <c r="BU940" i="12"/>
  <c r="BX940" i="12"/>
  <c r="BY940" i="12"/>
  <c r="BZ940" i="12"/>
  <c r="CC940" i="12"/>
  <c r="CD940" i="12"/>
  <c r="CE940" i="12"/>
  <c r="CH940" i="12"/>
  <c r="CI940" i="12"/>
  <c r="CJ940" i="12"/>
  <c r="CM940" i="12"/>
  <c r="CN940" i="12"/>
  <c r="CO940" i="12"/>
  <c r="CR940" i="12"/>
  <c r="CS940" i="12"/>
  <c r="CT940" i="12"/>
  <c r="CW940" i="12"/>
  <c r="CX940" i="12"/>
  <c r="CY940" i="12"/>
  <c r="DB940" i="12"/>
  <c r="DC940" i="12"/>
  <c r="DD940" i="12"/>
  <c r="DG940" i="12"/>
  <c r="DH940" i="12"/>
  <c r="DI940" i="12"/>
  <c r="DL940" i="12"/>
  <c r="DM940" i="12"/>
  <c r="DN940" i="12"/>
  <c r="DQ940" i="12"/>
  <c r="DR940" i="12"/>
  <c r="DS940" i="12"/>
  <c r="DW940" i="12"/>
  <c r="DX940" i="12"/>
  <c r="EB940" i="12"/>
  <c r="EC940" i="12"/>
  <c r="AO941" i="12"/>
  <c r="AP941" i="12"/>
  <c r="AQ941" i="12"/>
  <c r="AT941" i="12"/>
  <c r="AU941" i="12"/>
  <c r="AV941" i="12"/>
  <c r="AY941" i="12"/>
  <c r="AZ941" i="12"/>
  <c r="BA941" i="12"/>
  <c r="BD941" i="12"/>
  <c r="BE941" i="12"/>
  <c r="BF941" i="12"/>
  <c r="BI941" i="12"/>
  <c r="BJ941" i="12"/>
  <c r="BK941" i="12"/>
  <c r="BN941" i="12"/>
  <c r="BO941" i="12"/>
  <c r="BP941" i="12"/>
  <c r="BS941" i="12"/>
  <c r="BT941" i="12"/>
  <c r="BU941" i="12"/>
  <c r="BX941" i="12"/>
  <c r="BY941" i="12"/>
  <c r="BZ941" i="12"/>
  <c r="CC941" i="12"/>
  <c r="CD941" i="12"/>
  <c r="CE941" i="12"/>
  <c r="CH941" i="12"/>
  <c r="CI941" i="12"/>
  <c r="CJ941" i="12"/>
  <c r="CM941" i="12"/>
  <c r="CN941" i="12"/>
  <c r="CO941" i="12"/>
  <c r="CR941" i="12"/>
  <c r="CS941" i="12"/>
  <c r="CT941" i="12"/>
  <c r="CW941" i="12"/>
  <c r="CX941" i="12"/>
  <c r="CY941" i="12"/>
  <c r="DB941" i="12"/>
  <c r="DC941" i="12"/>
  <c r="DD941" i="12"/>
  <c r="DG941" i="12"/>
  <c r="DH941" i="12"/>
  <c r="DI941" i="12"/>
  <c r="DL941" i="12"/>
  <c r="DM941" i="12"/>
  <c r="DN941" i="12"/>
  <c r="DQ941" i="12"/>
  <c r="DR941" i="12"/>
  <c r="DS941" i="12"/>
  <c r="DW941" i="12"/>
  <c r="DX941" i="12"/>
  <c r="EB941" i="12"/>
  <c r="EC941" i="12"/>
  <c r="AO942" i="12"/>
  <c r="AP942" i="12"/>
  <c r="AQ942" i="12"/>
  <c r="AT942" i="12"/>
  <c r="AU942" i="12"/>
  <c r="AV942" i="12"/>
  <c r="AY942" i="12"/>
  <c r="AZ942" i="12"/>
  <c r="BA942" i="12"/>
  <c r="BD942" i="12"/>
  <c r="BE942" i="12"/>
  <c r="BF942" i="12"/>
  <c r="BI942" i="12"/>
  <c r="BJ942" i="12"/>
  <c r="BK942" i="12"/>
  <c r="BN942" i="12"/>
  <c r="BO942" i="12"/>
  <c r="BP942" i="12"/>
  <c r="BS942" i="12"/>
  <c r="BT942" i="12"/>
  <c r="BU942" i="12"/>
  <c r="BX942" i="12"/>
  <c r="BY942" i="12"/>
  <c r="BZ942" i="12"/>
  <c r="CC942" i="12"/>
  <c r="CD942" i="12"/>
  <c r="CE942" i="12"/>
  <c r="CH942" i="12"/>
  <c r="CI942" i="12"/>
  <c r="CJ942" i="12"/>
  <c r="CM942" i="12"/>
  <c r="CN942" i="12"/>
  <c r="CO942" i="12"/>
  <c r="CR942" i="12"/>
  <c r="CS942" i="12"/>
  <c r="CT942" i="12"/>
  <c r="CW942" i="12"/>
  <c r="CX942" i="12"/>
  <c r="CY942" i="12"/>
  <c r="DB942" i="12"/>
  <c r="DC942" i="12"/>
  <c r="DD942" i="12"/>
  <c r="DG942" i="12"/>
  <c r="DH942" i="12"/>
  <c r="DI942" i="12"/>
  <c r="DL942" i="12"/>
  <c r="DM942" i="12"/>
  <c r="DN942" i="12"/>
  <c r="DQ942" i="12"/>
  <c r="DR942" i="12"/>
  <c r="DS942" i="12"/>
  <c r="DW942" i="12"/>
  <c r="DX942" i="12"/>
  <c r="EB942" i="12"/>
  <c r="EC942" i="12"/>
  <c r="AO943" i="12"/>
  <c r="AP943" i="12"/>
  <c r="AQ943" i="12"/>
  <c r="AT943" i="12"/>
  <c r="AU943" i="12"/>
  <c r="AV943" i="12"/>
  <c r="AY943" i="12"/>
  <c r="AZ943" i="12"/>
  <c r="BA943" i="12"/>
  <c r="BD943" i="12"/>
  <c r="BE943" i="12"/>
  <c r="BF943" i="12"/>
  <c r="BI943" i="12"/>
  <c r="BJ943" i="12"/>
  <c r="BK943" i="12"/>
  <c r="BN943" i="12"/>
  <c r="BO943" i="12"/>
  <c r="BP943" i="12"/>
  <c r="BS943" i="12"/>
  <c r="BT943" i="12"/>
  <c r="BU943" i="12"/>
  <c r="BX943" i="12"/>
  <c r="BY943" i="12"/>
  <c r="BZ943" i="12"/>
  <c r="CC943" i="12"/>
  <c r="CD943" i="12"/>
  <c r="CE943" i="12"/>
  <c r="CH943" i="12"/>
  <c r="CI943" i="12"/>
  <c r="CJ943" i="12"/>
  <c r="CM943" i="12"/>
  <c r="CN943" i="12"/>
  <c r="CO943" i="12"/>
  <c r="CR943" i="12"/>
  <c r="CS943" i="12"/>
  <c r="CT943" i="12"/>
  <c r="CW943" i="12"/>
  <c r="CX943" i="12"/>
  <c r="CY943" i="12"/>
  <c r="DB943" i="12"/>
  <c r="DC943" i="12"/>
  <c r="DD943" i="12"/>
  <c r="DG943" i="12"/>
  <c r="DH943" i="12"/>
  <c r="DI943" i="12"/>
  <c r="DL943" i="12"/>
  <c r="DM943" i="12"/>
  <c r="DN943" i="12"/>
  <c r="DQ943" i="12"/>
  <c r="DR943" i="12"/>
  <c r="DS943" i="12"/>
  <c r="DW943" i="12"/>
  <c r="DX943" i="12"/>
  <c r="EB943" i="12"/>
  <c r="EC943" i="12"/>
  <c r="AO944" i="12"/>
  <c r="AP944" i="12"/>
  <c r="AQ944" i="12"/>
  <c r="AT944" i="12"/>
  <c r="AU944" i="12"/>
  <c r="AV944" i="12"/>
  <c r="AY944" i="12"/>
  <c r="AZ944" i="12"/>
  <c r="BA944" i="12"/>
  <c r="BD944" i="12"/>
  <c r="BE944" i="12"/>
  <c r="BF944" i="12"/>
  <c r="BI944" i="12"/>
  <c r="BJ944" i="12"/>
  <c r="BK944" i="12"/>
  <c r="BN944" i="12"/>
  <c r="BO944" i="12"/>
  <c r="BP944" i="12"/>
  <c r="BS944" i="12"/>
  <c r="BT944" i="12"/>
  <c r="BU944" i="12"/>
  <c r="BX944" i="12"/>
  <c r="BY944" i="12"/>
  <c r="BZ944" i="12"/>
  <c r="CC944" i="12"/>
  <c r="CD944" i="12"/>
  <c r="CE944" i="12"/>
  <c r="CH944" i="12"/>
  <c r="CI944" i="12"/>
  <c r="CJ944" i="12"/>
  <c r="CM944" i="12"/>
  <c r="CN944" i="12"/>
  <c r="CO944" i="12"/>
  <c r="CR944" i="12"/>
  <c r="CS944" i="12"/>
  <c r="CT944" i="12"/>
  <c r="CW944" i="12"/>
  <c r="CX944" i="12"/>
  <c r="CY944" i="12"/>
  <c r="DB944" i="12"/>
  <c r="DC944" i="12"/>
  <c r="DD944" i="12"/>
  <c r="DG944" i="12"/>
  <c r="DH944" i="12"/>
  <c r="DI944" i="12"/>
  <c r="DL944" i="12"/>
  <c r="DM944" i="12"/>
  <c r="DN944" i="12"/>
  <c r="DQ944" i="12"/>
  <c r="DR944" i="12"/>
  <c r="DS944" i="12"/>
  <c r="DW944" i="12"/>
  <c r="DX944" i="12"/>
  <c r="EB944" i="12"/>
  <c r="EC944" i="12"/>
  <c r="AO945" i="12"/>
  <c r="AP945" i="12"/>
  <c r="AQ945" i="12"/>
  <c r="AT945" i="12"/>
  <c r="AU945" i="12"/>
  <c r="AV945" i="12"/>
  <c r="AY945" i="12"/>
  <c r="AZ945" i="12"/>
  <c r="BA945" i="12"/>
  <c r="BD945" i="12"/>
  <c r="BE945" i="12"/>
  <c r="BF945" i="12"/>
  <c r="BI945" i="12"/>
  <c r="BJ945" i="12"/>
  <c r="BK945" i="12"/>
  <c r="BN945" i="12"/>
  <c r="BO945" i="12"/>
  <c r="BP945" i="12"/>
  <c r="BS945" i="12"/>
  <c r="BT945" i="12"/>
  <c r="BU945" i="12"/>
  <c r="BX945" i="12"/>
  <c r="BY945" i="12"/>
  <c r="BZ945" i="12"/>
  <c r="CC945" i="12"/>
  <c r="CD945" i="12"/>
  <c r="CE945" i="12"/>
  <c r="CH945" i="12"/>
  <c r="CI945" i="12"/>
  <c r="CJ945" i="12"/>
  <c r="CM945" i="12"/>
  <c r="CN945" i="12"/>
  <c r="CO945" i="12"/>
  <c r="CR945" i="12"/>
  <c r="CS945" i="12"/>
  <c r="CT945" i="12"/>
  <c r="CW945" i="12"/>
  <c r="CX945" i="12"/>
  <c r="CY945" i="12"/>
  <c r="DB945" i="12"/>
  <c r="DC945" i="12"/>
  <c r="DD945" i="12"/>
  <c r="DG945" i="12"/>
  <c r="DH945" i="12"/>
  <c r="DI945" i="12"/>
  <c r="DL945" i="12"/>
  <c r="DM945" i="12"/>
  <c r="DN945" i="12"/>
  <c r="DQ945" i="12"/>
  <c r="DR945" i="12"/>
  <c r="DS945" i="12"/>
  <c r="DW945" i="12"/>
  <c r="DX945" i="12"/>
  <c r="EB945" i="12"/>
  <c r="EC945" i="12"/>
  <c r="AO946" i="12"/>
  <c r="AP946" i="12"/>
  <c r="AQ946" i="12"/>
  <c r="AT946" i="12"/>
  <c r="AU946" i="12"/>
  <c r="AV946" i="12"/>
  <c r="AY946" i="12"/>
  <c r="AZ946" i="12"/>
  <c r="BA946" i="12"/>
  <c r="BD946" i="12"/>
  <c r="BE946" i="12"/>
  <c r="BF946" i="12"/>
  <c r="BI946" i="12"/>
  <c r="BJ946" i="12"/>
  <c r="BK946" i="12"/>
  <c r="BN946" i="12"/>
  <c r="BO946" i="12"/>
  <c r="BP946" i="12"/>
  <c r="BS946" i="12"/>
  <c r="BT946" i="12"/>
  <c r="BU946" i="12"/>
  <c r="BX946" i="12"/>
  <c r="BY946" i="12"/>
  <c r="BZ946" i="12"/>
  <c r="CC946" i="12"/>
  <c r="CD946" i="12"/>
  <c r="CE946" i="12"/>
  <c r="CH946" i="12"/>
  <c r="CI946" i="12"/>
  <c r="CJ946" i="12"/>
  <c r="CM946" i="12"/>
  <c r="CN946" i="12"/>
  <c r="CO946" i="12"/>
  <c r="CR946" i="12"/>
  <c r="CS946" i="12"/>
  <c r="CT946" i="12"/>
  <c r="CW946" i="12"/>
  <c r="CX946" i="12"/>
  <c r="CY946" i="12"/>
  <c r="DB946" i="12"/>
  <c r="DC946" i="12"/>
  <c r="DD946" i="12"/>
  <c r="DG946" i="12"/>
  <c r="DH946" i="12"/>
  <c r="DI946" i="12"/>
  <c r="DL946" i="12"/>
  <c r="DM946" i="12"/>
  <c r="DN946" i="12"/>
  <c r="DQ946" i="12"/>
  <c r="DR946" i="12"/>
  <c r="DS946" i="12"/>
  <c r="DW946" i="12"/>
  <c r="DX946" i="12"/>
  <c r="EB946" i="12"/>
  <c r="EC946" i="12"/>
  <c r="AO947" i="12"/>
  <c r="AP947" i="12"/>
  <c r="AQ947" i="12"/>
  <c r="AT947" i="12"/>
  <c r="AU947" i="12"/>
  <c r="AV947" i="12"/>
  <c r="AY947" i="12"/>
  <c r="AZ947" i="12"/>
  <c r="BA947" i="12"/>
  <c r="BD947" i="12"/>
  <c r="BE947" i="12"/>
  <c r="BF947" i="12"/>
  <c r="BI947" i="12"/>
  <c r="BJ947" i="12"/>
  <c r="BK947" i="12"/>
  <c r="BN947" i="12"/>
  <c r="BO947" i="12"/>
  <c r="BP947" i="12"/>
  <c r="BS947" i="12"/>
  <c r="BT947" i="12"/>
  <c r="BU947" i="12"/>
  <c r="BX947" i="12"/>
  <c r="BY947" i="12"/>
  <c r="BZ947" i="12"/>
  <c r="CC947" i="12"/>
  <c r="CD947" i="12"/>
  <c r="CE947" i="12"/>
  <c r="CH947" i="12"/>
  <c r="CI947" i="12"/>
  <c r="CJ947" i="12"/>
  <c r="CM947" i="12"/>
  <c r="CN947" i="12"/>
  <c r="CO947" i="12"/>
  <c r="CR947" i="12"/>
  <c r="CS947" i="12"/>
  <c r="CT947" i="12"/>
  <c r="CW947" i="12"/>
  <c r="CX947" i="12"/>
  <c r="CY947" i="12"/>
  <c r="DB947" i="12"/>
  <c r="DC947" i="12"/>
  <c r="DD947" i="12"/>
  <c r="DG947" i="12"/>
  <c r="DH947" i="12"/>
  <c r="DI947" i="12"/>
  <c r="DL947" i="12"/>
  <c r="DM947" i="12"/>
  <c r="DN947" i="12"/>
  <c r="DQ947" i="12"/>
  <c r="DR947" i="12"/>
  <c r="DS947" i="12"/>
  <c r="DW947" i="12"/>
  <c r="DX947" i="12"/>
  <c r="EB947" i="12"/>
  <c r="EC947" i="12"/>
  <c r="AO948" i="12"/>
  <c r="AP948" i="12"/>
  <c r="AQ948" i="12"/>
  <c r="AT948" i="12"/>
  <c r="AU948" i="12"/>
  <c r="AV948" i="12"/>
  <c r="AY948" i="12"/>
  <c r="AZ948" i="12"/>
  <c r="BA948" i="12"/>
  <c r="BD948" i="12"/>
  <c r="BE948" i="12"/>
  <c r="BF948" i="12"/>
  <c r="BI948" i="12"/>
  <c r="BJ948" i="12"/>
  <c r="BK948" i="12"/>
  <c r="BN948" i="12"/>
  <c r="BO948" i="12"/>
  <c r="BP948" i="12"/>
  <c r="BS948" i="12"/>
  <c r="BT948" i="12"/>
  <c r="BU948" i="12"/>
  <c r="BX948" i="12"/>
  <c r="BY948" i="12"/>
  <c r="BZ948" i="12"/>
  <c r="CC948" i="12"/>
  <c r="CD948" i="12"/>
  <c r="CE948" i="12"/>
  <c r="CH948" i="12"/>
  <c r="CI948" i="12"/>
  <c r="CJ948" i="12"/>
  <c r="CM948" i="12"/>
  <c r="CN948" i="12"/>
  <c r="CO948" i="12"/>
  <c r="CR948" i="12"/>
  <c r="CS948" i="12"/>
  <c r="CT948" i="12"/>
  <c r="CW948" i="12"/>
  <c r="CX948" i="12"/>
  <c r="CY948" i="12"/>
  <c r="DB948" i="12"/>
  <c r="DC948" i="12"/>
  <c r="DD948" i="12"/>
  <c r="DG948" i="12"/>
  <c r="DH948" i="12"/>
  <c r="DI948" i="12"/>
  <c r="DL948" i="12"/>
  <c r="DM948" i="12"/>
  <c r="DN948" i="12"/>
  <c r="DQ948" i="12"/>
  <c r="DR948" i="12"/>
  <c r="DS948" i="12"/>
  <c r="DW948" i="12"/>
  <c r="DX948" i="12"/>
  <c r="EB948" i="12"/>
  <c r="EC948" i="12"/>
  <c r="AO949" i="12"/>
  <c r="AP949" i="12"/>
  <c r="AQ949" i="12"/>
  <c r="AT949" i="12"/>
  <c r="AU949" i="12"/>
  <c r="AV949" i="12"/>
  <c r="AY949" i="12"/>
  <c r="AZ949" i="12"/>
  <c r="BA949" i="12"/>
  <c r="BD949" i="12"/>
  <c r="BE949" i="12"/>
  <c r="BF949" i="12"/>
  <c r="BI949" i="12"/>
  <c r="BJ949" i="12"/>
  <c r="BK949" i="12"/>
  <c r="BN949" i="12"/>
  <c r="BO949" i="12"/>
  <c r="BP949" i="12"/>
  <c r="BS949" i="12"/>
  <c r="BT949" i="12"/>
  <c r="BU949" i="12"/>
  <c r="BX949" i="12"/>
  <c r="BY949" i="12"/>
  <c r="BZ949" i="12"/>
  <c r="CC949" i="12"/>
  <c r="CD949" i="12"/>
  <c r="CE949" i="12"/>
  <c r="CH949" i="12"/>
  <c r="CI949" i="12"/>
  <c r="CJ949" i="12"/>
  <c r="CM949" i="12"/>
  <c r="CN949" i="12"/>
  <c r="CO949" i="12"/>
  <c r="CR949" i="12"/>
  <c r="CS949" i="12"/>
  <c r="CT949" i="12"/>
  <c r="CW949" i="12"/>
  <c r="CX949" i="12"/>
  <c r="CY949" i="12"/>
  <c r="DB949" i="12"/>
  <c r="DC949" i="12"/>
  <c r="DD949" i="12"/>
  <c r="DG949" i="12"/>
  <c r="DH949" i="12"/>
  <c r="DI949" i="12"/>
  <c r="DL949" i="12"/>
  <c r="DM949" i="12"/>
  <c r="DN949" i="12"/>
  <c r="DQ949" i="12"/>
  <c r="DR949" i="12"/>
  <c r="DS949" i="12"/>
  <c r="DW949" i="12"/>
  <c r="DX949" i="12"/>
  <c r="EB949" i="12"/>
  <c r="EC949" i="12"/>
  <c r="AO950" i="12"/>
  <c r="AP950" i="12"/>
  <c r="AQ950" i="12"/>
  <c r="AT950" i="12"/>
  <c r="AU950" i="12"/>
  <c r="AV950" i="12"/>
  <c r="AY950" i="12"/>
  <c r="AZ950" i="12"/>
  <c r="BA950" i="12"/>
  <c r="BD950" i="12"/>
  <c r="BE950" i="12"/>
  <c r="BF950" i="12"/>
  <c r="BI950" i="12"/>
  <c r="BJ950" i="12"/>
  <c r="BK950" i="12"/>
  <c r="BN950" i="12"/>
  <c r="BO950" i="12"/>
  <c r="BP950" i="12"/>
  <c r="BS950" i="12"/>
  <c r="BT950" i="12"/>
  <c r="BU950" i="12"/>
  <c r="BX950" i="12"/>
  <c r="BY950" i="12"/>
  <c r="BZ950" i="12"/>
  <c r="CC950" i="12"/>
  <c r="CD950" i="12"/>
  <c r="CE950" i="12"/>
  <c r="CH950" i="12"/>
  <c r="CI950" i="12"/>
  <c r="CJ950" i="12"/>
  <c r="CM950" i="12"/>
  <c r="CN950" i="12"/>
  <c r="CO950" i="12"/>
  <c r="CR950" i="12"/>
  <c r="CS950" i="12"/>
  <c r="CT950" i="12"/>
  <c r="CW950" i="12"/>
  <c r="CX950" i="12"/>
  <c r="CY950" i="12"/>
  <c r="DB950" i="12"/>
  <c r="DC950" i="12"/>
  <c r="DD950" i="12"/>
  <c r="DG950" i="12"/>
  <c r="DH950" i="12"/>
  <c r="DI950" i="12"/>
  <c r="DL950" i="12"/>
  <c r="DM950" i="12"/>
  <c r="DN950" i="12"/>
  <c r="DQ950" i="12"/>
  <c r="DR950" i="12"/>
  <c r="DS950" i="12"/>
  <c r="DW950" i="12"/>
  <c r="DX950" i="12"/>
  <c r="EB950" i="12"/>
  <c r="EC950" i="12"/>
  <c r="AO951" i="12"/>
  <c r="AP951" i="12"/>
  <c r="AQ951" i="12"/>
  <c r="AT951" i="12"/>
  <c r="AU951" i="12"/>
  <c r="AV951" i="12"/>
  <c r="AY951" i="12"/>
  <c r="AZ951" i="12"/>
  <c r="BA951" i="12"/>
  <c r="BD951" i="12"/>
  <c r="BE951" i="12"/>
  <c r="BF951" i="12"/>
  <c r="BI951" i="12"/>
  <c r="BJ951" i="12"/>
  <c r="BK951" i="12"/>
  <c r="BN951" i="12"/>
  <c r="BO951" i="12"/>
  <c r="BP951" i="12"/>
  <c r="BS951" i="12"/>
  <c r="BT951" i="12"/>
  <c r="BU951" i="12"/>
  <c r="BX951" i="12"/>
  <c r="BY951" i="12"/>
  <c r="BZ951" i="12"/>
  <c r="CC951" i="12"/>
  <c r="CD951" i="12"/>
  <c r="CE951" i="12"/>
  <c r="CH951" i="12"/>
  <c r="CI951" i="12"/>
  <c r="CJ951" i="12"/>
  <c r="CM951" i="12"/>
  <c r="CN951" i="12"/>
  <c r="CO951" i="12"/>
  <c r="CR951" i="12"/>
  <c r="CS951" i="12"/>
  <c r="CT951" i="12"/>
  <c r="CW951" i="12"/>
  <c r="CX951" i="12"/>
  <c r="CY951" i="12"/>
  <c r="DB951" i="12"/>
  <c r="DC951" i="12"/>
  <c r="DD951" i="12"/>
  <c r="DG951" i="12"/>
  <c r="DH951" i="12"/>
  <c r="DI951" i="12"/>
  <c r="DL951" i="12"/>
  <c r="DM951" i="12"/>
  <c r="DN951" i="12"/>
  <c r="DQ951" i="12"/>
  <c r="DR951" i="12"/>
  <c r="DS951" i="12"/>
  <c r="DW951" i="12"/>
  <c r="DX951" i="12"/>
  <c r="EB951" i="12"/>
  <c r="EC951" i="12"/>
  <c r="AO952" i="12"/>
  <c r="AP952" i="12"/>
  <c r="AQ952" i="12"/>
  <c r="AT952" i="12"/>
  <c r="AU952" i="12"/>
  <c r="AV952" i="12"/>
  <c r="AY952" i="12"/>
  <c r="AZ952" i="12"/>
  <c r="BA952" i="12"/>
  <c r="BD952" i="12"/>
  <c r="BE952" i="12"/>
  <c r="BF952" i="12"/>
  <c r="BI952" i="12"/>
  <c r="BJ952" i="12"/>
  <c r="BK952" i="12"/>
  <c r="BN952" i="12"/>
  <c r="BO952" i="12"/>
  <c r="BP952" i="12"/>
  <c r="BS952" i="12"/>
  <c r="BT952" i="12"/>
  <c r="BU952" i="12"/>
  <c r="BX952" i="12"/>
  <c r="BY952" i="12"/>
  <c r="BZ952" i="12"/>
  <c r="CC952" i="12"/>
  <c r="CD952" i="12"/>
  <c r="CE952" i="12"/>
  <c r="CH952" i="12"/>
  <c r="CI952" i="12"/>
  <c r="CJ952" i="12"/>
  <c r="CM952" i="12"/>
  <c r="CN952" i="12"/>
  <c r="CO952" i="12"/>
  <c r="CR952" i="12"/>
  <c r="CS952" i="12"/>
  <c r="CT952" i="12"/>
  <c r="CW952" i="12"/>
  <c r="CX952" i="12"/>
  <c r="CY952" i="12"/>
  <c r="DB952" i="12"/>
  <c r="DC952" i="12"/>
  <c r="DD952" i="12"/>
  <c r="DG952" i="12"/>
  <c r="DH952" i="12"/>
  <c r="DI952" i="12"/>
  <c r="DL952" i="12"/>
  <c r="DM952" i="12"/>
  <c r="DN952" i="12"/>
  <c r="DQ952" i="12"/>
  <c r="DR952" i="12"/>
  <c r="DS952" i="12"/>
  <c r="DW952" i="12"/>
  <c r="DX952" i="12"/>
  <c r="EB952" i="12"/>
  <c r="EC952" i="12"/>
  <c r="AO953" i="12"/>
  <c r="AP953" i="12"/>
  <c r="AQ953" i="12"/>
  <c r="AT953" i="12"/>
  <c r="AU953" i="12"/>
  <c r="AV953" i="12"/>
  <c r="AY953" i="12"/>
  <c r="AZ953" i="12"/>
  <c r="BA953" i="12"/>
  <c r="BD953" i="12"/>
  <c r="BE953" i="12"/>
  <c r="BF953" i="12"/>
  <c r="BI953" i="12"/>
  <c r="BJ953" i="12"/>
  <c r="BK953" i="12"/>
  <c r="BN953" i="12"/>
  <c r="BO953" i="12"/>
  <c r="BP953" i="12"/>
  <c r="BS953" i="12"/>
  <c r="BT953" i="12"/>
  <c r="BU953" i="12"/>
  <c r="BX953" i="12"/>
  <c r="BY953" i="12"/>
  <c r="BZ953" i="12"/>
  <c r="CC953" i="12"/>
  <c r="CD953" i="12"/>
  <c r="CE953" i="12"/>
  <c r="CH953" i="12"/>
  <c r="CI953" i="12"/>
  <c r="CJ953" i="12"/>
  <c r="CM953" i="12"/>
  <c r="CN953" i="12"/>
  <c r="CO953" i="12"/>
  <c r="CR953" i="12"/>
  <c r="CS953" i="12"/>
  <c r="CT953" i="12"/>
  <c r="CW953" i="12"/>
  <c r="CX953" i="12"/>
  <c r="CY953" i="12"/>
  <c r="DB953" i="12"/>
  <c r="DC953" i="12"/>
  <c r="DD953" i="12"/>
  <c r="DG953" i="12"/>
  <c r="DH953" i="12"/>
  <c r="DI953" i="12"/>
  <c r="DL953" i="12"/>
  <c r="DM953" i="12"/>
  <c r="DN953" i="12"/>
  <c r="DQ953" i="12"/>
  <c r="DR953" i="12"/>
  <c r="DS953" i="12"/>
  <c r="DW953" i="12"/>
  <c r="DX953" i="12"/>
  <c r="EB953" i="12"/>
  <c r="EC953" i="12"/>
  <c r="AO954" i="12"/>
  <c r="AP954" i="12"/>
  <c r="AQ954" i="12"/>
  <c r="AT954" i="12"/>
  <c r="AU954" i="12"/>
  <c r="AV954" i="12"/>
  <c r="AY954" i="12"/>
  <c r="AZ954" i="12"/>
  <c r="BA954" i="12"/>
  <c r="BD954" i="12"/>
  <c r="BE954" i="12"/>
  <c r="BF954" i="12"/>
  <c r="BI954" i="12"/>
  <c r="BJ954" i="12"/>
  <c r="BK954" i="12"/>
  <c r="BN954" i="12"/>
  <c r="BO954" i="12"/>
  <c r="BP954" i="12"/>
  <c r="BS954" i="12"/>
  <c r="BT954" i="12"/>
  <c r="BU954" i="12"/>
  <c r="BX954" i="12"/>
  <c r="BY954" i="12"/>
  <c r="BZ954" i="12"/>
  <c r="CC954" i="12"/>
  <c r="CD954" i="12"/>
  <c r="CE954" i="12"/>
  <c r="CH954" i="12"/>
  <c r="CI954" i="12"/>
  <c r="CJ954" i="12"/>
  <c r="CM954" i="12"/>
  <c r="CN954" i="12"/>
  <c r="CO954" i="12"/>
  <c r="CR954" i="12"/>
  <c r="CS954" i="12"/>
  <c r="CT954" i="12"/>
  <c r="CW954" i="12"/>
  <c r="CX954" i="12"/>
  <c r="CY954" i="12"/>
  <c r="DB954" i="12"/>
  <c r="DC954" i="12"/>
  <c r="DD954" i="12"/>
  <c r="DG954" i="12"/>
  <c r="DH954" i="12"/>
  <c r="DI954" i="12"/>
  <c r="DL954" i="12"/>
  <c r="DM954" i="12"/>
  <c r="DN954" i="12"/>
  <c r="DQ954" i="12"/>
  <c r="DR954" i="12"/>
  <c r="DS954" i="12"/>
  <c r="DW954" i="12"/>
  <c r="DX954" i="12"/>
  <c r="EB954" i="12"/>
  <c r="EC954" i="12"/>
  <c r="AO955" i="12"/>
  <c r="AP955" i="12"/>
  <c r="AQ955" i="12"/>
  <c r="AT955" i="12"/>
  <c r="AU955" i="12"/>
  <c r="AV955" i="12"/>
  <c r="AY955" i="12"/>
  <c r="AZ955" i="12"/>
  <c r="BA955" i="12"/>
  <c r="BD955" i="12"/>
  <c r="BE955" i="12"/>
  <c r="BF955" i="12"/>
  <c r="BI955" i="12"/>
  <c r="BJ955" i="12"/>
  <c r="BK955" i="12"/>
  <c r="BN955" i="12"/>
  <c r="BO955" i="12"/>
  <c r="BP955" i="12"/>
  <c r="BS955" i="12"/>
  <c r="BT955" i="12"/>
  <c r="BU955" i="12"/>
  <c r="BX955" i="12"/>
  <c r="BY955" i="12"/>
  <c r="BZ955" i="12"/>
  <c r="CC955" i="12"/>
  <c r="CD955" i="12"/>
  <c r="CE955" i="12"/>
  <c r="CH955" i="12"/>
  <c r="CI955" i="12"/>
  <c r="CJ955" i="12"/>
  <c r="CM955" i="12"/>
  <c r="CN955" i="12"/>
  <c r="CO955" i="12"/>
  <c r="CR955" i="12"/>
  <c r="CS955" i="12"/>
  <c r="CT955" i="12"/>
  <c r="CW955" i="12"/>
  <c r="CX955" i="12"/>
  <c r="CY955" i="12"/>
  <c r="DB955" i="12"/>
  <c r="DC955" i="12"/>
  <c r="DD955" i="12"/>
  <c r="DG955" i="12"/>
  <c r="DH955" i="12"/>
  <c r="DI955" i="12"/>
  <c r="DL955" i="12"/>
  <c r="DM955" i="12"/>
  <c r="DN955" i="12"/>
  <c r="DQ955" i="12"/>
  <c r="DR955" i="12"/>
  <c r="DS955" i="12"/>
  <c r="DW955" i="12"/>
  <c r="DX955" i="12"/>
  <c r="EB955" i="12"/>
  <c r="EC955" i="12"/>
  <c r="AO956" i="12"/>
  <c r="AP956" i="12"/>
  <c r="AQ956" i="12"/>
  <c r="AT956" i="12"/>
  <c r="AU956" i="12"/>
  <c r="AV956" i="12"/>
  <c r="AY956" i="12"/>
  <c r="AZ956" i="12"/>
  <c r="BA956" i="12"/>
  <c r="BD956" i="12"/>
  <c r="BE956" i="12"/>
  <c r="BF956" i="12"/>
  <c r="BI956" i="12"/>
  <c r="BJ956" i="12"/>
  <c r="BK956" i="12"/>
  <c r="BN956" i="12"/>
  <c r="BO956" i="12"/>
  <c r="BP956" i="12"/>
  <c r="BS956" i="12"/>
  <c r="BT956" i="12"/>
  <c r="BU956" i="12"/>
  <c r="BX956" i="12"/>
  <c r="BY956" i="12"/>
  <c r="BZ956" i="12"/>
  <c r="CC956" i="12"/>
  <c r="CD956" i="12"/>
  <c r="CE956" i="12"/>
  <c r="CH956" i="12"/>
  <c r="CI956" i="12"/>
  <c r="CJ956" i="12"/>
  <c r="CM956" i="12"/>
  <c r="CN956" i="12"/>
  <c r="CO956" i="12"/>
  <c r="CR956" i="12"/>
  <c r="CS956" i="12"/>
  <c r="CT956" i="12"/>
  <c r="CW956" i="12"/>
  <c r="CX956" i="12"/>
  <c r="CY956" i="12"/>
  <c r="DB956" i="12"/>
  <c r="DC956" i="12"/>
  <c r="DD956" i="12"/>
  <c r="DG956" i="12"/>
  <c r="DH956" i="12"/>
  <c r="DI956" i="12"/>
  <c r="DL956" i="12"/>
  <c r="DM956" i="12"/>
  <c r="DN956" i="12"/>
  <c r="DQ956" i="12"/>
  <c r="DR956" i="12"/>
  <c r="DS956" i="12"/>
  <c r="DW956" i="12"/>
  <c r="DX956" i="12"/>
  <c r="EB956" i="12"/>
  <c r="EC956" i="12"/>
  <c r="AO957" i="12"/>
  <c r="AP957" i="12"/>
  <c r="AQ957" i="12"/>
  <c r="AT957" i="12"/>
  <c r="AU957" i="12"/>
  <c r="AV957" i="12"/>
  <c r="AY957" i="12"/>
  <c r="AZ957" i="12"/>
  <c r="BA957" i="12"/>
  <c r="BD957" i="12"/>
  <c r="BE957" i="12"/>
  <c r="BF957" i="12"/>
  <c r="BI957" i="12"/>
  <c r="BJ957" i="12"/>
  <c r="BK957" i="12"/>
  <c r="BN957" i="12"/>
  <c r="BO957" i="12"/>
  <c r="BP957" i="12"/>
  <c r="BS957" i="12"/>
  <c r="BT957" i="12"/>
  <c r="BU957" i="12"/>
  <c r="BX957" i="12"/>
  <c r="BY957" i="12"/>
  <c r="BZ957" i="12"/>
  <c r="CC957" i="12"/>
  <c r="CD957" i="12"/>
  <c r="CE957" i="12"/>
  <c r="CH957" i="12"/>
  <c r="CI957" i="12"/>
  <c r="CJ957" i="12"/>
  <c r="CM957" i="12"/>
  <c r="CN957" i="12"/>
  <c r="CO957" i="12"/>
  <c r="CR957" i="12"/>
  <c r="CS957" i="12"/>
  <c r="CT957" i="12"/>
  <c r="CW957" i="12"/>
  <c r="CX957" i="12"/>
  <c r="CY957" i="12"/>
  <c r="DB957" i="12"/>
  <c r="DC957" i="12"/>
  <c r="DD957" i="12"/>
  <c r="DG957" i="12"/>
  <c r="DH957" i="12"/>
  <c r="DI957" i="12"/>
  <c r="DL957" i="12"/>
  <c r="DM957" i="12"/>
  <c r="DN957" i="12"/>
  <c r="DQ957" i="12"/>
  <c r="DR957" i="12"/>
  <c r="DS957" i="12"/>
  <c r="DW957" i="12"/>
  <c r="DX957" i="12"/>
  <c r="EB957" i="12"/>
  <c r="EC957" i="12"/>
  <c r="AO958" i="12"/>
  <c r="AP958" i="12"/>
  <c r="AQ958" i="12"/>
  <c r="AT958" i="12"/>
  <c r="AU958" i="12"/>
  <c r="AV958" i="12"/>
  <c r="AY958" i="12"/>
  <c r="AZ958" i="12"/>
  <c r="BA958" i="12"/>
  <c r="BD958" i="12"/>
  <c r="BE958" i="12"/>
  <c r="BF958" i="12"/>
  <c r="BI958" i="12"/>
  <c r="BJ958" i="12"/>
  <c r="BK958" i="12"/>
  <c r="BN958" i="12"/>
  <c r="BO958" i="12"/>
  <c r="BP958" i="12"/>
  <c r="BS958" i="12"/>
  <c r="BT958" i="12"/>
  <c r="BU958" i="12"/>
  <c r="BX958" i="12"/>
  <c r="BY958" i="12"/>
  <c r="BZ958" i="12"/>
  <c r="CC958" i="12"/>
  <c r="CD958" i="12"/>
  <c r="CE958" i="12"/>
  <c r="CH958" i="12"/>
  <c r="CI958" i="12"/>
  <c r="CJ958" i="12"/>
  <c r="CM958" i="12"/>
  <c r="CN958" i="12"/>
  <c r="CO958" i="12"/>
  <c r="CR958" i="12"/>
  <c r="CS958" i="12"/>
  <c r="CT958" i="12"/>
  <c r="CW958" i="12"/>
  <c r="CX958" i="12"/>
  <c r="CY958" i="12"/>
  <c r="DB958" i="12"/>
  <c r="DC958" i="12"/>
  <c r="DD958" i="12"/>
  <c r="DG958" i="12"/>
  <c r="DH958" i="12"/>
  <c r="DI958" i="12"/>
  <c r="DL958" i="12"/>
  <c r="DM958" i="12"/>
  <c r="DN958" i="12"/>
  <c r="DQ958" i="12"/>
  <c r="DR958" i="12"/>
  <c r="DS958" i="12"/>
  <c r="DW958" i="12"/>
  <c r="DX958" i="12"/>
  <c r="EB958" i="12"/>
  <c r="EC958" i="12"/>
  <c r="AO959" i="12"/>
  <c r="AP959" i="12"/>
  <c r="AQ959" i="12"/>
  <c r="AT959" i="12"/>
  <c r="AU959" i="12"/>
  <c r="AV959" i="12"/>
  <c r="AY959" i="12"/>
  <c r="AZ959" i="12"/>
  <c r="BA959" i="12"/>
  <c r="BD959" i="12"/>
  <c r="BE959" i="12"/>
  <c r="BF959" i="12"/>
  <c r="BI959" i="12"/>
  <c r="BJ959" i="12"/>
  <c r="BK959" i="12"/>
  <c r="BN959" i="12"/>
  <c r="BO959" i="12"/>
  <c r="BP959" i="12"/>
  <c r="BS959" i="12"/>
  <c r="BT959" i="12"/>
  <c r="BU959" i="12"/>
  <c r="BX959" i="12"/>
  <c r="BY959" i="12"/>
  <c r="BZ959" i="12"/>
  <c r="CC959" i="12"/>
  <c r="CD959" i="12"/>
  <c r="CE959" i="12"/>
  <c r="CH959" i="12"/>
  <c r="CI959" i="12"/>
  <c r="CJ959" i="12"/>
  <c r="CM959" i="12"/>
  <c r="CN959" i="12"/>
  <c r="CO959" i="12"/>
  <c r="CR959" i="12"/>
  <c r="CS959" i="12"/>
  <c r="CT959" i="12"/>
  <c r="CW959" i="12"/>
  <c r="CX959" i="12"/>
  <c r="CY959" i="12"/>
  <c r="DB959" i="12"/>
  <c r="DC959" i="12"/>
  <c r="DD959" i="12"/>
  <c r="DG959" i="12"/>
  <c r="DH959" i="12"/>
  <c r="DI959" i="12"/>
  <c r="DL959" i="12"/>
  <c r="DM959" i="12"/>
  <c r="DN959" i="12"/>
  <c r="DQ959" i="12"/>
  <c r="DR959" i="12"/>
  <c r="DS959" i="12"/>
  <c r="DW959" i="12"/>
  <c r="DX959" i="12"/>
  <c r="EB959" i="12"/>
  <c r="EC959" i="12"/>
  <c r="AO960" i="12"/>
  <c r="AP960" i="12"/>
  <c r="AQ960" i="12"/>
  <c r="AT960" i="12"/>
  <c r="AU960" i="12"/>
  <c r="AV960" i="12"/>
  <c r="AY960" i="12"/>
  <c r="AZ960" i="12"/>
  <c r="BA960" i="12"/>
  <c r="BD960" i="12"/>
  <c r="BE960" i="12"/>
  <c r="BF960" i="12"/>
  <c r="BI960" i="12"/>
  <c r="BJ960" i="12"/>
  <c r="BK960" i="12"/>
  <c r="BN960" i="12"/>
  <c r="BO960" i="12"/>
  <c r="BP960" i="12"/>
  <c r="BS960" i="12"/>
  <c r="BT960" i="12"/>
  <c r="BU960" i="12"/>
  <c r="BX960" i="12"/>
  <c r="BY960" i="12"/>
  <c r="BZ960" i="12"/>
  <c r="CC960" i="12"/>
  <c r="CD960" i="12"/>
  <c r="CE960" i="12"/>
  <c r="CH960" i="12"/>
  <c r="CI960" i="12"/>
  <c r="CJ960" i="12"/>
  <c r="CM960" i="12"/>
  <c r="CN960" i="12"/>
  <c r="CO960" i="12"/>
  <c r="CR960" i="12"/>
  <c r="CS960" i="12"/>
  <c r="CT960" i="12"/>
  <c r="CW960" i="12"/>
  <c r="CX960" i="12"/>
  <c r="CY960" i="12"/>
  <c r="DB960" i="12"/>
  <c r="DC960" i="12"/>
  <c r="DD960" i="12"/>
  <c r="DG960" i="12"/>
  <c r="DH960" i="12"/>
  <c r="DI960" i="12"/>
  <c r="DL960" i="12"/>
  <c r="DM960" i="12"/>
  <c r="DN960" i="12"/>
  <c r="DQ960" i="12"/>
  <c r="DR960" i="12"/>
  <c r="DS960" i="12"/>
  <c r="DW960" i="12"/>
  <c r="DX960" i="12"/>
  <c r="EB960" i="12"/>
  <c r="EC960" i="12"/>
  <c r="AO961" i="12"/>
  <c r="AP961" i="12"/>
  <c r="AQ961" i="12"/>
  <c r="AT961" i="12"/>
  <c r="AU961" i="12"/>
  <c r="AV961" i="12"/>
  <c r="AY961" i="12"/>
  <c r="AZ961" i="12"/>
  <c r="BA961" i="12"/>
  <c r="BD961" i="12"/>
  <c r="BE961" i="12"/>
  <c r="BF961" i="12"/>
  <c r="BI961" i="12"/>
  <c r="BJ961" i="12"/>
  <c r="BK961" i="12"/>
  <c r="BN961" i="12"/>
  <c r="BO961" i="12"/>
  <c r="BP961" i="12"/>
  <c r="BS961" i="12"/>
  <c r="BT961" i="12"/>
  <c r="BU961" i="12"/>
  <c r="BX961" i="12"/>
  <c r="BY961" i="12"/>
  <c r="BZ961" i="12"/>
  <c r="CC961" i="12"/>
  <c r="CD961" i="12"/>
  <c r="CE961" i="12"/>
  <c r="CH961" i="12"/>
  <c r="CI961" i="12"/>
  <c r="CJ961" i="12"/>
  <c r="CM961" i="12"/>
  <c r="CN961" i="12"/>
  <c r="CO961" i="12"/>
  <c r="CR961" i="12"/>
  <c r="CS961" i="12"/>
  <c r="CT961" i="12"/>
  <c r="CW961" i="12"/>
  <c r="CX961" i="12"/>
  <c r="CY961" i="12"/>
  <c r="DB961" i="12"/>
  <c r="DC961" i="12"/>
  <c r="DD961" i="12"/>
  <c r="DG961" i="12"/>
  <c r="DH961" i="12"/>
  <c r="DI961" i="12"/>
  <c r="DL961" i="12"/>
  <c r="DM961" i="12"/>
  <c r="DN961" i="12"/>
  <c r="DQ961" i="12"/>
  <c r="DR961" i="12"/>
  <c r="DS961" i="12"/>
  <c r="DW961" i="12"/>
  <c r="DX961" i="12"/>
  <c r="EB961" i="12"/>
  <c r="EC961" i="12"/>
  <c r="AO962" i="12"/>
  <c r="AP962" i="12"/>
  <c r="AQ962" i="12"/>
  <c r="AT962" i="12"/>
  <c r="AU962" i="12"/>
  <c r="AV962" i="12"/>
  <c r="AY962" i="12"/>
  <c r="AZ962" i="12"/>
  <c r="BA962" i="12"/>
  <c r="BD962" i="12"/>
  <c r="BE962" i="12"/>
  <c r="BF962" i="12"/>
  <c r="BI962" i="12"/>
  <c r="BJ962" i="12"/>
  <c r="BK962" i="12"/>
  <c r="BN962" i="12"/>
  <c r="BO962" i="12"/>
  <c r="BP962" i="12"/>
  <c r="BS962" i="12"/>
  <c r="BT962" i="12"/>
  <c r="BU962" i="12"/>
  <c r="BX962" i="12"/>
  <c r="BY962" i="12"/>
  <c r="BZ962" i="12"/>
  <c r="CC962" i="12"/>
  <c r="CD962" i="12"/>
  <c r="CE962" i="12"/>
  <c r="CH962" i="12"/>
  <c r="CI962" i="12"/>
  <c r="CJ962" i="12"/>
  <c r="CM962" i="12"/>
  <c r="CN962" i="12"/>
  <c r="CO962" i="12"/>
  <c r="CR962" i="12"/>
  <c r="CS962" i="12"/>
  <c r="CT962" i="12"/>
  <c r="CW962" i="12"/>
  <c r="CX962" i="12"/>
  <c r="CY962" i="12"/>
  <c r="DB962" i="12"/>
  <c r="DC962" i="12"/>
  <c r="DD962" i="12"/>
  <c r="DG962" i="12"/>
  <c r="DH962" i="12"/>
  <c r="DI962" i="12"/>
  <c r="DL962" i="12"/>
  <c r="DM962" i="12"/>
  <c r="DN962" i="12"/>
  <c r="DQ962" i="12"/>
  <c r="DR962" i="12"/>
  <c r="DS962" i="12"/>
  <c r="DW962" i="12"/>
  <c r="DX962" i="12"/>
  <c r="EB962" i="12"/>
  <c r="EC962" i="12"/>
  <c r="AO963" i="12"/>
  <c r="AP963" i="12"/>
  <c r="AQ963" i="12"/>
  <c r="AT963" i="12"/>
  <c r="AU963" i="12"/>
  <c r="AV963" i="12"/>
  <c r="AY963" i="12"/>
  <c r="AZ963" i="12"/>
  <c r="BA963" i="12"/>
  <c r="BD963" i="12"/>
  <c r="BE963" i="12"/>
  <c r="BF963" i="12"/>
  <c r="BI963" i="12"/>
  <c r="BJ963" i="12"/>
  <c r="BK963" i="12"/>
  <c r="BN963" i="12"/>
  <c r="BO963" i="12"/>
  <c r="BP963" i="12"/>
  <c r="BS963" i="12"/>
  <c r="BT963" i="12"/>
  <c r="BU963" i="12"/>
  <c r="BX963" i="12"/>
  <c r="BY963" i="12"/>
  <c r="BZ963" i="12"/>
  <c r="CC963" i="12"/>
  <c r="CD963" i="12"/>
  <c r="CE963" i="12"/>
  <c r="CH963" i="12"/>
  <c r="CI963" i="12"/>
  <c r="CJ963" i="12"/>
  <c r="CM963" i="12"/>
  <c r="CN963" i="12"/>
  <c r="CO963" i="12"/>
  <c r="CR963" i="12"/>
  <c r="CS963" i="12"/>
  <c r="CT963" i="12"/>
  <c r="CW963" i="12"/>
  <c r="CX963" i="12"/>
  <c r="CY963" i="12"/>
  <c r="DB963" i="12"/>
  <c r="DC963" i="12"/>
  <c r="DD963" i="12"/>
  <c r="DG963" i="12"/>
  <c r="DH963" i="12"/>
  <c r="DI963" i="12"/>
  <c r="DL963" i="12"/>
  <c r="DM963" i="12"/>
  <c r="DN963" i="12"/>
  <c r="DQ963" i="12"/>
  <c r="DR963" i="12"/>
  <c r="DS963" i="12"/>
  <c r="DW963" i="12"/>
  <c r="DX963" i="12"/>
  <c r="EB963" i="12"/>
  <c r="EC963" i="12"/>
  <c r="AO964" i="12"/>
  <c r="AP964" i="12"/>
  <c r="AQ964" i="12"/>
  <c r="AT964" i="12"/>
  <c r="AU964" i="12"/>
  <c r="AV964" i="12"/>
  <c r="AY964" i="12"/>
  <c r="AZ964" i="12"/>
  <c r="BA964" i="12"/>
  <c r="BD964" i="12"/>
  <c r="BE964" i="12"/>
  <c r="BF964" i="12"/>
  <c r="BI964" i="12"/>
  <c r="BJ964" i="12"/>
  <c r="BK964" i="12"/>
  <c r="BN964" i="12"/>
  <c r="BO964" i="12"/>
  <c r="BP964" i="12"/>
  <c r="BS964" i="12"/>
  <c r="BT964" i="12"/>
  <c r="BU964" i="12"/>
  <c r="BX964" i="12"/>
  <c r="BY964" i="12"/>
  <c r="BZ964" i="12"/>
  <c r="CC964" i="12"/>
  <c r="CD964" i="12"/>
  <c r="CE964" i="12"/>
  <c r="CH964" i="12"/>
  <c r="CI964" i="12"/>
  <c r="CJ964" i="12"/>
  <c r="CM964" i="12"/>
  <c r="CN964" i="12"/>
  <c r="CO964" i="12"/>
  <c r="CR964" i="12"/>
  <c r="CS964" i="12"/>
  <c r="CT964" i="12"/>
  <c r="CW964" i="12"/>
  <c r="CX964" i="12"/>
  <c r="CY964" i="12"/>
  <c r="DB964" i="12"/>
  <c r="DC964" i="12"/>
  <c r="DD964" i="12"/>
  <c r="DG964" i="12"/>
  <c r="DH964" i="12"/>
  <c r="DI964" i="12"/>
  <c r="DL964" i="12"/>
  <c r="DM964" i="12"/>
  <c r="DN964" i="12"/>
  <c r="DQ964" i="12"/>
  <c r="DR964" i="12"/>
  <c r="DS964" i="12"/>
  <c r="DW964" i="12"/>
  <c r="DX964" i="12"/>
  <c r="EB964" i="12"/>
  <c r="EC964" i="12"/>
  <c r="AO965" i="12"/>
  <c r="AP965" i="12"/>
  <c r="AQ965" i="12"/>
  <c r="AT965" i="12"/>
  <c r="AU965" i="12"/>
  <c r="AV965" i="12"/>
  <c r="AY965" i="12"/>
  <c r="AZ965" i="12"/>
  <c r="BA965" i="12"/>
  <c r="BD965" i="12"/>
  <c r="BE965" i="12"/>
  <c r="BF965" i="12"/>
  <c r="BI965" i="12"/>
  <c r="BJ965" i="12"/>
  <c r="BK965" i="12"/>
  <c r="BN965" i="12"/>
  <c r="BO965" i="12"/>
  <c r="BP965" i="12"/>
  <c r="BS965" i="12"/>
  <c r="BT965" i="12"/>
  <c r="BU965" i="12"/>
  <c r="BX965" i="12"/>
  <c r="BY965" i="12"/>
  <c r="BZ965" i="12"/>
  <c r="CC965" i="12"/>
  <c r="CD965" i="12"/>
  <c r="CE965" i="12"/>
  <c r="CH965" i="12"/>
  <c r="CI965" i="12"/>
  <c r="CJ965" i="12"/>
  <c r="CM965" i="12"/>
  <c r="CN965" i="12"/>
  <c r="CO965" i="12"/>
  <c r="CR965" i="12"/>
  <c r="CS965" i="12"/>
  <c r="CT965" i="12"/>
  <c r="CW965" i="12"/>
  <c r="CX965" i="12"/>
  <c r="CY965" i="12"/>
  <c r="DB965" i="12"/>
  <c r="DC965" i="12"/>
  <c r="DD965" i="12"/>
  <c r="DG965" i="12"/>
  <c r="DH965" i="12"/>
  <c r="DI965" i="12"/>
  <c r="DL965" i="12"/>
  <c r="DM965" i="12"/>
  <c r="DN965" i="12"/>
  <c r="DQ965" i="12"/>
  <c r="DR965" i="12"/>
  <c r="DS965" i="12"/>
  <c r="DW965" i="12"/>
  <c r="DX965" i="12"/>
  <c r="EB965" i="12"/>
  <c r="EC965" i="12"/>
  <c r="AO966" i="12"/>
  <c r="AP966" i="12"/>
  <c r="AQ966" i="12"/>
  <c r="AT966" i="12"/>
  <c r="AU966" i="12"/>
  <c r="AV966" i="12"/>
  <c r="AY966" i="12"/>
  <c r="AZ966" i="12"/>
  <c r="BA966" i="12"/>
  <c r="BD966" i="12"/>
  <c r="BE966" i="12"/>
  <c r="BF966" i="12"/>
  <c r="BI966" i="12"/>
  <c r="BJ966" i="12"/>
  <c r="BK966" i="12"/>
  <c r="BN966" i="12"/>
  <c r="BO966" i="12"/>
  <c r="BP966" i="12"/>
  <c r="BS966" i="12"/>
  <c r="BT966" i="12"/>
  <c r="BU966" i="12"/>
  <c r="BX966" i="12"/>
  <c r="BY966" i="12"/>
  <c r="BZ966" i="12"/>
  <c r="CC966" i="12"/>
  <c r="CD966" i="12"/>
  <c r="CE966" i="12"/>
  <c r="CH966" i="12"/>
  <c r="CI966" i="12"/>
  <c r="CJ966" i="12"/>
  <c r="CM966" i="12"/>
  <c r="CN966" i="12"/>
  <c r="CO966" i="12"/>
  <c r="CR966" i="12"/>
  <c r="CS966" i="12"/>
  <c r="CT966" i="12"/>
  <c r="CW966" i="12"/>
  <c r="CX966" i="12"/>
  <c r="CY966" i="12"/>
  <c r="DB966" i="12"/>
  <c r="DC966" i="12"/>
  <c r="DD966" i="12"/>
  <c r="DG966" i="12"/>
  <c r="DH966" i="12"/>
  <c r="DI966" i="12"/>
  <c r="DL966" i="12"/>
  <c r="DM966" i="12"/>
  <c r="DN966" i="12"/>
  <c r="DQ966" i="12"/>
  <c r="DR966" i="12"/>
  <c r="DS966" i="12"/>
  <c r="DW966" i="12"/>
  <c r="DX966" i="12"/>
  <c r="EB966" i="12"/>
  <c r="EC966" i="12"/>
  <c r="AO967" i="12"/>
  <c r="AP967" i="12"/>
  <c r="AQ967" i="12"/>
  <c r="AT967" i="12"/>
  <c r="AU967" i="12"/>
  <c r="AV967" i="12"/>
  <c r="AY967" i="12"/>
  <c r="AZ967" i="12"/>
  <c r="BA967" i="12"/>
  <c r="BD967" i="12"/>
  <c r="BE967" i="12"/>
  <c r="BF967" i="12"/>
  <c r="BI967" i="12"/>
  <c r="BJ967" i="12"/>
  <c r="BK967" i="12"/>
  <c r="BN967" i="12"/>
  <c r="BO967" i="12"/>
  <c r="BP967" i="12"/>
  <c r="BS967" i="12"/>
  <c r="BT967" i="12"/>
  <c r="BU967" i="12"/>
  <c r="BX967" i="12"/>
  <c r="BY967" i="12"/>
  <c r="BZ967" i="12"/>
  <c r="CC967" i="12"/>
  <c r="CD967" i="12"/>
  <c r="CE967" i="12"/>
  <c r="CH967" i="12"/>
  <c r="CI967" i="12"/>
  <c r="CJ967" i="12"/>
  <c r="CM967" i="12"/>
  <c r="CN967" i="12"/>
  <c r="CO967" i="12"/>
  <c r="CR967" i="12"/>
  <c r="CS967" i="12"/>
  <c r="CT967" i="12"/>
  <c r="CW967" i="12"/>
  <c r="CX967" i="12"/>
  <c r="CY967" i="12"/>
  <c r="DB967" i="12"/>
  <c r="DC967" i="12"/>
  <c r="DD967" i="12"/>
  <c r="DG967" i="12"/>
  <c r="DH967" i="12"/>
  <c r="DI967" i="12"/>
  <c r="DL967" i="12"/>
  <c r="DM967" i="12"/>
  <c r="DN967" i="12"/>
  <c r="DQ967" i="12"/>
  <c r="DR967" i="12"/>
  <c r="DS967" i="12"/>
  <c r="DW967" i="12"/>
  <c r="DX967" i="12"/>
  <c r="EB967" i="12"/>
  <c r="EC967" i="12"/>
  <c r="AO968" i="12"/>
  <c r="AP968" i="12"/>
  <c r="AQ968" i="12"/>
  <c r="AT968" i="12"/>
  <c r="AU968" i="12"/>
  <c r="AV968" i="12"/>
  <c r="AY968" i="12"/>
  <c r="AZ968" i="12"/>
  <c r="BA968" i="12"/>
  <c r="BD968" i="12"/>
  <c r="BE968" i="12"/>
  <c r="BF968" i="12"/>
  <c r="BI968" i="12"/>
  <c r="BJ968" i="12"/>
  <c r="BK968" i="12"/>
  <c r="BN968" i="12"/>
  <c r="BO968" i="12"/>
  <c r="BP968" i="12"/>
  <c r="BS968" i="12"/>
  <c r="BT968" i="12"/>
  <c r="BU968" i="12"/>
  <c r="BX968" i="12"/>
  <c r="BY968" i="12"/>
  <c r="BZ968" i="12"/>
  <c r="CC968" i="12"/>
  <c r="CD968" i="12"/>
  <c r="CE968" i="12"/>
  <c r="CH968" i="12"/>
  <c r="CI968" i="12"/>
  <c r="CJ968" i="12"/>
  <c r="CM968" i="12"/>
  <c r="CN968" i="12"/>
  <c r="CO968" i="12"/>
  <c r="CR968" i="12"/>
  <c r="CS968" i="12"/>
  <c r="CT968" i="12"/>
  <c r="CW968" i="12"/>
  <c r="CX968" i="12"/>
  <c r="CY968" i="12"/>
  <c r="DB968" i="12"/>
  <c r="DC968" i="12"/>
  <c r="DD968" i="12"/>
  <c r="DG968" i="12"/>
  <c r="DH968" i="12"/>
  <c r="DI968" i="12"/>
  <c r="DL968" i="12"/>
  <c r="DM968" i="12"/>
  <c r="DN968" i="12"/>
  <c r="DQ968" i="12"/>
  <c r="DR968" i="12"/>
  <c r="DS968" i="12"/>
  <c r="DW968" i="12"/>
  <c r="DX968" i="12"/>
  <c r="EB968" i="12"/>
  <c r="EC968" i="12"/>
  <c r="AO969" i="12"/>
  <c r="AP969" i="12"/>
  <c r="AQ969" i="12"/>
  <c r="AT969" i="12"/>
  <c r="AU969" i="12"/>
  <c r="AV969" i="12"/>
  <c r="AY969" i="12"/>
  <c r="AZ969" i="12"/>
  <c r="BA969" i="12"/>
  <c r="BD969" i="12"/>
  <c r="BE969" i="12"/>
  <c r="BF969" i="12"/>
  <c r="BI969" i="12"/>
  <c r="BJ969" i="12"/>
  <c r="BK969" i="12"/>
  <c r="BN969" i="12"/>
  <c r="BO969" i="12"/>
  <c r="BP969" i="12"/>
  <c r="BS969" i="12"/>
  <c r="BT969" i="12"/>
  <c r="BU969" i="12"/>
  <c r="BX969" i="12"/>
  <c r="BY969" i="12"/>
  <c r="BZ969" i="12"/>
  <c r="CC969" i="12"/>
  <c r="CD969" i="12"/>
  <c r="CE969" i="12"/>
  <c r="CH969" i="12"/>
  <c r="CI969" i="12"/>
  <c r="CJ969" i="12"/>
  <c r="CM969" i="12"/>
  <c r="CN969" i="12"/>
  <c r="CO969" i="12"/>
  <c r="CR969" i="12"/>
  <c r="CS969" i="12"/>
  <c r="CT969" i="12"/>
  <c r="CW969" i="12"/>
  <c r="CX969" i="12"/>
  <c r="CY969" i="12"/>
  <c r="DB969" i="12"/>
  <c r="DC969" i="12"/>
  <c r="DD969" i="12"/>
  <c r="DG969" i="12"/>
  <c r="DH969" i="12"/>
  <c r="DI969" i="12"/>
  <c r="DL969" i="12"/>
  <c r="DM969" i="12"/>
  <c r="DN969" i="12"/>
  <c r="DQ969" i="12"/>
  <c r="DR969" i="12"/>
  <c r="DS969" i="12"/>
  <c r="DW969" i="12"/>
  <c r="DX969" i="12"/>
  <c r="EB969" i="12"/>
  <c r="EC969" i="12"/>
  <c r="AO970" i="12"/>
  <c r="AP970" i="12"/>
  <c r="AQ970" i="12"/>
  <c r="AT970" i="12"/>
  <c r="AU970" i="12"/>
  <c r="AV970" i="12"/>
  <c r="AY970" i="12"/>
  <c r="AZ970" i="12"/>
  <c r="BA970" i="12"/>
  <c r="BD970" i="12"/>
  <c r="BE970" i="12"/>
  <c r="BF970" i="12"/>
  <c r="BI970" i="12"/>
  <c r="BJ970" i="12"/>
  <c r="BK970" i="12"/>
  <c r="BN970" i="12"/>
  <c r="BO970" i="12"/>
  <c r="BP970" i="12"/>
  <c r="BS970" i="12"/>
  <c r="BT970" i="12"/>
  <c r="BU970" i="12"/>
  <c r="BX970" i="12"/>
  <c r="BY970" i="12"/>
  <c r="BZ970" i="12"/>
  <c r="CC970" i="12"/>
  <c r="CD970" i="12"/>
  <c r="CE970" i="12"/>
  <c r="CH970" i="12"/>
  <c r="CI970" i="12"/>
  <c r="CJ970" i="12"/>
  <c r="CM970" i="12"/>
  <c r="CN970" i="12"/>
  <c r="CO970" i="12"/>
  <c r="CR970" i="12"/>
  <c r="CS970" i="12"/>
  <c r="CT970" i="12"/>
  <c r="CW970" i="12"/>
  <c r="CX970" i="12"/>
  <c r="CY970" i="12"/>
  <c r="DB970" i="12"/>
  <c r="DC970" i="12"/>
  <c r="DD970" i="12"/>
  <c r="DG970" i="12"/>
  <c r="DH970" i="12"/>
  <c r="DI970" i="12"/>
  <c r="DL970" i="12"/>
  <c r="DM970" i="12"/>
  <c r="DN970" i="12"/>
  <c r="DQ970" i="12"/>
  <c r="DR970" i="12"/>
  <c r="DS970" i="12"/>
  <c r="DW970" i="12"/>
  <c r="DX970" i="12"/>
  <c r="EB970" i="12"/>
  <c r="EC970" i="12"/>
  <c r="AO971" i="12"/>
  <c r="AP971" i="12"/>
  <c r="AQ971" i="12"/>
  <c r="AT971" i="12"/>
  <c r="AU971" i="12"/>
  <c r="AV971" i="12"/>
  <c r="AY971" i="12"/>
  <c r="AZ971" i="12"/>
  <c r="BA971" i="12"/>
  <c r="BD971" i="12"/>
  <c r="BE971" i="12"/>
  <c r="BF971" i="12"/>
  <c r="BI971" i="12"/>
  <c r="BJ971" i="12"/>
  <c r="BK971" i="12"/>
  <c r="BN971" i="12"/>
  <c r="BO971" i="12"/>
  <c r="BP971" i="12"/>
  <c r="BS971" i="12"/>
  <c r="BT971" i="12"/>
  <c r="BU971" i="12"/>
  <c r="BX971" i="12"/>
  <c r="BY971" i="12"/>
  <c r="BZ971" i="12"/>
  <c r="CC971" i="12"/>
  <c r="CD971" i="12"/>
  <c r="CE971" i="12"/>
  <c r="CH971" i="12"/>
  <c r="CI971" i="12"/>
  <c r="CJ971" i="12"/>
  <c r="CM971" i="12"/>
  <c r="CN971" i="12"/>
  <c r="CO971" i="12"/>
  <c r="CR971" i="12"/>
  <c r="CS971" i="12"/>
  <c r="CT971" i="12"/>
  <c r="CW971" i="12"/>
  <c r="CX971" i="12"/>
  <c r="CY971" i="12"/>
  <c r="DB971" i="12"/>
  <c r="DC971" i="12"/>
  <c r="DD971" i="12"/>
  <c r="DG971" i="12"/>
  <c r="DH971" i="12"/>
  <c r="DI971" i="12"/>
  <c r="DL971" i="12"/>
  <c r="DM971" i="12"/>
  <c r="DN971" i="12"/>
  <c r="DQ971" i="12"/>
  <c r="DR971" i="12"/>
  <c r="DS971" i="12"/>
  <c r="DW971" i="12"/>
  <c r="DX971" i="12"/>
  <c r="EB971" i="12"/>
  <c r="EC971" i="12"/>
  <c r="AO972" i="12"/>
  <c r="AP972" i="12"/>
  <c r="AQ972" i="12"/>
  <c r="AT972" i="12"/>
  <c r="AU972" i="12"/>
  <c r="AV972" i="12"/>
  <c r="AY972" i="12"/>
  <c r="AZ972" i="12"/>
  <c r="BA972" i="12"/>
  <c r="BD972" i="12"/>
  <c r="BE972" i="12"/>
  <c r="BF972" i="12"/>
  <c r="BI972" i="12"/>
  <c r="BJ972" i="12"/>
  <c r="BK972" i="12"/>
  <c r="BN972" i="12"/>
  <c r="BO972" i="12"/>
  <c r="BP972" i="12"/>
  <c r="BS972" i="12"/>
  <c r="BT972" i="12"/>
  <c r="BU972" i="12"/>
  <c r="BX972" i="12"/>
  <c r="BY972" i="12"/>
  <c r="BZ972" i="12"/>
  <c r="CC972" i="12"/>
  <c r="CD972" i="12"/>
  <c r="CE972" i="12"/>
  <c r="CH972" i="12"/>
  <c r="CI972" i="12"/>
  <c r="CJ972" i="12"/>
  <c r="CM972" i="12"/>
  <c r="CN972" i="12"/>
  <c r="CO972" i="12"/>
  <c r="CR972" i="12"/>
  <c r="CS972" i="12"/>
  <c r="CT972" i="12"/>
  <c r="CW972" i="12"/>
  <c r="CX972" i="12"/>
  <c r="CY972" i="12"/>
  <c r="DB972" i="12"/>
  <c r="DC972" i="12"/>
  <c r="DD972" i="12"/>
  <c r="DG972" i="12"/>
  <c r="DH972" i="12"/>
  <c r="DI972" i="12"/>
  <c r="DL972" i="12"/>
  <c r="DM972" i="12"/>
  <c r="DN972" i="12"/>
  <c r="DQ972" i="12"/>
  <c r="DR972" i="12"/>
  <c r="DS972" i="12"/>
  <c r="DW972" i="12"/>
  <c r="DX972" i="12"/>
  <c r="EB972" i="12"/>
  <c r="EC972" i="12"/>
  <c r="AO973" i="12"/>
  <c r="AP973" i="12"/>
  <c r="AQ973" i="12"/>
  <c r="AT973" i="12"/>
  <c r="AU973" i="12"/>
  <c r="AV973" i="12"/>
  <c r="AY973" i="12"/>
  <c r="AZ973" i="12"/>
  <c r="BA973" i="12"/>
  <c r="BD973" i="12"/>
  <c r="BE973" i="12"/>
  <c r="BF973" i="12"/>
  <c r="BI973" i="12"/>
  <c r="BJ973" i="12"/>
  <c r="BK973" i="12"/>
  <c r="BN973" i="12"/>
  <c r="BO973" i="12"/>
  <c r="BP973" i="12"/>
  <c r="BS973" i="12"/>
  <c r="BT973" i="12"/>
  <c r="BU973" i="12"/>
  <c r="BX973" i="12"/>
  <c r="BY973" i="12"/>
  <c r="BZ973" i="12"/>
  <c r="CC973" i="12"/>
  <c r="CD973" i="12"/>
  <c r="CE973" i="12"/>
  <c r="CH973" i="12"/>
  <c r="CI973" i="12"/>
  <c r="CJ973" i="12"/>
  <c r="CM973" i="12"/>
  <c r="CN973" i="12"/>
  <c r="CO973" i="12"/>
  <c r="CR973" i="12"/>
  <c r="CS973" i="12"/>
  <c r="CT973" i="12"/>
  <c r="CW973" i="12"/>
  <c r="CX973" i="12"/>
  <c r="CY973" i="12"/>
  <c r="DB973" i="12"/>
  <c r="DC973" i="12"/>
  <c r="DD973" i="12"/>
  <c r="DG973" i="12"/>
  <c r="DH973" i="12"/>
  <c r="DI973" i="12"/>
  <c r="DL973" i="12"/>
  <c r="DM973" i="12"/>
  <c r="DN973" i="12"/>
  <c r="DQ973" i="12"/>
  <c r="DR973" i="12"/>
  <c r="DS973" i="12"/>
  <c r="DW973" i="12"/>
  <c r="DX973" i="12"/>
  <c r="EB973" i="12"/>
  <c r="EC973" i="12"/>
  <c r="AO974" i="12"/>
  <c r="AP974" i="12"/>
  <c r="AQ974" i="12"/>
  <c r="AT974" i="12"/>
  <c r="AU974" i="12"/>
  <c r="AV974" i="12"/>
  <c r="AY974" i="12"/>
  <c r="AZ974" i="12"/>
  <c r="BA974" i="12"/>
  <c r="BD974" i="12"/>
  <c r="BE974" i="12"/>
  <c r="BF974" i="12"/>
  <c r="BI974" i="12"/>
  <c r="BJ974" i="12"/>
  <c r="BK974" i="12"/>
  <c r="BN974" i="12"/>
  <c r="BO974" i="12"/>
  <c r="BP974" i="12"/>
  <c r="BS974" i="12"/>
  <c r="BT974" i="12"/>
  <c r="BU974" i="12"/>
  <c r="BX974" i="12"/>
  <c r="BY974" i="12"/>
  <c r="BZ974" i="12"/>
  <c r="CC974" i="12"/>
  <c r="CD974" i="12"/>
  <c r="CE974" i="12"/>
  <c r="CH974" i="12"/>
  <c r="CI974" i="12"/>
  <c r="CJ974" i="12"/>
  <c r="CM974" i="12"/>
  <c r="CN974" i="12"/>
  <c r="CO974" i="12"/>
  <c r="CR974" i="12"/>
  <c r="CS974" i="12"/>
  <c r="CT974" i="12"/>
  <c r="CW974" i="12"/>
  <c r="CX974" i="12"/>
  <c r="CY974" i="12"/>
  <c r="DB974" i="12"/>
  <c r="DC974" i="12"/>
  <c r="DD974" i="12"/>
  <c r="DG974" i="12"/>
  <c r="DH974" i="12"/>
  <c r="DI974" i="12"/>
  <c r="DL974" i="12"/>
  <c r="DM974" i="12"/>
  <c r="DN974" i="12"/>
  <c r="DQ974" i="12"/>
  <c r="DR974" i="12"/>
  <c r="DS974" i="12"/>
  <c r="DW974" i="12"/>
  <c r="DX974" i="12"/>
  <c r="EB974" i="12"/>
  <c r="EC974" i="12"/>
  <c r="AO975" i="12"/>
  <c r="AP975" i="12"/>
  <c r="AQ975" i="12"/>
  <c r="AT975" i="12"/>
  <c r="AU975" i="12"/>
  <c r="AV975" i="12"/>
  <c r="AY975" i="12"/>
  <c r="AZ975" i="12"/>
  <c r="BA975" i="12"/>
  <c r="BD975" i="12"/>
  <c r="BE975" i="12"/>
  <c r="BF975" i="12"/>
  <c r="BI975" i="12"/>
  <c r="BJ975" i="12"/>
  <c r="BK975" i="12"/>
  <c r="BN975" i="12"/>
  <c r="BO975" i="12"/>
  <c r="BP975" i="12"/>
  <c r="BS975" i="12"/>
  <c r="BT975" i="12"/>
  <c r="BU975" i="12"/>
  <c r="BX975" i="12"/>
  <c r="BY975" i="12"/>
  <c r="BZ975" i="12"/>
  <c r="CC975" i="12"/>
  <c r="CD975" i="12"/>
  <c r="CE975" i="12"/>
  <c r="CH975" i="12"/>
  <c r="CI975" i="12"/>
  <c r="CJ975" i="12"/>
  <c r="CM975" i="12"/>
  <c r="CN975" i="12"/>
  <c r="CO975" i="12"/>
  <c r="CR975" i="12"/>
  <c r="CS975" i="12"/>
  <c r="CT975" i="12"/>
  <c r="CW975" i="12"/>
  <c r="CX975" i="12"/>
  <c r="CY975" i="12"/>
  <c r="DB975" i="12"/>
  <c r="DC975" i="12"/>
  <c r="DD975" i="12"/>
  <c r="DG975" i="12"/>
  <c r="DH975" i="12"/>
  <c r="DI975" i="12"/>
  <c r="DL975" i="12"/>
  <c r="DM975" i="12"/>
  <c r="DN975" i="12"/>
  <c r="DQ975" i="12"/>
  <c r="DR975" i="12"/>
  <c r="DS975" i="12"/>
  <c r="DW975" i="12"/>
  <c r="DX975" i="12"/>
  <c r="EB975" i="12"/>
  <c r="EC975" i="12"/>
  <c r="AO976" i="12"/>
  <c r="AP976" i="12"/>
  <c r="AQ976" i="12"/>
  <c r="AT976" i="12"/>
  <c r="AU976" i="12"/>
  <c r="AV976" i="12"/>
  <c r="AY976" i="12"/>
  <c r="AZ976" i="12"/>
  <c r="BA976" i="12"/>
  <c r="BD976" i="12"/>
  <c r="BE976" i="12"/>
  <c r="BF976" i="12"/>
  <c r="BI976" i="12"/>
  <c r="BJ976" i="12"/>
  <c r="BK976" i="12"/>
  <c r="BN976" i="12"/>
  <c r="BO976" i="12"/>
  <c r="BP976" i="12"/>
  <c r="BS976" i="12"/>
  <c r="BT976" i="12"/>
  <c r="BU976" i="12"/>
  <c r="BX976" i="12"/>
  <c r="BY976" i="12"/>
  <c r="BZ976" i="12"/>
  <c r="CC976" i="12"/>
  <c r="CD976" i="12"/>
  <c r="CE976" i="12"/>
  <c r="CH976" i="12"/>
  <c r="CI976" i="12"/>
  <c r="CJ976" i="12"/>
  <c r="CM976" i="12"/>
  <c r="CN976" i="12"/>
  <c r="CO976" i="12"/>
  <c r="CR976" i="12"/>
  <c r="CS976" i="12"/>
  <c r="CT976" i="12"/>
  <c r="CW976" i="12"/>
  <c r="CX976" i="12"/>
  <c r="CY976" i="12"/>
  <c r="DB976" i="12"/>
  <c r="DC976" i="12"/>
  <c r="DD976" i="12"/>
  <c r="DG976" i="12"/>
  <c r="DH976" i="12"/>
  <c r="DI976" i="12"/>
  <c r="DL976" i="12"/>
  <c r="DM976" i="12"/>
  <c r="DN976" i="12"/>
  <c r="DQ976" i="12"/>
  <c r="DR976" i="12"/>
  <c r="DS976" i="12"/>
  <c r="DW976" i="12"/>
  <c r="DX976" i="12"/>
  <c r="EB976" i="12"/>
  <c r="EC976" i="12"/>
  <c r="AO977" i="12"/>
  <c r="AP977" i="12"/>
  <c r="AQ977" i="12"/>
  <c r="AT977" i="12"/>
  <c r="AU977" i="12"/>
  <c r="AV977" i="12"/>
  <c r="AY977" i="12"/>
  <c r="AZ977" i="12"/>
  <c r="BA977" i="12"/>
  <c r="BD977" i="12"/>
  <c r="BE977" i="12"/>
  <c r="BF977" i="12"/>
  <c r="BI977" i="12"/>
  <c r="BJ977" i="12"/>
  <c r="BK977" i="12"/>
  <c r="BN977" i="12"/>
  <c r="BO977" i="12"/>
  <c r="BP977" i="12"/>
  <c r="BS977" i="12"/>
  <c r="BT977" i="12"/>
  <c r="BU977" i="12"/>
  <c r="BX977" i="12"/>
  <c r="BY977" i="12"/>
  <c r="BZ977" i="12"/>
  <c r="CC977" i="12"/>
  <c r="CD977" i="12"/>
  <c r="CE977" i="12"/>
  <c r="CH977" i="12"/>
  <c r="CI977" i="12"/>
  <c r="CJ977" i="12"/>
  <c r="CM977" i="12"/>
  <c r="CN977" i="12"/>
  <c r="CO977" i="12"/>
  <c r="CR977" i="12"/>
  <c r="CS977" i="12"/>
  <c r="CT977" i="12"/>
  <c r="CW977" i="12"/>
  <c r="CX977" i="12"/>
  <c r="CY977" i="12"/>
  <c r="DB977" i="12"/>
  <c r="DC977" i="12"/>
  <c r="DD977" i="12"/>
  <c r="DG977" i="12"/>
  <c r="DH977" i="12"/>
  <c r="DI977" i="12"/>
  <c r="DL977" i="12"/>
  <c r="DM977" i="12"/>
  <c r="DN977" i="12"/>
  <c r="DQ977" i="12"/>
  <c r="DR977" i="12"/>
  <c r="DS977" i="12"/>
  <c r="DW977" i="12"/>
  <c r="DX977" i="12"/>
  <c r="EB977" i="12"/>
  <c r="EC977" i="12"/>
  <c r="AO978" i="12"/>
  <c r="AP978" i="12"/>
  <c r="AQ978" i="12"/>
  <c r="AT978" i="12"/>
  <c r="AU978" i="12"/>
  <c r="AV978" i="12"/>
  <c r="AY978" i="12"/>
  <c r="AZ978" i="12"/>
  <c r="BA978" i="12"/>
  <c r="BD978" i="12"/>
  <c r="BE978" i="12"/>
  <c r="BF978" i="12"/>
  <c r="BI978" i="12"/>
  <c r="BJ978" i="12"/>
  <c r="BK978" i="12"/>
  <c r="BN978" i="12"/>
  <c r="BO978" i="12"/>
  <c r="BP978" i="12"/>
  <c r="BS978" i="12"/>
  <c r="BT978" i="12"/>
  <c r="BU978" i="12"/>
  <c r="BX978" i="12"/>
  <c r="BY978" i="12"/>
  <c r="BZ978" i="12"/>
  <c r="CC978" i="12"/>
  <c r="CD978" i="12"/>
  <c r="CE978" i="12"/>
  <c r="CH978" i="12"/>
  <c r="CI978" i="12"/>
  <c r="CJ978" i="12"/>
  <c r="CM978" i="12"/>
  <c r="CN978" i="12"/>
  <c r="CO978" i="12"/>
  <c r="CR978" i="12"/>
  <c r="CS978" i="12"/>
  <c r="CT978" i="12"/>
  <c r="CW978" i="12"/>
  <c r="CX978" i="12"/>
  <c r="CY978" i="12"/>
  <c r="DB978" i="12"/>
  <c r="DC978" i="12"/>
  <c r="DD978" i="12"/>
  <c r="DG978" i="12"/>
  <c r="DH978" i="12"/>
  <c r="DI978" i="12"/>
  <c r="DL978" i="12"/>
  <c r="DM978" i="12"/>
  <c r="DN978" i="12"/>
  <c r="DQ978" i="12"/>
  <c r="DR978" i="12"/>
  <c r="DS978" i="12"/>
  <c r="DW978" i="12"/>
  <c r="DX978" i="12"/>
  <c r="EB978" i="12"/>
  <c r="EC978" i="12"/>
  <c r="AO979" i="12"/>
  <c r="AP979" i="12"/>
  <c r="AQ979" i="12"/>
  <c r="AT979" i="12"/>
  <c r="AU979" i="12"/>
  <c r="AV979" i="12"/>
  <c r="AY979" i="12"/>
  <c r="AZ979" i="12"/>
  <c r="BA979" i="12"/>
  <c r="BD979" i="12"/>
  <c r="BE979" i="12"/>
  <c r="BF979" i="12"/>
  <c r="BI979" i="12"/>
  <c r="BJ979" i="12"/>
  <c r="BK979" i="12"/>
  <c r="BN979" i="12"/>
  <c r="BO979" i="12"/>
  <c r="BP979" i="12"/>
  <c r="BS979" i="12"/>
  <c r="BT979" i="12"/>
  <c r="BU979" i="12"/>
  <c r="BX979" i="12"/>
  <c r="BY979" i="12"/>
  <c r="BZ979" i="12"/>
  <c r="CC979" i="12"/>
  <c r="CD979" i="12"/>
  <c r="CE979" i="12"/>
  <c r="CH979" i="12"/>
  <c r="CI979" i="12"/>
  <c r="CJ979" i="12"/>
  <c r="CM979" i="12"/>
  <c r="CN979" i="12"/>
  <c r="CO979" i="12"/>
  <c r="CR979" i="12"/>
  <c r="CS979" i="12"/>
  <c r="CT979" i="12"/>
  <c r="CW979" i="12"/>
  <c r="CX979" i="12"/>
  <c r="CY979" i="12"/>
  <c r="DB979" i="12"/>
  <c r="DC979" i="12"/>
  <c r="DD979" i="12"/>
  <c r="DG979" i="12"/>
  <c r="DH979" i="12"/>
  <c r="DI979" i="12"/>
  <c r="DL979" i="12"/>
  <c r="DM979" i="12"/>
  <c r="DN979" i="12"/>
  <c r="DQ979" i="12"/>
  <c r="DR979" i="12"/>
  <c r="DS979" i="12"/>
  <c r="DW979" i="12"/>
  <c r="DX979" i="12"/>
  <c r="EB979" i="12"/>
  <c r="EC979" i="12"/>
  <c r="AO980" i="12"/>
  <c r="AP980" i="12"/>
  <c r="AQ980" i="12"/>
  <c r="AT980" i="12"/>
  <c r="AU980" i="12"/>
  <c r="AV980" i="12"/>
  <c r="AY980" i="12"/>
  <c r="AZ980" i="12"/>
  <c r="BA980" i="12"/>
  <c r="BD980" i="12"/>
  <c r="BE980" i="12"/>
  <c r="BF980" i="12"/>
  <c r="BI980" i="12"/>
  <c r="BJ980" i="12"/>
  <c r="BK980" i="12"/>
  <c r="BN980" i="12"/>
  <c r="BO980" i="12"/>
  <c r="BP980" i="12"/>
  <c r="BS980" i="12"/>
  <c r="BT980" i="12"/>
  <c r="BU980" i="12"/>
  <c r="BX980" i="12"/>
  <c r="BY980" i="12"/>
  <c r="BZ980" i="12"/>
  <c r="CC980" i="12"/>
  <c r="CD980" i="12"/>
  <c r="CE980" i="12"/>
  <c r="CH980" i="12"/>
  <c r="CI980" i="12"/>
  <c r="CJ980" i="12"/>
  <c r="CM980" i="12"/>
  <c r="CN980" i="12"/>
  <c r="CO980" i="12"/>
  <c r="CR980" i="12"/>
  <c r="CS980" i="12"/>
  <c r="CT980" i="12"/>
  <c r="CW980" i="12"/>
  <c r="CX980" i="12"/>
  <c r="CY980" i="12"/>
  <c r="DB980" i="12"/>
  <c r="DC980" i="12"/>
  <c r="DD980" i="12"/>
  <c r="DG980" i="12"/>
  <c r="DH980" i="12"/>
  <c r="DI980" i="12"/>
  <c r="DL980" i="12"/>
  <c r="DM980" i="12"/>
  <c r="DN980" i="12"/>
  <c r="DQ980" i="12"/>
  <c r="DR980" i="12"/>
  <c r="DS980" i="12"/>
  <c r="DW980" i="12"/>
  <c r="DX980" i="12"/>
  <c r="EB980" i="12"/>
  <c r="EC980" i="12"/>
  <c r="AO981" i="12"/>
  <c r="AP981" i="12"/>
  <c r="AQ981" i="12"/>
  <c r="AT981" i="12"/>
  <c r="AU981" i="12"/>
  <c r="AV981" i="12"/>
  <c r="AY981" i="12"/>
  <c r="AZ981" i="12"/>
  <c r="BA981" i="12"/>
  <c r="BD981" i="12"/>
  <c r="BE981" i="12"/>
  <c r="BF981" i="12"/>
  <c r="BI981" i="12"/>
  <c r="BJ981" i="12"/>
  <c r="BK981" i="12"/>
  <c r="BN981" i="12"/>
  <c r="BO981" i="12"/>
  <c r="BP981" i="12"/>
  <c r="BS981" i="12"/>
  <c r="BT981" i="12"/>
  <c r="BU981" i="12"/>
  <c r="BX981" i="12"/>
  <c r="BY981" i="12"/>
  <c r="BZ981" i="12"/>
  <c r="CC981" i="12"/>
  <c r="CD981" i="12"/>
  <c r="CE981" i="12"/>
  <c r="CH981" i="12"/>
  <c r="CI981" i="12"/>
  <c r="CJ981" i="12"/>
  <c r="CM981" i="12"/>
  <c r="CN981" i="12"/>
  <c r="CO981" i="12"/>
  <c r="CR981" i="12"/>
  <c r="CS981" i="12"/>
  <c r="CT981" i="12"/>
  <c r="CW981" i="12"/>
  <c r="CX981" i="12"/>
  <c r="CY981" i="12"/>
  <c r="DB981" i="12"/>
  <c r="DC981" i="12"/>
  <c r="DD981" i="12"/>
  <c r="DG981" i="12"/>
  <c r="DH981" i="12"/>
  <c r="DI981" i="12"/>
  <c r="DL981" i="12"/>
  <c r="DM981" i="12"/>
  <c r="DN981" i="12"/>
  <c r="DQ981" i="12"/>
  <c r="DR981" i="12"/>
  <c r="DS981" i="12"/>
  <c r="DW981" i="12"/>
  <c r="DX981" i="12"/>
  <c r="EB981" i="12"/>
  <c r="EC981" i="12"/>
  <c r="AO982" i="12"/>
  <c r="AP982" i="12"/>
  <c r="AQ982" i="12"/>
  <c r="AT982" i="12"/>
  <c r="AU982" i="12"/>
  <c r="AV982" i="12"/>
  <c r="AY982" i="12"/>
  <c r="AZ982" i="12"/>
  <c r="BA982" i="12"/>
  <c r="BD982" i="12"/>
  <c r="BE982" i="12"/>
  <c r="BF982" i="12"/>
  <c r="BI982" i="12"/>
  <c r="BJ982" i="12"/>
  <c r="BK982" i="12"/>
  <c r="BN982" i="12"/>
  <c r="BO982" i="12"/>
  <c r="BP982" i="12"/>
  <c r="BS982" i="12"/>
  <c r="BT982" i="12"/>
  <c r="BU982" i="12"/>
  <c r="BX982" i="12"/>
  <c r="BY982" i="12"/>
  <c r="BZ982" i="12"/>
  <c r="CC982" i="12"/>
  <c r="CD982" i="12"/>
  <c r="CE982" i="12"/>
  <c r="CH982" i="12"/>
  <c r="CI982" i="12"/>
  <c r="CJ982" i="12"/>
  <c r="CM982" i="12"/>
  <c r="CN982" i="12"/>
  <c r="CO982" i="12"/>
  <c r="CR982" i="12"/>
  <c r="CS982" i="12"/>
  <c r="CT982" i="12"/>
  <c r="CW982" i="12"/>
  <c r="CX982" i="12"/>
  <c r="CY982" i="12"/>
  <c r="DB982" i="12"/>
  <c r="DC982" i="12"/>
  <c r="DD982" i="12"/>
  <c r="DG982" i="12"/>
  <c r="DH982" i="12"/>
  <c r="DI982" i="12"/>
  <c r="DL982" i="12"/>
  <c r="DM982" i="12"/>
  <c r="DN982" i="12"/>
  <c r="DQ982" i="12"/>
  <c r="DR982" i="12"/>
  <c r="DS982" i="12"/>
  <c r="DW982" i="12"/>
  <c r="DX982" i="12"/>
  <c r="EB982" i="12"/>
  <c r="EC982" i="12"/>
  <c r="AO983" i="12"/>
  <c r="AP983" i="12"/>
  <c r="AQ983" i="12"/>
  <c r="AT983" i="12"/>
  <c r="AU983" i="12"/>
  <c r="AV983" i="12"/>
  <c r="AY983" i="12"/>
  <c r="AZ983" i="12"/>
  <c r="BA983" i="12"/>
  <c r="BD983" i="12"/>
  <c r="BE983" i="12"/>
  <c r="BF983" i="12"/>
  <c r="BI983" i="12"/>
  <c r="BJ983" i="12"/>
  <c r="BK983" i="12"/>
  <c r="BN983" i="12"/>
  <c r="BO983" i="12"/>
  <c r="BP983" i="12"/>
  <c r="BS983" i="12"/>
  <c r="BT983" i="12"/>
  <c r="BU983" i="12"/>
  <c r="BX983" i="12"/>
  <c r="BY983" i="12"/>
  <c r="BZ983" i="12"/>
  <c r="CC983" i="12"/>
  <c r="CD983" i="12"/>
  <c r="CE983" i="12"/>
  <c r="CH983" i="12"/>
  <c r="CI983" i="12"/>
  <c r="CJ983" i="12"/>
  <c r="CM983" i="12"/>
  <c r="CN983" i="12"/>
  <c r="CO983" i="12"/>
  <c r="CR983" i="12"/>
  <c r="CS983" i="12"/>
  <c r="CT983" i="12"/>
  <c r="CW983" i="12"/>
  <c r="CX983" i="12"/>
  <c r="CY983" i="12"/>
  <c r="DB983" i="12"/>
  <c r="DC983" i="12"/>
  <c r="DD983" i="12"/>
  <c r="DG983" i="12"/>
  <c r="DH983" i="12"/>
  <c r="DI983" i="12"/>
  <c r="DL983" i="12"/>
  <c r="DM983" i="12"/>
  <c r="DN983" i="12"/>
  <c r="DQ983" i="12"/>
  <c r="DR983" i="12"/>
  <c r="DS983" i="12"/>
  <c r="DW983" i="12"/>
  <c r="DX983" i="12"/>
  <c r="EB983" i="12"/>
  <c r="EC983" i="12"/>
  <c r="AO984" i="12"/>
  <c r="AP984" i="12"/>
  <c r="AQ984" i="12"/>
  <c r="AT984" i="12"/>
  <c r="AU984" i="12"/>
  <c r="AV984" i="12"/>
  <c r="AY984" i="12"/>
  <c r="AZ984" i="12"/>
  <c r="BA984" i="12"/>
  <c r="BD984" i="12"/>
  <c r="BE984" i="12"/>
  <c r="BF984" i="12"/>
  <c r="BI984" i="12"/>
  <c r="BJ984" i="12"/>
  <c r="BK984" i="12"/>
  <c r="BN984" i="12"/>
  <c r="BO984" i="12"/>
  <c r="BP984" i="12"/>
  <c r="BS984" i="12"/>
  <c r="BT984" i="12"/>
  <c r="BU984" i="12"/>
  <c r="BX984" i="12"/>
  <c r="BY984" i="12"/>
  <c r="BZ984" i="12"/>
  <c r="CC984" i="12"/>
  <c r="CD984" i="12"/>
  <c r="CE984" i="12"/>
  <c r="CH984" i="12"/>
  <c r="CI984" i="12"/>
  <c r="CJ984" i="12"/>
  <c r="CM984" i="12"/>
  <c r="CN984" i="12"/>
  <c r="CO984" i="12"/>
  <c r="CR984" i="12"/>
  <c r="CS984" i="12"/>
  <c r="CT984" i="12"/>
  <c r="CW984" i="12"/>
  <c r="CX984" i="12"/>
  <c r="CY984" i="12"/>
  <c r="DB984" i="12"/>
  <c r="DC984" i="12"/>
  <c r="DD984" i="12"/>
  <c r="DG984" i="12"/>
  <c r="DH984" i="12"/>
  <c r="DI984" i="12"/>
  <c r="DL984" i="12"/>
  <c r="DM984" i="12"/>
  <c r="DN984" i="12"/>
  <c r="DQ984" i="12"/>
  <c r="DR984" i="12"/>
  <c r="DS984" i="12"/>
  <c r="DW984" i="12"/>
  <c r="DX984" i="12"/>
  <c r="EB984" i="12"/>
  <c r="EC984" i="12"/>
  <c r="AO985" i="12"/>
  <c r="AP985" i="12"/>
  <c r="AQ985" i="12"/>
  <c r="AT985" i="12"/>
  <c r="AU985" i="12"/>
  <c r="AV985" i="12"/>
  <c r="AY985" i="12"/>
  <c r="AZ985" i="12"/>
  <c r="BA985" i="12"/>
  <c r="BD985" i="12"/>
  <c r="BE985" i="12"/>
  <c r="BF985" i="12"/>
  <c r="BI985" i="12"/>
  <c r="BJ985" i="12"/>
  <c r="BK985" i="12"/>
  <c r="BN985" i="12"/>
  <c r="BO985" i="12"/>
  <c r="BP985" i="12"/>
  <c r="BS985" i="12"/>
  <c r="BT985" i="12"/>
  <c r="BU985" i="12"/>
  <c r="BX985" i="12"/>
  <c r="BY985" i="12"/>
  <c r="BZ985" i="12"/>
  <c r="CC985" i="12"/>
  <c r="CD985" i="12"/>
  <c r="CE985" i="12"/>
  <c r="CH985" i="12"/>
  <c r="CI985" i="12"/>
  <c r="CJ985" i="12"/>
  <c r="CM985" i="12"/>
  <c r="CN985" i="12"/>
  <c r="CO985" i="12"/>
  <c r="CR985" i="12"/>
  <c r="CS985" i="12"/>
  <c r="CT985" i="12"/>
  <c r="CW985" i="12"/>
  <c r="CX985" i="12"/>
  <c r="CY985" i="12"/>
  <c r="DB985" i="12"/>
  <c r="DC985" i="12"/>
  <c r="DD985" i="12"/>
  <c r="DG985" i="12"/>
  <c r="DH985" i="12"/>
  <c r="DI985" i="12"/>
  <c r="DL985" i="12"/>
  <c r="DM985" i="12"/>
  <c r="DN985" i="12"/>
  <c r="DQ985" i="12"/>
  <c r="DR985" i="12"/>
  <c r="DS985" i="12"/>
  <c r="DW985" i="12"/>
  <c r="DX985" i="12"/>
  <c r="EB985" i="12"/>
  <c r="EC985" i="12"/>
  <c r="AO986" i="12"/>
  <c r="AP986" i="12"/>
  <c r="AQ986" i="12"/>
  <c r="AT986" i="12"/>
  <c r="AU986" i="12"/>
  <c r="AV986" i="12"/>
  <c r="AY986" i="12"/>
  <c r="AZ986" i="12"/>
  <c r="BA986" i="12"/>
  <c r="BD986" i="12"/>
  <c r="BE986" i="12"/>
  <c r="BF986" i="12"/>
  <c r="BI986" i="12"/>
  <c r="BJ986" i="12"/>
  <c r="BK986" i="12"/>
  <c r="BN986" i="12"/>
  <c r="BO986" i="12"/>
  <c r="BP986" i="12"/>
  <c r="BS986" i="12"/>
  <c r="BT986" i="12"/>
  <c r="BU986" i="12"/>
  <c r="BX986" i="12"/>
  <c r="BY986" i="12"/>
  <c r="BZ986" i="12"/>
  <c r="CC986" i="12"/>
  <c r="CD986" i="12"/>
  <c r="CE986" i="12"/>
  <c r="CH986" i="12"/>
  <c r="CI986" i="12"/>
  <c r="CJ986" i="12"/>
  <c r="CM986" i="12"/>
  <c r="CN986" i="12"/>
  <c r="CO986" i="12"/>
  <c r="CR986" i="12"/>
  <c r="CS986" i="12"/>
  <c r="CT986" i="12"/>
  <c r="CW986" i="12"/>
  <c r="CX986" i="12"/>
  <c r="CY986" i="12"/>
  <c r="DB986" i="12"/>
  <c r="DC986" i="12"/>
  <c r="DD986" i="12"/>
  <c r="DG986" i="12"/>
  <c r="DH986" i="12"/>
  <c r="DI986" i="12"/>
  <c r="DL986" i="12"/>
  <c r="DM986" i="12"/>
  <c r="DN986" i="12"/>
  <c r="DQ986" i="12"/>
  <c r="DR986" i="12"/>
  <c r="DS986" i="12"/>
  <c r="DW986" i="12"/>
  <c r="DX986" i="12"/>
  <c r="EB986" i="12"/>
  <c r="EC986" i="12"/>
  <c r="AO987" i="12"/>
  <c r="AP987" i="12"/>
  <c r="AQ987" i="12"/>
  <c r="AT987" i="12"/>
  <c r="AU987" i="12"/>
  <c r="AV987" i="12"/>
  <c r="AY987" i="12"/>
  <c r="AZ987" i="12"/>
  <c r="BA987" i="12"/>
  <c r="BD987" i="12"/>
  <c r="BE987" i="12"/>
  <c r="BF987" i="12"/>
  <c r="BI987" i="12"/>
  <c r="BJ987" i="12"/>
  <c r="BK987" i="12"/>
  <c r="BN987" i="12"/>
  <c r="BO987" i="12"/>
  <c r="BP987" i="12"/>
  <c r="BS987" i="12"/>
  <c r="BT987" i="12"/>
  <c r="BU987" i="12"/>
  <c r="BX987" i="12"/>
  <c r="BY987" i="12"/>
  <c r="BZ987" i="12"/>
  <c r="CC987" i="12"/>
  <c r="CD987" i="12"/>
  <c r="CE987" i="12"/>
  <c r="CH987" i="12"/>
  <c r="CI987" i="12"/>
  <c r="CJ987" i="12"/>
  <c r="CM987" i="12"/>
  <c r="CN987" i="12"/>
  <c r="CO987" i="12"/>
  <c r="CR987" i="12"/>
  <c r="CS987" i="12"/>
  <c r="CT987" i="12"/>
  <c r="CW987" i="12"/>
  <c r="CX987" i="12"/>
  <c r="CY987" i="12"/>
  <c r="DB987" i="12"/>
  <c r="DC987" i="12"/>
  <c r="DD987" i="12"/>
  <c r="DG987" i="12"/>
  <c r="DH987" i="12"/>
  <c r="DI987" i="12"/>
  <c r="DL987" i="12"/>
  <c r="DM987" i="12"/>
  <c r="DN987" i="12"/>
  <c r="DQ987" i="12"/>
  <c r="DR987" i="12"/>
  <c r="DS987" i="12"/>
  <c r="DW987" i="12"/>
  <c r="DX987" i="12"/>
  <c r="EB987" i="12"/>
  <c r="EC987" i="12"/>
  <c r="AO988" i="12"/>
  <c r="AP988" i="12"/>
  <c r="AQ988" i="12"/>
  <c r="AT988" i="12"/>
  <c r="AU988" i="12"/>
  <c r="AV988" i="12"/>
  <c r="AY988" i="12"/>
  <c r="AZ988" i="12"/>
  <c r="BA988" i="12"/>
  <c r="BD988" i="12"/>
  <c r="BE988" i="12"/>
  <c r="BF988" i="12"/>
  <c r="BI988" i="12"/>
  <c r="BJ988" i="12"/>
  <c r="BK988" i="12"/>
  <c r="BN988" i="12"/>
  <c r="BO988" i="12"/>
  <c r="BP988" i="12"/>
  <c r="BS988" i="12"/>
  <c r="BT988" i="12"/>
  <c r="BU988" i="12"/>
  <c r="BX988" i="12"/>
  <c r="BY988" i="12"/>
  <c r="BZ988" i="12"/>
  <c r="CC988" i="12"/>
  <c r="CD988" i="12"/>
  <c r="CE988" i="12"/>
  <c r="CH988" i="12"/>
  <c r="CI988" i="12"/>
  <c r="CJ988" i="12"/>
  <c r="CM988" i="12"/>
  <c r="CN988" i="12"/>
  <c r="CO988" i="12"/>
  <c r="CR988" i="12"/>
  <c r="CS988" i="12"/>
  <c r="CT988" i="12"/>
  <c r="CW988" i="12"/>
  <c r="CX988" i="12"/>
  <c r="CY988" i="12"/>
  <c r="DB988" i="12"/>
  <c r="DC988" i="12"/>
  <c r="DD988" i="12"/>
  <c r="DG988" i="12"/>
  <c r="DH988" i="12"/>
  <c r="DI988" i="12"/>
  <c r="DL988" i="12"/>
  <c r="DM988" i="12"/>
  <c r="DN988" i="12"/>
  <c r="DQ988" i="12"/>
  <c r="DR988" i="12"/>
  <c r="DS988" i="12"/>
  <c r="DW988" i="12"/>
  <c r="DX988" i="12"/>
  <c r="EB988" i="12"/>
  <c r="EC988" i="12"/>
  <c r="AO989" i="12"/>
  <c r="AP989" i="12"/>
  <c r="AQ989" i="12"/>
  <c r="AT989" i="12"/>
  <c r="AU989" i="12"/>
  <c r="AV989" i="12"/>
  <c r="AY989" i="12"/>
  <c r="AZ989" i="12"/>
  <c r="BA989" i="12"/>
  <c r="BD989" i="12"/>
  <c r="BE989" i="12"/>
  <c r="BF989" i="12"/>
  <c r="BI989" i="12"/>
  <c r="BJ989" i="12"/>
  <c r="BK989" i="12"/>
  <c r="BN989" i="12"/>
  <c r="BO989" i="12"/>
  <c r="BP989" i="12"/>
  <c r="BS989" i="12"/>
  <c r="BT989" i="12"/>
  <c r="BU989" i="12"/>
  <c r="BX989" i="12"/>
  <c r="BY989" i="12"/>
  <c r="BZ989" i="12"/>
  <c r="CC989" i="12"/>
  <c r="CD989" i="12"/>
  <c r="CE989" i="12"/>
  <c r="CH989" i="12"/>
  <c r="CI989" i="12"/>
  <c r="CJ989" i="12"/>
  <c r="CM989" i="12"/>
  <c r="CN989" i="12"/>
  <c r="CO989" i="12"/>
  <c r="CR989" i="12"/>
  <c r="CS989" i="12"/>
  <c r="CT989" i="12"/>
  <c r="CW989" i="12"/>
  <c r="CX989" i="12"/>
  <c r="CY989" i="12"/>
  <c r="DB989" i="12"/>
  <c r="DC989" i="12"/>
  <c r="DD989" i="12"/>
  <c r="DG989" i="12"/>
  <c r="DH989" i="12"/>
  <c r="DI989" i="12"/>
  <c r="DL989" i="12"/>
  <c r="DM989" i="12"/>
  <c r="DN989" i="12"/>
  <c r="DQ989" i="12"/>
  <c r="DR989" i="12"/>
  <c r="DS989" i="12"/>
  <c r="DW989" i="12"/>
  <c r="DX989" i="12"/>
  <c r="EB989" i="12"/>
  <c r="EC989" i="12"/>
  <c r="AO990" i="12"/>
  <c r="AP990" i="12"/>
  <c r="AQ990" i="12"/>
  <c r="AT990" i="12"/>
  <c r="AU990" i="12"/>
  <c r="AV990" i="12"/>
  <c r="AY990" i="12"/>
  <c r="AZ990" i="12"/>
  <c r="BA990" i="12"/>
  <c r="BD990" i="12"/>
  <c r="BE990" i="12"/>
  <c r="BF990" i="12"/>
  <c r="BI990" i="12"/>
  <c r="BJ990" i="12"/>
  <c r="BK990" i="12"/>
  <c r="BN990" i="12"/>
  <c r="BO990" i="12"/>
  <c r="BP990" i="12"/>
  <c r="BS990" i="12"/>
  <c r="BT990" i="12"/>
  <c r="BU990" i="12"/>
  <c r="BX990" i="12"/>
  <c r="BY990" i="12"/>
  <c r="BZ990" i="12"/>
  <c r="CC990" i="12"/>
  <c r="CD990" i="12"/>
  <c r="CE990" i="12"/>
  <c r="CH990" i="12"/>
  <c r="CI990" i="12"/>
  <c r="CJ990" i="12"/>
  <c r="CM990" i="12"/>
  <c r="CN990" i="12"/>
  <c r="CO990" i="12"/>
  <c r="CR990" i="12"/>
  <c r="CS990" i="12"/>
  <c r="CT990" i="12"/>
  <c r="CW990" i="12"/>
  <c r="CX990" i="12"/>
  <c r="CY990" i="12"/>
  <c r="DB990" i="12"/>
  <c r="DC990" i="12"/>
  <c r="DD990" i="12"/>
  <c r="DG990" i="12"/>
  <c r="DH990" i="12"/>
  <c r="DI990" i="12"/>
  <c r="DL990" i="12"/>
  <c r="DM990" i="12"/>
  <c r="DN990" i="12"/>
  <c r="DQ990" i="12"/>
  <c r="DR990" i="12"/>
  <c r="DS990" i="12"/>
  <c r="DW990" i="12"/>
  <c r="DX990" i="12"/>
  <c r="EB990" i="12"/>
  <c r="EC990" i="12"/>
  <c r="AO991" i="12"/>
  <c r="AP991" i="12"/>
  <c r="AQ991" i="12"/>
  <c r="AT991" i="12"/>
  <c r="AU991" i="12"/>
  <c r="AV991" i="12"/>
  <c r="AY991" i="12"/>
  <c r="AZ991" i="12"/>
  <c r="BA991" i="12"/>
  <c r="BD991" i="12"/>
  <c r="BE991" i="12"/>
  <c r="BF991" i="12"/>
  <c r="BI991" i="12"/>
  <c r="BJ991" i="12"/>
  <c r="BK991" i="12"/>
  <c r="BN991" i="12"/>
  <c r="BO991" i="12"/>
  <c r="BP991" i="12"/>
  <c r="BS991" i="12"/>
  <c r="BT991" i="12"/>
  <c r="BU991" i="12"/>
  <c r="BX991" i="12"/>
  <c r="BY991" i="12"/>
  <c r="BZ991" i="12"/>
  <c r="CC991" i="12"/>
  <c r="CD991" i="12"/>
  <c r="CE991" i="12"/>
  <c r="CH991" i="12"/>
  <c r="CI991" i="12"/>
  <c r="CJ991" i="12"/>
  <c r="CM991" i="12"/>
  <c r="CN991" i="12"/>
  <c r="CO991" i="12"/>
  <c r="CR991" i="12"/>
  <c r="CS991" i="12"/>
  <c r="CT991" i="12"/>
  <c r="CW991" i="12"/>
  <c r="CX991" i="12"/>
  <c r="CY991" i="12"/>
  <c r="DB991" i="12"/>
  <c r="DC991" i="12"/>
  <c r="DD991" i="12"/>
  <c r="DG991" i="12"/>
  <c r="DH991" i="12"/>
  <c r="DI991" i="12"/>
  <c r="DL991" i="12"/>
  <c r="DM991" i="12"/>
  <c r="DN991" i="12"/>
  <c r="DQ991" i="12"/>
  <c r="DR991" i="12"/>
  <c r="DS991" i="12"/>
  <c r="DW991" i="12"/>
  <c r="DX991" i="12"/>
  <c r="EB991" i="12"/>
  <c r="EC991" i="12"/>
  <c r="AO992" i="12"/>
  <c r="AP992" i="12"/>
  <c r="AQ992" i="12"/>
  <c r="AT992" i="12"/>
  <c r="AU992" i="12"/>
  <c r="AV992" i="12"/>
  <c r="AY992" i="12"/>
  <c r="AZ992" i="12"/>
  <c r="BA992" i="12"/>
  <c r="BD992" i="12"/>
  <c r="BE992" i="12"/>
  <c r="BF992" i="12"/>
  <c r="BI992" i="12"/>
  <c r="BJ992" i="12"/>
  <c r="BK992" i="12"/>
  <c r="BN992" i="12"/>
  <c r="BO992" i="12"/>
  <c r="BP992" i="12"/>
  <c r="BS992" i="12"/>
  <c r="BT992" i="12"/>
  <c r="BU992" i="12"/>
  <c r="BX992" i="12"/>
  <c r="BY992" i="12"/>
  <c r="BZ992" i="12"/>
  <c r="CC992" i="12"/>
  <c r="CD992" i="12"/>
  <c r="CE992" i="12"/>
  <c r="CH992" i="12"/>
  <c r="CI992" i="12"/>
  <c r="CJ992" i="12"/>
  <c r="CM992" i="12"/>
  <c r="CN992" i="12"/>
  <c r="CO992" i="12"/>
  <c r="CR992" i="12"/>
  <c r="CS992" i="12"/>
  <c r="CT992" i="12"/>
  <c r="CW992" i="12"/>
  <c r="CX992" i="12"/>
  <c r="CY992" i="12"/>
  <c r="DB992" i="12"/>
  <c r="DC992" i="12"/>
  <c r="DD992" i="12"/>
  <c r="DG992" i="12"/>
  <c r="DH992" i="12"/>
  <c r="DI992" i="12"/>
  <c r="DL992" i="12"/>
  <c r="DM992" i="12"/>
  <c r="DN992" i="12"/>
  <c r="DQ992" i="12"/>
  <c r="DR992" i="12"/>
  <c r="DS992" i="12"/>
  <c r="DW992" i="12"/>
  <c r="DX992" i="12"/>
  <c r="EB992" i="12"/>
  <c r="EC992" i="12"/>
  <c r="AO993" i="12"/>
  <c r="AP993" i="12"/>
  <c r="AQ993" i="12"/>
  <c r="AT993" i="12"/>
  <c r="AU993" i="12"/>
  <c r="AV993" i="12"/>
  <c r="AY993" i="12"/>
  <c r="AZ993" i="12"/>
  <c r="BA993" i="12"/>
  <c r="BD993" i="12"/>
  <c r="BE993" i="12"/>
  <c r="BF993" i="12"/>
  <c r="BI993" i="12"/>
  <c r="BJ993" i="12"/>
  <c r="BK993" i="12"/>
  <c r="BN993" i="12"/>
  <c r="BO993" i="12"/>
  <c r="BP993" i="12"/>
  <c r="BS993" i="12"/>
  <c r="BT993" i="12"/>
  <c r="BU993" i="12"/>
  <c r="BX993" i="12"/>
  <c r="BY993" i="12"/>
  <c r="BZ993" i="12"/>
  <c r="CC993" i="12"/>
  <c r="CD993" i="12"/>
  <c r="CE993" i="12"/>
  <c r="CH993" i="12"/>
  <c r="CI993" i="12"/>
  <c r="CJ993" i="12"/>
  <c r="CM993" i="12"/>
  <c r="CN993" i="12"/>
  <c r="CO993" i="12"/>
  <c r="CR993" i="12"/>
  <c r="CS993" i="12"/>
  <c r="CT993" i="12"/>
  <c r="CW993" i="12"/>
  <c r="CX993" i="12"/>
  <c r="CY993" i="12"/>
  <c r="DB993" i="12"/>
  <c r="DC993" i="12"/>
  <c r="DD993" i="12"/>
  <c r="DG993" i="12"/>
  <c r="DH993" i="12"/>
  <c r="DI993" i="12"/>
  <c r="DL993" i="12"/>
  <c r="DM993" i="12"/>
  <c r="DN993" i="12"/>
  <c r="DQ993" i="12"/>
  <c r="DR993" i="12"/>
  <c r="DS993" i="12"/>
  <c r="DW993" i="12"/>
  <c r="DX993" i="12"/>
  <c r="EB993" i="12"/>
  <c r="EC993" i="12"/>
  <c r="AO994" i="12"/>
  <c r="AP994" i="12"/>
  <c r="AQ994" i="12"/>
  <c r="AT994" i="12"/>
  <c r="AU994" i="12"/>
  <c r="AV994" i="12"/>
  <c r="AY994" i="12"/>
  <c r="AZ994" i="12"/>
  <c r="BA994" i="12"/>
  <c r="BD994" i="12"/>
  <c r="BE994" i="12"/>
  <c r="BF994" i="12"/>
  <c r="BI994" i="12"/>
  <c r="BJ994" i="12"/>
  <c r="BK994" i="12"/>
  <c r="BN994" i="12"/>
  <c r="BO994" i="12"/>
  <c r="BP994" i="12"/>
  <c r="BS994" i="12"/>
  <c r="BT994" i="12"/>
  <c r="BU994" i="12"/>
  <c r="BX994" i="12"/>
  <c r="BY994" i="12"/>
  <c r="BZ994" i="12"/>
  <c r="CC994" i="12"/>
  <c r="CD994" i="12"/>
  <c r="CE994" i="12"/>
  <c r="CH994" i="12"/>
  <c r="CI994" i="12"/>
  <c r="CJ994" i="12"/>
  <c r="CM994" i="12"/>
  <c r="CN994" i="12"/>
  <c r="CO994" i="12"/>
  <c r="CR994" i="12"/>
  <c r="CS994" i="12"/>
  <c r="CT994" i="12"/>
  <c r="CW994" i="12"/>
  <c r="CX994" i="12"/>
  <c r="CY994" i="12"/>
  <c r="DB994" i="12"/>
  <c r="DC994" i="12"/>
  <c r="DD994" i="12"/>
  <c r="DG994" i="12"/>
  <c r="DH994" i="12"/>
  <c r="DI994" i="12"/>
  <c r="DL994" i="12"/>
  <c r="DM994" i="12"/>
  <c r="DN994" i="12"/>
  <c r="DQ994" i="12"/>
  <c r="DR994" i="12"/>
  <c r="DS994" i="12"/>
  <c r="DW994" i="12"/>
  <c r="DX994" i="12"/>
  <c r="EB994" i="12"/>
  <c r="EC994" i="12"/>
  <c r="AO995" i="12"/>
  <c r="AP995" i="12"/>
  <c r="AQ995" i="12"/>
  <c r="AT995" i="12"/>
  <c r="AU995" i="12"/>
  <c r="AV995" i="12"/>
  <c r="AY995" i="12"/>
  <c r="AZ995" i="12"/>
  <c r="BA995" i="12"/>
  <c r="BD995" i="12"/>
  <c r="BE995" i="12"/>
  <c r="BF995" i="12"/>
  <c r="BI995" i="12"/>
  <c r="BJ995" i="12"/>
  <c r="BK995" i="12"/>
  <c r="BN995" i="12"/>
  <c r="BO995" i="12"/>
  <c r="BP995" i="12"/>
  <c r="BS995" i="12"/>
  <c r="BT995" i="12"/>
  <c r="BU995" i="12"/>
  <c r="BX995" i="12"/>
  <c r="BY995" i="12"/>
  <c r="BZ995" i="12"/>
  <c r="CC995" i="12"/>
  <c r="CD995" i="12"/>
  <c r="CE995" i="12"/>
  <c r="CH995" i="12"/>
  <c r="CI995" i="12"/>
  <c r="CJ995" i="12"/>
  <c r="CM995" i="12"/>
  <c r="CN995" i="12"/>
  <c r="CO995" i="12"/>
  <c r="CR995" i="12"/>
  <c r="CS995" i="12"/>
  <c r="CT995" i="12"/>
  <c r="CW995" i="12"/>
  <c r="CX995" i="12"/>
  <c r="CY995" i="12"/>
  <c r="DB995" i="12"/>
  <c r="DC995" i="12"/>
  <c r="DD995" i="12"/>
  <c r="DG995" i="12"/>
  <c r="DH995" i="12"/>
  <c r="DI995" i="12"/>
  <c r="DL995" i="12"/>
  <c r="DM995" i="12"/>
  <c r="DN995" i="12"/>
  <c r="DQ995" i="12"/>
  <c r="DR995" i="12"/>
  <c r="DS995" i="12"/>
  <c r="DW995" i="12"/>
  <c r="DX995" i="12"/>
  <c r="EB995" i="12"/>
  <c r="EC995" i="12"/>
  <c r="AO996" i="12"/>
  <c r="AP996" i="12"/>
  <c r="AQ996" i="12"/>
  <c r="AT996" i="12"/>
  <c r="AU996" i="12"/>
  <c r="AV996" i="12"/>
  <c r="AY996" i="12"/>
  <c r="AZ996" i="12"/>
  <c r="BA996" i="12"/>
  <c r="BD996" i="12"/>
  <c r="BE996" i="12"/>
  <c r="BF996" i="12"/>
  <c r="BI996" i="12"/>
  <c r="BJ996" i="12"/>
  <c r="BK996" i="12"/>
  <c r="BN996" i="12"/>
  <c r="BO996" i="12"/>
  <c r="BP996" i="12"/>
  <c r="BS996" i="12"/>
  <c r="BT996" i="12"/>
  <c r="BU996" i="12"/>
  <c r="BX996" i="12"/>
  <c r="BY996" i="12"/>
  <c r="BZ996" i="12"/>
  <c r="CC996" i="12"/>
  <c r="CD996" i="12"/>
  <c r="CE996" i="12"/>
  <c r="CH996" i="12"/>
  <c r="CI996" i="12"/>
  <c r="CJ996" i="12"/>
  <c r="CM996" i="12"/>
  <c r="CN996" i="12"/>
  <c r="CO996" i="12"/>
  <c r="CR996" i="12"/>
  <c r="CS996" i="12"/>
  <c r="CT996" i="12"/>
  <c r="CW996" i="12"/>
  <c r="CX996" i="12"/>
  <c r="CY996" i="12"/>
  <c r="DB996" i="12"/>
  <c r="DC996" i="12"/>
  <c r="DD996" i="12"/>
  <c r="DG996" i="12"/>
  <c r="DH996" i="12"/>
  <c r="DI996" i="12"/>
  <c r="DL996" i="12"/>
  <c r="DM996" i="12"/>
  <c r="DN996" i="12"/>
  <c r="DQ996" i="12"/>
  <c r="DR996" i="12"/>
  <c r="DS996" i="12"/>
  <c r="DW996" i="12"/>
  <c r="DX996" i="12"/>
  <c r="EB996" i="12"/>
  <c r="EC996" i="12"/>
  <c r="AO997" i="12"/>
  <c r="AP997" i="12"/>
  <c r="AQ997" i="12"/>
  <c r="AT997" i="12"/>
  <c r="AU997" i="12"/>
  <c r="AV997" i="12"/>
  <c r="AY997" i="12"/>
  <c r="AZ997" i="12"/>
  <c r="BA997" i="12"/>
  <c r="BD997" i="12"/>
  <c r="BE997" i="12"/>
  <c r="BF997" i="12"/>
  <c r="BI997" i="12"/>
  <c r="BJ997" i="12"/>
  <c r="BK997" i="12"/>
  <c r="BN997" i="12"/>
  <c r="BO997" i="12"/>
  <c r="BP997" i="12"/>
  <c r="BS997" i="12"/>
  <c r="BT997" i="12"/>
  <c r="BU997" i="12"/>
  <c r="BX997" i="12"/>
  <c r="BY997" i="12"/>
  <c r="BZ997" i="12"/>
  <c r="CC997" i="12"/>
  <c r="CD997" i="12"/>
  <c r="CE997" i="12"/>
  <c r="CH997" i="12"/>
  <c r="CI997" i="12"/>
  <c r="CJ997" i="12"/>
  <c r="CM997" i="12"/>
  <c r="CN997" i="12"/>
  <c r="CO997" i="12"/>
  <c r="CR997" i="12"/>
  <c r="CS997" i="12"/>
  <c r="CT997" i="12"/>
  <c r="CW997" i="12"/>
  <c r="CX997" i="12"/>
  <c r="CY997" i="12"/>
  <c r="DB997" i="12"/>
  <c r="DC997" i="12"/>
  <c r="DD997" i="12"/>
  <c r="DG997" i="12"/>
  <c r="DH997" i="12"/>
  <c r="DI997" i="12"/>
  <c r="DL997" i="12"/>
  <c r="DM997" i="12"/>
  <c r="DN997" i="12"/>
  <c r="DQ997" i="12"/>
  <c r="DR997" i="12"/>
  <c r="DS997" i="12"/>
  <c r="DW997" i="12"/>
  <c r="DX997" i="12"/>
  <c r="EB997" i="12"/>
  <c r="EC997" i="12"/>
  <c r="AO998" i="12"/>
  <c r="AP998" i="12"/>
  <c r="AQ998" i="12"/>
  <c r="AT998" i="12"/>
  <c r="AU998" i="12"/>
  <c r="AV998" i="12"/>
  <c r="AY998" i="12"/>
  <c r="AZ998" i="12"/>
  <c r="BA998" i="12"/>
  <c r="BD998" i="12"/>
  <c r="BE998" i="12"/>
  <c r="BF998" i="12"/>
  <c r="BI998" i="12"/>
  <c r="BJ998" i="12"/>
  <c r="BK998" i="12"/>
  <c r="BN998" i="12"/>
  <c r="BO998" i="12"/>
  <c r="BP998" i="12"/>
  <c r="BS998" i="12"/>
  <c r="BT998" i="12"/>
  <c r="BU998" i="12"/>
  <c r="BX998" i="12"/>
  <c r="BY998" i="12"/>
  <c r="BZ998" i="12"/>
  <c r="CC998" i="12"/>
  <c r="CD998" i="12"/>
  <c r="CE998" i="12"/>
  <c r="CH998" i="12"/>
  <c r="CI998" i="12"/>
  <c r="CJ998" i="12"/>
  <c r="CM998" i="12"/>
  <c r="CN998" i="12"/>
  <c r="CO998" i="12"/>
  <c r="CR998" i="12"/>
  <c r="CS998" i="12"/>
  <c r="CT998" i="12"/>
  <c r="CW998" i="12"/>
  <c r="CX998" i="12"/>
  <c r="CY998" i="12"/>
  <c r="DB998" i="12"/>
  <c r="DC998" i="12"/>
  <c r="DD998" i="12"/>
  <c r="DG998" i="12"/>
  <c r="DH998" i="12"/>
  <c r="DI998" i="12"/>
  <c r="DL998" i="12"/>
  <c r="DM998" i="12"/>
  <c r="DN998" i="12"/>
  <c r="DQ998" i="12"/>
  <c r="DR998" i="12"/>
  <c r="DS998" i="12"/>
  <c r="DW998" i="12"/>
  <c r="DX998" i="12"/>
  <c r="EB998" i="12"/>
  <c r="EC998" i="12"/>
  <c r="AO999" i="12"/>
  <c r="AP999" i="12"/>
  <c r="AQ999" i="12"/>
  <c r="AT999" i="12"/>
  <c r="AU999" i="12"/>
  <c r="AV999" i="12"/>
  <c r="AY999" i="12"/>
  <c r="AZ999" i="12"/>
  <c r="BA999" i="12"/>
  <c r="BD999" i="12"/>
  <c r="BE999" i="12"/>
  <c r="BF999" i="12"/>
  <c r="BI999" i="12"/>
  <c r="BJ999" i="12"/>
  <c r="BK999" i="12"/>
  <c r="BN999" i="12"/>
  <c r="BO999" i="12"/>
  <c r="BP999" i="12"/>
  <c r="BS999" i="12"/>
  <c r="BT999" i="12"/>
  <c r="BU999" i="12"/>
  <c r="BX999" i="12"/>
  <c r="BY999" i="12"/>
  <c r="BZ999" i="12"/>
  <c r="CC999" i="12"/>
  <c r="CD999" i="12"/>
  <c r="CE999" i="12"/>
  <c r="CH999" i="12"/>
  <c r="CI999" i="12"/>
  <c r="CJ999" i="12"/>
  <c r="CM999" i="12"/>
  <c r="CN999" i="12"/>
  <c r="CO999" i="12"/>
  <c r="CR999" i="12"/>
  <c r="CS999" i="12"/>
  <c r="CT999" i="12"/>
  <c r="CW999" i="12"/>
  <c r="CX999" i="12"/>
  <c r="CY999" i="12"/>
  <c r="DB999" i="12"/>
  <c r="DC999" i="12"/>
  <c r="DD999" i="12"/>
  <c r="DG999" i="12"/>
  <c r="DH999" i="12"/>
  <c r="DI999" i="12"/>
  <c r="DL999" i="12"/>
  <c r="DM999" i="12"/>
  <c r="DN999" i="12"/>
  <c r="DQ999" i="12"/>
  <c r="DR999" i="12"/>
  <c r="DS999" i="12"/>
  <c r="DW999" i="12"/>
  <c r="DX999" i="12"/>
  <c r="EB999" i="12"/>
  <c r="EC999" i="12"/>
  <c r="AO1000" i="12"/>
  <c r="AP1000" i="12"/>
  <c r="AQ1000" i="12"/>
  <c r="AT1000" i="12"/>
  <c r="AU1000" i="12"/>
  <c r="AV1000" i="12"/>
  <c r="AY1000" i="12"/>
  <c r="AZ1000" i="12"/>
  <c r="BA1000" i="12"/>
  <c r="BD1000" i="12"/>
  <c r="BE1000" i="12"/>
  <c r="BF1000" i="12"/>
  <c r="BI1000" i="12"/>
  <c r="BJ1000" i="12"/>
  <c r="BK1000" i="12"/>
  <c r="BN1000" i="12"/>
  <c r="BO1000" i="12"/>
  <c r="BP1000" i="12"/>
  <c r="BS1000" i="12"/>
  <c r="BT1000" i="12"/>
  <c r="BU1000" i="12"/>
  <c r="BX1000" i="12"/>
  <c r="BY1000" i="12"/>
  <c r="BZ1000" i="12"/>
  <c r="CC1000" i="12"/>
  <c r="CD1000" i="12"/>
  <c r="CE1000" i="12"/>
  <c r="CH1000" i="12"/>
  <c r="CI1000" i="12"/>
  <c r="CJ1000" i="12"/>
  <c r="CM1000" i="12"/>
  <c r="CN1000" i="12"/>
  <c r="CO1000" i="12"/>
  <c r="CR1000" i="12"/>
  <c r="CS1000" i="12"/>
  <c r="CT1000" i="12"/>
  <c r="CW1000" i="12"/>
  <c r="CX1000" i="12"/>
  <c r="CY1000" i="12"/>
  <c r="DB1000" i="12"/>
  <c r="DC1000" i="12"/>
  <c r="DD1000" i="12"/>
  <c r="DG1000" i="12"/>
  <c r="DH1000" i="12"/>
  <c r="DI1000" i="12"/>
  <c r="DL1000" i="12"/>
  <c r="DM1000" i="12"/>
  <c r="DN1000" i="12"/>
  <c r="DQ1000" i="12"/>
  <c r="DR1000" i="12"/>
  <c r="DS1000" i="12"/>
  <c r="DW1000" i="12"/>
  <c r="DX1000" i="12"/>
  <c r="EB1000" i="12"/>
  <c r="EC1000" i="12"/>
  <c r="AO1001" i="12"/>
  <c r="AP1001" i="12"/>
  <c r="AQ1001" i="12"/>
  <c r="AT1001" i="12"/>
  <c r="AU1001" i="12"/>
  <c r="AV1001" i="12"/>
  <c r="AY1001" i="12"/>
  <c r="AZ1001" i="12"/>
  <c r="BA1001" i="12"/>
  <c r="BD1001" i="12"/>
  <c r="BE1001" i="12"/>
  <c r="BF1001" i="12"/>
  <c r="BI1001" i="12"/>
  <c r="BJ1001" i="12"/>
  <c r="BK1001" i="12"/>
  <c r="BN1001" i="12"/>
  <c r="BO1001" i="12"/>
  <c r="BP1001" i="12"/>
  <c r="BS1001" i="12"/>
  <c r="BT1001" i="12"/>
  <c r="BU1001" i="12"/>
  <c r="BX1001" i="12"/>
  <c r="BY1001" i="12"/>
  <c r="BZ1001" i="12"/>
  <c r="CC1001" i="12"/>
  <c r="CD1001" i="12"/>
  <c r="CE1001" i="12"/>
  <c r="CH1001" i="12"/>
  <c r="CI1001" i="12"/>
  <c r="CJ1001" i="12"/>
  <c r="CM1001" i="12"/>
  <c r="CN1001" i="12"/>
  <c r="CO1001" i="12"/>
  <c r="CR1001" i="12"/>
  <c r="CS1001" i="12"/>
  <c r="CT1001" i="12"/>
  <c r="CW1001" i="12"/>
  <c r="CX1001" i="12"/>
  <c r="CY1001" i="12"/>
  <c r="DB1001" i="12"/>
  <c r="DC1001" i="12"/>
  <c r="DD1001" i="12"/>
  <c r="DG1001" i="12"/>
  <c r="DH1001" i="12"/>
  <c r="DI1001" i="12"/>
  <c r="DL1001" i="12"/>
  <c r="DM1001" i="12"/>
  <c r="DN1001" i="12"/>
  <c r="DQ1001" i="12"/>
  <c r="DR1001" i="12"/>
  <c r="DS1001" i="12"/>
  <c r="DW1001" i="12"/>
  <c r="DX1001" i="12"/>
  <c r="EB1001" i="12"/>
  <c r="EC1001" i="12"/>
  <c r="AO1002" i="12"/>
  <c r="AP1002" i="12"/>
  <c r="AQ1002" i="12"/>
  <c r="AT1002" i="12"/>
  <c r="AU1002" i="12"/>
  <c r="AV1002" i="12"/>
  <c r="AY1002" i="12"/>
  <c r="AZ1002" i="12"/>
  <c r="BA1002" i="12"/>
  <c r="BD1002" i="12"/>
  <c r="BE1002" i="12"/>
  <c r="BF1002" i="12"/>
  <c r="BI1002" i="12"/>
  <c r="BJ1002" i="12"/>
  <c r="BK1002" i="12"/>
  <c r="BN1002" i="12"/>
  <c r="BO1002" i="12"/>
  <c r="BP1002" i="12"/>
  <c r="BS1002" i="12"/>
  <c r="BT1002" i="12"/>
  <c r="BU1002" i="12"/>
  <c r="BX1002" i="12"/>
  <c r="BY1002" i="12"/>
  <c r="BZ1002" i="12"/>
  <c r="CC1002" i="12"/>
  <c r="CD1002" i="12"/>
  <c r="CE1002" i="12"/>
  <c r="CH1002" i="12"/>
  <c r="CI1002" i="12"/>
  <c r="CJ1002" i="12"/>
  <c r="CM1002" i="12"/>
  <c r="CN1002" i="12"/>
  <c r="CO1002" i="12"/>
  <c r="CR1002" i="12"/>
  <c r="CS1002" i="12"/>
  <c r="CT1002" i="12"/>
  <c r="CW1002" i="12"/>
  <c r="CX1002" i="12"/>
  <c r="CY1002" i="12"/>
  <c r="DB1002" i="12"/>
  <c r="DC1002" i="12"/>
  <c r="DD1002" i="12"/>
  <c r="DG1002" i="12"/>
  <c r="DH1002" i="12"/>
  <c r="DI1002" i="12"/>
  <c r="DL1002" i="12"/>
  <c r="DM1002" i="12"/>
  <c r="DN1002" i="12"/>
  <c r="DQ1002" i="12"/>
  <c r="DR1002" i="12"/>
  <c r="DS1002" i="12"/>
  <c r="DW1002" i="12"/>
  <c r="DX1002" i="12"/>
  <c r="EB1002" i="12"/>
  <c r="EC1002" i="12"/>
  <c r="AO1003" i="12"/>
  <c r="AP1003" i="12"/>
  <c r="AQ1003" i="12"/>
  <c r="AT1003" i="12"/>
  <c r="AU1003" i="12"/>
  <c r="AV1003" i="12"/>
  <c r="AY1003" i="12"/>
  <c r="AZ1003" i="12"/>
  <c r="BA1003" i="12"/>
  <c r="BD1003" i="12"/>
  <c r="BE1003" i="12"/>
  <c r="BF1003" i="12"/>
  <c r="BI1003" i="12"/>
  <c r="BJ1003" i="12"/>
  <c r="BK1003" i="12"/>
  <c r="BN1003" i="12"/>
  <c r="BO1003" i="12"/>
  <c r="BP1003" i="12"/>
  <c r="BS1003" i="12"/>
  <c r="BT1003" i="12"/>
  <c r="BU1003" i="12"/>
  <c r="BX1003" i="12"/>
  <c r="BY1003" i="12"/>
  <c r="BZ1003" i="12"/>
  <c r="CC1003" i="12"/>
  <c r="CD1003" i="12"/>
  <c r="CE1003" i="12"/>
  <c r="CH1003" i="12"/>
  <c r="CI1003" i="12"/>
  <c r="CJ1003" i="12"/>
  <c r="CM1003" i="12"/>
  <c r="CN1003" i="12"/>
  <c r="CO1003" i="12"/>
  <c r="CR1003" i="12"/>
  <c r="CS1003" i="12"/>
  <c r="CT1003" i="12"/>
  <c r="CW1003" i="12"/>
  <c r="CX1003" i="12"/>
  <c r="CY1003" i="12"/>
  <c r="DB1003" i="12"/>
  <c r="DC1003" i="12"/>
  <c r="DD1003" i="12"/>
  <c r="DG1003" i="12"/>
  <c r="DH1003" i="12"/>
  <c r="DI1003" i="12"/>
  <c r="DL1003" i="12"/>
  <c r="DM1003" i="12"/>
  <c r="DN1003" i="12"/>
  <c r="DQ1003" i="12"/>
  <c r="DR1003" i="12"/>
  <c r="DS1003" i="12"/>
  <c r="DW1003" i="12"/>
  <c r="DX1003" i="12"/>
  <c r="EB1003" i="12"/>
  <c r="EC1003" i="12"/>
  <c r="AO1004" i="12"/>
  <c r="AP1004" i="12"/>
  <c r="AQ1004" i="12"/>
  <c r="AT1004" i="12"/>
  <c r="AU1004" i="12"/>
  <c r="AV1004" i="12"/>
  <c r="AY1004" i="12"/>
  <c r="AZ1004" i="12"/>
  <c r="BA1004" i="12"/>
  <c r="BD1004" i="12"/>
  <c r="BE1004" i="12"/>
  <c r="BF1004" i="12"/>
  <c r="BI1004" i="12"/>
  <c r="BJ1004" i="12"/>
  <c r="BK1004" i="12"/>
  <c r="BN1004" i="12"/>
  <c r="BO1004" i="12"/>
  <c r="BP1004" i="12"/>
  <c r="BS1004" i="12"/>
  <c r="BT1004" i="12"/>
  <c r="BU1004" i="12"/>
  <c r="BX1004" i="12"/>
  <c r="BY1004" i="12"/>
  <c r="BZ1004" i="12"/>
  <c r="CC1004" i="12"/>
  <c r="CD1004" i="12"/>
  <c r="CE1004" i="12"/>
  <c r="CH1004" i="12"/>
  <c r="CI1004" i="12"/>
  <c r="CJ1004" i="12"/>
  <c r="CM1004" i="12"/>
  <c r="CN1004" i="12"/>
  <c r="CO1004" i="12"/>
  <c r="CR1004" i="12"/>
  <c r="CS1004" i="12"/>
  <c r="CT1004" i="12"/>
  <c r="CW1004" i="12"/>
  <c r="CX1004" i="12"/>
  <c r="CY1004" i="12"/>
  <c r="DB1004" i="12"/>
  <c r="DC1004" i="12"/>
  <c r="DD1004" i="12"/>
  <c r="DG1004" i="12"/>
  <c r="DH1004" i="12"/>
  <c r="DI1004" i="12"/>
  <c r="DL1004" i="12"/>
  <c r="DM1004" i="12"/>
  <c r="DN1004" i="12"/>
  <c r="DQ1004" i="12"/>
  <c r="DR1004" i="12"/>
  <c r="DS1004" i="12"/>
  <c r="DW1004" i="12"/>
  <c r="DX1004" i="12"/>
  <c r="EB1004" i="12"/>
  <c r="EC1004" i="12"/>
  <c r="AO1005" i="12"/>
  <c r="AP1005" i="12"/>
  <c r="AQ1005" i="12"/>
  <c r="AT1005" i="12"/>
  <c r="AU1005" i="12"/>
  <c r="AV1005" i="12"/>
  <c r="AY1005" i="12"/>
  <c r="AZ1005" i="12"/>
  <c r="BA1005" i="12"/>
  <c r="BD1005" i="12"/>
  <c r="BE1005" i="12"/>
  <c r="BF1005" i="12"/>
  <c r="BI1005" i="12"/>
  <c r="BJ1005" i="12"/>
  <c r="BK1005" i="12"/>
  <c r="BN1005" i="12"/>
  <c r="BO1005" i="12"/>
  <c r="BP1005" i="12"/>
  <c r="BS1005" i="12"/>
  <c r="BT1005" i="12"/>
  <c r="BU1005" i="12"/>
  <c r="BX1005" i="12"/>
  <c r="BY1005" i="12"/>
  <c r="BZ1005" i="12"/>
  <c r="CC1005" i="12"/>
  <c r="CD1005" i="12"/>
  <c r="CE1005" i="12"/>
  <c r="CH1005" i="12"/>
  <c r="CI1005" i="12"/>
  <c r="CJ1005" i="12"/>
  <c r="CM1005" i="12"/>
  <c r="CN1005" i="12"/>
  <c r="CO1005" i="12"/>
  <c r="CR1005" i="12"/>
  <c r="CS1005" i="12"/>
  <c r="CT1005" i="12"/>
  <c r="CW1005" i="12"/>
  <c r="CX1005" i="12"/>
  <c r="CY1005" i="12"/>
  <c r="DB1005" i="12"/>
  <c r="DC1005" i="12"/>
  <c r="DD1005" i="12"/>
  <c r="DG1005" i="12"/>
  <c r="DH1005" i="12"/>
  <c r="DI1005" i="12"/>
  <c r="DL1005" i="12"/>
  <c r="DM1005" i="12"/>
  <c r="DN1005" i="12"/>
  <c r="DQ1005" i="12"/>
  <c r="DR1005" i="12"/>
  <c r="DS1005" i="12"/>
  <c r="DW1005" i="12"/>
  <c r="DX1005" i="12"/>
  <c r="EB1005" i="12"/>
  <c r="EC1005" i="12"/>
  <c r="AO1006" i="12"/>
  <c r="AP1006" i="12"/>
  <c r="AQ1006" i="12"/>
  <c r="AT1006" i="12"/>
  <c r="AU1006" i="12"/>
  <c r="AV1006" i="12"/>
  <c r="AY1006" i="12"/>
  <c r="AZ1006" i="12"/>
  <c r="BA1006" i="12"/>
  <c r="BD1006" i="12"/>
  <c r="BE1006" i="12"/>
  <c r="BF1006" i="12"/>
  <c r="BI1006" i="12"/>
  <c r="BJ1006" i="12"/>
  <c r="BK1006" i="12"/>
  <c r="BN1006" i="12"/>
  <c r="BO1006" i="12"/>
  <c r="BP1006" i="12"/>
  <c r="BS1006" i="12"/>
  <c r="BT1006" i="12"/>
  <c r="BU1006" i="12"/>
  <c r="BX1006" i="12"/>
  <c r="BY1006" i="12"/>
  <c r="BZ1006" i="12"/>
  <c r="CC1006" i="12"/>
  <c r="CD1006" i="12"/>
  <c r="CE1006" i="12"/>
  <c r="CH1006" i="12"/>
  <c r="CI1006" i="12"/>
  <c r="CJ1006" i="12"/>
  <c r="CM1006" i="12"/>
  <c r="CN1006" i="12"/>
  <c r="CO1006" i="12"/>
  <c r="CR1006" i="12"/>
  <c r="CS1006" i="12"/>
  <c r="CT1006" i="12"/>
  <c r="CW1006" i="12"/>
  <c r="CX1006" i="12"/>
  <c r="CY1006" i="12"/>
  <c r="DB1006" i="12"/>
  <c r="DC1006" i="12"/>
  <c r="DD1006" i="12"/>
  <c r="DG1006" i="12"/>
  <c r="DH1006" i="12"/>
  <c r="DI1006" i="12"/>
  <c r="DL1006" i="12"/>
  <c r="DM1006" i="12"/>
  <c r="DN1006" i="12"/>
  <c r="DQ1006" i="12"/>
  <c r="DR1006" i="12"/>
  <c r="DS1006" i="12"/>
  <c r="DW1006" i="12"/>
  <c r="DX1006" i="12"/>
  <c r="EB1006" i="12"/>
  <c r="EC1006" i="12"/>
  <c r="AO1007" i="12"/>
  <c r="AP1007" i="12"/>
  <c r="AQ1007" i="12"/>
  <c r="AT1007" i="12"/>
  <c r="AU1007" i="12"/>
  <c r="AV1007" i="12"/>
  <c r="AY1007" i="12"/>
  <c r="AZ1007" i="12"/>
  <c r="BA1007" i="12"/>
  <c r="BD1007" i="12"/>
  <c r="BE1007" i="12"/>
  <c r="BF1007" i="12"/>
  <c r="BI1007" i="12"/>
  <c r="BJ1007" i="12"/>
  <c r="BK1007" i="12"/>
  <c r="BN1007" i="12"/>
  <c r="BO1007" i="12"/>
  <c r="BP1007" i="12"/>
  <c r="BS1007" i="12"/>
  <c r="BT1007" i="12"/>
  <c r="BU1007" i="12"/>
  <c r="BX1007" i="12"/>
  <c r="BY1007" i="12"/>
  <c r="BZ1007" i="12"/>
  <c r="CC1007" i="12"/>
  <c r="CD1007" i="12"/>
  <c r="CE1007" i="12"/>
  <c r="CH1007" i="12"/>
  <c r="CI1007" i="12"/>
  <c r="CJ1007" i="12"/>
  <c r="CM1007" i="12"/>
  <c r="CN1007" i="12"/>
  <c r="CO1007" i="12"/>
  <c r="CR1007" i="12"/>
  <c r="CS1007" i="12"/>
  <c r="CT1007" i="12"/>
  <c r="CW1007" i="12"/>
  <c r="CX1007" i="12"/>
  <c r="CY1007" i="12"/>
  <c r="DB1007" i="12"/>
  <c r="DC1007" i="12"/>
  <c r="DD1007" i="12"/>
  <c r="DG1007" i="12"/>
  <c r="DH1007" i="12"/>
  <c r="DI1007" i="12"/>
  <c r="DL1007" i="12"/>
  <c r="DM1007" i="12"/>
  <c r="DN1007" i="12"/>
  <c r="DQ1007" i="12"/>
  <c r="DR1007" i="12"/>
  <c r="DS1007" i="12"/>
  <c r="DW1007" i="12"/>
  <c r="DX1007" i="12"/>
  <c r="EB1007" i="12"/>
  <c r="EC1007" i="12"/>
  <c r="AO1008" i="12"/>
  <c r="AP1008" i="12"/>
  <c r="AQ1008" i="12"/>
  <c r="AT1008" i="12"/>
  <c r="AU1008" i="12"/>
  <c r="AV1008" i="12"/>
  <c r="AY1008" i="12"/>
  <c r="AZ1008" i="12"/>
  <c r="BA1008" i="12"/>
  <c r="BD1008" i="12"/>
  <c r="BE1008" i="12"/>
  <c r="BF1008" i="12"/>
  <c r="BI1008" i="12"/>
  <c r="BJ1008" i="12"/>
  <c r="BK1008" i="12"/>
  <c r="BN1008" i="12"/>
  <c r="BO1008" i="12"/>
  <c r="BP1008" i="12"/>
  <c r="BS1008" i="12"/>
  <c r="BT1008" i="12"/>
  <c r="BU1008" i="12"/>
  <c r="BX1008" i="12"/>
  <c r="BY1008" i="12"/>
  <c r="BZ1008" i="12"/>
  <c r="CC1008" i="12"/>
  <c r="CD1008" i="12"/>
  <c r="CE1008" i="12"/>
  <c r="CH1008" i="12"/>
  <c r="CI1008" i="12"/>
  <c r="CJ1008" i="12"/>
  <c r="CM1008" i="12"/>
  <c r="CN1008" i="12"/>
  <c r="CO1008" i="12"/>
  <c r="CR1008" i="12"/>
  <c r="CS1008" i="12"/>
  <c r="CT1008" i="12"/>
  <c r="CW1008" i="12"/>
  <c r="CX1008" i="12"/>
  <c r="CY1008" i="12"/>
  <c r="DB1008" i="12"/>
  <c r="DC1008" i="12"/>
  <c r="DD1008" i="12"/>
  <c r="DG1008" i="12"/>
  <c r="DH1008" i="12"/>
  <c r="DI1008" i="12"/>
  <c r="DL1008" i="12"/>
  <c r="DM1008" i="12"/>
  <c r="DN1008" i="12"/>
  <c r="DQ1008" i="12"/>
  <c r="DR1008" i="12"/>
  <c r="DS1008" i="12"/>
  <c r="DW1008" i="12"/>
  <c r="DX1008" i="12"/>
  <c r="EB1008" i="12"/>
  <c r="EC1008" i="12"/>
  <c r="AO1009" i="12"/>
  <c r="AP1009" i="12"/>
  <c r="AQ1009" i="12"/>
  <c r="AT1009" i="12"/>
  <c r="AU1009" i="12"/>
  <c r="AV1009" i="12"/>
  <c r="AY1009" i="12"/>
  <c r="AZ1009" i="12"/>
  <c r="BA1009" i="12"/>
  <c r="BD1009" i="12"/>
  <c r="BE1009" i="12"/>
  <c r="BF1009" i="12"/>
  <c r="BI1009" i="12"/>
  <c r="BJ1009" i="12"/>
  <c r="BK1009" i="12"/>
  <c r="BN1009" i="12"/>
  <c r="BO1009" i="12"/>
  <c r="BP1009" i="12"/>
  <c r="BS1009" i="12"/>
  <c r="BT1009" i="12"/>
  <c r="BU1009" i="12"/>
  <c r="BX1009" i="12"/>
  <c r="BY1009" i="12"/>
  <c r="BZ1009" i="12"/>
  <c r="CC1009" i="12"/>
  <c r="CD1009" i="12"/>
  <c r="CE1009" i="12"/>
  <c r="CH1009" i="12"/>
  <c r="CI1009" i="12"/>
  <c r="CJ1009" i="12"/>
  <c r="CM1009" i="12"/>
  <c r="CN1009" i="12"/>
  <c r="CO1009" i="12"/>
  <c r="CR1009" i="12"/>
  <c r="CS1009" i="12"/>
  <c r="CT1009" i="12"/>
  <c r="CW1009" i="12"/>
  <c r="CX1009" i="12"/>
  <c r="CY1009" i="12"/>
  <c r="DB1009" i="12"/>
  <c r="DC1009" i="12"/>
  <c r="DD1009" i="12"/>
  <c r="DG1009" i="12"/>
  <c r="DH1009" i="12"/>
  <c r="DI1009" i="12"/>
  <c r="DL1009" i="12"/>
  <c r="DM1009" i="12"/>
  <c r="DN1009" i="12"/>
  <c r="DQ1009" i="12"/>
  <c r="DR1009" i="12"/>
  <c r="DS1009" i="12"/>
  <c r="DW1009" i="12"/>
  <c r="DX1009" i="12"/>
  <c r="EB1009" i="12"/>
  <c r="EC1009" i="12"/>
  <c r="AO1010" i="12"/>
  <c r="AP1010" i="12"/>
  <c r="AQ1010" i="12"/>
  <c r="AT1010" i="12"/>
  <c r="AU1010" i="12"/>
  <c r="AV1010" i="12"/>
  <c r="AY1010" i="12"/>
  <c r="AZ1010" i="12"/>
  <c r="BA1010" i="12"/>
  <c r="BD1010" i="12"/>
  <c r="BE1010" i="12"/>
  <c r="BF1010" i="12"/>
  <c r="BI1010" i="12"/>
  <c r="BJ1010" i="12"/>
  <c r="BK1010" i="12"/>
  <c r="BN1010" i="12"/>
  <c r="BO1010" i="12"/>
  <c r="BP1010" i="12"/>
  <c r="BS1010" i="12"/>
  <c r="BT1010" i="12"/>
  <c r="BU1010" i="12"/>
  <c r="BX1010" i="12"/>
  <c r="BY1010" i="12"/>
  <c r="BZ1010" i="12"/>
  <c r="CC1010" i="12"/>
  <c r="CD1010" i="12"/>
  <c r="CE1010" i="12"/>
  <c r="CH1010" i="12"/>
  <c r="CI1010" i="12"/>
  <c r="CJ1010" i="12"/>
  <c r="CM1010" i="12"/>
  <c r="CN1010" i="12"/>
  <c r="CO1010" i="12"/>
  <c r="CR1010" i="12"/>
  <c r="CS1010" i="12"/>
  <c r="CT1010" i="12"/>
  <c r="CW1010" i="12"/>
  <c r="CX1010" i="12"/>
  <c r="CY1010" i="12"/>
  <c r="DB1010" i="12"/>
  <c r="DC1010" i="12"/>
  <c r="DD1010" i="12"/>
  <c r="DG1010" i="12"/>
  <c r="DH1010" i="12"/>
  <c r="DI1010" i="12"/>
  <c r="DL1010" i="12"/>
  <c r="DM1010" i="12"/>
  <c r="DN1010" i="12"/>
  <c r="DQ1010" i="12"/>
  <c r="DR1010" i="12"/>
  <c r="DS1010" i="12"/>
  <c r="DW1010" i="12"/>
  <c r="DX1010" i="12"/>
  <c r="EB1010" i="12"/>
  <c r="EC1010" i="12"/>
  <c r="AO1011" i="12"/>
  <c r="AP1011" i="12"/>
  <c r="AQ1011" i="12"/>
  <c r="AT1011" i="12"/>
  <c r="AU1011" i="12"/>
  <c r="AV1011" i="12"/>
  <c r="AY1011" i="12"/>
  <c r="AZ1011" i="12"/>
  <c r="BA1011" i="12"/>
  <c r="BD1011" i="12"/>
  <c r="BE1011" i="12"/>
  <c r="BF1011" i="12"/>
  <c r="BI1011" i="12"/>
  <c r="BJ1011" i="12"/>
  <c r="BK1011" i="12"/>
  <c r="BN1011" i="12"/>
  <c r="BO1011" i="12"/>
  <c r="BP1011" i="12"/>
  <c r="BS1011" i="12"/>
  <c r="BT1011" i="12"/>
  <c r="BU1011" i="12"/>
  <c r="BX1011" i="12"/>
  <c r="BY1011" i="12"/>
  <c r="BZ1011" i="12"/>
  <c r="CC1011" i="12"/>
  <c r="CD1011" i="12"/>
  <c r="CE1011" i="12"/>
  <c r="CH1011" i="12"/>
  <c r="CI1011" i="12"/>
  <c r="CJ1011" i="12"/>
  <c r="CM1011" i="12"/>
  <c r="CN1011" i="12"/>
  <c r="CO1011" i="12"/>
  <c r="CR1011" i="12"/>
  <c r="CS1011" i="12"/>
  <c r="CT1011" i="12"/>
  <c r="CW1011" i="12"/>
  <c r="CX1011" i="12"/>
  <c r="CY1011" i="12"/>
  <c r="DB1011" i="12"/>
  <c r="DC1011" i="12"/>
  <c r="DD1011" i="12"/>
  <c r="DG1011" i="12"/>
  <c r="DH1011" i="12"/>
  <c r="DI1011" i="12"/>
  <c r="DL1011" i="12"/>
  <c r="DM1011" i="12"/>
  <c r="DN1011" i="12"/>
  <c r="DQ1011" i="12"/>
  <c r="DR1011" i="12"/>
  <c r="DS1011" i="12"/>
  <c r="DW1011" i="12"/>
  <c r="DX1011" i="12"/>
  <c r="EB1011" i="12"/>
  <c r="EC1011" i="12"/>
  <c r="AO1012" i="12"/>
  <c r="AP1012" i="12"/>
  <c r="AQ1012" i="12"/>
  <c r="AT1012" i="12"/>
  <c r="AU1012" i="12"/>
  <c r="AV1012" i="12"/>
  <c r="AY1012" i="12"/>
  <c r="AZ1012" i="12"/>
  <c r="BA1012" i="12"/>
  <c r="BD1012" i="12"/>
  <c r="BE1012" i="12"/>
  <c r="BF1012" i="12"/>
  <c r="BI1012" i="12"/>
  <c r="BJ1012" i="12"/>
  <c r="BK1012" i="12"/>
  <c r="BN1012" i="12"/>
  <c r="BO1012" i="12"/>
  <c r="BP1012" i="12"/>
  <c r="BS1012" i="12"/>
  <c r="BT1012" i="12"/>
  <c r="BU1012" i="12"/>
  <c r="BX1012" i="12"/>
  <c r="BY1012" i="12"/>
  <c r="BZ1012" i="12"/>
  <c r="CC1012" i="12"/>
  <c r="CD1012" i="12"/>
  <c r="CE1012" i="12"/>
  <c r="CH1012" i="12"/>
  <c r="CI1012" i="12"/>
  <c r="CJ1012" i="12"/>
  <c r="CM1012" i="12"/>
  <c r="CN1012" i="12"/>
  <c r="CO1012" i="12"/>
  <c r="CR1012" i="12"/>
  <c r="CS1012" i="12"/>
  <c r="CT1012" i="12"/>
  <c r="CW1012" i="12"/>
  <c r="CX1012" i="12"/>
  <c r="CY1012" i="12"/>
  <c r="DB1012" i="12"/>
  <c r="DC1012" i="12"/>
  <c r="DD1012" i="12"/>
  <c r="DG1012" i="12"/>
  <c r="DH1012" i="12"/>
  <c r="DI1012" i="12"/>
  <c r="DL1012" i="12"/>
  <c r="DM1012" i="12"/>
  <c r="DN1012" i="12"/>
  <c r="DQ1012" i="12"/>
  <c r="DR1012" i="12"/>
  <c r="DS1012" i="12"/>
  <c r="DW1012" i="12"/>
  <c r="DX1012" i="12"/>
  <c r="EB1012" i="12"/>
  <c r="EC1012" i="12"/>
  <c r="AO1013" i="12"/>
  <c r="AP1013" i="12"/>
  <c r="AQ1013" i="12"/>
  <c r="AT1013" i="12"/>
  <c r="AU1013" i="12"/>
  <c r="AV1013" i="12"/>
  <c r="AY1013" i="12"/>
  <c r="AZ1013" i="12"/>
  <c r="BA1013" i="12"/>
  <c r="BD1013" i="12"/>
  <c r="BE1013" i="12"/>
  <c r="BF1013" i="12"/>
  <c r="BI1013" i="12"/>
  <c r="BJ1013" i="12"/>
  <c r="BK1013" i="12"/>
  <c r="BN1013" i="12"/>
  <c r="BO1013" i="12"/>
  <c r="BP1013" i="12"/>
  <c r="BS1013" i="12"/>
  <c r="BT1013" i="12"/>
  <c r="BU1013" i="12"/>
  <c r="BX1013" i="12"/>
  <c r="BY1013" i="12"/>
  <c r="BZ1013" i="12"/>
  <c r="CC1013" i="12"/>
  <c r="CD1013" i="12"/>
  <c r="CE1013" i="12"/>
  <c r="CH1013" i="12"/>
  <c r="CI1013" i="12"/>
  <c r="CJ1013" i="12"/>
  <c r="CM1013" i="12"/>
  <c r="CN1013" i="12"/>
  <c r="CO1013" i="12"/>
  <c r="CR1013" i="12"/>
  <c r="CS1013" i="12"/>
  <c r="CT1013" i="12"/>
  <c r="CW1013" i="12"/>
  <c r="CX1013" i="12"/>
  <c r="CY1013" i="12"/>
  <c r="DB1013" i="12"/>
  <c r="DC1013" i="12"/>
  <c r="DD1013" i="12"/>
  <c r="DG1013" i="12"/>
  <c r="DH1013" i="12"/>
  <c r="DI1013" i="12"/>
  <c r="DL1013" i="12"/>
  <c r="DM1013" i="12"/>
  <c r="DN1013" i="12"/>
  <c r="DQ1013" i="12"/>
  <c r="DR1013" i="12"/>
  <c r="DS1013" i="12"/>
  <c r="DW1013" i="12"/>
  <c r="DX1013" i="12"/>
  <c r="EB1013" i="12"/>
  <c r="EC1013" i="12"/>
  <c r="AO1014" i="12"/>
  <c r="AP1014" i="12"/>
  <c r="AQ1014" i="12"/>
  <c r="AT1014" i="12"/>
  <c r="AU1014" i="12"/>
  <c r="AV1014" i="12"/>
  <c r="AY1014" i="12"/>
  <c r="AZ1014" i="12"/>
  <c r="BA1014" i="12"/>
  <c r="BD1014" i="12"/>
  <c r="BE1014" i="12"/>
  <c r="BF1014" i="12"/>
  <c r="BI1014" i="12"/>
  <c r="BJ1014" i="12"/>
  <c r="BK1014" i="12"/>
  <c r="BN1014" i="12"/>
  <c r="BO1014" i="12"/>
  <c r="BP1014" i="12"/>
  <c r="BS1014" i="12"/>
  <c r="BT1014" i="12"/>
  <c r="BU1014" i="12"/>
  <c r="BX1014" i="12"/>
  <c r="BY1014" i="12"/>
  <c r="BZ1014" i="12"/>
  <c r="CC1014" i="12"/>
  <c r="CD1014" i="12"/>
  <c r="CE1014" i="12"/>
  <c r="CH1014" i="12"/>
  <c r="CI1014" i="12"/>
  <c r="CJ1014" i="12"/>
  <c r="CM1014" i="12"/>
  <c r="CN1014" i="12"/>
  <c r="CO1014" i="12"/>
  <c r="CR1014" i="12"/>
  <c r="CS1014" i="12"/>
  <c r="CT1014" i="12"/>
  <c r="CW1014" i="12"/>
  <c r="CX1014" i="12"/>
  <c r="CY1014" i="12"/>
  <c r="DB1014" i="12"/>
  <c r="DC1014" i="12"/>
  <c r="DD1014" i="12"/>
  <c r="DG1014" i="12"/>
  <c r="DH1014" i="12"/>
  <c r="DI1014" i="12"/>
  <c r="DL1014" i="12"/>
  <c r="DM1014" i="12"/>
  <c r="DN1014" i="12"/>
  <c r="DQ1014" i="12"/>
  <c r="DR1014" i="12"/>
  <c r="DS1014" i="12"/>
  <c r="DW1014" i="12"/>
  <c r="DX1014" i="12"/>
  <c r="EB1014" i="12"/>
  <c r="EC1014" i="12"/>
  <c r="AO1015" i="12"/>
  <c r="AP1015" i="12"/>
  <c r="AQ1015" i="12"/>
  <c r="AT1015" i="12"/>
  <c r="AU1015" i="12"/>
  <c r="AV1015" i="12"/>
  <c r="AY1015" i="12"/>
  <c r="AZ1015" i="12"/>
  <c r="BA1015" i="12"/>
  <c r="BD1015" i="12"/>
  <c r="BE1015" i="12"/>
  <c r="BF1015" i="12"/>
  <c r="BI1015" i="12"/>
  <c r="BJ1015" i="12"/>
  <c r="BK1015" i="12"/>
  <c r="BN1015" i="12"/>
  <c r="BO1015" i="12"/>
  <c r="BP1015" i="12"/>
  <c r="BS1015" i="12"/>
  <c r="BT1015" i="12"/>
  <c r="BU1015" i="12"/>
  <c r="BX1015" i="12"/>
  <c r="BY1015" i="12"/>
  <c r="BZ1015" i="12"/>
  <c r="CC1015" i="12"/>
  <c r="CD1015" i="12"/>
  <c r="CE1015" i="12"/>
  <c r="CH1015" i="12"/>
  <c r="CI1015" i="12"/>
  <c r="CJ1015" i="12"/>
  <c r="CM1015" i="12"/>
  <c r="CN1015" i="12"/>
  <c r="CO1015" i="12"/>
  <c r="CR1015" i="12"/>
  <c r="CS1015" i="12"/>
  <c r="CT1015" i="12"/>
  <c r="CW1015" i="12"/>
  <c r="CX1015" i="12"/>
  <c r="CY1015" i="12"/>
  <c r="DB1015" i="12"/>
  <c r="DC1015" i="12"/>
  <c r="DD1015" i="12"/>
  <c r="DG1015" i="12"/>
  <c r="DH1015" i="12"/>
  <c r="DI1015" i="12"/>
  <c r="DL1015" i="12"/>
  <c r="DM1015" i="12"/>
  <c r="DN1015" i="12"/>
  <c r="DQ1015" i="12"/>
  <c r="DR1015" i="12"/>
  <c r="DS1015" i="12"/>
  <c r="DW1015" i="12"/>
  <c r="DX1015" i="12"/>
  <c r="EB1015" i="12"/>
  <c r="EC1015" i="12"/>
  <c r="AO1016" i="12"/>
  <c r="AP1016" i="12"/>
  <c r="AQ1016" i="12"/>
  <c r="AT1016" i="12"/>
  <c r="AU1016" i="12"/>
  <c r="AV1016" i="12"/>
  <c r="AY1016" i="12"/>
  <c r="AZ1016" i="12"/>
  <c r="BA1016" i="12"/>
  <c r="BD1016" i="12"/>
  <c r="BE1016" i="12"/>
  <c r="BF1016" i="12"/>
  <c r="BI1016" i="12"/>
  <c r="BJ1016" i="12"/>
  <c r="BK1016" i="12"/>
  <c r="BN1016" i="12"/>
  <c r="BO1016" i="12"/>
  <c r="BP1016" i="12"/>
  <c r="BS1016" i="12"/>
  <c r="BT1016" i="12"/>
  <c r="BU1016" i="12"/>
  <c r="BX1016" i="12"/>
  <c r="BY1016" i="12"/>
  <c r="BZ1016" i="12"/>
  <c r="CC1016" i="12"/>
  <c r="CD1016" i="12"/>
  <c r="CE1016" i="12"/>
  <c r="CH1016" i="12"/>
  <c r="CI1016" i="12"/>
  <c r="CJ1016" i="12"/>
  <c r="CM1016" i="12"/>
  <c r="CN1016" i="12"/>
  <c r="CO1016" i="12"/>
  <c r="CR1016" i="12"/>
  <c r="CS1016" i="12"/>
  <c r="CT1016" i="12"/>
  <c r="CW1016" i="12"/>
  <c r="CX1016" i="12"/>
  <c r="CY1016" i="12"/>
  <c r="DB1016" i="12"/>
  <c r="DC1016" i="12"/>
  <c r="DD1016" i="12"/>
  <c r="DG1016" i="12"/>
  <c r="DH1016" i="12"/>
  <c r="DI1016" i="12"/>
  <c r="DL1016" i="12"/>
  <c r="DM1016" i="12"/>
  <c r="DN1016" i="12"/>
  <c r="DQ1016" i="12"/>
  <c r="DR1016" i="12"/>
  <c r="DS1016" i="12"/>
  <c r="DW1016" i="12"/>
  <c r="DX1016" i="12"/>
  <c r="EB1016" i="12"/>
  <c r="EC1016" i="12"/>
  <c r="AO1017" i="12"/>
  <c r="AP1017" i="12"/>
  <c r="AQ1017" i="12"/>
  <c r="AT1017" i="12"/>
  <c r="AU1017" i="12"/>
  <c r="AV1017" i="12"/>
  <c r="AY1017" i="12"/>
  <c r="AZ1017" i="12"/>
  <c r="BA1017" i="12"/>
  <c r="BD1017" i="12"/>
  <c r="BE1017" i="12"/>
  <c r="BF1017" i="12"/>
  <c r="BI1017" i="12"/>
  <c r="BJ1017" i="12"/>
  <c r="BK1017" i="12"/>
  <c r="BN1017" i="12"/>
  <c r="BO1017" i="12"/>
  <c r="BP1017" i="12"/>
  <c r="BS1017" i="12"/>
  <c r="BT1017" i="12"/>
  <c r="BU1017" i="12"/>
  <c r="BX1017" i="12"/>
  <c r="BY1017" i="12"/>
  <c r="BZ1017" i="12"/>
  <c r="CC1017" i="12"/>
  <c r="CD1017" i="12"/>
  <c r="CE1017" i="12"/>
  <c r="CH1017" i="12"/>
  <c r="CI1017" i="12"/>
  <c r="CJ1017" i="12"/>
  <c r="CM1017" i="12"/>
  <c r="CN1017" i="12"/>
  <c r="CO1017" i="12"/>
  <c r="CR1017" i="12"/>
  <c r="CS1017" i="12"/>
  <c r="CT1017" i="12"/>
  <c r="CW1017" i="12"/>
  <c r="CX1017" i="12"/>
  <c r="CY1017" i="12"/>
  <c r="DB1017" i="12"/>
  <c r="DC1017" i="12"/>
  <c r="DD1017" i="12"/>
  <c r="DG1017" i="12"/>
  <c r="DH1017" i="12"/>
  <c r="DI1017" i="12"/>
  <c r="DL1017" i="12"/>
  <c r="DM1017" i="12"/>
  <c r="DN1017" i="12"/>
  <c r="DQ1017" i="12"/>
  <c r="DR1017" i="12"/>
  <c r="DS1017" i="12"/>
  <c r="DW1017" i="12"/>
  <c r="DX1017" i="12"/>
  <c r="EB1017" i="12"/>
  <c r="EC1017" i="12"/>
  <c r="AO1018" i="12"/>
  <c r="AP1018" i="12"/>
  <c r="AQ1018" i="12"/>
  <c r="AT1018" i="12"/>
  <c r="AU1018" i="12"/>
  <c r="AV1018" i="12"/>
  <c r="AY1018" i="12"/>
  <c r="AZ1018" i="12"/>
  <c r="BA1018" i="12"/>
  <c r="BD1018" i="12"/>
  <c r="BE1018" i="12"/>
  <c r="BF1018" i="12"/>
  <c r="BI1018" i="12"/>
  <c r="BJ1018" i="12"/>
  <c r="BK1018" i="12"/>
  <c r="BN1018" i="12"/>
  <c r="BO1018" i="12"/>
  <c r="BP1018" i="12"/>
  <c r="BS1018" i="12"/>
  <c r="BT1018" i="12"/>
  <c r="BU1018" i="12"/>
  <c r="BX1018" i="12"/>
  <c r="BY1018" i="12"/>
  <c r="BZ1018" i="12"/>
  <c r="CC1018" i="12"/>
  <c r="CD1018" i="12"/>
  <c r="CE1018" i="12"/>
  <c r="CH1018" i="12"/>
  <c r="CI1018" i="12"/>
  <c r="CJ1018" i="12"/>
  <c r="CM1018" i="12"/>
  <c r="CN1018" i="12"/>
  <c r="CO1018" i="12"/>
  <c r="CR1018" i="12"/>
  <c r="CS1018" i="12"/>
  <c r="CT1018" i="12"/>
  <c r="CW1018" i="12"/>
  <c r="CX1018" i="12"/>
  <c r="CY1018" i="12"/>
  <c r="DB1018" i="12"/>
  <c r="DC1018" i="12"/>
  <c r="DD1018" i="12"/>
  <c r="DG1018" i="12"/>
  <c r="DH1018" i="12"/>
  <c r="DI1018" i="12"/>
  <c r="DL1018" i="12"/>
  <c r="DM1018" i="12"/>
  <c r="DN1018" i="12"/>
  <c r="DQ1018" i="12"/>
  <c r="DR1018" i="12"/>
  <c r="DS1018" i="12"/>
  <c r="DW1018" i="12"/>
  <c r="DX1018" i="12"/>
  <c r="EB1018" i="12"/>
  <c r="EC1018" i="12"/>
  <c r="AO1019" i="12"/>
  <c r="AP1019" i="12"/>
  <c r="AQ1019" i="12"/>
  <c r="AT1019" i="12"/>
  <c r="AU1019" i="12"/>
  <c r="AV1019" i="12"/>
  <c r="AY1019" i="12"/>
  <c r="AZ1019" i="12"/>
  <c r="BA1019" i="12"/>
  <c r="BD1019" i="12"/>
  <c r="BE1019" i="12"/>
  <c r="BF1019" i="12"/>
  <c r="BI1019" i="12"/>
  <c r="BJ1019" i="12"/>
  <c r="BK1019" i="12"/>
  <c r="BN1019" i="12"/>
  <c r="BO1019" i="12"/>
  <c r="BP1019" i="12"/>
  <c r="BS1019" i="12"/>
  <c r="BT1019" i="12"/>
  <c r="BU1019" i="12"/>
  <c r="BX1019" i="12"/>
  <c r="BY1019" i="12"/>
  <c r="BZ1019" i="12"/>
  <c r="CC1019" i="12"/>
  <c r="CD1019" i="12"/>
  <c r="CE1019" i="12"/>
  <c r="CH1019" i="12"/>
  <c r="CI1019" i="12"/>
  <c r="CJ1019" i="12"/>
  <c r="CM1019" i="12"/>
  <c r="CN1019" i="12"/>
  <c r="CO1019" i="12"/>
  <c r="CR1019" i="12"/>
  <c r="CS1019" i="12"/>
  <c r="CT1019" i="12"/>
  <c r="CW1019" i="12"/>
  <c r="CX1019" i="12"/>
  <c r="CY1019" i="12"/>
  <c r="DB1019" i="12"/>
  <c r="DC1019" i="12"/>
  <c r="DD1019" i="12"/>
  <c r="DG1019" i="12"/>
  <c r="DH1019" i="12"/>
  <c r="DI1019" i="12"/>
  <c r="DL1019" i="12"/>
  <c r="DM1019" i="12"/>
  <c r="DN1019" i="12"/>
  <c r="DQ1019" i="12"/>
  <c r="DR1019" i="12"/>
  <c r="DS1019" i="12"/>
  <c r="DW1019" i="12"/>
  <c r="DX1019" i="12"/>
  <c r="EB1019" i="12"/>
  <c r="EC1019" i="12"/>
  <c r="AO1020" i="12"/>
  <c r="AP1020" i="12"/>
  <c r="AQ1020" i="12"/>
  <c r="AT1020" i="12"/>
  <c r="AU1020" i="12"/>
  <c r="AV1020" i="12"/>
  <c r="AY1020" i="12"/>
  <c r="AZ1020" i="12"/>
  <c r="BA1020" i="12"/>
  <c r="BD1020" i="12"/>
  <c r="BE1020" i="12"/>
  <c r="BF1020" i="12"/>
  <c r="BI1020" i="12"/>
  <c r="BJ1020" i="12"/>
  <c r="BK1020" i="12"/>
  <c r="BN1020" i="12"/>
  <c r="BO1020" i="12"/>
  <c r="BP1020" i="12"/>
  <c r="BS1020" i="12"/>
  <c r="BT1020" i="12"/>
  <c r="BU1020" i="12"/>
  <c r="BX1020" i="12"/>
  <c r="BY1020" i="12"/>
  <c r="BZ1020" i="12"/>
  <c r="CC1020" i="12"/>
  <c r="CD1020" i="12"/>
  <c r="CE1020" i="12"/>
  <c r="CH1020" i="12"/>
  <c r="CI1020" i="12"/>
  <c r="CJ1020" i="12"/>
  <c r="CM1020" i="12"/>
  <c r="CN1020" i="12"/>
  <c r="CO1020" i="12"/>
  <c r="CR1020" i="12"/>
  <c r="CS1020" i="12"/>
  <c r="CT1020" i="12"/>
  <c r="CW1020" i="12"/>
  <c r="CX1020" i="12"/>
  <c r="CY1020" i="12"/>
  <c r="DB1020" i="12"/>
  <c r="DC1020" i="12"/>
  <c r="DD1020" i="12"/>
  <c r="DG1020" i="12"/>
  <c r="DH1020" i="12"/>
  <c r="DI1020" i="12"/>
  <c r="DL1020" i="12"/>
  <c r="DM1020" i="12"/>
  <c r="DN1020" i="12"/>
  <c r="DQ1020" i="12"/>
  <c r="DR1020" i="12"/>
  <c r="DS1020" i="12"/>
  <c r="DW1020" i="12"/>
  <c r="DX1020" i="12"/>
  <c r="EB1020" i="12"/>
  <c r="EC1020" i="12"/>
  <c r="AO1021" i="12"/>
  <c r="AP1021" i="12"/>
  <c r="AQ1021" i="12"/>
  <c r="AT1021" i="12"/>
  <c r="AU1021" i="12"/>
  <c r="AV1021" i="12"/>
  <c r="AY1021" i="12"/>
  <c r="AZ1021" i="12"/>
  <c r="BA1021" i="12"/>
  <c r="BD1021" i="12"/>
  <c r="BE1021" i="12"/>
  <c r="BF1021" i="12"/>
  <c r="BI1021" i="12"/>
  <c r="BJ1021" i="12"/>
  <c r="BK1021" i="12"/>
  <c r="BN1021" i="12"/>
  <c r="BO1021" i="12"/>
  <c r="BP1021" i="12"/>
  <c r="BS1021" i="12"/>
  <c r="BT1021" i="12"/>
  <c r="BU1021" i="12"/>
  <c r="BX1021" i="12"/>
  <c r="BY1021" i="12"/>
  <c r="BZ1021" i="12"/>
  <c r="CC1021" i="12"/>
  <c r="CD1021" i="12"/>
  <c r="CE1021" i="12"/>
  <c r="CH1021" i="12"/>
  <c r="CI1021" i="12"/>
  <c r="CJ1021" i="12"/>
  <c r="CM1021" i="12"/>
  <c r="CN1021" i="12"/>
  <c r="CO1021" i="12"/>
  <c r="CR1021" i="12"/>
  <c r="CS1021" i="12"/>
  <c r="CT1021" i="12"/>
  <c r="CW1021" i="12"/>
  <c r="CX1021" i="12"/>
  <c r="CY1021" i="12"/>
  <c r="DB1021" i="12"/>
  <c r="DC1021" i="12"/>
  <c r="DD1021" i="12"/>
  <c r="DG1021" i="12"/>
  <c r="DH1021" i="12"/>
  <c r="DI1021" i="12"/>
  <c r="DL1021" i="12"/>
  <c r="DM1021" i="12"/>
  <c r="DN1021" i="12"/>
  <c r="DQ1021" i="12"/>
  <c r="DR1021" i="12"/>
  <c r="DS1021" i="12"/>
  <c r="DW1021" i="12"/>
  <c r="DX1021" i="12"/>
  <c r="EB1021" i="12"/>
  <c r="EC1021" i="12"/>
  <c r="AO1022" i="12"/>
  <c r="AP1022" i="12"/>
  <c r="AQ1022" i="12"/>
  <c r="AT1022" i="12"/>
  <c r="AU1022" i="12"/>
  <c r="AV1022" i="12"/>
  <c r="AY1022" i="12"/>
  <c r="AZ1022" i="12"/>
  <c r="BA1022" i="12"/>
  <c r="BD1022" i="12"/>
  <c r="BE1022" i="12"/>
  <c r="BF1022" i="12"/>
  <c r="BI1022" i="12"/>
  <c r="BJ1022" i="12"/>
  <c r="BK1022" i="12"/>
  <c r="BN1022" i="12"/>
  <c r="BO1022" i="12"/>
  <c r="BP1022" i="12"/>
  <c r="BS1022" i="12"/>
  <c r="BT1022" i="12"/>
  <c r="BU1022" i="12"/>
  <c r="BX1022" i="12"/>
  <c r="BY1022" i="12"/>
  <c r="BZ1022" i="12"/>
  <c r="CC1022" i="12"/>
  <c r="CD1022" i="12"/>
  <c r="CE1022" i="12"/>
  <c r="CH1022" i="12"/>
  <c r="CI1022" i="12"/>
  <c r="CJ1022" i="12"/>
  <c r="CM1022" i="12"/>
  <c r="CN1022" i="12"/>
  <c r="CO1022" i="12"/>
  <c r="CR1022" i="12"/>
  <c r="CS1022" i="12"/>
  <c r="CT1022" i="12"/>
  <c r="CW1022" i="12"/>
  <c r="CX1022" i="12"/>
  <c r="CY1022" i="12"/>
  <c r="DB1022" i="12"/>
  <c r="DC1022" i="12"/>
  <c r="DD1022" i="12"/>
  <c r="DG1022" i="12"/>
  <c r="DH1022" i="12"/>
  <c r="DI1022" i="12"/>
  <c r="DL1022" i="12"/>
  <c r="DM1022" i="12"/>
  <c r="DN1022" i="12"/>
  <c r="DQ1022" i="12"/>
  <c r="DR1022" i="12"/>
  <c r="DS1022" i="12"/>
  <c r="DW1022" i="12"/>
  <c r="DX1022" i="12"/>
  <c r="EB1022" i="12"/>
  <c r="EC1022" i="12"/>
  <c r="AO1023" i="12"/>
  <c r="AP1023" i="12"/>
  <c r="AQ1023" i="12"/>
  <c r="AT1023" i="12"/>
  <c r="AU1023" i="12"/>
  <c r="AV1023" i="12"/>
  <c r="AY1023" i="12"/>
  <c r="AZ1023" i="12"/>
  <c r="BA1023" i="12"/>
  <c r="BD1023" i="12"/>
  <c r="BE1023" i="12"/>
  <c r="BF1023" i="12"/>
  <c r="BI1023" i="12"/>
  <c r="BJ1023" i="12"/>
  <c r="BK1023" i="12"/>
  <c r="BN1023" i="12"/>
  <c r="BO1023" i="12"/>
  <c r="BP1023" i="12"/>
  <c r="BS1023" i="12"/>
  <c r="BT1023" i="12"/>
  <c r="BU1023" i="12"/>
  <c r="BX1023" i="12"/>
  <c r="BY1023" i="12"/>
  <c r="BZ1023" i="12"/>
  <c r="CC1023" i="12"/>
  <c r="CD1023" i="12"/>
  <c r="CE1023" i="12"/>
  <c r="CH1023" i="12"/>
  <c r="CI1023" i="12"/>
  <c r="CJ1023" i="12"/>
  <c r="CM1023" i="12"/>
  <c r="CN1023" i="12"/>
  <c r="CO1023" i="12"/>
  <c r="CR1023" i="12"/>
  <c r="CS1023" i="12"/>
  <c r="CT1023" i="12"/>
  <c r="CW1023" i="12"/>
  <c r="CX1023" i="12"/>
  <c r="CY1023" i="12"/>
  <c r="DB1023" i="12"/>
  <c r="DC1023" i="12"/>
  <c r="DD1023" i="12"/>
  <c r="DG1023" i="12"/>
  <c r="DH1023" i="12"/>
  <c r="DI1023" i="12"/>
  <c r="DL1023" i="12"/>
  <c r="DM1023" i="12"/>
  <c r="DN1023" i="12"/>
  <c r="DQ1023" i="12"/>
  <c r="DR1023" i="12"/>
  <c r="DS1023" i="12"/>
  <c r="DW1023" i="12"/>
  <c r="DX1023" i="12"/>
  <c r="EB1023" i="12"/>
  <c r="EC1023" i="12"/>
  <c r="CT759" i="12"/>
  <c r="AO642" i="12"/>
  <c r="AP642" i="12"/>
  <c r="AQ642" i="12"/>
  <c r="AT642" i="12"/>
  <c r="AU642" i="12"/>
  <c r="AV642" i="12"/>
  <c r="AY642" i="12"/>
  <c r="AZ642" i="12"/>
  <c r="BA642" i="12"/>
  <c r="BD642" i="12"/>
  <c r="BE642" i="12"/>
  <c r="BF642" i="12"/>
  <c r="BI642" i="12"/>
  <c r="BJ642" i="12"/>
  <c r="BK642" i="12"/>
  <c r="BN642" i="12"/>
  <c r="BO642" i="12"/>
  <c r="BP642" i="12"/>
  <c r="BS642" i="12"/>
  <c r="BT642" i="12"/>
  <c r="BU642" i="12"/>
  <c r="BX642" i="12"/>
  <c r="BY642" i="12"/>
  <c r="BZ642" i="12"/>
  <c r="CC642" i="12"/>
  <c r="CD642" i="12"/>
  <c r="CE642" i="12"/>
  <c r="CH642" i="12"/>
  <c r="CI642" i="12"/>
  <c r="CJ642" i="12"/>
  <c r="CN642" i="12"/>
  <c r="CO642" i="12"/>
  <c r="CS642" i="12"/>
  <c r="CT642" i="12"/>
  <c r="AO643" i="12"/>
  <c r="AP643" i="12"/>
  <c r="AQ643" i="12"/>
  <c r="AT643" i="12"/>
  <c r="AU643" i="12"/>
  <c r="AV643" i="12"/>
  <c r="AY643" i="12"/>
  <c r="AZ643" i="12"/>
  <c r="BA643" i="12"/>
  <c r="BD643" i="12"/>
  <c r="BE643" i="12"/>
  <c r="BF643" i="12"/>
  <c r="BI643" i="12"/>
  <c r="BJ643" i="12"/>
  <c r="BK643" i="12"/>
  <c r="BN643" i="12"/>
  <c r="BO643" i="12"/>
  <c r="BP643" i="12"/>
  <c r="BS643" i="12"/>
  <c r="BT643" i="12"/>
  <c r="BU643" i="12"/>
  <c r="BX643" i="12"/>
  <c r="BY643" i="12"/>
  <c r="BZ643" i="12"/>
  <c r="CC643" i="12"/>
  <c r="CD643" i="12"/>
  <c r="CE643" i="12"/>
  <c r="CH643" i="12"/>
  <c r="CI643" i="12"/>
  <c r="CJ643" i="12"/>
  <c r="CN643" i="12"/>
  <c r="CO643" i="12"/>
  <c r="CS643" i="12"/>
  <c r="CT643" i="12"/>
  <c r="AO644" i="12"/>
  <c r="AP644" i="12"/>
  <c r="AQ644" i="12"/>
  <c r="AT644" i="12"/>
  <c r="AU644" i="12"/>
  <c r="AV644" i="12"/>
  <c r="AY644" i="12"/>
  <c r="AZ644" i="12"/>
  <c r="BA644" i="12"/>
  <c r="BD644" i="12"/>
  <c r="BE644" i="12"/>
  <c r="BF644" i="12"/>
  <c r="BI644" i="12"/>
  <c r="BJ644" i="12"/>
  <c r="BK644" i="12"/>
  <c r="BN644" i="12"/>
  <c r="BO644" i="12"/>
  <c r="BP644" i="12"/>
  <c r="BS644" i="12"/>
  <c r="BT644" i="12"/>
  <c r="BU644" i="12"/>
  <c r="BX644" i="12"/>
  <c r="BY644" i="12"/>
  <c r="BZ644" i="12"/>
  <c r="CC644" i="12"/>
  <c r="CD644" i="12"/>
  <c r="CE644" i="12"/>
  <c r="CH644" i="12"/>
  <c r="CI644" i="12"/>
  <c r="CJ644" i="12"/>
  <c r="CN644" i="12"/>
  <c r="CO644" i="12"/>
  <c r="CS644" i="12"/>
  <c r="CT644" i="12"/>
  <c r="AO645" i="12"/>
  <c r="AP645" i="12"/>
  <c r="AQ645" i="12"/>
  <c r="AT645" i="12"/>
  <c r="AU645" i="12"/>
  <c r="AV645" i="12"/>
  <c r="AY645" i="12"/>
  <c r="AZ645" i="12"/>
  <c r="BA645" i="12"/>
  <c r="BD645" i="12"/>
  <c r="BE645" i="12"/>
  <c r="BF645" i="12"/>
  <c r="BI645" i="12"/>
  <c r="BJ645" i="12"/>
  <c r="BK645" i="12"/>
  <c r="BN645" i="12"/>
  <c r="BO645" i="12"/>
  <c r="BP645" i="12"/>
  <c r="BS645" i="12"/>
  <c r="BT645" i="12"/>
  <c r="BU645" i="12"/>
  <c r="BX645" i="12"/>
  <c r="BY645" i="12"/>
  <c r="BZ645" i="12"/>
  <c r="CC645" i="12"/>
  <c r="CD645" i="12"/>
  <c r="CE645" i="12"/>
  <c r="CH645" i="12"/>
  <c r="CI645" i="12"/>
  <c r="CJ645" i="12"/>
  <c r="CN645" i="12"/>
  <c r="CO645" i="12"/>
  <c r="CS645" i="12"/>
  <c r="CT645" i="12"/>
  <c r="AO646" i="12"/>
  <c r="AP646" i="12"/>
  <c r="AQ646" i="12"/>
  <c r="AT646" i="12"/>
  <c r="AU646" i="12"/>
  <c r="AV646" i="12"/>
  <c r="AY646" i="12"/>
  <c r="AZ646" i="12"/>
  <c r="BA646" i="12"/>
  <c r="BD646" i="12"/>
  <c r="BE646" i="12"/>
  <c r="BF646" i="12"/>
  <c r="BI646" i="12"/>
  <c r="BJ646" i="12"/>
  <c r="BK646" i="12"/>
  <c r="BN646" i="12"/>
  <c r="BO646" i="12"/>
  <c r="BP646" i="12"/>
  <c r="BS646" i="12"/>
  <c r="BT646" i="12"/>
  <c r="BU646" i="12"/>
  <c r="BX646" i="12"/>
  <c r="BY646" i="12"/>
  <c r="BZ646" i="12"/>
  <c r="CC646" i="12"/>
  <c r="CD646" i="12"/>
  <c r="CE646" i="12"/>
  <c r="CH646" i="12"/>
  <c r="CI646" i="12"/>
  <c r="CJ646" i="12"/>
  <c r="CN646" i="12"/>
  <c r="CO646" i="12"/>
  <c r="CS646" i="12"/>
  <c r="CT646" i="12"/>
  <c r="AO647" i="12"/>
  <c r="AP647" i="12"/>
  <c r="AQ647" i="12"/>
  <c r="AT647" i="12"/>
  <c r="AU647" i="12"/>
  <c r="AV647" i="12"/>
  <c r="AY647" i="12"/>
  <c r="AZ647" i="12"/>
  <c r="BA647" i="12"/>
  <c r="BD647" i="12"/>
  <c r="BE647" i="12"/>
  <c r="BF647" i="12"/>
  <c r="BI647" i="12"/>
  <c r="BJ647" i="12"/>
  <c r="BK647" i="12"/>
  <c r="BN647" i="12"/>
  <c r="BO647" i="12"/>
  <c r="BP647" i="12"/>
  <c r="BS647" i="12"/>
  <c r="BT647" i="12"/>
  <c r="BU647" i="12"/>
  <c r="BX647" i="12"/>
  <c r="BY647" i="12"/>
  <c r="BZ647" i="12"/>
  <c r="CC647" i="12"/>
  <c r="CD647" i="12"/>
  <c r="CE647" i="12"/>
  <c r="CH647" i="12"/>
  <c r="CI647" i="12"/>
  <c r="CJ647" i="12"/>
  <c r="CN647" i="12"/>
  <c r="CO647" i="12"/>
  <c r="CS647" i="12"/>
  <c r="CT647" i="12"/>
  <c r="AO648" i="12"/>
  <c r="AP648" i="12"/>
  <c r="AQ648" i="12"/>
  <c r="AT648" i="12"/>
  <c r="AU648" i="12"/>
  <c r="AV648" i="12"/>
  <c r="AY648" i="12"/>
  <c r="AZ648" i="12"/>
  <c r="BA648" i="12"/>
  <c r="BD648" i="12"/>
  <c r="BE648" i="12"/>
  <c r="BF648" i="12"/>
  <c r="BI648" i="12"/>
  <c r="BJ648" i="12"/>
  <c r="BK648" i="12"/>
  <c r="BN648" i="12"/>
  <c r="BO648" i="12"/>
  <c r="BP648" i="12"/>
  <c r="BS648" i="12"/>
  <c r="BT648" i="12"/>
  <c r="BU648" i="12"/>
  <c r="BX648" i="12"/>
  <c r="BY648" i="12"/>
  <c r="BZ648" i="12"/>
  <c r="CC648" i="12"/>
  <c r="CD648" i="12"/>
  <c r="CE648" i="12"/>
  <c r="CH648" i="12"/>
  <c r="CI648" i="12"/>
  <c r="CJ648" i="12"/>
  <c r="CN648" i="12"/>
  <c r="CO648" i="12"/>
  <c r="CS648" i="12"/>
  <c r="CT648" i="12"/>
  <c r="AO649" i="12"/>
  <c r="AP649" i="12"/>
  <c r="AQ649" i="12"/>
  <c r="AT649" i="12"/>
  <c r="AU649" i="12"/>
  <c r="AV649" i="12"/>
  <c r="AY649" i="12"/>
  <c r="AZ649" i="12"/>
  <c r="BA649" i="12"/>
  <c r="BD649" i="12"/>
  <c r="BE649" i="12"/>
  <c r="BF649" i="12"/>
  <c r="BI649" i="12"/>
  <c r="BJ649" i="12"/>
  <c r="BK649" i="12"/>
  <c r="BN649" i="12"/>
  <c r="BO649" i="12"/>
  <c r="BP649" i="12"/>
  <c r="BS649" i="12"/>
  <c r="BT649" i="12"/>
  <c r="BU649" i="12"/>
  <c r="BX649" i="12"/>
  <c r="BY649" i="12"/>
  <c r="BZ649" i="12"/>
  <c r="CC649" i="12"/>
  <c r="CD649" i="12"/>
  <c r="CE649" i="12"/>
  <c r="CH649" i="12"/>
  <c r="CI649" i="12"/>
  <c r="CJ649" i="12"/>
  <c r="CN649" i="12"/>
  <c r="CO649" i="12"/>
  <c r="CS649" i="12"/>
  <c r="CT649" i="12"/>
  <c r="AO650" i="12"/>
  <c r="AP650" i="12"/>
  <c r="AQ650" i="12"/>
  <c r="AT650" i="12"/>
  <c r="AU650" i="12"/>
  <c r="AV650" i="12"/>
  <c r="AY650" i="12"/>
  <c r="AZ650" i="12"/>
  <c r="BA650" i="12"/>
  <c r="BD650" i="12"/>
  <c r="BE650" i="12"/>
  <c r="BF650" i="12"/>
  <c r="BI650" i="12"/>
  <c r="BJ650" i="12"/>
  <c r="BK650" i="12"/>
  <c r="BN650" i="12"/>
  <c r="BO650" i="12"/>
  <c r="BP650" i="12"/>
  <c r="BS650" i="12"/>
  <c r="BT650" i="12"/>
  <c r="BU650" i="12"/>
  <c r="BX650" i="12"/>
  <c r="BY650" i="12"/>
  <c r="BZ650" i="12"/>
  <c r="CC650" i="12"/>
  <c r="CD650" i="12"/>
  <c r="CE650" i="12"/>
  <c r="CH650" i="12"/>
  <c r="CI650" i="12"/>
  <c r="CJ650" i="12"/>
  <c r="CN650" i="12"/>
  <c r="CO650" i="12"/>
  <c r="CS650" i="12"/>
  <c r="CT650" i="12"/>
  <c r="AO651" i="12"/>
  <c r="AP651" i="12"/>
  <c r="AQ651" i="12"/>
  <c r="AT651" i="12"/>
  <c r="AU651" i="12"/>
  <c r="AV651" i="12"/>
  <c r="AY651" i="12"/>
  <c r="AZ651" i="12"/>
  <c r="BA651" i="12"/>
  <c r="BD651" i="12"/>
  <c r="BE651" i="12"/>
  <c r="BF651" i="12"/>
  <c r="BI651" i="12"/>
  <c r="BJ651" i="12"/>
  <c r="BK651" i="12"/>
  <c r="BN651" i="12"/>
  <c r="BO651" i="12"/>
  <c r="BP651" i="12"/>
  <c r="BS651" i="12"/>
  <c r="BT651" i="12"/>
  <c r="BU651" i="12"/>
  <c r="BX651" i="12"/>
  <c r="BY651" i="12"/>
  <c r="BZ651" i="12"/>
  <c r="CC651" i="12"/>
  <c r="CD651" i="12"/>
  <c r="CE651" i="12"/>
  <c r="CH651" i="12"/>
  <c r="CI651" i="12"/>
  <c r="CJ651" i="12"/>
  <c r="CN651" i="12"/>
  <c r="CO651" i="12"/>
  <c r="CS651" i="12"/>
  <c r="CT651" i="12"/>
  <c r="AO652" i="12"/>
  <c r="AP652" i="12"/>
  <c r="AQ652" i="12"/>
  <c r="AT652" i="12"/>
  <c r="AU652" i="12"/>
  <c r="AV652" i="12"/>
  <c r="AY652" i="12"/>
  <c r="AZ652" i="12"/>
  <c r="BA652" i="12"/>
  <c r="BD652" i="12"/>
  <c r="BE652" i="12"/>
  <c r="BF652" i="12"/>
  <c r="BI652" i="12"/>
  <c r="BJ652" i="12"/>
  <c r="BK652" i="12"/>
  <c r="BN652" i="12"/>
  <c r="BO652" i="12"/>
  <c r="BP652" i="12"/>
  <c r="BS652" i="12"/>
  <c r="BT652" i="12"/>
  <c r="BU652" i="12"/>
  <c r="BX652" i="12"/>
  <c r="BY652" i="12"/>
  <c r="BZ652" i="12"/>
  <c r="CC652" i="12"/>
  <c r="CD652" i="12"/>
  <c r="CE652" i="12"/>
  <c r="CH652" i="12"/>
  <c r="CI652" i="12"/>
  <c r="CJ652" i="12"/>
  <c r="CN652" i="12"/>
  <c r="CO652" i="12"/>
  <c r="CS652" i="12"/>
  <c r="CT652" i="12"/>
  <c r="AO653" i="12"/>
  <c r="AP653" i="12"/>
  <c r="AQ653" i="12"/>
  <c r="AT653" i="12"/>
  <c r="AU653" i="12"/>
  <c r="AV653" i="12"/>
  <c r="AY653" i="12"/>
  <c r="AZ653" i="12"/>
  <c r="BA653" i="12"/>
  <c r="BD653" i="12"/>
  <c r="BE653" i="12"/>
  <c r="BF653" i="12"/>
  <c r="BI653" i="12"/>
  <c r="BJ653" i="12"/>
  <c r="BK653" i="12"/>
  <c r="BN653" i="12"/>
  <c r="BO653" i="12"/>
  <c r="BP653" i="12"/>
  <c r="BS653" i="12"/>
  <c r="BT653" i="12"/>
  <c r="BU653" i="12"/>
  <c r="BX653" i="12"/>
  <c r="BY653" i="12"/>
  <c r="BZ653" i="12"/>
  <c r="CC653" i="12"/>
  <c r="CD653" i="12"/>
  <c r="CE653" i="12"/>
  <c r="CH653" i="12"/>
  <c r="CI653" i="12"/>
  <c r="CJ653" i="12"/>
  <c r="CN653" i="12"/>
  <c r="CO653" i="12"/>
  <c r="CS653" i="12"/>
  <c r="CT653" i="12"/>
  <c r="AO654" i="12"/>
  <c r="AP654" i="12"/>
  <c r="AQ654" i="12"/>
  <c r="AT654" i="12"/>
  <c r="AU654" i="12"/>
  <c r="AV654" i="12"/>
  <c r="AY654" i="12"/>
  <c r="AZ654" i="12"/>
  <c r="BA654" i="12"/>
  <c r="BD654" i="12"/>
  <c r="BE654" i="12"/>
  <c r="BF654" i="12"/>
  <c r="BI654" i="12"/>
  <c r="BJ654" i="12"/>
  <c r="BK654" i="12"/>
  <c r="BN654" i="12"/>
  <c r="BO654" i="12"/>
  <c r="BP654" i="12"/>
  <c r="BS654" i="12"/>
  <c r="BT654" i="12"/>
  <c r="BU654" i="12"/>
  <c r="BX654" i="12"/>
  <c r="BY654" i="12"/>
  <c r="BZ654" i="12"/>
  <c r="CC654" i="12"/>
  <c r="CD654" i="12"/>
  <c r="CE654" i="12"/>
  <c r="CH654" i="12"/>
  <c r="CI654" i="12"/>
  <c r="CJ654" i="12"/>
  <c r="CN654" i="12"/>
  <c r="CO654" i="12"/>
  <c r="CS654" i="12"/>
  <c r="CT654" i="12"/>
  <c r="AO655" i="12"/>
  <c r="AP655" i="12"/>
  <c r="AQ655" i="12"/>
  <c r="AT655" i="12"/>
  <c r="AU655" i="12"/>
  <c r="AV655" i="12"/>
  <c r="AY655" i="12"/>
  <c r="AZ655" i="12"/>
  <c r="BA655" i="12"/>
  <c r="BD655" i="12"/>
  <c r="BE655" i="12"/>
  <c r="BF655" i="12"/>
  <c r="BI655" i="12"/>
  <c r="BJ655" i="12"/>
  <c r="BK655" i="12"/>
  <c r="BN655" i="12"/>
  <c r="BO655" i="12"/>
  <c r="BP655" i="12"/>
  <c r="BS655" i="12"/>
  <c r="BT655" i="12"/>
  <c r="BU655" i="12"/>
  <c r="BX655" i="12"/>
  <c r="BY655" i="12"/>
  <c r="BZ655" i="12"/>
  <c r="CC655" i="12"/>
  <c r="CD655" i="12"/>
  <c r="CE655" i="12"/>
  <c r="CH655" i="12"/>
  <c r="CI655" i="12"/>
  <c r="CJ655" i="12"/>
  <c r="CN655" i="12"/>
  <c r="CO655" i="12"/>
  <c r="CS655" i="12"/>
  <c r="CT655" i="12"/>
  <c r="AO656" i="12"/>
  <c r="AP656" i="12"/>
  <c r="AQ656" i="12"/>
  <c r="AT656" i="12"/>
  <c r="AU656" i="12"/>
  <c r="AV656" i="12"/>
  <c r="AY656" i="12"/>
  <c r="AZ656" i="12"/>
  <c r="BA656" i="12"/>
  <c r="BD656" i="12"/>
  <c r="BE656" i="12"/>
  <c r="BF656" i="12"/>
  <c r="BI656" i="12"/>
  <c r="BJ656" i="12"/>
  <c r="BK656" i="12"/>
  <c r="BN656" i="12"/>
  <c r="BO656" i="12"/>
  <c r="BP656" i="12"/>
  <c r="BS656" i="12"/>
  <c r="BT656" i="12"/>
  <c r="BU656" i="12"/>
  <c r="BX656" i="12"/>
  <c r="BY656" i="12"/>
  <c r="BZ656" i="12"/>
  <c r="CC656" i="12"/>
  <c r="CD656" i="12"/>
  <c r="CE656" i="12"/>
  <c r="CH656" i="12"/>
  <c r="CI656" i="12"/>
  <c r="CJ656" i="12"/>
  <c r="CN656" i="12"/>
  <c r="CO656" i="12"/>
  <c r="CS656" i="12"/>
  <c r="CT656" i="12"/>
  <c r="AO657" i="12"/>
  <c r="AP657" i="12"/>
  <c r="AQ657" i="12"/>
  <c r="AT657" i="12"/>
  <c r="AU657" i="12"/>
  <c r="AV657" i="12"/>
  <c r="AY657" i="12"/>
  <c r="AZ657" i="12"/>
  <c r="BA657" i="12"/>
  <c r="BD657" i="12"/>
  <c r="BE657" i="12"/>
  <c r="BF657" i="12"/>
  <c r="BI657" i="12"/>
  <c r="BJ657" i="12"/>
  <c r="BK657" i="12"/>
  <c r="BN657" i="12"/>
  <c r="BO657" i="12"/>
  <c r="BP657" i="12"/>
  <c r="BS657" i="12"/>
  <c r="BT657" i="12"/>
  <c r="BU657" i="12"/>
  <c r="BX657" i="12"/>
  <c r="BY657" i="12"/>
  <c r="BZ657" i="12"/>
  <c r="CC657" i="12"/>
  <c r="CD657" i="12"/>
  <c r="CE657" i="12"/>
  <c r="CH657" i="12"/>
  <c r="CI657" i="12"/>
  <c r="CJ657" i="12"/>
  <c r="CN657" i="12"/>
  <c r="CO657" i="12"/>
  <c r="CS657" i="12"/>
  <c r="CT657" i="12"/>
  <c r="AO658" i="12"/>
  <c r="AP658" i="12"/>
  <c r="AQ658" i="12"/>
  <c r="AT658" i="12"/>
  <c r="AU658" i="12"/>
  <c r="AV658" i="12"/>
  <c r="AY658" i="12"/>
  <c r="AZ658" i="12"/>
  <c r="BA658" i="12"/>
  <c r="BD658" i="12"/>
  <c r="BE658" i="12"/>
  <c r="BF658" i="12"/>
  <c r="BI658" i="12"/>
  <c r="BJ658" i="12"/>
  <c r="BK658" i="12"/>
  <c r="BN658" i="12"/>
  <c r="BO658" i="12"/>
  <c r="BP658" i="12"/>
  <c r="BS658" i="12"/>
  <c r="BT658" i="12"/>
  <c r="BU658" i="12"/>
  <c r="BX658" i="12"/>
  <c r="BY658" i="12"/>
  <c r="BZ658" i="12"/>
  <c r="CC658" i="12"/>
  <c r="CD658" i="12"/>
  <c r="CE658" i="12"/>
  <c r="CH658" i="12"/>
  <c r="CI658" i="12"/>
  <c r="CJ658" i="12"/>
  <c r="CN658" i="12"/>
  <c r="CO658" i="12"/>
  <c r="CS658" i="12"/>
  <c r="CT658" i="12"/>
  <c r="AO659" i="12"/>
  <c r="AP659" i="12"/>
  <c r="AQ659" i="12"/>
  <c r="AT659" i="12"/>
  <c r="AU659" i="12"/>
  <c r="AV659" i="12"/>
  <c r="AY659" i="12"/>
  <c r="AZ659" i="12"/>
  <c r="BA659" i="12"/>
  <c r="BD659" i="12"/>
  <c r="BE659" i="12"/>
  <c r="BF659" i="12"/>
  <c r="BI659" i="12"/>
  <c r="BJ659" i="12"/>
  <c r="BK659" i="12"/>
  <c r="BN659" i="12"/>
  <c r="BO659" i="12"/>
  <c r="BP659" i="12"/>
  <c r="BS659" i="12"/>
  <c r="BT659" i="12"/>
  <c r="BU659" i="12"/>
  <c r="BX659" i="12"/>
  <c r="BY659" i="12"/>
  <c r="BZ659" i="12"/>
  <c r="CC659" i="12"/>
  <c r="CD659" i="12"/>
  <c r="CE659" i="12"/>
  <c r="CH659" i="12"/>
  <c r="CI659" i="12"/>
  <c r="CJ659" i="12"/>
  <c r="CN659" i="12"/>
  <c r="CO659" i="12"/>
  <c r="CS659" i="12"/>
  <c r="CT659" i="12"/>
  <c r="AO660" i="12"/>
  <c r="AP660" i="12"/>
  <c r="AQ660" i="12"/>
  <c r="AT660" i="12"/>
  <c r="AU660" i="12"/>
  <c r="AV660" i="12"/>
  <c r="AY660" i="12"/>
  <c r="AZ660" i="12"/>
  <c r="BA660" i="12"/>
  <c r="BD660" i="12"/>
  <c r="BE660" i="12"/>
  <c r="BF660" i="12"/>
  <c r="BI660" i="12"/>
  <c r="BJ660" i="12"/>
  <c r="BK660" i="12"/>
  <c r="BN660" i="12"/>
  <c r="BO660" i="12"/>
  <c r="BP660" i="12"/>
  <c r="BS660" i="12"/>
  <c r="BT660" i="12"/>
  <c r="BU660" i="12"/>
  <c r="BX660" i="12"/>
  <c r="BY660" i="12"/>
  <c r="BZ660" i="12"/>
  <c r="CC660" i="12"/>
  <c r="CD660" i="12"/>
  <c r="CE660" i="12"/>
  <c r="CH660" i="12"/>
  <c r="CI660" i="12"/>
  <c r="CJ660" i="12"/>
  <c r="CN660" i="12"/>
  <c r="CO660" i="12"/>
  <c r="CS660" i="12"/>
  <c r="CT660" i="12"/>
  <c r="AO661" i="12"/>
  <c r="AP661" i="12"/>
  <c r="AQ661" i="12"/>
  <c r="AT661" i="12"/>
  <c r="AU661" i="12"/>
  <c r="AV661" i="12"/>
  <c r="AY661" i="12"/>
  <c r="AZ661" i="12"/>
  <c r="BA661" i="12"/>
  <c r="BD661" i="12"/>
  <c r="BE661" i="12"/>
  <c r="BF661" i="12"/>
  <c r="BI661" i="12"/>
  <c r="BJ661" i="12"/>
  <c r="BK661" i="12"/>
  <c r="BN661" i="12"/>
  <c r="BO661" i="12"/>
  <c r="BP661" i="12"/>
  <c r="BS661" i="12"/>
  <c r="BT661" i="12"/>
  <c r="BU661" i="12"/>
  <c r="BX661" i="12"/>
  <c r="BY661" i="12"/>
  <c r="BZ661" i="12"/>
  <c r="CC661" i="12"/>
  <c r="CD661" i="12"/>
  <c r="CE661" i="12"/>
  <c r="CH661" i="12"/>
  <c r="CI661" i="12"/>
  <c r="CJ661" i="12"/>
  <c r="CN661" i="12"/>
  <c r="CO661" i="12"/>
  <c r="CS661" i="12"/>
  <c r="CT661" i="12"/>
  <c r="AO662" i="12"/>
  <c r="AP662" i="12"/>
  <c r="AQ662" i="12"/>
  <c r="AT662" i="12"/>
  <c r="AU662" i="12"/>
  <c r="AV662" i="12"/>
  <c r="AY662" i="12"/>
  <c r="AZ662" i="12"/>
  <c r="BA662" i="12"/>
  <c r="BD662" i="12"/>
  <c r="BE662" i="12"/>
  <c r="BF662" i="12"/>
  <c r="BI662" i="12"/>
  <c r="BJ662" i="12"/>
  <c r="BK662" i="12"/>
  <c r="BN662" i="12"/>
  <c r="BO662" i="12"/>
  <c r="BP662" i="12"/>
  <c r="BS662" i="12"/>
  <c r="BT662" i="12"/>
  <c r="BU662" i="12"/>
  <c r="BX662" i="12"/>
  <c r="BY662" i="12"/>
  <c r="BZ662" i="12"/>
  <c r="CC662" i="12"/>
  <c r="CD662" i="12"/>
  <c r="CE662" i="12"/>
  <c r="CH662" i="12"/>
  <c r="CI662" i="12"/>
  <c r="CJ662" i="12"/>
  <c r="CN662" i="12"/>
  <c r="CO662" i="12"/>
  <c r="CS662" i="12"/>
  <c r="CT662" i="12"/>
  <c r="AO663" i="12"/>
  <c r="AP663" i="12"/>
  <c r="AQ663" i="12"/>
  <c r="AT663" i="12"/>
  <c r="AU663" i="12"/>
  <c r="AV663" i="12"/>
  <c r="AY663" i="12"/>
  <c r="AZ663" i="12"/>
  <c r="BA663" i="12"/>
  <c r="BD663" i="12"/>
  <c r="BE663" i="12"/>
  <c r="BF663" i="12"/>
  <c r="BI663" i="12"/>
  <c r="BJ663" i="12"/>
  <c r="BK663" i="12"/>
  <c r="BN663" i="12"/>
  <c r="BO663" i="12"/>
  <c r="BP663" i="12"/>
  <c r="BS663" i="12"/>
  <c r="BT663" i="12"/>
  <c r="BU663" i="12"/>
  <c r="BX663" i="12"/>
  <c r="BY663" i="12"/>
  <c r="BZ663" i="12"/>
  <c r="CC663" i="12"/>
  <c r="CD663" i="12"/>
  <c r="CE663" i="12"/>
  <c r="CH663" i="12"/>
  <c r="CI663" i="12"/>
  <c r="CJ663" i="12"/>
  <c r="CN663" i="12"/>
  <c r="CO663" i="12"/>
  <c r="CS663" i="12"/>
  <c r="CT663" i="12"/>
  <c r="AO664" i="12"/>
  <c r="AP664" i="12"/>
  <c r="AQ664" i="12"/>
  <c r="AT664" i="12"/>
  <c r="AU664" i="12"/>
  <c r="AV664" i="12"/>
  <c r="AY664" i="12"/>
  <c r="AZ664" i="12"/>
  <c r="BA664" i="12"/>
  <c r="BD664" i="12"/>
  <c r="BE664" i="12"/>
  <c r="BF664" i="12"/>
  <c r="BI664" i="12"/>
  <c r="BJ664" i="12"/>
  <c r="BK664" i="12"/>
  <c r="BN664" i="12"/>
  <c r="BO664" i="12"/>
  <c r="BP664" i="12"/>
  <c r="BS664" i="12"/>
  <c r="BT664" i="12"/>
  <c r="BU664" i="12"/>
  <c r="BX664" i="12"/>
  <c r="BY664" i="12"/>
  <c r="BZ664" i="12"/>
  <c r="CC664" i="12"/>
  <c r="CD664" i="12"/>
  <c r="CE664" i="12"/>
  <c r="CH664" i="12"/>
  <c r="CI664" i="12"/>
  <c r="CJ664" i="12"/>
  <c r="CN664" i="12"/>
  <c r="CO664" i="12"/>
  <c r="CS664" i="12"/>
  <c r="CT664" i="12"/>
  <c r="AO665" i="12"/>
  <c r="AP665" i="12"/>
  <c r="AQ665" i="12"/>
  <c r="AT665" i="12"/>
  <c r="AU665" i="12"/>
  <c r="AV665" i="12"/>
  <c r="AY665" i="12"/>
  <c r="AZ665" i="12"/>
  <c r="BA665" i="12"/>
  <c r="BD665" i="12"/>
  <c r="BE665" i="12"/>
  <c r="BF665" i="12"/>
  <c r="BI665" i="12"/>
  <c r="BJ665" i="12"/>
  <c r="BK665" i="12"/>
  <c r="BN665" i="12"/>
  <c r="BO665" i="12"/>
  <c r="BP665" i="12"/>
  <c r="BS665" i="12"/>
  <c r="BT665" i="12"/>
  <c r="BU665" i="12"/>
  <c r="BX665" i="12"/>
  <c r="BY665" i="12"/>
  <c r="BZ665" i="12"/>
  <c r="CC665" i="12"/>
  <c r="CD665" i="12"/>
  <c r="CE665" i="12"/>
  <c r="CH665" i="12"/>
  <c r="CI665" i="12"/>
  <c r="CJ665" i="12"/>
  <c r="CN665" i="12"/>
  <c r="CO665" i="12"/>
  <c r="CS665" i="12"/>
  <c r="CT665" i="12"/>
  <c r="AO666" i="12"/>
  <c r="AP666" i="12"/>
  <c r="AQ666" i="12"/>
  <c r="AT666" i="12"/>
  <c r="AU666" i="12"/>
  <c r="AV666" i="12"/>
  <c r="AY666" i="12"/>
  <c r="AZ666" i="12"/>
  <c r="BA666" i="12"/>
  <c r="BD666" i="12"/>
  <c r="BE666" i="12"/>
  <c r="BF666" i="12"/>
  <c r="BI666" i="12"/>
  <c r="BJ666" i="12"/>
  <c r="BK666" i="12"/>
  <c r="BN666" i="12"/>
  <c r="BO666" i="12"/>
  <c r="BP666" i="12"/>
  <c r="BS666" i="12"/>
  <c r="BT666" i="12"/>
  <c r="BU666" i="12"/>
  <c r="BX666" i="12"/>
  <c r="BY666" i="12"/>
  <c r="BZ666" i="12"/>
  <c r="CC666" i="12"/>
  <c r="CD666" i="12"/>
  <c r="CE666" i="12"/>
  <c r="CH666" i="12"/>
  <c r="CI666" i="12"/>
  <c r="CJ666" i="12"/>
  <c r="CN666" i="12"/>
  <c r="CO666" i="12"/>
  <c r="CS666" i="12"/>
  <c r="CT666" i="12"/>
  <c r="AO667" i="12"/>
  <c r="AP667" i="12"/>
  <c r="AQ667" i="12"/>
  <c r="AT667" i="12"/>
  <c r="AU667" i="12"/>
  <c r="AV667" i="12"/>
  <c r="AY667" i="12"/>
  <c r="AZ667" i="12"/>
  <c r="BA667" i="12"/>
  <c r="BD667" i="12"/>
  <c r="BE667" i="12"/>
  <c r="BF667" i="12"/>
  <c r="BI667" i="12"/>
  <c r="BJ667" i="12"/>
  <c r="BK667" i="12"/>
  <c r="BN667" i="12"/>
  <c r="BO667" i="12"/>
  <c r="BP667" i="12"/>
  <c r="BS667" i="12"/>
  <c r="BT667" i="12"/>
  <c r="BU667" i="12"/>
  <c r="BX667" i="12"/>
  <c r="BY667" i="12"/>
  <c r="BZ667" i="12"/>
  <c r="CC667" i="12"/>
  <c r="CD667" i="12"/>
  <c r="CE667" i="12"/>
  <c r="CH667" i="12"/>
  <c r="CI667" i="12"/>
  <c r="CJ667" i="12"/>
  <c r="CN667" i="12"/>
  <c r="CO667" i="12"/>
  <c r="CS667" i="12"/>
  <c r="CT667" i="12"/>
  <c r="AO668" i="12"/>
  <c r="AP668" i="12"/>
  <c r="AQ668" i="12"/>
  <c r="AT668" i="12"/>
  <c r="AU668" i="12"/>
  <c r="AV668" i="12"/>
  <c r="AY668" i="12"/>
  <c r="AZ668" i="12"/>
  <c r="BA668" i="12"/>
  <c r="BD668" i="12"/>
  <c r="BE668" i="12"/>
  <c r="BF668" i="12"/>
  <c r="BI668" i="12"/>
  <c r="BJ668" i="12"/>
  <c r="BK668" i="12"/>
  <c r="BN668" i="12"/>
  <c r="BO668" i="12"/>
  <c r="BP668" i="12"/>
  <c r="BS668" i="12"/>
  <c r="BT668" i="12"/>
  <c r="BU668" i="12"/>
  <c r="BX668" i="12"/>
  <c r="BY668" i="12"/>
  <c r="BZ668" i="12"/>
  <c r="CC668" i="12"/>
  <c r="CD668" i="12"/>
  <c r="CE668" i="12"/>
  <c r="CH668" i="12"/>
  <c r="CI668" i="12"/>
  <c r="CJ668" i="12"/>
  <c r="CN668" i="12"/>
  <c r="CO668" i="12"/>
  <c r="CS668" i="12"/>
  <c r="CT668" i="12"/>
  <c r="AO669" i="12"/>
  <c r="AP669" i="12"/>
  <c r="AQ669" i="12"/>
  <c r="AT669" i="12"/>
  <c r="AU669" i="12"/>
  <c r="AV669" i="12"/>
  <c r="AY669" i="12"/>
  <c r="AZ669" i="12"/>
  <c r="BA669" i="12"/>
  <c r="BD669" i="12"/>
  <c r="BE669" i="12"/>
  <c r="BF669" i="12"/>
  <c r="BI669" i="12"/>
  <c r="BJ669" i="12"/>
  <c r="BK669" i="12"/>
  <c r="BN669" i="12"/>
  <c r="BO669" i="12"/>
  <c r="BP669" i="12"/>
  <c r="BS669" i="12"/>
  <c r="BT669" i="12"/>
  <c r="BU669" i="12"/>
  <c r="BX669" i="12"/>
  <c r="BY669" i="12"/>
  <c r="BZ669" i="12"/>
  <c r="CC669" i="12"/>
  <c r="CD669" i="12"/>
  <c r="CE669" i="12"/>
  <c r="CH669" i="12"/>
  <c r="CI669" i="12"/>
  <c r="CJ669" i="12"/>
  <c r="CN669" i="12"/>
  <c r="CO669" i="12"/>
  <c r="CS669" i="12"/>
  <c r="CT669" i="12"/>
  <c r="AO670" i="12"/>
  <c r="AP670" i="12"/>
  <c r="AQ670" i="12"/>
  <c r="AT670" i="12"/>
  <c r="AU670" i="12"/>
  <c r="AV670" i="12"/>
  <c r="AY670" i="12"/>
  <c r="AZ670" i="12"/>
  <c r="BA670" i="12"/>
  <c r="BD670" i="12"/>
  <c r="BE670" i="12"/>
  <c r="BF670" i="12"/>
  <c r="BI670" i="12"/>
  <c r="BJ670" i="12"/>
  <c r="BK670" i="12"/>
  <c r="BN670" i="12"/>
  <c r="BO670" i="12"/>
  <c r="BP670" i="12"/>
  <c r="BS670" i="12"/>
  <c r="BT670" i="12"/>
  <c r="BU670" i="12"/>
  <c r="BX670" i="12"/>
  <c r="BY670" i="12"/>
  <c r="BZ670" i="12"/>
  <c r="CC670" i="12"/>
  <c r="CD670" i="12"/>
  <c r="CE670" i="12"/>
  <c r="CH670" i="12"/>
  <c r="CI670" i="12"/>
  <c r="CJ670" i="12"/>
  <c r="CN670" i="12"/>
  <c r="CO670" i="12"/>
  <c r="CS670" i="12"/>
  <c r="CT670" i="12"/>
  <c r="AO671" i="12"/>
  <c r="AP671" i="12"/>
  <c r="AQ671" i="12"/>
  <c r="AT671" i="12"/>
  <c r="AU671" i="12"/>
  <c r="AV671" i="12"/>
  <c r="AY671" i="12"/>
  <c r="AZ671" i="12"/>
  <c r="BA671" i="12"/>
  <c r="BD671" i="12"/>
  <c r="BE671" i="12"/>
  <c r="BF671" i="12"/>
  <c r="BI671" i="12"/>
  <c r="BJ671" i="12"/>
  <c r="BK671" i="12"/>
  <c r="BN671" i="12"/>
  <c r="BO671" i="12"/>
  <c r="BP671" i="12"/>
  <c r="BS671" i="12"/>
  <c r="BT671" i="12"/>
  <c r="BU671" i="12"/>
  <c r="BX671" i="12"/>
  <c r="BY671" i="12"/>
  <c r="BZ671" i="12"/>
  <c r="CC671" i="12"/>
  <c r="CD671" i="12"/>
  <c r="CE671" i="12"/>
  <c r="CH671" i="12"/>
  <c r="CI671" i="12"/>
  <c r="CJ671" i="12"/>
  <c r="CN671" i="12"/>
  <c r="CO671" i="12"/>
  <c r="CS671" i="12"/>
  <c r="CT671" i="12"/>
  <c r="AO672" i="12"/>
  <c r="AP672" i="12"/>
  <c r="AQ672" i="12"/>
  <c r="AT672" i="12"/>
  <c r="AU672" i="12"/>
  <c r="AV672" i="12"/>
  <c r="AY672" i="12"/>
  <c r="AZ672" i="12"/>
  <c r="BA672" i="12"/>
  <c r="BD672" i="12"/>
  <c r="BE672" i="12"/>
  <c r="BF672" i="12"/>
  <c r="BI672" i="12"/>
  <c r="BJ672" i="12"/>
  <c r="BK672" i="12"/>
  <c r="BN672" i="12"/>
  <c r="BO672" i="12"/>
  <c r="BP672" i="12"/>
  <c r="BS672" i="12"/>
  <c r="BT672" i="12"/>
  <c r="BU672" i="12"/>
  <c r="BX672" i="12"/>
  <c r="BY672" i="12"/>
  <c r="BZ672" i="12"/>
  <c r="CC672" i="12"/>
  <c r="CD672" i="12"/>
  <c r="CE672" i="12"/>
  <c r="CH672" i="12"/>
  <c r="CI672" i="12"/>
  <c r="CJ672" i="12"/>
  <c r="CN672" i="12"/>
  <c r="CO672" i="12"/>
  <c r="CS672" i="12"/>
  <c r="CT672" i="12"/>
  <c r="AO673" i="12"/>
  <c r="AP673" i="12"/>
  <c r="AQ673" i="12"/>
  <c r="AT673" i="12"/>
  <c r="AU673" i="12"/>
  <c r="AV673" i="12"/>
  <c r="AY673" i="12"/>
  <c r="AZ673" i="12"/>
  <c r="BA673" i="12"/>
  <c r="BD673" i="12"/>
  <c r="BE673" i="12"/>
  <c r="BF673" i="12"/>
  <c r="BI673" i="12"/>
  <c r="BJ673" i="12"/>
  <c r="BK673" i="12"/>
  <c r="BN673" i="12"/>
  <c r="BO673" i="12"/>
  <c r="BP673" i="12"/>
  <c r="BS673" i="12"/>
  <c r="BT673" i="12"/>
  <c r="BU673" i="12"/>
  <c r="BX673" i="12"/>
  <c r="BY673" i="12"/>
  <c r="BZ673" i="12"/>
  <c r="CC673" i="12"/>
  <c r="CD673" i="12"/>
  <c r="CE673" i="12"/>
  <c r="CH673" i="12"/>
  <c r="CI673" i="12"/>
  <c r="CJ673" i="12"/>
  <c r="CN673" i="12"/>
  <c r="CO673" i="12"/>
  <c r="CS673" i="12"/>
  <c r="CT673" i="12"/>
  <c r="AO674" i="12"/>
  <c r="AP674" i="12"/>
  <c r="AQ674" i="12"/>
  <c r="AT674" i="12"/>
  <c r="AU674" i="12"/>
  <c r="AV674" i="12"/>
  <c r="AY674" i="12"/>
  <c r="AZ674" i="12"/>
  <c r="BA674" i="12"/>
  <c r="BD674" i="12"/>
  <c r="BE674" i="12"/>
  <c r="BF674" i="12"/>
  <c r="BI674" i="12"/>
  <c r="BJ674" i="12"/>
  <c r="BK674" i="12"/>
  <c r="BN674" i="12"/>
  <c r="BO674" i="12"/>
  <c r="BP674" i="12"/>
  <c r="BS674" i="12"/>
  <c r="BT674" i="12"/>
  <c r="BU674" i="12"/>
  <c r="BX674" i="12"/>
  <c r="BY674" i="12"/>
  <c r="BZ674" i="12"/>
  <c r="CC674" i="12"/>
  <c r="CD674" i="12"/>
  <c r="CE674" i="12"/>
  <c r="CH674" i="12"/>
  <c r="CI674" i="12"/>
  <c r="CJ674" i="12"/>
  <c r="CN674" i="12"/>
  <c r="CO674" i="12"/>
  <c r="CS674" i="12"/>
  <c r="CT674" i="12"/>
  <c r="AO675" i="12"/>
  <c r="AP675" i="12"/>
  <c r="AQ675" i="12"/>
  <c r="AT675" i="12"/>
  <c r="AU675" i="12"/>
  <c r="AV675" i="12"/>
  <c r="AY675" i="12"/>
  <c r="AZ675" i="12"/>
  <c r="BA675" i="12"/>
  <c r="BD675" i="12"/>
  <c r="BE675" i="12"/>
  <c r="BF675" i="12"/>
  <c r="BI675" i="12"/>
  <c r="BJ675" i="12"/>
  <c r="BK675" i="12"/>
  <c r="BN675" i="12"/>
  <c r="BO675" i="12"/>
  <c r="BP675" i="12"/>
  <c r="BS675" i="12"/>
  <c r="BT675" i="12"/>
  <c r="BU675" i="12"/>
  <c r="BX675" i="12"/>
  <c r="BY675" i="12"/>
  <c r="BZ675" i="12"/>
  <c r="CC675" i="12"/>
  <c r="CD675" i="12"/>
  <c r="CE675" i="12"/>
  <c r="CH675" i="12"/>
  <c r="CI675" i="12"/>
  <c r="CJ675" i="12"/>
  <c r="CN675" i="12"/>
  <c r="CO675" i="12"/>
  <c r="CS675" i="12"/>
  <c r="CT675" i="12"/>
  <c r="AO676" i="12"/>
  <c r="AP676" i="12"/>
  <c r="AQ676" i="12"/>
  <c r="AT676" i="12"/>
  <c r="AU676" i="12"/>
  <c r="AV676" i="12"/>
  <c r="AY676" i="12"/>
  <c r="AZ676" i="12"/>
  <c r="BA676" i="12"/>
  <c r="BD676" i="12"/>
  <c r="BE676" i="12"/>
  <c r="BF676" i="12"/>
  <c r="BI676" i="12"/>
  <c r="BJ676" i="12"/>
  <c r="BK676" i="12"/>
  <c r="BN676" i="12"/>
  <c r="BO676" i="12"/>
  <c r="BP676" i="12"/>
  <c r="BS676" i="12"/>
  <c r="BT676" i="12"/>
  <c r="BU676" i="12"/>
  <c r="BX676" i="12"/>
  <c r="BY676" i="12"/>
  <c r="BZ676" i="12"/>
  <c r="CC676" i="12"/>
  <c r="CD676" i="12"/>
  <c r="CE676" i="12"/>
  <c r="CH676" i="12"/>
  <c r="CI676" i="12"/>
  <c r="CJ676" i="12"/>
  <c r="CN676" i="12"/>
  <c r="CO676" i="12"/>
  <c r="CS676" i="12"/>
  <c r="CT676" i="12"/>
  <c r="AO677" i="12"/>
  <c r="AP677" i="12"/>
  <c r="AQ677" i="12"/>
  <c r="AT677" i="12"/>
  <c r="AU677" i="12"/>
  <c r="AV677" i="12"/>
  <c r="AY677" i="12"/>
  <c r="AZ677" i="12"/>
  <c r="BA677" i="12"/>
  <c r="BD677" i="12"/>
  <c r="BE677" i="12"/>
  <c r="BF677" i="12"/>
  <c r="BI677" i="12"/>
  <c r="BJ677" i="12"/>
  <c r="BK677" i="12"/>
  <c r="BN677" i="12"/>
  <c r="BO677" i="12"/>
  <c r="BP677" i="12"/>
  <c r="BS677" i="12"/>
  <c r="BT677" i="12"/>
  <c r="BU677" i="12"/>
  <c r="BX677" i="12"/>
  <c r="BY677" i="12"/>
  <c r="BZ677" i="12"/>
  <c r="CC677" i="12"/>
  <c r="CD677" i="12"/>
  <c r="CE677" i="12"/>
  <c r="CH677" i="12"/>
  <c r="CI677" i="12"/>
  <c r="CJ677" i="12"/>
  <c r="CN677" i="12"/>
  <c r="CO677" i="12"/>
  <c r="CS677" i="12"/>
  <c r="CT677" i="12"/>
  <c r="AO678" i="12"/>
  <c r="AP678" i="12"/>
  <c r="AQ678" i="12"/>
  <c r="AT678" i="12"/>
  <c r="AU678" i="12"/>
  <c r="AV678" i="12"/>
  <c r="AY678" i="12"/>
  <c r="AZ678" i="12"/>
  <c r="BA678" i="12"/>
  <c r="BD678" i="12"/>
  <c r="BE678" i="12"/>
  <c r="BF678" i="12"/>
  <c r="BI678" i="12"/>
  <c r="BJ678" i="12"/>
  <c r="BK678" i="12"/>
  <c r="BN678" i="12"/>
  <c r="BO678" i="12"/>
  <c r="BP678" i="12"/>
  <c r="BS678" i="12"/>
  <c r="BT678" i="12"/>
  <c r="BU678" i="12"/>
  <c r="BX678" i="12"/>
  <c r="BY678" i="12"/>
  <c r="BZ678" i="12"/>
  <c r="CC678" i="12"/>
  <c r="CD678" i="12"/>
  <c r="CE678" i="12"/>
  <c r="CH678" i="12"/>
  <c r="CI678" i="12"/>
  <c r="CJ678" i="12"/>
  <c r="CN678" i="12"/>
  <c r="CO678" i="12"/>
  <c r="CS678" i="12"/>
  <c r="CT678" i="12"/>
  <c r="AO679" i="12"/>
  <c r="AP679" i="12"/>
  <c r="AQ679" i="12"/>
  <c r="AT679" i="12"/>
  <c r="AU679" i="12"/>
  <c r="AV679" i="12"/>
  <c r="AY679" i="12"/>
  <c r="AZ679" i="12"/>
  <c r="BA679" i="12"/>
  <c r="BD679" i="12"/>
  <c r="BE679" i="12"/>
  <c r="BF679" i="12"/>
  <c r="BI679" i="12"/>
  <c r="BJ679" i="12"/>
  <c r="BK679" i="12"/>
  <c r="BN679" i="12"/>
  <c r="BO679" i="12"/>
  <c r="BP679" i="12"/>
  <c r="BS679" i="12"/>
  <c r="BT679" i="12"/>
  <c r="BU679" i="12"/>
  <c r="BX679" i="12"/>
  <c r="BY679" i="12"/>
  <c r="BZ679" i="12"/>
  <c r="CC679" i="12"/>
  <c r="CD679" i="12"/>
  <c r="CE679" i="12"/>
  <c r="CH679" i="12"/>
  <c r="CI679" i="12"/>
  <c r="CJ679" i="12"/>
  <c r="CN679" i="12"/>
  <c r="CO679" i="12"/>
  <c r="CS679" i="12"/>
  <c r="CT679" i="12"/>
  <c r="AO680" i="12"/>
  <c r="AP680" i="12"/>
  <c r="AQ680" i="12"/>
  <c r="AT680" i="12"/>
  <c r="AU680" i="12"/>
  <c r="AV680" i="12"/>
  <c r="AY680" i="12"/>
  <c r="AZ680" i="12"/>
  <c r="BA680" i="12"/>
  <c r="BD680" i="12"/>
  <c r="BE680" i="12"/>
  <c r="BF680" i="12"/>
  <c r="BI680" i="12"/>
  <c r="BJ680" i="12"/>
  <c r="BK680" i="12"/>
  <c r="BN680" i="12"/>
  <c r="BO680" i="12"/>
  <c r="BP680" i="12"/>
  <c r="BS680" i="12"/>
  <c r="BT680" i="12"/>
  <c r="BU680" i="12"/>
  <c r="BX680" i="12"/>
  <c r="BY680" i="12"/>
  <c r="BZ680" i="12"/>
  <c r="CC680" i="12"/>
  <c r="CD680" i="12"/>
  <c r="CE680" i="12"/>
  <c r="CH680" i="12"/>
  <c r="CI680" i="12"/>
  <c r="CJ680" i="12"/>
  <c r="CN680" i="12"/>
  <c r="CO680" i="12"/>
  <c r="CS680" i="12"/>
  <c r="CT680" i="12"/>
  <c r="AO681" i="12"/>
  <c r="AP681" i="12"/>
  <c r="AQ681" i="12"/>
  <c r="AT681" i="12"/>
  <c r="AU681" i="12"/>
  <c r="AV681" i="12"/>
  <c r="AY681" i="12"/>
  <c r="AZ681" i="12"/>
  <c r="BA681" i="12"/>
  <c r="BD681" i="12"/>
  <c r="BE681" i="12"/>
  <c r="BF681" i="12"/>
  <c r="BI681" i="12"/>
  <c r="BJ681" i="12"/>
  <c r="BK681" i="12"/>
  <c r="BN681" i="12"/>
  <c r="BO681" i="12"/>
  <c r="BP681" i="12"/>
  <c r="BS681" i="12"/>
  <c r="BT681" i="12"/>
  <c r="BU681" i="12"/>
  <c r="BX681" i="12"/>
  <c r="BY681" i="12"/>
  <c r="BZ681" i="12"/>
  <c r="CC681" i="12"/>
  <c r="CD681" i="12"/>
  <c r="CE681" i="12"/>
  <c r="CH681" i="12"/>
  <c r="CI681" i="12"/>
  <c r="CJ681" i="12"/>
  <c r="CN681" i="12"/>
  <c r="CO681" i="12"/>
  <c r="CS681" i="12"/>
  <c r="CT681" i="12"/>
  <c r="AO682" i="12"/>
  <c r="AP682" i="12"/>
  <c r="AQ682" i="12"/>
  <c r="AT682" i="12"/>
  <c r="AU682" i="12"/>
  <c r="AV682" i="12"/>
  <c r="AY682" i="12"/>
  <c r="AZ682" i="12"/>
  <c r="BA682" i="12"/>
  <c r="BD682" i="12"/>
  <c r="BE682" i="12"/>
  <c r="BF682" i="12"/>
  <c r="BI682" i="12"/>
  <c r="BJ682" i="12"/>
  <c r="BK682" i="12"/>
  <c r="BN682" i="12"/>
  <c r="BO682" i="12"/>
  <c r="BP682" i="12"/>
  <c r="BS682" i="12"/>
  <c r="BT682" i="12"/>
  <c r="BU682" i="12"/>
  <c r="BX682" i="12"/>
  <c r="BY682" i="12"/>
  <c r="BZ682" i="12"/>
  <c r="CC682" i="12"/>
  <c r="CD682" i="12"/>
  <c r="CE682" i="12"/>
  <c r="CH682" i="12"/>
  <c r="CI682" i="12"/>
  <c r="CJ682" i="12"/>
  <c r="CN682" i="12"/>
  <c r="CO682" i="12"/>
  <c r="CS682" i="12"/>
  <c r="CT682" i="12"/>
  <c r="AO683" i="12"/>
  <c r="AP683" i="12"/>
  <c r="AQ683" i="12"/>
  <c r="AT683" i="12"/>
  <c r="AU683" i="12"/>
  <c r="AV683" i="12"/>
  <c r="AY683" i="12"/>
  <c r="AZ683" i="12"/>
  <c r="BA683" i="12"/>
  <c r="BD683" i="12"/>
  <c r="BE683" i="12"/>
  <c r="BF683" i="12"/>
  <c r="BI683" i="12"/>
  <c r="BJ683" i="12"/>
  <c r="BK683" i="12"/>
  <c r="BN683" i="12"/>
  <c r="BO683" i="12"/>
  <c r="BP683" i="12"/>
  <c r="BS683" i="12"/>
  <c r="BT683" i="12"/>
  <c r="BU683" i="12"/>
  <c r="BX683" i="12"/>
  <c r="BY683" i="12"/>
  <c r="BZ683" i="12"/>
  <c r="CC683" i="12"/>
  <c r="CD683" i="12"/>
  <c r="CE683" i="12"/>
  <c r="CH683" i="12"/>
  <c r="CI683" i="12"/>
  <c r="CJ683" i="12"/>
  <c r="CN683" i="12"/>
  <c r="CO683" i="12"/>
  <c r="CS683" i="12"/>
  <c r="CT683" i="12"/>
  <c r="AO684" i="12"/>
  <c r="AP684" i="12"/>
  <c r="AQ684" i="12"/>
  <c r="AT684" i="12"/>
  <c r="AU684" i="12"/>
  <c r="AV684" i="12"/>
  <c r="AY684" i="12"/>
  <c r="AZ684" i="12"/>
  <c r="BA684" i="12"/>
  <c r="BD684" i="12"/>
  <c r="BE684" i="12"/>
  <c r="BF684" i="12"/>
  <c r="BI684" i="12"/>
  <c r="BJ684" i="12"/>
  <c r="BK684" i="12"/>
  <c r="BN684" i="12"/>
  <c r="BO684" i="12"/>
  <c r="BP684" i="12"/>
  <c r="BS684" i="12"/>
  <c r="BT684" i="12"/>
  <c r="BU684" i="12"/>
  <c r="BX684" i="12"/>
  <c r="BY684" i="12"/>
  <c r="BZ684" i="12"/>
  <c r="CC684" i="12"/>
  <c r="CD684" i="12"/>
  <c r="CE684" i="12"/>
  <c r="CH684" i="12"/>
  <c r="CI684" i="12"/>
  <c r="CJ684" i="12"/>
  <c r="CN684" i="12"/>
  <c r="CO684" i="12"/>
  <c r="CS684" i="12"/>
  <c r="CT684" i="12"/>
  <c r="AO685" i="12"/>
  <c r="AP685" i="12"/>
  <c r="AQ685" i="12"/>
  <c r="AT685" i="12"/>
  <c r="AU685" i="12"/>
  <c r="AV685" i="12"/>
  <c r="AY685" i="12"/>
  <c r="AZ685" i="12"/>
  <c r="BA685" i="12"/>
  <c r="BD685" i="12"/>
  <c r="BE685" i="12"/>
  <c r="BF685" i="12"/>
  <c r="BI685" i="12"/>
  <c r="BJ685" i="12"/>
  <c r="BK685" i="12"/>
  <c r="BN685" i="12"/>
  <c r="BO685" i="12"/>
  <c r="BP685" i="12"/>
  <c r="BS685" i="12"/>
  <c r="BT685" i="12"/>
  <c r="BU685" i="12"/>
  <c r="BX685" i="12"/>
  <c r="BY685" i="12"/>
  <c r="BZ685" i="12"/>
  <c r="CC685" i="12"/>
  <c r="CD685" i="12"/>
  <c r="CE685" i="12"/>
  <c r="CH685" i="12"/>
  <c r="CI685" i="12"/>
  <c r="CJ685" i="12"/>
  <c r="CN685" i="12"/>
  <c r="CO685" i="12"/>
  <c r="CS685" i="12"/>
  <c r="CT685" i="12"/>
  <c r="AO686" i="12"/>
  <c r="AP686" i="12"/>
  <c r="AQ686" i="12"/>
  <c r="AT686" i="12"/>
  <c r="AU686" i="12"/>
  <c r="AV686" i="12"/>
  <c r="AY686" i="12"/>
  <c r="AZ686" i="12"/>
  <c r="BA686" i="12"/>
  <c r="BD686" i="12"/>
  <c r="BE686" i="12"/>
  <c r="BF686" i="12"/>
  <c r="BI686" i="12"/>
  <c r="BJ686" i="12"/>
  <c r="BK686" i="12"/>
  <c r="BN686" i="12"/>
  <c r="BO686" i="12"/>
  <c r="BP686" i="12"/>
  <c r="BS686" i="12"/>
  <c r="BT686" i="12"/>
  <c r="BU686" i="12"/>
  <c r="BX686" i="12"/>
  <c r="BY686" i="12"/>
  <c r="BZ686" i="12"/>
  <c r="CC686" i="12"/>
  <c r="CD686" i="12"/>
  <c r="CE686" i="12"/>
  <c r="CH686" i="12"/>
  <c r="CI686" i="12"/>
  <c r="CJ686" i="12"/>
  <c r="CN686" i="12"/>
  <c r="CO686" i="12"/>
  <c r="CS686" i="12"/>
  <c r="CT686" i="12"/>
  <c r="AO687" i="12"/>
  <c r="AP687" i="12"/>
  <c r="AQ687" i="12"/>
  <c r="AT687" i="12"/>
  <c r="AU687" i="12"/>
  <c r="AV687" i="12"/>
  <c r="AY687" i="12"/>
  <c r="AZ687" i="12"/>
  <c r="BA687" i="12"/>
  <c r="BD687" i="12"/>
  <c r="BE687" i="12"/>
  <c r="BF687" i="12"/>
  <c r="BI687" i="12"/>
  <c r="BJ687" i="12"/>
  <c r="BK687" i="12"/>
  <c r="BN687" i="12"/>
  <c r="BO687" i="12"/>
  <c r="BP687" i="12"/>
  <c r="BS687" i="12"/>
  <c r="BT687" i="12"/>
  <c r="BU687" i="12"/>
  <c r="BX687" i="12"/>
  <c r="BY687" i="12"/>
  <c r="BZ687" i="12"/>
  <c r="CC687" i="12"/>
  <c r="CD687" i="12"/>
  <c r="CE687" i="12"/>
  <c r="CH687" i="12"/>
  <c r="CI687" i="12"/>
  <c r="CJ687" i="12"/>
  <c r="CN687" i="12"/>
  <c r="CO687" i="12"/>
  <c r="CS687" i="12"/>
  <c r="CT687" i="12"/>
  <c r="AO688" i="12"/>
  <c r="AP688" i="12"/>
  <c r="AQ688" i="12"/>
  <c r="AT688" i="12"/>
  <c r="AU688" i="12"/>
  <c r="AV688" i="12"/>
  <c r="AY688" i="12"/>
  <c r="AZ688" i="12"/>
  <c r="BA688" i="12"/>
  <c r="BD688" i="12"/>
  <c r="BE688" i="12"/>
  <c r="BF688" i="12"/>
  <c r="BI688" i="12"/>
  <c r="BJ688" i="12"/>
  <c r="BK688" i="12"/>
  <c r="BN688" i="12"/>
  <c r="BO688" i="12"/>
  <c r="BP688" i="12"/>
  <c r="BS688" i="12"/>
  <c r="BT688" i="12"/>
  <c r="BU688" i="12"/>
  <c r="BX688" i="12"/>
  <c r="BY688" i="12"/>
  <c r="BZ688" i="12"/>
  <c r="CC688" i="12"/>
  <c r="CD688" i="12"/>
  <c r="CE688" i="12"/>
  <c r="CH688" i="12"/>
  <c r="CI688" i="12"/>
  <c r="CJ688" i="12"/>
  <c r="CN688" i="12"/>
  <c r="CO688" i="12"/>
  <c r="CS688" i="12"/>
  <c r="CT688" i="12"/>
  <c r="AO689" i="12"/>
  <c r="AP689" i="12"/>
  <c r="AQ689" i="12"/>
  <c r="AT689" i="12"/>
  <c r="AU689" i="12"/>
  <c r="AV689" i="12"/>
  <c r="AY689" i="12"/>
  <c r="AZ689" i="12"/>
  <c r="BA689" i="12"/>
  <c r="BD689" i="12"/>
  <c r="BE689" i="12"/>
  <c r="BF689" i="12"/>
  <c r="BI689" i="12"/>
  <c r="BJ689" i="12"/>
  <c r="BK689" i="12"/>
  <c r="BN689" i="12"/>
  <c r="BO689" i="12"/>
  <c r="BP689" i="12"/>
  <c r="BS689" i="12"/>
  <c r="BT689" i="12"/>
  <c r="BU689" i="12"/>
  <c r="BX689" i="12"/>
  <c r="BY689" i="12"/>
  <c r="BZ689" i="12"/>
  <c r="CC689" i="12"/>
  <c r="CD689" i="12"/>
  <c r="CE689" i="12"/>
  <c r="CH689" i="12"/>
  <c r="CI689" i="12"/>
  <c r="CJ689" i="12"/>
  <c r="CN689" i="12"/>
  <c r="CO689" i="12"/>
  <c r="CS689" i="12"/>
  <c r="CT689" i="12"/>
  <c r="AO690" i="12"/>
  <c r="AP690" i="12"/>
  <c r="AQ690" i="12"/>
  <c r="AT690" i="12"/>
  <c r="AU690" i="12"/>
  <c r="AV690" i="12"/>
  <c r="AY690" i="12"/>
  <c r="AZ690" i="12"/>
  <c r="BA690" i="12"/>
  <c r="BD690" i="12"/>
  <c r="BE690" i="12"/>
  <c r="BF690" i="12"/>
  <c r="BI690" i="12"/>
  <c r="BJ690" i="12"/>
  <c r="BK690" i="12"/>
  <c r="BN690" i="12"/>
  <c r="BO690" i="12"/>
  <c r="BP690" i="12"/>
  <c r="BS690" i="12"/>
  <c r="BT690" i="12"/>
  <c r="BU690" i="12"/>
  <c r="BX690" i="12"/>
  <c r="BY690" i="12"/>
  <c r="BZ690" i="12"/>
  <c r="CC690" i="12"/>
  <c r="CD690" i="12"/>
  <c r="CE690" i="12"/>
  <c r="CH690" i="12"/>
  <c r="CI690" i="12"/>
  <c r="CJ690" i="12"/>
  <c r="CN690" i="12"/>
  <c r="CO690" i="12"/>
  <c r="CS690" i="12"/>
  <c r="CT690" i="12"/>
  <c r="AO691" i="12"/>
  <c r="AP691" i="12"/>
  <c r="AQ691" i="12"/>
  <c r="AT691" i="12"/>
  <c r="AU691" i="12"/>
  <c r="AV691" i="12"/>
  <c r="AY691" i="12"/>
  <c r="AZ691" i="12"/>
  <c r="BA691" i="12"/>
  <c r="BD691" i="12"/>
  <c r="BE691" i="12"/>
  <c r="BF691" i="12"/>
  <c r="BI691" i="12"/>
  <c r="BJ691" i="12"/>
  <c r="BK691" i="12"/>
  <c r="BN691" i="12"/>
  <c r="BO691" i="12"/>
  <c r="BP691" i="12"/>
  <c r="BS691" i="12"/>
  <c r="BT691" i="12"/>
  <c r="BU691" i="12"/>
  <c r="BX691" i="12"/>
  <c r="BY691" i="12"/>
  <c r="BZ691" i="12"/>
  <c r="CC691" i="12"/>
  <c r="CD691" i="12"/>
  <c r="CE691" i="12"/>
  <c r="CH691" i="12"/>
  <c r="CI691" i="12"/>
  <c r="CJ691" i="12"/>
  <c r="CN691" i="12"/>
  <c r="CO691" i="12"/>
  <c r="CS691" i="12"/>
  <c r="CT691" i="12"/>
  <c r="AO692" i="12"/>
  <c r="AP692" i="12"/>
  <c r="AQ692" i="12"/>
  <c r="AT692" i="12"/>
  <c r="AU692" i="12"/>
  <c r="AV692" i="12"/>
  <c r="AY692" i="12"/>
  <c r="AZ692" i="12"/>
  <c r="BA692" i="12"/>
  <c r="BD692" i="12"/>
  <c r="BE692" i="12"/>
  <c r="BF692" i="12"/>
  <c r="BI692" i="12"/>
  <c r="BJ692" i="12"/>
  <c r="BK692" i="12"/>
  <c r="BN692" i="12"/>
  <c r="BO692" i="12"/>
  <c r="BP692" i="12"/>
  <c r="BS692" i="12"/>
  <c r="BT692" i="12"/>
  <c r="BU692" i="12"/>
  <c r="BX692" i="12"/>
  <c r="BY692" i="12"/>
  <c r="BZ692" i="12"/>
  <c r="CC692" i="12"/>
  <c r="CD692" i="12"/>
  <c r="CE692" i="12"/>
  <c r="CH692" i="12"/>
  <c r="CI692" i="12"/>
  <c r="CJ692" i="12"/>
  <c r="CN692" i="12"/>
  <c r="CO692" i="12"/>
  <c r="CS692" i="12"/>
  <c r="CT692" i="12"/>
  <c r="AO693" i="12"/>
  <c r="AP693" i="12"/>
  <c r="AQ693" i="12"/>
  <c r="AT693" i="12"/>
  <c r="AU693" i="12"/>
  <c r="AV693" i="12"/>
  <c r="AY693" i="12"/>
  <c r="AZ693" i="12"/>
  <c r="BA693" i="12"/>
  <c r="BD693" i="12"/>
  <c r="BE693" i="12"/>
  <c r="BF693" i="12"/>
  <c r="BI693" i="12"/>
  <c r="BJ693" i="12"/>
  <c r="BK693" i="12"/>
  <c r="BN693" i="12"/>
  <c r="BO693" i="12"/>
  <c r="BP693" i="12"/>
  <c r="BS693" i="12"/>
  <c r="BT693" i="12"/>
  <c r="BU693" i="12"/>
  <c r="BX693" i="12"/>
  <c r="BY693" i="12"/>
  <c r="BZ693" i="12"/>
  <c r="CC693" i="12"/>
  <c r="CD693" i="12"/>
  <c r="CE693" i="12"/>
  <c r="CH693" i="12"/>
  <c r="CI693" i="12"/>
  <c r="CJ693" i="12"/>
  <c r="CN693" i="12"/>
  <c r="CO693" i="12"/>
  <c r="CS693" i="12"/>
  <c r="CT693" i="12"/>
  <c r="AO694" i="12"/>
  <c r="AP694" i="12"/>
  <c r="AQ694" i="12"/>
  <c r="AT694" i="12"/>
  <c r="AU694" i="12"/>
  <c r="AV694" i="12"/>
  <c r="AY694" i="12"/>
  <c r="AZ694" i="12"/>
  <c r="BA694" i="12"/>
  <c r="BD694" i="12"/>
  <c r="BE694" i="12"/>
  <c r="BF694" i="12"/>
  <c r="BI694" i="12"/>
  <c r="BJ694" i="12"/>
  <c r="BK694" i="12"/>
  <c r="BN694" i="12"/>
  <c r="BO694" i="12"/>
  <c r="BP694" i="12"/>
  <c r="BS694" i="12"/>
  <c r="BT694" i="12"/>
  <c r="BU694" i="12"/>
  <c r="BX694" i="12"/>
  <c r="BY694" i="12"/>
  <c r="BZ694" i="12"/>
  <c r="CC694" i="12"/>
  <c r="CD694" i="12"/>
  <c r="CE694" i="12"/>
  <c r="CH694" i="12"/>
  <c r="CI694" i="12"/>
  <c r="CJ694" i="12"/>
  <c r="CN694" i="12"/>
  <c r="CO694" i="12"/>
  <c r="CS694" i="12"/>
  <c r="CT694" i="12"/>
  <c r="AO695" i="12"/>
  <c r="AP695" i="12"/>
  <c r="AQ695" i="12"/>
  <c r="AT695" i="12"/>
  <c r="AU695" i="12"/>
  <c r="AV695" i="12"/>
  <c r="AY695" i="12"/>
  <c r="AZ695" i="12"/>
  <c r="BA695" i="12"/>
  <c r="BD695" i="12"/>
  <c r="BE695" i="12"/>
  <c r="BF695" i="12"/>
  <c r="BI695" i="12"/>
  <c r="BJ695" i="12"/>
  <c r="BK695" i="12"/>
  <c r="BN695" i="12"/>
  <c r="BO695" i="12"/>
  <c r="BP695" i="12"/>
  <c r="BS695" i="12"/>
  <c r="BT695" i="12"/>
  <c r="BU695" i="12"/>
  <c r="BX695" i="12"/>
  <c r="BY695" i="12"/>
  <c r="BZ695" i="12"/>
  <c r="CC695" i="12"/>
  <c r="CD695" i="12"/>
  <c r="CE695" i="12"/>
  <c r="CH695" i="12"/>
  <c r="CI695" i="12"/>
  <c r="CJ695" i="12"/>
  <c r="CN695" i="12"/>
  <c r="CO695" i="12"/>
  <c r="CS695" i="12"/>
  <c r="CT695" i="12"/>
  <c r="AO696" i="12"/>
  <c r="AP696" i="12"/>
  <c r="AQ696" i="12"/>
  <c r="AT696" i="12"/>
  <c r="AU696" i="12"/>
  <c r="AV696" i="12"/>
  <c r="AY696" i="12"/>
  <c r="AZ696" i="12"/>
  <c r="BA696" i="12"/>
  <c r="BD696" i="12"/>
  <c r="BE696" i="12"/>
  <c r="BF696" i="12"/>
  <c r="BI696" i="12"/>
  <c r="BJ696" i="12"/>
  <c r="BK696" i="12"/>
  <c r="BN696" i="12"/>
  <c r="BO696" i="12"/>
  <c r="BP696" i="12"/>
  <c r="BS696" i="12"/>
  <c r="BT696" i="12"/>
  <c r="BU696" i="12"/>
  <c r="BX696" i="12"/>
  <c r="BY696" i="12"/>
  <c r="BZ696" i="12"/>
  <c r="CC696" i="12"/>
  <c r="CD696" i="12"/>
  <c r="CE696" i="12"/>
  <c r="CH696" i="12"/>
  <c r="CI696" i="12"/>
  <c r="CJ696" i="12"/>
  <c r="CN696" i="12"/>
  <c r="CO696" i="12"/>
  <c r="CS696" i="12"/>
  <c r="CT696" i="12"/>
  <c r="AO697" i="12"/>
  <c r="AP697" i="12"/>
  <c r="AQ697" i="12"/>
  <c r="AT697" i="12"/>
  <c r="AU697" i="12"/>
  <c r="AV697" i="12"/>
  <c r="AY697" i="12"/>
  <c r="AZ697" i="12"/>
  <c r="BA697" i="12"/>
  <c r="BD697" i="12"/>
  <c r="BE697" i="12"/>
  <c r="BF697" i="12"/>
  <c r="BI697" i="12"/>
  <c r="BJ697" i="12"/>
  <c r="BK697" i="12"/>
  <c r="BN697" i="12"/>
  <c r="BO697" i="12"/>
  <c r="BP697" i="12"/>
  <c r="BS697" i="12"/>
  <c r="BT697" i="12"/>
  <c r="BU697" i="12"/>
  <c r="BX697" i="12"/>
  <c r="BY697" i="12"/>
  <c r="BZ697" i="12"/>
  <c r="CC697" i="12"/>
  <c r="CD697" i="12"/>
  <c r="CE697" i="12"/>
  <c r="CH697" i="12"/>
  <c r="CI697" i="12"/>
  <c r="CJ697" i="12"/>
  <c r="CN697" i="12"/>
  <c r="CO697" i="12"/>
  <c r="CS697" i="12"/>
  <c r="CT697" i="12"/>
  <c r="AO698" i="12"/>
  <c r="AP698" i="12"/>
  <c r="AQ698" i="12"/>
  <c r="AT698" i="12"/>
  <c r="AU698" i="12"/>
  <c r="AV698" i="12"/>
  <c r="AY698" i="12"/>
  <c r="AZ698" i="12"/>
  <c r="BA698" i="12"/>
  <c r="BD698" i="12"/>
  <c r="BE698" i="12"/>
  <c r="BF698" i="12"/>
  <c r="BI698" i="12"/>
  <c r="BJ698" i="12"/>
  <c r="BK698" i="12"/>
  <c r="BN698" i="12"/>
  <c r="BO698" i="12"/>
  <c r="BP698" i="12"/>
  <c r="BS698" i="12"/>
  <c r="BT698" i="12"/>
  <c r="BU698" i="12"/>
  <c r="BX698" i="12"/>
  <c r="BY698" i="12"/>
  <c r="BZ698" i="12"/>
  <c r="CC698" i="12"/>
  <c r="CD698" i="12"/>
  <c r="CE698" i="12"/>
  <c r="CH698" i="12"/>
  <c r="CI698" i="12"/>
  <c r="CJ698" i="12"/>
  <c r="CN698" i="12"/>
  <c r="CO698" i="12"/>
  <c r="CS698" i="12"/>
  <c r="CT698" i="12"/>
  <c r="AO699" i="12"/>
  <c r="AP699" i="12"/>
  <c r="AQ699" i="12"/>
  <c r="AT699" i="12"/>
  <c r="AU699" i="12"/>
  <c r="AV699" i="12"/>
  <c r="AY699" i="12"/>
  <c r="AZ699" i="12"/>
  <c r="BA699" i="12"/>
  <c r="BD699" i="12"/>
  <c r="BE699" i="12"/>
  <c r="BF699" i="12"/>
  <c r="BI699" i="12"/>
  <c r="BJ699" i="12"/>
  <c r="BK699" i="12"/>
  <c r="BN699" i="12"/>
  <c r="BO699" i="12"/>
  <c r="BP699" i="12"/>
  <c r="BS699" i="12"/>
  <c r="BT699" i="12"/>
  <c r="BU699" i="12"/>
  <c r="BX699" i="12"/>
  <c r="BY699" i="12"/>
  <c r="BZ699" i="12"/>
  <c r="CC699" i="12"/>
  <c r="CD699" i="12"/>
  <c r="CE699" i="12"/>
  <c r="CH699" i="12"/>
  <c r="CI699" i="12"/>
  <c r="CJ699" i="12"/>
  <c r="CN699" i="12"/>
  <c r="CO699" i="12"/>
  <c r="CS699" i="12"/>
  <c r="CT699" i="12"/>
  <c r="AO700" i="12"/>
  <c r="AP700" i="12"/>
  <c r="AQ700" i="12"/>
  <c r="AT700" i="12"/>
  <c r="AU700" i="12"/>
  <c r="AV700" i="12"/>
  <c r="AY700" i="12"/>
  <c r="AZ700" i="12"/>
  <c r="BA700" i="12"/>
  <c r="BD700" i="12"/>
  <c r="BE700" i="12"/>
  <c r="BF700" i="12"/>
  <c r="BI700" i="12"/>
  <c r="BJ700" i="12"/>
  <c r="BK700" i="12"/>
  <c r="BN700" i="12"/>
  <c r="BO700" i="12"/>
  <c r="BP700" i="12"/>
  <c r="BS700" i="12"/>
  <c r="BT700" i="12"/>
  <c r="BU700" i="12"/>
  <c r="BX700" i="12"/>
  <c r="BY700" i="12"/>
  <c r="BZ700" i="12"/>
  <c r="CC700" i="12"/>
  <c r="CD700" i="12"/>
  <c r="CE700" i="12"/>
  <c r="CH700" i="12"/>
  <c r="CI700" i="12"/>
  <c r="CJ700" i="12"/>
  <c r="CN700" i="12"/>
  <c r="CO700" i="12"/>
  <c r="CS700" i="12"/>
  <c r="CT700" i="12"/>
  <c r="AO701" i="12"/>
  <c r="AP701" i="12"/>
  <c r="AQ701" i="12"/>
  <c r="AT701" i="12"/>
  <c r="AU701" i="12"/>
  <c r="AV701" i="12"/>
  <c r="AY701" i="12"/>
  <c r="AZ701" i="12"/>
  <c r="BA701" i="12"/>
  <c r="BD701" i="12"/>
  <c r="BE701" i="12"/>
  <c r="BF701" i="12"/>
  <c r="BI701" i="12"/>
  <c r="BJ701" i="12"/>
  <c r="BK701" i="12"/>
  <c r="BN701" i="12"/>
  <c r="BO701" i="12"/>
  <c r="BP701" i="12"/>
  <c r="BS701" i="12"/>
  <c r="BT701" i="12"/>
  <c r="BU701" i="12"/>
  <c r="BX701" i="12"/>
  <c r="BY701" i="12"/>
  <c r="BZ701" i="12"/>
  <c r="CC701" i="12"/>
  <c r="CD701" i="12"/>
  <c r="CE701" i="12"/>
  <c r="CH701" i="12"/>
  <c r="CI701" i="12"/>
  <c r="CJ701" i="12"/>
  <c r="CN701" i="12"/>
  <c r="CO701" i="12"/>
  <c r="CS701" i="12"/>
  <c r="CT701" i="12"/>
  <c r="AO702" i="12"/>
  <c r="AP702" i="12"/>
  <c r="AQ702" i="12"/>
  <c r="AT702" i="12"/>
  <c r="AU702" i="12"/>
  <c r="AV702" i="12"/>
  <c r="AY702" i="12"/>
  <c r="AZ702" i="12"/>
  <c r="BA702" i="12"/>
  <c r="BD702" i="12"/>
  <c r="BE702" i="12"/>
  <c r="BF702" i="12"/>
  <c r="BI702" i="12"/>
  <c r="BJ702" i="12"/>
  <c r="BK702" i="12"/>
  <c r="BN702" i="12"/>
  <c r="BO702" i="12"/>
  <c r="BP702" i="12"/>
  <c r="BS702" i="12"/>
  <c r="BT702" i="12"/>
  <c r="BU702" i="12"/>
  <c r="BX702" i="12"/>
  <c r="BY702" i="12"/>
  <c r="BZ702" i="12"/>
  <c r="CC702" i="12"/>
  <c r="CD702" i="12"/>
  <c r="CE702" i="12"/>
  <c r="CH702" i="12"/>
  <c r="CI702" i="12"/>
  <c r="CJ702" i="12"/>
  <c r="CN702" i="12"/>
  <c r="CO702" i="12"/>
  <c r="CS702" i="12"/>
  <c r="CT702" i="12"/>
  <c r="AO703" i="12"/>
  <c r="AP703" i="12"/>
  <c r="AQ703" i="12"/>
  <c r="AT703" i="12"/>
  <c r="AU703" i="12"/>
  <c r="AV703" i="12"/>
  <c r="AY703" i="12"/>
  <c r="AZ703" i="12"/>
  <c r="BA703" i="12"/>
  <c r="BD703" i="12"/>
  <c r="BE703" i="12"/>
  <c r="BF703" i="12"/>
  <c r="BI703" i="12"/>
  <c r="BJ703" i="12"/>
  <c r="BK703" i="12"/>
  <c r="BN703" i="12"/>
  <c r="BO703" i="12"/>
  <c r="BP703" i="12"/>
  <c r="BS703" i="12"/>
  <c r="BT703" i="12"/>
  <c r="BU703" i="12"/>
  <c r="BX703" i="12"/>
  <c r="BY703" i="12"/>
  <c r="BZ703" i="12"/>
  <c r="CC703" i="12"/>
  <c r="CD703" i="12"/>
  <c r="CE703" i="12"/>
  <c r="CH703" i="12"/>
  <c r="CI703" i="12"/>
  <c r="CJ703" i="12"/>
  <c r="CN703" i="12"/>
  <c r="CO703" i="12"/>
  <c r="CS703" i="12"/>
  <c r="CT703" i="12"/>
  <c r="AO704" i="12"/>
  <c r="AP704" i="12"/>
  <c r="AQ704" i="12"/>
  <c r="AT704" i="12"/>
  <c r="AU704" i="12"/>
  <c r="AV704" i="12"/>
  <c r="AY704" i="12"/>
  <c r="AZ704" i="12"/>
  <c r="BA704" i="12"/>
  <c r="BD704" i="12"/>
  <c r="BE704" i="12"/>
  <c r="BF704" i="12"/>
  <c r="BI704" i="12"/>
  <c r="BJ704" i="12"/>
  <c r="BK704" i="12"/>
  <c r="BN704" i="12"/>
  <c r="BO704" i="12"/>
  <c r="BP704" i="12"/>
  <c r="BS704" i="12"/>
  <c r="BT704" i="12"/>
  <c r="BU704" i="12"/>
  <c r="BX704" i="12"/>
  <c r="BY704" i="12"/>
  <c r="BZ704" i="12"/>
  <c r="CC704" i="12"/>
  <c r="CD704" i="12"/>
  <c r="CE704" i="12"/>
  <c r="CH704" i="12"/>
  <c r="CI704" i="12"/>
  <c r="CJ704" i="12"/>
  <c r="CN704" i="12"/>
  <c r="CO704" i="12"/>
  <c r="CS704" i="12"/>
  <c r="CT704" i="12"/>
  <c r="AO705" i="12"/>
  <c r="AP705" i="12"/>
  <c r="AQ705" i="12"/>
  <c r="AT705" i="12"/>
  <c r="AU705" i="12"/>
  <c r="AV705" i="12"/>
  <c r="AY705" i="12"/>
  <c r="AZ705" i="12"/>
  <c r="BA705" i="12"/>
  <c r="BD705" i="12"/>
  <c r="BE705" i="12"/>
  <c r="BF705" i="12"/>
  <c r="BI705" i="12"/>
  <c r="BJ705" i="12"/>
  <c r="BK705" i="12"/>
  <c r="BN705" i="12"/>
  <c r="BO705" i="12"/>
  <c r="BP705" i="12"/>
  <c r="BS705" i="12"/>
  <c r="BT705" i="12"/>
  <c r="BU705" i="12"/>
  <c r="BX705" i="12"/>
  <c r="BY705" i="12"/>
  <c r="BZ705" i="12"/>
  <c r="CC705" i="12"/>
  <c r="CD705" i="12"/>
  <c r="CE705" i="12"/>
  <c r="CH705" i="12"/>
  <c r="CI705" i="12"/>
  <c r="CJ705" i="12"/>
  <c r="CN705" i="12"/>
  <c r="CO705" i="12"/>
  <c r="CS705" i="12"/>
  <c r="CT705" i="12"/>
  <c r="AO706" i="12"/>
  <c r="AP706" i="12"/>
  <c r="AQ706" i="12"/>
  <c r="AT706" i="12"/>
  <c r="AU706" i="12"/>
  <c r="AV706" i="12"/>
  <c r="AY706" i="12"/>
  <c r="AZ706" i="12"/>
  <c r="BA706" i="12"/>
  <c r="BD706" i="12"/>
  <c r="BE706" i="12"/>
  <c r="BF706" i="12"/>
  <c r="BI706" i="12"/>
  <c r="BJ706" i="12"/>
  <c r="BK706" i="12"/>
  <c r="BN706" i="12"/>
  <c r="BO706" i="12"/>
  <c r="BP706" i="12"/>
  <c r="BS706" i="12"/>
  <c r="BT706" i="12"/>
  <c r="BU706" i="12"/>
  <c r="BX706" i="12"/>
  <c r="BY706" i="12"/>
  <c r="BZ706" i="12"/>
  <c r="CC706" i="12"/>
  <c r="CD706" i="12"/>
  <c r="CE706" i="12"/>
  <c r="CH706" i="12"/>
  <c r="CI706" i="12"/>
  <c r="CJ706" i="12"/>
  <c r="CN706" i="12"/>
  <c r="CO706" i="12"/>
  <c r="CS706" i="12"/>
  <c r="CT706" i="12"/>
  <c r="AO707" i="12"/>
  <c r="AP707" i="12"/>
  <c r="AQ707" i="12"/>
  <c r="AT707" i="12"/>
  <c r="AU707" i="12"/>
  <c r="AV707" i="12"/>
  <c r="AY707" i="12"/>
  <c r="AZ707" i="12"/>
  <c r="BA707" i="12"/>
  <c r="BD707" i="12"/>
  <c r="BE707" i="12"/>
  <c r="BF707" i="12"/>
  <c r="BI707" i="12"/>
  <c r="BJ707" i="12"/>
  <c r="BK707" i="12"/>
  <c r="BN707" i="12"/>
  <c r="BO707" i="12"/>
  <c r="BP707" i="12"/>
  <c r="BS707" i="12"/>
  <c r="BT707" i="12"/>
  <c r="BU707" i="12"/>
  <c r="BX707" i="12"/>
  <c r="BY707" i="12"/>
  <c r="BZ707" i="12"/>
  <c r="CC707" i="12"/>
  <c r="CD707" i="12"/>
  <c r="CE707" i="12"/>
  <c r="CH707" i="12"/>
  <c r="CI707" i="12"/>
  <c r="CJ707" i="12"/>
  <c r="CN707" i="12"/>
  <c r="CO707" i="12"/>
  <c r="CS707" i="12"/>
  <c r="CT707" i="12"/>
  <c r="AO708" i="12"/>
  <c r="AP708" i="12"/>
  <c r="AQ708" i="12"/>
  <c r="AT708" i="12"/>
  <c r="AU708" i="12"/>
  <c r="AV708" i="12"/>
  <c r="AY708" i="12"/>
  <c r="AZ708" i="12"/>
  <c r="BA708" i="12"/>
  <c r="BD708" i="12"/>
  <c r="BE708" i="12"/>
  <c r="BF708" i="12"/>
  <c r="BI708" i="12"/>
  <c r="BJ708" i="12"/>
  <c r="BK708" i="12"/>
  <c r="BN708" i="12"/>
  <c r="BO708" i="12"/>
  <c r="BP708" i="12"/>
  <c r="BS708" i="12"/>
  <c r="BT708" i="12"/>
  <c r="BU708" i="12"/>
  <c r="BX708" i="12"/>
  <c r="BY708" i="12"/>
  <c r="BZ708" i="12"/>
  <c r="CC708" i="12"/>
  <c r="CD708" i="12"/>
  <c r="CE708" i="12"/>
  <c r="CH708" i="12"/>
  <c r="CI708" i="12"/>
  <c r="CJ708" i="12"/>
  <c r="CN708" i="12"/>
  <c r="CO708" i="12"/>
  <c r="CS708" i="12"/>
  <c r="CT708" i="12"/>
  <c r="AO709" i="12"/>
  <c r="AP709" i="12"/>
  <c r="AQ709" i="12"/>
  <c r="AT709" i="12"/>
  <c r="AU709" i="12"/>
  <c r="AV709" i="12"/>
  <c r="AY709" i="12"/>
  <c r="AZ709" i="12"/>
  <c r="BA709" i="12"/>
  <c r="BD709" i="12"/>
  <c r="BE709" i="12"/>
  <c r="BF709" i="12"/>
  <c r="BI709" i="12"/>
  <c r="BJ709" i="12"/>
  <c r="BK709" i="12"/>
  <c r="BN709" i="12"/>
  <c r="BO709" i="12"/>
  <c r="BP709" i="12"/>
  <c r="BS709" i="12"/>
  <c r="BT709" i="12"/>
  <c r="BU709" i="12"/>
  <c r="BX709" i="12"/>
  <c r="BY709" i="12"/>
  <c r="BZ709" i="12"/>
  <c r="CC709" i="12"/>
  <c r="CD709" i="12"/>
  <c r="CE709" i="12"/>
  <c r="CH709" i="12"/>
  <c r="CI709" i="12"/>
  <c r="CJ709" i="12"/>
  <c r="CN709" i="12"/>
  <c r="CO709" i="12"/>
  <c r="CS709" i="12"/>
  <c r="CT709" i="12"/>
  <c r="AO710" i="12"/>
  <c r="AP710" i="12"/>
  <c r="AQ710" i="12"/>
  <c r="AT710" i="12"/>
  <c r="AU710" i="12"/>
  <c r="AV710" i="12"/>
  <c r="AY710" i="12"/>
  <c r="AZ710" i="12"/>
  <c r="BA710" i="12"/>
  <c r="BD710" i="12"/>
  <c r="BE710" i="12"/>
  <c r="BF710" i="12"/>
  <c r="BI710" i="12"/>
  <c r="BJ710" i="12"/>
  <c r="BK710" i="12"/>
  <c r="BN710" i="12"/>
  <c r="BO710" i="12"/>
  <c r="BP710" i="12"/>
  <c r="BS710" i="12"/>
  <c r="BT710" i="12"/>
  <c r="BU710" i="12"/>
  <c r="BX710" i="12"/>
  <c r="BY710" i="12"/>
  <c r="BZ710" i="12"/>
  <c r="CC710" i="12"/>
  <c r="CD710" i="12"/>
  <c r="CE710" i="12"/>
  <c r="CH710" i="12"/>
  <c r="CI710" i="12"/>
  <c r="CJ710" i="12"/>
  <c r="CN710" i="12"/>
  <c r="CO710" i="12"/>
  <c r="CS710" i="12"/>
  <c r="CT710" i="12"/>
  <c r="AO711" i="12"/>
  <c r="AP711" i="12"/>
  <c r="AQ711" i="12"/>
  <c r="AT711" i="12"/>
  <c r="AU711" i="12"/>
  <c r="AV711" i="12"/>
  <c r="AY711" i="12"/>
  <c r="AZ711" i="12"/>
  <c r="BA711" i="12"/>
  <c r="BD711" i="12"/>
  <c r="BE711" i="12"/>
  <c r="BF711" i="12"/>
  <c r="BI711" i="12"/>
  <c r="BJ711" i="12"/>
  <c r="BK711" i="12"/>
  <c r="BN711" i="12"/>
  <c r="BO711" i="12"/>
  <c r="BP711" i="12"/>
  <c r="BS711" i="12"/>
  <c r="BT711" i="12"/>
  <c r="BU711" i="12"/>
  <c r="BX711" i="12"/>
  <c r="BY711" i="12"/>
  <c r="BZ711" i="12"/>
  <c r="CC711" i="12"/>
  <c r="CD711" i="12"/>
  <c r="CE711" i="12"/>
  <c r="CH711" i="12"/>
  <c r="CI711" i="12"/>
  <c r="CJ711" i="12"/>
  <c r="CN711" i="12"/>
  <c r="CO711" i="12"/>
  <c r="CS711" i="12"/>
  <c r="CT711" i="12"/>
  <c r="AO712" i="12"/>
  <c r="AP712" i="12"/>
  <c r="AQ712" i="12"/>
  <c r="AT712" i="12"/>
  <c r="AU712" i="12"/>
  <c r="AV712" i="12"/>
  <c r="AY712" i="12"/>
  <c r="AZ712" i="12"/>
  <c r="BA712" i="12"/>
  <c r="BD712" i="12"/>
  <c r="BE712" i="12"/>
  <c r="BF712" i="12"/>
  <c r="BI712" i="12"/>
  <c r="BJ712" i="12"/>
  <c r="BK712" i="12"/>
  <c r="BN712" i="12"/>
  <c r="BO712" i="12"/>
  <c r="BP712" i="12"/>
  <c r="BS712" i="12"/>
  <c r="BT712" i="12"/>
  <c r="BU712" i="12"/>
  <c r="BX712" i="12"/>
  <c r="BY712" i="12"/>
  <c r="BZ712" i="12"/>
  <c r="CC712" i="12"/>
  <c r="CD712" i="12"/>
  <c r="CE712" i="12"/>
  <c r="CH712" i="12"/>
  <c r="CI712" i="12"/>
  <c r="CJ712" i="12"/>
  <c r="CN712" i="12"/>
  <c r="CO712" i="12"/>
  <c r="CS712" i="12"/>
  <c r="CT712" i="12"/>
  <c r="AO713" i="12"/>
  <c r="AP713" i="12"/>
  <c r="AQ713" i="12"/>
  <c r="AT713" i="12"/>
  <c r="AU713" i="12"/>
  <c r="AV713" i="12"/>
  <c r="AY713" i="12"/>
  <c r="AZ713" i="12"/>
  <c r="BA713" i="12"/>
  <c r="BD713" i="12"/>
  <c r="BE713" i="12"/>
  <c r="BF713" i="12"/>
  <c r="BI713" i="12"/>
  <c r="BJ713" i="12"/>
  <c r="BK713" i="12"/>
  <c r="BN713" i="12"/>
  <c r="BO713" i="12"/>
  <c r="BP713" i="12"/>
  <c r="BS713" i="12"/>
  <c r="BT713" i="12"/>
  <c r="BU713" i="12"/>
  <c r="BX713" i="12"/>
  <c r="BY713" i="12"/>
  <c r="BZ713" i="12"/>
  <c r="CC713" i="12"/>
  <c r="CD713" i="12"/>
  <c r="CE713" i="12"/>
  <c r="CH713" i="12"/>
  <c r="CI713" i="12"/>
  <c r="CJ713" i="12"/>
  <c r="CN713" i="12"/>
  <c r="CO713" i="12"/>
  <c r="CS713" i="12"/>
  <c r="CT713" i="12"/>
  <c r="AO714" i="12"/>
  <c r="AP714" i="12"/>
  <c r="AQ714" i="12"/>
  <c r="AT714" i="12"/>
  <c r="AU714" i="12"/>
  <c r="AV714" i="12"/>
  <c r="AY714" i="12"/>
  <c r="AZ714" i="12"/>
  <c r="BA714" i="12"/>
  <c r="BD714" i="12"/>
  <c r="BE714" i="12"/>
  <c r="BF714" i="12"/>
  <c r="BI714" i="12"/>
  <c r="BJ714" i="12"/>
  <c r="BK714" i="12"/>
  <c r="BN714" i="12"/>
  <c r="BO714" i="12"/>
  <c r="BP714" i="12"/>
  <c r="BS714" i="12"/>
  <c r="BT714" i="12"/>
  <c r="BU714" i="12"/>
  <c r="BX714" i="12"/>
  <c r="BY714" i="12"/>
  <c r="BZ714" i="12"/>
  <c r="CC714" i="12"/>
  <c r="CD714" i="12"/>
  <c r="CE714" i="12"/>
  <c r="CH714" i="12"/>
  <c r="CI714" i="12"/>
  <c r="CJ714" i="12"/>
  <c r="CN714" i="12"/>
  <c r="CO714" i="12"/>
  <c r="CS714" i="12"/>
  <c r="CT714" i="12"/>
  <c r="AO715" i="12"/>
  <c r="AP715" i="12"/>
  <c r="AQ715" i="12"/>
  <c r="AT715" i="12"/>
  <c r="AU715" i="12"/>
  <c r="AV715" i="12"/>
  <c r="AY715" i="12"/>
  <c r="AZ715" i="12"/>
  <c r="BA715" i="12"/>
  <c r="BD715" i="12"/>
  <c r="BE715" i="12"/>
  <c r="BF715" i="12"/>
  <c r="BI715" i="12"/>
  <c r="BJ715" i="12"/>
  <c r="BK715" i="12"/>
  <c r="BN715" i="12"/>
  <c r="BO715" i="12"/>
  <c r="BP715" i="12"/>
  <c r="BS715" i="12"/>
  <c r="BT715" i="12"/>
  <c r="BU715" i="12"/>
  <c r="BX715" i="12"/>
  <c r="BY715" i="12"/>
  <c r="BZ715" i="12"/>
  <c r="CC715" i="12"/>
  <c r="CD715" i="12"/>
  <c r="CE715" i="12"/>
  <c r="CH715" i="12"/>
  <c r="CI715" i="12"/>
  <c r="CJ715" i="12"/>
  <c r="CN715" i="12"/>
  <c r="CO715" i="12"/>
  <c r="CS715" i="12"/>
  <c r="CT715" i="12"/>
  <c r="AO716" i="12"/>
  <c r="AP716" i="12"/>
  <c r="AQ716" i="12"/>
  <c r="AT716" i="12"/>
  <c r="AU716" i="12"/>
  <c r="AV716" i="12"/>
  <c r="AY716" i="12"/>
  <c r="AZ716" i="12"/>
  <c r="BA716" i="12"/>
  <c r="BD716" i="12"/>
  <c r="BE716" i="12"/>
  <c r="BF716" i="12"/>
  <c r="BI716" i="12"/>
  <c r="BJ716" i="12"/>
  <c r="BK716" i="12"/>
  <c r="BN716" i="12"/>
  <c r="BO716" i="12"/>
  <c r="BP716" i="12"/>
  <c r="BS716" i="12"/>
  <c r="BT716" i="12"/>
  <c r="BU716" i="12"/>
  <c r="BX716" i="12"/>
  <c r="BY716" i="12"/>
  <c r="BZ716" i="12"/>
  <c r="CC716" i="12"/>
  <c r="CD716" i="12"/>
  <c r="CE716" i="12"/>
  <c r="CH716" i="12"/>
  <c r="CI716" i="12"/>
  <c r="CJ716" i="12"/>
  <c r="CN716" i="12"/>
  <c r="CO716" i="12"/>
  <c r="CS716" i="12"/>
  <c r="CT716" i="12"/>
  <c r="AO717" i="12"/>
  <c r="AP717" i="12"/>
  <c r="AQ717" i="12"/>
  <c r="AT717" i="12"/>
  <c r="AU717" i="12"/>
  <c r="AV717" i="12"/>
  <c r="AY717" i="12"/>
  <c r="AZ717" i="12"/>
  <c r="BA717" i="12"/>
  <c r="BD717" i="12"/>
  <c r="BE717" i="12"/>
  <c r="BF717" i="12"/>
  <c r="BI717" i="12"/>
  <c r="BJ717" i="12"/>
  <c r="BK717" i="12"/>
  <c r="BN717" i="12"/>
  <c r="BO717" i="12"/>
  <c r="BP717" i="12"/>
  <c r="BS717" i="12"/>
  <c r="BT717" i="12"/>
  <c r="BU717" i="12"/>
  <c r="BX717" i="12"/>
  <c r="BY717" i="12"/>
  <c r="BZ717" i="12"/>
  <c r="CC717" i="12"/>
  <c r="CD717" i="12"/>
  <c r="CE717" i="12"/>
  <c r="CH717" i="12"/>
  <c r="CI717" i="12"/>
  <c r="CJ717" i="12"/>
  <c r="CN717" i="12"/>
  <c r="CO717" i="12"/>
  <c r="CS717" i="12"/>
  <c r="CT717" i="12"/>
  <c r="AO718" i="12"/>
  <c r="AP718" i="12"/>
  <c r="AQ718" i="12"/>
  <c r="AT718" i="12"/>
  <c r="AU718" i="12"/>
  <c r="AV718" i="12"/>
  <c r="AY718" i="12"/>
  <c r="AZ718" i="12"/>
  <c r="BA718" i="12"/>
  <c r="BD718" i="12"/>
  <c r="BE718" i="12"/>
  <c r="BF718" i="12"/>
  <c r="BI718" i="12"/>
  <c r="BJ718" i="12"/>
  <c r="BK718" i="12"/>
  <c r="BN718" i="12"/>
  <c r="BO718" i="12"/>
  <c r="BP718" i="12"/>
  <c r="BS718" i="12"/>
  <c r="BT718" i="12"/>
  <c r="BU718" i="12"/>
  <c r="BX718" i="12"/>
  <c r="BY718" i="12"/>
  <c r="BZ718" i="12"/>
  <c r="CC718" i="12"/>
  <c r="CD718" i="12"/>
  <c r="CE718" i="12"/>
  <c r="CH718" i="12"/>
  <c r="CI718" i="12"/>
  <c r="CJ718" i="12"/>
  <c r="CN718" i="12"/>
  <c r="CO718" i="12"/>
  <c r="CS718" i="12"/>
  <c r="CT718" i="12"/>
  <c r="AO719" i="12"/>
  <c r="AP719" i="12"/>
  <c r="AQ719" i="12"/>
  <c r="AT719" i="12"/>
  <c r="AU719" i="12"/>
  <c r="AV719" i="12"/>
  <c r="AY719" i="12"/>
  <c r="AZ719" i="12"/>
  <c r="BA719" i="12"/>
  <c r="BD719" i="12"/>
  <c r="BE719" i="12"/>
  <c r="BF719" i="12"/>
  <c r="BI719" i="12"/>
  <c r="BJ719" i="12"/>
  <c r="BK719" i="12"/>
  <c r="BN719" i="12"/>
  <c r="BO719" i="12"/>
  <c r="BP719" i="12"/>
  <c r="BS719" i="12"/>
  <c r="BT719" i="12"/>
  <c r="BU719" i="12"/>
  <c r="BX719" i="12"/>
  <c r="BY719" i="12"/>
  <c r="BZ719" i="12"/>
  <c r="CC719" i="12"/>
  <c r="CD719" i="12"/>
  <c r="CE719" i="12"/>
  <c r="CH719" i="12"/>
  <c r="CI719" i="12"/>
  <c r="CJ719" i="12"/>
  <c r="CN719" i="12"/>
  <c r="CO719" i="12"/>
  <c r="CS719" i="12"/>
  <c r="CT719" i="12"/>
  <c r="AO720" i="12"/>
  <c r="AP720" i="12"/>
  <c r="AQ720" i="12"/>
  <c r="AT720" i="12"/>
  <c r="AU720" i="12"/>
  <c r="AV720" i="12"/>
  <c r="AY720" i="12"/>
  <c r="AZ720" i="12"/>
  <c r="BA720" i="12"/>
  <c r="BD720" i="12"/>
  <c r="BE720" i="12"/>
  <c r="BF720" i="12"/>
  <c r="BI720" i="12"/>
  <c r="BJ720" i="12"/>
  <c r="BK720" i="12"/>
  <c r="BN720" i="12"/>
  <c r="BO720" i="12"/>
  <c r="BP720" i="12"/>
  <c r="BS720" i="12"/>
  <c r="BT720" i="12"/>
  <c r="BU720" i="12"/>
  <c r="BX720" i="12"/>
  <c r="BY720" i="12"/>
  <c r="BZ720" i="12"/>
  <c r="CC720" i="12"/>
  <c r="CD720" i="12"/>
  <c r="CE720" i="12"/>
  <c r="CH720" i="12"/>
  <c r="CI720" i="12"/>
  <c r="CJ720" i="12"/>
  <c r="CN720" i="12"/>
  <c r="CO720" i="12"/>
  <c r="CS720" i="12"/>
  <c r="CT720" i="12"/>
  <c r="AO721" i="12"/>
  <c r="AP721" i="12"/>
  <c r="AQ721" i="12"/>
  <c r="AT721" i="12"/>
  <c r="AU721" i="12"/>
  <c r="AV721" i="12"/>
  <c r="AY721" i="12"/>
  <c r="AZ721" i="12"/>
  <c r="BA721" i="12"/>
  <c r="BD721" i="12"/>
  <c r="BE721" i="12"/>
  <c r="BF721" i="12"/>
  <c r="BI721" i="12"/>
  <c r="BJ721" i="12"/>
  <c r="BK721" i="12"/>
  <c r="BN721" i="12"/>
  <c r="BO721" i="12"/>
  <c r="BP721" i="12"/>
  <c r="BS721" i="12"/>
  <c r="BT721" i="12"/>
  <c r="BU721" i="12"/>
  <c r="BX721" i="12"/>
  <c r="BY721" i="12"/>
  <c r="BZ721" i="12"/>
  <c r="CC721" i="12"/>
  <c r="CD721" i="12"/>
  <c r="CE721" i="12"/>
  <c r="CH721" i="12"/>
  <c r="CI721" i="12"/>
  <c r="CJ721" i="12"/>
  <c r="CN721" i="12"/>
  <c r="CO721" i="12"/>
  <c r="CS721" i="12"/>
  <c r="CT721" i="12"/>
  <c r="AO722" i="12"/>
  <c r="AP722" i="12"/>
  <c r="AQ722" i="12"/>
  <c r="AT722" i="12"/>
  <c r="AU722" i="12"/>
  <c r="AV722" i="12"/>
  <c r="AY722" i="12"/>
  <c r="AZ722" i="12"/>
  <c r="BA722" i="12"/>
  <c r="BD722" i="12"/>
  <c r="BE722" i="12"/>
  <c r="BF722" i="12"/>
  <c r="BI722" i="12"/>
  <c r="BJ722" i="12"/>
  <c r="BK722" i="12"/>
  <c r="BN722" i="12"/>
  <c r="BO722" i="12"/>
  <c r="BP722" i="12"/>
  <c r="BS722" i="12"/>
  <c r="BT722" i="12"/>
  <c r="BU722" i="12"/>
  <c r="BX722" i="12"/>
  <c r="BY722" i="12"/>
  <c r="BZ722" i="12"/>
  <c r="CC722" i="12"/>
  <c r="CD722" i="12"/>
  <c r="CE722" i="12"/>
  <c r="CH722" i="12"/>
  <c r="CI722" i="12"/>
  <c r="CJ722" i="12"/>
  <c r="CN722" i="12"/>
  <c r="CO722" i="12"/>
  <c r="CS722" i="12"/>
  <c r="CT722" i="12"/>
  <c r="AO723" i="12"/>
  <c r="AP723" i="12"/>
  <c r="AQ723" i="12"/>
  <c r="AT723" i="12"/>
  <c r="AU723" i="12"/>
  <c r="AV723" i="12"/>
  <c r="AY723" i="12"/>
  <c r="AZ723" i="12"/>
  <c r="BA723" i="12"/>
  <c r="BD723" i="12"/>
  <c r="BE723" i="12"/>
  <c r="BF723" i="12"/>
  <c r="BI723" i="12"/>
  <c r="BJ723" i="12"/>
  <c r="BK723" i="12"/>
  <c r="BN723" i="12"/>
  <c r="BO723" i="12"/>
  <c r="BP723" i="12"/>
  <c r="BS723" i="12"/>
  <c r="BT723" i="12"/>
  <c r="BU723" i="12"/>
  <c r="BX723" i="12"/>
  <c r="BY723" i="12"/>
  <c r="BZ723" i="12"/>
  <c r="CC723" i="12"/>
  <c r="CD723" i="12"/>
  <c r="CE723" i="12"/>
  <c r="CH723" i="12"/>
  <c r="CI723" i="12"/>
  <c r="CJ723" i="12"/>
  <c r="CN723" i="12"/>
  <c r="CO723" i="12"/>
  <c r="CS723" i="12"/>
  <c r="CT723" i="12"/>
  <c r="AO724" i="12"/>
  <c r="AP724" i="12"/>
  <c r="AQ724" i="12"/>
  <c r="AT724" i="12"/>
  <c r="AU724" i="12"/>
  <c r="AV724" i="12"/>
  <c r="AY724" i="12"/>
  <c r="AZ724" i="12"/>
  <c r="BA724" i="12"/>
  <c r="BD724" i="12"/>
  <c r="BE724" i="12"/>
  <c r="BF724" i="12"/>
  <c r="BI724" i="12"/>
  <c r="BJ724" i="12"/>
  <c r="BK724" i="12"/>
  <c r="BN724" i="12"/>
  <c r="BO724" i="12"/>
  <c r="BP724" i="12"/>
  <c r="BS724" i="12"/>
  <c r="BT724" i="12"/>
  <c r="BU724" i="12"/>
  <c r="BX724" i="12"/>
  <c r="BY724" i="12"/>
  <c r="BZ724" i="12"/>
  <c r="CC724" i="12"/>
  <c r="CD724" i="12"/>
  <c r="CE724" i="12"/>
  <c r="CH724" i="12"/>
  <c r="CI724" i="12"/>
  <c r="CJ724" i="12"/>
  <c r="CN724" i="12"/>
  <c r="CO724" i="12"/>
  <c r="CS724" i="12"/>
  <c r="CT724" i="12"/>
  <c r="AO725" i="12"/>
  <c r="AP725" i="12"/>
  <c r="AQ725" i="12"/>
  <c r="AT725" i="12"/>
  <c r="AU725" i="12"/>
  <c r="AV725" i="12"/>
  <c r="AY725" i="12"/>
  <c r="AZ725" i="12"/>
  <c r="BA725" i="12"/>
  <c r="BD725" i="12"/>
  <c r="BE725" i="12"/>
  <c r="BF725" i="12"/>
  <c r="BI725" i="12"/>
  <c r="BJ725" i="12"/>
  <c r="BK725" i="12"/>
  <c r="BN725" i="12"/>
  <c r="BO725" i="12"/>
  <c r="BP725" i="12"/>
  <c r="BS725" i="12"/>
  <c r="BT725" i="12"/>
  <c r="BU725" i="12"/>
  <c r="BX725" i="12"/>
  <c r="BY725" i="12"/>
  <c r="BZ725" i="12"/>
  <c r="CC725" i="12"/>
  <c r="CD725" i="12"/>
  <c r="CE725" i="12"/>
  <c r="CH725" i="12"/>
  <c r="CI725" i="12"/>
  <c r="CJ725" i="12"/>
  <c r="CN725" i="12"/>
  <c r="CO725" i="12"/>
  <c r="CS725" i="12"/>
  <c r="CT725" i="12"/>
  <c r="AO726" i="12"/>
  <c r="AP726" i="12"/>
  <c r="AQ726" i="12"/>
  <c r="AT726" i="12"/>
  <c r="AU726" i="12"/>
  <c r="AV726" i="12"/>
  <c r="AY726" i="12"/>
  <c r="AZ726" i="12"/>
  <c r="BA726" i="12"/>
  <c r="BD726" i="12"/>
  <c r="BE726" i="12"/>
  <c r="BF726" i="12"/>
  <c r="BI726" i="12"/>
  <c r="BJ726" i="12"/>
  <c r="BK726" i="12"/>
  <c r="BN726" i="12"/>
  <c r="BO726" i="12"/>
  <c r="BP726" i="12"/>
  <c r="BS726" i="12"/>
  <c r="BT726" i="12"/>
  <c r="BU726" i="12"/>
  <c r="BX726" i="12"/>
  <c r="BY726" i="12"/>
  <c r="BZ726" i="12"/>
  <c r="CC726" i="12"/>
  <c r="CD726" i="12"/>
  <c r="CE726" i="12"/>
  <c r="CH726" i="12"/>
  <c r="CI726" i="12"/>
  <c r="CJ726" i="12"/>
  <c r="CN726" i="12"/>
  <c r="CO726" i="12"/>
  <c r="CS726" i="12"/>
  <c r="CT726" i="12"/>
  <c r="AO727" i="12"/>
  <c r="AP727" i="12"/>
  <c r="AQ727" i="12"/>
  <c r="AT727" i="12"/>
  <c r="AU727" i="12"/>
  <c r="AV727" i="12"/>
  <c r="AY727" i="12"/>
  <c r="AZ727" i="12"/>
  <c r="BA727" i="12"/>
  <c r="BD727" i="12"/>
  <c r="BE727" i="12"/>
  <c r="BF727" i="12"/>
  <c r="BI727" i="12"/>
  <c r="BJ727" i="12"/>
  <c r="BK727" i="12"/>
  <c r="BN727" i="12"/>
  <c r="BO727" i="12"/>
  <c r="BP727" i="12"/>
  <c r="BS727" i="12"/>
  <c r="BT727" i="12"/>
  <c r="BU727" i="12"/>
  <c r="BX727" i="12"/>
  <c r="BY727" i="12"/>
  <c r="BZ727" i="12"/>
  <c r="CC727" i="12"/>
  <c r="CD727" i="12"/>
  <c r="CE727" i="12"/>
  <c r="CH727" i="12"/>
  <c r="CI727" i="12"/>
  <c r="CJ727" i="12"/>
  <c r="CN727" i="12"/>
  <c r="CO727" i="12"/>
  <c r="CS727" i="12"/>
  <c r="CT727" i="12"/>
  <c r="AO728" i="12"/>
  <c r="AP728" i="12"/>
  <c r="AQ728" i="12"/>
  <c r="AT728" i="12"/>
  <c r="AU728" i="12"/>
  <c r="AV728" i="12"/>
  <c r="AY728" i="12"/>
  <c r="AZ728" i="12"/>
  <c r="BA728" i="12"/>
  <c r="BD728" i="12"/>
  <c r="BE728" i="12"/>
  <c r="BF728" i="12"/>
  <c r="BI728" i="12"/>
  <c r="BJ728" i="12"/>
  <c r="BK728" i="12"/>
  <c r="BN728" i="12"/>
  <c r="BO728" i="12"/>
  <c r="BP728" i="12"/>
  <c r="BS728" i="12"/>
  <c r="BT728" i="12"/>
  <c r="BU728" i="12"/>
  <c r="BX728" i="12"/>
  <c r="BY728" i="12"/>
  <c r="BZ728" i="12"/>
  <c r="CC728" i="12"/>
  <c r="CD728" i="12"/>
  <c r="CE728" i="12"/>
  <c r="CH728" i="12"/>
  <c r="CI728" i="12"/>
  <c r="CJ728" i="12"/>
  <c r="CN728" i="12"/>
  <c r="CO728" i="12"/>
  <c r="CS728" i="12"/>
  <c r="CT728" i="12"/>
  <c r="AO729" i="12"/>
  <c r="AP729" i="12"/>
  <c r="AQ729" i="12"/>
  <c r="AT729" i="12"/>
  <c r="AU729" i="12"/>
  <c r="AV729" i="12"/>
  <c r="AY729" i="12"/>
  <c r="AZ729" i="12"/>
  <c r="BA729" i="12"/>
  <c r="BD729" i="12"/>
  <c r="BE729" i="12"/>
  <c r="BF729" i="12"/>
  <c r="BI729" i="12"/>
  <c r="BJ729" i="12"/>
  <c r="BK729" i="12"/>
  <c r="BN729" i="12"/>
  <c r="BO729" i="12"/>
  <c r="BP729" i="12"/>
  <c r="BS729" i="12"/>
  <c r="BT729" i="12"/>
  <c r="BU729" i="12"/>
  <c r="BX729" i="12"/>
  <c r="BY729" i="12"/>
  <c r="BZ729" i="12"/>
  <c r="CC729" i="12"/>
  <c r="CD729" i="12"/>
  <c r="CE729" i="12"/>
  <c r="CH729" i="12"/>
  <c r="CI729" i="12"/>
  <c r="CJ729" i="12"/>
  <c r="CN729" i="12"/>
  <c r="CO729" i="12"/>
  <c r="CS729" i="12"/>
  <c r="CT729" i="12"/>
  <c r="AO730" i="12"/>
  <c r="AP730" i="12"/>
  <c r="AQ730" i="12"/>
  <c r="AT730" i="12"/>
  <c r="AU730" i="12"/>
  <c r="AV730" i="12"/>
  <c r="AY730" i="12"/>
  <c r="AZ730" i="12"/>
  <c r="BA730" i="12"/>
  <c r="BD730" i="12"/>
  <c r="BE730" i="12"/>
  <c r="BF730" i="12"/>
  <c r="BI730" i="12"/>
  <c r="BJ730" i="12"/>
  <c r="BK730" i="12"/>
  <c r="BN730" i="12"/>
  <c r="BO730" i="12"/>
  <c r="BP730" i="12"/>
  <c r="BS730" i="12"/>
  <c r="BT730" i="12"/>
  <c r="BU730" i="12"/>
  <c r="BX730" i="12"/>
  <c r="BY730" i="12"/>
  <c r="BZ730" i="12"/>
  <c r="CC730" i="12"/>
  <c r="CD730" i="12"/>
  <c r="CE730" i="12"/>
  <c r="CH730" i="12"/>
  <c r="CI730" i="12"/>
  <c r="CJ730" i="12"/>
  <c r="CN730" i="12"/>
  <c r="CO730" i="12"/>
  <c r="CS730" i="12"/>
  <c r="CT730" i="12"/>
  <c r="AO731" i="12"/>
  <c r="AP731" i="12"/>
  <c r="AQ731" i="12"/>
  <c r="AT731" i="12"/>
  <c r="AU731" i="12"/>
  <c r="AV731" i="12"/>
  <c r="AY731" i="12"/>
  <c r="AZ731" i="12"/>
  <c r="BA731" i="12"/>
  <c r="BD731" i="12"/>
  <c r="BE731" i="12"/>
  <c r="BF731" i="12"/>
  <c r="BI731" i="12"/>
  <c r="BJ731" i="12"/>
  <c r="BK731" i="12"/>
  <c r="BN731" i="12"/>
  <c r="BO731" i="12"/>
  <c r="BP731" i="12"/>
  <c r="BS731" i="12"/>
  <c r="BT731" i="12"/>
  <c r="BU731" i="12"/>
  <c r="BX731" i="12"/>
  <c r="BY731" i="12"/>
  <c r="BZ731" i="12"/>
  <c r="CC731" i="12"/>
  <c r="CD731" i="12"/>
  <c r="CE731" i="12"/>
  <c r="CH731" i="12"/>
  <c r="CI731" i="12"/>
  <c r="CJ731" i="12"/>
  <c r="CN731" i="12"/>
  <c r="CO731" i="12"/>
  <c r="CS731" i="12"/>
  <c r="CT731" i="12"/>
  <c r="AO732" i="12"/>
  <c r="AP732" i="12"/>
  <c r="AQ732" i="12"/>
  <c r="AT732" i="12"/>
  <c r="AU732" i="12"/>
  <c r="AV732" i="12"/>
  <c r="AY732" i="12"/>
  <c r="AZ732" i="12"/>
  <c r="BA732" i="12"/>
  <c r="BD732" i="12"/>
  <c r="BE732" i="12"/>
  <c r="BF732" i="12"/>
  <c r="BI732" i="12"/>
  <c r="BJ732" i="12"/>
  <c r="BK732" i="12"/>
  <c r="BN732" i="12"/>
  <c r="BO732" i="12"/>
  <c r="BP732" i="12"/>
  <c r="BS732" i="12"/>
  <c r="BT732" i="12"/>
  <c r="BU732" i="12"/>
  <c r="BX732" i="12"/>
  <c r="BY732" i="12"/>
  <c r="BZ732" i="12"/>
  <c r="CC732" i="12"/>
  <c r="CD732" i="12"/>
  <c r="CE732" i="12"/>
  <c r="CH732" i="12"/>
  <c r="CI732" i="12"/>
  <c r="CJ732" i="12"/>
  <c r="CN732" i="12"/>
  <c r="CO732" i="12"/>
  <c r="CS732" i="12"/>
  <c r="CT732" i="12"/>
  <c r="AO733" i="12"/>
  <c r="AP733" i="12"/>
  <c r="AQ733" i="12"/>
  <c r="AT733" i="12"/>
  <c r="AU733" i="12"/>
  <c r="AV733" i="12"/>
  <c r="AY733" i="12"/>
  <c r="AZ733" i="12"/>
  <c r="BA733" i="12"/>
  <c r="BD733" i="12"/>
  <c r="BE733" i="12"/>
  <c r="BF733" i="12"/>
  <c r="BI733" i="12"/>
  <c r="BJ733" i="12"/>
  <c r="BK733" i="12"/>
  <c r="BN733" i="12"/>
  <c r="BO733" i="12"/>
  <c r="BP733" i="12"/>
  <c r="BS733" i="12"/>
  <c r="BT733" i="12"/>
  <c r="BU733" i="12"/>
  <c r="BX733" i="12"/>
  <c r="BY733" i="12"/>
  <c r="BZ733" i="12"/>
  <c r="CC733" i="12"/>
  <c r="CD733" i="12"/>
  <c r="CE733" i="12"/>
  <c r="CH733" i="12"/>
  <c r="CI733" i="12"/>
  <c r="CJ733" i="12"/>
  <c r="CN733" i="12"/>
  <c r="CO733" i="12"/>
  <c r="CS733" i="12"/>
  <c r="CT733" i="12"/>
  <c r="AO734" i="12"/>
  <c r="AP734" i="12"/>
  <c r="AQ734" i="12"/>
  <c r="AT734" i="12"/>
  <c r="AU734" i="12"/>
  <c r="AV734" i="12"/>
  <c r="AY734" i="12"/>
  <c r="AZ734" i="12"/>
  <c r="BA734" i="12"/>
  <c r="BD734" i="12"/>
  <c r="BE734" i="12"/>
  <c r="BF734" i="12"/>
  <c r="BI734" i="12"/>
  <c r="BJ734" i="12"/>
  <c r="BK734" i="12"/>
  <c r="BN734" i="12"/>
  <c r="BO734" i="12"/>
  <c r="BP734" i="12"/>
  <c r="BS734" i="12"/>
  <c r="BT734" i="12"/>
  <c r="BU734" i="12"/>
  <c r="BX734" i="12"/>
  <c r="BY734" i="12"/>
  <c r="BZ734" i="12"/>
  <c r="CC734" i="12"/>
  <c r="CD734" i="12"/>
  <c r="CE734" i="12"/>
  <c r="CH734" i="12"/>
  <c r="CI734" i="12"/>
  <c r="CJ734" i="12"/>
  <c r="CN734" i="12"/>
  <c r="CO734" i="12"/>
  <c r="CS734" i="12"/>
  <c r="CT734" i="12"/>
  <c r="AO735" i="12"/>
  <c r="AP735" i="12"/>
  <c r="AQ735" i="12"/>
  <c r="AT735" i="12"/>
  <c r="AU735" i="12"/>
  <c r="AV735" i="12"/>
  <c r="AY735" i="12"/>
  <c r="AZ735" i="12"/>
  <c r="BA735" i="12"/>
  <c r="BD735" i="12"/>
  <c r="BE735" i="12"/>
  <c r="BF735" i="12"/>
  <c r="BI735" i="12"/>
  <c r="BJ735" i="12"/>
  <c r="BK735" i="12"/>
  <c r="BN735" i="12"/>
  <c r="BO735" i="12"/>
  <c r="BP735" i="12"/>
  <c r="BS735" i="12"/>
  <c r="BT735" i="12"/>
  <c r="BU735" i="12"/>
  <c r="BX735" i="12"/>
  <c r="BY735" i="12"/>
  <c r="BZ735" i="12"/>
  <c r="CC735" i="12"/>
  <c r="CD735" i="12"/>
  <c r="CE735" i="12"/>
  <c r="CH735" i="12"/>
  <c r="CI735" i="12"/>
  <c r="CJ735" i="12"/>
  <c r="CN735" i="12"/>
  <c r="CO735" i="12"/>
  <c r="CS735" i="12"/>
  <c r="CT735" i="12"/>
  <c r="AO736" i="12"/>
  <c r="AP736" i="12"/>
  <c r="AQ736" i="12"/>
  <c r="AT736" i="12"/>
  <c r="AU736" i="12"/>
  <c r="AV736" i="12"/>
  <c r="AY736" i="12"/>
  <c r="AZ736" i="12"/>
  <c r="BA736" i="12"/>
  <c r="BD736" i="12"/>
  <c r="BE736" i="12"/>
  <c r="BF736" i="12"/>
  <c r="BI736" i="12"/>
  <c r="BJ736" i="12"/>
  <c r="BK736" i="12"/>
  <c r="BN736" i="12"/>
  <c r="BO736" i="12"/>
  <c r="BP736" i="12"/>
  <c r="BS736" i="12"/>
  <c r="BT736" i="12"/>
  <c r="BU736" i="12"/>
  <c r="BX736" i="12"/>
  <c r="BY736" i="12"/>
  <c r="BZ736" i="12"/>
  <c r="CC736" i="12"/>
  <c r="CD736" i="12"/>
  <c r="CE736" i="12"/>
  <c r="CH736" i="12"/>
  <c r="CI736" i="12"/>
  <c r="CJ736" i="12"/>
  <c r="CN736" i="12"/>
  <c r="CO736" i="12"/>
  <c r="CS736" i="12"/>
  <c r="CT736" i="12"/>
  <c r="AO737" i="12"/>
  <c r="AP737" i="12"/>
  <c r="AQ737" i="12"/>
  <c r="AT737" i="12"/>
  <c r="AU737" i="12"/>
  <c r="AV737" i="12"/>
  <c r="AY737" i="12"/>
  <c r="AZ737" i="12"/>
  <c r="BA737" i="12"/>
  <c r="BD737" i="12"/>
  <c r="BE737" i="12"/>
  <c r="BF737" i="12"/>
  <c r="BI737" i="12"/>
  <c r="BJ737" i="12"/>
  <c r="BK737" i="12"/>
  <c r="BN737" i="12"/>
  <c r="BO737" i="12"/>
  <c r="BP737" i="12"/>
  <c r="BS737" i="12"/>
  <c r="BT737" i="12"/>
  <c r="BU737" i="12"/>
  <c r="BX737" i="12"/>
  <c r="BY737" i="12"/>
  <c r="BZ737" i="12"/>
  <c r="CC737" i="12"/>
  <c r="CD737" i="12"/>
  <c r="CE737" i="12"/>
  <c r="CH737" i="12"/>
  <c r="CI737" i="12"/>
  <c r="CJ737" i="12"/>
  <c r="CN737" i="12"/>
  <c r="CO737" i="12"/>
  <c r="CS737" i="12"/>
  <c r="CT737" i="12"/>
  <c r="AO738" i="12"/>
  <c r="AP738" i="12"/>
  <c r="AQ738" i="12"/>
  <c r="AT738" i="12"/>
  <c r="AU738" i="12"/>
  <c r="AV738" i="12"/>
  <c r="AY738" i="12"/>
  <c r="AZ738" i="12"/>
  <c r="BA738" i="12"/>
  <c r="BD738" i="12"/>
  <c r="BE738" i="12"/>
  <c r="BF738" i="12"/>
  <c r="BI738" i="12"/>
  <c r="BJ738" i="12"/>
  <c r="BK738" i="12"/>
  <c r="BN738" i="12"/>
  <c r="BO738" i="12"/>
  <c r="BP738" i="12"/>
  <c r="BS738" i="12"/>
  <c r="BT738" i="12"/>
  <c r="BU738" i="12"/>
  <c r="BX738" i="12"/>
  <c r="BY738" i="12"/>
  <c r="BZ738" i="12"/>
  <c r="CC738" i="12"/>
  <c r="CD738" i="12"/>
  <c r="CE738" i="12"/>
  <c r="CH738" i="12"/>
  <c r="CI738" i="12"/>
  <c r="CJ738" i="12"/>
  <c r="CN738" i="12"/>
  <c r="CO738" i="12"/>
  <c r="CS738" i="12"/>
  <c r="CT738" i="12"/>
  <c r="AO739" i="12"/>
  <c r="AP739" i="12"/>
  <c r="AQ739" i="12"/>
  <c r="AT739" i="12"/>
  <c r="AU739" i="12"/>
  <c r="AV739" i="12"/>
  <c r="AY739" i="12"/>
  <c r="AZ739" i="12"/>
  <c r="BA739" i="12"/>
  <c r="BD739" i="12"/>
  <c r="BE739" i="12"/>
  <c r="BF739" i="12"/>
  <c r="BI739" i="12"/>
  <c r="BJ739" i="12"/>
  <c r="BK739" i="12"/>
  <c r="BN739" i="12"/>
  <c r="BO739" i="12"/>
  <c r="BP739" i="12"/>
  <c r="BS739" i="12"/>
  <c r="BT739" i="12"/>
  <c r="BU739" i="12"/>
  <c r="BX739" i="12"/>
  <c r="BY739" i="12"/>
  <c r="BZ739" i="12"/>
  <c r="CC739" i="12"/>
  <c r="CD739" i="12"/>
  <c r="CE739" i="12"/>
  <c r="CH739" i="12"/>
  <c r="CI739" i="12"/>
  <c r="CJ739" i="12"/>
  <c r="CN739" i="12"/>
  <c r="CO739" i="12"/>
  <c r="CS739" i="12"/>
  <c r="CT739" i="12"/>
  <c r="AO740" i="12"/>
  <c r="AP740" i="12"/>
  <c r="AQ740" i="12"/>
  <c r="AT740" i="12"/>
  <c r="AU740" i="12"/>
  <c r="AV740" i="12"/>
  <c r="AY740" i="12"/>
  <c r="AZ740" i="12"/>
  <c r="BA740" i="12"/>
  <c r="BD740" i="12"/>
  <c r="BE740" i="12"/>
  <c r="BF740" i="12"/>
  <c r="BI740" i="12"/>
  <c r="BJ740" i="12"/>
  <c r="BK740" i="12"/>
  <c r="BN740" i="12"/>
  <c r="BO740" i="12"/>
  <c r="BP740" i="12"/>
  <c r="BS740" i="12"/>
  <c r="BT740" i="12"/>
  <c r="BU740" i="12"/>
  <c r="BX740" i="12"/>
  <c r="BY740" i="12"/>
  <c r="BZ740" i="12"/>
  <c r="CC740" i="12"/>
  <c r="CD740" i="12"/>
  <c r="CE740" i="12"/>
  <c r="CH740" i="12"/>
  <c r="CI740" i="12"/>
  <c r="CJ740" i="12"/>
  <c r="CN740" i="12"/>
  <c r="CO740" i="12"/>
  <c r="CS740" i="12"/>
  <c r="CT740" i="12"/>
  <c r="AO741" i="12"/>
  <c r="AP741" i="12"/>
  <c r="AQ741" i="12"/>
  <c r="AT741" i="12"/>
  <c r="AU741" i="12"/>
  <c r="AV741" i="12"/>
  <c r="AY741" i="12"/>
  <c r="AZ741" i="12"/>
  <c r="BA741" i="12"/>
  <c r="BD741" i="12"/>
  <c r="BE741" i="12"/>
  <c r="BF741" i="12"/>
  <c r="BI741" i="12"/>
  <c r="BJ741" i="12"/>
  <c r="BK741" i="12"/>
  <c r="BN741" i="12"/>
  <c r="BO741" i="12"/>
  <c r="BP741" i="12"/>
  <c r="BS741" i="12"/>
  <c r="BT741" i="12"/>
  <c r="BU741" i="12"/>
  <c r="BX741" i="12"/>
  <c r="BY741" i="12"/>
  <c r="BZ741" i="12"/>
  <c r="CC741" i="12"/>
  <c r="CD741" i="12"/>
  <c r="CE741" i="12"/>
  <c r="CH741" i="12"/>
  <c r="CI741" i="12"/>
  <c r="CJ741" i="12"/>
  <c r="CN741" i="12"/>
  <c r="CO741" i="12"/>
  <c r="CS741" i="12"/>
  <c r="CT741" i="12"/>
  <c r="AO742" i="12"/>
  <c r="AP742" i="12"/>
  <c r="AQ742" i="12"/>
  <c r="AT742" i="12"/>
  <c r="AU742" i="12"/>
  <c r="AV742" i="12"/>
  <c r="AY742" i="12"/>
  <c r="AZ742" i="12"/>
  <c r="BA742" i="12"/>
  <c r="BD742" i="12"/>
  <c r="BE742" i="12"/>
  <c r="BF742" i="12"/>
  <c r="BI742" i="12"/>
  <c r="BJ742" i="12"/>
  <c r="BK742" i="12"/>
  <c r="BN742" i="12"/>
  <c r="BO742" i="12"/>
  <c r="BP742" i="12"/>
  <c r="BS742" i="12"/>
  <c r="BT742" i="12"/>
  <c r="BU742" i="12"/>
  <c r="BX742" i="12"/>
  <c r="BY742" i="12"/>
  <c r="BZ742" i="12"/>
  <c r="CC742" i="12"/>
  <c r="CD742" i="12"/>
  <c r="CE742" i="12"/>
  <c r="CH742" i="12"/>
  <c r="CI742" i="12"/>
  <c r="CJ742" i="12"/>
  <c r="CN742" i="12"/>
  <c r="CO742" i="12"/>
  <c r="CS742" i="12"/>
  <c r="CT742" i="12"/>
  <c r="AO743" i="12"/>
  <c r="AP743" i="12"/>
  <c r="AQ743" i="12"/>
  <c r="AT743" i="12"/>
  <c r="AU743" i="12"/>
  <c r="AV743" i="12"/>
  <c r="AY743" i="12"/>
  <c r="AZ743" i="12"/>
  <c r="BA743" i="12"/>
  <c r="BD743" i="12"/>
  <c r="BE743" i="12"/>
  <c r="BF743" i="12"/>
  <c r="BI743" i="12"/>
  <c r="BJ743" i="12"/>
  <c r="BK743" i="12"/>
  <c r="BN743" i="12"/>
  <c r="BO743" i="12"/>
  <c r="BP743" i="12"/>
  <c r="BS743" i="12"/>
  <c r="BT743" i="12"/>
  <c r="BU743" i="12"/>
  <c r="BX743" i="12"/>
  <c r="BY743" i="12"/>
  <c r="BZ743" i="12"/>
  <c r="CC743" i="12"/>
  <c r="CD743" i="12"/>
  <c r="CE743" i="12"/>
  <c r="CH743" i="12"/>
  <c r="CI743" i="12"/>
  <c r="CJ743" i="12"/>
  <c r="CN743" i="12"/>
  <c r="CO743" i="12"/>
  <c r="CS743" i="12"/>
  <c r="CT743" i="12"/>
  <c r="AO744" i="12"/>
  <c r="AP744" i="12"/>
  <c r="AQ744" i="12"/>
  <c r="AT744" i="12"/>
  <c r="AU744" i="12"/>
  <c r="AV744" i="12"/>
  <c r="AY744" i="12"/>
  <c r="AZ744" i="12"/>
  <c r="BA744" i="12"/>
  <c r="BD744" i="12"/>
  <c r="BE744" i="12"/>
  <c r="BF744" i="12"/>
  <c r="BI744" i="12"/>
  <c r="BJ744" i="12"/>
  <c r="BK744" i="12"/>
  <c r="BN744" i="12"/>
  <c r="BO744" i="12"/>
  <c r="BP744" i="12"/>
  <c r="BS744" i="12"/>
  <c r="BT744" i="12"/>
  <c r="BU744" i="12"/>
  <c r="BX744" i="12"/>
  <c r="BY744" i="12"/>
  <c r="BZ744" i="12"/>
  <c r="CC744" i="12"/>
  <c r="CD744" i="12"/>
  <c r="CE744" i="12"/>
  <c r="CH744" i="12"/>
  <c r="CI744" i="12"/>
  <c r="CJ744" i="12"/>
  <c r="CN744" i="12"/>
  <c r="CO744" i="12"/>
  <c r="CS744" i="12"/>
  <c r="CT744" i="12"/>
  <c r="AO745" i="12"/>
  <c r="AP745" i="12"/>
  <c r="AQ745" i="12"/>
  <c r="AT745" i="12"/>
  <c r="AU745" i="12"/>
  <c r="AV745" i="12"/>
  <c r="AY745" i="12"/>
  <c r="AZ745" i="12"/>
  <c r="BA745" i="12"/>
  <c r="BD745" i="12"/>
  <c r="BE745" i="12"/>
  <c r="BF745" i="12"/>
  <c r="BI745" i="12"/>
  <c r="BJ745" i="12"/>
  <c r="BK745" i="12"/>
  <c r="BN745" i="12"/>
  <c r="BO745" i="12"/>
  <c r="BP745" i="12"/>
  <c r="BS745" i="12"/>
  <c r="BT745" i="12"/>
  <c r="BU745" i="12"/>
  <c r="BX745" i="12"/>
  <c r="BY745" i="12"/>
  <c r="BZ745" i="12"/>
  <c r="CC745" i="12"/>
  <c r="CD745" i="12"/>
  <c r="CE745" i="12"/>
  <c r="CH745" i="12"/>
  <c r="CI745" i="12"/>
  <c r="CJ745" i="12"/>
  <c r="CN745" i="12"/>
  <c r="CO745" i="12"/>
  <c r="CS745" i="12"/>
  <c r="CT745" i="12"/>
  <c r="AO746" i="12"/>
  <c r="AP746" i="12"/>
  <c r="AQ746" i="12"/>
  <c r="AT746" i="12"/>
  <c r="AU746" i="12"/>
  <c r="AV746" i="12"/>
  <c r="AY746" i="12"/>
  <c r="AZ746" i="12"/>
  <c r="BA746" i="12"/>
  <c r="BD746" i="12"/>
  <c r="BE746" i="12"/>
  <c r="BF746" i="12"/>
  <c r="BI746" i="12"/>
  <c r="BJ746" i="12"/>
  <c r="BK746" i="12"/>
  <c r="BN746" i="12"/>
  <c r="BO746" i="12"/>
  <c r="BP746" i="12"/>
  <c r="BS746" i="12"/>
  <c r="BT746" i="12"/>
  <c r="BU746" i="12"/>
  <c r="BX746" i="12"/>
  <c r="BY746" i="12"/>
  <c r="BZ746" i="12"/>
  <c r="CC746" i="12"/>
  <c r="CD746" i="12"/>
  <c r="CE746" i="12"/>
  <c r="CH746" i="12"/>
  <c r="CI746" i="12"/>
  <c r="CJ746" i="12"/>
  <c r="CN746" i="12"/>
  <c r="CO746" i="12"/>
  <c r="CS746" i="12"/>
  <c r="CT746" i="12"/>
  <c r="AO747" i="12"/>
  <c r="AP747" i="12"/>
  <c r="AQ747" i="12"/>
  <c r="AT747" i="12"/>
  <c r="AU747" i="12"/>
  <c r="AV747" i="12"/>
  <c r="AY747" i="12"/>
  <c r="AZ747" i="12"/>
  <c r="BA747" i="12"/>
  <c r="BD747" i="12"/>
  <c r="BE747" i="12"/>
  <c r="BF747" i="12"/>
  <c r="BI747" i="12"/>
  <c r="BJ747" i="12"/>
  <c r="BK747" i="12"/>
  <c r="BN747" i="12"/>
  <c r="BO747" i="12"/>
  <c r="BP747" i="12"/>
  <c r="BS747" i="12"/>
  <c r="BT747" i="12"/>
  <c r="BU747" i="12"/>
  <c r="BX747" i="12"/>
  <c r="BY747" i="12"/>
  <c r="BZ747" i="12"/>
  <c r="CC747" i="12"/>
  <c r="CD747" i="12"/>
  <c r="CE747" i="12"/>
  <c r="CH747" i="12"/>
  <c r="CI747" i="12"/>
  <c r="CJ747" i="12"/>
  <c r="CN747" i="12"/>
  <c r="CO747" i="12"/>
  <c r="CS747" i="12"/>
  <c r="CT747" i="12"/>
  <c r="AO748" i="12"/>
  <c r="AP748" i="12"/>
  <c r="AQ748" i="12"/>
  <c r="AT748" i="12"/>
  <c r="AU748" i="12"/>
  <c r="AV748" i="12"/>
  <c r="AY748" i="12"/>
  <c r="AZ748" i="12"/>
  <c r="BA748" i="12"/>
  <c r="BD748" i="12"/>
  <c r="BE748" i="12"/>
  <c r="BF748" i="12"/>
  <c r="BI748" i="12"/>
  <c r="BJ748" i="12"/>
  <c r="BK748" i="12"/>
  <c r="BN748" i="12"/>
  <c r="BO748" i="12"/>
  <c r="BP748" i="12"/>
  <c r="BS748" i="12"/>
  <c r="BT748" i="12"/>
  <c r="BU748" i="12"/>
  <c r="BX748" i="12"/>
  <c r="BY748" i="12"/>
  <c r="BZ748" i="12"/>
  <c r="CC748" i="12"/>
  <c r="CD748" i="12"/>
  <c r="CE748" i="12"/>
  <c r="CH748" i="12"/>
  <c r="CI748" i="12"/>
  <c r="CJ748" i="12"/>
  <c r="CN748" i="12"/>
  <c r="CO748" i="12"/>
  <c r="CS748" i="12"/>
  <c r="CT748" i="12"/>
  <c r="AO749" i="12"/>
  <c r="AP749" i="12"/>
  <c r="AQ749" i="12"/>
  <c r="AT749" i="12"/>
  <c r="AU749" i="12"/>
  <c r="AV749" i="12"/>
  <c r="AY749" i="12"/>
  <c r="AZ749" i="12"/>
  <c r="BA749" i="12"/>
  <c r="BD749" i="12"/>
  <c r="BE749" i="12"/>
  <c r="BF749" i="12"/>
  <c r="BI749" i="12"/>
  <c r="BJ749" i="12"/>
  <c r="BK749" i="12"/>
  <c r="BN749" i="12"/>
  <c r="BO749" i="12"/>
  <c r="BP749" i="12"/>
  <c r="BS749" i="12"/>
  <c r="BT749" i="12"/>
  <c r="BU749" i="12"/>
  <c r="BX749" i="12"/>
  <c r="BY749" i="12"/>
  <c r="BZ749" i="12"/>
  <c r="CC749" i="12"/>
  <c r="CD749" i="12"/>
  <c r="CE749" i="12"/>
  <c r="CH749" i="12"/>
  <c r="CI749" i="12"/>
  <c r="CJ749" i="12"/>
  <c r="CN749" i="12"/>
  <c r="CO749" i="12"/>
  <c r="CS749" i="12"/>
  <c r="CT749" i="12"/>
  <c r="AO750" i="12"/>
  <c r="AP750" i="12"/>
  <c r="AQ750" i="12"/>
  <c r="AT750" i="12"/>
  <c r="AU750" i="12"/>
  <c r="AV750" i="12"/>
  <c r="AY750" i="12"/>
  <c r="AZ750" i="12"/>
  <c r="BA750" i="12"/>
  <c r="BD750" i="12"/>
  <c r="BE750" i="12"/>
  <c r="BF750" i="12"/>
  <c r="BI750" i="12"/>
  <c r="BJ750" i="12"/>
  <c r="BK750" i="12"/>
  <c r="BN750" i="12"/>
  <c r="BO750" i="12"/>
  <c r="BP750" i="12"/>
  <c r="BS750" i="12"/>
  <c r="BT750" i="12"/>
  <c r="BU750" i="12"/>
  <c r="BX750" i="12"/>
  <c r="BY750" i="12"/>
  <c r="BZ750" i="12"/>
  <c r="CC750" i="12"/>
  <c r="CD750" i="12"/>
  <c r="CE750" i="12"/>
  <c r="CH750" i="12"/>
  <c r="CI750" i="12"/>
  <c r="CJ750" i="12"/>
  <c r="CN750" i="12"/>
  <c r="CO750" i="12"/>
  <c r="CS750" i="12"/>
  <c r="CT750" i="12"/>
  <c r="AO751" i="12"/>
  <c r="AP751" i="12"/>
  <c r="AQ751" i="12"/>
  <c r="AT751" i="12"/>
  <c r="AU751" i="12"/>
  <c r="AV751" i="12"/>
  <c r="AY751" i="12"/>
  <c r="AZ751" i="12"/>
  <c r="BA751" i="12"/>
  <c r="BD751" i="12"/>
  <c r="BE751" i="12"/>
  <c r="BF751" i="12"/>
  <c r="BI751" i="12"/>
  <c r="BJ751" i="12"/>
  <c r="BK751" i="12"/>
  <c r="BN751" i="12"/>
  <c r="BO751" i="12"/>
  <c r="BP751" i="12"/>
  <c r="BS751" i="12"/>
  <c r="BT751" i="12"/>
  <c r="BU751" i="12"/>
  <c r="BX751" i="12"/>
  <c r="BY751" i="12"/>
  <c r="BZ751" i="12"/>
  <c r="CC751" i="12"/>
  <c r="CD751" i="12"/>
  <c r="CE751" i="12"/>
  <c r="CH751" i="12"/>
  <c r="CI751" i="12"/>
  <c r="CJ751" i="12"/>
  <c r="CN751" i="12"/>
  <c r="CO751" i="12"/>
  <c r="CS751" i="12"/>
  <c r="CT751" i="12"/>
  <c r="AO752" i="12"/>
  <c r="AP752" i="12"/>
  <c r="AQ752" i="12"/>
  <c r="AT752" i="12"/>
  <c r="AU752" i="12"/>
  <c r="AV752" i="12"/>
  <c r="AY752" i="12"/>
  <c r="AZ752" i="12"/>
  <c r="BA752" i="12"/>
  <c r="BD752" i="12"/>
  <c r="BE752" i="12"/>
  <c r="BF752" i="12"/>
  <c r="BI752" i="12"/>
  <c r="BJ752" i="12"/>
  <c r="BK752" i="12"/>
  <c r="BN752" i="12"/>
  <c r="BO752" i="12"/>
  <c r="BP752" i="12"/>
  <c r="BS752" i="12"/>
  <c r="BT752" i="12"/>
  <c r="BU752" i="12"/>
  <c r="BX752" i="12"/>
  <c r="BY752" i="12"/>
  <c r="BZ752" i="12"/>
  <c r="CC752" i="12"/>
  <c r="CD752" i="12"/>
  <c r="CE752" i="12"/>
  <c r="CH752" i="12"/>
  <c r="CI752" i="12"/>
  <c r="CJ752" i="12"/>
  <c r="CN752" i="12"/>
  <c r="CO752" i="12"/>
  <c r="CS752" i="12"/>
  <c r="CT752" i="12"/>
  <c r="AO753" i="12"/>
  <c r="AP753" i="12"/>
  <c r="AQ753" i="12"/>
  <c r="AT753" i="12"/>
  <c r="AU753" i="12"/>
  <c r="AV753" i="12"/>
  <c r="AY753" i="12"/>
  <c r="AZ753" i="12"/>
  <c r="BA753" i="12"/>
  <c r="BD753" i="12"/>
  <c r="BE753" i="12"/>
  <c r="BF753" i="12"/>
  <c r="BI753" i="12"/>
  <c r="BJ753" i="12"/>
  <c r="BK753" i="12"/>
  <c r="BN753" i="12"/>
  <c r="BO753" i="12"/>
  <c r="BP753" i="12"/>
  <c r="BS753" i="12"/>
  <c r="BT753" i="12"/>
  <c r="BU753" i="12"/>
  <c r="BX753" i="12"/>
  <c r="BY753" i="12"/>
  <c r="BZ753" i="12"/>
  <c r="CC753" i="12"/>
  <c r="CD753" i="12"/>
  <c r="CE753" i="12"/>
  <c r="CH753" i="12"/>
  <c r="CI753" i="12"/>
  <c r="CJ753" i="12"/>
  <c r="CN753" i="12"/>
  <c r="CO753" i="12"/>
  <c r="CS753" i="12"/>
  <c r="CT753" i="12"/>
  <c r="AO754" i="12"/>
  <c r="AP754" i="12"/>
  <c r="AQ754" i="12"/>
  <c r="AT754" i="12"/>
  <c r="AU754" i="12"/>
  <c r="AV754" i="12"/>
  <c r="AY754" i="12"/>
  <c r="AZ754" i="12"/>
  <c r="BA754" i="12"/>
  <c r="BD754" i="12"/>
  <c r="BE754" i="12"/>
  <c r="BF754" i="12"/>
  <c r="BI754" i="12"/>
  <c r="BJ754" i="12"/>
  <c r="BK754" i="12"/>
  <c r="BN754" i="12"/>
  <c r="BO754" i="12"/>
  <c r="BP754" i="12"/>
  <c r="BS754" i="12"/>
  <c r="BT754" i="12"/>
  <c r="BU754" i="12"/>
  <c r="BX754" i="12"/>
  <c r="BY754" i="12"/>
  <c r="BZ754" i="12"/>
  <c r="CC754" i="12"/>
  <c r="CD754" i="12"/>
  <c r="CE754" i="12"/>
  <c r="CH754" i="12"/>
  <c r="CI754" i="12"/>
  <c r="CJ754" i="12"/>
  <c r="CN754" i="12"/>
  <c r="CO754" i="12"/>
  <c r="CS754" i="12"/>
  <c r="CT754" i="12"/>
  <c r="AO755" i="12"/>
  <c r="AP755" i="12"/>
  <c r="AQ755" i="12"/>
  <c r="AT755" i="12"/>
  <c r="AU755" i="12"/>
  <c r="AV755" i="12"/>
  <c r="AY755" i="12"/>
  <c r="AZ755" i="12"/>
  <c r="BA755" i="12"/>
  <c r="BD755" i="12"/>
  <c r="BE755" i="12"/>
  <c r="BF755" i="12"/>
  <c r="BI755" i="12"/>
  <c r="BJ755" i="12"/>
  <c r="BK755" i="12"/>
  <c r="BN755" i="12"/>
  <c r="BO755" i="12"/>
  <c r="BP755" i="12"/>
  <c r="BS755" i="12"/>
  <c r="BT755" i="12"/>
  <c r="BU755" i="12"/>
  <c r="BX755" i="12"/>
  <c r="BY755" i="12"/>
  <c r="BZ755" i="12"/>
  <c r="CC755" i="12"/>
  <c r="CD755" i="12"/>
  <c r="CE755" i="12"/>
  <c r="CH755" i="12"/>
  <c r="CI755" i="12"/>
  <c r="CJ755" i="12"/>
  <c r="CN755" i="12"/>
  <c r="CO755" i="12"/>
  <c r="CS755" i="12"/>
  <c r="CT755" i="12"/>
  <c r="AO756" i="12"/>
  <c r="AP756" i="12"/>
  <c r="AQ756" i="12"/>
  <c r="AT756" i="12"/>
  <c r="AU756" i="12"/>
  <c r="AV756" i="12"/>
  <c r="AY756" i="12"/>
  <c r="AZ756" i="12"/>
  <c r="BA756" i="12"/>
  <c r="BD756" i="12"/>
  <c r="BE756" i="12"/>
  <c r="BF756" i="12"/>
  <c r="BI756" i="12"/>
  <c r="BJ756" i="12"/>
  <c r="BK756" i="12"/>
  <c r="BN756" i="12"/>
  <c r="BO756" i="12"/>
  <c r="BP756" i="12"/>
  <c r="BS756" i="12"/>
  <c r="BT756" i="12"/>
  <c r="BU756" i="12"/>
  <c r="BX756" i="12"/>
  <c r="BY756" i="12"/>
  <c r="BZ756" i="12"/>
  <c r="CC756" i="12"/>
  <c r="CD756" i="12"/>
  <c r="CE756" i="12"/>
  <c r="CH756" i="12"/>
  <c r="CI756" i="12"/>
  <c r="CJ756" i="12"/>
  <c r="CN756" i="12"/>
  <c r="CO756" i="12"/>
  <c r="CS756" i="12"/>
  <c r="CT756" i="12"/>
  <c r="AO757" i="12"/>
  <c r="AP757" i="12"/>
  <c r="AQ757" i="12"/>
  <c r="AT757" i="12"/>
  <c r="AU757" i="12"/>
  <c r="AV757" i="12"/>
  <c r="AY757" i="12"/>
  <c r="AZ757" i="12"/>
  <c r="BA757" i="12"/>
  <c r="BD757" i="12"/>
  <c r="BE757" i="12"/>
  <c r="BF757" i="12"/>
  <c r="BI757" i="12"/>
  <c r="BJ757" i="12"/>
  <c r="BK757" i="12"/>
  <c r="BN757" i="12"/>
  <c r="BO757" i="12"/>
  <c r="BP757" i="12"/>
  <c r="BS757" i="12"/>
  <c r="BT757" i="12"/>
  <c r="BU757" i="12"/>
  <c r="BX757" i="12"/>
  <c r="BY757" i="12"/>
  <c r="BZ757" i="12"/>
  <c r="CC757" i="12"/>
  <c r="CD757" i="12"/>
  <c r="CE757" i="12"/>
  <c r="CH757" i="12"/>
  <c r="CI757" i="12"/>
  <c r="CJ757" i="12"/>
  <c r="CN757" i="12"/>
  <c r="CO757" i="12"/>
  <c r="CS757" i="12"/>
  <c r="CT757" i="12"/>
  <c r="AO758" i="12"/>
  <c r="AP758" i="12"/>
  <c r="AQ758" i="12"/>
  <c r="AT758" i="12"/>
  <c r="AU758" i="12"/>
  <c r="AV758" i="12"/>
  <c r="AY758" i="12"/>
  <c r="AZ758" i="12"/>
  <c r="BA758" i="12"/>
  <c r="BD758" i="12"/>
  <c r="BE758" i="12"/>
  <c r="BF758" i="12"/>
  <c r="BI758" i="12"/>
  <c r="BJ758" i="12"/>
  <c r="BK758" i="12"/>
  <c r="BN758" i="12"/>
  <c r="BO758" i="12"/>
  <c r="BP758" i="12"/>
  <c r="BS758" i="12"/>
  <c r="BT758" i="12"/>
  <c r="BU758" i="12"/>
  <c r="BX758" i="12"/>
  <c r="BY758" i="12"/>
  <c r="BZ758" i="12"/>
  <c r="CC758" i="12"/>
  <c r="CD758" i="12"/>
  <c r="CE758" i="12"/>
  <c r="CH758" i="12"/>
  <c r="CI758" i="12"/>
  <c r="CJ758" i="12"/>
  <c r="CN758" i="12"/>
  <c r="CO758" i="12"/>
  <c r="CS758" i="12"/>
  <c r="CT758" i="12"/>
  <c r="AO759" i="12"/>
  <c r="AP759" i="12"/>
  <c r="AQ759" i="12"/>
  <c r="AT759" i="12"/>
  <c r="AU759" i="12"/>
  <c r="AV759" i="12"/>
  <c r="AY759" i="12"/>
  <c r="AZ759" i="12"/>
  <c r="BA759" i="12"/>
  <c r="BD759" i="12"/>
  <c r="BE759" i="12"/>
  <c r="BF759" i="12"/>
  <c r="BI759" i="12"/>
  <c r="BJ759" i="12"/>
  <c r="BK759" i="12"/>
  <c r="BN759" i="12"/>
  <c r="BO759" i="12"/>
  <c r="BP759" i="12"/>
  <c r="BS759" i="12"/>
  <c r="BT759" i="12"/>
  <c r="BU759" i="12"/>
  <c r="BX759" i="12"/>
  <c r="BY759" i="12"/>
  <c r="BZ759" i="12"/>
  <c r="CC759" i="12"/>
  <c r="CD759" i="12"/>
  <c r="CE759" i="12"/>
  <c r="CH759" i="12"/>
  <c r="CI759" i="12"/>
  <c r="CJ759" i="12"/>
  <c r="CN759" i="12"/>
  <c r="CO759" i="12"/>
  <c r="CS759" i="12"/>
  <c r="AO760" i="12"/>
  <c r="AP760" i="12"/>
  <c r="AQ760" i="12"/>
  <c r="AT760" i="12"/>
  <c r="AU760" i="12"/>
  <c r="AV760" i="12"/>
  <c r="AY760" i="12"/>
  <c r="AZ760" i="12"/>
  <c r="BA760" i="12"/>
  <c r="BD760" i="12"/>
  <c r="BE760" i="12"/>
  <c r="BF760" i="12"/>
  <c r="BI760" i="12"/>
  <c r="BJ760" i="12"/>
  <c r="BK760" i="12"/>
  <c r="BN760" i="12"/>
  <c r="BO760" i="12"/>
  <c r="BP760" i="12"/>
  <c r="BS760" i="12"/>
  <c r="BT760" i="12"/>
  <c r="BU760" i="12"/>
  <c r="BX760" i="12"/>
  <c r="BY760" i="12"/>
  <c r="BZ760" i="12"/>
  <c r="CC760" i="12"/>
  <c r="CD760" i="12"/>
  <c r="CE760" i="12"/>
  <c r="CH760" i="12"/>
  <c r="CI760" i="12"/>
  <c r="CJ760" i="12"/>
  <c r="CN760" i="12"/>
  <c r="CO760" i="12"/>
  <c r="CS760" i="12"/>
  <c r="CT760" i="12"/>
  <c r="AO368" i="12"/>
  <c r="AP368" i="12"/>
  <c r="AQ368" i="12"/>
  <c r="AT368" i="12"/>
  <c r="AU368" i="12"/>
  <c r="AV368" i="12"/>
  <c r="AY368" i="12"/>
  <c r="AZ368" i="12"/>
  <c r="BA368" i="12"/>
  <c r="BD368" i="12"/>
  <c r="BE368" i="12"/>
  <c r="BF368" i="12"/>
  <c r="BI368" i="12"/>
  <c r="BJ368" i="12"/>
  <c r="BK368" i="12"/>
  <c r="BN368" i="12"/>
  <c r="BO368" i="12"/>
  <c r="BP368" i="12"/>
  <c r="BT368" i="12"/>
  <c r="BU368" i="12"/>
  <c r="BY368" i="12"/>
  <c r="BZ368" i="12"/>
  <c r="AO369" i="12"/>
  <c r="AP369" i="12"/>
  <c r="AQ369" i="12"/>
  <c r="AT369" i="12"/>
  <c r="AU369" i="12"/>
  <c r="AV369" i="12"/>
  <c r="AY369" i="12"/>
  <c r="AZ369" i="12"/>
  <c r="BA369" i="12"/>
  <c r="BD369" i="12"/>
  <c r="BE369" i="12"/>
  <c r="BF369" i="12"/>
  <c r="BI369" i="12"/>
  <c r="BJ369" i="12"/>
  <c r="BK369" i="12"/>
  <c r="BN369" i="12"/>
  <c r="BO369" i="12"/>
  <c r="BP369" i="12"/>
  <c r="BT369" i="12"/>
  <c r="BU369" i="12"/>
  <c r="BY369" i="12"/>
  <c r="BZ369" i="12"/>
  <c r="AO370" i="12"/>
  <c r="AP370" i="12"/>
  <c r="AQ370" i="12"/>
  <c r="AT370" i="12"/>
  <c r="AU370" i="12"/>
  <c r="AV370" i="12"/>
  <c r="AY370" i="12"/>
  <c r="AZ370" i="12"/>
  <c r="BA370" i="12"/>
  <c r="BD370" i="12"/>
  <c r="BE370" i="12"/>
  <c r="BF370" i="12"/>
  <c r="BI370" i="12"/>
  <c r="BJ370" i="12"/>
  <c r="BK370" i="12"/>
  <c r="BN370" i="12"/>
  <c r="BO370" i="12"/>
  <c r="BP370" i="12"/>
  <c r="BT370" i="12"/>
  <c r="BU370" i="12"/>
  <c r="BY370" i="12"/>
  <c r="BZ370" i="12"/>
  <c r="AO371" i="12"/>
  <c r="AP371" i="12"/>
  <c r="AQ371" i="12"/>
  <c r="AT371" i="12"/>
  <c r="AU371" i="12"/>
  <c r="AV371" i="12"/>
  <c r="AY371" i="12"/>
  <c r="AZ371" i="12"/>
  <c r="BA371" i="12"/>
  <c r="BD371" i="12"/>
  <c r="BE371" i="12"/>
  <c r="BF371" i="12"/>
  <c r="BI371" i="12"/>
  <c r="BJ371" i="12"/>
  <c r="BK371" i="12"/>
  <c r="BN371" i="12"/>
  <c r="BO371" i="12"/>
  <c r="BP371" i="12"/>
  <c r="BT371" i="12"/>
  <c r="BU371" i="12"/>
  <c r="BY371" i="12"/>
  <c r="BZ371" i="12"/>
  <c r="AO372" i="12"/>
  <c r="AP372" i="12"/>
  <c r="AQ372" i="12"/>
  <c r="AT372" i="12"/>
  <c r="AU372" i="12"/>
  <c r="AV372" i="12"/>
  <c r="AY372" i="12"/>
  <c r="AZ372" i="12"/>
  <c r="BA372" i="12"/>
  <c r="BD372" i="12"/>
  <c r="BE372" i="12"/>
  <c r="BF372" i="12"/>
  <c r="BI372" i="12"/>
  <c r="BJ372" i="12"/>
  <c r="BK372" i="12"/>
  <c r="BN372" i="12"/>
  <c r="BO372" i="12"/>
  <c r="BP372" i="12"/>
  <c r="BT372" i="12"/>
  <c r="BU372" i="12"/>
  <c r="BY372" i="12"/>
  <c r="BZ372" i="12"/>
  <c r="AO373" i="12"/>
  <c r="AP373" i="12"/>
  <c r="AQ373" i="12"/>
  <c r="AT373" i="12"/>
  <c r="AU373" i="12"/>
  <c r="AV373" i="12"/>
  <c r="AY373" i="12"/>
  <c r="AZ373" i="12"/>
  <c r="BA373" i="12"/>
  <c r="BD373" i="12"/>
  <c r="BE373" i="12"/>
  <c r="BF373" i="12"/>
  <c r="BI373" i="12"/>
  <c r="BJ373" i="12"/>
  <c r="BK373" i="12"/>
  <c r="BN373" i="12"/>
  <c r="BO373" i="12"/>
  <c r="BP373" i="12"/>
  <c r="BT373" i="12"/>
  <c r="BU373" i="12"/>
  <c r="BY373" i="12"/>
  <c r="BZ373" i="12"/>
  <c r="AO374" i="12"/>
  <c r="AP374" i="12"/>
  <c r="AQ374" i="12"/>
  <c r="AT374" i="12"/>
  <c r="AU374" i="12"/>
  <c r="AV374" i="12"/>
  <c r="AY374" i="12"/>
  <c r="AZ374" i="12"/>
  <c r="BA374" i="12"/>
  <c r="BD374" i="12"/>
  <c r="BE374" i="12"/>
  <c r="BF374" i="12"/>
  <c r="BI374" i="12"/>
  <c r="BJ374" i="12"/>
  <c r="BK374" i="12"/>
  <c r="BN374" i="12"/>
  <c r="BO374" i="12"/>
  <c r="BP374" i="12"/>
  <c r="BT374" i="12"/>
  <c r="BU374" i="12"/>
  <c r="BY374" i="12"/>
  <c r="BZ374" i="12"/>
  <c r="AO375" i="12"/>
  <c r="AP375" i="12"/>
  <c r="AQ375" i="12"/>
  <c r="AT375" i="12"/>
  <c r="AU375" i="12"/>
  <c r="AV375" i="12"/>
  <c r="AY375" i="12"/>
  <c r="AZ375" i="12"/>
  <c r="BA375" i="12"/>
  <c r="BD375" i="12"/>
  <c r="BE375" i="12"/>
  <c r="BF375" i="12"/>
  <c r="BI375" i="12"/>
  <c r="BJ375" i="12"/>
  <c r="BK375" i="12"/>
  <c r="BN375" i="12"/>
  <c r="BO375" i="12"/>
  <c r="BP375" i="12"/>
  <c r="BT375" i="12"/>
  <c r="BU375" i="12"/>
  <c r="BY375" i="12"/>
  <c r="BZ375" i="12"/>
  <c r="AO376" i="12"/>
  <c r="AP376" i="12"/>
  <c r="AQ376" i="12"/>
  <c r="AT376" i="12"/>
  <c r="AU376" i="12"/>
  <c r="AV376" i="12"/>
  <c r="AY376" i="12"/>
  <c r="AZ376" i="12"/>
  <c r="BA376" i="12"/>
  <c r="BD376" i="12"/>
  <c r="BE376" i="12"/>
  <c r="BF376" i="12"/>
  <c r="BI376" i="12"/>
  <c r="BJ376" i="12"/>
  <c r="BK376" i="12"/>
  <c r="BN376" i="12"/>
  <c r="BO376" i="12"/>
  <c r="BP376" i="12"/>
  <c r="BT376" i="12"/>
  <c r="BU376" i="12"/>
  <c r="BY376" i="12"/>
  <c r="BZ376" i="12"/>
  <c r="AO377" i="12"/>
  <c r="AP377" i="12"/>
  <c r="AQ377" i="12"/>
  <c r="AT377" i="12"/>
  <c r="AU377" i="12"/>
  <c r="AV377" i="12"/>
  <c r="AY377" i="12"/>
  <c r="AZ377" i="12"/>
  <c r="BA377" i="12"/>
  <c r="BD377" i="12"/>
  <c r="BE377" i="12"/>
  <c r="BF377" i="12"/>
  <c r="BI377" i="12"/>
  <c r="BJ377" i="12"/>
  <c r="BK377" i="12"/>
  <c r="BN377" i="12"/>
  <c r="BO377" i="12"/>
  <c r="BP377" i="12"/>
  <c r="BT377" i="12"/>
  <c r="BU377" i="12"/>
  <c r="BY377" i="12"/>
  <c r="BZ377" i="12"/>
  <c r="AO378" i="12"/>
  <c r="AP378" i="12"/>
  <c r="AQ378" i="12"/>
  <c r="AT378" i="12"/>
  <c r="AU378" i="12"/>
  <c r="AV378" i="12"/>
  <c r="AY378" i="12"/>
  <c r="AZ378" i="12"/>
  <c r="BA378" i="12"/>
  <c r="BD378" i="12"/>
  <c r="BE378" i="12"/>
  <c r="BF378" i="12"/>
  <c r="BI378" i="12"/>
  <c r="BJ378" i="12"/>
  <c r="BK378" i="12"/>
  <c r="BN378" i="12"/>
  <c r="BO378" i="12"/>
  <c r="BP378" i="12"/>
  <c r="BT378" i="12"/>
  <c r="BU378" i="12"/>
  <c r="BY378" i="12"/>
  <c r="BZ378" i="12"/>
  <c r="AO379" i="12"/>
  <c r="AP379" i="12"/>
  <c r="AQ379" i="12"/>
  <c r="AT379" i="12"/>
  <c r="AU379" i="12"/>
  <c r="AV379" i="12"/>
  <c r="AY379" i="12"/>
  <c r="AZ379" i="12"/>
  <c r="BA379" i="12"/>
  <c r="BD379" i="12"/>
  <c r="BE379" i="12"/>
  <c r="BF379" i="12"/>
  <c r="BI379" i="12"/>
  <c r="BJ379" i="12"/>
  <c r="BK379" i="12"/>
  <c r="BN379" i="12"/>
  <c r="BO379" i="12"/>
  <c r="BP379" i="12"/>
  <c r="BT379" i="12"/>
  <c r="BU379" i="12"/>
  <c r="BY379" i="12"/>
  <c r="BZ379" i="12"/>
  <c r="AO380" i="12"/>
  <c r="AP380" i="12"/>
  <c r="AQ380" i="12"/>
  <c r="AT380" i="12"/>
  <c r="AU380" i="12"/>
  <c r="AV380" i="12"/>
  <c r="AY380" i="12"/>
  <c r="AZ380" i="12"/>
  <c r="BA380" i="12"/>
  <c r="BD380" i="12"/>
  <c r="BE380" i="12"/>
  <c r="BF380" i="12"/>
  <c r="BI380" i="12"/>
  <c r="BJ380" i="12"/>
  <c r="BK380" i="12"/>
  <c r="BN380" i="12"/>
  <c r="BO380" i="12"/>
  <c r="BP380" i="12"/>
  <c r="BT380" i="12"/>
  <c r="BU380" i="12"/>
  <c r="BY380" i="12"/>
  <c r="BZ380" i="12"/>
  <c r="AO381" i="12"/>
  <c r="AP381" i="12"/>
  <c r="AQ381" i="12"/>
  <c r="AT381" i="12"/>
  <c r="AU381" i="12"/>
  <c r="AV381" i="12"/>
  <c r="AY381" i="12"/>
  <c r="AZ381" i="12"/>
  <c r="BA381" i="12"/>
  <c r="BD381" i="12"/>
  <c r="BE381" i="12"/>
  <c r="BF381" i="12"/>
  <c r="BI381" i="12"/>
  <c r="BJ381" i="12"/>
  <c r="BK381" i="12"/>
  <c r="BN381" i="12"/>
  <c r="BO381" i="12"/>
  <c r="BP381" i="12"/>
  <c r="BT381" i="12"/>
  <c r="BU381" i="12"/>
  <c r="BY381" i="12"/>
  <c r="BZ381" i="12"/>
  <c r="AO382" i="12"/>
  <c r="AP382" i="12"/>
  <c r="AQ382" i="12"/>
  <c r="AT382" i="12"/>
  <c r="AU382" i="12"/>
  <c r="AV382" i="12"/>
  <c r="AY382" i="12"/>
  <c r="AZ382" i="12"/>
  <c r="BA382" i="12"/>
  <c r="BD382" i="12"/>
  <c r="BE382" i="12"/>
  <c r="BF382" i="12"/>
  <c r="BI382" i="12"/>
  <c r="BJ382" i="12"/>
  <c r="BK382" i="12"/>
  <c r="BN382" i="12"/>
  <c r="BO382" i="12"/>
  <c r="BP382" i="12"/>
  <c r="BT382" i="12"/>
  <c r="BU382" i="12"/>
  <c r="BY382" i="12"/>
  <c r="BZ382" i="12"/>
  <c r="AO383" i="12"/>
  <c r="AP383" i="12"/>
  <c r="AQ383" i="12"/>
  <c r="AT383" i="12"/>
  <c r="AU383" i="12"/>
  <c r="AV383" i="12"/>
  <c r="AY383" i="12"/>
  <c r="AZ383" i="12"/>
  <c r="BA383" i="12"/>
  <c r="BD383" i="12"/>
  <c r="BE383" i="12"/>
  <c r="BF383" i="12"/>
  <c r="BI383" i="12"/>
  <c r="BJ383" i="12"/>
  <c r="BK383" i="12"/>
  <c r="BN383" i="12"/>
  <c r="BO383" i="12"/>
  <c r="BP383" i="12"/>
  <c r="BT383" i="12"/>
  <c r="BU383" i="12"/>
  <c r="BY383" i="12"/>
  <c r="BZ383" i="12"/>
  <c r="AO384" i="12"/>
  <c r="AP384" i="12"/>
  <c r="AQ384" i="12"/>
  <c r="AT384" i="12"/>
  <c r="AU384" i="12"/>
  <c r="AV384" i="12"/>
  <c r="AY384" i="12"/>
  <c r="AZ384" i="12"/>
  <c r="BA384" i="12"/>
  <c r="BD384" i="12"/>
  <c r="BE384" i="12"/>
  <c r="BF384" i="12"/>
  <c r="BI384" i="12"/>
  <c r="BJ384" i="12"/>
  <c r="BK384" i="12"/>
  <c r="BN384" i="12"/>
  <c r="BO384" i="12"/>
  <c r="BP384" i="12"/>
  <c r="BT384" i="12"/>
  <c r="BU384" i="12"/>
  <c r="BY384" i="12"/>
  <c r="BZ384" i="12"/>
  <c r="AO385" i="12"/>
  <c r="AP385" i="12"/>
  <c r="AQ385" i="12"/>
  <c r="AT385" i="12"/>
  <c r="AU385" i="12"/>
  <c r="AV385" i="12"/>
  <c r="AY385" i="12"/>
  <c r="AZ385" i="12"/>
  <c r="BA385" i="12"/>
  <c r="BD385" i="12"/>
  <c r="BE385" i="12"/>
  <c r="BF385" i="12"/>
  <c r="BI385" i="12"/>
  <c r="BJ385" i="12"/>
  <c r="BK385" i="12"/>
  <c r="BN385" i="12"/>
  <c r="BO385" i="12"/>
  <c r="BP385" i="12"/>
  <c r="BT385" i="12"/>
  <c r="BU385" i="12"/>
  <c r="BY385" i="12"/>
  <c r="BZ385" i="12"/>
  <c r="AO386" i="12"/>
  <c r="AP386" i="12"/>
  <c r="AQ386" i="12"/>
  <c r="AT386" i="12"/>
  <c r="AU386" i="12"/>
  <c r="AV386" i="12"/>
  <c r="AY386" i="12"/>
  <c r="AZ386" i="12"/>
  <c r="BA386" i="12"/>
  <c r="BD386" i="12"/>
  <c r="BE386" i="12"/>
  <c r="BF386" i="12"/>
  <c r="BI386" i="12"/>
  <c r="BJ386" i="12"/>
  <c r="BK386" i="12"/>
  <c r="BN386" i="12"/>
  <c r="BO386" i="12"/>
  <c r="BP386" i="12"/>
  <c r="BT386" i="12"/>
  <c r="BU386" i="12"/>
  <c r="BY386" i="12"/>
  <c r="BZ386" i="12"/>
  <c r="AO387" i="12"/>
  <c r="AP387" i="12"/>
  <c r="AQ387" i="12"/>
  <c r="AT387" i="12"/>
  <c r="AU387" i="12"/>
  <c r="AV387" i="12"/>
  <c r="AY387" i="12"/>
  <c r="AZ387" i="12"/>
  <c r="BA387" i="12"/>
  <c r="BD387" i="12"/>
  <c r="BE387" i="12"/>
  <c r="BF387" i="12"/>
  <c r="BI387" i="12"/>
  <c r="BJ387" i="12"/>
  <c r="BK387" i="12"/>
  <c r="BN387" i="12"/>
  <c r="BO387" i="12"/>
  <c r="BP387" i="12"/>
  <c r="BT387" i="12"/>
  <c r="BU387" i="12"/>
  <c r="BY387" i="12"/>
  <c r="BZ387" i="12"/>
  <c r="AO388" i="12"/>
  <c r="AP388" i="12"/>
  <c r="AQ388" i="12"/>
  <c r="AT388" i="12"/>
  <c r="AU388" i="12"/>
  <c r="AV388" i="12"/>
  <c r="AY388" i="12"/>
  <c r="AZ388" i="12"/>
  <c r="BA388" i="12"/>
  <c r="BD388" i="12"/>
  <c r="BE388" i="12"/>
  <c r="BF388" i="12"/>
  <c r="BI388" i="12"/>
  <c r="BJ388" i="12"/>
  <c r="BK388" i="12"/>
  <c r="BN388" i="12"/>
  <c r="BO388" i="12"/>
  <c r="BP388" i="12"/>
  <c r="BT388" i="12"/>
  <c r="BU388" i="12"/>
  <c r="BY388" i="12"/>
  <c r="BZ388" i="12"/>
  <c r="AO389" i="12"/>
  <c r="AP389" i="12"/>
  <c r="AQ389" i="12"/>
  <c r="AT389" i="12"/>
  <c r="AU389" i="12"/>
  <c r="AV389" i="12"/>
  <c r="AY389" i="12"/>
  <c r="AZ389" i="12"/>
  <c r="BA389" i="12"/>
  <c r="BD389" i="12"/>
  <c r="BE389" i="12"/>
  <c r="BF389" i="12"/>
  <c r="BI389" i="12"/>
  <c r="BJ389" i="12"/>
  <c r="BK389" i="12"/>
  <c r="BN389" i="12"/>
  <c r="BO389" i="12"/>
  <c r="BP389" i="12"/>
  <c r="BT389" i="12"/>
  <c r="BU389" i="12"/>
  <c r="BY389" i="12"/>
  <c r="BZ389" i="12"/>
  <c r="AO390" i="12"/>
  <c r="AP390" i="12"/>
  <c r="AQ390" i="12"/>
  <c r="AT390" i="12"/>
  <c r="AU390" i="12"/>
  <c r="AV390" i="12"/>
  <c r="AY390" i="12"/>
  <c r="AZ390" i="12"/>
  <c r="BA390" i="12"/>
  <c r="BD390" i="12"/>
  <c r="BE390" i="12"/>
  <c r="BF390" i="12"/>
  <c r="BI390" i="12"/>
  <c r="BJ390" i="12"/>
  <c r="BK390" i="12"/>
  <c r="BN390" i="12"/>
  <c r="BO390" i="12"/>
  <c r="BP390" i="12"/>
  <c r="BT390" i="12"/>
  <c r="BU390" i="12"/>
  <c r="BY390" i="12"/>
  <c r="BZ390" i="12"/>
  <c r="AO391" i="12"/>
  <c r="AP391" i="12"/>
  <c r="AQ391" i="12"/>
  <c r="AT391" i="12"/>
  <c r="AU391" i="12"/>
  <c r="AV391" i="12"/>
  <c r="AY391" i="12"/>
  <c r="AZ391" i="12"/>
  <c r="BA391" i="12"/>
  <c r="BD391" i="12"/>
  <c r="BE391" i="12"/>
  <c r="BF391" i="12"/>
  <c r="BI391" i="12"/>
  <c r="BJ391" i="12"/>
  <c r="BK391" i="12"/>
  <c r="BN391" i="12"/>
  <c r="BO391" i="12"/>
  <c r="BP391" i="12"/>
  <c r="BT391" i="12"/>
  <c r="BU391" i="12"/>
  <c r="BY391" i="12"/>
  <c r="BZ391" i="12"/>
  <c r="AO392" i="12"/>
  <c r="AP392" i="12"/>
  <c r="AQ392" i="12"/>
  <c r="AT392" i="12"/>
  <c r="AU392" i="12"/>
  <c r="AV392" i="12"/>
  <c r="AY392" i="12"/>
  <c r="AZ392" i="12"/>
  <c r="BA392" i="12"/>
  <c r="BD392" i="12"/>
  <c r="BE392" i="12"/>
  <c r="BF392" i="12"/>
  <c r="BI392" i="12"/>
  <c r="BJ392" i="12"/>
  <c r="BK392" i="12"/>
  <c r="BN392" i="12"/>
  <c r="BO392" i="12"/>
  <c r="BP392" i="12"/>
  <c r="BT392" i="12"/>
  <c r="BU392" i="12"/>
  <c r="BY392" i="12"/>
  <c r="BZ392" i="12"/>
  <c r="AO393" i="12"/>
  <c r="AP393" i="12"/>
  <c r="AQ393" i="12"/>
  <c r="AT393" i="12"/>
  <c r="AU393" i="12"/>
  <c r="AV393" i="12"/>
  <c r="AY393" i="12"/>
  <c r="AZ393" i="12"/>
  <c r="BA393" i="12"/>
  <c r="BD393" i="12"/>
  <c r="BE393" i="12"/>
  <c r="BF393" i="12"/>
  <c r="BI393" i="12"/>
  <c r="BJ393" i="12"/>
  <c r="BK393" i="12"/>
  <c r="BN393" i="12"/>
  <c r="BO393" i="12"/>
  <c r="BP393" i="12"/>
  <c r="BT393" i="12"/>
  <c r="BU393" i="12"/>
  <c r="BY393" i="12"/>
  <c r="BZ393" i="12"/>
  <c r="AO394" i="12"/>
  <c r="AP394" i="12"/>
  <c r="AQ394" i="12"/>
  <c r="AT394" i="12"/>
  <c r="AU394" i="12"/>
  <c r="AV394" i="12"/>
  <c r="AY394" i="12"/>
  <c r="AZ394" i="12"/>
  <c r="BA394" i="12"/>
  <c r="BD394" i="12"/>
  <c r="BE394" i="12"/>
  <c r="BF394" i="12"/>
  <c r="BI394" i="12"/>
  <c r="BJ394" i="12"/>
  <c r="BK394" i="12"/>
  <c r="BN394" i="12"/>
  <c r="BO394" i="12"/>
  <c r="BP394" i="12"/>
  <c r="BT394" i="12"/>
  <c r="BU394" i="12"/>
  <c r="BY394" i="12"/>
  <c r="BZ394" i="12"/>
  <c r="AO395" i="12"/>
  <c r="AP395" i="12"/>
  <c r="AQ395" i="12"/>
  <c r="AT395" i="12"/>
  <c r="AU395" i="12"/>
  <c r="AV395" i="12"/>
  <c r="AY395" i="12"/>
  <c r="AZ395" i="12"/>
  <c r="BA395" i="12"/>
  <c r="BD395" i="12"/>
  <c r="BE395" i="12"/>
  <c r="BF395" i="12"/>
  <c r="BI395" i="12"/>
  <c r="BJ395" i="12"/>
  <c r="BK395" i="12"/>
  <c r="BN395" i="12"/>
  <c r="BO395" i="12"/>
  <c r="BP395" i="12"/>
  <c r="BT395" i="12"/>
  <c r="BU395" i="12"/>
  <c r="BY395" i="12"/>
  <c r="BZ395" i="12"/>
  <c r="AO396" i="12"/>
  <c r="AP396" i="12"/>
  <c r="AQ396" i="12"/>
  <c r="AT396" i="12"/>
  <c r="AU396" i="12"/>
  <c r="AV396" i="12"/>
  <c r="AY396" i="12"/>
  <c r="AZ396" i="12"/>
  <c r="BA396" i="12"/>
  <c r="BD396" i="12"/>
  <c r="BE396" i="12"/>
  <c r="BF396" i="12"/>
  <c r="BI396" i="12"/>
  <c r="BJ396" i="12"/>
  <c r="BK396" i="12"/>
  <c r="BN396" i="12"/>
  <c r="BO396" i="12"/>
  <c r="BP396" i="12"/>
  <c r="BT396" i="12"/>
  <c r="BU396" i="12"/>
  <c r="BY396" i="12"/>
  <c r="BZ396" i="12"/>
  <c r="AO397" i="12"/>
  <c r="AP397" i="12"/>
  <c r="AQ397" i="12"/>
  <c r="AT397" i="12"/>
  <c r="AU397" i="12"/>
  <c r="AV397" i="12"/>
  <c r="AY397" i="12"/>
  <c r="AZ397" i="12"/>
  <c r="BA397" i="12"/>
  <c r="BD397" i="12"/>
  <c r="BE397" i="12"/>
  <c r="BF397" i="12"/>
  <c r="BI397" i="12"/>
  <c r="BJ397" i="12"/>
  <c r="BK397" i="12"/>
  <c r="BN397" i="12"/>
  <c r="BO397" i="12"/>
  <c r="BP397" i="12"/>
  <c r="BT397" i="12"/>
  <c r="BU397" i="12"/>
  <c r="BY397" i="12"/>
  <c r="BZ397" i="12"/>
  <c r="AO398" i="12"/>
  <c r="AP398" i="12"/>
  <c r="AQ398" i="12"/>
  <c r="AT398" i="12"/>
  <c r="AU398" i="12"/>
  <c r="AV398" i="12"/>
  <c r="AY398" i="12"/>
  <c r="AZ398" i="12"/>
  <c r="BA398" i="12"/>
  <c r="BD398" i="12"/>
  <c r="BE398" i="12"/>
  <c r="BF398" i="12"/>
  <c r="BI398" i="12"/>
  <c r="BJ398" i="12"/>
  <c r="BK398" i="12"/>
  <c r="BN398" i="12"/>
  <c r="BO398" i="12"/>
  <c r="BP398" i="12"/>
  <c r="BT398" i="12"/>
  <c r="BU398" i="12"/>
  <c r="BY398" i="12"/>
  <c r="BZ398" i="12"/>
  <c r="AO399" i="12"/>
  <c r="AP399" i="12"/>
  <c r="AQ399" i="12"/>
  <c r="AT399" i="12"/>
  <c r="AU399" i="12"/>
  <c r="AV399" i="12"/>
  <c r="AY399" i="12"/>
  <c r="AZ399" i="12"/>
  <c r="BA399" i="12"/>
  <c r="BD399" i="12"/>
  <c r="BE399" i="12"/>
  <c r="BF399" i="12"/>
  <c r="BI399" i="12"/>
  <c r="BJ399" i="12"/>
  <c r="BK399" i="12"/>
  <c r="BN399" i="12"/>
  <c r="BO399" i="12"/>
  <c r="BP399" i="12"/>
  <c r="BT399" i="12"/>
  <c r="BU399" i="12"/>
  <c r="BY399" i="12"/>
  <c r="BZ399" i="12"/>
  <c r="AO400" i="12"/>
  <c r="AP400" i="12"/>
  <c r="AQ400" i="12"/>
  <c r="AT400" i="12"/>
  <c r="AU400" i="12"/>
  <c r="AV400" i="12"/>
  <c r="AY400" i="12"/>
  <c r="AZ400" i="12"/>
  <c r="BA400" i="12"/>
  <c r="BD400" i="12"/>
  <c r="BE400" i="12"/>
  <c r="BF400" i="12"/>
  <c r="BI400" i="12"/>
  <c r="BJ400" i="12"/>
  <c r="BK400" i="12"/>
  <c r="BN400" i="12"/>
  <c r="BO400" i="12"/>
  <c r="BP400" i="12"/>
  <c r="BT400" i="12"/>
  <c r="BU400" i="12"/>
  <c r="BY400" i="12"/>
  <c r="BZ400" i="12"/>
  <c r="AO401" i="12"/>
  <c r="AP401" i="12"/>
  <c r="AQ401" i="12"/>
  <c r="AT401" i="12"/>
  <c r="AU401" i="12"/>
  <c r="AV401" i="12"/>
  <c r="AY401" i="12"/>
  <c r="AZ401" i="12"/>
  <c r="BA401" i="12"/>
  <c r="BD401" i="12"/>
  <c r="BE401" i="12"/>
  <c r="BF401" i="12"/>
  <c r="BI401" i="12"/>
  <c r="BJ401" i="12"/>
  <c r="BK401" i="12"/>
  <c r="BN401" i="12"/>
  <c r="BO401" i="12"/>
  <c r="BP401" i="12"/>
  <c r="BT401" i="12"/>
  <c r="BU401" i="12"/>
  <c r="BY401" i="12"/>
  <c r="BZ401" i="12"/>
  <c r="AO402" i="12"/>
  <c r="AP402" i="12"/>
  <c r="AQ402" i="12"/>
  <c r="AT402" i="12"/>
  <c r="AU402" i="12"/>
  <c r="AV402" i="12"/>
  <c r="AY402" i="12"/>
  <c r="AZ402" i="12"/>
  <c r="BA402" i="12"/>
  <c r="BD402" i="12"/>
  <c r="BE402" i="12"/>
  <c r="BF402" i="12"/>
  <c r="BI402" i="12"/>
  <c r="BJ402" i="12"/>
  <c r="BK402" i="12"/>
  <c r="BN402" i="12"/>
  <c r="BO402" i="12"/>
  <c r="BP402" i="12"/>
  <c r="BT402" i="12"/>
  <c r="BU402" i="12"/>
  <c r="BY402" i="12"/>
  <c r="BZ402" i="12"/>
  <c r="AO403" i="12"/>
  <c r="AP403" i="12"/>
  <c r="AQ403" i="12"/>
  <c r="AT403" i="12"/>
  <c r="AU403" i="12"/>
  <c r="AV403" i="12"/>
  <c r="AY403" i="12"/>
  <c r="AZ403" i="12"/>
  <c r="BA403" i="12"/>
  <c r="BD403" i="12"/>
  <c r="BE403" i="12"/>
  <c r="BF403" i="12"/>
  <c r="BI403" i="12"/>
  <c r="BJ403" i="12"/>
  <c r="BK403" i="12"/>
  <c r="BN403" i="12"/>
  <c r="BO403" i="12"/>
  <c r="BP403" i="12"/>
  <c r="BT403" i="12"/>
  <c r="BU403" i="12"/>
  <c r="BY403" i="12"/>
  <c r="BZ403" i="12"/>
  <c r="AO404" i="12"/>
  <c r="AP404" i="12"/>
  <c r="AQ404" i="12"/>
  <c r="AT404" i="12"/>
  <c r="AU404" i="12"/>
  <c r="AV404" i="12"/>
  <c r="AY404" i="12"/>
  <c r="AZ404" i="12"/>
  <c r="BA404" i="12"/>
  <c r="BD404" i="12"/>
  <c r="BE404" i="12"/>
  <c r="BF404" i="12"/>
  <c r="BI404" i="12"/>
  <c r="BJ404" i="12"/>
  <c r="BK404" i="12"/>
  <c r="BN404" i="12"/>
  <c r="BO404" i="12"/>
  <c r="BP404" i="12"/>
  <c r="BT404" i="12"/>
  <c r="BU404" i="12"/>
  <c r="BY404" i="12"/>
  <c r="BZ404" i="12"/>
  <c r="AO405" i="12"/>
  <c r="AP405" i="12"/>
  <c r="AQ405" i="12"/>
  <c r="AT405" i="12"/>
  <c r="AU405" i="12"/>
  <c r="AV405" i="12"/>
  <c r="AY405" i="12"/>
  <c r="AZ405" i="12"/>
  <c r="BA405" i="12"/>
  <c r="BD405" i="12"/>
  <c r="BE405" i="12"/>
  <c r="BF405" i="12"/>
  <c r="BI405" i="12"/>
  <c r="BJ405" i="12"/>
  <c r="BK405" i="12"/>
  <c r="BN405" i="12"/>
  <c r="BO405" i="12"/>
  <c r="BP405" i="12"/>
  <c r="BT405" i="12"/>
  <c r="BU405" i="12"/>
  <c r="BY405" i="12"/>
  <c r="BZ405" i="12"/>
  <c r="AO406" i="12"/>
  <c r="AP406" i="12"/>
  <c r="AQ406" i="12"/>
  <c r="AT406" i="12"/>
  <c r="AU406" i="12"/>
  <c r="AV406" i="12"/>
  <c r="AY406" i="12"/>
  <c r="AZ406" i="12"/>
  <c r="BA406" i="12"/>
  <c r="BD406" i="12"/>
  <c r="BE406" i="12"/>
  <c r="BF406" i="12"/>
  <c r="BI406" i="12"/>
  <c r="BJ406" i="12"/>
  <c r="BK406" i="12"/>
  <c r="BN406" i="12"/>
  <c r="BO406" i="12"/>
  <c r="BP406" i="12"/>
  <c r="BT406" i="12"/>
  <c r="BU406" i="12"/>
  <c r="BY406" i="12"/>
  <c r="BZ406" i="12"/>
  <c r="AO407" i="12"/>
  <c r="AP407" i="12"/>
  <c r="AQ407" i="12"/>
  <c r="AT407" i="12"/>
  <c r="AU407" i="12"/>
  <c r="AV407" i="12"/>
  <c r="AY407" i="12"/>
  <c r="AZ407" i="12"/>
  <c r="BA407" i="12"/>
  <c r="BD407" i="12"/>
  <c r="BE407" i="12"/>
  <c r="BF407" i="12"/>
  <c r="BI407" i="12"/>
  <c r="BJ407" i="12"/>
  <c r="BK407" i="12"/>
  <c r="BN407" i="12"/>
  <c r="BO407" i="12"/>
  <c r="BP407" i="12"/>
  <c r="BT407" i="12"/>
  <c r="BU407" i="12"/>
  <c r="BY407" i="12"/>
  <c r="BZ407" i="12"/>
  <c r="AO408" i="12"/>
  <c r="AP408" i="12"/>
  <c r="AQ408" i="12"/>
  <c r="AT408" i="12"/>
  <c r="AU408" i="12"/>
  <c r="AV408" i="12"/>
  <c r="AY408" i="12"/>
  <c r="AZ408" i="12"/>
  <c r="BA408" i="12"/>
  <c r="BD408" i="12"/>
  <c r="BE408" i="12"/>
  <c r="BF408" i="12"/>
  <c r="BI408" i="12"/>
  <c r="BJ408" i="12"/>
  <c r="BK408" i="12"/>
  <c r="BN408" i="12"/>
  <c r="BO408" i="12"/>
  <c r="BP408" i="12"/>
  <c r="BT408" i="12"/>
  <c r="BU408" i="12"/>
  <c r="BY408" i="12"/>
  <c r="BZ408" i="12"/>
  <c r="AO409" i="12"/>
  <c r="AP409" i="12"/>
  <c r="AQ409" i="12"/>
  <c r="AT409" i="12"/>
  <c r="AU409" i="12"/>
  <c r="AV409" i="12"/>
  <c r="AY409" i="12"/>
  <c r="AZ409" i="12"/>
  <c r="BA409" i="12"/>
  <c r="BD409" i="12"/>
  <c r="BE409" i="12"/>
  <c r="BF409" i="12"/>
  <c r="BI409" i="12"/>
  <c r="BJ409" i="12"/>
  <c r="BK409" i="12"/>
  <c r="BN409" i="12"/>
  <c r="BO409" i="12"/>
  <c r="BP409" i="12"/>
  <c r="BT409" i="12"/>
  <c r="BU409" i="12"/>
  <c r="BY409" i="12"/>
  <c r="BZ409" i="12"/>
  <c r="AO410" i="12"/>
  <c r="AP410" i="12"/>
  <c r="AQ410" i="12"/>
  <c r="AT410" i="12"/>
  <c r="AU410" i="12"/>
  <c r="AV410" i="12"/>
  <c r="AY410" i="12"/>
  <c r="AZ410" i="12"/>
  <c r="BA410" i="12"/>
  <c r="BD410" i="12"/>
  <c r="BE410" i="12"/>
  <c r="BF410" i="12"/>
  <c r="BI410" i="12"/>
  <c r="BJ410" i="12"/>
  <c r="BK410" i="12"/>
  <c r="BN410" i="12"/>
  <c r="BO410" i="12"/>
  <c r="BP410" i="12"/>
  <c r="BT410" i="12"/>
  <c r="BU410" i="12"/>
  <c r="BY410" i="12"/>
  <c r="BZ410" i="12"/>
  <c r="AO411" i="12"/>
  <c r="AP411" i="12"/>
  <c r="AQ411" i="12"/>
  <c r="AT411" i="12"/>
  <c r="AU411" i="12"/>
  <c r="AV411" i="12"/>
  <c r="AY411" i="12"/>
  <c r="AZ411" i="12"/>
  <c r="BA411" i="12"/>
  <c r="BD411" i="12"/>
  <c r="BE411" i="12"/>
  <c r="BF411" i="12"/>
  <c r="BI411" i="12"/>
  <c r="BJ411" i="12"/>
  <c r="BK411" i="12"/>
  <c r="BN411" i="12"/>
  <c r="BO411" i="12"/>
  <c r="BP411" i="12"/>
  <c r="BT411" i="12"/>
  <c r="BU411" i="12"/>
  <c r="BY411" i="12"/>
  <c r="BZ411" i="12"/>
  <c r="AO412" i="12"/>
  <c r="AP412" i="12"/>
  <c r="AQ412" i="12"/>
  <c r="AT412" i="12"/>
  <c r="AU412" i="12"/>
  <c r="AV412" i="12"/>
  <c r="AY412" i="12"/>
  <c r="AZ412" i="12"/>
  <c r="BA412" i="12"/>
  <c r="BD412" i="12"/>
  <c r="BE412" i="12"/>
  <c r="BF412" i="12"/>
  <c r="BI412" i="12"/>
  <c r="BJ412" i="12"/>
  <c r="BK412" i="12"/>
  <c r="BN412" i="12"/>
  <c r="BO412" i="12"/>
  <c r="BP412" i="12"/>
  <c r="BT412" i="12"/>
  <c r="BU412" i="12"/>
  <c r="BY412" i="12"/>
  <c r="BZ412" i="12"/>
  <c r="AO413" i="12"/>
  <c r="AP413" i="12"/>
  <c r="AQ413" i="12"/>
  <c r="AT413" i="12"/>
  <c r="AU413" i="12"/>
  <c r="AV413" i="12"/>
  <c r="AY413" i="12"/>
  <c r="AZ413" i="12"/>
  <c r="BA413" i="12"/>
  <c r="BD413" i="12"/>
  <c r="BE413" i="12"/>
  <c r="BF413" i="12"/>
  <c r="BI413" i="12"/>
  <c r="BJ413" i="12"/>
  <c r="BK413" i="12"/>
  <c r="BN413" i="12"/>
  <c r="BO413" i="12"/>
  <c r="BP413" i="12"/>
  <c r="BT413" i="12"/>
  <c r="BU413" i="12"/>
  <c r="BY413" i="12"/>
  <c r="BZ413" i="12"/>
  <c r="AO414" i="12"/>
  <c r="AP414" i="12"/>
  <c r="AQ414" i="12"/>
  <c r="AT414" i="12"/>
  <c r="AU414" i="12"/>
  <c r="AV414" i="12"/>
  <c r="AY414" i="12"/>
  <c r="AZ414" i="12"/>
  <c r="BA414" i="12"/>
  <c r="BD414" i="12"/>
  <c r="BE414" i="12"/>
  <c r="BF414" i="12"/>
  <c r="BI414" i="12"/>
  <c r="BJ414" i="12"/>
  <c r="BK414" i="12"/>
  <c r="BN414" i="12"/>
  <c r="BO414" i="12"/>
  <c r="BP414" i="12"/>
  <c r="BT414" i="12"/>
  <c r="BU414" i="12"/>
  <c r="BY414" i="12"/>
  <c r="BZ414" i="12"/>
  <c r="AO415" i="12"/>
  <c r="AP415" i="12"/>
  <c r="AQ415" i="12"/>
  <c r="AT415" i="12"/>
  <c r="AU415" i="12"/>
  <c r="AV415" i="12"/>
  <c r="AY415" i="12"/>
  <c r="AZ415" i="12"/>
  <c r="BA415" i="12"/>
  <c r="BD415" i="12"/>
  <c r="BE415" i="12"/>
  <c r="BF415" i="12"/>
  <c r="BI415" i="12"/>
  <c r="BJ415" i="12"/>
  <c r="BK415" i="12"/>
  <c r="BN415" i="12"/>
  <c r="BO415" i="12"/>
  <c r="BP415" i="12"/>
  <c r="BT415" i="12"/>
  <c r="BU415" i="12"/>
  <c r="BY415" i="12"/>
  <c r="BZ415" i="12"/>
  <c r="AO416" i="12"/>
  <c r="AP416" i="12"/>
  <c r="AQ416" i="12"/>
  <c r="AT416" i="12"/>
  <c r="AU416" i="12"/>
  <c r="AV416" i="12"/>
  <c r="AY416" i="12"/>
  <c r="AZ416" i="12"/>
  <c r="BA416" i="12"/>
  <c r="BD416" i="12"/>
  <c r="BE416" i="12"/>
  <c r="BF416" i="12"/>
  <c r="BI416" i="12"/>
  <c r="BJ416" i="12"/>
  <c r="BK416" i="12"/>
  <c r="BN416" i="12"/>
  <c r="BO416" i="12"/>
  <c r="BP416" i="12"/>
  <c r="BT416" i="12"/>
  <c r="BU416" i="12"/>
  <c r="BY416" i="12"/>
  <c r="BZ416" i="12"/>
  <c r="AO417" i="12"/>
  <c r="AP417" i="12"/>
  <c r="AQ417" i="12"/>
  <c r="AT417" i="12"/>
  <c r="AU417" i="12"/>
  <c r="AV417" i="12"/>
  <c r="AY417" i="12"/>
  <c r="AZ417" i="12"/>
  <c r="BA417" i="12"/>
  <c r="BD417" i="12"/>
  <c r="BE417" i="12"/>
  <c r="BF417" i="12"/>
  <c r="BI417" i="12"/>
  <c r="BJ417" i="12"/>
  <c r="BK417" i="12"/>
  <c r="BN417" i="12"/>
  <c r="BO417" i="12"/>
  <c r="BP417" i="12"/>
  <c r="BT417" i="12"/>
  <c r="BU417" i="12"/>
  <c r="BY417" i="12"/>
  <c r="BZ417" i="12"/>
  <c r="AO418" i="12"/>
  <c r="AP418" i="12"/>
  <c r="AQ418" i="12"/>
  <c r="AT418" i="12"/>
  <c r="AU418" i="12"/>
  <c r="AV418" i="12"/>
  <c r="AY418" i="12"/>
  <c r="AZ418" i="12"/>
  <c r="BA418" i="12"/>
  <c r="BD418" i="12"/>
  <c r="BE418" i="12"/>
  <c r="BF418" i="12"/>
  <c r="BI418" i="12"/>
  <c r="BJ418" i="12"/>
  <c r="BK418" i="12"/>
  <c r="BN418" i="12"/>
  <c r="BO418" i="12"/>
  <c r="BP418" i="12"/>
  <c r="BT418" i="12"/>
  <c r="BU418" i="12"/>
  <c r="BY418" i="12"/>
  <c r="BZ418" i="12"/>
  <c r="AO419" i="12"/>
  <c r="AP419" i="12"/>
  <c r="AQ419" i="12"/>
  <c r="AT419" i="12"/>
  <c r="AU419" i="12"/>
  <c r="AV419" i="12"/>
  <c r="AY419" i="12"/>
  <c r="AZ419" i="12"/>
  <c r="BA419" i="12"/>
  <c r="BD419" i="12"/>
  <c r="BE419" i="12"/>
  <c r="BF419" i="12"/>
  <c r="BI419" i="12"/>
  <c r="BJ419" i="12"/>
  <c r="BK419" i="12"/>
  <c r="BN419" i="12"/>
  <c r="BO419" i="12"/>
  <c r="BP419" i="12"/>
  <c r="BT419" i="12"/>
  <c r="BU419" i="12"/>
  <c r="BY419" i="12"/>
  <c r="BZ419" i="12"/>
  <c r="AO420" i="12"/>
  <c r="AP420" i="12"/>
  <c r="AQ420" i="12"/>
  <c r="AT420" i="12"/>
  <c r="AU420" i="12"/>
  <c r="AV420" i="12"/>
  <c r="AY420" i="12"/>
  <c r="AZ420" i="12"/>
  <c r="BA420" i="12"/>
  <c r="BD420" i="12"/>
  <c r="BE420" i="12"/>
  <c r="BF420" i="12"/>
  <c r="BI420" i="12"/>
  <c r="BJ420" i="12"/>
  <c r="BK420" i="12"/>
  <c r="BN420" i="12"/>
  <c r="BO420" i="12"/>
  <c r="BP420" i="12"/>
  <c r="BT420" i="12"/>
  <c r="BU420" i="12"/>
  <c r="BY420" i="12"/>
  <c r="BZ420" i="12"/>
  <c r="AO421" i="12"/>
  <c r="AP421" i="12"/>
  <c r="AQ421" i="12"/>
  <c r="AT421" i="12"/>
  <c r="AU421" i="12"/>
  <c r="AV421" i="12"/>
  <c r="AY421" i="12"/>
  <c r="AZ421" i="12"/>
  <c r="BA421" i="12"/>
  <c r="BD421" i="12"/>
  <c r="BE421" i="12"/>
  <c r="BF421" i="12"/>
  <c r="BI421" i="12"/>
  <c r="BJ421" i="12"/>
  <c r="BK421" i="12"/>
  <c r="BN421" i="12"/>
  <c r="BO421" i="12"/>
  <c r="BP421" i="12"/>
  <c r="BT421" i="12"/>
  <c r="BU421" i="12"/>
  <c r="BY421" i="12"/>
  <c r="BZ421" i="12"/>
  <c r="AO422" i="12"/>
  <c r="AP422" i="12"/>
  <c r="AQ422" i="12"/>
  <c r="AT422" i="12"/>
  <c r="AU422" i="12"/>
  <c r="AV422" i="12"/>
  <c r="AY422" i="12"/>
  <c r="AZ422" i="12"/>
  <c r="BA422" i="12"/>
  <c r="BD422" i="12"/>
  <c r="BE422" i="12"/>
  <c r="BF422" i="12"/>
  <c r="BI422" i="12"/>
  <c r="BJ422" i="12"/>
  <c r="BK422" i="12"/>
  <c r="BN422" i="12"/>
  <c r="BO422" i="12"/>
  <c r="BP422" i="12"/>
  <c r="BT422" i="12"/>
  <c r="BU422" i="12"/>
  <c r="BY422" i="12"/>
  <c r="BZ422" i="12"/>
  <c r="AO423" i="12"/>
  <c r="AP423" i="12"/>
  <c r="AQ423" i="12"/>
  <c r="AT423" i="12"/>
  <c r="AU423" i="12"/>
  <c r="AV423" i="12"/>
  <c r="AY423" i="12"/>
  <c r="AZ423" i="12"/>
  <c r="BA423" i="12"/>
  <c r="BD423" i="12"/>
  <c r="BE423" i="12"/>
  <c r="BF423" i="12"/>
  <c r="BI423" i="12"/>
  <c r="BJ423" i="12"/>
  <c r="BK423" i="12"/>
  <c r="BN423" i="12"/>
  <c r="BO423" i="12"/>
  <c r="BP423" i="12"/>
  <c r="BT423" i="12"/>
  <c r="BU423" i="12"/>
  <c r="BY423" i="12"/>
  <c r="BZ423" i="12"/>
  <c r="AO424" i="12"/>
  <c r="AP424" i="12"/>
  <c r="AQ424" i="12"/>
  <c r="AT424" i="12"/>
  <c r="AU424" i="12"/>
  <c r="AV424" i="12"/>
  <c r="AY424" i="12"/>
  <c r="AZ424" i="12"/>
  <c r="BA424" i="12"/>
  <c r="BD424" i="12"/>
  <c r="BE424" i="12"/>
  <c r="BF424" i="12"/>
  <c r="BI424" i="12"/>
  <c r="BJ424" i="12"/>
  <c r="BK424" i="12"/>
  <c r="BN424" i="12"/>
  <c r="BO424" i="12"/>
  <c r="BP424" i="12"/>
  <c r="BT424" i="12"/>
  <c r="BU424" i="12"/>
  <c r="BY424" i="12"/>
  <c r="BZ424" i="12"/>
  <c r="AO425" i="12"/>
  <c r="AP425" i="12"/>
  <c r="AQ425" i="12"/>
  <c r="AT425" i="12"/>
  <c r="AU425" i="12"/>
  <c r="AV425" i="12"/>
  <c r="AY425" i="12"/>
  <c r="AZ425" i="12"/>
  <c r="BA425" i="12"/>
  <c r="BD425" i="12"/>
  <c r="BE425" i="12"/>
  <c r="BF425" i="12"/>
  <c r="BI425" i="12"/>
  <c r="BJ425" i="12"/>
  <c r="BK425" i="12"/>
  <c r="BN425" i="12"/>
  <c r="BO425" i="12"/>
  <c r="BP425" i="12"/>
  <c r="BT425" i="12"/>
  <c r="BU425" i="12"/>
  <c r="BY425" i="12"/>
  <c r="BZ425" i="12"/>
  <c r="AO426" i="12"/>
  <c r="AP426" i="12"/>
  <c r="AQ426" i="12"/>
  <c r="AT426" i="12"/>
  <c r="AU426" i="12"/>
  <c r="AV426" i="12"/>
  <c r="AY426" i="12"/>
  <c r="AZ426" i="12"/>
  <c r="BA426" i="12"/>
  <c r="BD426" i="12"/>
  <c r="BE426" i="12"/>
  <c r="BF426" i="12"/>
  <c r="BI426" i="12"/>
  <c r="BJ426" i="12"/>
  <c r="BK426" i="12"/>
  <c r="BN426" i="12"/>
  <c r="BO426" i="12"/>
  <c r="BP426" i="12"/>
  <c r="BT426" i="12"/>
  <c r="BU426" i="12"/>
  <c r="BY426" i="12"/>
  <c r="BZ426" i="12"/>
  <c r="AO427" i="12"/>
  <c r="AP427" i="12"/>
  <c r="AQ427" i="12"/>
  <c r="AT427" i="12"/>
  <c r="AU427" i="12"/>
  <c r="AV427" i="12"/>
  <c r="AY427" i="12"/>
  <c r="AZ427" i="12"/>
  <c r="BA427" i="12"/>
  <c r="BD427" i="12"/>
  <c r="BE427" i="12"/>
  <c r="BF427" i="12"/>
  <c r="BI427" i="12"/>
  <c r="BJ427" i="12"/>
  <c r="BK427" i="12"/>
  <c r="BN427" i="12"/>
  <c r="BO427" i="12"/>
  <c r="BP427" i="12"/>
  <c r="BT427" i="12"/>
  <c r="BU427" i="12"/>
  <c r="BY427" i="12"/>
  <c r="BZ427" i="12"/>
  <c r="AO428" i="12"/>
  <c r="AP428" i="12"/>
  <c r="AQ428" i="12"/>
  <c r="AT428" i="12"/>
  <c r="AU428" i="12"/>
  <c r="AV428" i="12"/>
  <c r="AY428" i="12"/>
  <c r="AZ428" i="12"/>
  <c r="BA428" i="12"/>
  <c r="BD428" i="12"/>
  <c r="BE428" i="12"/>
  <c r="BF428" i="12"/>
  <c r="BI428" i="12"/>
  <c r="BJ428" i="12"/>
  <c r="BK428" i="12"/>
  <c r="BN428" i="12"/>
  <c r="BO428" i="12"/>
  <c r="BP428" i="12"/>
  <c r="BT428" i="12"/>
  <c r="BU428" i="12"/>
  <c r="BY428" i="12"/>
  <c r="BZ428" i="12"/>
  <c r="AO429" i="12"/>
  <c r="AP429" i="12"/>
  <c r="AQ429" i="12"/>
  <c r="AT429" i="12"/>
  <c r="AU429" i="12"/>
  <c r="AV429" i="12"/>
  <c r="AY429" i="12"/>
  <c r="AZ429" i="12"/>
  <c r="BA429" i="12"/>
  <c r="BD429" i="12"/>
  <c r="BE429" i="12"/>
  <c r="BF429" i="12"/>
  <c r="BI429" i="12"/>
  <c r="BJ429" i="12"/>
  <c r="BK429" i="12"/>
  <c r="BN429" i="12"/>
  <c r="BO429" i="12"/>
  <c r="BP429" i="12"/>
  <c r="BT429" i="12"/>
  <c r="BU429" i="12"/>
  <c r="BY429" i="12"/>
  <c r="BZ429" i="12"/>
  <c r="AO430" i="12"/>
  <c r="AP430" i="12"/>
  <c r="AQ430" i="12"/>
  <c r="AT430" i="12"/>
  <c r="AU430" i="12"/>
  <c r="AV430" i="12"/>
  <c r="AY430" i="12"/>
  <c r="AZ430" i="12"/>
  <c r="BA430" i="12"/>
  <c r="BD430" i="12"/>
  <c r="BE430" i="12"/>
  <c r="BF430" i="12"/>
  <c r="BI430" i="12"/>
  <c r="BJ430" i="12"/>
  <c r="BK430" i="12"/>
  <c r="BN430" i="12"/>
  <c r="BO430" i="12"/>
  <c r="BP430" i="12"/>
  <c r="BT430" i="12"/>
  <c r="BU430" i="12"/>
  <c r="BY430" i="12"/>
  <c r="BZ430" i="12"/>
  <c r="AO431" i="12"/>
  <c r="AP431" i="12"/>
  <c r="AQ431" i="12"/>
  <c r="AT431" i="12"/>
  <c r="AU431" i="12"/>
  <c r="AV431" i="12"/>
  <c r="AY431" i="12"/>
  <c r="AZ431" i="12"/>
  <c r="BA431" i="12"/>
  <c r="BD431" i="12"/>
  <c r="BE431" i="12"/>
  <c r="BF431" i="12"/>
  <c r="BI431" i="12"/>
  <c r="BJ431" i="12"/>
  <c r="BK431" i="12"/>
  <c r="BN431" i="12"/>
  <c r="BO431" i="12"/>
  <c r="BP431" i="12"/>
  <c r="BT431" i="12"/>
  <c r="BU431" i="12"/>
  <c r="BY431" i="12"/>
  <c r="BZ431" i="12"/>
  <c r="AO432" i="12"/>
  <c r="AP432" i="12"/>
  <c r="AQ432" i="12"/>
  <c r="AT432" i="12"/>
  <c r="AU432" i="12"/>
  <c r="AV432" i="12"/>
  <c r="AY432" i="12"/>
  <c r="AZ432" i="12"/>
  <c r="BA432" i="12"/>
  <c r="BD432" i="12"/>
  <c r="BE432" i="12"/>
  <c r="BF432" i="12"/>
  <c r="BI432" i="12"/>
  <c r="BJ432" i="12"/>
  <c r="BK432" i="12"/>
  <c r="BN432" i="12"/>
  <c r="BO432" i="12"/>
  <c r="BP432" i="12"/>
  <c r="BT432" i="12"/>
  <c r="BU432" i="12"/>
  <c r="BY432" i="12"/>
  <c r="BZ432" i="12"/>
  <c r="AO433" i="12"/>
  <c r="AP433" i="12"/>
  <c r="AQ433" i="12"/>
  <c r="AT433" i="12"/>
  <c r="AU433" i="12"/>
  <c r="AV433" i="12"/>
  <c r="AY433" i="12"/>
  <c r="AZ433" i="12"/>
  <c r="BA433" i="12"/>
  <c r="BD433" i="12"/>
  <c r="BE433" i="12"/>
  <c r="BF433" i="12"/>
  <c r="BI433" i="12"/>
  <c r="BJ433" i="12"/>
  <c r="BK433" i="12"/>
  <c r="BN433" i="12"/>
  <c r="BO433" i="12"/>
  <c r="BP433" i="12"/>
  <c r="BT433" i="12"/>
  <c r="BU433" i="12"/>
  <c r="BY433" i="12"/>
  <c r="BZ433" i="12"/>
  <c r="AO434" i="12"/>
  <c r="AP434" i="12"/>
  <c r="AQ434" i="12"/>
  <c r="AT434" i="12"/>
  <c r="AU434" i="12"/>
  <c r="AV434" i="12"/>
  <c r="AY434" i="12"/>
  <c r="AZ434" i="12"/>
  <c r="BA434" i="12"/>
  <c r="BD434" i="12"/>
  <c r="BE434" i="12"/>
  <c r="BF434" i="12"/>
  <c r="BI434" i="12"/>
  <c r="BJ434" i="12"/>
  <c r="BK434" i="12"/>
  <c r="BN434" i="12"/>
  <c r="BO434" i="12"/>
  <c r="BP434" i="12"/>
  <c r="BT434" i="12"/>
  <c r="BU434" i="12"/>
  <c r="BY434" i="12"/>
  <c r="BZ434" i="12"/>
  <c r="AO435" i="12"/>
  <c r="AP435" i="12"/>
  <c r="AQ435" i="12"/>
  <c r="AT435" i="12"/>
  <c r="AU435" i="12"/>
  <c r="AV435" i="12"/>
  <c r="AY435" i="12"/>
  <c r="AZ435" i="12"/>
  <c r="BA435" i="12"/>
  <c r="BD435" i="12"/>
  <c r="BE435" i="12"/>
  <c r="BF435" i="12"/>
  <c r="BI435" i="12"/>
  <c r="BJ435" i="12"/>
  <c r="BK435" i="12"/>
  <c r="BN435" i="12"/>
  <c r="BO435" i="12"/>
  <c r="BP435" i="12"/>
  <c r="BT435" i="12"/>
  <c r="BU435" i="12"/>
  <c r="BY435" i="12"/>
  <c r="BZ435" i="12"/>
  <c r="AO436" i="12"/>
  <c r="AP436" i="12"/>
  <c r="AQ436" i="12"/>
  <c r="AT436" i="12"/>
  <c r="AU436" i="12"/>
  <c r="AV436" i="12"/>
  <c r="AY436" i="12"/>
  <c r="AZ436" i="12"/>
  <c r="BA436" i="12"/>
  <c r="BD436" i="12"/>
  <c r="BE436" i="12"/>
  <c r="BF436" i="12"/>
  <c r="BI436" i="12"/>
  <c r="BJ436" i="12"/>
  <c r="BK436" i="12"/>
  <c r="BN436" i="12"/>
  <c r="BO436" i="12"/>
  <c r="BP436" i="12"/>
  <c r="BT436" i="12"/>
  <c r="BU436" i="12"/>
  <c r="BY436" i="12"/>
  <c r="BZ436" i="12"/>
  <c r="AO437" i="12"/>
  <c r="AP437" i="12"/>
  <c r="AQ437" i="12"/>
  <c r="AT437" i="12"/>
  <c r="AU437" i="12"/>
  <c r="AV437" i="12"/>
  <c r="AY437" i="12"/>
  <c r="AZ437" i="12"/>
  <c r="BA437" i="12"/>
  <c r="BD437" i="12"/>
  <c r="BE437" i="12"/>
  <c r="BF437" i="12"/>
  <c r="BI437" i="12"/>
  <c r="BJ437" i="12"/>
  <c r="BK437" i="12"/>
  <c r="BN437" i="12"/>
  <c r="BO437" i="12"/>
  <c r="BP437" i="12"/>
  <c r="BT437" i="12"/>
  <c r="BU437" i="12"/>
  <c r="BY437" i="12"/>
  <c r="BZ437" i="12"/>
  <c r="AO438" i="12"/>
  <c r="AP438" i="12"/>
  <c r="AQ438" i="12"/>
  <c r="AT438" i="12"/>
  <c r="AU438" i="12"/>
  <c r="AV438" i="12"/>
  <c r="AY438" i="12"/>
  <c r="AZ438" i="12"/>
  <c r="BA438" i="12"/>
  <c r="BD438" i="12"/>
  <c r="BE438" i="12"/>
  <c r="BF438" i="12"/>
  <c r="BI438" i="12"/>
  <c r="BJ438" i="12"/>
  <c r="BK438" i="12"/>
  <c r="BN438" i="12"/>
  <c r="BO438" i="12"/>
  <c r="BP438" i="12"/>
  <c r="BT438" i="12"/>
  <c r="BU438" i="12"/>
  <c r="BY438" i="12"/>
  <c r="BZ438" i="12"/>
  <c r="AO439" i="12"/>
  <c r="AP439" i="12"/>
  <c r="AQ439" i="12"/>
  <c r="AT439" i="12"/>
  <c r="AU439" i="12"/>
  <c r="AV439" i="12"/>
  <c r="AY439" i="12"/>
  <c r="AZ439" i="12"/>
  <c r="BA439" i="12"/>
  <c r="BD439" i="12"/>
  <c r="BE439" i="12"/>
  <c r="BF439" i="12"/>
  <c r="BI439" i="12"/>
  <c r="BJ439" i="12"/>
  <c r="BK439" i="12"/>
  <c r="BN439" i="12"/>
  <c r="BO439" i="12"/>
  <c r="BP439" i="12"/>
  <c r="BT439" i="12"/>
  <c r="BU439" i="12"/>
  <c r="BY439" i="12"/>
  <c r="BZ439" i="12"/>
  <c r="AO440" i="12"/>
  <c r="AP440" i="12"/>
  <c r="AQ440" i="12"/>
  <c r="AT440" i="12"/>
  <c r="AU440" i="12"/>
  <c r="AV440" i="12"/>
  <c r="AY440" i="12"/>
  <c r="AZ440" i="12"/>
  <c r="BA440" i="12"/>
  <c r="BD440" i="12"/>
  <c r="BE440" i="12"/>
  <c r="BF440" i="12"/>
  <c r="BI440" i="12"/>
  <c r="BJ440" i="12"/>
  <c r="BK440" i="12"/>
  <c r="BN440" i="12"/>
  <c r="BO440" i="12"/>
  <c r="BP440" i="12"/>
  <c r="BT440" i="12"/>
  <c r="BU440" i="12"/>
  <c r="BY440" i="12"/>
  <c r="BZ440" i="12"/>
  <c r="AO441" i="12"/>
  <c r="AP441" i="12"/>
  <c r="AQ441" i="12"/>
  <c r="AT441" i="12"/>
  <c r="AU441" i="12"/>
  <c r="AV441" i="12"/>
  <c r="AY441" i="12"/>
  <c r="AZ441" i="12"/>
  <c r="BA441" i="12"/>
  <c r="BD441" i="12"/>
  <c r="BE441" i="12"/>
  <c r="BF441" i="12"/>
  <c r="BI441" i="12"/>
  <c r="BJ441" i="12"/>
  <c r="BK441" i="12"/>
  <c r="BN441" i="12"/>
  <c r="BO441" i="12"/>
  <c r="BP441" i="12"/>
  <c r="BT441" i="12"/>
  <c r="BU441" i="12"/>
  <c r="BY441" i="12"/>
  <c r="BZ441" i="12"/>
  <c r="AO442" i="12"/>
  <c r="AP442" i="12"/>
  <c r="AQ442" i="12"/>
  <c r="AT442" i="12"/>
  <c r="AU442" i="12"/>
  <c r="AV442" i="12"/>
  <c r="AY442" i="12"/>
  <c r="AZ442" i="12"/>
  <c r="BA442" i="12"/>
  <c r="BD442" i="12"/>
  <c r="BE442" i="12"/>
  <c r="BF442" i="12"/>
  <c r="BI442" i="12"/>
  <c r="BJ442" i="12"/>
  <c r="BK442" i="12"/>
  <c r="BN442" i="12"/>
  <c r="BO442" i="12"/>
  <c r="BP442" i="12"/>
  <c r="BT442" i="12"/>
  <c r="BU442" i="12"/>
  <c r="BY442" i="12"/>
  <c r="BZ442" i="12"/>
  <c r="AO443" i="12"/>
  <c r="AP443" i="12"/>
  <c r="AQ443" i="12"/>
  <c r="AT443" i="12"/>
  <c r="AU443" i="12"/>
  <c r="AV443" i="12"/>
  <c r="AY443" i="12"/>
  <c r="AZ443" i="12"/>
  <c r="BA443" i="12"/>
  <c r="BD443" i="12"/>
  <c r="BE443" i="12"/>
  <c r="BF443" i="12"/>
  <c r="BI443" i="12"/>
  <c r="BJ443" i="12"/>
  <c r="BK443" i="12"/>
  <c r="BN443" i="12"/>
  <c r="BO443" i="12"/>
  <c r="BP443" i="12"/>
  <c r="BT443" i="12"/>
  <c r="BU443" i="12"/>
  <c r="BY443" i="12"/>
  <c r="BZ443" i="12"/>
  <c r="AO444" i="12"/>
  <c r="AP444" i="12"/>
  <c r="AQ444" i="12"/>
  <c r="AT444" i="12"/>
  <c r="AU444" i="12"/>
  <c r="AV444" i="12"/>
  <c r="AY444" i="12"/>
  <c r="AZ444" i="12"/>
  <c r="BA444" i="12"/>
  <c r="BD444" i="12"/>
  <c r="BE444" i="12"/>
  <c r="BF444" i="12"/>
  <c r="BI444" i="12"/>
  <c r="BJ444" i="12"/>
  <c r="BK444" i="12"/>
  <c r="BN444" i="12"/>
  <c r="BO444" i="12"/>
  <c r="BP444" i="12"/>
  <c r="BT444" i="12"/>
  <c r="BU444" i="12"/>
  <c r="BY444" i="12"/>
  <c r="BZ444" i="12"/>
  <c r="AO445" i="12"/>
  <c r="AP445" i="12"/>
  <c r="AQ445" i="12"/>
  <c r="AT445" i="12"/>
  <c r="AU445" i="12"/>
  <c r="AV445" i="12"/>
  <c r="AY445" i="12"/>
  <c r="AZ445" i="12"/>
  <c r="BA445" i="12"/>
  <c r="BD445" i="12"/>
  <c r="BE445" i="12"/>
  <c r="BF445" i="12"/>
  <c r="BI445" i="12"/>
  <c r="BJ445" i="12"/>
  <c r="BK445" i="12"/>
  <c r="BN445" i="12"/>
  <c r="BO445" i="12"/>
  <c r="BP445" i="12"/>
  <c r="BT445" i="12"/>
  <c r="BU445" i="12"/>
  <c r="BY445" i="12"/>
  <c r="BZ445" i="12"/>
  <c r="AO446" i="12"/>
  <c r="AP446" i="12"/>
  <c r="AQ446" i="12"/>
  <c r="AT446" i="12"/>
  <c r="AU446" i="12"/>
  <c r="AV446" i="12"/>
  <c r="AY446" i="12"/>
  <c r="AZ446" i="12"/>
  <c r="BA446" i="12"/>
  <c r="BD446" i="12"/>
  <c r="BE446" i="12"/>
  <c r="BF446" i="12"/>
  <c r="BI446" i="12"/>
  <c r="BJ446" i="12"/>
  <c r="BK446" i="12"/>
  <c r="BN446" i="12"/>
  <c r="BO446" i="12"/>
  <c r="BP446" i="12"/>
  <c r="BT446" i="12"/>
  <c r="BU446" i="12"/>
  <c r="BY446" i="12"/>
  <c r="BZ446" i="12"/>
  <c r="AO447" i="12"/>
  <c r="AP447" i="12"/>
  <c r="AQ447" i="12"/>
  <c r="AT447" i="12"/>
  <c r="AU447" i="12"/>
  <c r="AV447" i="12"/>
  <c r="AY447" i="12"/>
  <c r="AZ447" i="12"/>
  <c r="BA447" i="12"/>
  <c r="BD447" i="12"/>
  <c r="BE447" i="12"/>
  <c r="BF447" i="12"/>
  <c r="BI447" i="12"/>
  <c r="BJ447" i="12"/>
  <c r="BK447" i="12"/>
  <c r="BN447" i="12"/>
  <c r="BO447" i="12"/>
  <c r="BP447" i="12"/>
  <c r="BT447" i="12"/>
  <c r="BU447" i="12"/>
  <c r="BY447" i="12"/>
  <c r="BZ447" i="12"/>
  <c r="AO448" i="12"/>
  <c r="AP448" i="12"/>
  <c r="AQ448" i="12"/>
  <c r="AT448" i="12"/>
  <c r="AU448" i="12"/>
  <c r="AV448" i="12"/>
  <c r="AY448" i="12"/>
  <c r="AZ448" i="12"/>
  <c r="BA448" i="12"/>
  <c r="BD448" i="12"/>
  <c r="BE448" i="12"/>
  <c r="BF448" i="12"/>
  <c r="BI448" i="12"/>
  <c r="BJ448" i="12"/>
  <c r="BK448" i="12"/>
  <c r="BN448" i="12"/>
  <c r="BO448" i="12"/>
  <c r="BP448" i="12"/>
  <c r="BT448" i="12"/>
  <c r="BU448" i="12"/>
  <c r="BY448" i="12"/>
  <c r="BZ448" i="12"/>
  <c r="AO449" i="12"/>
  <c r="AP449" i="12"/>
  <c r="AQ449" i="12"/>
  <c r="AT449" i="12"/>
  <c r="AU449" i="12"/>
  <c r="AV449" i="12"/>
  <c r="AY449" i="12"/>
  <c r="AZ449" i="12"/>
  <c r="BA449" i="12"/>
  <c r="BD449" i="12"/>
  <c r="BE449" i="12"/>
  <c r="BF449" i="12"/>
  <c r="BI449" i="12"/>
  <c r="BJ449" i="12"/>
  <c r="BK449" i="12"/>
  <c r="BN449" i="12"/>
  <c r="BO449" i="12"/>
  <c r="BP449" i="12"/>
  <c r="BT449" i="12"/>
  <c r="BU449" i="12"/>
  <c r="BY449" i="12"/>
  <c r="BZ449" i="12"/>
  <c r="AO450" i="12"/>
  <c r="AP450" i="12"/>
  <c r="AQ450" i="12"/>
  <c r="AT450" i="12"/>
  <c r="AU450" i="12"/>
  <c r="AV450" i="12"/>
  <c r="AY450" i="12"/>
  <c r="AZ450" i="12"/>
  <c r="BA450" i="12"/>
  <c r="BD450" i="12"/>
  <c r="BE450" i="12"/>
  <c r="BF450" i="12"/>
  <c r="BI450" i="12"/>
  <c r="BJ450" i="12"/>
  <c r="BK450" i="12"/>
  <c r="BN450" i="12"/>
  <c r="BO450" i="12"/>
  <c r="BP450" i="12"/>
  <c r="BT450" i="12"/>
  <c r="BU450" i="12"/>
  <c r="BY450" i="12"/>
  <c r="BZ450" i="12"/>
  <c r="AO451" i="12"/>
  <c r="AP451" i="12"/>
  <c r="AQ451" i="12"/>
  <c r="AT451" i="12"/>
  <c r="AU451" i="12"/>
  <c r="AV451" i="12"/>
  <c r="AY451" i="12"/>
  <c r="AZ451" i="12"/>
  <c r="BA451" i="12"/>
  <c r="BD451" i="12"/>
  <c r="BE451" i="12"/>
  <c r="BF451" i="12"/>
  <c r="BI451" i="12"/>
  <c r="BJ451" i="12"/>
  <c r="BK451" i="12"/>
  <c r="BN451" i="12"/>
  <c r="BO451" i="12"/>
  <c r="BP451" i="12"/>
  <c r="BT451" i="12"/>
  <c r="BU451" i="12"/>
  <c r="BY451" i="12"/>
  <c r="BZ451" i="12"/>
  <c r="AO452" i="12"/>
  <c r="AP452" i="12"/>
  <c r="AQ452" i="12"/>
  <c r="AT452" i="12"/>
  <c r="AU452" i="12"/>
  <c r="AV452" i="12"/>
  <c r="AY452" i="12"/>
  <c r="AZ452" i="12"/>
  <c r="BA452" i="12"/>
  <c r="BD452" i="12"/>
  <c r="BE452" i="12"/>
  <c r="BF452" i="12"/>
  <c r="BI452" i="12"/>
  <c r="BJ452" i="12"/>
  <c r="BK452" i="12"/>
  <c r="BN452" i="12"/>
  <c r="BO452" i="12"/>
  <c r="BP452" i="12"/>
  <c r="BT452" i="12"/>
  <c r="BU452" i="12"/>
  <c r="BY452" i="12"/>
  <c r="BZ452" i="12"/>
  <c r="AO453" i="12"/>
  <c r="AP453" i="12"/>
  <c r="AQ453" i="12"/>
  <c r="AT453" i="12"/>
  <c r="AU453" i="12"/>
  <c r="AV453" i="12"/>
  <c r="AY453" i="12"/>
  <c r="AZ453" i="12"/>
  <c r="BA453" i="12"/>
  <c r="BD453" i="12"/>
  <c r="BE453" i="12"/>
  <c r="BF453" i="12"/>
  <c r="BI453" i="12"/>
  <c r="BJ453" i="12"/>
  <c r="BK453" i="12"/>
  <c r="BN453" i="12"/>
  <c r="BO453" i="12"/>
  <c r="BP453" i="12"/>
  <c r="BT453" i="12"/>
  <c r="BU453" i="12"/>
  <c r="BY453" i="12"/>
  <c r="BZ453" i="12"/>
  <c r="AO454" i="12"/>
  <c r="AP454" i="12"/>
  <c r="AQ454" i="12"/>
  <c r="AT454" i="12"/>
  <c r="AU454" i="12"/>
  <c r="AV454" i="12"/>
  <c r="AY454" i="12"/>
  <c r="AZ454" i="12"/>
  <c r="BA454" i="12"/>
  <c r="BD454" i="12"/>
  <c r="BE454" i="12"/>
  <c r="BF454" i="12"/>
  <c r="BI454" i="12"/>
  <c r="BJ454" i="12"/>
  <c r="BK454" i="12"/>
  <c r="BN454" i="12"/>
  <c r="BO454" i="12"/>
  <c r="BP454" i="12"/>
  <c r="BT454" i="12"/>
  <c r="BU454" i="12"/>
  <c r="BY454" i="12"/>
  <c r="BZ454" i="12"/>
  <c r="AO455" i="12"/>
  <c r="AP455" i="12"/>
  <c r="AQ455" i="12"/>
  <c r="AT455" i="12"/>
  <c r="AU455" i="12"/>
  <c r="AV455" i="12"/>
  <c r="AY455" i="12"/>
  <c r="AZ455" i="12"/>
  <c r="BA455" i="12"/>
  <c r="BD455" i="12"/>
  <c r="BE455" i="12"/>
  <c r="BF455" i="12"/>
  <c r="BI455" i="12"/>
  <c r="BJ455" i="12"/>
  <c r="BK455" i="12"/>
  <c r="BN455" i="12"/>
  <c r="BO455" i="12"/>
  <c r="BP455" i="12"/>
  <c r="BT455" i="12"/>
  <c r="BU455" i="12"/>
  <c r="BY455" i="12"/>
  <c r="BZ455" i="12"/>
  <c r="AO456" i="12"/>
  <c r="AP456" i="12"/>
  <c r="AQ456" i="12"/>
  <c r="AT456" i="12"/>
  <c r="AU456" i="12"/>
  <c r="AV456" i="12"/>
  <c r="AY456" i="12"/>
  <c r="AZ456" i="12"/>
  <c r="BA456" i="12"/>
  <c r="BD456" i="12"/>
  <c r="BE456" i="12"/>
  <c r="BF456" i="12"/>
  <c r="BI456" i="12"/>
  <c r="BJ456" i="12"/>
  <c r="BK456" i="12"/>
  <c r="BN456" i="12"/>
  <c r="BO456" i="12"/>
  <c r="BP456" i="12"/>
  <c r="BT456" i="12"/>
  <c r="BU456" i="12"/>
  <c r="BY456" i="12"/>
  <c r="BZ456" i="12"/>
  <c r="AO457" i="12"/>
  <c r="AP457" i="12"/>
  <c r="AQ457" i="12"/>
  <c r="AT457" i="12"/>
  <c r="AU457" i="12"/>
  <c r="AV457" i="12"/>
  <c r="AY457" i="12"/>
  <c r="AZ457" i="12"/>
  <c r="BA457" i="12"/>
  <c r="BD457" i="12"/>
  <c r="BE457" i="12"/>
  <c r="BF457" i="12"/>
  <c r="BI457" i="12"/>
  <c r="BJ457" i="12"/>
  <c r="BK457" i="12"/>
  <c r="BN457" i="12"/>
  <c r="BO457" i="12"/>
  <c r="BP457" i="12"/>
  <c r="BT457" i="12"/>
  <c r="BU457" i="12"/>
  <c r="BY457" i="12"/>
  <c r="BZ457" i="12"/>
  <c r="AO458" i="12"/>
  <c r="AP458" i="12"/>
  <c r="AQ458" i="12"/>
  <c r="AT458" i="12"/>
  <c r="AU458" i="12"/>
  <c r="AV458" i="12"/>
  <c r="AY458" i="12"/>
  <c r="AZ458" i="12"/>
  <c r="BA458" i="12"/>
  <c r="BD458" i="12"/>
  <c r="BE458" i="12"/>
  <c r="BF458" i="12"/>
  <c r="BI458" i="12"/>
  <c r="BJ458" i="12"/>
  <c r="BK458" i="12"/>
  <c r="BN458" i="12"/>
  <c r="BO458" i="12"/>
  <c r="BP458" i="12"/>
  <c r="BT458" i="12"/>
  <c r="BU458" i="12"/>
  <c r="BY458" i="12"/>
  <c r="BZ458" i="12"/>
  <c r="AO459" i="12"/>
  <c r="AP459" i="12"/>
  <c r="AQ459" i="12"/>
  <c r="AT459" i="12"/>
  <c r="AU459" i="12"/>
  <c r="AV459" i="12"/>
  <c r="AY459" i="12"/>
  <c r="AZ459" i="12"/>
  <c r="BA459" i="12"/>
  <c r="BD459" i="12"/>
  <c r="BE459" i="12"/>
  <c r="BF459" i="12"/>
  <c r="BI459" i="12"/>
  <c r="BJ459" i="12"/>
  <c r="BK459" i="12"/>
  <c r="BN459" i="12"/>
  <c r="BO459" i="12"/>
  <c r="BP459" i="12"/>
  <c r="BT459" i="12"/>
  <c r="BU459" i="12"/>
  <c r="BY459" i="12"/>
  <c r="BZ459" i="12"/>
  <c r="AO460" i="12"/>
  <c r="AP460" i="12"/>
  <c r="AQ460" i="12"/>
  <c r="AT460" i="12"/>
  <c r="AU460" i="12"/>
  <c r="AV460" i="12"/>
  <c r="AY460" i="12"/>
  <c r="AZ460" i="12"/>
  <c r="BA460" i="12"/>
  <c r="BD460" i="12"/>
  <c r="BE460" i="12"/>
  <c r="BF460" i="12"/>
  <c r="BI460" i="12"/>
  <c r="BJ460" i="12"/>
  <c r="BK460" i="12"/>
  <c r="BN460" i="12"/>
  <c r="BO460" i="12"/>
  <c r="BP460" i="12"/>
  <c r="BT460" i="12"/>
  <c r="BU460" i="12"/>
  <c r="BY460" i="12"/>
  <c r="BZ460" i="12"/>
  <c r="AO461" i="12"/>
  <c r="AP461" i="12"/>
  <c r="AQ461" i="12"/>
  <c r="AT461" i="12"/>
  <c r="AU461" i="12"/>
  <c r="AV461" i="12"/>
  <c r="AY461" i="12"/>
  <c r="AZ461" i="12"/>
  <c r="BA461" i="12"/>
  <c r="BD461" i="12"/>
  <c r="BE461" i="12"/>
  <c r="BF461" i="12"/>
  <c r="BI461" i="12"/>
  <c r="BJ461" i="12"/>
  <c r="BK461" i="12"/>
  <c r="BN461" i="12"/>
  <c r="BO461" i="12"/>
  <c r="BP461" i="12"/>
  <c r="BT461" i="12"/>
  <c r="BU461" i="12"/>
  <c r="BY461" i="12"/>
  <c r="BZ461" i="12"/>
  <c r="AO462" i="12"/>
  <c r="AP462" i="12"/>
  <c r="AQ462" i="12"/>
  <c r="AT462" i="12"/>
  <c r="AU462" i="12"/>
  <c r="AV462" i="12"/>
  <c r="AY462" i="12"/>
  <c r="AZ462" i="12"/>
  <c r="BA462" i="12"/>
  <c r="BD462" i="12"/>
  <c r="BE462" i="12"/>
  <c r="BF462" i="12"/>
  <c r="BI462" i="12"/>
  <c r="BJ462" i="12"/>
  <c r="BK462" i="12"/>
  <c r="BN462" i="12"/>
  <c r="BO462" i="12"/>
  <c r="BP462" i="12"/>
  <c r="BT462" i="12"/>
  <c r="BU462" i="12"/>
  <c r="BY462" i="12"/>
  <c r="BZ462" i="12"/>
  <c r="AO463" i="12"/>
  <c r="AP463" i="12"/>
  <c r="AQ463" i="12"/>
  <c r="AT463" i="12"/>
  <c r="AU463" i="12"/>
  <c r="AV463" i="12"/>
  <c r="AY463" i="12"/>
  <c r="AZ463" i="12"/>
  <c r="BA463" i="12"/>
  <c r="BD463" i="12"/>
  <c r="BE463" i="12"/>
  <c r="BF463" i="12"/>
  <c r="BI463" i="12"/>
  <c r="BJ463" i="12"/>
  <c r="BK463" i="12"/>
  <c r="BN463" i="12"/>
  <c r="BO463" i="12"/>
  <c r="BP463" i="12"/>
  <c r="BT463" i="12"/>
  <c r="BU463" i="12"/>
  <c r="BY463" i="12"/>
  <c r="BZ463" i="12"/>
  <c r="AO464" i="12"/>
  <c r="AP464" i="12"/>
  <c r="AQ464" i="12"/>
  <c r="AT464" i="12"/>
  <c r="AU464" i="12"/>
  <c r="AV464" i="12"/>
  <c r="AY464" i="12"/>
  <c r="AZ464" i="12"/>
  <c r="BA464" i="12"/>
  <c r="BD464" i="12"/>
  <c r="BE464" i="12"/>
  <c r="BF464" i="12"/>
  <c r="BI464" i="12"/>
  <c r="BJ464" i="12"/>
  <c r="BK464" i="12"/>
  <c r="BN464" i="12"/>
  <c r="BO464" i="12"/>
  <c r="BP464" i="12"/>
  <c r="BT464" i="12"/>
  <c r="BU464" i="12"/>
  <c r="BY464" i="12"/>
  <c r="BZ464" i="12"/>
  <c r="AO465" i="12"/>
  <c r="AP465" i="12"/>
  <c r="AQ465" i="12"/>
  <c r="AT465" i="12"/>
  <c r="AU465" i="12"/>
  <c r="AV465" i="12"/>
  <c r="AY465" i="12"/>
  <c r="AZ465" i="12"/>
  <c r="BA465" i="12"/>
  <c r="BD465" i="12"/>
  <c r="BE465" i="12"/>
  <c r="BF465" i="12"/>
  <c r="BI465" i="12"/>
  <c r="BJ465" i="12"/>
  <c r="BK465" i="12"/>
  <c r="BN465" i="12"/>
  <c r="BO465" i="12"/>
  <c r="BP465" i="12"/>
  <c r="BT465" i="12"/>
  <c r="BU465" i="12"/>
  <c r="BY465" i="12"/>
  <c r="BZ465" i="12"/>
  <c r="AO466" i="12"/>
  <c r="AP466" i="12"/>
  <c r="AQ466" i="12"/>
  <c r="AT466" i="12"/>
  <c r="AU466" i="12"/>
  <c r="AV466" i="12"/>
  <c r="AY466" i="12"/>
  <c r="AZ466" i="12"/>
  <c r="BA466" i="12"/>
  <c r="BD466" i="12"/>
  <c r="BE466" i="12"/>
  <c r="BF466" i="12"/>
  <c r="BI466" i="12"/>
  <c r="BJ466" i="12"/>
  <c r="BK466" i="12"/>
  <c r="BN466" i="12"/>
  <c r="BO466" i="12"/>
  <c r="BP466" i="12"/>
  <c r="BT466" i="12"/>
  <c r="BU466" i="12"/>
  <c r="BY466" i="12"/>
  <c r="BZ466" i="12"/>
  <c r="AO467" i="12"/>
  <c r="AP467" i="12"/>
  <c r="AQ467" i="12"/>
  <c r="AT467" i="12"/>
  <c r="AU467" i="12"/>
  <c r="AV467" i="12"/>
  <c r="AY467" i="12"/>
  <c r="AZ467" i="12"/>
  <c r="BA467" i="12"/>
  <c r="BD467" i="12"/>
  <c r="BE467" i="12"/>
  <c r="BF467" i="12"/>
  <c r="BI467" i="12"/>
  <c r="BJ467" i="12"/>
  <c r="BK467" i="12"/>
  <c r="BN467" i="12"/>
  <c r="BO467" i="12"/>
  <c r="BP467" i="12"/>
  <c r="BT467" i="12"/>
  <c r="BU467" i="12"/>
  <c r="BY467" i="12"/>
  <c r="BZ467" i="12"/>
  <c r="AO468" i="12"/>
  <c r="AP468" i="12"/>
  <c r="AQ468" i="12"/>
  <c r="AT468" i="12"/>
  <c r="AU468" i="12"/>
  <c r="AV468" i="12"/>
  <c r="AY468" i="12"/>
  <c r="AZ468" i="12"/>
  <c r="BA468" i="12"/>
  <c r="BD468" i="12"/>
  <c r="BE468" i="12"/>
  <c r="BF468" i="12"/>
  <c r="BI468" i="12"/>
  <c r="BJ468" i="12"/>
  <c r="BK468" i="12"/>
  <c r="BN468" i="12"/>
  <c r="BO468" i="12"/>
  <c r="BP468" i="12"/>
  <c r="BT468" i="12"/>
  <c r="BU468" i="12"/>
  <c r="BY468" i="12"/>
  <c r="BZ468" i="12"/>
  <c r="AO469" i="12"/>
  <c r="AP469" i="12"/>
  <c r="AQ469" i="12"/>
  <c r="AT469" i="12"/>
  <c r="AU469" i="12"/>
  <c r="AV469" i="12"/>
  <c r="AY469" i="12"/>
  <c r="AZ469" i="12"/>
  <c r="BA469" i="12"/>
  <c r="BD469" i="12"/>
  <c r="BE469" i="12"/>
  <c r="BF469" i="12"/>
  <c r="BI469" i="12"/>
  <c r="BJ469" i="12"/>
  <c r="BK469" i="12"/>
  <c r="BN469" i="12"/>
  <c r="BO469" i="12"/>
  <c r="BP469" i="12"/>
  <c r="BT469" i="12"/>
  <c r="BU469" i="12"/>
  <c r="BY469" i="12"/>
  <c r="BZ469" i="12"/>
  <c r="AO470" i="12"/>
  <c r="AP470" i="12"/>
  <c r="AQ470" i="12"/>
  <c r="AT470" i="12"/>
  <c r="AU470" i="12"/>
  <c r="AV470" i="12"/>
  <c r="AY470" i="12"/>
  <c r="AZ470" i="12"/>
  <c r="BA470" i="12"/>
  <c r="BD470" i="12"/>
  <c r="BE470" i="12"/>
  <c r="BF470" i="12"/>
  <c r="BI470" i="12"/>
  <c r="BJ470" i="12"/>
  <c r="BK470" i="12"/>
  <c r="BN470" i="12"/>
  <c r="BO470" i="12"/>
  <c r="BP470" i="12"/>
  <c r="BT470" i="12"/>
  <c r="BU470" i="12"/>
  <c r="BY470" i="12"/>
  <c r="BZ470" i="12"/>
  <c r="AO471" i="12"/>
  <c r="AP471" i="12"/>
  <c r="AQ471" i="12"/>
  <c r="AT471" i="12"/>
  <c r="AU471" i="12"/>
  <c r="AV471" i="12"/>
  <c r="AY471" i="12"/>
  <c r="AZ471" i="12"/>
  <c r="BA471" i="12"/>
  <c r="BD471" i="12"/>
  <c r="BE471" i="12"/>
  <c r="BF471" i="12"/>
  <c r="BI471" i="12"/>
  <c r="BJ471" i="12"/>
  <c r="BK471" i="12"/>
  <c r="BN471" i="12"/>
  <c r="BO471" i="12"/>
  <c r="BP471" i="12"/>
  <c r="BT471" i="12"/>
  <c r="BU471" i="12"/>
  <c r="BY471" i="12"/>
  <c r="BZ471" i="12"/>
  <c r="AO472" i="12"/>
  <c r="AP472" i="12"/>
  <c r="AQ472" i="12"/>
  <c r="AT472" i="12"/>
  <c r="AU472" i="12"/>
  <c r="AV472" i="12"/>
  <c r="AY472" i="12"/>
  <c r="AZ472" i="12"/>
  <c r="BA472" i="12"/>
  <c r="BD472" i="12"/>
  <c r="BE472" i="12"/>
  <c r="BF472" i="12"/>
  <c r="BI472" i="12"/>
  <c r="BJ472" i="12"/>
  <c r="BK472" i="12"/>
  <c r="BN472" i="12"/>
  <c r="BO472" i="12"/>
  <c r="BP472" i="12"/>
  <c r="BT472" i="12"/>
  <c r="BU472" i="12"/>
  <c r="BY472" i="12"/>
  <c r="BZ472" i="12"/>
  <c r="AO473" i="12"/>
  <c r="AP473" i="12"/>
  <c r="AQ473" i="12"/>
  <c r="AT473" i="12"/>
  <c r="AU473" i="12"/>
  <c r="AV473" i="12"/>
  <c r="AY473" i="12"/>
  <c r="AZ473" i="12"/>
  <c r="BA473" i="12"/>
  <c r="BD473" i="12"/>
  <c r="BE473" i="12"/>
  <c r="BF473" i="12"/>
  <c r="BI473" i="12"/>
  <c r="BJ473" i="12"/>
  <c r="BK473" i="12"/>
  <c r="BN473" i="12"/>
  <c r="BO473" i="12"/>
  <c r="BP473" i="12"/>
  <c r="BT473" i="12"/>
  <c r="BU473" i="12"/>
  <c r="BY473" i="12"/>
  <c r="BZ473" i="12"/>
  <c r="AO474" i="12"/>
  <c r="AP474" i="12"/>
  <c r="AQ474" i="12"/>
  <c r="AT474" i="12"/>
  <c r="AU474" i="12"/>
  <c r="AV474" i="12"/>
  <c r="AY474" i="12"/>
  <c r="AZ474" i="12"/>
  <c r="BA474" i="12"/>
  <c r="BD474" i="12"/>
  <c r="BE474" i="12"/>
  <c r="BF474" i="12"/>
  <c r="BI474" i="12"/>
  <c r="BJ474" i="12"/>
  <c r="BK474" i="12"/>
  <c r="BN474" i="12"/>
  <c r="BO474" i="12"/>
  <c r="BP474" i="12"/>
  <c r="BT474" i="12"/>
  <c r="BU474" i="12"/>
  <c r="BY474" i="12"/>
  <c r="BZ474" i="12"/>
  <c r="AO475" i="12"/>
  <c r="AP475" i="12"/>
  <c r="AQ475" i="12"/>
  <c r="AT475" i="12"/>
  <c r="AU475" i="12"/>
  <c r="AV475" i="12"/>
  <c r="AY475" i="12"/>
  <c r="AZ475" i="12"/>
  <c r="BA475" i="12"/>
  <c r="BD475" i="12"/>
  <c r="BE475" i="12"/>
  <c r="BF475" i="12"/>
  <c r="BI475" i="12"/>
  <c r="BJ475" i="12"/>
  <c r="BK475" i="12"/>
  <c r="BN475" i="12"/>
  <c r="BO475" i="12"/>
  <c r="BP475" i="12"/>
  <c r="BT475" i="12"/>
  <c r="BU475" i="12"/>
  <c r="BY475" i="12"/>
  <c r="BZ475" i="12"/>
  <c r="AO476" i="12"/>
  <c r="AP476" i="12"/>
  <c r="AQ476" i="12"/>
  <c r="AT476" i="12"/>
  <c r="AU476" i="12"/>
  <c r="AV476" i="12"/>
  <c r="AY476" i="12"/>
  <c r="AZ476" i="12"/>
  <c r="BA476" i="12"/>
  <c r="BD476" i="12"/>
  <c r="BE476" i="12"/>
  <c r="BF476" i="12"/>
  <c r="BI476" i="12"/>
  <c r="BJ476" i="12"/>
  <c r="BK476" i="12"/>
  <c r="BN476" i="12"/>
  <c r="BO476" i="12"/>
  <c r="BP476" i="12"/>
  <c r="BT476" i="12"/>
  <c r="BU476" i="12"/>
  <c r="BY476" i="12"/>
  <c r="BZ476" i="12"/>
  <c r="AO477" i="12"/>
  <c r="AP477" i="12"/>
  <c r="AQ477" i="12"/>
  <c r="AT477" i="12"/>
  <c r="AU477" i="12"/>
  <c r="AV477" i="12"/>
  <c r="AY477" i="12"/>
  <c r="AZ477" i="12"/>
  <c r="BA477" i="12"/>
  <c r="BD477" i="12"/>
  <c r="BE477" i="12"/>
  <c r="BF477" i="12"/>
  <c r="BI477" i="12"/>
  <c r="BJ477" i="12"/>
  <c r="BK477" i="12"/>
  <c r="BN477" i="12"/>
  <c r="BO477" i="12"/>
  <c r="BP477" i="12"/>
  <c r="BT477" i="12"/>
  <c r="BU477" i="12"/>
  <c r="BY477" i="12"/>
  <c r="BZ477" i="12"/>
  <c r="AO478" i="12"/>
  <c r="AP478" i="12"/>
  <c r="AQ478" i="12"/>
  <c r="AT478" i="12"/>
  <c r="AU478" i="12"/>
  <c r="AV478" i="12"/>
  <c r="AY478" i="12"/>
  <c r="AZ478" i="12"/>
  <c r="BA478" i="12"/>
  <c r="BD478" i="12"/>
  <c r="BE478" i="12"/>
  <c r="BF478" i="12"/>
  <c r="BI478" i="12"/>
  <c r="BJ478" i="12"/>
  <c r="BK478" i="12"/>
  <c r="BN478" i="12"/>
  <c r="BO478" i="12"/>
  <c r="BP478" i="12"/>
  <c r="BT478" i="12"/>
  <c r="BU478" i="12"/>
  <c r="BY478" i="12"/>
  <c r="BZ478" i="12"/>
  <c r="AO479" i="12"/>
  <c r="AP479" i="12"/>
  <c r="AQ479" i="12"/>
  <c r="AT479" i="12"/>
  <c r="AU479" i="12"/>
  <c r="AV479" i="12"/>
  <c r="AY479" i="12"/>
  <c r="AZ479" i="12"/>
  <c r="BA479" i="12"/>
  <c r="BD479" i="12"/>
  <c r="BE479" i="12"/>
  <c r="BF479" i="12"/>
  <c r="BI479" i="12"/>
  <c r="BJ479" i="12"/>
  <c r="BK479" i="12"/>
  <c r="BN479" i="12"/>
  <c r="BO479" i="12"/>
  <c r="BP479" i="12"/>
  <c r="BT479" i="12"/>
  <c r="BU479" i="12"/>
  <c r="BY479" i="12"/>
  <c r="BZ479" i="12"/>
  <c r="AO480" i="12"/>
  <c r="AP480" i="12"/>
  <c r="AQ480" i="12"/>
  <c r="AT480" i="12"/>
  <c r="AU480" i="12"/>
  <c r="AV480" i="12"/>
  <c r="AY480" i="12"/>
  <c r="AZ480" i="12"/>
  <c r="BA480" i="12"/>
  <c r="BD480" i="12"/>
  <c r="BE480" i="12"/>
  <c r="BF480" i="12"/>
  <c r="BI480" i="12"/>
  <c r="BJ480" i="12"/>
  <c r="BK480" i="12"/>
  <c r="BN480" i="12"/>
  <c r="BO480" i="12"/>
  <c r="BP480" i="12"/>
  <c r="BT480" i="12"/>
  <c r="BU480" i="12"/>
  <c r="BY480" i="12"/>
  <c r="BZ480" i="12"/>
  <c r="AO481" i="12"/>
  <c r="AP481" i="12"/>
  <c r="AQ481" i="12"/>
  <c r="AT481" i="12"/>
  <c r="AU481" i="12"/>
  <c r="AV481" i="12"/>
  <c r="AY481" i="12"/>
  <c r="AZ481" i="12"/>
  <c r="BA481" i="12"/>
  <c r="BD481" i="12"/>
  <c r="BE481" i="12"/>
  <c r="BF481" i="12"/>
  <c r="BI481" i="12"/>
  <c r="BJ481" i="12"/>
  <c r="BK481" i="12"/>
  <c r="BN481" i="12"/>
  <c r="BO481" i="12"/>
  <c r="BP481" i="12"/>
  <c r="BT481" i="12"/>
  <c r="BU481" i="12"/>
  <c r="BY481" i="12"/>
  <c r="BZ481" i="12"/>
  <c r="AO482" i="12"/>
  <c r="AP482" i="12"/>
  <c r="AQ482" i="12"/>
  <c r="AT482" i="12"/>
  <c r="AU482" i="12"/>
  <c r="AV482" i="12"/>
  <c r="AY482" i="12"/>
  <c r="AZ482" i="12"/>
  <c r="BA482" i="12"/>
  <c r="BD482" i="12"/>
  <c r="BE482" i="12"/>
  <c r="BF482" i="12"/>
  <c r="BI482" i="12"/>
  <c r="BJ482" i="12"/>
  <c r="BK482" i="12"/>
  <c r="BN482" i="12"/>
  <c r="BO482" i="12"/>
  <c r="BP482" i="12"/>
  <c r="BT482" i="12"/>
  <c r="BU482" i="12"/>
  <c r="BY482" i="12"/>
  <c r="BZ482" i="12"/>
  <c r="AO483" i="12"/>
  <c r="AP483" i="12"/>
  <c r="AQ483" i="12"/>
  <c r="AT483" i="12"/>
  <c r="AU483" i="12"/>
  <c r="AV483" i="12"/>
  <c r="AY483" i="12"/>
  <c r="AZ483" i="12"/>
  <c r="BA483" i="12"/>
  <c r="BD483" i="12"/>
  <c r="BE483" i="12"/>
  <c r="BF483" i="12"/>
  <c r="BI483" i="12"/>
  <c r="BJ483" i="12"/>
  <c r="BK483" i="12"/>
  <c r="BN483" i="12"/>
  <c r="BO483" i="12"/>
  <c r="BP483" i="12"/>
  <c r="BT483" i="12"/>
  <c r="BU483" i="12"/>
  <c r="BY483" i="12"/>
  <c r="BZ483" i="12"/>
  <c r="AO484" i="12"/>
  <c r="AP484" i="12"/>
  <c r="AQ484" i="12"/>
  <c r="AT484" i="12"/>
  <c r="AU484" i="12"/>
  <c r="AV484" i="12"/>
  <c r="AY484" i="12"/>
  <c r="AZ484" i="12"/>
  <c r="BA484" i="12"/>
  <c r="BD484" i="12"/>
  <c r="BE484" i="12"/>
  <c r="BF484" i="12"/>
  <c r="BI484" i="12"/>
  <c r="BJ484" i="12"/>
  <c r="BK484" i="12"/>
  <c r="BN484" i="12"/>
  <c r="BO484" i="12"/>
  <c r="BP484" i="12"/>
  <c r="BT484" i="12"/>
  <c r="BU484" i="12"/>
  <c r="BY484" i="12"/>
  <c r="BZ484" i="12"/>
  <c r="AO485" i="12"/>
  <c r="AP485" i="12"/>
  <c r="AQ485" i="12"/>
  <c r="AT485" i="12"/>
  <c r="AU485" i="12"/>
  <c r="AV485" i="12"/>
  <c r="AY485" i="12"/>
  <c r="AZ485" i="12"/>
  <c r="BA485" i="12"/>
  <c r="BD485" i="12"/>
  <c r="BE485" i="12"/>
  <c r="BF485" i="12"/>
  <c r="BI485" i="12"/>
  <c r="BJ485" i="12"/>
  <c r="BK485" i="12"/>
  <c r="BN485" i="12"/>
  <c r="BO485" i="12"/>
  <c r="BP485" i="12"/>
  <c r="BT485" i="12"/>
  <c r="BU485" i="12"/>
  <c r="BY485" i="12"/>
  <c r="BZ485" i="12"/>
  <c r="AO486" i="12"/>
  <c r="AP486" i="12"/>
  <c r="AQ486" i="12"/>
  <c r="AT486" i="12"/>
  <c r="AU486" i="12"/>
  <c r="AV486" i="12"/>
  <c r="AY486" i="12"/>
  <c r="AZ486" i="12"/>
  <c r="BA486" i="12"/>
  <c r="BD486" i="12"/>
  <c r="BE486" i="12"/>
  <c r="BF486" i="12"/>
  <c r="BI486" i="12"/>
  <c r="BJ486" i="12"/>
  <c r="BK486" i="12"/>
  <c r="BN486" i="12"/>
  <c r="BO486" i="12"/>
  <c r="BP486" i="12"/>
  <c r="BT486" i="12"/>
  <c r="BU486" i="12"/>
  <c r="BY486" i="12"/>
  <c r="BZ486" i="12"/>
  <c r="BT505" i="12"/>
  <c r="BU505" i="12"/>
  <c r="BY505" i="12"/>
  <c r="BZ505" i="12"/>
  <c r="BT506" i="12"/>
  <c r="BU506" i="12"/>
  <c r="BY506" i="12"/>
  <c r="BZ506" i="12"/>
  <c r="BT507" i="12"/>
  <c r="BU507" i="12"/>
  <c r="BY507" i="12"/>
  <c r="BZ507" i="12"/>
  <c r="BT508" i="12"/>
  <c r="BU508" i="12"/>
  <c r="BY508" i="12"/>
  <c r="BZ508" i="12"/>
  <c r="BT509" i="12"/>
  <c r="BU509" i="12"/>
  <c r="BY509" i="12"/>
  <c r="BZ509" i="12"/>
  <c r="BT510" i="12"/>
  <c r="BU510" i="12"/>
  <c r="BY510" i="12"/>
  <c r="BZ510" i="12"/>
  <c r="BT511" i="12"/>
  <c r="BU511" i="12"/>
  <c r="BY511" i="12"/>
  <c r="BZ511" i="12"/>
  <c r="BT512" i="12"/>
  <c r="BU512" i="12"/>
  <c r="BY512" i="12"/>
  <c r="BZ512" i="12"/>
  <c r="BT513" i="12"/>
  <c r="BU513" i="12"/>
  <c r="BY513" i="12"/>
  <c r="BZ513" i="12"/>
  <c r="BT514" i="12"/>
  <c r="BU514" i="12"/>
  <c r="BY514" i="12"/>
  <c r="BZ514" i="12"/>
  <c r="BT515" i="12"/>
  <c r="BU515" i="12"/>
  <c r="BY515" i="12"/>
  <c r="BZ515" i="12"/>
  <c r="BT516" i="12"/>
  <c r="BU516" i="12"/>
  <c r="BY516" i="12"/>
  <c r="BZ516" i="12"/>
  <c r="BT517" i="12"/>
  <c r="BU517" i="12"/>
  <c r="BY517" i="12"/>
  <c r="BZ517" i="12"/>
  <c r="BT518" i="12"/>
  <c r="BU518" i="12"/>
  <c r="BY518" i="12"/>
  <c r="BZ518" i="12"/>
  <c r="BT519" i="12"/>
  <c r="BU519" i="12"/>
  <c r="BY519" i="12"/>
  <c r="BZ519" i="12"/>
  <c r="BT520" i="12"/>
  <c r="BU520" i="12"/>
  <c r="BY520" i="12"/>
  <c r="BZ520" i="12"/>
  <c r="BT521" i="12"/>
  <c r="BU521" i="12"/>
  <c r="BY521" i="12"/>
  <c r="BZ521" i="12"/>
  <c r="BT522" i="12"/>
  <c r="BU522" i="12"/>
  <c r="BY522" i="12"/>
  <c r="BZ522" i="12"/>
  <c r="BT523" i="12"/>
  <c r="BU523" i="12"/>
  <c r="BY523" i="12"/>
  <c r="BZ523" i="12"/>
  <c r="BT524" i="12"/>
  <c r="BU524" i="12"/>
  <c r="BY524" i="12"/>
  <c r="BZ524" i="12"/>
  <c r="BT525" i="12"/>
  <c r="BU525" i="12"/>
  <c r="BY525" i="12"/>
  <c r="BZ525" i="12"/>
  <c r="BT526" i="12"/>
  <c r="BU526" i="12"/>
  <c r="BY526" i="12"/>
  <c r="BZ526" i="12"/>
  <c r="BT527" i="12"/>
  <c r="BU527" i="12"/>
  <c r="BY527" i="12"/>
  <c r="BZ527" i="12"/>
  <c r="BT528" i="12"/>
  <c r="BU528" i="12"/>
  <c r="BY528" i="12"/>
  <c r="BZ528" i="12"/>
  <c r="BT529" i="12"/>
  <c r="BU529" i="12"/>
  <c r="BY529" i="12"/>
  <c r="BZ529" i="12"/>
  <c r="BT530" i="12"/>
  <c r="BU530" i="12"/>
  <c r="BY530" i="12"/>
  <c r="BZ530" i="12"/>
  <c r="BT531" i="12"/>
  <c r="BU531" i="12"/>
  <c r="BY531" i="12"/>
  <c r="BZ531" i="12"/>
  <c r="BT532" i="12"/>
  <c r="BU532" i="12"/>
  <c r="BY532" i="12"/>
  <c r="BZ532" i="12"/>
  <c r="BT533" i="12"/>
  <c r="BU533" i="12"/>
  <c r="BY533" i="12"/>
  <c r="BZ533" i="12"/>
  <c r="BT534" i="12"/>
  <c r="BU534" i="12"/>
  <c r="BY534" i="12"/>
  <c r="BZ534" i="12"/>
  <c r="BT535" i="12"/>
  <c r="BU535" i="12"/>
  <c r="BY535" i="12"/>
  <c r="BZ535" i="12"/>
  <c r="BT536" i="12"/>
  <c r="BU536" i="12"/>
  <c r="BY536" i="12"/>
  <c r="BZ536" i="12"/>
  <c r="BT537" i="12"/>
  <c r="BU537" i="12"/>
  <c r="BY537" i="12"/>
  <c r="BZ537" i="12"/>
  <c r="BT538" i="12"/>
  <c r="BU538" i="12"/>
  <c r="BY538" i="12"/>
  <c r="BZ538" i="12"/>
  <c r="BT539" i="12"/>
  <c r="BU539" i="12"/>
  <c r="BY539" i="12"/>
  <c r="BZ539" i="12"/>
  <c r="BT540" i="12"/>
  <c r="BU540" i="12"/>
  <c r="BY540" i="12"/>
  <c r="BZ540" i="12"/>
  <c r="BT541" i="12"/>
  <c r="BU541" i="12"/>
  <c r="BY541" i="12"/>
  <c r="BZ541" i="12"/>
  <c r="BT542" i="12"/>
  <c r="BU542" i="12"/>
  <c r="BY542" i="12"/>
  <c r="BZ542" i="12"/>
  <c r="BT543" i="12"/>
  <c r="BU543" i="12"/>
  <c r="BY543" i="12"/>
  <c r="BZ543" i="12"/>
  <c r="BT544" i="12"/>
  <c r="BU544" i="12"/>
  <c r="BY544" i="12"/>
  <c r="BZ544" i="12"/>
  <c r="BT545" i="12"/>
  <c r="BU545" i="12"/>
  <c r="BY545" i="12"/>
  <c r="BZ545" i="12"/>
  <c r="BT546" i="12"/>
  <c r="BU546" i="12"/>
  <c r="BY546" i="12"/>
  <c r="BZ546" i="12"/>
  <c r="BT547" i="12"/>
  <c r="BU547" i="12"/>
  <c r="BY547" i="12"/>
  <c r="BZ547" i="12"/>
  <c r="BT548" i="12"/>
  <c r="BU548" i="12"/>
  <c r="BY548" i="12"/>
  <c r="BZ548" i="12"/>
  <c r="BT549" i="12"/>
  <c r="BU549" i="12"/>
  <c r="BY549" i="12"/>
  <c r="BZ549" i="12"/>
  <c r="BT550" i="12"/>
  <c r="BU550" i="12"/>
  <c r="BY550" i="12"/>
  <c r="BZ550" i="12"/>
  <c r="BT551" i="12"/>
  <c r="BU551" i="12"/>
  <c r="BY551" i="12"/>
  <c r="BZ551" i="12"/>
  <c r="BT552" i="12"/>
  <c r="BU552" i="12"/>
  <c r="BY552" i="12"/>
  <c r="BZ552" i="12"/>
  <c r="BT553" i="12"/>
  <c r="BU553" i="12"/>
  <c r="BY553" i="12"/>
  <c r="BZ553" i="12"/>
  <c r="BT554" i="12"/>
  <c r="BU554" i="12"/>
  <c r="BY554" i="12"/>
  <c r="BZ554" i="12"/>
  <c r="BT555" i="12"/>
  <c r="BU555" i="12"/>
  <c r="BY555" i="12"/>
  <c r="BZ555" i="12"/>
  <c r="BT556" i="12"/>
  <c r="BU556" i="12"/>
  <c r="BY556" i="12"/>
  <c r="BZ556" i="12"/>
  <c r="BT557" i="12"/>
  <c r="BU557" i="12"/>
  <c r="BY557" i="12"/>
  <c r="BZ557" i="12"/>
  <c r="BT558" i="12"/>
  <c r="BU558" i="12"/>
  <c r="BY558" i="12"/>
  <c r="BZ558" i="12"/>
  <c r="BT559" i="12"/>
  <c r="BU559" i="12"/>
  <c r="BY559" i="12"/>
  <c r="BZ559" i="12"/>
  <c r="BT560" i="12"/>
  <c r="BU560" i="12"/>
  <c r="BY560" i="12"/>
  <c r="BZ560" i="12"/>
  <c r="BT561" i="12"/>
  <c r="BU561" i="12"/>
  <c r="BY561" i="12"/>
  <c r="BZ561" i="12"/>
  <c r="BT562" i="12"/>
  <c r="BU562" i="12"/>
  <c r="BY562" i="12"/>
  <c r="BZ562" i="12"/>
  <c r="BT563" i="12"/>
  <c r="BU563" i="12"/>
  <c r="BY563" i="12"/>
  <c r="BZ563" i="12"/>
  <c r="BT564" i="12"/>
  <c r="BU564" i="12"/>
  <c r="BY564" i="12"/>
  <c r="BZ564" i="12"/>
  <c r="BT565" i="12"/>
  <c r="BU565" i="12"/>
  <c r="BY565" i="12"/>
  <c r="BZ565" i="12"/>
  <c r="BT566" i="12"/>
  <c r="BU566" i="12"/>
  <c r="BY566" i="12"/>
  <c r="BZ566" i="12"/>
  <c r="BT567" i="12"/>
  <c r="BU567" i="12"/>
  <c r="BY567" i="12"/>
  <c r="BZ567" i="12"/>
  <c r="BT568" i="12"/>
  <c r="BU568" i="12"/>
  <c r="BY568" i="12"/>
  <c r="BZ568" i="12"/>
  <c r="BT569" i="12"/>
  <c r="BU569" i="12"/>
  <c r="BY569" i="12"/>
  <c r="BZ569" i="12"/>
  <c r="BT570" i="12"/>
  <c r="BU570" i="12"/>
  <c r="BY570" i="12"/>
  <c r="BZ570" i="12"/>
  <c r="BT571" i="12"/>
  <c r="BU571" i="12"/>
  <c r="BY571" i="12"/>
  <c r="BZ571" i="12"/>
  <c r="BT572" i="12"/>
  <c r="BU572" i="12"/>
  <c r="BY572" i="12"/>
  <c r="BZ572" i="12"/>
  <c r="BT573" i="12"/>
  <c r="BU573" i="12"/>
  <c r="BY573" i="12"/>
  <c r="BZ573" i="12"/>
  <c r="BT574" i="12"/>
  <c r="BU574" i="12"/>
  <c r="BY574" i="12"/>
  <c r="BZ574" i="12"/>
  <c r="BT575" i="12"/>
  <c r="BU575" i="12"/>
  <c r="BY575" i="12"/>
  <c r="BZ575" i="12"/>
  <c r="BT576" i="12"/>
  <c r="BU576" i="12"/>
  <c r="BY576" i="12"/>
  <c r="BZ576" i="12"/>
  <c r="BT577" i="12"/>
  <c r="BU577" i="12"/>
  <c r="BY577" i="12"/>
  <c r="BZ577" i="12"/>
  <c r="BT578" i="12"/>
  <c r="BU578" i="12"/>
  <c r="BY578" i="12"/>
  <c r="BZ578" i="12"/>
  <c r="BT579" i="12"/>
  <c r="BU579" i="12"/>
  <c r="BY579" i="12"/>
  <c r="BZ579" i="12"/>
  <c r="BT580" i="12"/>
  <c r="BU580" i="12"/>
  <c r="BY580" i="12"/>
  <c r="BZ580" i="12"/>
  <c r="BT581" i="12"/>
  <c r="BU581" i="12"/>
  <c r="BY581" i="12"/>
  <c r="BZ581" i="12"/>
  <c r="BT582" i="12"/>
  <c r="BU582" i="12"/>
  <c r="BY582" i="12"/>
  <c r="BZ582" i="12"/>
  <c r="BT583" i="12"/>
  <c r="BU583" i="12"/>
  <c r="BY583" i="12"/>
  <c r="BZ583" i="12"/>
  <c r="BT584" i="12"/>
  <c r="BU584" i="12"/>
  <c r="BY584" i="12"/>
  <c r="BZ584" i="12"/>
  <c r="BT585" i="12"/>
  <c r="BU585" i="12"/>
  <c r="BY585" i="12"/>
  <c r="BZ585" i="12"/>
  <c r="BT586" i="12"/>
  <c r="BU586" i="12"/>
  <c r="BY586" i="12"/>
  <c r="BZ586" i="12"/>
  <c r="BT587" i="12"/>
  <c r="BU587" i="12"/>
  <c r="BY587" i="12"/>
  <c r="BZ587" i="12"/>
  <c r="BT588" i="12"/>
  <c r="BU588" i="12"/>
  <c r="BY588" i="12"/>
  <c r="BZ588" i="12"/>
  <c r="BT589" i="12"/>
  <c r="BU589" i="12"/>
  <c r="BY589" i="12"/>
  <c r="BZ589" i="12"/>
  <c r="BT590" i="12"/>
  <c r="BU590" i="12"/>
  <c r="BY590" i="12"/>
  <c r="BZ590" i="12"/>
  <c r="BT591" i="12"/>
  <c r="BU591" i="12"/>
  <c r="BY591" i="12"/>
  <c r="BZ591" i="12"/>
  <c r="BT592" i="12"/>
  <c r="BU592" i="12"/>
  <c r="BY592" i="12"/>
  <c r="BZ592" i="12"/>
  <c r="BT593" i="12"/>
  <c r="BU593" i="12"/>
  <c r="BY593" i="12"/>
  <c r="BZ593" i="12"/>
  <c r="BT594" i="12"/>
  <c r="BU594" i="12"/>
  <c r="BY594" i="12"/>
  <c r="BZ594" i="12"/>
  <c r="BT595" i="12"/>
  <c r="BU595" i="12"/>
  <c r="BY595" i="12"/>
  <c r="BZ595" i="12"/>
  <c r="BT596" i="12"/>
  <c r="BU596" i="12"/>
  <c r="BY596" i="12"/>
  <c r="BZ596" i="12"/>
  <c r="BT597" i="12"/>
  <c r="BU597" i="12"/>
  <c r="BY597" i="12"/>
  <c r="BZ597" i="12"/>
  <c r="BT598" i="12"/>
  <c r="BU598" i="12"/>
  <c r="BY598" i="12"/>
  <c r="BZ598" i="12"/>
  <c r="BT599" i="12"/>
  <c r="BU599" i="12"/>
  <c r="BY599" i="12"/>
  <c r="BZ599" i="12"/>
  <c r="BT600" i="12"/>
  <c r="BU600" i="12"/>
  <c r="BY600" i="12"/>
  <c r="BZ600" i="12"/>
  <c r="BT601" i="12"/>
  <c r="BU601" i="12"/>
  <c r="BY601" i="12"/>
  <c r="BZ601" i="12"/>
  <c r="BT602" i="12"/>
  <c r="BU602" i="12"/>
  <c r="BY602" i="12"/>
  <c r="BZ602" i="12"/>
  <c r="BT603" i="12"/>
  <c r="BU603" i="12"/>
  <c r="BY603" i="12"/>
  <c r="BZ603" i="12"/>
  <c r="BT604" i="12"/>
  <c r="BU604" i="12"/>
  <c r="BY604" i="12"/>
  <c r="BZ604" i="12"/>
  <c r="BT605" i="12"/>
  <c r="BU605" i="12"/>
  <c r="BY605" i="12"/>
  <c r="BZ605" i="12"/>
  <c r="BT606" i="12"/>
  <c r="BU606" i="12"/>
  <c r="BY606" i="12"/>
  <c r="BZ606" i="12"/>
  <c r="BT607" i="12"/>
  <c r="BU607" i="12"/>
  <c r="BY607" i="12"/>
  <c r="BZ607" i="12"/>
  <c r="BT608" i="12"/>
  <c r="BU608" i="12"/>
  <c r="BY608" i="12"/>
  <c r="BZ608" i="12"/>
  <c r="BT609" i="12"/>
  <c r="BU609" i="12"/>
  <c r="BY609" i="12"/>
  <c r="BZ609" i="12"/>
  <c r="BT610" i="12"/>
  <c r="BU610" i="12"/>
  <c r="BY610" i="12"/>
  <c r="BZ610" i="12"/>
  <c r="BT611" i="12"/>
  <c r="BU611" i="12"/>
  <c r="BY611" i="12"/>
  <c r="BZ611" i="12"/>
  <c r="BT612" i="12"/>
  <c r="BU612" i="12"/>
  <c r="BY612" i="12"/>
  <c r="BZ612" i="12"/>
  <c r="BT613" i="12"/>
  <c r="BU613" i="12"/>
  <c r="BY613" i="12"/>
  <c r="BZ613" i="12"/>
  <c r="BT614" i="12"/>
  <c r="BU614" i="12"/>
  <c r="BY614" i="12"/>
  <c r="BZ614" i="12"/>
  <c r="BT615" i="12"/>
  <c r="BU615" i="12"/>
  <c r="BY615" i="12"/>
  <c r="BZ615" i="12"/>
  <c r="BT616" i="12"/>
  <c r="BU616" i="12"/>
  <c r="BY616" i="12"/>
  <c r="BZ616" i="12"/>
  <c r="BT617" i="12"/>
  <c r="BU617" i="12"/>
  <c r="BY617" i="12"/>
  <c r="BZ617" i="12"/>
  <c r="BT618" i="12"/>
  <c r="BU618" i="12"/>
  <c r="BY618" i="12"/>
  <c r="BZ618" i="12"/>
  <c r="BT619" i="12"/>
  <c r="BU619" i="12"/>
  <c r="BY619" i="12"/>
  <c r="BZ619" i="12"/>
  <c r="BT620" i="12"/>
  <c r="BU620" i="12"/>
  <c r="BY620" i="12"/>
  <c r="BZ620" i="12"/>
  <c r="BT621" i="12"/>
  <c r="BU621" i="12"/>
  <c r="BY621" i="12"/>
  <c r="BZ621" i="12"/>
  <c r="BT622" i="12"/>
  <c r="BU622" i="12"/>
  <c r="BY622" i="12"/>
  <c r="BZ622" i="12"/>
  <c r="BT623" i="12"/>
  <c r="BU623" i="12"/>
  <c r="BY623" i="12"/>
  <c r="BZ623" i="12"/>
  <c r="AO505" i="12"/>
  <c r="AP505" i="12"/>
  <c r="AQ505" i="12"/>
  <c r="AT505" i="12"/>
  <c r="AU505" i="12"/>
  <c r="AV505" i="12"/>
  <c r="AY505" i="12"/>
  <c r="AZ505" i="12"/>
  <c r="BA505" i="12"/>
  <c r="BD505" i="12"/>
  <c r="BE505" i="12"/>
  <c r="BF505" i="12"/>
  <c r="BI505" i="12"/>
  <c r="BJ505" i="12"/>
  <c r="BK505" i="12"/>
  <c r="BN505" i="12"/>
  <c r="BO505" i="12"/>
  <c r="BP505" i="12"/>
  <c r="CD505" i="12"/>
  <c r="CE505" i="12"/>
  <c r="AO506" i="12"/>
  <c r="AP506" i="12"/>
  <c r="AQ506" i="12"/>
  <c r="AT506" i="12"/>
  <c r="AU506" i="12"/>
  <c r="AV506" i="12"/>
  <c r="AY506" i="12"/>
  <c r="AZ506" i="12"/>
  <c r="BA506" i="12"/>
  <c r="BD506" i="12"/>
  <c r="BE506" i="12"/>
  <c r="BF506" i="12"/>
  <c r="BI506" i="12"/>
  <c r="BJ506" i="12"/>
  <c r="BK506" i="12"/>
  <c r="BN506" i="12"/>
  <c r="BO506" i="12"/>
  <c r="BP506" i="12"/>
  <c r="CD506" i="12"/>
  <c r="CE506" i="12"/>
  <c r="AO507" i="12"/>
  <c r="AP507" i="12"/>
  <c r="AQ507" i="12"/>
  <c r="AT507" i="12"/>
  <c r="AU507" i="12"/>
  <c r="AV507" i="12"/>
  <c r="AY507" i="12"/>
  <c r="AZ507" i="12"/>
  <c r="BA507" i="12"/>
  <c r="BD507" i="12"/>
  <c r="BE507" i="12"/>
  <c r="BF507" i="12"/>
  <c r="BI507" i="12"/>
  <c r="BJ507" i="12"/>
  <c r="BK507" i="12"/>
  <c r="BN507" i="12"/>
  <c r="BO507" i="12"/>
  <c r="BP507" i="12"/>
  <c r="CD507" i="12"/>
  <c r="CE507" i="12"/>
  <c r="AO508" i="12"/>
  <c r="AP508" i="12"/>
  <c r="AQ508" i="12"/>
  <c r="AT508" i="12"/>
  <c r="AU508" i="12"/>
  <c r="AV508" i="12"/>
  <c r="AY508" i="12"/>
  <c r="AZ508" i="12"/>
  <c r="BA508" i="12"/>
  <c r="BD508" i="12"/>
  <c r="BE508" i="12"/>
  <c r="BF508" i="12"/>
  <c r="BI508" i="12"/>
  <c r="BJ508" i="12"/>
  <c r="BK508" i="12"/>
  <c r="BN508" i="12"/>
  <c r="BO508" i="12"/>
  <c r="BP508" i="12"/>
  <c r="CD508" i="12"/>
  <c r="CE508" i="12"/>
  <c r="AO509" i="12"/>
  <c r="AP509" i="12"/>
  <c r="AQ509" i="12"/>
  <c r="AT509" i="12"/>
  <c r="AU509" i="12"/>
  <c r="AV509" i="12"/>
  <c r="AY509" i="12"/>
  <c r="AZ509" i="12"/>
  <c r="BA509" i="12"/>
  <c r="BD509" i="12"/>
  <c r="BE509" i="12"/>
  <c r="BF509" i="12"/>
  <c r="BI509" i="12"/>
  <c r="BJ509" i="12"/>
  <c r="BK509" i="12"/>
  <c r="BN509" i="12"/>
  <c r="BO509" i="12"/>
  <c r="BP509" i="12"/>
  <c r="CD509" i="12"/>
  <c r="CE509" i="12"/>
  <c r="AO510" i="12"/>
  <c r="AP510" i="12"/>
  <c r="AQ510" i="12"/>
  <c r="AT510" i="12"/>
  <c r="AU510" i="12"/>
  <c r="AV510" i="12"/>
  <c r="AY510" i="12"/>
  <c r="AZ510" i="12"/>
  <c r="BA510" i="12"/>
  <c r="BD510" i="12"/>
  <c r="BE510" i="12"/>
  <c r="BF510" i="12"/>
  <c r="BI510" i="12"/>
  <c r="BJ510" i="12"/>
  <c r="BK510" i="12"/>
  <c r="BN510" i="12"/>
  <c r="BO510" i="12"/>
  <c r="BP510" i="12"/>
  <c r="CD510" i="12"/>
  <c r="CE510" i="12"/>
  <c r="AO511" i="12"/>
  <c r="AP511" i="12"/>
  <c r="AQ511" i="12"/>
  <c r="AT511" i="12"/>
  <c r="AU511" i="12"/>
  <c r="AV511" i="12"/>
  <c r="AY511" i="12"/>
  <c r="AZ511" i="12"/>
  <c r="BA511" i="12"/>
  <c r="BD511" i="12"/>
  <c r="BE511" i="12"/>
  <c r="BF511" i="12"/>
  <c r="BI511" i="12"/>
  <c r="BJ511" i="12"/>
  <c r="BK511" i="12"/>
  <c r="BN511" i="12"/>
  <c r="BO511" i="12"/>
  <c r="BP511" i="12"/>
  <c r="CD511" i="12"/>
  <c r="CE511" i="12"/>
  <c r="AO512" i="12"/>
  <c r="AP512" i="12"/>
  <c r="AQ512" i="12"/>
  <c r="AT512" i="12"/>
  <c r="AU512" i="12"/>
  <c r="AV512" i="12"/>
  <c r="AY512" i="12"/>
  <c r="AZ512" i="12"/>
  <c r="BA512" i="12"/>
  <c r="BD512" i="12"/>
  <c r="BE512" i="12"/>
  <c r="BF512" i="12"/>
  <c r="BI512" i="12"/>
  <c r="BJ512" i="12"/>
  <c r="BK512" i="12"/>
  <c r="BN512" i="12"/>
  <c r="BO512" i="12"/>
  <c r="BP512" i="12"/>
  <c r="CD512" i="12"/>
  <c r="CE512" i="12"/>
  <c r="AO513" i="12"/>
  <c r="AP513" i="12"/>
  <c r="AQ513" i="12"/>
  <c r="AT513" i="12"/>
  <c r="AU513" i="12"/>
  <c r="AV513" i="12"/>
  <c r="AY513" i="12"/>
  <c r="AZ513" i="12"/>
  <c r="BA513" i="12"/>
  <c r="BD513" i="12"/>
  <c r="BE513" i="12"/>
  <c r="BF513" i="12"/>
  <c r="BI513" i="12"/>
  <c r="BJ513" i="12"/>
  <c r="BK513" i="12"/>
  <c r="BN513" i="12"/>
  <c r="BO513" i="12"/>
  <c r="BP513" i="12"/>
  <c r="CD513" i="12"/>
  <c r="CE513" i="12"/>
  <c r="AO514" i="12"/>
  <c r="AP514" i="12"/>
  <c r="AQ514" i="12"/>
  <c r="AT514" i="12"/>
  <c r="AU514" i="12"/>
  <c r="AV514" i="12"/>
  <c r="AY514" i="12"/>
  <c r="AZ514" i="12"/>
  <c r="BA514" i="12"/>
  <c r="BD514" i="12"/>
  <c r="BE514" i="12"/>
  <c r="BF514" i="12"/>
  <c r="BI514" i="12"/>
  <c r="BJ514" i="12"/>
  <c r="BK514" i="12"/>
  <c r="BN514" i="12"/>
  <c r="BO514" i="12"/>
  <c r="BP514" i="12"/>
  <c r="CD514" i="12"/>
  <c r="CE514" i="12"/>
  <c r="AO515" i="12"/>
  <c r="AP515" i="12"/>
  <c r="AQ515" i="12"/>
  <c r="AT515" i="12"/>
  <c r="AU515" i="12"/>
  <c r="AV515" i="12"/>
  <c r="AY515" i="12"/>
  <c r="AZ515" i="12"/>
  <c r="BA515" i="12"/>
  <c r="BD515" i="12"/>
  <c r="BE515" i="12"/>
  <c r="BF515" i="12"/>
  <c r="BI515" i="12"/>
  <c r="BJ515" i="12"/>
  <c r="BK515" i="12"/>
  <c r="BN515" i="12"/>
  <c r="BO515" i="12"/>
  <c r="BP515" i="12"/>
  <c r="CD515" i="12"/>
  <c r="CE515" i="12"/>
  <c r="AO516" i="12"/>
  <c r="AP516" i="12"/>
  <c r="AQ516" i="12"/>
  <c r="AT516" i="12"/>
  <c r="AU516" i="12"/>
  <c r="AV516" i="12"/>
  <c r="AY516" i="12"/>
  <c r="AZ516" i="12"/>
  <c r="BA516" i="12"/>
  <c r="BD516" i="12"/>
  <c r="BE516" i="12"/>
  <c r="BF516" i="12"/>
  <c r="BI516" i="12"/>
  <c r="BJ516" i="12"/>
  <c r="BK516" i="12"/>
  <c r="BN516" i="12"/>
  <c r="BO516" i="12"/>
  <c r="BP516" i="12"/>
  <c r="CD516" i="12"/>
  <c r="CE516" i="12"/>
  <c r="AO517" i="12"/>
  <c r="AP517" i="12"/>
  <c r="AQ517" i="12"/>
  <c r="AT517" i="12"/>
  <c r="AU517" i="12"/>
  <c r="AV517" i="12"/>
  <c r="AY517" i="12"/>
  <c r="AZ517" i="12"/>
  <c r="BA517" i="12"/>
  <c r="BD517" i="12"/>
  <c r="BE517" i="12"/>
  <c r="BF517" i="12"/>
  <c r="BI517" i="12"/>
  <c r="BJ517" i="12"/>
  <c r="BK517" i="12"/>
  <c r="BN517" i="12"/>
  <c r="BO517" i="12"/>
  <c r="BP517" i="12"/>
  <c r="CD517" i="12"/>
  <c r="CE517" i="12"/>
  <c r="AO518" i="12"/>
  <c r="AP518" i="12"/>
  <c r="AQ518" i="12"/>
  <c r="AT518" i="12"/>
  <c r="AU518" i="12"/>
  <c r="AV518" i="12"/>
  <c r="AY518" i="12"/>
  <c r="AZ518" i="12"/>
  <c r="BA518" i="12"/>
  <c r="BD518" i="12"/>
  <c r="BE518" i="12"/>
  <c r="BF518" i="12"/>
  <c r="BI518" i="12"/>
  <c r="BJ518" i="12"/>
  <c r="BK518" i="12"/>
  <c r="BN518" i="12"/>
  <c r="BO518" i="12"/>
  <c r="BP518" i="12"/>
  <c r="CD518" i="12"/>
  <c r="CE518" i="12"/>
  <c r="AO519" i="12"/>
  <c r="AP519" i="12"/>
  <c r="AQ519" i="12"/>
  <c r="AT519" i="12"/>
  <c r="AU519" i="12"/>
  <c r="AV519" i="12"/>
  <c r="AY519" i="12"/>
  <c r="AZ519" i="12"/>
  <c r="BA519" i="12"/>
  <c r="BD519" i="12"/>
  <c r="BE519" i="12"/>
  <c r="BF519" i="12"/>
  <c r="BI519" i="12"/>
  <c r="BJ519" i="12"/>
  <c r="BK519" i="12"/>
  <c r="BN519" i="12"/>
  <c r="BO519" i="12"/>
  <c r="BP519" i="12"/>
  <c r="CD519" i="12"/>
  <c r="CE519" i="12"/>
  <c r="AO520" i="12"/>
  <c r="AP520" i="12"/>
  <c r="AQ520" i="12"/>
  <c r="AT520" i="12"/>
  <c r="AU520" i="12"/>
  <c r="AV520" i="12"/>
  <c r="AY520" i="12"/>
  <c r="AZ520" i="12"/>
  <c r="BA520" i="12"/>
  <c r="BD520" i="12"/>
  <c r="BE520" i="12"/>
  <c r="BF520" i="12"/>
  <c r="BI520" i="12"/>
  <c r="BJ520" i="12"/>
  <c r="BK520" i="12"/>
  <c r="BN520" i="12"/>
  <c r="BO520" i="12"/>
  <c r="BP520" i="12"/>
  <c r="CD520" i="12"/>
  <c r="CE520" i="12"/>
  <c r="AO521" i="12"/>
  <c r="AP521" i="12"/>
  <c r="AQ521" i="12"/>
  <c r="AT521" i="12"/>
  <c r="AU521" i="12"/>
  <c r="AV521" i="12"/>
  <c r="AY521" i="12"/>
  <c r="AZ521" i="12"/>
  <c r="BA521" i="12"/>
  <c r="BD521" i="12"/>
  <c r="BE521" i="12"/>
  <c r="BF521" i="12"/>
  <c r="BI521" i="12"/>
  <c r="BJ521" i="12"/>
  <c r="BK521" i="12"/>
  <c r="BN521" i="12"/>
  <c r="BO521" i="12"/>
  <c r="BP521" i="12"/>
  <c r="CD521" i="12"/>
  <c r="CE521" i="12"/>
  <c r="AO522" i="12"/>
  <c r="AP522" i="12"/>
  <c r="AQ522" i="12"/>
  <c r="AT522" i="12"/>
  <c r="AU522" i="12"/>
  <c r="AV522" i="12"/>
  <c r="AY522" i="12"/>
  <c r="AZ522" i="12"/>
  <c r="BA522" i="12"/>
  <c r="BD522" i="12"/>
  <c r="BE522" i="12"/>
  <c r="BF522" i="12"/>
  <c r="BI522" i="12"/>
  <c r="BJ522" i="12"/>
  <c r="BK522" i="12"/>
  <c r="BN522" i="12"/>
  <c r="BO522" i="12"/>
  <c r="BP522" i="12"/>
  <c r="CD522" i="12"/>
  <c r="CE522" i="12"/>
  <c r="AO523" i="12"/>
  <c r="AP523" i="12"/>
  <c r="AQ523" i="12"/>
  <c r="AT523" i="12"/>
  <c r="AU523" i="12"/>
  <c r="AV523" i="12"/>
  <c r="AY523" i="12"/>
  <c r="AZ523" i="12"/>
  <c r="BA523" i="12"/>
  <c r="BD523" i="12"/>
  <c r="BE523" i="12"/>
  <c r="BF523" i="12"/>
  <c r="BI523" i="12"/>
  <c r="BJ523" i="12"/>
  <c r="BK523" i="12"/>
  <c r="BN523" i="12"/>
  <c r="BO523" i="12"/>
  <c r="BP523" i="12"/>
  <c r="CD523" i="12"/>
  <c r="CE523" i="12"/>
  <c r="AO524" i="12"/>
  <c r="AP524" i="12"/>
  <c r="AQ524" i="12"/>
  <c r="AT524" i="12"/>
  <c r="AU524" i="12"/>
  <c r="AV524" i="12"/>
  <c r="AY524" i="12"/>
  <c r="AZ524" i="12"/>
  <c r="BA524" i="12"/>
  <c r="BD524" i="12"/>
  <c r="BE524" i="12"/>
  <c r="BF524" i="12"/>
  <c r="BI524" i="12"/>
  <c r="BJ524" i="12"/>
  <c r="BK524" i="12"/>
  <c r="BN524" i="12"/>
  <c r="BO524" i="12"/>
  <c r="BP524" i="12"/>
  <c r="CD524" i="12"/>
  <c r="CE524" i="12"/>
  <c r="AO525" i="12"/>
  <c r="AP525" i="12"/>
  <c r="AQ525" i="12"/>
  <c r="AT525" i="12"/>
  <c r="AU525" i="12"/>
  <c r="AV525" i="12"/>
  <c r="AY525" i="12"/>
  <c r="AZ525" i="12"/>
  <c r="BA525" i="12"/>
  <c r="BD525" i="12"/>
  <c r="BE525" i="12"/>
  <c r="BF525" i="12"/>
  <c r="BI525" i="12"/>
  <c r="BJ525" i="12"/>
  <c r="BK525" i="12"/>
  <c r="BN525" i="12"/>
  <c r="BO525" i="12"/>
  <c r="BP525" i="12"/>
  <c r="CD525" i="12"/>
  <c r="CE525" i="12"/>
  <c r="AO526" i="12"/>
  <c r="AP526" i="12"/>
  <c r="AQ526" i="12"/>
  <c r="AT526" i="12"/>
  <c r="AU526" i="12"/>
  <c r="AV526" i="12"/>
  <c r="AY526" i="12"/>
  <c r="AZ526" i="12"/>
  <c r="BA526" i="12"/>
  <c r="BD526" i="12"/>
  <c r="BE526" i="12"/>
  <c r="BF526" i="12"/>
  <c r="BI526" i="12"/>
  <c r="BJ526" i="12"/>
  <c r="BK526" i="12"/>
  <c r="BN526" i="12"/>
  <c r="BO526" i="12"/>
  <c r="BP526" i="12"/>
  <c r="CD526" i="12"/>
  <c r="CE526" i="12"/>
  <c r="AO527" i="12"/>
  <c r="AP527" i="12"/>
  <c r="AQ527" i="12"/>
  <c r="AT527" i="12"/>
  <c r="AU527" i="12"/>
  <c r="AV527" i="12"/>
  <c r="AY527" i="12"/>
  <c r="AZ527" i="12"/>
  <c r="BA527" i="12"/>
  <c r="BD527" i="12"/>
  <c r="BE527" i="12"/>
  <c r="BF527" i="12"/>
  <c r="BI527" i="12"/>
  <c r="BJ527" i="12"/>
  <c r="BK527" i="12"/>
  <c r="BN527" i="12"/>
  <c r="BO527" i="12"/>
  <c r="BP527" i="12"/>
  <c r="CD527" i="12"/>
  <c r="CE527" i="12"/>
  <c r="AO528" i="12"/>
  <c r="AP528" i="12"/>
  <c r="AQ528" i="12"/>
  <c r="AT528" i="12"/>
  <c r="AU528" i="12"/>
  <c r="AV528" i="12"/>
  <c r="AY528" i="12"/>
  <c r="AZ528" i="12"/>
  <c r="BA528" i="12"/>
  <c r="BD528" i="12"/>
  <c r="BE528" i="12"/>
  <c r="BF528" i="12"/>
  <c r="BI528" i="12"/>
  <c r="BJ528" i="12"/>
  <c r="BK528" i="12"/>
  <c r="BN528" i="12"/>
  <c r="BO528" i="12"/>
  <c r="BP528" i="12"/>
  <c r="CD528" i="12"/>
  <c r="CE528" i="12"/>
  <c r="AO529" i="12"/>
  <c r="AP529" i="12"/>
  <c r="AQ529" i="12"/>
  <c r="AT529" i="12"/>
  <c r="AU529" i="12"/>
  <c r="AV529" i="12"/>
  <c r="AY529" i="12"/>
  <c r="AZ529" i="12"/>
  <c r="BA529" i="12"/>
  <c r="BD529" i="12"/>
  <c r="BE529" i="12"/>
  <c r="BF529" i="12"/>
  <c r="BI529" i="12"/>
  <c r="BJ529" i="12"/>
  <c r="BK529" i="12"/>
  <c r="BN529" i="12"/>
  <c r="BO529" i="12"/>
  <c r="BP529" i="12"/>
  <c r="CD529" i="12"/>
  <c r="CE529" i="12"/>
  <c r="AO530" i="12"/>
  <c r="AP530" i="12"/>
  <c r="AQ530" i="12"/>
  <c r="AT530" i="12"/>
  <c r="AU530" i="12"/>
  <c r="AV530" i="12"/>
  <c r="AY530" i="12"/>
  <c r="AZ530" i="12"/>
  <c r="BA530" i="12"/>
  <c r="BD530" i="12"/>
  <c r="BE530" i="12"/>
  <c r="BF530" i="12"/>
  <c r="BI530" i="12"/>
  <c r="BJ530" i="12"/>
  <c r="BK530" i="12"/>
  <c r="BN530" i="12"/>
  <c r="BO530" i="12"/>
  <c r="BP530" i="12"/>
  <c r="CD530" i="12"/>
  <c r="CE530" i="12"/>
  <c r="AO531" i="12"/>
  <c r="AP531" i="12"/>
  <c r="AQ531" i="12"/>
  <c r="AT531" i="12"/>
  <c r="AU531" i="12"/>
  <c r="AV531" i="12"/>
  <c r="AY531" i="12"/>
  <c r="AZ531" i="12"/>
  <c r="BA531" i="12"/>
  <c r="BD531" i="12"/>
  <c r="BE531" i="12"/>
  <c r="BF531" i="12"/>
  <c r="BI531" i="12"/>
  <c r="BJ531" i="12"/>
  <c r="BK531" i="12"/>
  <c r="BN531" i="12"/>
  <c r="BO531" i="12"/>
  <c r="BP531" i="12"/>
  <c r="CD531" i="12"/>
  <c r="CE531" i="12"/>
  <c r="AO532" i="12"/>
  <c r="AP532" i="12"/>
  <c r="AQ532" i="12"/>
  <c r="AT532" i="12"/>
  <c r="AU532" i="12"/>
  <c r="AV532" i="12"/>
  <c r="AY532" i="12"/>
  <c r="AZ532" i="12"/>
  <c r="BA532" i="12"/>
  <c r="BD532" i="12"/>
  <c r="BE532" i="12"/>
  <c r="BF532" i="12"/>
  <c r="BI532" i="12"/>
  <c r="BJ532" i="12"/>
  <c r="BK532" i="12"/>
  <c r="BN532" i="12"/>
  <c r="BO532" i="12"/>
  <c r="BP532" i="12"/>
  <c r="CD532" i="12"/>
  <c r="CE532" i="12"/>
  <c r="AO533" i="12"/>
  <c r="AP533" i="12"/>
  <c r="AQ533" i="12"/>
  <c r="AT533" i="12"/>
  <c r="AU533" i="12"/>
  <c r="AV533" i="12"/>
  <c r="AY533" i="12"/>
  <c r="AZ533" i="12"/>
  <c r="BA533" i="12"/>
  <c r="BD533" i="12"/>
  <c r="BE533" i="12"/>
  <c r="BF533" i="12"/>
  <c r="BI533" i="12"/>
  <c r="BJ533" i="12"/>
  <c r="BK533" i="12"/>
  <c r="BN533" i="12"/>
  <c r="BO533" i="12"/>
  <c r="BP533" i="12"/>
  <c r="CD533" i="12"/>
  <c r="CE533" i="12"/>
  <c r="AO534" i="12"/>
  <c r="AP534" i="12"/>
  <c r="AQ534" i="12"/>
  <c r="AT534" i="12"/>
  <c r="AU534" i="12"/>
  <c r="AV534" i="12"/>
  <c r="AY534" i="12"/>
  <c r="AZ534" i="12"/>
  <c r="BA534" i="12"/>
  <c r="BD534" i="12"/>
  <c r="BE534" i="12"/>
  <c r="BF534" i="12"/>
  <c r="BI534" i="12"/>
  <c r="BJ534" i="12"/>
  <c r="BK534" i="12"/>
  <c r="BN534" i="12"/>
  <c r="BO534" i="12"/>
  <c r="BP534" i="12"/>
  <c r="CD534" i="12"/>
  <c r="CE534" i="12"/>
  <c r="AO535" i="12"/>
  <c r="AP535" i="12"/>
  <c r="AQ535" i="12"/>
  <c r="AT535" i="12"/>
  <c r="AU535" i="12"/>
  <c r="AV535" i="12"/>
  <c r="AY535" i="12"/>
  <c r="AZ535" i="12"/>
  <c r="BA535" i="12"/>
  <c r="BD535" i="12"/>
  <c r="BE535" i="12"/>
  <c r="BF535" i="12"/>
  <c r="BI535" i="12"/>
  <c r="BJ535" i="12"/>
  <c r="BK535" i="12"/>
  <c r="BN535" i="12"/>
  <c r="BO535" i="12"/>
  <c r="BP535" i="12"/>
  <c r="CD535" i="12"/>
  <c r="CE535" i="12"/>
  <c r="AO536" i="12"/>
  <c r="AP536" i="12"/>
  <c r="AQ536" i="12"/>
  <c r="AT536" i="12"/>
  <c r="AU536" i="12"/>
  <c r="AV536" i="12"/>
  <c r="AY536" i="12"/>
  <c r="AZ536" i="12"/>
  <c r="BA536" i="12"/>
  <c r="BD536" i="12"/>
  <c r="BE536" i="12"/>
  <c r="BF536" i="12"/>
  <c r="BI536" i="12"/>
  <c r="BJ536" i="12"/>
  <c r="BK536" i="12"/>
  <c r="BN536" i="12"/>
  <c r="BO536" i="12"/>
  <c r="BP536" i="12"/>
  <c r="CD536" i="12"/>
  <c r="CE536" i="12"/>
  <c r="AO537" i="12"/>
  <c r="AP537" i="12"/>
  <c r="AQ537" i="12"/>
  <c r="AT537" i="12"/>
  <c r="AU537" i="12"/>
  <c r="AV537" i="12"/>
  <c r="AY537" i="12"/>
  <c r="AZ537" i="12"/>
  <c r="BA537" i="12"/>
  <c r="BD537" i="12"/>
  <c r="BE537" i="12"/>
  <c r="BF537" i="12"/>
  <c r="BI537" i="12"/>
  <c r="BJ537" i="12"/>
  <c r="BK537" i="12"/>
  <c r="BN537" i="12"/>
  <c r="BO537" i="12"/>
  <c r="BP537" i="12"/>
  <c r="CD537" i="12"/>
  <c r="CE537" i="12"/>
  <c r="AO538" i="12"/>
  <c r="AP538" i="12"/>
  <c r="AQ538" i="12"/>
  <c r="AT538" i="12"/>
  <c r="AU538" i="12"/>
  <c r="AV538" i="12"/>
  <c r="AY538" i="12"/>
  <c r="AZ538" i="12"/>
  <c r="BA538" i="12"/>
  <c r="BD538" i="12"/>
  <c r="BE538" i="12"/>
  <c r="BF538" i="12"/>
  <c r="BI538" i="12"/>
  <c r="BJ538" i="12"/>
  <c r="BK538" i="12"/>
  <c r="BN538" i="12"/>
  <c r="BO538" i="12"/>
  <c r="BP538" i="12"/>
  <c r="CD538" i="12"/>
  <c r="CE538" i="12"/>
  <c r="AO539" i="12"/>
  <c r="AP539" i="12"/>
  <c r="AQ539" i="12"/>
  <c r="AT539" i="12"/>
  <c r="AU539" i="12"/>
  <c r="AV539" i="12"/>
  <c r="AY539" i="12"/>
  <c r="AZ539" i="12"/>
  <c r="BA539" i="12"/>
  <c r="BD539" i="12"/>
  <c r="BE539" i="12"/>
  <c r="BF539" i="12"/>
  <c r="BI539" i="12"/>
  <c r="BJ539" i="12"/>
  <c r="BK539" i="12"/>
  <c r="BN539" i="12"/>
  <c r="BO539" i="12"/>
  <c r="BP539" i="12"/>
  <c r="CD539" i="12"/>
  <c r="CE539" i="12"/>
  <c r="AO540" i="12"/>
  <c r="AP540" i="12"/>
  <c r="AQ540" i="12"/>
  <c r="AT540" i="12"/>
  <c r="AU540" i="12"/>
  <c r="AV540" i="12"/>
  <c r="AY540" i="12"/>
  <c r="AZ540" i="12"/>
  <c r="BA540" i="12"/>
  <c r="BD540" i="12"/>
  <c r="BE540" i="12"/>
  <c r="BF540" i="12"/>
  <c r="BI540" i="12"/>
  <c r="BJ540" i="12"/>
  <c r="BK540" i="12"/>
  <c r="BN540" i="12"/>
  <c r="BO540" i="12"/>
  <c r="BP540" i="12"/>
  <c r="CD540" i="12"/>
  <c r="CE540" i="12"/>
  <c r="AO541" i="12"/>
  <c r="AP541" i="12"/>
  <c r="AQ541" i="12"/>
  <c r="AT541" i="12"/>
  <c r="AU541" i="12"/>
  <c r="AV541" i="12"/>
  <c r="AY541" i="12"/>
  <c r="AZ541" i="12"/>
  <c r="BA541" i="12"/>
  <c r="BD541" i="12"/>
  <c r="BE541" i="12"/>
  <c r="BF541" i="12"/>
  <c r="BI541" i="12"/>
  <c r="BJ541" i="12"/>
  <c r="BK541" i="12"/>
  <c r="BN541" i="12"/>
  <c r="BO541" i="12"/>
  <c r="BP541" i="12"/>
  <c r="CD541" i="12"/>
  <c r="CE541" i="12"/>
  <c r="AO542" i="12"/>
  <c r="AP542" i="12"/>
  <c r="AQ542" i="12"/>
  <c r="AT542" i="12"/>
  <c r="AU542" i="12"/>
  <c r="AV542" i="12"/>
  <c r="AY542" i="12"/>
  <c r="AZ542" i="12"/>
  <c r="BA542" i="12"/>
  <c r="BD542" i="12"/>
  <c r="BE542" i="12"/>
  <c r="BF542" i="12"/>
  <c r="BI542" i="12"/>
  <c r="BJ542" i="12"/>
  <c r="BK542" i="12"/>
  <c r="BN542" i="12"/>
  <c r="BO542" i="12"/>
  <c r="BP542" i="12"/>
  <c r="CD542" i="12"/>
  <c r="CE542" i="12"/>
  <c r="AO543" i="12"/>
  <c r="AP543" i="12"/>
  <c r="AQ543" i="12"/>
  <c r="AT543" i="12"/>
  <c r="AU543" i="12"/>
  <c r="AV543" i="12"/>
  <c r="AY543" i="12"/>
  <c r="AZ543" i="12"/>
  <c r="BA543" i="12"/>
  <c r="BD543" i="12"/>
  <c r="BE543" i="12"/>
  <c r="BF543" i="12"/>
  <c r="BI543" i="12"/>
  <c r="BJ543" i="12"/>
  <c r="BK543" i="12"/>
  <c r="BN543" i="12"/>
  <c r="BO543" i="12"/>
  <c r="BP543" i="12"/>
  <c r="CD543" i="12"/>
  <c r="CE543" i="12"/>
  <c r="AO544" i="12"/>
  <c r="AP544" i="12"/>
  <c r="AQ544" i="12"/>
  <c r="AT544" i="12"/>
  <c r="AU544" i="12"/>
  <c r="AV544" i="12"/>
  <c r="AY544" i="12"/>
  <c r="AZ544" i="12"/>
  <c r="BA544" i="12"/>
  <c r="BD544" i="12"/>
  <c r="BE544" i="12"/>
  <c r="BF544" i="12"/>
  <c r="BI544" i="12"/>
  <c r="BJ544" i="12"/>
  <c r="BK544" i="12"/>
  <c r="BN544" i="12"/>
  <c r="BO544" i="12"/>
  <c r="BP544" i="12"/>
  <c r="CD544" i="12"/>
  <c r="CE544" i="12"/>
  <c r="AO545" i="12"/>
  <c r="AP545" i="12"/>
  <c r="AQ545" i="12"/>
  <c r="AT545" i="12"/>
  <c r="AU545" i="12"/>
  <c r="AV545" i="12"/>
  <c r="AY545" i="12"/>
  <c r="AZ545" i="12"/>
  <c r="BA545" i="12"/>
  <c r="BD545" i="12"/>
  <c r="BE545" i="12"/>
  <c r="BF545" i="12"/>
  <c r="BI545" i="12"/>
  <c r="BJ545" i="12"/>
  <c r="BK545" i="12"/>
  <c r="BN545" i="12"/>
  <c r="BO545" i="12"/>
  <c r="BP545" i="12"/>
  <c r="CD545" i="12"/>
  <c r="CE545" i="12"/>
  <c r="AO546" i="12"/>
  <c r="AP546" i="12"/>
  <c r="AQ546" i="12"/>
  <c r="AT546" i="12"/>
  <c r="AU546" i="12"/>
  <c r="AV546" i="12"/>
  <c r="AY546" i="12"/>
  <c r="AZ546" i="12"/>
  <c r="BA546" i="12"/>
  <c r="BD546" i="12"/>
  <c r="BE546" i="12"/>
  <c r="BF546" i="12"/>
  <c r="BI546" i="12"/>
  <c r="BJ546" i="12"/>
  <c r="BK546" i="12"/>
  <c r="BN546" i="12"/>
  <c r="BO546" i="12"/>
  <c r="BP546" i="12"/>
  <c r="CD546" i="12"/>
  <c r="CE546" i="12"/>
  <c r="AO547" i="12"/>
  <c r="AP547" i="12"/>
  <c r="AQ547" i="12"/>
  <c r="AT547" i="12"/>
  <c r="AU547" i="12"/>
  <c r="AV547" i="12"/>
  <c r="AY547" i="12"/>
  <c r="AZ547" i="12"/>
  <c r="BA547" i="12"/>
  <c r="BD547" i="12"/>
  <c r="BE547" i="12"/>
  <c r="BF547" i="12"/>
  <c r="BI547" i="12"/>
  <c r="BJ547" i="12"/>
  <c r="BK547" i="12"/>
  <c r="BN547" i="12"/>
  <c r="BO547" i="12"/>
  <c r="BP547" i="12"/>
  <c r="CD547" i="12"/>
  <c r="CE547" i="12"/>
  <c r="AO548" i="12"/>
  <c r="AP548" i="12"/>
  <c r="AQ548" i="12"/>
  <c r="AT548" i="12"/>
  <c r="AU548" i="12"/>
  <c r="AV548" i="12"/>
  <c r="AY548" i="12"/>
  <c r="AZ548" i="12"/>
  <c r="BA548" i="12"/>
  <c r="BD548" i="12"/>
  <c r="BE548" i="12"/>
  <c r="BF548" i="12"/>
  <c r="BI548" i="12"/>
  <c r="BJ548" i="12"/>
  <c r="BK548" i="12"/>
  <c r="BN548" i="12"/>
  <c r="BO548" i="12"/>
  <c r="BP548" i="12"/>
  <c r="CD548" i="12"/>
  <c r="CE548" i="12"/>
  <c r="AO549" i="12"/>
  <c r="AP549" i="12"/>
  <c r="AQ549" i="12"/>
  <c r="AT549" i="12"/>
  <c r="AU549" i="12"/>
  <c r="AV549" i="12"/>
  <c r="AY549" i="12"/>
  <c r="AZ549" i="12"/>
  <c r="BA549" i="12"/>
  <c r="BD549" i="12"/>
  <c r="BE549" i="12"/>
  <c r="BF549" i="12"/>
  <c r="BI549" i="12"/>
  <c r="BJ549" i="12"/>
  <c r="BK549" i="12"/>
  <c r="BN549" i="12"/>
  <c r="BO549" i="12"/>
  <c r="BP549" i="12"/>
  <c r="CD549" i="12"/>
  <c r="CE549" i="12"/>
  <c r="AO550" i="12"/>
  <c r="AP550" i="12"/>
  <c r="AQ550" i="12"/>
  <c r="AT550" i="12"/>
  <c r="AU550" i="12"/>
  <c r="AV550" i="12"/>
  <c r="AY550" i="12"/>
  <c r="AZ550" i="12"/>
  <c r="BA550" i="12"/>
  <c r="BD550" i="12"/>
  <c r="BE550" i="12"/>
  <c r="BF550" i="12"/>
  <c r="BI550" i="12"/>
  <c r="BJ550" i="12"/>
  <c r="BK550" i="12"/>
  <c r="BN550" i="12"/>
  <c r="BO550" i="12"/>
  <c r="BP550" i="12"/>
  <c r="CD550" i="12"/>
  <c r="CE550" i="12"/>
  <c r="AO551" i="12"/>
  <c r="AP551" i="12"/>
  <c r="AQ551" i="12"/>
  <c r="AT551" i="12"/>
  <c r="AU551" i="12"/>
  <c r="AV551" i="12"/>
  <c r="AY551" i="12"/>
  <c r="AZ551" i="12"/>
  <c r="BA551" i="12"/>
  <c r="BD551" i="12"/>
  <c r="BE551" i="12"/>
  <c r="BF551" i="12"/>
  <c r="BI551" i="12"/>
  <c r="BJ551" i="12"/>
  <c r="BK551" i="12"/>
  <c r="BN551" i="12"/>
  <c r="BO551" i="12"/>
  <c r="BP551" i="12"/>
  <c r="CD551" i="12"/>
  <c r="CE551" i="12"/>
  <c r="AO552" i="12"/>
  <c r="AP552" i="12"/>
  <c r="AQ552" i="12"/>
  <c r="AT552" i="12"/>
  <c r="AU552" i="12"/>
  <c r="AV552" i="12"/>
  <c r="AY552" i="12"/>
  <c r="AZ552" i="12"/>
  <c r="BA552" i="12"/>
  <c r="BD552" i="12"/>
  <c r="BE552" i="12"/>
  <c r="BF552" i="12"/>
  <c r="BI552" i="12"/>
  <c r="BJ552" i="12"/>
  <c r="BK552" i="12"/>
  <c r="BN552" i="12"/>
  <c r="BO552" i="12"/>
  <c r="BP552" i="12"/>
  <c r="CD552" i="12"/>
  <c r="CE552" i="12"/>
  <c r="AO553" i="12"/>
  <c r="AP553" i="12"/>
  <c r="AQ553" i="12"/>
  <c r="AT553" i="12"/>
  <c r="AU553" i="12"/>
  <c r="AV553" i="12"/>
  <c r="AY553" i="12"/>
  <c r="AZ553" i="12"/>
  <c r="BA553" i="12"/>
  <c r="BD553" i="12"/>
  <c r="BE553" i="12"/>
  <c r="BF553" i="12"/>
  <c r="BI553" i="12"/>
  <c r="BJ553" i="12"/>
  <c r="BK553" i="12"/>
  <c r="BN553" i="12"/>
  <c r="BO553" i="12"/>
  <c r="BP553" i="12"/>
  <c r="CD553" i="12"/>
  <c r="CE553" i="12"/>
  <c r="AO554" i="12"/>
  <c r="AP554" i="12"/>
  <c r="AQ554" i="12"/>
  <c r="AT554" i="12"/>
  <c r="AU554" i="12"/>
  <c r="AV554" i="12"/>
  <c r="AY554" i="12"/>
  <c r="AZ554" i="12"/>
  <c r="BA554" i="12"/>
  <c r="BD554" i="12"/>
  <c r="BE554" i="12"/>
  <c r="BF554" i="12"/>
  <c r="BI554" i="12"/>
  <c r="BJ554" i="12"/>
  <c r="BK554" i="12"/>
  <c r="BN554" i="12"/>
  <c r="BO554" i="12"/>
  <c r="BP554" i="12"/>
  <c r="CD554" i="12"/>
  <c r="CE554" i="12"/>
  <c r="AO555" i="12"/>
  <c r="AP555" i="12"/>
  <c r="AQ555" i="12"/>
  <c r="AT555" i="12"/>
  <c r="AU555" i="12"/>
  <c r="AV555" i="12"/>
  <c r="AY555" i="12"/>
  <c r="AZ555" i="12"/>
  <c r="BA555" i="12"/>
  <c r="BD555" i="12"/>
  <c r="BE555" i="12"/>
  <c r="BF555" i="12"/>
  <c r="BI555" i="12"/>
  <c r="BJ555" i="12"/>
  <c r="BK555" i="12"/>
  <c r="BN555" i="12"/>
  <c r="BO555" i="12"/>
  <c r="BP555" i="12"/>
  <c r="CD555" i="12"/>
  <c r="CE555" i="12"/>
  <c r="AO556" i="12"/>
  <c r="AP556" i="12"/>
  <c r="AQ556" i="12"/>
  <c r="AT556" i="12"/>
  <c r="AU556" i="12"/>
  <c r="AV556" i="12"/>
  <c r="AY556" i="12"/>
  <c r="AZ556" i="12"/>
  <c r="BA556" i="12"/>
  <c r="BD556" i="12"/>
  <c r="BE556" i="12"/>
  <c r="BF556" i="12"/>
  <c r="BI556" i="12"/>
  <c r="BJ556" i="12"/>
  <c r="BK556" i="12"/>
  <c r="BN556" i="12"/>
  <c r="BO556" i="12"/>
  <c r="BP556" i="12"/>
  <c r="CD556" i="12"/>
  <c r="CE556" i="12"/>
  <c r="AO557" i="12"/>
  <c r="AP557" i="12"/>
  <c r="AQ557" i="12"/>
  <c r="AT557" i="12"/>
  <c r="AU557" i="12"/>
  <c r="AV557" i="12"/>
  <c r="AY557" i="12"/>
  <c r="AZ557" i="12"/>
  <c r="BA557" i="12"/>
  <c r="BD557" i="12"/>
  <c r="BE557" i="12"/>
  <c r="BF557" i="12"/>
  <c r="BI557" i="12"/>
  <c r="BJ557" i="12"/>
  <c r="BK557" i="12"/>
  <c r="BN557" i="12"/>
  <c r="BO557" i="12"/>
  <c r="BP557" i="12"/>
  <c r="CD557" i="12"/>
  <c r="CE557" i="12"/>
  <c r="AO558" i="12"/>
  <c r="AP558" i="12"/>
  <c r="AQ558" i="12"/>
  <c r="AT558" i="12"/>
  <c r="AU558" i="12"/>
  <c r="AV558" i="12"/>
  <c r="AY558" i="12"/>
  <c r="AZ558" i="12"/>
  <c r="BA558" i="12"/>
  <c r="BD558" i="12"/>
  <c r="BE558" i="12"/>
  <c r="BF558" i="12"/>
  <c r="BI558" i="12"/>
  <c r="BJ558" i="12"/>
  <c r="BK558" i="12"/>
  <c r="BN558" i="12"/>
  <c r="BO558" i="12"/>
  <c r="BP558" i="12"/>
  <c r="CD558" i="12"/>
  <c r="CE558" i="12"/>
  <c r="AO559" i="12"/>
  <c r="AP559" i="12"/>
  <c r="AQ559" i="12"/>
  <c r="AT559" i="12"/>
  <c r="AU559" i="12"/>
  <c r="AV559" i="12"/>
  <c r="AY559" i="12"/>
  <c r="AZ559" i="12"/>
  <c r="BA559" i="12"/>
  <c r="BD559" i="12"/>
  <c r="BE559" i="12"/>
  <c r="BF559" i="12"/>
  <c r="BI559" i="12"/>
  <c r="BJ559" i="12"/>
  <c r="BK559" i="12"/>
  <c r="BN559" i="12"/>
  <c r="BO559" i="12"/>
  <c r="BP559" i="12"/>
  <c r="CD559" i="12"/>
  <c r="CE559" i="12"/>
  <c r="AO560" i="12"/>
  <c r="AP560" i="12"/>
  <c r="AQ560" i="12"/>
  <c r="AT560" i="12"/>
  <c r="AU560" i="12"/>
  <c r="AV560" i="12"/>
  <c r="AY560" i="12"/>
  <c r="AZ560" i="12"/>
  <c r="BA560" i="12"/>
  <c r="BD560" i="12"/>
  <c r="BE560" i="12"/>
  <c r="BF560" i="12"/>
  <c r="BI560" i="12"/>
  <c r="BJ560" i="12"/>
  <c r="BK560" i="12"/>
  <c r="BN560" i="12"/>
  <c r="BO560" i="12"/>
  <c r="BP560" i="12"/>
  <c r="CD560" i="12"/>
  <c r="CE560" i="12"/>
  <c r="AO561" i="12"/>
  <c r="AP561" i="12"/>
  <c r="AQ561" i="12"/>
  <c r="AT561" i="12"/>
  <c r="AU561" i="12"/>
  <c r="AV561" i="12"/>
  <c r="AY561" i="12"/>
  <c r="AZ561" i="12"/>
  <c r="BA561" i="12"/>
  <c r="BD561" i="12"/>
  <c r="BE561" i="12"/>
  <c r="BF561" i="12"/>
  <c r="BI561" i="12"/>
  <c r="BJ561" i="12"/>
  <c r="BK561" i="12"/>
  <c r="BN561" i="12"/>
  <c r="BO561" i="12"/>
  <c r="BP561" i="12"/>
  <c r="CD561" i="12"/>
  <c r="CE561" i="12"/>
  <c r="AO562" i="12"/>
  <c r="AP562" i="12"/>
  <c r="AQ562" i="12"/>
  <c r="AT562" i="12"/>
  <c r="AU562" i="12"/>
  <c r="AV562" i="12"/>
  <c r="AY562" i="12"/>
  <c r="AZ562" i="12"/>
  <c r="BA562" i="12"/>
  <c r="BD562" i="12"/>
  <c r="BE562" i="12"/>
  <c r="BF562" i="12"/>
  <c r="BI562" i="12"/>
  <c r="BJ562" i="12"/>
  <c r="BK562" i="12"/>
  <c r="BN562" i="12"/>
  <c r="BO562" i="12"/>
  <c r="BP562" i="12"/>
  <c r="CD562" i="12"/>
  <c r="CE562" i="12"/>
  <c r="AO563" i="12"/>
  <c r="AP563" i="12"/>
  <c r="AQ563" i="12"/>
  <c r="AT563" i="12"/>
  <c r="AU563" i="12"/>
  <c r="AV563" i="12"/>
  <c r="AY563" i="12"/>
  <c r="AZ563" i="12"/>
  <c r="BA563" i="12"/>
  <c r="BD563" i="12"/>
  <c r="BE563" i="12"/>
  <c r="BF563" i="12"/>
  <c r="BI563" i="12"/>
  <c r="BJ563" i="12"/>
  <c r="BK563" i="12"/>
  <c r="BN563" i="12"/>
  <c r="BO563" i="12"/>
  <c r="BP563" i="12"/>
  <c r="CD563" i="12"/>
  <c r="CE563" i="12"/>
  <c r="AO564" i="12"/>
  <c r="AP564" i="12"/>
  <c r="AQ564" i="12"/>
  <c r="AT564" i="12"/>
  <c r="AU564" i="12"/>
  <c r="AV564" i="12"/>
  <c r="AY564" i="12"/>
  <c r="AZ564" i="12"/>
  <c r="BA564" i="12"/>
  <c r="BD564" i="12"/>
  <c r="BE564" i="12"/>
  <c r="BF564" i="12"/>
  <c r="BI564" i="12"/>
  <c r="BJ564" i="12"/>
  <c r="BK564" i="12"/>
  <c r="BN564" i="12"/>
  <c r="BO564" i="12"/>
  <c r="BP564" i="12"/>
  <c r="CD564" i="12"/>
  <c r="CE564" i="12"/>
  <c r="AO565" i="12"/>
  <c r="AP565" i="12"/>
  <c r="AQ565" i="12"/>
  <c r="AT565" i="12"/>
  <c r="AU565" i="12"/>
  <c r="AV565" i="12"/>
  <c r="AY565" i="12"/>
  <c r="AZ565" i="12"/>
  <c r="BA565" i="12"/>
  <c r="BD565" i="12"/>
  <c r="BE565" i="12"/>
  <c r="BF565" i="12"/>
  <c r="BI565" i="12"/>
  <c r="BJ565" i="12"/>
  <c r="BK565" i="12"/>
  <c r="BN565" i="12"/>
  <c r="BO565" i="12"/>
  <c r="BP565" i="12"/>
  <c r="CD565" i="12"/>
  <c r="CE565" i="12"/>
  <c r="AO566" i="12"/>
  <c r="AP566" i="12"/>
  <c r="AQ566" i="12"/>
  <c r="AT566" i="12"/>
  <c r="AU566" i="12"/>
  <c r="AV566" i="12"/>
  <c r="AY566" i="12"/>
  <c r="AZ566" i="12"/>
  <c r="BA566" i="12"/>
  <c r="BD566" i="12"/>
  <c r="BE566" i="12"/>
  <c r="BF566" i="12"/>
  <c r="BI566" i="12"/>
  <c r="BJ566" i="12"/>
  <c r="BK566" i="12"/>
  <c r="BN566" i="12"/>
  <c r="BO566" i="12"/>
  <c r="BP566" i="12"/>
  <c r="CD566" i="12"/>
  <c r="CE566" i="12"/>
  <c r="AO567" i="12"/>
  <c r="AP567" i="12"/>
  <c r="AQ567" i="12"/>
  <c r="AT567" i="12"/>
  <c r="AU567" i="12"/>
  <c r="AV567" i="12"/>
  <c r="AY567" i="12"/>
  <c r="AZ567" i="12"/>
  <c r="BA567" i="12"/>
  <c r="BD567" i="12"/>
  <c r="BE567" i="12"/>
  <c r="BF567" i="12"/>
  <c r="BI567" i="12"/>
  <c r="BJ567" i="12"/>
  <c r="BK567" i="12"/>
  <c r="BN567" i="12"/>
  <c r="BO567" i="12"/>
  <c r="BP567" i="12"/>
  <c r="CD567" i="12"/>
  <c r="CE567" i="12"/>
  <c r="AO568" i="12"/>
  <c r="AP568" i="12"/>
  <c r="AQ568" i="12"/>
  <c r="AT568" i="12"/>
  <c r="AU568" i="12"/>
  <c r="AV568" i="12"/>
  <c r="AY568" i="12"/>
  <c r="AZ568" i="12"/>
  <c r="BA568" i="12"/>
  <c r="BD568" i="12"/>
  <c r="BE568" i="12"/>
  <c r="BF568" i="12"/>
  <c r="BI568" i="12"/>
  <c r="BJ568" i="12"/>
  <c r="BK568" i="12"/>
  <c r="BN568" i="12"/>
  <c r="BO568" i="12"/>
  <c r="BP568" i="12"/>
  <c r="CD568" i="12"/>
  <c r="CE568" i="12"/>
  <c r="AO569" i="12"/>
  <c r="AP569" i="12"/>
  <c r="AQ569" i="12"/>
  <c r="AT569" i="12"/>
  <c r="AU569" i="12"/>
  <c r="AV569" i="12"/>
  <c r="AY569" i="12"/>
  <c r="AZ569" i="12"/>
  <c r="BA569" i="12"/>
  <c r="BD569" i="12"/>
  <c r="BE569" i="12"/>
  <c r="BF569" i="12"/>
  <c r="BI569" i="12"/>
  <c r="BJ569" i="12"/>
  <c r="BK569" i="12"/>
  <c r="BN569" i="12"/>
  <c r="BO569" i="12"/>
  <c r="BP569" i="12"/>
  <c r="CD569" i="12"/>
  <c r="CE569" i="12"/>
  <c r="AO570" i="12"/>
  <c r="AP570" i="12"/>
  <c r="AQ570" i="12"/>
  <c r="AT570" i="12"/>
  <c r="AU570" i="12"/>
  <c r="AV570" i="12"/>
  <c r="AY570" i="12"/>
  <c r="AZ570" i="12"/>
  <c r="BA570" i="12"/>
  <c r="BD570" i="12"/>
  <c r="BE570" i="12"/>
  <c r="BF570" i="12"/>
  <c r="BI570" i="12"/>
  <c r="BJ570" i="12"/>
  <c r="BK570" i="12"/>
  <c r="BN570" i="12"/>
  <c r="BO570" i="12"/>
  <c r="BP570" i="12"/>
  <c r="CD570" i="12"/>
  <c r="CE570" i="12"/>
  <c r="AO571" i="12"/>
  <c r="AP571" i="12"/>
  <c r="AQ571" i="12"/>
  <c r="AT571" i="12"/>
  <c r="AU571" i="12"/>
  <c r="AV571" i="12"/>
  <c r="AY571" i="12"/>
  <c r="AZ571" i="12"/>
  <c r="BA571" i="12"/>
  <c r="BD571" i="12"/>
  <c r="BE571" i="12"/>
  <c r="BF571" i="12"/>
  <c r="BI571" i="12"/>
  <c r="BJ571" i="12"/>
  <c r="BK571" i="12"/>
  <c r="BN571" i="12"/>
  <c r="BO571" i="12"/>
  <c r="BP571" i="12"/>
  <c r="CD571" i="12"/>
  <c r="CE571" i="12"/>
  <c r="AO572" i="12"/>
  <c r="AP572" i="12"/>
  <c r="AQ572" i="12"/>
  <c r="AT572" i="12"/>
  <c r="AU572" i="12"/>
  <c r="AV572" i="12"/>
  <c r="AY572" i="12"/>
  <c r="AZ572" i="12"/>
  <c r="BA572" i="12"/>
  <c r="BD572" i="12"/>
  <c r="BE572" i="12"/>
  <c r="BF572" i="12"/>
  <c r="BI572" i="12"/>
  <c r="BJ572" i="12"/>
  <c r="BK572" i="12"/>
  <c r="BN572" i="12"/>
  <c r="BO572" i="12"/>
  <c r="BP572" i="12"/>
  <c r="CD572" i="12"/>
  <c r="CE572" i="12"/>
  <c r="AO573" i="12"/>
  <c r="AP573" i="12"/>
  <c r="AQ573" i="12"/>
  <c r="AT573" i="12"/>
  <c r="AU573" i="12"/>
  <c r="AV573" i="12"/>
  <c r="AY573" i="12"/>
  <c r="AZ573" i="12"/>
  <c r="BA573" i="12"/>
  <c r="BD573" i="12"/>
  <c r="BE573" i="12"/>
  <c r="BF573" i="12"/>
  <c r="BI573" i="12"/>
  <c r="BJ573" i="12"/>
  <c r="BK573" i="12"/>
  <c r="BN573" i="12"/>
  <c r="BO573" i="12"/>
  <c r="BP573" i="12"/>
  <c r="CD573" i="12"/>
  <c r="CE573" i="12"/>
  <c r="AO574" i="12"/>
  <c r="AP574" i="12"/>
  <c r="AQ574" i="12"/>
  <c r="AT574" i="12"/>
  <c r="AU574" i="12"/>
  <c r="AV574" i="12"/>
  <c r="AY574" i="12"/>
  <c r="AZ574" i="12"/>
  <c r="BA574" i="12"/>
  <c r="BD574" i="12"/>
  <c r="BE574" i="12"/>
  <c r="BF574" i="12"/>
  <c r="BI574" i="12"/>
  <c r="BJ574" i="12"/>
  <c r="BK574" i="12"/>
  <c r="BN574" i="12"/>
  <c r="BO574" i="12"/>
  <c r="BP574" i="12"/>
  <c r="CD574" i="12"/>
  <c r="CE574" i="12"/>
  <c r="AO575" i="12"/>
  <c r="AP575" i="12"/>
  <c r="AQ575" i="12"/>
  <c r="AT575" i="12"/>
  <c r="AU575" i="12"/>
  <c r="AV575" i="12"/>
  <c r="AY575" i="12"/>
  <c r="AZ575" i="12"/>
  <c r="BA575" i="12"/>
  <c r="BD575" i="12"/>
  <c r="BE575" i="12"/>
  <c r="BF575" i="12"/>
  <c r="BI575" i="12"/>
  <c r="BJ575" i="12"/>
  <c r="BK575" i="12"/>
  <c r="BN575" i="12"/>
  <c r="BO575" i="12"/>
  <c r="BP575" i="12"/>
  <c r="CD575" i="12"/>
  <c r="CE575" i="12"/>
  <c r="AO576" i="12"/>
  <c r="AP576" i="12"/>
  <c r="AQ576" i="12"/>
  <c r="AT576" i="12"/>
  <c r="AU576" i="12"/>
  <c r="AV576" i="12"/>
  <c r="AY576" i="12"/>
  <c r="AZ576" i="12"/>
  <c r="BA576" i="12"/>
  <c r="BD576" i="12"/>
  <c r="BE576" i="12"/>
  <c r="BF576" i="12"/>
  <c r="BI576" i="12"/>
  <c r="BJ576" i="12"/>
  <c r="BK576" i="12"/>
  <c r="BN576" i="12"/>
  <c r="BO576" i="12"/>
  <c r="BP576" i="12"/>
  <c r="CD576" i="12"/>
  <c r="CE576" i="12"/>
  <c r="AO577" i="12"/>
  <c r="AP577" i="12"/>
  <c r="AQ577" i="12"/>
  <c r="AT577" i="12"/>
  <c r="AU577" i="12"/>
  <c r="AV577" i="12"/>
  <c r="AY577" i="12"/>
  <c r="AZ577" i="12"/>
  <c r="BA577" i="12"/>
  <c r="BD577" i="12"/>
  <c r="BE577" i="12"/>
  <c r="BF577" i="12"/>
  <c r="BI577" i="12"/>
  <c r="BJ577" i="12"/>
  <c r="BK577" i="12"/>
  <c r="BN577" i="12"/>
  <c r="BO577" i="12"/>
  <c r="BP577" i="12"/>
  <c r="CD577" i="12"/>
  <c r="CE577" i="12"/>
  <c r="AO578" i="12"/>
  <c r="AP578" i="12"/>
  <c r="AQ578" i="12"/>
  <c r="AT578" i="12"/>
  <c r="AU578" i="12"/>
  <c r="AV578" i="12"/>
  <c r="AY578" i="12"/>
  <c r="AZ578" i="12"/>
  <c r="BA578" i="12"/>
  <c r="BD578" i="12"/>
  <c r="BE578" i="12"/>
  <c r="BF578" i="12"/>
  <c r="BI578" i="12"/>
  <c r="BJ578" i="12"/>
  <c r="BK578" i="12"/>
  <c r="BN578" i="12"/>
  <c r="BO578" i="12"/>
  <c r="BP578" i="12"/>
  <c r="CD578" i="12"/>
  <c r="CE578" i="12"/>
  <c r="AO579" i="12"/>
  <c r="AP579" i="12"/>
  <c r="AQ579" i="12"/>
  <c r="AT579" i="12"/>
  <c r="AU579" i="12"/>
  <c r="AV579" i="12"/>
  <c r="AY579" i="12"/>
  <c r="AZ579" i="12"/>
  <c r="BA579" i="12"/>
  <c r="BD579" i="12"/>
  <c r="BE579" i="12"/>
  <c r="BF579" i="12"/>
  <c r="BI579" i="12"/>
  <c r="BJ579" i="12"/>
  <c r="BK579" i="12"/>
  <c r="BN579" i="12"/>
  <c r="BO579" i="12"/>
  <c r="BP579" i="12"/>
  <c r="CD579" i="12"/>
  <c r="CE579" i="12"/>
  <c r="AO580" i="12"/>
  <c r="AP580" i="12"/>
  <c r="AQ580" i="12"/>
  <c r="AT580" i="12"/>
  <c r="AU580" i="12"/>
  <c r="AV580" i="12"/>
  <c r="AY580" i="12"/>
  <c r="AZ580" i="12"/>
  <c r="BA580" i="12"/>
  <c r="BD580" i="12"/>
  <c r="BE580" i="12"/>
  <c r="BF580" i="12"/>
  <c r="BI580" i="12"/>
  <c r="BJ580" i="12"/>
  <c r="BK580" i="12"/>
  <c r="BN580" i="12"/>
  <c r="BO580" i="12"/>
  <c r="BP580" i="12"/>
  <c r="CD580" i="12"/>
  <c r="CE580" i="12"/>
  <c r="AO581" i="12"/>
  <c r="AP581" i="12"/>
  <c r="AQ581" i="12"/>
  <c r="AT581" i="12"/>
  <c r="AU581" i="12"/>
  <c r="AV581" i="12"/>
  <c r="AY581" i="12"/>
  <c r="AZ581" i="12"/>
  <c r="BA581" i="12"/>
  <c r="BD581" i="12"/>
  <c r="BE581" i="12"/>
  <c r="BF581" i="12"/>
  <c r="BI581" i="12"/>
  <c r="BJ581" i="12"/>
  <c r="BK581" i="12"/>
  <c r="BN581" i="12"/>
  <c r="BO581" i="12"/>
  <c r="BP581" i="12"/>
  <c r="CD581" i="12"/>
  <c r="CE581" i="12"/>
  <c r="AO582" i="12"/>
  <c r="AP582" i="12"/>
  <c r="AQ582" i="12"/>
  <c r="AT582" i="12"/>
  <c r="AU582" i="12"/>
  <c r="AV582" i="12"/>
  <c r="AY582" i="12"/>
  <c r="AZ582" i="12"/>
  <c r="BA582" i="12"/>
  <c r="BD582" i="12"/>
  <c r="BE582" i="12"/>
  <c r="BF582" i="12"/>
  <c r="BI582" i="12"/>
  <c r="BJ582" i="12"/>
  <c r="BK582" i="12"/>
  <c r="BN582" i="12"/>
  <c r="BO582" i="12"/>
  <c r="BP582" i="12"/>
  <c r="CD582" i="12"/>
  <c r="CE582" i="12"/>
  <c r="AO583" i="12"/>
  <c r="AP583" i="12"/>
  <c r="AQ583" i="12"/>
  <c r="AT583" i="12"/>
  <c r="AU583" i="12"/>
  <c r="AV583" i="12"/>
  <c r="AY583" i="12"/>
  <c r="AZ583" i="12"/>
  <c r="BA583" i="12"/>
  <c r="BD583" i="12"/>
  <c r="BE583" i="12"/>
  <c r="BF583" i="12"/>
  <c r="BI583" i="12"/>
  <c r="BJ583" i="12"/>
  <c r="BK583" i="12"/>
  <c r="BN583" i="12"/>
  <c r="BO583" i="12"/>
  <c r="BP583" i="12"/>
  <c r="CD583" i="12"/>
  <c r="CE583" i="12"/>
  <c r="AO584" i="12"/>
  <c r="AP584" i="12"/>
  <c r="AQ584" i="12"/>
  <c r="AT584" i="12"/>
  <c r="AU584" i="12"/>
  <c r="AV584" i="12"/>
  <c r="AY584" i="12"/>
  <c r="AZ584" i="12"/>
  <c r="BA584" i="12"/>
  <c r="BD584" i="12"/>
  <c r="BE584" i="12"/>
  <c r="BF584" i="12"/>
  <c r="BI584" i="12"/>
  <c r="BJ584" i="12"/>
  <c r="BK584" i="12"/>
  <c r="BN584" i="12"/>
  <c r="BO584" i="12"/>
  <c r="BP584" i="12"/>
  <c r="CD584" i="12"/>
  <c r="CE584" i="12"/>
  <c r="AO585" i="12"/>
  <c r="AP585" i="12"/>
  <c r="AQ585" i="12"/>
  <c r="AT585" i="12"/>
  <c r="AU585" i="12"/>
  <c r="AV585" i="12"/>
  <c r="AY585" i="12"/>
  <c r="AZ585" i="12"/>
  <c r="BA585" i="12"/>
  <c r="BD585" i="12"/>
  <c r="BE585" i="12"/>
  <c r="BF585" i="12"/>
  <c r="BI585" i="12"/>
  <c r="BJ585" i="12"/>
  <c r="BK585" i="12"/>
  <c r="BN585" i="12"/>
  <c r="BO585" i="12"/>
  <c r="BP585" i="12"/>
  <c r="CD585" i="12"/>
  <c r="CE585" i="12"/>
  <c r="AO586" i="12"/>
  <c r="AP586" i="12"/>
  <c r="AQ586" i="12"/>
  <c r="AT586" i="12"/>
  <c r="AU586" i="12"/>
  <c r="AV586" i="12"/>
  <c r="AY586" i="12"/>
  <c r="AZ586" i="12"/>
  <c r="BA586" i="12"/>
  <c r="BD586" i="12"/>
  <c r="BE586" i="12"/>
  <c r="BF586" i="12"/>
  <c r="BI586" i="12"/>
  <c r="BJ586" i="12"/>
  <c r="BK586" i="12"/>
  <c r="BN586" i="12"/>
  <c r="BO586" i="12"/>
  <c r="BP586" i="12"/>
  <c r="CD586" i="12"/>
  <c r="CE586" i="12"/>
  <c r="AO587" i="12"/>
  <c r="AP587" i="12"/>
  <c r="AQ587" i="12"/>
  <c r="AT587" i="12"/>
  <c r="AU587" i="12"/>
  <c r="AV587" i="12"/>
  <c r="AY587" i="12"/>
  <c r="AZ587" i="12"/>
  <c r="BA587" i="12"/>
  <c r="BD587" i="12"/>
  <c r="BE587" i="12"/>
  <c r="BF587" i="12"/>
  <c r="BI587" i="12"/>
  <c r="BJ587" i="12"/>
  <c r="BK587" i="12"/>
  <c r="BN587" i="12"/>
  <c r="BO587" i="12"/>
  <c r="BP587" i="12"/>
  <c r="CD587" i="12"/>
  <c r="CE587" i="12"/>
  <c r="AO588" i="12"/>
  <c r="AP588" i="12"/>
  <c r="AQ588" i="12"/>
  <c r="AT588" i="12"/>
  <c r="AU588" i="12"/>
  <c r="AV588" i="12"/>
  <c r="AY588" i="12"/>
  <c r="AZ588" i="12"/>
  <c r="BA588" i="12"/>
  <c r="BD588" i="12"/>
  <c r="BE588" i="12"/>
  <c r="BF588" i="12"/>
  <c r="BI588" i="12"/>
  <c r="BJ588" i="12"/>
  <c r="BK588" i="12"/>
  <c r="BN588" i="12"/>
  <c r="BO588" i="12"/>
  <c r="BP588" i="12"/>
  <c r="CD588" i="12"/>
  <c r="CE588" i="12"/>
  <c r="AO589" i="12"/>
  <c r="AP589" i="12"/>
  <c r="AQ589" i="12"/>
  <c r="AT589" i="12"/>
  <c r="AU589" i="12"/>
  <c r="AV589" i="12"/>
  <c r="AY589" i="12"/>
  <c r="AZ589" i="12"/>
  <c r="BA589" i="12"/>
  <c r="BD589" i="12"/>
  <c r="BE589" i="12"/>
  <c r="BF589" i="12"/>
  <c r="BI589" i="12"/>
  <c r="BJ589" i="12"/>
  <c r="BK589" i="12"/>
  <c r="BN589" i="12"/>
  <c r="BO589" i="12"/>
  <c r="BP589" i="12"/>
  <c r="CD589" i="12"/>
  <c r="CE589" i="12"/>
  <c r="AO590" i="12"/>
  <c r="AP590" i="12"/>
  <c r="AQ590" i="12"/>
  <c r="AT590" i="12"/>
  <c r="AU590" i="12"/>
  <c r="AV590" i="12"/>
  <c r="AY590" i="12"/>
  <c r="AZ590" i="12"/>
  <c r="BA590" i="12"/>
  <c r="BD590" i="12"/>
  <c r="BE590" i="12"/>
  <c r="BF590" i="12"/>
  <c r="BI590" i="12"/>
  <c r="BJ590" i="12"/>
  <c r="BK590" i="12"/>
  <c r="BN590" i="12"/>
  <c r="BO590" i="12"/>
  <c r="BP590" i="12"/>
  <c r="CD590" i="12"/>
  <c r="CE590" i="12"/>
  <c r="AO591" i="12"/>
  <c r="AP591" i="12"/>
  <c r="AQ591" i="12"/>
  <c r="AT591" i="12"/>
  <c r="AU591" i="12"/>
  <c r="AV591" i="12"/>
  <c r="AY591" i="12"/>
  <c r="AZ591" i="12"/>
  <c r="BA591" i="12"/>
  <c r="BD591" i="12"/>
  <c r="BE591" i="12"/>
  <c r="BF591" i="12"/>
  <c r="BI591" i="12"/>
  <c r="BJ591" i="12"/>
  <c r="BK591" i="12"/>
  <c r="BN591" i="12"/>
  <c r="BO591" i="12"/>
  <c r="BP591" i="12"/>
  <c r="CD591" i="12"/>
  <c r="CE591" i="12"/>
  <c r="AO592" i="12"/>
  <c r="AP592" i="12"/>
  <c r="AQ592" i="12"/>
  <c r="AT592" i="12"/>
  <c r="AU592" i="12"/>
  <c r="AV592" i="12"/>
  <c r="AY592" i="12"/>
  <c r="AZ592" i="12"/>
  <c r="BA592" i="12"/>
  <c r="BD592" i="12"/>
  <c r="BE592" i="12"/>
  <c r="BF592" i="12"/>
  <c r="BI592" i="12"/>
  <c r="BJ592" i="12"/>
  <c r="BK592" i="12"/>
  <c r="BN592" i="12"/>
  <c r="BO592" i="12"/>
  <c r="BP592" i="12"/>
  <c r="CD592" i="12"/>
  <c r="CE592" i="12"/>
  <c r="AO593" i="12"/>
  <c r="AP593" i="12"/>
  <c r="AQ593" i="12"/>
  <c r="AT593" i="12"/>
  <c r="AU593" i="12"/>
  <c r="AV593" i="12"/>
  <c r="AY593" i="12"/>
  <c r="AZ593" i="12"/>
  <c r="BA593" i="12"/>
  <c r="BD593" i="12"/>
  <c r="BE593" i="12"/>
  <c r="BF593" i="12"/>
  <c r="BI593" i="12"/>
  <c r="BJ593" i="12"/>
  <c r="BK593" i="12"/>
  <c r="BN593" i="12"/>
  <c r="BO593" i="12"/>
  <c r="BP593" i="12"/>
  <c r="CD593" i="12"/>
  <c r="CE593" i="12"/>
  <c r="AO594" i="12"/>
  <c r="AP594" i="12"/>
  <c r="AQ594" i="12"/>
  <c r="AT594" i="12"/>
  <c r="AU594" i="12"/>
  <c r="AV594" i="12"/>
  <c r="AY594" i="12"/>
  <c r="AZ594" i="12"/>
  <c r="BA594" i="12"/>
  <c r="BD594" i="12"/>
  <c r="BE594" i="12"/>
  <c r="BF594" i="12"/>
  <c r="BI594" i="12"/>
  <c r="BJ594" i="12"/>
  <c r="BK594" i="12"/>
  <c r="BN594" i="12"/>
  <c r="BO594" i="12"/>
  <c r="BP594" i="12"/>
  <c r="CD594" i="12"/>
  <c r="CE594" i="12"/>
  <c r="AO595" i="12"/>
  <c r="AP595" i="12"/>
  <c r="AQ595" i="12"/>
  <c r="AT595" i="12"/>
  <c r="AU595" i="12"/>
  <c r="AV595" i="12"/>
  <c r="AY595" i="12"/>
  <c r="AZ595" i="12"/>
  <c r="BA595" i="12"/>
  <c r="BD595" i="12"/>
  <c r="BE595" i="12"/>
  <c r="BF595" i="12"/>
  <c r="BI595" i="12"/>
  <c r="BJ595" i="12"/>
  <c r="BK595" i="12"/>
  <c r="BN595" i="12"/>
  <c r="BO595" i="12"/>
  <c r="BP595" i="12"/>
  <c r="CD595" i="12"/>
  <c r="CE595" i="12"/>
  <c r="AO596" i="12"/>
  <c r="AP596" i="12"/>
  <c r="AQ596" i="12"/>
  <c r="AT596" i="12"/>
  <c r="AU596" i="12"/>
  <c r="AV596" i="12"/>
  <c r="AY596" i="12"/>
  <c r="AZ596" i="12"/>
  <c r="BA596" i="12"/>
  <c r="BD596" i="12"/>
  <c r="BE596" i="12"/>
  <c r="BF596" i="12"/>
  <c r="BI596" i="12"/>
  <c r="BJ596" i="12"/>
  <c r="BK596" i="12"/>
  <c r="BN596" i="12"/>
  <c r="BO596" i="12"/>
  <c r="BP596" i="12"/>
  <c r="CD596" i="12"/>
  <c r="CE596" i="12"/>
  <c r="AO597" i="12"/>
  <c r="AP597" i="12"/>
  <c r="AQ597" i="12"/>
  <c r="AT597" i="12"/>
  <c r="AU597" i="12"/>
  <c r="AV597" i="12"/>
  <c r="AY597" i="12"/>
  <c r="AZ597" i="12"/>
  <c r="BA597" i="12"/>
  <c r="BD597" i="12"/>
  <c r="BE597" i="12"/>
  <c r="BF597" i="12"/>
  <c r="BI597" i="12"/>
  <c r="BJ597" i="12"/>
  <c r="BK597" i="12"/>
  <c r="BN597" i="12"/>
  <c r="BO597" i="12"/>
  <c r="BP597" i="12"/>
  <c r="CD597" i="12"/>
  <c r="CE597" i="12"/>
  <c r="AO598" i="12"/>
  <c r="AP598" i="12"/>
  <c r="AQ598" i="12"/>
  <c r="AT598" i="12"/>
  <c r="AU598" i="12"/>
  <c r="AV598" i="12"/>
  <c r="AY598" i="12"/>
  <c r="AZ598" i="12"/>
  <c r="BA598" i="12"/>
  <c r="BD598" i="12"/>
  <c r="BE598" i="12"/>
  <c r="BF598" i="12"/>
  <c r="BI598" i="12"/>
  <c r="BJ598" i="12"/>
  <c r="BK598" i="12"/>
  <c r="BN598" i="12"/>
  <c r="BO598" i="12"/>
  <c r="BP598" i="12"/>
  <c r="CD598" i="12"/>
  <c r="CE598" i="12"/>
  <c r="AO599" i="12"/>
  <c r="AP599" i="12"/>
  <c r="AQ599" i="12"/>
  <c r="AT599" i="12"/>
  <c r="AU599" i="12"/>
  <c r="AV599" i="12"/>
  <c r="AY599" i="12"/>
  <c r="AZ599" i="12"/>
  <c r="BA599" i="12"/>
  <c r="BD599" i="12"/>
  <c r="BE599" i="12"/>
  <c r="BF599" i="12"/>
  <c r="BI599" i="12"/>
  <c r="BJ599" i="12"/>
  <c r="BK599" i="12"/>
  <c r="BN599" i="12"/>
  <c r="BO599" i="12"/>
  <c r="BP599" i="12"/>
  <c r="CD599" i="12"/>
  <c r="CE599" i="12"/>
  <c r="AO600" i="12"/>
  <c r="AP600" i="12"/>
  <c r="AQ600" i="12"/>
  <c r="AT600" i="12"/>
  <c r="AU600" i="12"/>
  <c r="AV600" i="12"/>
  <c r="AY600" i="12"/>
  <c r="AZ600" i="12"/>
  <c r="BA600" i="12"/>
  <c r="BD600" i="12"/>
  <c r="BE600" i="12"/>
  <c r="BF600" i="12"/>
  <c r="BI600" i="12"/>
  <c r="BJ600" i="12"/>
  <c r="BK600" i="12"/>
  <c r="BN600" i="12"/>
  <c r="BO600" i="12"/>
  <c r="BP600" i="12"/>
  <c r="CD600" i="12"/>
  <c r="CE600" i="12"/>
  <c r="AO601" i="12"/>
  <c r="AP601" i="12"/>
  <c r="AQ601" i="12"/>
  <c r="AT601" i="12"/>
  <c r="AU601" i="12"/>
  <c r="AV601" i="12"/>
  <c r="AY601" i="12"/>
  <c r="AZ601" i="12"/>
  <c r="BA601" i="12"/>
  <c r="BD601" i="12"/>
  <c r="BE601" i="12"/>
  <c r="BF601" i="12"/>
  <c r="BI601" i="12"/>
  <c r="BJ601" i="12"/>
  <c r="BK601" i="12"/>
  <c r="BN601" i="12"/>
  <c r="BO601" i="12"/>
  <c r="BP601" i="12"/>
  <c r="CD601" i="12"/>
  <c r="CE601" i="12"/>
  <c r="AO602" i="12"/>
  <c r="AP602" i="12"/>
  <c r="AQ602" i="12"/>
  <c r="AT602" i="12"/>
  <c r="AU602" i="12"/>
  <c r="AV602" i="12"/>
  <c r="AY602" i="12"/>
  <c r="AZ602" i="12"/>
  <c r="BA602" i="12"/>
  <c r="BD602" i="12"/>
  <c r="BE602" i="12"/>
  <c r="BF602" i="12"/>
  <c r="BI602" i="12"/>
  <c r="BJ602" i="12"/>
  <c r="BK602" i="12"/>
  <c r="BN602" i="12"/>
  <c r="BO602" i="12"/>
  <c r="BP602" i="12"/>
  <c r="CD602" i="12"/>
  <c r="CE602" i="12"/>
  <c r="AO603" i="12"/>
  <c r="AP603" i="12"/>
  <c r="AQ603" i="12"/>
  <c r="AT603" i="12"/>
  <c r="AU603" i="12"/>
  <c r="AV603" i="12"/>
  <c r="AY603" i="12"/>
  <c r="AZ603" i="12"/>
  <c r="BA603" i="12"/>
  <c r="BD603" i="12"/>
  <c r="BE603" i="12"/>
  <c r="BF603" i="12"/>
  <c r="BI603" i="12"/>
  <c r="BJ603" i="12"/>
  <c r="BK603" i="12"/>
  <c r="BN603" i="12"/>
  <c r="BO603" i="12"/>
  <c r="BP603" i="12"/>
  <c r="CD603" i="12"/>
  <c r="CE603" i="12"/>
  <c r="AO604" i="12"/>
  <c r="AP604" i="12"/>
  <c r="AQ604" i="12"/>
  <c r="AT604" i="12"/>
  <c r="AU604" i="12"/>
  <c r="AV604" i="12"/>
  <c r="AY604" i="12"/>
  <c r="AZ604" i="12"/>
  <c r="BA604" i="12"/>
  <c r="BD604" i="12"/>
  <c r="BE604" i="12"/>
  <c r="BF604" i="12"/>
  <c r="BI604" i="12"/>
  <c r="BJ604" i="12"/>
  <c r="BK604" i="12"/>
  <c r="BN604" i="12"/>
  <c r="BO604" i="12"/>
  <c r="BP604" i="12"/>
  <c r="CD604" i="12"/>
  <c r="CE604" i="12"/>
  <c r="AO605" i="12"/>
  <c r="AP605" i="12"/>
  <c r="AQ605" i="12"/>
  <c r="AT605" i="12"/>
  <c r="AU605" i="12"/>
  <c r="AV605" i="12"/>
  <c r="AY605" i="12"/>
  <c r="AZ605" i="12"/>
  <c r="BA605" i="12"/>
  <c r="BD605" i="12"/>
  <c r="BE605" i="12"/>
  <c r="BF605" i="12"/>
  <c r="BI605" i="12"/>
  <c r="BJ605" i="12"/>
  <c r="BK605" i="12"/>
  <c r="BN605" i="12"/>
  <c r="BO605" i="12"/>
  <c r="BP605" i="12"/>
  <c r="CD605" i="12"/>
  <c r="CE605" i="12"/>
  <c r="AO606" i="12"/>
  <c r="AP606" i="12"/>
  <c r="AQ606" i="12"/>
  <c r="AT606" i="12"/>
  <c r="AU606" i="12"/>
  <c r="AV606" i="12"/>
  <c r="AY606" i="12"/>
  <c r="AZ606" i="12"/>
  <c r="BA606" i="12"/>
  <c r="BD606" i="12"/>
  <c r="BE606" i="12"/>
  <c r="BF606" i="12"/>
  <c r="BI606" i="12"/>
  <c r="BJ606" i="12"/>
  <c r="BK606" i="12"/>
  <c r="BN606" i="12"/>
  <c r="BO606" i="12"/>
  <c r="BP606" i="12"/>
  <c r="CD606" i="12"/>
  <c r="CE606" i="12"/>
  <c r="AO607" i="12"/>
  <c r="AP607" i="12"/>
  <c r="AQ607" i="12"/>
  <c r="AT607" i="12"/>
  <c r="AU607" i="12"/>
  <c r="AV607" i="12"/>
  <c r="AY607" i="12"/>
  <c r="AZ607" i="12"/>
  <c r="BA607" i="12"/>
  <c r="BD607" i="12"/>
  <c r="BE607" i="12"/>
  <c r="BF607" i="12"/>
  <c r="BI607" i="12"/>
  <c r="BJ607" i="12"/>
  <c r="BK607" i="12"/>
  <c r="BN607" i="12"/>
  <c r="BO607" i="12"/>
  <c r="BP607" i="12"/>
  <c r="CD607" i="12"/>
  <c r="CE607" i="12"/>
  <c r="AO608" i="12"/>
  <c r="AP608" i="12"/>
  <c r="AQ608" i="12"/>
  <c r="AT608" i="12"/>
  <c r="AU608" i="12"/>
  <c r="AV608" i="12"/>
  <c r="AY608" i="12"/>
  <c r="AZ608" i="12"/>
  <c r="BA608" i="12"/>
  <c r="BD608" i="12"/>
  <c r="BE608" i="12"/>
  <c r="BF608" i="12"/>
  <c r="BI608" i="12"/>
  <c r="BJ608" i="12"/>
  <c r="BK608" i="12"/>
  <c r="BN608" i="12"/>
  <c r="BO608" i="12"/>
  <c r="BP608" i="12"/>
  <c r="CD608" i="12"/>
  <c r="CE608" i="12"/>
  <c r="AO609" i="12"/>
  <c r="AP609" i="12"/>
  <c r="AQ609" i="12"/>
  <c r="AT609" i="12"/>
  <c r="AU609" i="12"/>
  <c r="AV609" i="12"/>
  <c r="AY609" i="12"/>
  <c r="AZ609" i="12"/>
  <c r="BA609" i="12"/>
  <c r="BD609" i="12"/>
  <c r="BE609" i="12"/>
  <c r="BF609" i="12"/>
  <c r="BI609" i="12"/>
  <c r="BJ609" i="12"/>
  <c r="BK609" i="12"/>
  <c r="BN609" i="12"/>
  <c r="BO609" i="12"/>
  <c r="BP609" i="12"/>
  <c r="CD609" i="12"/>
  <c r="CE609" i="12"/>
  <c r="AO610" i="12"/>
  <c r="AP610" i="12"/>
  <c r="AQ610" i="12"/>
  <c r="AT610" i="12"/>
  <c r="AU610" i="12"/>
  <c r="AV610" i="12"/>
  <c r="AY610" i="12"/>
  <c r="AZ610" i="12"/>
  <c r="BA610" i="12"/>
  <c r="BD610" i="12"/>
  <c r="BE610" i="12"/>
  <c r="BF610" i="12"/>
  <c r="BI610" i="12"/>
  <c r="BJ610" i="12"/>
  <c r="BK610" i="12"/>
  <c r="BN610" i="12"/>
  <c r="BO610" i="12"/>
  <c r="BP610" i="12"/>
  <c r="CD610" i="12"/>
  <c r="CE610" i="12"/>
  <c r="AO611" i="12"/>
  <c r="AP611" i="12"/>
  <c r="AQ611" i="12"/>
  <c r="AT611" i="12"/>
  <c r="AU611" i="12"/>
  <c r="AV611" i="12"/>
  <c r="AY611" i="12"/>
  <c r="AZ611" i="12"/>
  <c r="BA611" i="12"/>
  <c r="BD611" i="12"/>
  <c r="BE611" i="12"/>
  <c r="BF611" i="12"/>
  <c r="BI611" i="12"/>
  <c r="BJ611" i="12"/>
  <c r="BK611" i="12"/>
  <c r="BN611" i="12"/>
  <c r="BO611" i="12"/>
  <c r="BP611" i="12"/>
  <c r="CD611" i="12"/>
  <c r="CE611" i="12"/>
  <c r="AO612" i="12"/>
  <c r="AP612" i="12"/>
  <c r="AQ612" i="12"/>
  <c r="AT612" i="12"/>
  <c r="AU612" i="12"/>
  <c r="AV612" i="12"/>
  <c r="AY612" i="12"/>
  <c r="AZ612" i="12"/>
  <c r="BA612" i="12"/>
  <c r="BD612" i="12"/>
  <c r="BE612" i="12"/>
  <c r="BF612" i="12"/>
  <c r="BI612" i="12"/>
  <c r="BJ612" i="12"/>
  <c r="BK612" i="12"/>
  <c r="BN612" i="12"/>
  <c r="BO612" i="12"/>
  <c r="BP612" i="12"/>
  <c r="CD612" i="12"/>
  <c r="CE612" i="12"/>
  <c r="AO613" i="12"/>
  <c r="AP613" i="12"/>
  <c r="AQ613" i="12"/>
  <c r="AT613" i="12"/>
  <c r="AU613" i="12"/>
  <c r="AV613" i="12"/>
  <c r="AY613" i="12"/>
  <c r="AZ613" i="12"/>
  <c r="BA613" i="12"/>
  <c r="BD613" i="12"/>
  <c r="BE613" i="12"/>
  <c r="BF613" i="12"/>
  <c r="BI613" i="12"/>
  <c r="BJ613" i="12"/>
  <c r="BK613" i="12"/>
  <c r="BN613" i="12"/>
  <c r="BO613" i="12"/>
  <c r="BP613" i="12"/>
  <c r="CD613" i="12"/>
  <c r="CE613" i="12"/>
  <c r="AO614" i="12"/>
  <c r="AP614" i="12"/>
  <c r="AQ614" i="12"/>
  <c r="AT614" i="12"/>
  <c r="AU614" i="12"/>
  <c r="AV614" i="12"/>
  <c r="AY614" i="12"/>
  <c r="AZ614" i="12"/>
  <c r="BA614" i="12"/>
  <c r="BD614" i="12"/>
  <c r="BE614" i="12"/>
  <c r="BF614" i="12"/>
  <c r="BI614" i="12"/>
  <c r="BJ614" i="12"/>
  <c r="BK614" i="12"/>
  <c r="BN614" i="12"/>
  <c r="BO614" i="12"/>
  <c r="BP614" i="12"/>
  <c r="CD614" i="12"/>
  <c r="CE614" i="12"/>
  <c r="AO615" i="12"/>
  <c r="AP615" i="12"/>
  <c r="AQ615" i="12"/>
  <c r="AT615" i="12"/>
  <c r="AU615" i="12"/>
  <c r="AV615" i="12"/>
  <c r="AY615" i="12"/>
  <c r="AZ615" i="12"/>
  <c r="BA615" i="12"/>
  <c r="BD615" i="12"/>
  <c r="BE615" i="12"/>
  <c r="BF615" i="12"/>
  <c r="BI615" i="12"/>
  <c r="BJ615" i="12"/>
  <c r="BK615" i="12"/>
  <c r="BN615" i="12"/>
  <c r="BO615" i="12"/>
  <c r="BP615" i="12"/>
  <c r="CD615" i="12"/>
  <c r="CE615" i="12"/>
  <c r="AO616" i="12"/>
  <c r="AP616" i="12"/>
  <c r="AQ616" i="12"/>
  <c r="AT616" i="12"/>
  <c r="AU616" i="12"/>
  <c r="AV616" i="12"/>
  <c r="AY616" i="12"/>
  <c r="AZ616" i="12"/>
  <c r="BA616" i="12"/>
  <c r="BD616" i="12"/>
  <c r="BE616" i="12"/>
  <c r="BF616" i="12"/>
  <c r="BI616" i="12"/>
  <c r="BJ616" i="12"/>
  <c r="BK616" i="12"/>
  <c r="BN616" i="12"/>
  <c r="BO616" i="12"/>
  <c r="BP616" i="12"/>
  <c r="CD616" i="12"/>
  <c r="CE616" i="12"/>
  <c r="AO617" i="12"/>
  <c r="AP617" i="12"/>
  <c r="AQ617" i="12"/>
  <c r="AT617" i="12"/>
  <c r="AU617" i="12"/>
  <c r="AV617" i="12"/>
  <c r="AY617" i="12"/>
  <c r="AZ617" i="12"/>
  <c r="BA617" i="12"/>
  <c r="BD617" i="12"/>
  <c r="BE617" i="12"/>
  <c r="BF617" i="12"/>
  <c r="BI617" i="12"/>
  <c r="BJ617" i="12"/>
  <c r="BK617" i="12"/>
  <c r="BN617" i="12"/>
  <c r="BO617" i="12"/>
  <c r="BP617" i="12"/>
  <c r="CD617" i="12"/>
  <c r="CE617" i="12"/>
  <c r="AO618" i="12"/>
  <c r="AP618" i="12"/>
  <c r="AQ618" i="12"/>
  <c r="AT618" i="12"/>
  <c r="AU618" i="12"/>
  <c r="AV618" i="12"/>
  <c r="AY618" i="12"/>
  <c r="AZ618" i="12"/>
  <c r="BA618" i="12"/>
  <c r="BD618" i="12"/>
  <c r="BE618" i="12"/>
  <c r="BF618" i="12"/>
  <c r="BI618" i="12"/>
  <c r="BJ618" i="12"/>
  <c r="BK618" i="12"/>
  <c r="BN618" i="12"/>
  <c r="BO618" i="12"/>
  <c r="BP618" i="12"/>
  <c r="CD618" i="12"/>
  <c r="CE618" i="12"/>
  <c r="AO619" i="12"/>
  <c r="AP619" i="12"/>
  <c r="AQ619" i="12"/>
  <c r="AT619" i="12"/>
  <c r="AU619" i="12"/>
  <c r="AV619" i="12"/>
  <c r="AY619" i="12"/>
  <c r="AZ619" i="12"/>
  <c r="BA619" i="12"/>
  <c r="BD619" i="12"/>
  <c r="BE619" i="12"/>
  <c r="BF619" i="12"/>
  <c r="BI619" i="12"/>
  <c r="BJ619" i="12"/>
  <c r="BK619" i="12"/>
  <c r="BN619" i="12"/>
  <c r="BO619" i="12"/>
  <c r="BP619" i="12"/>
  <c r="CD619" i="12"/>
  <c r="CE619" i="12"/>
  <c r="AO620" i="12"/>
  <c r="AP620" i="12"/>
  <c r="AQ620" i="12"/>
  <c r="AT620" i="12"/>
  <c r="AU620" i="12"/>
  <c r="AV620" i="12"/>
  <c r="AY620" i="12"/>
  <c r="AZ620" i="12"/>
  <c r="BA620" i="12"/>
  <c r="BD620" i="12"/>
  <c r="BE620" i="12"/>
  <c r="BF620" i="12"/>
  <c r="BI620" i="12"/>
  <c r="BJ620" i="12"/>
  <c r="BK620" i="12"/>
  <c r="BN620" i="12"/>
  <c r="BO620" i="12"/>
  <c r="BP620" i="12"/>
  <c r="CD620" i="12"/>
  <c r="CE620" i="12"/>
  <c r="AO621" i="12"/>
  <c r="AP621" i="12"/>
  <c r="AQ621" i="12"/>
  <c r="AT621" i="12"/>
  <c r="AU621" i="12"/>
  <c r="AV621" i="12"/>
  <c r="AY621" i="12"/>
  <c r="AZ621" i="12"/>
  <c r="BA621" i="12"/>
  <c r="BD621" i="12"/>
  <c r="BE621" i="12"/>
  <c r="BF621" i="12"/>
  <c r="BI621" i="12"/>
  <c r="BJ621" i="12"/>
  <c r="BK621" i="12"/>
  <c r="BN621" i="12"/>
  <c r="BO621" i="12"/>
  <c r="BP621" i="12"/>
  <c r="CD621" i="12"/>
  <c r="CE621" i="12"/>
  <c r="AO622" i="12"/>
  <c r="AP622" i="12"/>
  <c r="AQ622" i="12"/>
  <c r="AT622" i="12"/>
  <c r="AU622" i="12"/>
  <c r="AV622" i="12"/>
  <c r="AY622" i="12"/>
  <c r="AZ622" i="12"/>
  <c r="BA622" i="12"/>
  <c r="BD622" i="12"/>
  <c r="BE622" i="12"/>
  <c r="BF622" i="12"/>
  <c r="BI622" i="12"/>
  <c r="BJ622" i="12"/>
  <c r="BK622" i="12"/>
  <c r="BN622" i="12"/>
  <c r="BO622" i="12"/>
  <c r="BP622" i="12"/>
  <c r="CD622" i="12"/>
  <c r="CE622" i="12"/>
  <c r="AO623" i="12"/>
  <c r="AP623" i="12"/>
  <c r="AQ623" i="12"/>
  <c r="AT623" i="12"/>
  <c r="AU623" i="12"/>
  <c r="AV623" i="12"/>
  <c r="AY623" i="12"/>
  <c r="AZ623" i="12"/>
  <c r="BA623" i="12"/>
  <c r="BD623" i="12"/>
  <c r="BE623" i="12"/>
  <c r="BF623" i="12"/>
  <c r="BI623" i="12"/>
  <c r="BJ623" i="12"/>
  <c r="BK623" i="12"/>
  <c r="BN623" i="12"/>
  <c r="BO623" i="12"/>
  <c r="BP623" i="12"/>
  <c r="CD623" i="12"/>
  <c r="CE623" i="12"/>
  <c r="BU504" i="12"/>
  <c r="BT504" i="12"/>
  <c r="S1731" i="12" l="1"/>
  <c r="T1731" i="12"/>
  <c r="U1731" i="12"/>
  <c r="BN1731" i="12" s="1"/>
  <c r="S1732" i="12"/>
  <c r="T1732" i="12"/>
  <c r="U1732" i="12"/>
  <c r="BN1732" i="12" s="1"/>
  <c r="S1733" i="12"/>
  <c r="T1733" i="12"/>
  <c r="U1733" i="12"/>
  <c r="BN1733" i="12" s="1"/>
  <c r="S1734" i="12"/>
  <c r="T1734" i="12"/>
  <c r="U1734" i="12"/>
  <c r="BN1734" i="12" s="1"/>
  <c r="S1735" i="12"/>
  <c r="T1735" i="12"/>
  <c r="U1735" i="12"/>
  <c r="BN1735" i="12" s="1"/>
  <c r="S1736" i="12"/>
  <c r="T1736" i="12"/>
  <c r="U1736" i="12"/>
  <c r="BN1736" i="12" s="1"/>
  <c r="S1737" i="12"/>
  <c r="T1737" i="12"/>
  <c r="U1737" i="12"/>
  <c r="BN1737" i="12" s="1"/>
  <c r="S1738" i="12"/>
  <c r="T1738" i="12"/>
  <c r="U1738" i="12"/>
  <c r="BN1738" i="12" s="1"/>
  <c r="S1739" i="12"/>
  <c r="T1739" i="12"/>
  <c r="U1739" i="12"/>
  <c r="BN1739" i="12" s="1"/>
  <c r="S1740" i="12"/>
  <c r="T1740" i="12"/>
  <c r="U1740" i="12"/>
  <c r="BN1740" i="12" s="1"/>
  <c r="S1741" i="12"/>
  <c r="T1741" i="12"/>
  <c r="U1741" i="12"/>
  <c r="BN1741" i="12" s="1"/>
  <c r="S1742" i="12"/>
  <c r="T1742" i="12"/>
  <c r="U1742" i="12"/>
  <c r="BN1742" i="12" s="1"/>
  <c r="S1743" i="12"/>
  <c r="T1743" i="12"/>
  <c r="U1743" i="12"/>
  <c r="BN1743" i="12" s="1"/>
  <c r="S1744" i="12"/>
  <c r="T1744" i="12"/>
  <c r="U1744" i="12"/>
  <c r="BN1744" i="12" s="1"/>
  <c r="S1745" i="12"/>
  <c r="T1745" i="12"/>
  <c r="U1745" i="12"/>
  <c r="BN1745" i="12" s="1"/>
  <c r="S1746" i="12"/>
  <c r="T1746" i="12"/>
  <c r="U1746" i="12"/>
  <c r="BN1746" i="12" s="1"/>
  <c r="S1747" i="12"/>
  <c r="T1747" i="12"/>
  <c r="U1747" i="12"/>
  <c r="BN1747" i="12" s="1"/>
  <c r="S1748" i="12"/>
  <c r="T1748" i="12"/>
  <c r="U1748" i="12"/>
  <c r="BN1748" i="12" s="1"/>
  <c r="S1749" i="12"/>
  <c r="T1749" i="12"/>
  <c r="U1749" i="12"/>
  <c r="BN1749" i="12" s="1"/>
  <c r="S1750" i="12"/>
  <c r="T1750" i="12"/>
  <c r="U1750" i="12"/>
  <c r="BN1750" i="12" s="1"/>
  <c r="S1751" i="12"/>
  <c r="T1751" i="12"/>
  <c r="U1751" i="12"/>
  <c r="BN1751" i="12" s="1"/>
  <c r="S1752" i="12"/>
  <c r="T1752" i="12"/>
  <c r="U1752" i="12"/>
  <c r="BN1752" i="12" s="1"/>
  <c r="S1753" i="12"/>
  <c r="T1753" i="12"/>
  <c r="U1753" i="12"/>
  <c r="BN1753" i="12" s="1"/>
  <c r="S1754" i="12"/>
  <c r="T1754" i="12"/>
  <c r="U1754" i="12"/>
  <c r="BN1754" i="12" s="1"/>
  <c r="S1755" i="12"/>
  <c r="T1755" i="12"/>
  <c r="U1755" i="12"/>
  <c r="BN1755" i="12" s="1"/>
  <c r="S1756" i="12"/>
  <c r="T1756" i="12"/>
  <c r="U1756" i="12"/>
  <c r="BN1756" i="12" s="1"/>
  <c r="S1757" i="12"/>
  <c r="T1757" i="12"/>
  <c r="U1757" i="12"/>
  <c r="BN1757" i="12" s="1"/>
  <c r="S1758" i="12"/>
  <c r="T1758" i="12"/>
  <c r="U1758" i="12"/>
  <c r="BN1758" i="12" s="1"/>
  <c r="S1759" i="12"/>
  <c r="T1759" i="12"/>
  <c r="U1759" i="12"/>
  <c r="BN1759" i="12" s="1"/>
  <c r="S1760" i="12"/>
  <c r="T1760" i="12"/>
  <c r="U1760" i="12"/>
  <c r="BN1760" i="12" s="1"/>
  <c r="S1761" i="12"/>
  <c r="T1761" i="12"/>
  <c r="U1761" i="12"/>
  <c r="BN1761" i="12" s="1"/>
  <c r="S1762" i="12"/>
  <c r="T1762" i="12"/>
  <c r="U1762" i="12"/>
  <c r="BN1762" i="12" s="1"/>
  <c r="S1763" i="12"/>
  <c r="T1763" i="12"/>
  <c r="U1763" i="12"/>
  <c r="BN1763" i="12" s="1"/>
  <c r="S1764" i="12"/>
  <c r="T1764" i="12"/>
  <c r="U1764" i="12"/>
  <c r="BN1764" i="12" s="1"/>
  <c r="S1765" i="12"/>
  <c r="T1765" i="12"/>
  <c r="U1765" i="12"/>
  <c r="BN1765" i="12" s="1"/>
  <c r="S1766" i="12"/>
  <c r="T1766" i="12"/>
  <c r="U1766" i="12"/>
  <c r="BN1766" i="12" s="1"/>
  <c r="S1767" i="12"/>
  <c r="T1767" i="12"/>
  <c r="U1767" i="12"/>
  <c r="BN1767" i="12" s="1"/>
  <c r="S1768" i="12"/>
  <c r="T1768" i="12"/>
  <c r="U1768" i="12"/>
  <c r="BN1768" i="12" s="1"/>
  <c r="S1769" i="12"/>
  <c r="T1769" i="12"/>
  <c r="U1769" i="12"/>
  <c r="BN1769" i="12" s="1"/>
  <c r="S1770" i="12"/>
  <c r="T1770" i="12"/>
  <c r="U1770" i="12"/>
  <c r="BN1770" i="12" s="1"/>
  <c r="S1771" i="12"/>
  <c r="T1771" i="12"/>
  <c r="U1771" i="12"/>
  <c r="BN1771" i="12" s="1"/>
  <c r="S1772" i="12"/>
  <c r="T1772" i="12"/>
  <c r="U1772" i="12"/>
  <c r="BN1772" i="12" s="1"/>
  <c r="S1773" i="12"/>
  <c r="T1773" i="12"/>
  <c r="U1773" i="12"/>
  <c r="BN1773" i="12" s="1"/>
  <c r="S1774" i="12"/>
  <c r="T1774" i="12"/>
  <c r="U1774" i="12"/>
  <c r="BN1774" i="12" s="1"/>
  <c r="S1775" i="12"/>
  <c r="T1775" i="12"/>
  <c r="U1775" i="12"/>
  <c r="BN1775" i="12" s="1"/>
  <c r="S1776" i="12"/>
  <c r="T1776" i="12"/>
  <c r="U1776" i="12"/>
  <c r="BN1776" i="12" s="1"/>
  <c r="S1777" i="12"/>
  <c r="T1777" i="12"/>
  <c r="U1777" i="12"/>
  <c r="BN1777" i="12" s="1"/>
  <c r="S1778" i="12"/>
  <c r="T1778" i="12"/>
  <c r="U1778" i="12"/>
  <c r="BN1778" i="12" s="1"/>
  <c r="S1779" i="12"/>
  <c r="T1779" i="12"/>
  <c r="U1779" i="12"/>
  <c r="BN1779" i="12" s="1"/>
  <c r="S1780" i="12"/>
  <c r="T1780" i="12"/>
  <c r="U1780" i="12"/>
  <c r="BN1780" i="12" s="1"/>
  <c r="S1781" i="12"/>
  <c r="T1781" i="12"/>
  <c r="U1781" i="12"/>
  <c r="BN1781" i="12" s="1"/>
  <c r="S1782" i="12"/>
  <c r="T1782" i="12"/>
  <c r="U1782" i="12"/>
  <c r="BN1782" i="12" s="1"/>
  <c r="S1783" i="12"/>
  <c r="T1783" i="12"/>
  <c r="U1783" i="12"/>
  <c r="BN1783" i="12" s="1"/>
  <c r="S1784" i="12"/>
  <c r="T1784" i="12"/>
  <c r="U1784" i="12"/>
  <c r="BN1784" i="12" s="1"/>
  <c r="S1785" i="12"/>
  <c r="T1785" i="12"/>
  <c r="U1785" i="12"/>
  <c r="BN1785" i="12" s="1"/>
  <c r="S1786" i="12"/>
  <c r="T1786" i="12"/>
  <c r="U1786" i="12"/>
  <c r="BN1786" i="12" s="1"/>
  <c r="S1787" i="12"/>
  <c r="T1787" i="12"/>
  <c r="U1787" i="12"/>
  <c r="BN1787" i="12" s="1"/>
  <c r="S1788" i="12"/>
  <c r="T1788" i="12"/>
  <c r="U1788" i="12"/>
  <c r="BN1788" i="12" s="1"/>
  <c r="S1789" i="12"/>
  <c r="T1789" i="12"/>
  <c r="U1789" i="12"/>
  <c r="BN1789" i="12" s="1"/>
  <c r="S1790" i="12"/>
  <c r="T1790" i="12"/>
  <c r="U1790" i="12"/>
  <c r="BN1790" i="12" s="1"/>
  <c r="S1791" i="12"/>
  <c r="T1791" i="12"/>
  <c r="U1791" i="12"/>
  <c r="BN1791" i="12" s="1"/>
  <c r="S1792" i="12"/>
  <c r="T1792" i="12"/>
  <c r="U1792" i="12"/>
  <c r="BN1792" i="12" s="1"/>
  <c r="S1793" i="12"/>
  <c r="T1793" i="12"/>
  <c r="U1793" i="12"/>
  <c r="BN1793" i="12" s="1"/>
  <c r="S1794" i="12"/>
  <c r="T1794" i="12"/>
  <c r="U1794" i="12"/>
  <c r="BN1794" i="12" s="1"/>
  <c r="S1795" i="12"/>
  <c r="T1795" i="12"/>
  <c r="U1795" i="12"/>
  <c r="BN1795" i="12" s="1"/>
  <c r="S1796" i="12"/>
  <c r="T1796" i="12"/>
  <c r="U1796" i="12"/>
  <c r="BN1796" i="12" s="1"/>
  <c r="S1797" i="12"/>
  <c r="T1797" i="12"/>
  <c r="U1797" i="12"/>
  <c r="BN1797" i="12" s="1"/>
  <c r="S1798" i="12"/>
  <c r="T1798" i="12"/>
  <c r="U1798" i="12"/>
  <c r="BN1798" i="12" s="1"/>
  <c r="S1799" i="12"/>
  <c r="T1799" i="12"/>
  <c r="U1799" i="12"/>
  <c r="BN1799" i="12" s="1"/>
  <c r="S1800" i="12"/>
  <c r="T1800" i="12"/>
  <c r="U1800" i="12"/>
  <c r="BN1800" i="12" s="1"/>
  <c r="S1801" i="12"/>
  <c r="T1801" i="12"/>
  <c r="U1801" i="12"/>
  <c r="BN1801" i="12" s="1"/>
  <c r="S1802" i="12"/>
  <c r="T1802" i="12"/>
  <c r="U1802" i="12"/>
  <c r="BN1802" i="12" s="1"/>
  <c r="S1803" i="12"/>
  <c r="T1803" i="12"/>
  <c r="U1803" i="12"/>
  <c r="BN1803" i="12" s="1"/>
  <c r="S1804" i="12"/>
  <c r="T1804" i="12"/>
  <c r="U1804" i="12"/>
  <c r="BN1804" i="12" s="1"/>
  <c r="S1805" i="12"/>
  <c r="T1805" i="12"/>
  <c r="U1805" i="12"/>
  <c r="BN1805" i="12" s="1"/>
  <c r="S1806" i="12"/>
  <c r="T1806" i="12"/>
  <c r="U1806" i="12"/>
  <c r="BN1806" i="12" s="1"/>
  <c r="S1807" i="12"/>
  <c r="T1807" i="12"/>
  <c r="U1807" i="12"/>
  <c r="BN1807" i="12" s="1"/>
  <c r="S1808" i="12"/>
  <c r="T1808" i="12"/>
  <c r="U1808" i="12"/>
  <c r="BN1808" i="12" s="1"/>
  <c r="S1809" i="12"/>
  <c r="T1809" i="12"/>
  <c r="U1809" i="12"/>
  <c r="BN1809" i="12" s="1"/>
  <c r="S1810" i="12"/>
  <c r="T1810" i="12"/>
  <c r="U1810" i="12"/>
  <c r="BN1810" i="12" s="1"/>
  <c r="S1811" i="12"/>
  <c r="T1811" i="12"/>
  <c r="U1811" i="12"/>
  <c r="BN1811" i="12" s="1"/>
  <c r="S1812" i="12"/>
  <c r="T1812" i="12"/>
  <c r="U1812" i="12"/>
  <c r="BN1812" i="12" s="1"/>
  <c r="S1813" i="12"/>
  <c r="T1813" i="12"/>
  <c r="U1813" i="12"/>
  <c r="BN1813" i="12" s="1"/>
  <c r="S1814" i="12"/>
  <c r="T1814" i="12"/>
  <c r="U1814" i="12"/>
  <c r="BN1814" i="12" s="1"/>
  <c r="S1815" i="12"/>
  <c r="T1815" i="12"/>
  <c r="U1815" i="12"/>
  <c r="BN1815" i="12" s="1"/>
  <c r="S1816" i="12"/>
  <c r="T1816" i="12"/>
  <c r="U1816" i="12"/>
  <c r="BN1816" i="12" s="1"/>
  <c r="S1817" i="12"/>
  <c r="T1817" i="12"/>
  <c r="U1817" i="12"/>
  <c r="BN1817" i="12" s="1"/>
  <c r="S1818" i="12"/>
  <c r="T1818" i="12"/>
  <c r="U1818" i="12"/>
  <c r="BN1818" i="12" s="1"/>
  <c r="S1819" i="12"/>
  <c r="T1819" i="12"/>
  <c r="U1819" i="12"/>
  <c r="BN1819" i="12" s="1"/>
  <c r="S1820" i="12"/>
  <c r="T1820" i="12"/>
  <c r="U1820" i="12"/>
  <c r="BN1820" i="12" s="1"/>
  <c r="S1821" i="12"/>
  <c r="T1821" i="12"/>
  <c r="U1821" i="12"/>
  <c r="BN1821" i="12" s="1"/>
  <c r="S1822" i="12"/>
  <c r="T1822" i="12"/>
  <c r="U1822" i="12"/>
  <c r="BN1822" i="12" s="1"/>
  <c r="S1823" i="12"/>
  <c r="T1823" i="12"/>
  <c r="U1823" i="12"/>
  <c r="BN1823" i="12" s="1"/>
  <c r="S1824" i="12"/>
  <c r="T1824" i="12"/>
  <c r="U1824" i="12"/>
  <c r="BN1824" i="12" s="1"/>
  <c r="S1825" i="12"/>
  <c r="T1825" i="12"/>
  <c r="U1825" i="12"/>
  <c r="BN1825" i="12" s="1"/>
  <c r="S1826" i="12"/>
  <c r="T1826" i="12"/>
  <c r="U1826" i="12"/>
  <c r="BN1826" i="12" s="1"/>
  <c r="S1827" i="12"/>
  <c r="T1827" i="12"/>
  <c r="U1827" i="12"/>
  <c r="BN1827" i="12" s="1"/>
  <c r="S1828" i="12"/>
  <c r="T1828" i="12"/>
  <c r="U1828" i="12"/>
  <c r="BN1828" i="12" s="1"/>
  <c r="S1829" i="12"/>
  <c r="T1829" i="12"/>
  <c r="U1829" i="12"/>
  <c r="BN1829" i="12" s="1"/>
  <c r="S1830" i="12"/>
  <c r="T1830" i="12"/>
  <c r="U1830" i="12"/>
  <c r="BN1830" i="12" s="1"/>
  <c r="S1831" i="12"/>
  <c r="T1831" i="12"/>
  <c r="U1831" i="12"/>
  <c r="BN1831" i="12" s="1"/>
  <c r="S1832" i="12"/>
  <c r="T1832" i="12"/>
  <c r="U1832" i="12"/>
  <c r="BN1832" i="12" s="1"/>
  <c r="S1833" i="12"/>
  <c r="T1833" i="12"/>
  <c r="U1833" i="12"/>
  <c r="BN1833" i="12" s="1"/>
  <c r="S1834" i="12"/>
  <c r="T1834" i="12"/>
  <c r="U1834" i="12"/>
  <c r="BN1834" i="12" s="1"/>
  <c r="S1835" i="12"/>
  <c r="T1835" i="12"/>
  <c r="U1835" i="12"/>
  <c r="BN1835" i="12" s="1"/>
  <c r="S1836" i="12"/>
  <c r="T1836" i="12"/>
  <c r="U1836" i="12"/>
  <c r="BN1836" i="12" s="1"/>
  <c r="S1837" i="12"/>
  <c r="T1837" i="12"/>
  <c r="U1837" i="12"/>
  <c r="BN1837" i="12" s="1"/>
  <c r="S1838" i="12"/>
  <c r="T1838" i="12"/>
  <c r="U1838" i="12"/>
  <c r="BN1838" i="12" s="1"/>
  <c r="S1839" i="12"/>
  <c r="T1839" i="12"/>
  <c r="U1839" i="12"/>
  <c r="BN1839" i="12" s="1"/>
  <c r="S1840" i="12"/>
  <c r="T1840" i="12"/>
  <c r="U1840" i="12"/>
  <c r="BN1840" i="12" s="1"/>
  <c r="S1841" i="12"/>
  <c r="T1841" i="12"/>
  <c r="U1841" i="12"/>
  <c r="BN1841" i="12" s="1"/>
  <c r="S1842" i="12"/>
  <c r="T1842" i="12"/>
  <c r="U1842" i="12"/>
  <c r="BN1842" i="12" s="1"/>
  <c r="S1843" i="12"/>
  <c r="T1843" i="12"/>
  <c r="U1843" i="12"/>
  <c r="BN1843" i="12" s="1"/>
  <c r="S1844" i="12"/>
  <c r="T1844" i="12"/>
  <c r="U1844" i="12"/>
  <c r="BN1844" i="12" s="1"/>
  <c r="S1845" i="12"/>
  <c r="T1845" i="12"/>
  <c r="U1845" i="12"/>
  <c r="BN1845" i="12" s="1"/>
  <c r="S1846" i="12"/>
  <c r="T1846" i="12"/>
  <c r="U1846" i="12"/>
  <c r="BN1846" i="12" s="1"/>
  <c r="S1847" i="12"/>
  <c r="T1847" i="12"/>
  <c r="U1847" i="12"/>
  <c r="BN1847" i="12" s="1"/>
  <c r="S1848" i="12"/>
  <c r="T1848" i="12"/>
  <c r="U1848" i="12"/>
  <c r="BN1848" i="12" s="1"/>
  <c r="S1849" i="12"/>
  <c r="T1849" i="12"/>
  <c r="U1849" i="12"/>
  <c r="BN1849" i="12" s="1"/>
  <c r="U1730" i="12"/>
  <c r="BN1730" i="12" s="1"/>
  <c r="T1730" i="12"/>
  <c r="BI1730" i="12" s="1"/>
  <c r="S1730" i="12"/>
  <c r="S1555" i="12"/>
  <c r="T1555" i="12"/>
  <c r="U1555" i="12"/>
  <c r="BN1555" i="12" s="1"/>
  <c r="S1556" i="12"/>
  <c r="T1556" i="12"/>
  <c r="U1556" i="12"/>
  <c r="BN1556" i="12" s="1"/>
  <c r="S1557" i="12"/>
  <c r="T1557" i="12"/>
  <c r="U1557" i="12"/>
  <c r="BN1557" i="12" s="1"/>
  <c r="S1558" i="12"/>
  <c r="T1558" i="12"/>
  <c r="U1558" i="12"/>
  <c r="BN1558" i="12" s="1"/>
  <c r="S1559" i="12"/>
  <c r="T1559" i="12"/>
  <c r="U1559" i="12"/>
  <c r="BN1559" i="12" s="1"/>
  <c r="S1560" i="12"/>
  <c r="T1560" i="12"/>
  <c r="U1560" i="12"/>
  <c r="BN1560" i="12" s="1"/>
  <c r="S1561" i="12"/>
  <c r="T1561" i="12"/>
  <c r="U1561" i="12"/>
  <c r="BN1561" i="12" s="1"/>
  <c r="S1562" i="12"/>
  <c r="T1562" i="12"/>
  <c r="U1562" i="12"/>
  <c r="BN1562" i="12" s="1"/>
  <c r="S1563" i="12"/>
  <c r="T1563" i="12"/>
  <c r="U1563" i="12"/>
  <c r="BN1563" i="12" s="1"/>
  <c r="S1564" i="12"/>
  <c r="T1564" i="12"/>
  <c r="U1564" i="12"/>
  <c r="BN1564" i="12" s="1"/>
  <c r="S1565" i="12"/>
  <c r="T1565" i="12"/>
  <c r="U1565" i="12"/>
  <c r="BN1565" i="12" s="1"/>
  <c r="S1566" i="12"/>
  <c r="T1566" i="12"/>
  <c r="U1566" i="12"/>
  <c r="BN1566" i="12" s="1"/>
  <c r="S1567" i="12"/>
  <c r="T1567" i="12"/>
  <c r="U1567" i="12"/>
  <c r="BN1567" i="12" s="1"/>
  <c r="S1568" i="12"/>
  <c r="T1568" i="12"/>
  <c r="U1568" i="12"/>
  <c r="BN1568" i="12" s="1"/>
  <c r="S1569" i="12"/>
  <c r="T1569" i="12"/>
  <c r="U1569" i="12"/>
  <c r="BN1569" i="12" s="1"/>
  <c r="S1570" i="12"/>
  <c r="T1570" i="12"/>
  <c r="U1570" i="12"/>
  <c r="BN1570" i="12" s="1"/>
  <c r="S1571" i="12"/>
  <c r="T1571" i="12"/>
  <c r="U1571" i="12"/>
  <c r="BN1571" i="12" s="1"/>
  <c r="S1572" i="12"/>
  <c r="T1572" i="12"/>
  <c r="U1572" i="12"/>
  <c r="BN1572" i="12" s="1"/>
  <c r="S1573" i="12"/>
  <c r="T1573" i="12"/>
  <c r="U1573" i="12"/>
  <c r="BN1573" i="12" s="1"/>
  <c r="S1574" i="12"/>
  <c r="T1574" i="12"/>
  <c r="U1574" i="12"/>
  <c r="BN1574" i="12" s="1"/>
  <c r="S1575" i="12"/>
  <c r="T1575" i="12"/>
  <c r="U1575" i="12"/>
  <c r="BN1575" i="12" s="1"/>
  <c r="S1576" i="12"/>
  <c r="T1576" i="12"/>
  <c r="U1576" i="12"/>
  <c r="BN1576" i="12" s="1"/>
  <c r="S1577" i="12"/>
  <c r="T1577" i="12"/>
  <c r="U1577" i="12"/>
  <c r="BN1577" i="12" s="1"/>
  <c r="S1578" i="12"/>
  <c r="T1578" i="12"/>
  <c r="U1578" i="12"/>
  <c r="BN1578" i="12" s="1"/>
  <c r="S1579" i="12"/>
  <c r="T1579" i="12"/>
  <c r="U1579" i="12"/>
  <c r="BN1579" i="12" s="1"/>
  <c r="S1580" i="12"/>
  <c r="T1580" i="12"/>
  <c r="U1580" i="12"/>
  <c r="BN1580" i="12" s="1"/>
  <c r="S1581" i="12"/>
  <c r="T1581" i="12"/>
  <c r="U1581" i="12"/>
  <c r="BN1581" i="12" s="1"/>
  <c r="S1582" i="12"/>
  <c r="T1582" i="12"/>
  <c r="U1582" i="12"/>
  <c r="BN1582" i="12" s="1"/>
  <c r="S1583" i="12"/>
  <c r="T1583" i="12"/>
  <c r="U1583" i="12"/>
  <c r="BN1583" i="12" s="1"/>
  <c r="S1584" i="12"/>
  <c r="T1584" i="12"/>
  <c r="U1584" i="12"/>
  <c r="BN1584" i="12" s="1"/>
  <c r="S1585" i="12"/>
  <c r="T1585" i="12"/>
  <c r="U1585" i="12"/>
  <c r="BN1585" i="12" s="1"/>
  <c r="S1586" i="12"/>
  <c r="T1586" i="12"/>
  <c r="U1586" i="12"/>
  <c r="BN1586" i="12" s="1"/>
  <c r="S1587" i="12"/>
  <c r="T1587" i="12"/>
  <c r="U1587" i="12"/>
  <c r="BN1587" i="12" s="1"/>
  <c r="S1588" i="12"/>
  <c r="T1588" i="12"/>
  <c r="U1588" i="12"/>
  <c r="BN1588" i="12" s="1"/>
  <c r="S1589" i="12"/>
  <c r="T1589" i="12"/>
  <c r="U1589" i="12"/>
  <c r="BN1589" i="12" s="1"/>
  <c r="S1590" i="12"/>
  <c r="T1590" i="12"/>
  <c r="U1590" i="12"/>
  <c r="BN1590" i="12" s="1"/>
  <c r="S1591" i="12"/>
  <c r="T1591" i="12"/>
  <c r="U1591" i="12"/>
  <c r="BN1591" i="12" s="1"/>
  <c r="S1592" i="12"/>
  <c r="T1592" i="12"/>
  <c r="U1592" i="12"/>
  <c r="BN1592" i="12" s="1"/>
  <c r="S1593" i="12"/>
  <c r="T1593" i="12"/>
  <c r="U1593" i="12"/>
  <c r="BN1593" i="12" s="1"/>
  <c r="S1594" i="12"/>
  <c r="T1594" i="12"/>
  <c r="U1594" i="12"/>
  <c r="BN1594" i="12" s="1"/>
  <c r="S1595" i="12"/>
  <c r="T1595" i="12"/>
  <c r="U1595" i="12"/>
  <c r="BN1595" i="12" s="1"/>
  <c r="S1596" i="12"/>
  <c r="T1596" i="12"/>
  <c r="U1596" i="12"/>
  <c r="BN1596" i="12" s="1"/>
  <c r="S1597" i="12"/>
  <c r="T1597" i="12"/>
  <c r="U1597" i="12"/>
  <c r="BN1597" i="12" s="1"/>
  <c r="S1598" i="12"/>
  <c r="T1598" i="12"/>
  <c r="U1598" i="12"/>
  <c r="BN1598" i="12" s="1"/>
  <c r="S1599" i="12"/>
  <c r="T1599" i="12"/>
  <c r="U1599" i="12"/>
  <c r="BN1599" i="12" s="1"/>
  <c r="S1600" i="12"/>
  <c r="T1600" i="12"/>
  <c r="U1600" i="12"/>
  <c r="BN1600" i="12" s="1"/>
  <c r="S1601" i="12"/>
  <c r="T1601" i="12"/>
  <c r="U1601" i="12"/>
  <c r="BN1601" i="12" s="1"/>
  <c r="S1602" i="12"/>
  <c r="T1602" i="12"/>
  <c r="U1602" i="12"/>
  <c r="BN1602" i="12" s="1"/>
  <c r="S1603" i="12"/>
  <c r="T1603" i="12"/>
  <c r="U1603" i="12"/>
  <c r="BN1603" i="12" s="1"/>
  <c r="S1604" i="12"/>
  <c r="T1604" i="12"/>
  <c r="U1604" i="12"/>
  <c r="BN1604" i="12" s="1"/>
  <c r="S1605" i="12"/>
  <c r="T1605" i="12"/>
  <c r="U1605" i="12"/>
  <c r="BN1605" i="12" s="1"/>
  <c r="S1606" i="12"/>
  <c r="T1606" i="12"/>
  <c r="U1606" i="12"/>
  <c r="BN1606" i="12" s="1"/>
  <c r="S1607" i="12"/>
  <c r="T1607" i="12"/>
  <c r="U1607" i="12"/>
  <c r="BN1607" i="12" s="1"/>
  <c r="S1608" i="12"/>
  <c r="T1608" i="12"/>
  <c r="U1608" i="12"/>
  <c r="BN1608" i="12" s="1"/>
  <c r="S1609" i="12"/>
  <c r="T1609" i="12"/>
  <c r="U1609" i="12"/>
  <c r="BN1609" i="12" s="1"/>
  <c r="S1610" i="12"/>
  <c r="T1610" i="12"/>
  <c r="U1610" i="12"/>
  <c r="BN1610" i="12" s="1"/>
  <c r="S1611" i="12"/>
  <c r="T1611" i="12"/>
  <c r="U1611" i="12"/>
  <c r="BN1611" i="12" s="1"/>
  <c r="S1612" i="12"/>
  <c r="T1612" i="12"/>
  <c r="U1612" i="12"/>
  <c r="BN1612" i="12" s="1"/>
  <c r="S1613" i="12"/>
  <c r="T1613" i="12"/>
  <c r="U1613" i="12"/>
  <c r="BN1613" i="12" s="1"/>
  <c r="S1614" i="12"/>
  <c r="T1614" i="12"/>
  <c r="U1614" i="12"/>
  <c r="BN1614" i="12" s="1"/>
  <c r="S1615" i="12"/>
  <c r="T1615" i="12"/>
  <c r="U1615" i="12"/>
  <c r="BN1615" i="12" s="1"/>
  <c r="S1616" i="12"/>
  <c r="T1616" i="12"/>
  <c r="U1616" i="12"/>
  <c r="BN1616" i="12" s="1"/>
  <c r="S1617" i="12"/>
  <c r="T1617" i="12"/>
  <c r="U1617" i="12"/>
  <c r="BN1617" i="12" s="1"/>
  <c r="S1618" i="12"/>
  <c r="T1618" i="12"/>
  <c r="U1618" i="12"/>
  <c r="BN1618" i="12" s="1"/>
  <c r="S1619" i="12"/>
  <c r="T1619" i="12"/>
  <c r="U1619" i="12"/>
  <c r="BN1619" i="12" s="1"/>
  <c r="S1620" i="12"/>
  <c r="T1620" i="12"/>
  <c r="U1620" i="12"/>
  <c r="BN1620" i="12" s="1"/>
  <c r="S1621" i="12"/>
  <c r="T1621" i="12"/>
  <c r="U1621" i="12"/>
  <c r="BN1621" i="12" s="1"/>
  <c r="S1622" i="12"/>
  <c r="T1622" i="12"/>
  <c r="U1622" i="12"/>
  <c r="BN1622" i="12" s="1"/>
  <c r="S1623" i="12"/>
  <c r="T1623" i="12"/>
  <c r="U1623" i="12"/>
  <c r="BN1623" i="12" s="1"/>
  <c r="S1624" i="12"/>
  <c r="T1624" i="12"/>
  <c r="U1624" i="12"/>
  <c r="BN1624" i="12" s="1"/>
  <c r="S1625" i="12"/>
  <c r="T1625" i="12"/>
  <c r="U1625" i="12"/>
  <c r="BN1625" i="12" s="1"/>
  <c r="S1626" i="12"/>
  <c r="T1626" i="12"/>
  <c r="U1626" i="12"/>
  <c r="BN1626" i="12" s="1"/>
  <c r="S1627" i="12"/>
  <c r="T1627" i="12"/>
  <c r="U1627" i="12"/>
  <c r="BN1627" i="12" s="1"/>
  <c r="S1628" i="12"/>
  <c r="T1628" i="12"/>
  <c r="U1628" i="12"/>
  <c r="BN1628" i="12" s="1"/>
  <c r="S1629" i="12"/>
  <c r="T1629" i="12"/>
  <c r="U1629" i="12"/>
  <c r="BN1629" i="12" s="1"/>
  <c r="S1630" i="12"/>
  <c r="T1630" i="12"/>
  <c r="U1630" i="12"/>
  <c r="BN1630" i="12" s="1"/>
  <c r="S1631" i="12"/>
  <c r="T1631" i="12"/>
  <c r="U1631" i="12"/>
  <c r="BN1631" i="12" s="1"/>
  <c r="S1632" i="12"/>
  <c r="T1632" i="12"/>
  <c r="U1632" i="12"/>
  <c r="BN1632" i="12" s="1"/>
  <c r="S1633" i="12"/>
  <c r="T1633" i="12"/>
  <c r="U1633" i="12"/>
  <c r="BN1633" i="12" s="1"/>
  <c r="S1634" i="12"/>
  <c r="T1634" i="12"/>
  <c r="U1634" i="12"/>
  <c r="BN1634" i="12" s="1"/>
  <c r="S1635" i="12"/>
  <c r="T1635" i="12"/>
  <c r="U1635" i="12"/>
  <c r="BN1635" i="12" s="1"/>
  <c r="S1636" i="12"/>
  <c r="T1636" i="12"/>
  <c r="U1636" i="12"/>
  <c r="BN1636" i="12" s="1"/>
  <c r="S1637" i="12"/>
  <c r="T1637" i="12"/>
  <c r="U1637" i="12"/>
  <c r="BN1637" i="12" s="1"/>
  <c r="S1638" i="12"/>
  <c r="T1638" i="12"/>
  <c r="U1638" i="12"/>
  <c r="BN1638" i="12" s="1"/>
  <c r="S1639" i="12"/>
  <c r="T1639" i="12"/>
  <c r="U1639" i="12"/>
  <c r="BN1639" i="12" s="1"/>
  <c r="S1640" i="12"/>
  <c r="T1640" i="12"/>
  <c r="U1640" i="12"/>
  <c r="BN1640" i="12" s="1"/>
  <c r="S1641" i="12"/>
  <c r="T1641" i="12"/>
  <c r="U1641" i="12"/>
  <c r="BN1641" i="12" s="1"/>
  <c r="S1642" i="12"/>
  <c r="T1642" i="12"/>
  <c r="U1642" i="12"/>
  <c r="BN1642" i="12" s="1"/>
  <c r="S1643" i="12"/>
  <c r="T1643" i="12"/>
  <c r="U1643" i="12"/>
  <c r="BN1643" i="12" s="1"/>
  <c r="S1644" i="12"/>
  <c r="T1644" i="12"/>
  <c r="U1644" i="12"/>
  <c r="BN1644" i="12" s="1"/>
  <c r="S1645" i="12"/>
  <c r="T1645" i="12"/>
  <c r="U1645" i="12"/>
  <c r="BN1645" i="12" s="1"/>
  <c r="S1646" i="12"/>
  <c r="T1646" i="12"/>
  <c r="U1646" i="12"/>
  <c r="BN1646" i="12" s="1"/>
  <c r="S1647" i="12"/>
  <c r="T1647" i="12"/>
  <c r="U1647" i="12"/>
  <c r="BN1647" i="12" s="1"/>
  <c r="S1648" i="12"/>
  <c r="T1648" i="12"/>
  <c r="U1648" i="12"/>
  <c r="BN1648" i="12" s="1"/>
  <c r="S1649" i="12"/>
  <c r="T1649" i="12"/>
  <c r="U1649" i="12"/>
  <c r="BN1649" i="12" s="1"/>
  <c r="S1650" i="12"/>
  <c r="T1650" i="12"/>
  <c r="U1650" i="12"/>
  <c r="BN1650" i="12" s="1"/>
  <c r="S1651" i="12"/>
  <c r="T1651" i="12"/>
  <c r="U1651" i="12"/>
  <c r="BN1651" i="12" s="1"/>
  <c r="S1652" i="12"/>
  <c r="T1652" i="12"/>
  <c r="U1652" i="12"/>
  <c r="BN1652" i="12" s="1"/>
  <c r="S1653" i="12"/>
  <c r="T1653" i="12"/>
  <c r="U1653" i="12"/>
  <c r="BN1653" i="12" s="1"/>
  <c r="S1654" i="12"/>
  <c r="T1654" i="12"/>
  <c r="U1654" i="12"/>
  <c r="BN1654" i="12" s="1"/>
  <c r="S1655" i="12"/>
  <c r="T1655" i="12"/>
  <c r="U1655" i="12"/>
  <c r="BN1655" i="12" s="1"/>
  <c r="S1656" i="12"/>
  <c r="T1656" i="12"/>
  <c r="U1656" i="12"/>
  <c r="BN1656" i="12" s="1"/>
  <c r="S1657" i="12"/>
  <c r="T1657" i="12"/>
  <c r="U1657" i="12"/>
  <c r="BN1657" i="12" s="1"/>
  <c r="S1658" i="12"/>
  <c r="T1658" i="12"/>
  <c r="U1658" i="12"/>
  <c r="BN1658" i="12" s="1"/>
  <c r="S1659" i="12"/>
  <c r="T1659" i="12"/>
  <c r="U1659" i="12"/>
  <c r="BN1659" i="12" s="1"/>
  <c r="S1660" i="12"/>
  <c r="T1660" i="12"/>
  <c r="U1660" i="12"/>
  <c r="BN1660" i="12" s="1"/>
  <c r="S1661" i="12"/>
  <c r="T1661" i="12"/>
  <c r="U1661" i="12"/>
  <c r="BN1661" i="12" s="1"/>
  <c r="S1662" i="12"/>
  <c r="T1662" i="12"/>
  <c r="U1662" i="12"/>
  <c r="BN1662" i="12" s="1"/>
  <c r="S1663" i="12"/>
  <c r="T1663" i="12"/>
  <c r="U1663" i="12"/>
  <c r="BN1663" i="12" s="1"/>
  <c r="S1664" i="12"/>
  <c r="T1664" i="12"/>
  <c r="U1664" i="12"/>
  <c r="BN1664" i="12" s="1"/>
  <c r="S1665" i="12"/>
  <c r="T1665" i="12"/>
  <c r="U1665" i="12"/>
  <c r="BN1665" i="12" s="1"/>
  <c r="S1666" i="12"/>
  <c r="T1666" i="12"/>
  <c r="U1666" i="12"/>
  <c r="BN1666" i="12" s="1"/>
  <c r="S1667" i="12"/>
  <c r="T1667" i="12"/>
  <c r="U1667" i="12"/>
  <c r="BN1667" i="12" s="1"/>
  <c r="S1668" i="12"/>
  <c r="T1668" i="12"/>
  <c r="U1668" i="12"/>
  <c r="BN1668" i="12" s="1"/>
  <c r="S1669" i="12"/>
  <c r="T1669" i="12"/>
  <c r="U1669" i="12"/>
  <c r="BN1669" i="12" s="1"/>
  <c r="S1670" i="12"/>
  <c r="T1670" i="12"/>
  <c r="U1670" i="12"/>
  <c r="BN1670" i="12" s="1"/>
  <c r="S1671" i="12"/>
  <c r="T1671" i="12"/>
  <c r="U1671" i="12"/>
  <c r="BN1671" i="12" s="1"/>
  <c r="S1672" i="12"/>
  <c r="T1672" i="12"/>
  <c r="U1672" i="12"/>
  <c r="BN1672" i="12" s="1"/>
  <c r="S1673" i="12"/>
  <c r="T1673" i="12"/>
  <c r="U1673" i="12"/>
  <c r="BN1673" i="12" s="1"/>
  <c r="U1554" i="12"/>
  <c r="BN1554" i="12" s="1"/>
  <c r="T1554" i="12"/>
  <c r="BI1554" i="12" s="1"/>
  <c r="S1554" i="12"/>
  <c r="P1294" i="12"/>
  <c r="Q1294" i="12"/>
  <c r="R1294" i="12"/>
  <c r="CR1294" i="12" s="1"/>
  <c r="P1295" i="12"/>
  <c r="Q1295" i="12"/>
  <c r="R1295" i="12"/>
  <c r="CR1295" i="12" s="1"/>
  <c r="P1296" i="12"/>
  <c r="Q1296" i="12"/>
  <c r="R1296" i="12"/>
  <c r="CR1296" i="12" s="1"/>
  <c r="P1297" i="12"/>
  <c r="Q1297" i="12"/>
  <c r="R1297" i="12"/>
  <c r="CR1297" i="12" s="1"/>
  <c r="P1298" i="12"/>
  <c r="Q1298" i="12"/>
  <c r="R1298" i="12"/>
  <c r="CR1298" i="12" s="1"/>
  <c r="P1299" i="12"/>
  <c r="Q1299" i="12"/>
  <c r="R1299" i="12"/>
  <c r="CR1299" i="12" s="1"/>
  <c r="P1300" i="12"/>
  <c r="Q1300" i="12"/>
  <c r="R1300" i="12"/>
  <c r="CR1300" i="12" s="1"/>
  <c r="P1301" i="12"/>
  <c r="Q1301" i="12"/>
  <c r="R1301" i="12"/>
  <c r="CR1301" i="12" s="1"/>
  <c r="P1302" i="12"/>
  <c r="Q1302" i="12"/>
  <c r="R1302" i="12"/>
  <c r="CR1302" i="12" s="1"/>
  <c r="P1303" i="12"/>
  <c r="Q1303" i="12"/>
  <c r="R1303" i="12"/>
  <c r="CR1303" i="12" s="1"/>
  <c r="P1304" i="12"/>
  <c r="Q1304" i="12"/>
  <c r="R1304" i="12"/>
  <c r="CR1304" i="12" s="1"/>
  <c r="P1305" i="12"/>
  <c r="Q1305" i="12"/>
  <c r="R1305" i="12"/>
  <c r="CR1305" i="12" s="1"/>
  <c r="P1306" i="12"/>
  <c r="Q1306" i="12"/>
  <c r="R1306" i="12"/>
  <c r="CR1306" i="12" s="1"/>
  <c r="P1307" i="12"/>
  <c r="Q1307" i="12"/>
  <c r="R1307" i="12"/>
  <c r="CR1307" i="12" s="1"/>
  <c r="P1308" i="12"/>
  <c r="Q1308" i="12"/>
  <c r="R1308" i="12"/>
  <c r="CR1308" i="12" s="1"/>
  <c r="P1309" i="12"/>
  <c r="Q1309" i="12"/>
  <c r="R1309" i="12"/>
  <c r="CR1309" i="12" s="1"/>
  <c r="P1310" i="12"/>
  <c r="Q1310" i="12"/>
  <c r="R1310" i="12"/>
  <c r="CR1310" i="12" s="1"/>
  <c r="P1311" i="12"/>
  <c r="Q1311" i="12"/>
  <c r="R1311" i="12"/>
  <c r="CR1311" i="12" s="1"/>
  <c r="P1312" i="12"/>
  <c r="Q1312" i="12"/>
  <c r="R1312" i="12"/>
  <c r="CR1312" i="12" s="1"/>
  <c r="P1313" i="12"/>
  <c r="Q1313" i="12"/>
  <c r="R1313" i="12"/>
  <c r="CR1313" i="12" s="1"/>
  <c r="P1314" i="12"/>
  <c r="Q1314" i="12"/>
  <c r="R1314" i="12"/>
  <c r="CR1314" i="12" s="1"/>
  <c r="P1315" i="12"/>
  <c r="Q1315" i="12"/>
  <c r="R1315" i="12"/>
  <c r="CR1315" i="12" s="1"/>
  <c r="P1316" i="12"/>
  <c r="Q1316" i="12"/>
  <c r="R1316" i="12"/>
  <c r="CR1316" i="12" s="1"/>
  <c r="P1317" i="12"/>
  <c r="Q1317" i="12"/>
  <c r="R1317" i="12"/>
  <c r="CR1317" i="12" s="1"/>
  <c r="P1318" i="12"/>
  <c r="Q1318" i="12"/>
  <c r="R1318" i="12"/>
  <c r="CR1318" i="12" s="1"/>
  <c r="P1319" i="12"/>
  <c r="Q1319" i="12"/>
  <c r="R1319" i="12"/>
  <c r="CR1319" i="12" s="1"/>
  <c r="P1320" i="12"/>
  <c r="Q1320" i="12"/>
  <c r="R1320" i="12"/>
  <c r="CR1320" i="12" s="1"/>
  <c r="P1321" i="12"/>
  <c r="Q1321" i="12"/>
  <c r="R1321" i="12"/>
  <c r="CR1321" i="12" s="1"/>
  <c r="P1322" i="12"/>
  <c r="Q1322" i="12"/>
  <c r="R1322" i="12"/>
  <c r="CR1322" i="12" s="1"/>
  <c r="P1323" i="12"/>
  <c r="Q1323" i="12"/>
  <c r="R1323" i="12"/>
  <c r="CR1323" i="12" s="1"/>
  <c r="P1324" i="12"/>
  <c r="Q1324" i="12"/>
  <c r="R1324" i="12"/>
  <c r="CR1324" i="12" s="1"/>
  <c r="P1325" i="12"/>
  <c r="Q1325" i="12"/>
  <c r="R1325" i="12"/>
  <c r="CR1325" i="12" s="1"/>
  <c r="P1326" i="12"/>
  <c r="Q1326" i="12"/>
  <c r="R1326" i="12"/>
  <c r="CR1326" i="12" s="1"/>
  <c r="P1327" i="12"/>
  <c r="Q1327" i="12"/>
  <c r="R1327" i="12"/>
  <c r="CR1327" i="12" s="1"/>
  <c r="P1328" i="12"/>
  <c r="Q1328" i="12"/>
  <c r="R1328" i="12"/>
  <c r="CR1328" i="12" s="1"/>
  <c r="P1329" i="12"/>
  <c r="Q1329" i="12"/>
  <c r="R1329" i="12"/>
  <c r="CR1329" i="12" s="1"/>
  <c r="P1330" i="12"/>
  <c r="Q1330" i="12"/>
  <c r="R1330" i="12"/>
  <c r="CR1330" i="12" s="1"/>
  <c r="P1331" i="12"/>
  <c r="Q1331" i="12"/>
  <c r="R1331" i="12"/>
  <c r="CR1331" i="12" s="1"/>
  <c r="P1332" i="12"/>
  <c r="Q1332" i="12"/>
  <c r="R1332" i="12"/>
  <c r="CR1332" i="12" s="1"/>
  <c r="P1333" i="12"/>
  <c r="Q1333" i="12"/>
  <c r="R1333" i="12"/>
  <c r="CR1333" i="12" s="1"/>
  <c r="P1334" i="12"/>
  <c r="Q1334" i="12"/>
  <c r="R1334" i="12"/>
  <c r="CR1334" i="12" s="1"/>
  <c r="P1335" i="12"/>
  <c r="Q1335" i="12"/>
  <c r="R1335" i="12"/>
  <c r="CR1335" i="12" s="1"/>
  <c r="P1336" i="12"/>
  <c r="Q1336" i="12"/>
  <c r="R1336" i="12"/>
  <c r="CR1336" i="12" s="1"/>
  <c r="P1337" i="12"/>
  <c r="Q1337" i="12"/>
  <c r="R1337" i="12"/>
  <c r="CR1337" i="12" s="1"/>
  <c r="P1338" i="12"/>
  <c r="Q1338" i="12"/>
  <c r="R1338" i="12"/>
  <c r="CR1338" i="12" s="1"/>
  <c r="P1339" i="12"/>
  <c r="Q1339" i="12"/>
  <c r="R1339" i="12"/>
  <c r="CR1339" i="12" s="1"/>
  <c r="P1340" i="12"/>
  <c r="Q1340" i="12"/>
  <c r="R1340" i="12"/>
  <c r="CR1340" i="12" s="1"/>
  <c r="P1341" i="12"/>
  <c r="Q1341" i="12"/>
  <c r="R1341" i="12"/>
  <c r="CR1341" i="12" s="1"/>
  <c r="P1342" i="12"/>
  <c r="Q1342" i="12"/>
  <c r="R1342" i="12"/>
  <c r="CR1342" i="12" s="1"/>
  <c r="P1343" i="12"/>
  <c r="Q1343" i="12"/>
  <c r="R1343" i="12"/>
  <c r="CR1343" i="12" s="1"/>
  <c r="P1344" i="12"/>
  <c r="Q1344" i="12"/>
  <c r="R1344" i="12"/>
  <c r="CR1344" i="12" s="1"/>
  <c r="P1345" i="12"/>
  <c r="Q1345" i="12"/>
  <c r="R1345" i="12"/>
  <c r="CR1345" i="12" s="1"/>
  <c r="P1346" i="12"/>
  <c r="Q1346" i="12"/>
  <c r="R1346" i="12"/>
  <c r="CR1346" i="12" s="1"/>
  <c r="P1347" i="12"/>
  <c r="Q1347" i="12"/>
  <c r="R1347" i="12"/>
  <c r="CR1347" i="12" s="1"/>
  <c r="P1348" i="12"/>
  <c r="Q1348" i="12"/>
  <c r="R1348" i="12"/>
  <c r="CR1348" i="12" s="1"/>
  <c r="P1349" i="12"/>
  <c r="Q1349" i="12"/>
  <c r="R1349" i="12"/>
  <c r="CR1349" i="12" s="1"/>
  <c r="P1350" i="12"/>
  <c r="Q1350" i="12"/>
  <c r="R1350" i="12"/>
  <c r="CR1350" i="12" s="1"/>
  <c r="P1351" i="12"/>
  <c r="Q1351" i="12"/>
  <c r="R1351" i="12"/>
  <c r="CR1351" i="12" s="1"/>
  <c r="P1352" i="12"/>
  <c r="Q1352" i="12"/>
  <c r="R1352" i="12"/>
  <c r="CR1352" i="12" s="1"/>
  <c r="P1353" i="12"/>
  <c r="Q1353" i="12"/>
  <c r="R1353" i="12"/>
  <c r="CR1353" i="12" s="1"/>
  <c r="P1354" i="12"/>
  <c r="Q1354" i="12"/>
  <c r="R1354" i="12"/>
  <c r="CR1354" i="12" s="1"/>
  <c r="P1355" i="12"/>
  <c r="Q1355" i="12"/>
  <c r="R1355" i="12"/>
  <c r="CR1355" i="12" s="1"/>
  <c r="P1356" i="12"/>
  <c r="Q1356" i="12"/>
  <c r="R1356" i="12"/>
  <c r="CR1356" i="12" s="1"/>
  <c r="P1357" i="12"/>
  <c r="Q1357" i="12"/>
  <c r="R1357" i="12"/>
  <c r="CR1357" i="12" s="1"/>
  <c r="P1358" i="12"/>
  <c r="Q1358" i="12"/>
  <c r="R1358" i="12"/>
  <c r="CR1358" i="12" s="1"/>
  <c r="P1359" i="12"/>
  <c r="Q1359" i="12"/>
  <c r="R1359" i="12"/>
  <c r="CR1359" i="12" s="1"/>
  <c r="P1360" i="12"/>
  <c r="Q1360" i="12"/>
  <c r="R1360" i="12"/>
  <c r="CR1360" i="12" s="1"/>
  <c r="P1361" i="12"/>
  <c r="Q1361" i="12"/>
  <c r="R1361" i="12"/>
  <c r="CR1361" i="12" s="1"/>
  <c r="P1362" i="12"/>
  <c r="Q1362" i="12"/>
  <c r="R1362" i="12"/>
  <c r="CR1362" i="12" s="1"/>
  <c r="P1363" i="12"/>
  <c r="Q1363" i="12"/>
  <c r="R1363" i="12"/>
  <c r="CR1363" i="12" s="1"/>
  <c r="P1364" i="12"/>
  <c r="Q1364" i="12"/>
  <c r="R1364" i="12"/>
  <c r="CR1364" i="12" s="1"/>
  <c r="P1365" i="12"/>
  <c r="Q1365" i="12"/>
  <c r="R1365" i="12"/>
  <c r="CR1365" i="12" s="1"/>
  <c r="P1366" i="12"/>
  <c r="Q1366" i="12"/>
  <c r="R1366" i="12"/>
  <c r="CR1366" i="12" s="1"/>
  <c r="P1367" i="12"/>
  <c r="Q1367" i="12"/>
  <c r="R1367" i="12"/>
  <c r="CR1367" i="12" s="1"/>
  <c r="P1368" i="12"/>
  <c r="Q1368" i="12"/>
  <c r="R1368" i="12"/>
  <c r="CR1368" i="12" s="1"/>
  <c r="P1369" i="12"/>
  <c r="Q1369" i="12"/>
  <c r="R1369" i="12"/>
  <c r="CR1369" i="12" s="1"/>
  <c r="P1370" i="12"/>
  <c r="Q1370" i="12"/>
  <c r="R1370" i="12"/>
  <c r="CR1370" i="12" s="1"/>
  <c r="P1371" i="12"/>
  <c r="Q1371" i="12"/>
  <c r="R1371" i="12"/>
  <c r="CR1371" i="12" s="1"/>
  <c r="P1372" i="12"/>
  <c r="Q1372" i="12"/>
  <c r="R1372" i="12"/>
  <c r="CR1372" i="12" s="1"/>
  <c r="P1373" i="12"/>
  <c r="Q1373" i="12"/>
  <c r="R1373" i="12"/>
  <c r="CR1373" i="12" s="1"/>
  <c r="P1374" i="12"/>
  <c r="Q1374" i="12"/>
  <c r="R1374" i="12"/>
  <c r="CR1374" i="12" s="1"/>
  <c r="P1375" i="12"/>
  <c r="Q1375" i="12"/>
  <c r="R1375" i="12"/>
  <c r="CR1375" i="12" s="1"/>
  <c r="P1376" i="12"/>
  <c r="Q1376" i="12"/>
  <c r="R1376" i="12"/>
  <c r="CR1376" i="12" s="1"/>
  <c r="P1377" i="12"/>
  <c r="Q1377" i="12"/>
  <c r="R1377" i="12"/>
  <c r="CR1377" i="12" s="1"/>
  <c r="P1378" i="12"/>
  <c r="Q1378" i="12"/>
  <c r="R1378" i="12"/>
  <c r="CR1378" i="12" s="1"/>
  <c r="P1379" i="12"/>
  <c r="Q1379" i="12"/>
  <c r="R1379" i="12"/>
  <c r="CR1379" i="12" s="1"/>
  <c r="P1380" i="12"/>
  <c r="Q1380" i="12"/>
  <c r="R1380" i="12"/>
  <c r="CR1380" i="12" s="1"/>
  <c r="P1381" i="12"/>
  <c r="Q1381" i="12"/>
  <c r="R1381" i="12"/>
  <c r="CR1381" i="12" s="1"/>
  <c r="P1382" i="12"/>
  <c r="Q1382" i="12"/>
  <c r="R1382" i="12"/>
  <c r="CR1382" i="12" s="1"/>
  <c r="P1383" i="12"/>
  <c r="Q1383" i="12"/>
  <c r="R1383" i="12"/>
  <c r="CR1383" i="12" s="1"/>
  <c r="P1384" i="12"/>
  <c r="Q1384" i="12"/>
  <c r="R1384" i="12"/>
  <c r="CR1384" i="12" s="1"/>
  <c r="P1385" i="12"/>
  <c r="Q1385" i="12"/>
  <c r="R1385" i="12"/>
  <c r="CR1385" i="12" s="1"/>
  <c r="P1386" i="12"/>
  <c r="Q1386" i="12"/>
  <c r="R1386" i="12"/>
  <c r="CR1386" i="12" s="1"/>
  <c r="P1387" i="12"/>
  <c r="Q1387" i="12"/>
  <c r="R1387" i="12"/>
  <c r="CR1387" i="12" s="1"/>
  <c r="P1388" i="12"/>
  <c r="Q1388" i="12"/>
  <c r="R1388" i="12"/>
  <c r="CR1388" i="12" s="1"/>
  <c r="P1389" i="12"/>
  <c r="Q1389" i="12"/>
  <c r="R1389" i="12"/>
  <c r="CR1389" i="12" s="1"/>
  <c r="P1390" i="12"/>
  <c r="Q1390" i="12"/>
  <c r="R1390" i="12"/>
  <c r="CR1390" i="12" s="1"/>
  <c r="P1391" i="12"/>
  <c r="Q1391" i="12"/>
  <c r="R1391" i="12"/>
  <c r="CR1391" i="12" s="1"/>
  <c r="P1392" i="12"/>
  <c r="Q1392" i="12"/>
  <c r="R1392" i="12"/>
  <c r="CR1392" i="12" s="1"/>
  <c r="P1393" i="12"/>
  <c r="Q1393" i="12"/>
  <c r="R1393" i="12"/>
  <c r="CR1393" i="12" s="1"/>
  <c r="P1394" i="12"/>
  <c r="Q1394" i="12"/>
  <c r="R1394" i="12"/>
  <c r="CR1394" i="12" s="1"/>
  <c r="P1395" i="12"/>
  <c r="Q1395" i="12"/>
  <c r="R1395" i="12"/>
  <c r="CR1395" i="12" s="1"/>
  <c r="P1396" i="12"/>
  <c r="Q1396" i="12"/>
  <c r="R1396" i="12"/>
  <c r="CR1396" i="12" s="1"/>
  <c r="P1397" i="12"/>
  <c r="Q1397" i="12"/>
  <c r="R1397" i="12"/>
  <c r="CR1397" i="12" s="1"/>
  <c r="P1398" i="12"/>
  <c r="Q1398" i="12"/>
  <c r="R1398" i="12"/>
  <c r="CR1398" i="12" s="1"/>
  <c r="P1399" i="12"/>
  <c r="Q1399" i="12"/>
  <c r="R1399" i="12"/>
  <c r="CR1399" i="12" s="1"/>
  <c r="P1400" i="12"/>
  <c r="Q1400" i="12"/>
  <c r="R1400" i="12"/>
  <c r="CR1400" i="12" s="1"/>
  <c r="P1401" i="12"/>
  <c r="Q1401" i="12"/>
  <c r="R1401" i="12"/>
  <c r="CR1401" i="12" s="1"/>
  <c r="P1402" i="12"/>
  <c r="Q1402" i="12"/>
  <c r="R1402" i="12"/>
  <c r="CR1402" i="12" s="1"/>
  <c r="P1403" i="12"/>
  <c r="Q1403" i="12"/>
  <c r="R1403" i="12"/>
  <c r="CR1403" i="12" s="1"/>
  <c r="P1404" i="12"/>
  <c r="Q1404" i="12"/>
  <c r="R1404" i="12"/>
  <c r="CR1404" i="12" s="1"/>
  <c r="P1405" i="12"/>
  <c r="Q1405" i="12"/>
  <c r="R1405" i="12"/>
  <c r="CR1405" i="12" s="1"/>
  <c r="P1406" i="12"/>
  <c r="Q1406" i="12"/>
  <c r="R1406" i="12"/>
  <c r="CR1406" i="12" s="1"/>
  <c r="P1407" i="12"/>
  <c r="Q1407" i="12"/>
  <c r="R1407" i="12"/>
  <c r="CR1407" i="12" s="1"/>
  <c r="P1408" i="12"/>
  <c r="Q1408" i="12"/>
  <c r="R1408" i="12"/>
  <c r="CR1408" i="12" s="1"/>
  <c r="P1409" i="12"/>
  <c r="Q1409" i="12"/>
  <c r="R1409" i="12"/>
  <c r="CR1409" i="12" s="1"/>
  <c r="P1410" i="12"/>
  <c r="Q1410" i="12"/>
  <c r="R1410" i="12"/>
  <c r="CR1410" i="12" s="1"/>
  <c r="P1411" i="12"/>
  <c r="Q1411" i="12"/>
  <c r="R1411" i="12"/>
  <c r="CR1411" i="12" s="1"/>
  <c r="P1412" i="12"/>
  <c r="Q1412" i="12"/>
  <c r="R1412" i="12"/>
  <c r="CR1412" i="12" s="1"/>
  <c r="R1293" i="12"/>
  <c r="CR1293" i="12" s="1"/>
  <c r="Q1293" i="12"/>
  <c r="CM1293" i="12" s="1"/>
  <c r="P1293" i="12"/>
  <c r="M905" i="12"/>
  <c r="N905" i="12"/>
  <c r="O905" i="12"/>
  <c r="EF905" i="12" s="1"/>
  <c r="M906" i="12"/>
  <c r="N906" i="12"/>
  <c r="O906" i="12"/>
  <c r="EF906" i="12" s="1"/>
  <c r="M907" i="12"/>
  <c r="N907" i="12"/>
  <c r="O907" i="12"/>
  <c r="EF907" i="12" s="1"/>
  <c r="M908" i="12"/>
  <c r="N908" i="12"/>
  <c r="O908" i="12"/>
  <c r="EF908" i="12" s="1"/>
  <c r="M909" i="12"/>
  <c r="N909" i="12"/>
  <c r="O909" i="12"/>
  <c r="EF909" i="12" s="1"/>
  <c r="M910" i="12"/>
  <c r="N910" i="12"/>
  <c r="O910" i="12"/>
  <c r="EF910" i="12" s="1"/>
  <c r="M911" i="12"/>
  <c r="N911" i="12"/>
  <c r="O911" i="12"/>
  <c r="EF911" i="12" s="1"/>
  <c r="M912" i="12"/>
  <c r="N912" i="12"/>
  <c r="O912" i="12"/>
  <c r="EF912" i="12" s="1"/>
  <c r="M913" i="12"/>
  <c r="N913" i="12"/>
  <c r="O913" i="12"/>
  <c r="EF913" i="12" s="1"/>
  <c r="M914" i="12"/>
  <c r="N914" i="12"/>
  <c r="O914" i="12"/>
  <c r="EF914" i="12" s="1"/>
  <c r="M915" i="12"/>
  <c r="N915" i="12"/>
  <c r="O915" i="12"/>
  <c r="EF915" i="12" s="1"/>
  <c r="M916" i="12"/>
  <c r="N916" i="12"/>
  <c r="O916" i="12"/>
  <c r="EF916" i="12" s="1"/>
  <c r="M917" i="12"/>
  <c r="N917" i="12"/>
  <c r="O917" i="12"/>
  <c r="EF917" i="12" s="1"/>
  <c r="M918" i="12"/>
  <c r="N918" i="12"/>
  <c r="O918" i="12"/>
  <c r="EF918" i="12" s="1"/>
  <c r="M919" i="12"/>
  <c r="N919" i="12"/>
  <c r="O919" i="12"/>
  <c r="EF919" i="12" s="1"/>
  <c r="M920" i="12"/>
  <c r="N920" i="12"/>
  <c r="O920" i="12"/>
  <c r="EF920" i="12" s="1"/>
  <c r="M921" i="12"/>
  <c r="N921" i="12"/>
  <c r="O921" i="12"/>
  <c r="EF921" i="12" s="1"/>
  <c r="M922" i="12"/>
  <c r="N922" i="12"/>
  <c r="O922" i="12"/>
  <c r="EF922" i="12" s="1"/>
  <c r="M923" i="12"/>
  <c r="N923" i="12"/>
  <c r="O923" i="12"/>
  <c r="EF923" i="12" s="1"/>
  <c r="M924" i="12"/>
  <c r="N924" i="12"/>
  <c r="O924" i="12"/>
  <c r="EF924" i="12" s="1"/>
  <c r="M925" i="12"/>
  <c r="N925" i="12"/>
  <c r="O925" i="12"/>
  <c r="EF925" i="12" s="1"/>
  <c r="M926" i="12"/>
  <c r="N926" i="12"/>
  <c r="O926" i="12"/>
  <c r="EF926" i="12" s="1"/>
  <c r="M927" i="12"/>
  <c r="N927" i="12"/>
  <c r="O927" i="12"/>
  <c r="EF927" i="12" s="1"/>
  <c r="M928" i="12"/>
  <c r="N928" i="12"/>
  <c r="O928" i="12"/>
  <c r="EF928" i="12" s="1"/>
  <c r="M929" i="12"/>
  <c r="N929" i="12"/>
  <c r="O929" i="12"/>
  <c r="EF929" i="12" s="1"/>
  <c r="M930" i="12"/>
  <c r="N930" i="12"/>
  <c r="O930" i="12"/>
  <c r="EF930" i="12" s="1"/>
  <c r="M931" i="12"/>
  <c r="N931" i="12"/>
  <c r="O931" i="12"/>
  <c r="EF931" i="12" s="1"/>
  <c r="M932" i="12"/>
  <c r="N932" i="12"/>
  <c r="O932" i="12"/>
  <c r="EF932" i="12" s="1"/>
  <c r="M933" i="12"/>
  <c r="N933" i="12"/>
  <c r="O933" i="12"/>
  <c r="EF933" i="12" s="1"/>
  <c r="M934" i="12"/>
  <c r="N934" i="12"/>
  <c r="O934" i="12"/>
  <c r="EF934" i="12" s="1"/>
  <c r="M935" i="12"/>
  <c r="N935" i="12"/>
  <c r="O935" i="12"/>
  <c r="EF935" i="12" s="1"/>
  <c r="M936" i="12"/>
  <c r="N936" i="12"/>
  <c r="O936" i="12"/>
  <c r="EF936" i="12" s="1"/>
  <c r="M937" i="12"/>
  <c r="N937" i="12"/>
  <c r="O937" i="12"/>
  <c r="EF937" i="12" s="1"/>
  <c r="M938" i="12"/>
  <c r="N938" i="12"/>
  <c r="O938" i="12"/>
  <c r="EF938" i="12" s="1"/>
  <c r="M939" i="12"/>
  <c r="N939" i="12"/>
  <c r="O939" i="12"/>
  <c r="EF939" i="12" s="1"/>
  <c r="M940" i="12"/>
  <c r="N940" i="12"/>
  <c r="O940" i="12"/>
  <c r="EF940" i="12" s="1"/>
  <c r="M941" i="12"/>
  <c r="N941" i="12"/>
  <c r="O941" i="12"/>
  <c r="EF941" i="12" s="1"/>
  <c r="M942" i="12"/>
  <c r="N942" i="12"/>
  <c r="O942" i="12"/>
  <c r="EF942" i="12" s="1"/>
  <c r="M943" i="12"/>
  <c r="N943" i="12"/>
  <c r="O943" i="12"/>
  <c r="EF943" i="12" s="1"/>
  <c r="M944" i="12"/>
  <c r="N944" i="12"/>
  <c r="O944" i="12"/>
  <c r="EF944" i="12" s="1"/>
  <c r="M945" i="12"/>
  <c r="N945" i="12"/>
  <c r="O945" i="12"/>
  <c r="EF945" i="12" s="1"/>
  <c r="M946" i="12"/>
  <c r="N946" i="12"/>
  <c r="O946" i="12"/>
  <c r="EF946" i="12" s="1"/>
  <c r="M947" i="12"/>
  <c r="N947" i="12"/>
  <c r="O947" i="12"/>
  <c r="EF947" i="12" s="1"/>
  <c r="M948" i="12"/>
  <c r="N948" i="12"/>
  <c r="O948" i="12"/>
  <c r="EF948" i="12" s="1"/>
  <c r="M949" i="12"/>
  <c r="N949" i="12"/>
  <c r="O949" i="12"/>
  <c r="EF949" i="12" s="1"/>
  <c r="M950" i="12"/>
  <c r="N950" i="12"/>
  <c r="O950" i="12"/>
  <c r="EF950" i="12" s="1"/>
  <c r="M951" i="12"/>
  <c r="N951" i="12"/>
  <c r="O951" i="12"/>
  <c r="EF951" i="12" s="1"/>
  <c r="M952" i="12"/>
  <c r="N952" i="12"/>
  <c r="O952" i="12"/>
  <c r="EF952" i="12" s="1"/>
  <c r="M953" i="12"/>
  <c r="N953" i="12"/>
  <c r="O953" i="12"/>
  <c r="EF953" i="12" s="1"/>
  <c r="M954" i="12"/>
  <c r="N954" i="12"/>
  <c r="O954" i="12"/>
  <c r="EF954" i="12" s="1"/>
  <c r="M955" i="12"/>
  <c r="N955" i="12"/>
  <c r="O955" i="12"/>
  <c r="EF955" i="12" s="1"/>
  <c r="M956" i="12"/>
  <c r="N956" i="12"/>
  <c r="O956" i="12"/>
  <c r="EF956" i="12" s="1"/>
  <c r="M957" i="12"/>
  <c r="N957" i="12"/>
  <c r="O957" i="12"/>
  <c r="EF957" i="12" s="1"/>
  <c r="M958" i="12"/>
  <c r="N958" i="12"/>
  <c r="O958" i="12"/>
  <c r="EF958" i="12" s="1"/>
  <c r="M959" i="12"/>
  <c r="N959" i="12"/>
  <c r="O959" i="12"/>
  <c r="EF959" i="12" s="1"/>
  <c r="M960" i="12"/>
  <c r="N960" i="12"/>
  <c r="O960" i="12"/>
  <c r="EF960" i="12" s="1"/>
  <c r="M961" i="12"/>
  <c r="N961" i="12"/>
  <c r="O961" i="12"/>
  <c r="EF961" i="12" s="1"/>
  <c r="M962" i="12"/>
  <c r="N962" i="12"/>
  <c r="O962" i="12"/>
  <c r="EF962" i="12" s="1"/>
  <c r="M963" i="12"/>
  <c r="N963" i="12"/>
  <c r="O963" i="12"/>
  <c r="EF963" i="12" s="1"/>
  <c r="M964" i="12"/>
  <c r="N964" i="12"/>
  <c r="O964" i="12"/>
  <c r="EF964" i="12" s="1"/>
  <c r="M965" i="12"/>
  <c r="N965" i="12"/>
  <c r="O965" i="12"/>
  <c r="EF965" i="12" s="1"/>
  <c r="M966" i="12"/>
  <c r="N966" i="12"/>
  <c r="O966" i="12"/>
  <c r="EF966" i="12" s="1"/>
  <c r="M967" i="12"/>
  <c r="N967" i="12"/>
  <c r="O967" i="12"/>
  <c r="EF967" i="12" s="1"/>
  <c r="M968" i="12"/>
  <c r="N968" i="12"/>
  <c r="O968" i="12"/>
  <c r="EF968" i="12" s="1"/>
  <c r="M969" i="12"/>
  <c r="N969" i="12"/>
  <c r="O969" i="12"/>
  <c r="EF969" i="12" s="1"/>
  <c r="M970" i="12"/>
  <c r="N970" i="12"/>
  <c r="O970" i="12"/>
  <c r="EF970" i="12" s="1"/>
  <c r="M971" i="12"/>
  <c r="N971" i="12"/>
  <c r="O971" i="12"/>
  <c r="EF971" i="12" s="1"/>
  <c r="M972" i="12"/>
  <c r="N972" i="12"/>
  <c r="O972" i="12"/>
  <c r="EF972" i="12" s="1"/>
  <c r="M973" i="12"/>
  <c r="N973" i="12"/>
  <c r="O973" i="12"/>
  <c r="EF973" i="12" s="1"/>
  <c r="M974" i="12"/>
  <c r="N974" i="12"/>
  <c r="O974" i="12"/>
  <c r="EF974" i="12" s="1"/>
  <c r="M975" i="12"/>
  <c r="N975" i="12"/>
  <c r="O975" i="12"/>
  <c r="EF975" i="12" s="1"/>
  <c r="M976" i="12"/>
  <c r="N976" i="12"/>
  <c r="O976" i="12"/>
  <c r="EF976" i="12" s="1"/>
  <c r="M977" i="12"/>
  <c r="N977" i="12"/>
  <c r="O977" i="12"/>
  <c r="EF977" i="12" s="1"/>
  <c r="M978" i="12"/>
  <c r="N978" i="12"/>
  <c r="O978" i="12"/>
  <c r="EF978" i="12" s="1"/>
  <c r="M979" i="12"/>
  <c r="N979" i="12"/>
  <c r="O979" i="12"/>
  <c r="EF979" i="12" s="1"/>
  <c r="M980" i="12"/>
  <c r="N980" i="12"/>
  <c r="O980" i="12"/>
  <c r="EF980" i="12" s="1"/>
  <c r="M981" i="12"/>
  <c r="N981" i="12"/>
  <c r="O981" i="12"/>
  <c r="EF981" i="12" s="1"/>
  <c r="M982" i="12"/>
  <c r="N982" i="12"/>
  <c r="O982" i="12"/>
  <c r="EF982" i="12" s="1"/>
  <c r="M983" i="12"/>
  <c r="N983" i="12"/>
  <c r="O983" i="12"/>
  <c r="EF983" i="12" s="1"/>
  <c r="M984" i="12"/>
  <c r="N984" i="12"/>
  <c r="O984" i="12"/>
  <c r="EF984" i="12" s="1"/>
  <c r="M985" i="12"/>
  <c r="N985" i="12"/>
  <c r="O985" i="12"/>
  <c r="EF985" i="12" s="1"/>
  <c r="M986" i="12"/>
  <c r="N986" i="12"/>
  <c r="O986" i="12"/>
  <c r="EF986" i="12" s="1"/>
  <c r="M987" i="12"/>
  <c r="N987" i="12"/>
  <c r="O987" i="12"/>
  <c r="EF987" i="12" s="1"/>
  <c r="M988" i="12"/>
  <c r="N988" i="12"/>
  <c r="O988" i="12"/>
  <c r="EF988" i="12" s="1"/>
  <c r="M989" i="12"/>
  <c r="N989" i="12"/>
  <c r="O989" i="12"/>
  <c r="EF989" i="12" s="1"/>
  <c r="M990" i="12"/>
  <c r="N990" i="12"/>
  <c r="O990" i="12"/>
  <c r="EF990" i="12" s="1"/>
  <c r="M991" i="12"/>
  <c r="N991" i="12"/>
  <c r="O991" i="12"/>
  <c r="EF991" i="12" s="1"/>
  <c r="M992" i="12"/>
  <c r="N992" i="12"/>
  <c r="O992" i="12"/>
  <c r="EF992" i="12" s="1"/>
  <c r="M993" i="12"/>
  <c r="N993" i="12"/>
  <c r="O993" i="12"/>
  <c r="EF993" i="12" s="1"/>
  <c r="M994" i="12"/>
  <c r="N994" i="12"/>
  <c r="O994" i="12"/>
  <c r="EF994" i="12" s="1"/>
  <c r="M995" i="12"/>
  <c r="N995" i="12"/>
  <c r="O995" i="12"/>
  <c r="EF995" i="12" s="1"/>
  <c r="M996" i="12"/>
  <c r="N996" i="12"/>
  <c r="O996" i="12"/>
  <c r="EF996" i="12" s="1"/>
  <c r="M997" i="12"/>
  <c r="N997" i="12"/>
  <c r="O997" i="12"/>
  <c r="EF997" i="12" s="1"/>
  <c r="M998" i="12"/>
  <c r="N998" i="12"/>
  <c r="O998" i="12"/>
  <c r="EF998" i="12" s="1"/>
  <c r="M999" i="12"/>
  <c r="N999" i="12"/>
  <c r="O999" i="12"/>
  <c r="EF999" i="12" s="1"/>
  <c r="M1000" i="12"/>
  <c r="N1000" i="12"/>
  <c r="O1000" i="12"/>
  <c r="EF1000" i="12" s="1"/>
  <c r="M1001" i="12"/>
  <c r="N1001" i="12"/>
  <c r="O1001" i="12"/>
  <c r="EF1001" i="12" s="1"/>
  <c r="M1002" i="12"/>
  <c r="N1002" i="12"/>
  <c r="O1002" i="12"/>
  <c r="EF1002" i="12" s="1"/>
  <c r="M1003" i="12"/>
  <c r="N1003" i="12"/>
  <c r="O1003" i="12"/>
  <c r="EF1003" i="12" s="1"/>
  <c r="M1004" i="12"/>
  <c r="N1004" i="12"/>
  <c r="O1004" i="12"/>
  <c r="EF1004" i="12" s="1"/>
  <c r="M1005" i="12"/>
  <c r="N1005" i="12"/>
  <c r="O1005" i="12"/>
  <c r="EF1005" i="12" s="1"/>
  <c r="M1006" i="12"/>
  <c r="N1006" i="12"/>
  <c r="O1006" i="12"/>
  <c r="EF1006" i="12" s="1"/>
  <c r="M1007" i="12"/>
  <c r="N1007" i="12"/>
  <c r="O1007" i="12"/>
  <c r="EF1007" i="12" s="1"/>
  <c r="M1008" i="12"/>
  <c r="N1008" i="12"/>
  <c r="O1008" i="12"/>
  <c r="EF1008" i="12" s="1"/>
  <c r="M1009" i="12"/>
  <c r="N1009" i="12"/>
  <c r="O1009" i="12"/>
  <c r="EF1009" i="12" s="1"/>
  <c r="M1010" i="12"/>
  <c r="N1010" i="12"/>
  <c r="O1010" i="12"/>
  <c r="EF1010" i="12" s="1"/>
  <c r="M1011" i="12"/>
  <c r="N1011" i="12"/>
  <c r="O1011" i="12"/>
  <c r="EF1011" i="12" s="1"/>
  <c r="M1012" i="12"/>
  <c r="N1012" i="12"/>
  <c r="O1012" i="12"/>
  <c r="EF1012" i="12" s="1"/>
  <c r="M1013" i="12"/>
  <c r="N1013" i="12"/>
  <c r="O1013" i="12"/>
  <c r="EF1013" i="12" s="1"/>
  <c r="M1014" i="12"/>
  <c r="N1014" i="12"/>
  <c r="O1014" i="12"/>
  <c r="EF1014" i="12" s="1"/>
  <c r="M1015" i="12"/>
  <c r="N1015" i="12"/>
  <c r="O1015" i="12"/>
  <c r="EF1015" i="12" s="1"/>
  <c r="M1016" i="12"/>
  <c r="N1016" i="12"/>
  <c r="O1016" i="12"/>
  <c r="EF1016" i="12" s="1"/>
  <c r="M1017" i="12"/>
  <c r="N1017" i="12"/>
  <c r="O1017" i="12"/>
  <c r="EF1017" i="12" s="1"/>
  <c r="M1018" i="12"/>
  <c r="N1018" i="12"/>
  <c r="O1018" i="12"/>
  <c r="EF1018" i="12" s="1"/>
  <c r="M1019" i="12"/>
  <c r="N1019" i="12"/>
  <c r="O1019" i="12"/>
  <c r="EF1019" i="12" s="1"/>
  <c r="M1020" i="12"/>
  <c r="N1020" i="12"/>
  <c r="O1020" i="12"/>
  <c r="EF1020" i="12" s="1"/>
  <c r="M1021" i="12"/>
  <c r="N1021" i="12"/>
  <c r="O1021" i="12"/>
  <c r="EF1021" i="12" s="1"/>
  <c r="M1022" i="12"/>
  <c r="N1022" i="12"/>
  <c r="O1022" i="12"/>
  <c r="EF1022" i="12" s="1"/>
  <c r="M1023" i="12"/>
  <c r="N1023" i="12"/>
  <c r="O1023" i="12"/>
  <c r="EF1023" i="12" s="1"/>
  <c r="O904" i="12"/>
  <c r="EF904" i="12" s="1"/>
  <c r="N904" i="12"/>
  <c r="EA904" i="12" s="1"/>
  <c r="M904" i="12"/>
  <c r="P758" i="12"/>
  <c r="Q758" i="12"/>
  <c r="R758" i="12"/>
  <c r="CW758" i="12" s="1"/>
  <c r="P759" i="12"/>
  <c r="Q759" i="12"/>
  <c r="R759" i="12"/>
  <c r="CW759" i="12" s="1"/>
  <c r="P760" i="12"/>
  <c r="Q760" i="12"/>
  <c r="R760" i="12"/>
  <c r="CW760" i="12" s="1"/>
  <c r="P642" i="12"/>
  <c r="Q642" i="12"/>
  <c r="R642" i="12"/>
  <c r="CW642" i="12" s="1"/>
  <c r="P643" i="12"/>
  <c r="Q643" i="12"/>
  <c r="R643" i="12"/>
  <c r="CW643" i="12" s="1"/>
  <c r="P644" i="12"/>
  <c r="Q644" i="12"/>
  <c r="R644" i="12"/>
  <c r="CW644" i="12" s="1"/>
  <c r="P645" i="12"/>
  <c r="Q645" i="12"/>
  <c r="R645" i="12"/>
  <c r="CW645" i="12" s="1"/>
  <c r="P646" i="12"/>
  <c r="Q646" i="12"/>
  <c r="R646" i="12"/>
  <c r="CW646" i="12" s="1"/>
  <c r="P647" i="12"/>
  <c r="Q647" i="12"/>
  <c r="R647" i="12"/>
  <c r="CW647" i="12" s="1"/>
  <c r="P648" i="12"/>
  <c r="Q648" i="12"/>
  <c r="R648" i="12"/>
  <c r="CW648" i="12" s="1"/>
  <c r="P649" i="12"/>
  <c r="Q649" i="12"/>
  <c r="R649" i="12"/>
  <c r="CW649" i="12" s="1"/>
  <c r="P650" i="12"/>
  <c r="Q650" i="12"/>
  <c r="R650" i="12"/>
  <c r="CW650" i="12" s="1"/>
  <c r="P651" i="12"/>
  <c r="Q651" i="12"/>
  <c r="R651" i="12"/>
  <c r="CW651" i="12" s="1"/>
  <c r="P652" i="12"/>
  <c r="Q652" i="12"/>
  <c r="R652" i="12"/>
  <c r="CW652" i="12" s="1"/>
  <c r="P653" i="12"/>
  <c r="Q653" i="12"/>
  <c r="R653" i="12"/>
  <c r="CW653" i="12" s="1"/>
  <c r="P654" i="12"/>
  <c r="Q654" i="12"/>
  <c r="R654" i="12"/>
  <c r="CW654" i="12" s="1"/>
  <c r="P655" i="12"/>
  <c r="Q655" i="12"/>
  <c r="R655" i="12"/>
  <c r="CW655" i="12" s="1"/>
  <c r="P656" i="12"/>
  <c r="Q656" i="12"/>
  <c r="R656" i="12"/>
  <c r="CW656" i="12" s="1"/>
  <c r="P657" i="12"/>
  <c r="Q657" i="12"/>
  <c r="R657" i="12"/>
  <c r="CW657" i="12" s="1"/>
  <c r="P658" i="12"/>
  <c r="Q658" i="12"/>
  <c r="R658" i="12"/>
  <c r="CW658" i="12" s="1"/>
  <c r="P659" i="12"/>
  <c r="Q659" i="12"/>
  <c r="R659" i="12"/>
  <c r="CW659" i="12" s="1"/>
  <c r="P660" i="12"/>
  <c r="Q660" i="12"/>
  <c r="R660" i="12"/>
  <c r="CW660" i="12" s="1"/>
  <c r="P661" i="12"/>
  <c r="Q661" i="12"/>
  <c r="R661" i="12"/>
  <c r="CW661" i="12" s="1"/>
  <c r="P662" i="12"/>
  <c r="Q662" i="12"/>
  <c r="R662" i="12"/>
  <c r="CW662" i="12" s="1"/>
  <c r="P663" i="12"/>
  <c r="Q663" i="12"/>
  <c r="R663" i="12"/>
  <c r="CW663" i="12" s="1"/>
  <c r="P664" i="12"/>
  <c r="Q664" i="12"/>
  <c r="R664" i="12"/>
  <c r="CW664" i="12" s="1"/>
  <c r="P665" i="12"/>
  <c r="Q665" i="12"/>
  <c r="R665" i="12"/>
  <c r="CW665" i="12" s="1"/>
  <c r="P666" i="12"/>
  <c r="Q666" i="12"/>
  <c r="R666" i="12"/>
  <c r="CW666" i="12" s="1"/>
  <c r="P667" i="12"/>
  <c r="Q667" i="12"/>
  <c r="R667" i="12"/>
  <c r="CW667" i="12" s="1"/>
  <c r="P668" i="12"/>
  <c r="Q668" i="12"/>
  <c r="R668" i="12"/>
  <c r="CW668" i="12" s="1"/>
  <c r="P669" i="12"/>
  <c r="Q669" i="12"/>
  <c r="R669" i="12"/>
  <c r="CW669" i="12" s="1"/>
  <c r="P670" i="12"/>
  <c r="Q670" i="12"/>
  <c r="R670" i="12"/>
  <c r="CW670" i="12" s="1"/>
  <c r="P671" i="12"/>
  <c r="Q671" i="12"/>
  <c r="R671" i="12"/>
  <c r="CW671" i="12" s="1"/>
  <c r="P672" i="12"/>
  <c r="Q672" i="12"/>
  <c r="R672" i="12"/>
  <c r="CW672" i="12" s="1"/>
  <c r="P673" i="12"/>
  <c r="Q673" i="12"/>
  <c r="R673" i="12"/>
  <c r="CW673" i="12" s="1"/>
  <c r="P674" i="12"/>
  <c r="Q674" i="12"/>
  <c r="R674" i="12"/>
  <c r="CW674" i="12" s="1"/>
  <c r="P675" i="12"/>
  <c r="Q675" i="12"/>
  <c r="R675" i="12"/>
  <c r="CW675" i="12" s="1"/>
  <c r="P676" i="12"/>
  <c r="Q676" i="12"/>
  <c r="R676" i="12"/>
  <c r="CW676" i="12" s="1"/>
  <c r="P677" i="12"/>
  <c r="Q677" i="12"/>
  <c r="R677" i="12"/>
  <c r="CW677" i="12" s="1"/>
  <c r="P678" i="12"/>
  <c r="Q678" i="12"/>
  <c r="R678" i="12"/>
  <c r="CW678" i="12" s="1"/>
  <c r="P679" i="12"/>
  <c r="Q679" i="12"/>
  <c r="R679" i="12"/>
  <c r="CW679" i="12" s="1"/>
  <c r="P680" i="12"/>
  <c r="Q680" i="12"/>
  <c r="R680" i="12"/>
  <c r="CW680" i="12" s="1"/>
  <c r="P681" i="12"/>
  <c r="Q681" i="12"/>
  <c r="R681" i="12"/>
  <c r="CW681" i="12" s="1"/>
  <c r="P682" i="12"/>
  <c r="Q682" i="12"/>
  <c r="R682" i="12"/>
  <c r="CW682" i="12" s="1"/>
  <c r="P683" i="12"/>
  <c r="Q683" i="12"/>
  <c r="R683" i="12"/>
  <c r="CW683" i="12" s="1"/>
  <c r="P684" i="12"/>
  <c r="Q684" i="12"/>
  <c r="R684" i="12"/>
  <c r="CW684" i="12" s="1"/>
  <c r="P685" i="12"/>
  <c r="Q685" i="12"/>
  <c r="R685" i="12"/>
  <c r="CW685" i="12" s="1"/>
  <c r="P686" i="12"/>
  <c r="Q686" i="12"/>
  <c r="R686" i="12"/>
  <c r="CW686" i="12" s="1"/>
  <c r="P687" i="12"/>
  <c r="Q687" i="12"/>
  <c r="R687" i="12"/>
  <c r="CW687" i="12" s="1"/>
  <c r="P688" i="12"/>
  <c r="Q688" i="12"/>
  <c r="R688" i="12"/>
  <c r="CW688" i="12" s="1"/>
  <c r="P689" i="12"/>
  <c r="Q689" i="12"/>
  <c r="R689" i="12"/>
  <c r="CW689" i="12" s="1"/>
  <c r="P690" i="12"/>
  <c r="Q690" i="12"/>
  <c r="R690" i="12"/>
  <c r="CW690" i="12" s="1"/>
  <c r="P691" i="12"/>
  <c r="Q691" i="12"/>
  <c r="R691" i="12"/>
  <c r="CW691" i="12" s="1"/>
  <c r="P692" i="12"/>
  <c r="Q692" i="12"/>
  <c r="R692" i="12"/>
  <c r="CW692" i="12" s="1"/>
  <c r="P693" i="12"/>
  <c r="Q693" i="12"/>
  <c r="R693" i="12"/>
  <c r="CW693" i="12" s="1"/>
  <c r="P694" i="12"/>
  <c r="Q694" i="12"/>
  <c r="R694" i="12"/>
  <c r="CW694" i="12" s="1"/>
  <c r="P695" i="12"/>
  <c r="Q695" i="12"/>
  <c r="R695" i="12"/>
  <c r="CW695" i="12" s="1"/>
  <c r="P696" i="12"/>
  <c r="Q696" i="12"/>
  <c r="R696" i="12"/>
  <c r="CW696" i="12" s="1"/>
  <c r="P697" i="12"/>
  <c r="Q697" i="12"/>
  <c r="R697" i="12"/>
  <c r="CW697" i="12" s="1"/>
  <c r="P698" i="12"/>
  <c r="Q698" i="12"/>
  <c r="R698" i="12"/>
  <c r="CW698" i="12" s="1"/>
  <c r="P699" i="12"/>
  <c r="Q699" i="12"/>
  <c r="R699" i="12"/>
  <c r="CW699" i="12" s="1"/>
  <c r="P700" i="12"/>
  <c r="Q700" i="12"/>
  <c r="R700" i="12"/>
  <c r="CW700" i="12" s="1"/>
  <c r="P701" i="12"/>
  <c r="Q701" i="12"/>
  <c r="R701" i="12"/>
  <c r="CW701" i="12" s="1"/>
  <c r="P702" i="12"/>
  <c r="Q702" i="12"/>
  <c r="R702" i="12"/>
  <c r="CW702" i="12" s="1"/>
  <c r="P703" i="12"/>
  <c r="Q703" i="12"/>
  <c r="R703" i="12"/>
  <c r="CW703" i="12" s="1"/>
  <c r="P704" i="12"/>
  <c r="Q704" i="12"/>
  <c r="R704" i="12"/>
  <c r="CW704" i="12" s="1"/>
  <c r="P705" i="12"/>
  <c r="Q705" i="12"/>
  <c r="R705" i="12"/>
  <c r="CW705" i="12" s="1"/>
  <c r="P706" i="12"/>
  <c r="Q706" i="12"/>
  <c r="R706" i="12"/>
  <c r="CW706" i="12" s="1"/>
  <c r="P707" i="12"/>
  <c r="Q707" i="12"/>
  <c r="R707" i="12"/>
  <c r="CW707" i="12" s="1"/>
  <c r="P708" i="12"/>
  <c r="Q708" i="12"/>
  <c r="R708" i="12"/>
  <c r="CW708" i="12" s="1"/>
  <c r="P709" i="12"/>
  <c r="Q709" i="12"/>
  <c r="R709" i="12"/>
  <c r="CW709" i="12" s="1"/>
  <c r="P710" i="12"/>
  <c r="Q710" i="12"/>
  <c r="R710" i="12"/>
  <c r="CW710" i="12" s="1"/>
  <c r="P711" i="12"/>
  <c r="Q711" i="12"/>
  <c r="R711" i="12"/>
  <c r="CW711" i="12" s="1"/>
  <c r="P712" i="12"/>
  <c r="Q712" i="12"/>
  <c r="R712" i="12"/>
  <c r="CW712" i="12" s="1"/>
  <c r="P713" i="12"/>
  <c r="Q713" i="12"/>
  <c r="R713" i="12"/>
  <c r="CW713" i="12" s="1"/>
  <c r="P714" i="12"/>
  <c r="Q714" i="12"/>
  <c r="R714" i="12"/>
  <c r="CW714" i="12" s="1"/>
  <c r="P715" i="12"/>
  <c r="Q715" i="12"/>
  <c r="R715" i="12"/>
  <c r="CW715" i="12" s="1"/>
  <c r="P716" i="12"/>
  <c r="Q716" i="12"/>
  <c r="R716" i="12"/>
  <c r="CW716" i="12" s="1"/>
  <c r="P717" i="12"/>
  <c r="Q717" i="12"/>
  <c r="R717" i="12"/>
  <c r="CW717" i="12" s="1"/>
  <c r="P718" i="12"/>
  <c r="Q718" i="12"/>
  <c r="R718" i="12"/>
  <c r="CW718" i="12" s="1"/>
  <c r="P719" i="12"/>
  <c r="Q719" i="12"/>
  <c r="R719" i="12"/>
  <c r="CW719" i="12" s="1"/>
  <c r="P720" i="12"/>
  <c r="Q720" i="12"/>
  <c r="R720" i="12"/>
  <c r="CW720" i="12" s="1"/>
  <c r="P721" i="12"/>
  <c r="Q721" i="12"/>
  <c r="R721" i="12"/>
  <c r="CW721" i="12" s="1"/>
  <c r="P722" i="12"/>
  <c r="Q722" i="12"/>
  <c r="R722" i="12"/>
  <c r="CW722" i="12" s="1"/>
  <c r="P723" i="12"/>
  <c r="Q723" i="12"/>
  <c r="R723" i="12"/>
  <c r="CW723" i="12" s="1"/>
  <c r="P724" i="12"/>
  <c r="Q724" i="12"/>
  <c r="R724" i="12"/>
  <c r="CW724" i="12" s="1"/>
  <c r="P725" i="12"/>
  <c r="Q725" i="12"/>
  <c r="R725" i="12"/>
  <c r="CW725" i="12" s="1"/>
  <c r="P726" i="12"/>
  <c r="Q726" i="12"/>
  <c r="R726" i="12"/>
  <c r="CW726" i="12" s="1"/>
  <c r="P727" i="12"/>
  <c r="Q727" i="12"/>
  <c r="R727" i="12"/>
  <c r="CW727" i="12" s="1"/>
  <c r="P728" i="12"/>
  <c r="Q728" i="12"/>
  <c r="R728" i="12"/>
  <c r="CW728" i="12" s="1"/>
  <c r="P729" i="12"/>
  <c r="Q729" i="12"/>
  <c r="R729" i="12"/>
  <c r="CW729" i="12" s="1"/>
  <c r="P730" i="12"/>
  <c r="Q730" i="12"/>
  <c r="R730" i="12"/>
  <c r="CW730" i="12" s="1"/>
  <c r="P731" i="12"/>
  <c r="Q731" i="12"/>
  <c r="R731" i="12"/>
  <c r="CW731" i="12" s="1"/>
  <c r="P732" i="12"/>
  <c r="Q732" i="12"/>
  <c r="R732" i="12"/>
  <c r="CW732" i="12" s="1"/>
  <c r="P733" i="12"/>
  <c r="Q733" i="12"/>
  <c r="R733" i="12"/>
  <c r="CW733" i="12" s="1"/>
  <c r="P734" i="12"/>
  <c r="Q734" i="12"/>
  <c r="R734" i="12"/>
  <c r="CW734" i="12" s="1"/>
  <c r="P735" i="12"/>
  <c r="Q735" i="12"/>
  <c r="R735" i="12"/>
  <c r="CW735" i="12" s="1"/>
  <c r="P736" i="12"/>
  <c r="Q736" i="12"/>
  <c r="R736" i="12"/>
  <c r="CW736" i="12" s="1"/>
  <c r="P737" i="12"/>
  <c r="Q737" i="12"/>
  <c r="R737" i="12"/>
  <c r="CW737" i="12" s="1"/>
  <c r="P738" i="12"/>
  <c r="Q738" i="12"/>
  <c r="R738" i="12"/>
  <c r="CW738" i="12" s="1"/>
  <c r="P739" i="12"/>
  <c r="Q739" i="12"/>
  <c r="R739" i="12"/>
  <c r="CW739" i="12" s="1"/>
  <c r="P740" i="12"/>
  <c r="Q740" i="12"/>
  <c r="R740" i="12"/>
  <c r="CW740" i="12" s="1"/>
  <c r="P741" i="12"/>
  <c r="Q741" i="12"/>
  <c r="R741" i="12"/>
  <c r="CW741" i="12" s="1"/>
  <c r="P742" i="12"/>
  <c r="Q742" i="12"/>
  <c r="R742" i="12"/>
  <c r="CW742" i="12" s="1"/>
  <c r="P743" i="12"/>
  <c r="Q743" i="12"/>
  <c r="R743" i="12"/>
  <c r="CW743" i="12" s="1"/>
  <c r="P744" i="12"/>
  <c r="Q744" i="12"/>
  <c r="R744" i="12"/>
  <c r="CW744" i="12" s="1"/>
  <c r="P745" i="12"/>
  <c r="Q745" i="12"/>
  <c r="R745" i="12"/>
  <c r="CW745" i="12" s="1"/>
  <c r="P746" i="12"/>
  <c r="Q746" i="12"/>
  <c r="R746" i="12"/>
  <c r="CW746" i="12" s="1"/>
  <c r="P747" i="12"/>
  <c r="Q747" i="12"/>
  <c r="R747" i="12"/>
  <c r="CW747" i="12" s="1"/>
  <c r="P748" i="12"/>
  <c r="Q748" i="12"/>
  <c r="R748" i="12"/>
  <c r="CW748" i="12" s="1"/>
  <c r="P749" i="12"/>
  <c r="Q749" i="12"/>
  <c r="R749" i="12"/>
  <c r="CW749" i="12" s="1"/>
  <c r="P750" i="12"/>
  <c r="Q750" i="12"/>
  <c r="R750" i="12"/>
  <c r="CW750" i="12" s="1"/>
  <c r="P751" i="12"/>
  <c r="Q751" i="12"/>
  <c r="R751" i="12"/>
  <c r="CW751" i="12" s="1"/>
  <c r="P752" i="12"/>
  <c r="Q752" i="12"/>
  <c r="R752" i="12"/>
  <c r="CW752" i="12" s="1"/>
  <c r="P753" i="12"/>
  <c r="Q753" i="12"/>
  <c r="R753" i="12"/>
  <c r="CW753" i="12" s="1"/>
  <c r="P754" i="12"/>
  <c r="Q754" i="12"/>
  <c r="R754" i="12"/>
  <c r="CW754" i="12" s="1"/>
  <c r="P755" i="12"/>
  <c r="Q755" i="12"/>
  <c r="R755" i="12"/>
  <c r="CW755" i="12" s="1"/>
  <c r="P756" i="12"/>
  <c r="Q756" i="12"/>
  <c r="R756" i="12"/>
  <c r="CW756" i="12" s="1"/>
  <c r="P757" i="12"/>
  <c r="Q757" i="12"/>
  <c r="R757" i="12"/>
  <c r="CW757" i="12" s="1"/>
  <c r="R641" i="12"/>
  <c r="CW641" i="12" s="1"/>
  <c r="Q641" i="12"/>
  <c r="CR641" i="12" s="1"/>
  <c r="P641" i="12"/>
  <c r="J505" i="12"/>
  <c r="K505" i="12"/>
  <c r="L505" i="12"/>
  <c r="CC505" i="12" s="1"/>
  <c r="J506" i="12"/>
  <c r="K506" i="12"/>
  <c r="L506" i="12"/>
  <c r="CC506" i="12" s="1"/>
  <c r="J507" i="12"/>
  <c r="K507" i="12"/>
  <c r="L507" i="12"/>
  <c r="CC507" i="12" s="1"/>
  <c r="J508" i="12"/>
  <c r="K508" i="12"/>
  <c r="L508" i="12"/>
  <c r="CC508" i="12" s="1"/>
  <c r="J509" i="12"/>
  <c r="K509" i="12"/>
  <c r="L509" i="12"/>
  <c r="CC509" i="12" s="1"/>
  <c r="J510" i="12"/>
  <c r="K510" i="12"/>
  <c r="L510" i="12"/>
  <c r="CC510" i="12" s="1"/>
  <c r="J511" i="12"/>
  <c r="K511" i="12"/>
  <c r="L511" i="12"/>
  <c r="CC511" i="12" s="1"/>
  <c r="J512" i="12"/>
  <c r="K512" i="12"/>
  <c r="L512" i="12"/>
  <c r="CC512" i="12" s="1"/>
  <c r="J513" i="12"/>
  <c r="K513" i="12"/>
  <c r="L513" i="12"/>
  <c r="CC513" i="12" s="1"/>
  <c r="J514" i="12"/>
  <c r="K514" i="12"/>
  <c r="L514" i="12"/>
  <c r="CC514" i="12" s="1"/>
  <c r="J515" i="12"/>
  <c r="K515" i="12"/>
  <c r="L515" i="12"/>
  <c r="CC515" i="12" s="1"/>
  <c r="J516" i="12"/>
  <c r="K516" i="12"/>
  <c r="L516" i="12"/>
  <c r="CC516" i="12" s="1"/>
  <c r="J517" i="12"/>
  <c r="K517" i="12"/>
  <c r="L517" i="12"/>
  <c r="CC517" i="12" s="1"/>
  <c r="J518" i="12"/>
  <c r="K518" i="12"/>
  <c r="L518" i="12"/>
  <c r="CC518" i="12" s="1"/>
  <c r="J519" i="12"/>
  <c r="K519" i="12"/>
  <c r="L519" i="12"/>
  <c r="CC519" i="12" s="1"/>
  <c r="J520" i="12"/>
  <c r="K520" i="12"/>
  <c r="L520" i="12"/>
  <c r="CC520" i="12" s="1"/>
  <c r="J521" i="12"/>
  <c r="K521" i="12"/>
  <c r="L521" i="12"/>
  <c r="CC521" i="12" s="1"/>
  <c r="J522" i="12"/>
  <c r="K522" i="12"/>
  <c r="L522" i="12"/>
  <c r="CC522" i="12" s="1"/>
  <c r="J523" i="12"/>
  <c r="K523" i="12"/>
  <c r="L523" i="12"/>
  <c r="CC523" i="12" s="1"/>
  <c r="J524" i="12"/>
  <c r="K524" i="12"/>
  <c r="L524" i="12"/>
  <c r="CC524" i="12" s="1"/>
  <c r="J525" i="12"/>
  <c r="K525" i="12"/>
  <c r="L525" i="12"/>
  <c r="CC525" i="12" s="1"/>
  <c r="J526" i="12"/>
  <c r="K526" i="12"/>
  <c r="L526" i="12"/>
  <c r="CC526" i="12" s="1"/>
  <c r="J527" i="12"/>
  <c r="K527" i="12"/>
  <c r="L527" i="12"/>
  <c r="CC527" i="12" s="1"/>
  <c r="J528" i="12"/>
  <c r="K528" i="12"/>
  <c r="L528" i="12"/>
  <c r="CC528" i="12" s="1"/>
  <c r="J529" i="12"/>
  <c r="K529" i="12"/>
  <c r="L529" i="12"/>
  <c r="CC529" i="12" s="1"/>
  <c r="J530" i="12"/>
  <c r="K530" i="12"/>
  <c r="L530" i="12"/>
  <c r="CC530" i="12" s="1"/>
  <c r="J531" i="12"/>
  <c r="K531" i="12"/>
  <c r="L531" i="12"/>
  <c r="CC531" i="12" s="1"/>
  <c r="J532" i="12"/>
  <c r="K532" i="12"/>
  <c r="L532" i="12"/>
  <c r="CC532" i="12" s="1"/>
  <c r="J533" i="12"/>
  <c r="K533" i="12"/>
  <c r="L533" i="12"/>
  <c r="CC533" i="12" s="1"/>
  <c r="J534" i="12"/>
  <c r="K534" i="12"/>
  <c r="L534" i="12"/>
  <c r="CC534" i="12" s="1"/>
  <c r="J535" i="12"/>
  <c r="K535" i="12"/>
  <c r="L535" i="12"/>
  <c r="CC535" i="12" s="1"/>
  <c r="J536" i="12"/>
  <c r="K536" i="12"/>
  <c r="L536" i="12"/>
  <c r="CC536" i="12" s="1"/>
  <c r="J537" i="12"/>
  <c r="K537" i="12"/>
  <c r="L537" i="12"/>
  <c r="CC537" i="12" s="1"/>
  <c r="J538" i="12"/>
  <c r="K538" i="12"/>
  <c r="L538" i="12"/>
  <c r="CC538" i="12" s="1"/>
  <c r="J539" i="12"/>
  <c r="K539" i="12"/>
  <c r="L539" i="12"/>
  <c r="CC539" i="12" s="1"/>
  <c r="J540" i="12"/>
  <c r="K540" i="12"/>
  <c r="L540" i="12"/>
  <c r="CC540" i="12" s="1"/>
  <c r="J541" i="12"/>
  <c r="K541" i="12"/>
  <c r="L541" i="12"/>
  <c r="CC541" i="12" s="1"/>
  <c r="J542" i="12"/>
  <c r="K542" i="12"/>
  <c r="L542" i="12"/>
  <c r="CC542" i="12" s="1"/>
  <c r="J543" i="12"/>
  <c r="K543" i="12"/>
  <c r="L543" i="12"/>
  <c r="CC543" i="12" s="1"/>
  <c r="J544" i="12"/>
  <c r="K544" i="12"/>
  <c r="L544" i="12"/>
  <c r="CC544" i="12" s="1"/>
  <c r="J545" i="12"/>
  <c r="K545" i="12"/>
  <c r="L545" i="12"/>
  <c r="CC545" i="12" s="1"/>
  <c r="J546" i="12"/>
  <c r="K546" i="12"/>
  <c r="L546" i="12"/>
  <c r="CC546" i="12" s="1"/>
  <c r="J547" i="12"/>
  <c r="K547" i="12"/>
  <c r="L547" i="12"/>
  <c r="CC547" i="12" s="1"/>
  <c r="J548" i="12"/>
  <c r="K548" i="12"/>
  <c r="L548" i="12"/>
  <c r="CC548" i="12" s="1"/>
  <c r="J549" i="12"/>
  <c r="K549" i="12"/>
  <c r="L549" i="12"/>
  <c r="CC549" i="12" s="1"/>
  <c r="J550" i="12"/>
  <c r="K550" i="12"/>
  <c r="L550" i="12"/>
  <c r="CC550" i="12" s="1"/>
  <c r="J551" i="12"/>
  <c r="K551" i="12"/>
  <c r="L551" i="12"/>
  <c r="CC551" i="12" s="1"/>
  <c r="J552" i="12"/>
  <c r="K552" i="12"/>
  <c r="L552" i="12"/>
  <c r="CC552" i="12" s="1"/>
  <c r="J553" i="12"/>
  <c r="K553" i="12"/>
  <c r="L553" i="12"/>
  <c r="CC553" i="12" s="1"/>
  <c r="J554" i="12"/>
  <c r="K554" i="12"/>
  <c r="L554" i="12"/>
  <c r="CC554" i="12" s="1"/>
  <c r="J555" i="12"/>
  <c r="K555" i="12"/>
  <c r="L555" i="12"/>
  <c r="CC555" i="12" s="1"/>
  <c r="J556" i="12"/>
  <c r="K556" i="12"/>
  <c r="L556" i="12"/>
  <c r="CC556" i="12" s="1"/>
  <c r="J557" i="12"/>
  <c r="K557" i="12"/>
  <c r="L557" i="12"/>
  <c r="CC557" i="12" s="1"/>
  <c r="J558" i="12"/>
  <c r="K558" i="12"/>
  <c r="L558" i="12"/>
  <c r="CC558" i="12" s="1"/>
  <c r="J559" i="12"/>
  <c r="K559" i="12"/>
  <c r="L559" i="12"/>
  <c r="CC559" i="12" s="1"/>
  <c r="J560" i="12"/>
  <c r="K560" i="12"/>
  <c r="L560" i="12"/>
  <c r="CC560" i="12" s="1"/>
  <c r="J561" i="12"/>
  <c r="K561" i="12"/>
  <c r="L561" i="12"/>
  <c r="CC561" i="12" s="1"/>
  <c r="J562" i="12"/>
  <c r="K562" i="12"/>
  <c r="L562" i="12"/>
  <c r="CC562" i="12" s="1"/>
  <c r="J563" i="12"/>
  <c r="K563" i="12"/>
  <c r="L563" i="12"/>
  <c r="CC563" i="12" s="1"/>
  <c r="J564" i="12"/>
  <c r="K564" i="12"/>
  <c r="L564" i="12"/>
  <c r="CC564" i="12" s="1"/>
  <c r="J565" i="12"/>
  <c r="K565" i="12"/>
  <c r="L565" i="12"/>
  <c r="CC565" i="12" s="1"/>
  <c r="J566" i="12"/>
  <c r="K566" i="12"/>
  <c r="L566" i="12"/>
  <c r="CC566" i="12" s="1"/>
  <c r="J567" i="12"/>
  <c r="K567" i="12"/>
  <c r="L567" i="12"/>
  <c r="CC567" i="12" s="1"/>
  <c r="J568" i="12"/>
  <c r="K568" i="12"/>
  <c r="L568" i="12"/>
  <c r="CC568" i="12" s="1"/>
  <c r="J569" i="12"/>
  <c r="K569" i="12"/>
  <c r="L569" i="12"/>
  <c r="CC569" i="12" s="1"/>
  <c r="J570" i="12"/>
  <c r="K570" i="12"/>
  <c r="L570" i="12"/>
  <c r="CC570" i="12" s="1"/>
  <c r="J571" i="12"/>
  <c r="K571" i="12"/>
  <c r="L571" i="12"/>
  <c r="CC571" i="12" s="1"/>
  <c r="J572" i="12"/>
  <c r="K572" i="12"/>
  <c r="L572" i="12"/>
  <c r="CC572" i="12" s="1"/>
  <c r="J573" i="12"/>
  <c r="K573" i="12"/>
  <c r="L573" i="12"/>
  <c r="CC573" i="12" s="1"/>
  <c r="J574" i="12"/>
  <c r="K574" i="12"/>
  <c r="L574" i="12"/>
  <c r="CC574" i="12" s="1"/>
  <c r="J575" i="12"/>
  <c r="K575" i="12"/>
  <c r="L575" i="12"/>
  <c r="CC575" i="12" s="1"/>
  <c r="J576" i="12"/>
  <c r="K576" i="12"/>
  <c r="L576" i="12"/>
  <c r="CC576" i="12" s="1"/>
  <c r="J577" i="12"/>
  <c r="K577" i="12"/>
  <c r="L577" i="12"/>
  <c r="CC577" i="12" s="1"/>
  <c r="J578" i="12"/>
  <c r="K578" i="12"/>
  <c r="L578" i="12"/>
  <c r="CC578" i="12" s="1"/>
  <c r="J579" i="12"/>
  <c r="K579" i="12"/>
  <c r="L579" i="12"/>
  <c r="CC579" i="12" s="1"/>
  <c r="J580" i="12"/>
  <c r="K580" i="12"/>
  <c r="L580" i="12"/>
  <c r="CC580" i="12" s="1"/>
  <c r="J581" i="12"/>
  <c r="K581" i="12"/>
  <c r="L581" i="12"/>
  <c r="CC581" i="12" s="1"/>
  <c r="J582" i="12"/>
  <c r="K582" i="12"/>
  <c r="L582" i="12"/>
  <c r="CC582" i="12" s="1"/>
  <c r="J583" i="12"/>
  <c r="K583" i="12"/>
  <c r="L583" i="12"/>
  <c r="CC583" i="12" s="1"/>
  <c r="J584" i="12"/>
  <c r="K584" i="12"/>
  <c r="L584" i="12"/>
  <c r="CC584" i="12" s="1"/>
  <c r="J585" i="12"/>
  <c r="K585" i="12"/>
  <c r="L585" i="12"/>
  <c r="CC585" i="12" s="1"/>
  <c r="J586" i="12"/>
  <c r="K586" i="12"/>
  <c r="L586" i="12"/>
  <c r="CC586" i="12" s="1"/>
  <c r="J587" i="12"/>
  <c r="K587" i="12"/>
  <c r="L587" i="12"/>
  <c r="CC587" i="12" s="1"/>
  <c r="J588" i="12"/>
  <c r="K588" i="12"/>
  <c r="L588" i="12"/>
  <c r="CC588" i="12" s="1"/>
  <c r="J589" i="12"/>
  <c r="K589" i="12"/>
  <c r="L589" i="12"/>
  <c r="CC589" i="12" s="1"/>
  <c r="J590" i="12"/>
  <c r="K590" i="12"/>
  <c r="L590" i="12"/>
  <c r="CC590" i="12" s="1"/>
  <c r="J591" i="12"/>
  <c r="K591" i="12"/>
  <c r="L591" i="12"/>
  <c r="CC591" i="12" s="1"/>
  <c r="J592" i="12"/>
  <c r="K592" i="12"/>
  <c r="L592" i="12"/>
  <c r="CC592" i="12" s="1"/>
  <c r="J593" i="12"/>
  <c r="K593" i="12"/>
  <c r="L593" i="12"/>
  <c r="CC593" i="12" s="1"/>
  <c r="J594" i="12"/>
  <c r="K594" i="12"/>
  <c r="L594" i="12"/>
  <c r="CC594" i="12" s="1"/>
  <c r="J595" i="12"/>
  <c r="K595" i="12"/>
  <c r="L595" i="12"/>
  <c r="CC595" i="12" s="1"/>
  <c r="J596" i="12"/>
  <c r="K596" i="12"/>
  <c r="L596" i="12"/>
  <c r="CC596" i="12" s="1"/>
  <c r="J597" i="12"/>
  <c r="K597" i="12"/>
  <c r="L597" i="12"/>
  <c r="CC597" i="12" s="1"/>
  <c r="J598" i="12"/>
  <c r="K598" i="12"/>
  <c r="L598" i="12"/>
  <c r="CC598" i="12" s="1"/>
  <c r="J599" i="12"/>
  <c r="K599" i="12"/>
  <c r="L599" i="12"/>
  <c r="CC599" i="12" s="1"/>
  <c r="J600" i="12"/>
  <c r="K600" i="12"/>
  <c r="L600" i="12"/>
  <c r="CC600" i="12" s="1"/>
  <c r="J601" i="12"/>
  <c r="K601" i="12"/>
  <c r="L601" i="12"/>
  <c r="CC601" i="12" s="1"/>
  <c r="J602" i="12"/>
  <c r="K602" i="12"/>
  <c r="L602" i="12"/>
  <c r="CC602" i="12" s="1"/>
  <c r="J603" i="12"/>
  <c r="K603" i="12"/>
  <c r="L603" i="12"/>
  <c r="CC603" i="12" s="1"/>
  <c r="J604" i="12"/>
  <c r="K604" i="12"/>
  <c r="L604" i="12"/>
  <c r="CC604" i="12" s="1"/>
  <c r="J605" i="12"/>
  <c r="K605" i="12"/>
  <c r="L605" i="12"/>
  <c r="CC605" i="12" s="1"/>
  <c r="J606" i="12"/>
  <c r="K606" i="12"/>
  <c r="L606" i="12"/>
  <c r="CC606" i="12" s="1"/>
  <c r="J607" i="12"/>
  <c r="K607" i="12"/>
  <c r="L607" i="12"/>
  <c r="CC607" i="12" s="1"/>
  <c r="J608" i="12"/>
  <c r="K608" i="12"/>
  <c r="L608" i="12"/>
  <c r="CC608" i="12" s="1"/>
  <c r="J609" i="12"/>
  <c r="K609" i="12"/>
  <c r="L609" i="12"/>
  <c r="CC609" i="12" s="1"/>
  <c r="J610" i="12"/>
  <c r="K610" i="12"/>
  <c r="L610" i="12"/>
  <c r="CC610" i="12" s="1"/>
  <c r="J611" i="12"/>
  <c r="K611" i="12"/>
  <c r="L611" i="12"/>
  <c r="CC611" i="12" s="1"/>
  <c r="J612" i="12"/>
  <c r="K612" i="12"/>
  <c r="L612" i="12"/>
  <c r="CC612" i="12" s="1"/>
  <c r="J613" i="12"/>
  <c r="K613" i="12"/>
  <c r="L613" i="12"/>
  <c r="CC613" i="12" s="1"/>
  <c r="J614" i="12"/>
  <c r="K614" i="12"/>
  <c r="L614" i="12"/>
  <c r="CC614" i="12" s="1"/>
  <c r="J615" i="12"/>
  <c r="K615" i="12"/>
  <c r="L615" i="12"/>
  <c r="CC615" i="12" s="1"/>
  <c r="J616" i="12"/>
  <c r="K616" i="12"/>
  <c r="L616" i="12"/>
  <c r="CC616" i="12" s="1"/>
  <c r="J617" i="12"/>
  <c r="K617" i="12"/>
  <c r="L617" i="12"/>
  <c r="CC617" i="12" s="1"/>
  <c r="J618" i="12"/>
  <c r="K618" i="12"/>
  <c r="L618" i="12"/>
  <c r="CC618" i="12" s="1"/>
  <c r="J619" i="12"/>
  <c r="K619" i="12"/>
  <c r="L619" i="12"/>
  <c r="CC619" i="12" s="1"/>
  <c r="J620" i="12"/>
  <c r="K620" i="12"/>
  <c r="L620" i="12"/>
  <c r="CC620" i="12" s="1"/>
  <c r="J621" i="12"/>
  <c r="K621" i="12"/>
  <c r="L621" i="12"/>
  <c r="CC621" i="12" s="1"/>
  <c r="J622" i="12"/>
  <c r="K622" i="12"/>
  <c r="L622" i="12"/>
  <c r="CC622" i="12" s="1"/>
  <c r="J623" i="12"/>
  <c r="K623" i="12"/>
  <c r="L623" i="12"/>
  <c r="CC623" i="12" s="1"/>
  <c r="L504" i="12"/>
  <c r="CC504" i="12" s="1"/>
  <c r="K504" i="12"/>
  <c r="BX504" i="12" s="1"/>
  <c r="J504" i="12"/>
  <c r="J368" i="12"/>
  <c r="K368" i="12"/>
  <c r="L368" i="12"/>
  <c r="CC368" i="12" s="1"/>
  <c r="J369" i="12"/>
  <c r="K369" i="12"/>
  <c r="L369" i="12"/>
  <c r="CC369" i="12" s="1"/>
  <c r="J370" i="12"/>
  <c r="K370" i="12"/>
  <c r="L370" i="12"/>
  <c r="CC370" i="12" s="1"/>
  <c r="J371" i="12"/>
  <c r="K371" i="12"/>
  <c r="L371" i="12"/>
  <c r="CC371" i="12" s="1"/>
  <c r="J372" i="12"/>
  <c r="K372" i="12"/>
  <c r="L372" i="12"/>
  <c r="CC372" i="12" s="1"/>
  <c r="J373" i="12"/>
  <c r="K373" i="12"/>
  <c r="L373" i="12"/>
  <c r="CC373" i="12" s="1"/>
  <c r="J374" i="12"/>
  <c r="K374" i="12"/>
  <c r="L374" i="12"/>
  <c r="CC374" i="12" s="1"/>
  <c r="J375" i="12"/>
  <c r="K375" i="12"/>
  <c r="L375" i="12"/>
  <c r="CC375" i="12" s="1"/>
  <c r="J376" i="12"/>
  <c r="K376" i="12"/>
  <c r="L376" i="12"/>
  <c r="CC376" i="12" s="1"/>
  <c r="J377" i="12"/>
  <c r="K377" i="12"/>
  <c r="L377" i="12"/>
  <c r="CC377" i="12" s="1"/>
  <c r="J378" i="12"/>
  <c r="K378" i="12"/>
  <c r="L378" i="12"/>
  <c r="CC378" i="12" s="1"/>
  <c r="J379" i="12"/>
  <c r="K379" i="12"/>
  <c r="L379" i="12"/>
  <c r="CC379" i="12" s="1"/>
  <c r="J380" i="12"/>
  <c r="K380" i="12"/>
  <c r="L380" i="12"/>
  <c r="CC380" i="12" s="1"/>
  <c r="J381" i="12"/>
  <c r="K381" i="12"/>
  <c r="L381" i="12"/>
  <c r="CC381" i="12" s="1"/>
  <c r="J382" i="12"/>
  <c r="K382" i="12"/>
  <c r="L382" i="12"/>
  <c r="CC382" i="12" s="1"/>
  <c r="J383" i="12"/>
  <c r="K383" i="12"/>
  <c r="L383" i="12"/>
  <c r="CC383" i="12" s="1"/>
  <c r="J384" i="12"/>
  <c r="K384" i="12"/>
  <c r="L384" i="12"/>
  <c r="CC384" i="12" s="1"/>
  <c r="J385" i="12"/>
  <c r="K385" i="12"/>
  <c r="L385" i="12"/>
  <c r="CC385" i="12" s="1"/>
  <c r="J386" i="12"/>
  <c r="K386" i="12"/>
  <c r="L386" i="12"/>
  <c r="CC386" i="12" s="1"/>
  <c r="J387" i="12"/>
  <c r="K387" i="12"/>
  <c r="L387" i="12"/>
  <c r="CC387" i="12" s="1"/>
  <c r="J388" i="12"/>
  <c r="K388" i="12"/>
  <c r="L388" i="12"/>
  <c r="CC388" i="12" s="1"/>
  <c r="J389" i="12"/>
  <c r="K389" i="12"/>
  <c r="L389" i="12"/>
  <c r="CC389" i="12" s="1"/>
  <c r="J390" i="12"/>
  <c r="K390" i="12"/>
  <c r="L390" i="12"/>
  <c r="CC390" i="12" s="1"/>
  <c r="J391" i="12"/>
  <c r="K391" i="12"/>
  <c r="L391" i="12"/>
  <c r="CC391" i="12" s="1"/>
  <c r="J392" i="12"/>
  <c r="K392" i="12"/>
  <c r="L392" i="12"/>
  <c r="CC392" i="12" s="1"/>
  <c r="J393" i="12"/>
  <c r="K393" i="12"/>
  <c r="L393" i="12"/>
  <c r="CC393" i="12" s="1"/>
  <c r="J394" i="12"/>
  <c r="K394" i="12"/>
  <c r="L394" i="12"/>
  <c r="CC394" i="12" s="1"/>
  <c r="J395" i="12"/>
  <c r="K395" i="12"/>
  <c r="L395" i="12"/>
  <c r="CC395" i="12" s="1"/>
  <c r="J396" i="12"/>
  <c r="K396" i="12"/>
  <c r="L396" i="12"/>
  <c r="CC396" i="12" s="1"/>
  <c r="J397" i="12"/>
  <c r="K397" i="12"/>
  <c r="L397" i="12"/>
  <c r="CC397" i="12" s="1"/>
  <c r="J398" i="12"/>
  <c r="K398" i="12"/>
  <c r="L398" i="12"/>
  <c r="CC398" i="12" s="1"/>
  <c r="J399" i="12"/>
  <c r="K399" i="12"/>
  <c r="L399" i="12"/>
  <c r="CC399" i="12" s="1"/>
  <c r="J400" i="12"/>
  <c r="K400" i="12"/>
  <c r="L400" i="12"/>
  <c r="CC400" i="12" s="1"/>
  <c r="J401" i="12"/>
  <c r="K401" i="12"/>
  <c r="L401" i="12"/>
  <c r="CC401" i="12" s="1"/>
  <c r="J402" i="12"/>
  <c r="K402" i="12"/>
  <c r="L402" i="12"/>
  <c r="CC402" i="12" s="1"/>
  <c r="J403" i="12"/>
  <c r="K403" i="12"/>
  <c r="L403" i="12"/>
  <c r="CC403" i="12" s="1"/>
  <c r="J404" i="12"/>
  <c r="K404" i="12"/>
  <c r="L404" i="12"/>
  <c r="CC404" i="12" s="1"/>
  <c r="J405" i="12"/>
  <c r="K405" i="12"/>
  <c r="L405" i="12"/>
  <c r="CC405" i="12" s="1"/>
  <c r="J406" i="12"/>
  <c r="K406" i="12"/>
  <c r="L406" i="12"/>
  <c r="CC406" i="12" s="1"/>
  <c r="J407" i="12"/>
  <c r="K407" i="12"/>
  <c r="L407" i="12"/>
  <c r="CC407" i="12" s="1"/>
  <c r="J408" i="12"/>
  <c r="K408" i="12"/>
  <c r="L408" i="12"/>
  <c r="CC408" i="12" s="1"/>
  <c r="J409" i="12"/>
  <c r="K409" i="12"/>
  <c r="L409" i="12"/>
  <c r="CC409" i="12" s="1"/>
  <c r="J410" i="12"/>
  <c r="K410" i="12"/>
  <c r="L410" i="12"/>
  <c r="CC410" i="12" s="1"/>
  <c r="J411" i="12"/>
  <c r="K411" i="12"/>
  <c r="L411" i="12"/>
  <c r="CC411" i="12" s="1"/>
  <c r="J412" i="12"/>
  <c r="K412" i="12"/>
  <c r="L412" i="12"/>
  <c r="CC412" i="12" s="1"/>
  <c r="J413" i="12"/>
  <c r="K413" i="12"/>
  <c r="L413" i="12"/>
  <c r="CC413" i="12" s="1"/>
  <c r="J414" i="12"/>
  <c r="K414" i="12"/>
  <c r="L414" i="12"/>
  <c r="CC414" i="12" s="1"/>
  <c r="J415" i="12"/>
  <c r="K415" i="12"/>
  <c r="L415" i="12"/>
  <c r="CC415" i="12" s="1"/>
  <c r="J416" i="12"/>
  <c r="K416" i="12"/>
  <c r="L416" i="12"/>
  <c r="CC416" i="12" s="1"/>
  <c r="J417" i="12"/>
  <c r="K417" i="12"/>
  <c r="L417" i="12"/>
  <c r="CC417" i="12" s="1"/>
  <c r="J418" i="12"/>
  <c r="K418" i="12"/>
  <c r="L418" i="12"/>
  <c r="CC418" i="12" s="1"/>
  <c r="J419" i="12"/>
  <c r="K419" i="12"/>
  <c r="L419" i="12"/>
  <c r="CC419" i="12" s="1"/>
  <c r="J420" i="12"/>
  <c r="K420" i="12"/>
  <c r="L420" i="12"/>
  <c r="CC420" i="12" s="1"/>
  <c r="J421" i="12"/>
  <c r="K421" i="12"/>
  <c r="L421" i="12"/>
  <c r="CC421" i="12" s="1"/>
  <c r="J422" i="12"/>
  <c r="K422" i="12"/>
  <c r="L422" i="12"/>
  <c r="CC422" i="12" s="1"/>
  <c r="J423" i="12"/>
  <c r="K423" i="12"/>
  <c r="L423" i="12"/>
  <c r="CC423" i="12" s="1"/>
  <c r="J424" i="12"/>
  <c r="K424" i="12"/>
  <c r="L424" i="12"/>
  <c r="CC424" i="12" s="1"/>
  <c r="J425" i="12"/>
  <c r="K425" i="12"/>
  <c r="L425" i="12"/>
  <c r="CC425" i="12" s="1"/>
  <c r="J426" i="12"/>
  <c r="K426" i="12"/>
  <c r="L426" i="12"/>
  <c r="CC426" i="12" s="1"/>
  <c r="J427" i="12"/>
  <c r="K427" i="12"/>
  <c r="L427" i="12"/>
  <c r="CC427" i="12" s="1"/>
  <c r="J428" i="12"/>
  <c r="K428" i="12"/>
  <c r="L428" i="12"/>
  <c r="CC428" i="12" s="1"/>
  <c r="J429" i="12"/>
  <c r="K429" i="12"/>
  <c r="L429" i="12"/>
  <c r="CC429" i="12" s="1"/>
  <c r="J430" i="12"/>
  <c r="K430" i="12"/>
  <c r="L430" i="12"/>
  <c r="CC430" i="12" s="1"/>
  <c r="J431" i="12"/>
  <c r="K431" i="12"/>
  <c r="L431" i="12"/>
  <c r="CC431" i="12" s="1"/>
  <c r="J432" i="12"/>
  <c r="K432" i="12"/>
  <c r="L432" i="12"/>
  <c r="CC432" i="12" s="1"/>
  <c r="J433" i="12"/>
  <c r="K433" i="12"/>
  <c r="L433" i="12"/>
  <c r="CC433" i="12" s="1"/>
  <c r="J434" i="12"/>
  <c r="K434" i="12"/>
  <c r="L434" i="12"/>
  <c r="CC434" i="12" s="1"/>
  <c r="J435" i="12"/>
  <c r="K435" i="12"/>
  <c r="L435" i="12"/>
  <c r="CC435" i="12" s="1"/>
  <c r="J436" i="12"/>
  <c r="K436" i="12"/>
  <c r="L436" i="12"/>
  <c r="CC436" i="12" s="1"/>
  <c r="J437" i="12"/>
  <c r="K437" i="12"/>
  <c r="L437" i="12"/>
  <c r="CC437" i="12" s="1"/>
  <c r="J438" i="12"/>
  <c r="K438" i="12"/>
  <c r="L438" i="12"/>
  <c r="CC438" i="12" s="1"/>
  <c r="J439" i="12"/>
  <c r="K439" i="12"/>
  <c r="L439" i="12"/>
  <c r="CC439" i="12" s="1"/>
  <c r="J440" i="12"/>
  <c r="K440" i="12"/>
  <c r="L440" i="12"/>
  <c r="CC440" i="12" s="1"/>
  <c r="J441" i="12"/>
  <c r="K441" i="12"/>
  <c r="L441" i="12"/>
  <c r="CC441" i="12" s="1"/>
  <c r="J442" i="12"/>
  <c r="K442" i="12"/>
  <c r="L442" i="12"/>
  <c r="CC442" i="12" s="1"/>
  <c r="J443" i="12"/>
  <c r="K443" i="12"/>
  <c r="L443" i="12"/>
  <c r="CC443" i="12" s="1"/>
  <c r="J444" i="12"/>
  <c r="K444" i="12"/>
  <c r="L444" i="12"/>
  <c r="CC444" i="12" s="1"/>
  <c r="J445" i="12"/>
  <c r="K445" i="12"/>
  <c r="L445" i="12"/>
  <c r="CC445" i="12" s="1"/>
  <c r="J446" i="12"/>
  <c r="K446" i="12"/>
  <c r="L446" i="12"/>
  <c r="CC446" i="12" s="1"/>
  <c r="J447" i="12"/>
  <c r="K447" i="12"/>
  <c r="L447" i="12"/>
  <c r="CC447" i="12" s="1"/>
  <c r="J448" i="12"/>
  <c r="K448" i="12"/>
  <c r="L448" i="12"/>
  <c r="CC448" i="12" s="1"/>
  <c r="J449" i="12"/>
  <c r="K449" i="12"/>
  <c r="L449" i="12"/>
  <c r="CC449" i="12" s="1"/>
  <c r="J450" i="12"/>
  <c r="K450" i="12"/>
  <c r="L450" i="12"/>
  <c r="CC450" i="12" s="1"/>
  <c r="J451" i="12"/>
  <c r="K451" i="12"/>
  <c r="L451" i="12"/>
  <c r="CC451" i="12" s="1"/>
  <c r="J452" i="12"/>
  <c r="K452" i="12"/>
  <c r="L452" i="12"/>
  <c r="CC452" i="12" s="1"/>
  <c r="J453" i="12"/>
  <c r="K453" i="12"/>
  <c r="L453" i="12"/>
  <c r="CC453" i="12" s="1"/>
  <c r="J454" i="12"/>
  <c r="K454" i="12"/>
  <c r="L454" i="12"/>
  <c r="CC454" i="12" s="1"/>
  <c r="J455" i="12"/>
  <c r="K455" i="12"/>
  <c r="L455" i="12"/>
  <c r="CC455" i="12" s="1"/>
  <c r="J456" i="12"/>
  <c r="K456" i="12"/>
  <c r="L456" i="12"/>
  <c r="CC456" i="12" s="1"/>
  <c r="J457" i="12"/>
  <c r="K457" i="12"/>
  <c r="L457" i="12"/>
  <c r="CC457" i="12" s="1"/>
  <c r="J458" i="12"/>
  <c r="K458" i="12"/>
  <c r="L458" i="12"/>
  <c r="CC458" i="12" s="1"/>
  <c r="J459" i="12"/>
  <c r="K459" i="12"/>
  <c r="L459" i="12"/>
  <c r="CC459" i="12" s="1"/>
  <c r="J460" i="12"/>
  <c r="K460" i="12"/>
  <c r="L460" i="12"/>
  <c r="CC460" i="12" s="1"/>
  <c r="J461" i="12"/>
  <c r="K461" i="12"/>
  <c r="L461" i="12"/>
  <c r="CC461" i="12" s="1"/>
  <c r="J462" i="12"/>
  <c r="K462" i="12"/>
  <c r="L462" i="12"/>
  <c r="CC462" i="12" s="1"/>
  <c r="J463" i="12"/>
  <c r="K463" i="12"/>
  <c r="L463" i="12"/>
  <c r="CC463" i="12" s="1"/>
  <c r="J464" i="12"/>
  <c r="K464" i="12"/>
  <c r="L464" i="12"/>
  <c r="CC464" i="12" s="1"/>
  <c r="J465" i="12"/>
  <c r="K465" i="12"/>
  <c r="L465" i="12"/>
  <c r="CC465" i="12" s="1"/>
  <c r="J466" i="12"/>
  <c r="K466" i="12"/>
  <c r="L466" i="12"/>
  <c r="CC466" i="12" s="1"/>
  <c r="J467" i="12"/>
  <c r="K467" i="12"/>
  <c r="L467" i="12"/>
  <c r="CC467" i="12" s="1"/>
  <c r="J468" i="12"/>
  <c r="K468" i="12"/>
  <c r="L468" i="12"/>
  <c r="CC468" i="12" s="1"/>
  <c r="J469" i="12"/>
  <c r="K469" i="12"/>
  <c r="L469" i="12"/>
  <c r="CC469" i="12" s="1"/>
  <c r="J470" i="12"/>
  <c r="K470" i="12"/>
  <c r="L470" i="12"/>
  <c r="CC470" i="12" s="1"/>
  <c r="J471" i="12"/>
  <c r="K471" i="12"/>
  <c r="L471" i="12"/>
  <c r="CC471" i="12" s="1"/>
  <c r="J472" i="12"/>
  <c r="K472" i="12"/>
  <c r="L472" i="12"/>
  <c r="CC472" i="12" s="1"/>
  <c r="J473" i="12"/>
  <c r="K473" i="12"/>
  <c r="L473" i="12"/>
  <c r="CC473" i="12" s="1"/>
  <c r="J474" i="12"/>
  <c r="K474" i="12"/>
  <c r="L474" i="12"/>
  <c r="CC474" i="12" s="1"/>
  <c r="J475" i="12"/>
  <c r="K475" i="12"/>
  <c r="L475" i="12"/>
  <c r="CC475" i="12" s="1"/>
  <c r="J476" i="12"/>
  <c r="K476" i="12"/>
  <c r="L476" i="12"/>
  <c r="CC476" i="12" s="1"/>
  <c r="J477" i="12"/>
  <c r="K477" i="12"/>
  <c r="L477" i="12"/>
  <c r="CC477" i="12" s="1"/>
  <c r="J478" i="12"/>
  <c r="K478" i="12"/>
  <c r="L478" i="12"/>
  <c r="CC478" i="12" s="1"/>
  <c r="J479" i="12"/>
  <c r="K479" i="12"/>
  <c r="L479" i="12"/>
  <c r="CC479" i="12" s="1"/>
  <c r="J480" i="12"/>
  <c r="K480" i="12"/>
  <c r="L480" i="12"/>
  <c r="CC480" i="12" s="1"/>
  <c r="J481" i="12"/>
  <c r="K481" i="12"/>
  <c r="L481" i="12"/>
  <c r="CC481" i="12" s="1"/>
  <c r="J482" i="12"/>
  <c r="K482" i="12"/>
  <c r="L482" i="12"/>
  <c r="CC482" i="12" s="1"/>
  <c r="J483" i="12"/>
  <c r="K483" i="12"/>
  <c r="L483" i="12"/>
  <c r="CC483" i="12" s="1"/>
  <c r="J484" i="12"/>
  <c r="K484" i="12"/>
  <c r="L484" i="12"/>
  <c r="CC484" i="12" s="1"/>
  <c r="J485" i="12"/>
  <c r="K485" i="12"/>
  <c r="L485" i="12"/>
  <c r="CC485" i="12" s="1"/>
  <c r="J486" i="12"/>
  <c r="K486" i="12"/>
  <c r="L486" i="12"/>
  <c r="CC486" i="12" s="1"/>
  <c r="L367" i="12"/>
  <c r="CC367" i="12" s="1"/>
  <c r="K367" i="12"/>
  <c r="BX367" i="12" s="1"/>
  <c r="J367" i="12"/>
  <c r="B41" i="13"/>
  <c r="B216" i="12"/>
  <c r="BX392" i="12" l="1"/>
  <c r="AK392" i="12"/>
  <c r="AL392" i="12"/>
  <c r="BS604" i="12"/>
  <c r="AJ604" i="12"/>
  <c r="BS556" i="12"/>
  <c r="AJ556" i="12"/>
  <c r="BX537" i="12"/>
  <c r="AL537" i="12"/>
  <c r="AK537" i="12"/>
  <c r="CM754" i="12"/>
  <c r="AJ754" i="12"/>
  <c r="CR727" i="12"/>
  <c r="AK727" i="12"/>
  <c r="AL727" i="12"/>
  <c r="CR655" i="12"/>
  <c r="AL655" i="12"/>
  <c r="AK655" i="12"/>
  <c r="AL913" i="12"/>
  <c r="EA913" i="12"/>
  <c r="AK913" i="12"/>
  <c r="AJ1401" i="12"/>
  <c r="CH1401" i="12"/>
  <c r="AJ1377" i="12"/>
  <c r="CH1377" i="12"/>
  <c r="AJ1361" i="12"/>
  <c r="CH1361" i="12"/>
  <c r="AK1342" i="12"/>
  <c r="AL1342" i="12"/>
  <c r="CM1342" i="12"/>
  <c r="AK1643" i="12"/>
  <c r="AL1643" i="12"/>
  <c r="BI1643" i="12"/>
  <c r="AJ1622" i="12"/>
  <c r="BD1622" i="12"/>
  <c r="AJ1582" i="12"/>
  <c r="BD1582" i="12"/>
  <c r="AJ1566" i="12"/>
  <c r="BD1566" i="12"/>
  <c r="AJ1846" i="12"/>
  <c r="BD1846" i="12"/>
  <c r="AK1835" i="12"/>
  <c r="BI1835" i="12"/>
  <c r="AL1835" i="12"/>
  <c r="BD1822" i="12"/>
  <c r="AJ1822" i="12"/>
  <c r="BD1790" i="12"/>
  <c r="AJ1790" i="12"/>
  <c r="AJ486" i="12"/>
  <c r="BS486" i="12"/>
  <c r="BX483" i="12"/>
  <c r="AK483" i="12"/>
  <c r="AL483" i="12"/>
  <c r="AJ478" i="12"/>
  <c r="BS478" i="12"/>
  <c r="BX475" i="12"/>
  <c r="AK475" i="12"/>
  <c r="AL475" i="12"/>
  <c r="AJ470" i="12"/>
  <c r="BS470" i="12"/>
  <c r="BX467" i="12"/>
  <c r="AK467" i="12"/>
  <c r="AL467" i="12"/>
  <c r="AJ462" i="12"/>
  <c r="BS462" i="12"/>
  <c r="BX459" i="12"/>
  <c r="AK459" i="12"/>
  <c r="AL459" i="12"/>
  <c r="AJ454" i="12"/>
  <c r="BS454" i="12"/>
  <c r="BX451" i="12"/>
  <c r="AK451" i="12"/>
  <c r="AL451" i="12"/>
  <c r="AJ446" i="12"/>
  <c r="BS446" i="12"/>
  <c r="BX443" i="12"/>
  <c r="AK443" i="12"/>
  <c r="AL443" i="12"/>
  <c r="AJ438" i="12"/>
  <c r="BS438" i="12"/>
  <c r="BX435" i="12"/>
  <c r="AK435" i="12"/>
  <c r="AL435" i="12"/>
  <c r="AJ430" i="12"/>
  <c r="BS430" i="12"/>
  <c r="BX427" i="12"/>
  <c r="AK427" i="12"/>
  <c r="AL427" i="12"/>
  <c r="AJ422" i="12"/>
  <c r="BS422" i="12"/>
  <c r="BX419" i="12"/>
  <c r="AK419" i="12"/>
  <c r="AL419" i="12"/>
  <c r="AJ414" i="12"/>
  <c r="BS414" i="12"/>
  <c r="BX411" i="12"/>
  <c r="AK411" i="12"/>
  <c r="AL411" i="12"/>
  <c r="AJ406" i="12"/>
  <c r="BS406" i="12"/>
  <c r="BX403" i="12"/>
  <c r="AK403" i="12"/>
  <c r="AL403" i="12"/>
  <c r="AJ398" i="12"/>
  <c r="BS398" i="12"/>
  <c r="BX395" i="12"/>
  <c r="AK395" i="12"/>
  <c r="AL395" i="12"/>
  <c r="AJ390" i="12"/>
  <c r="BS390" i="12"/>
  <c r="BX387" i="12"/>
  <c r="AK387" i="12"/>
  <c r="AL387" i="12"/>
  <c r="AJ382" i="12"/>
  <c r="BS382" i="12"/>
  <c r="BX379" i="12"/>
  <c r="AK379" i="12"/>
  <c r="AL379" i="12"/>
  <c r="AJ374" i="12"/>
  <c r="BS374" i="12"/>
  <c r="BX371" i="12"/>
  <c r="AL371" i="12"/>
  <c r="AK371" i="12"/>
  <c r="AJ623" i="12"/>
  <c r="BS623" i="12"/>
  <c r="BX620" i="12"/>
  <c r="AL620" i="12"/>
  <c r="AK620" i="12"/>
  <c r="AJ615" i="12"/>
  <c r="BS615" i="12"/>
  <c r="BX612" i="12"/>
  <c r="AK612" i="12"/>
  <c r="AL612" i="12"/>
  <c r="AJ607" i="12"/>
  <c r="BS607" i="12"/>
  <c r="BX604" i="12"/>
  <c r="AK604" i="12"/>
  <c r="AL604" i="12"/>
  <c r="AJ599" i="12"/>
  <c r="BS599" i="12"/>
  <c r="BX596" i="12"/>
  <c r="AK596" i="12"/>
  <c r="AL596" i="12"/>
  <c r="AJ591" i="12"/>
  <c r="BS591" i="12"/>
  <c r="BX588" i="12"/>
  <c r="AK588" i="12"/>
  <c r="AL588" i="12"/>
  <c r="AJ583" i="12"/>
  <c r="BS583" i="12"/>
  <c r="BX580" i="12"/>
  <c r="AK580" i="12"/>
  <c r="AL580" i="12"/>
  <c r="AJ575" i="12"/>
  <c r="BS575" i="12"/>
  <c r="BX572" i="12"/>
  <c r="AK572" i="12"/>
  <c r="AL572" i="12"/>
  <c r="AJ567" i="12"/>
  <c r="BS567" i="12"/>
  <c r="BX564" i="12"/>
  <c r="AK564" i="12"/>
  <c r="AL564" i="12"/>
  <c r="AJ559" i="12"/>
  <c r="BS559" i="12"/>
  <c r="BX556" i="12"/>
  <c r="AK556" i="12"/>
  <c r="AL556" i="12"/>
  <c r="AJ551" i="12"/>
  <c r="BS551" i="12"/>
  <c r="BX548" i="12"/>
  <c r="AK548" i="12"/>
  <c r="AL548" i="12"/>
  <c r="AJ543" i="12"/>
  <c r="BS543" i="12"/>
  <c r="BX540" i="12"/>
  <c r="AK540" i="12"/>
  <c r="AL540" i="12"/>
  <c r="AJ535" i="12"/>
  <c r="BS535" i="12"/>
  <c r="BX532" i="12"/>
  <c r="AK532" i="12"/>
  <c r="AL532" i="12"/>
  <c r="AJ527" i="12"/>
  <c r="BS527" i="12"/>
  <c r="BX524" i="12"/>
  <c r="AK524" i="12"/>
  <c r="AL524" i="12"/>
  <c r="AJ519" i="12"/>
  <c r="BS519" i="12"/>
  <c r="BX516" i="12"/>
  <c r="AK516" i="12"/>
  <c r="AL516" i="12"/>
  <c r="AJ511" i="12"/>
  <c r="BS511" i="12"/>
  <c r="BX508" i="12"/>
  <c r="AK508" i="12"/>
  <c r="AL508" i="12"/>
  <c r="CM757" i="12"/>
  <c r="AJ757" i="12"/>
  <c r="AK754" i="12"/>
  <c r="AL754" i="12"/>
  <c r="CR754" i="12"/>
  <c r="CM749" i="12"/>
  <c r="AJ749" i="12"/>
  <c r="AK746" i="12"/>
  <c r="AL746" i="12"/>
  <c r="CR746" i="12"/>
  <c r="CM741" i="12"/>
  <c r="AJ741" i="12"/>
  <c r="AK738" i="12"/>
  <c r="AL738" i="12"/>
  <c r="CR738" i="12"/>
  <c r="CM733" i="12"/>
  <c r="AJ733" i="12"/>
  <c r="AK730" i="12"/>
  <c r="AL730" i="12"/>
  <c r="CR730" i="12"/>
  <c r="CM725" i="12"/>
  <c r="AJ725" i="12"/>
  <c r="AK722" i="12"/>
  <c r="AL722" i="12"/>
  <c r="CR722" i="12"/>
  <c r="CM717" i="12"/>
  <c r="AJ717" i="12"/>
  <c r="AK714" i="12"/>
  <c r="AL714" i="12"/>
  <c r="CR714" i="12"/>
  <c r="AJ709" i="12"/>
  <c r="CM709" i="12"/>
  <c r="AK706" i="12"/>
  <c r="AL706" i="12"/>
  <c r="CR706" i="12"/>
  <c r="AJ701" i="12"/>
  <c r="CM701" i="12"/>
  <c r="AK698" i="12"/>
  <c r="CR698" i="12"/>
  <c r="AL698" i="12"/>
  <c r="AJ693" i="12"/>
  <c r="CM693" i="12"/>
  <c r="CR690" i="12"/>
  <c r="AK690" i="12"/>
  <c r="AL690" i="12"/>
  <c r="AJ685" i="12"/>
  <c r="CM685" i="12"/>
  <c r="CR682" i="12"/>
  <c r="AK682" i="12"/>
  <c r="AL682" i="12"/>
  <c r="AJ677" i="12"/>
  <c r="CM677" i="12"/>
  <c r="CR674" i="12"/>
  <c r="AK674" i="12"/>
  <c r="AL674" i="12"/>
  <c r="AJ669" i="12"/>
  <c r="CM669" i="12"/>
  <c r="AK666" i="12"/>
  <c r="CR666" i="12"/>
  <c r="AL666" i="12"/>
  <c r="AJ661" i="12"/>
  <c r="CM661" i="12"/>
  <c r="AK658" i="12"/>
  <c r="AL658" i="12"/>
  <c r="CR658" i="12"/>
  <c r="AJ653" i="12"/>
  <c r="CM653" i="12"/>
  <c r="AK650" i="12"/>
  <c r="AL650" i="12"/>
  <c r="CR650" i="12"/>
  <c r="AJ645" i="12"/>
  <c r="CM645" i="12"/>
  <c r="AK642" i="12"/>
  <c r="AL642" i="12"/>
  <c r="CR642" i="12"/>
  <c r="AJ1023" i="12"/>
  <c r="DV1023" i="12"/>
  <c r="AK1020" i="12"/>
  <c r="AL1020" i="12"/>
  <c r="EA1020" i="12"/>
  <c r="AJ1015" i="12"/>
  <c r="DV1015" i="12"/>
  <c r="AK1012" i="12"/>
  <c r="EA1012" i="12"/>
  <c r="AL1012" i="12"/>
  <c r="AJ1007" i="12"/>
  <c r="DV1007" i="12"/>
  <c r="AK1004" i="12"/>
  <c r="AL1004" i="12"/>
  <c r="EA1004" i="12"/>
  <c r="AJ999" i="12"/>
  <c r="DV999" i="12"/>
  <c r="AK996" i="12"/>
  <c r="AL996" i="12"/>
  <c r="EA996" i="12"/>
  <c r="DV991" i="12"/>
  <c r="AJ991" i="12"/>
  <c r="AK988" i="12"/>
  <c r="AL988" i="12"/>
  <c r="EA988" i="12"/>
  <c r="DV983" i="12"/>
  <c r="AJ983" i="12"/>
  <c r="AL980" i="12"/>
  <c r="EA980" i="12"/>
  <c r="AK980" i="12"/>
  <c r="AJ975" i="12"/>
  <c r="DV975" i="12"/>
  <c r="EA972" i="12"/>
  <c r="AK972" i="12"/>
  <c r="AL972" i="12"/>
  <c r="DV967" i="12"/>
  <c r="AJ967" i="12"/>
  <c r="AK964" i="12"/>
  <c r="AL964" i="12"/>
  <c r="EA964" i="12"/>
  <c r="DV959" i="12"/>
  <c r="AJ959" i="12"/>
  <c r="AK956" i="12"/>
  <c r="AL956" i="12"/>
  <c r="EA956" i="12"/>
  <c r="AJ951" i="12"/>
  <c r="DV951" i="12"/>
  <c r="AL948" i="12"/>
  <c r="EA948" i="12"/>
  <c r="AK948" i="12"/>
  <c r="DV943" i="12"/>
  <c r="AJ943" i="12"/>
  <c r="AL940" i="12"/>
  <c r="EA940" i="12"/>
  <c r="AK940" i="12"/>
  <c r="AJ935" i="12"/>
  <c r="DV935" i="12"/>
  <c r="EA932" i="12"/>
  <c r="AL932" i="12"/>
  <c r="AK932" i="12"/>
  <c r="AJ927" i="12"/>
  <c r="DV927" i="12"/>
  <c r="AK924" i="12"/>
  <c r="AL924" i="12"/>
  <c r="EA924" i="12"/>
  <c r="DV919" i="12"/>
  <c r="AJ919" i="12"/>
  <c r="AL916" i="12"/>
  <c r="EA916" i="12"/>
  <c r="AK916" i="12"/>
  <c r="AJ911" i="12"/>
  <c r="DV911" i="12"/>
  <c r="AL908" i="12"/>
  <c r="EA908" i="12"/>
  <c r="AK908" i="12"/>
  <c r="AJ1412" i="12"/>
  <c r="CH1412" i="12"/>
  <c r="AL1409" i="12"/>
  <c r="CM1409" i="12"/>
  <c r="AK1409" i="12"/>
  <c r="AJ1404" i="12"/>
  <c r="CH1404" i="12"/>
  <c r="AL1401" i="12"/>
  <c r="CM1401" i="12"/>
  <c r="AK1401" i="12"/>
  <c r="AJ1396" i="12"/>
  <c r="CH1396" i="12"/>
  <c r="AK1393" i="12"/>
  <c r="AL1393" i="12"/>
  <c r="CM1393" i="12"/>
  <c r="AJ1388" i="12"/>
  <c r="CH1388" i="12"/>
  <c r="CM1385" i="12"/>
  <c r="AK1385" i="12"/>
  <c r="AL1385" i="12"/>
  <c r="AJ1380" i="12"/>
  <c r="CH1380" i="12"/>
  <c r="CM1377" i="12"/>
  <c r="AL1377" i="12"/>
  <c r="AK1377" i="12"/>
  <c r="AJ1372" i="12"/>
  <c r="CH1372" i="12"/>
  <c r="CM1369" i="12"/>
  <c r="AL1369" i="12"/>
  <c r="AK1369" i="12"/>
  <c r="AJ1364" i="12"/>
  <c r="CH1364" i="12"/>
  <c r="CM1361" i="12"/>
  <c r="AK1361" i="12"/>
  <c r="AL1361" i="12"/>
  <c r="AJ1356" i="12"/>
  <c r="CH1356" i="12"/>
  <c r="CM1353" i="12"/>
  <c r="AL1353" i="12"/>
  <c r="AK1353" i="12"/>
  <c r="AJ1348" i="12"/>
  <c r="CH1348" i="12"/>
  <c r="CM1345" i="12"/>
  <c r="AK1345" i="12"/>
  <c r="AL1345" i="12"/>
  <c r="AJ1340" i="12"/>
  <c r="CH1340" i="12"/>
  <c r="CM1337" i="12"/>
  <c r="AL1337" i="12"/>
  <c r="AK1337" i="12"/>
  <c r="CH1332" i="12"/>
  <c r="AJ1332" i="12"/>
  <c r="CM1329" i="12"/>
  <c r="AK1329" i="12"/>
  <c r="AL1329" i="12"/>
  <c r="AJ1324" i="12"/>
  <c r="CH1324" i="12"/>
  <c r="CM1321" i="12"/>
  <c r="AK1321" i="12"/>
  <c r="AL1321" i="12"/>
  <c r="AJ1316" i="12"/>
  <c r="CH1316" i="12"/>
  <c r="CM1313" i="12"/>
  <c r="AK1313" i="12"/>
  <c r="AL1313" i="12"/>
  <c r="AJ1308" i="12"/>
  <c r="CH1308" i="12"/>
  <c r="CM1305" i="12"/>
  <c r="AK1305" i="12"/>
  <c r="AL1305" i="12"/>
  <c r="AJ1300" i="12"/>
  <c r="CH1300" i="12"/>
  <c r="AK1297" i="12"/>
  <c r="CM1297" i="12"/>
  <c r="AL1297" i="12"/>
  <c r="AJ1673" i="12"/>
  <c r="BD1673" i="12"/>
  <c r="AL1670" i="12"/>
  <c r="BI1670" i="12"/>
  <c r="AK1670" i="12"/>
  <c r="AJ1665" i="12"/>
  <c r="BD1665" i="12"/>
  <c r="AL1662" i="12"/>
  <c r="BI1662" i="12"/>
  <c r="AK1662" i="12"/>
  <c r="AJ1657" i="12"/>
  <c r="BD1657" i="12"/>
  <c r="AL1654" i="12"/>
  <c r="BI1654" i="12"/>
  <c r="AK1654" i="12"/>
  <c r="AJ1649" i="12"/>
  <c r="BD1649" i="12"/>
  <c r="AL1646" i="12"/>
  <c r="BI1646" i="12"/>
  <c r="AK1646" i="12"/>
  <c r="AJ1641" i="12"/>
  <c r="BD1641" i="12"/>
  <c r="AK1638" i="12"/>
  <c r="BI1638" i="12"/>
  <c r="AL1638" i="12"/>
  <c r="AJ1633" i="12"/>
  <c r="BD1633" i="12"/>
  <c r="AL1630" i="12"/>
  <c r="BI1630" i="12"/>
  <c r="AK1630" i="12"/>
  <c r="AJ1625" i="12"/>
  <c r="BD1625" i="12"/>
  <c r="AL1622" i="12"/>
  <c r="BI1622" i="12"/>
  <c r="AK1622" i="12"/>
  <c r="AJ1617" i="12"/>
  <c r="BD1617" i="12"/>
  <c r="AL1614" i="12"/>
  <c r="BI1614" i="12"/>
  <c r="AK1614" i="12"/>
  <c r="AJ1609" i="12"/>
  <c r="BD1609" i="12"/>
  <c r="AL1606" i="12"/>
  <c r="BI1606" i="12"/>
  <c r="AK1606" i="12"/>
  <c r="AJ1601" i="12"/>
  <c r="BD1601" i="12"/>
  <c r="AL1598" i="12"/>
  <c r="AK1598" i="12"/>
  <c r="BI1598" i="12"/>
  <c r="AJ1593" i="12"/>
  <c r="BD1593" i="12"/>
  <c r="AK1590" i="12"/>
  <c r="BI1590" i="12"/>
  <c r="AL1590" i="12"/>
  <c r="AJ1585" i="12"/>
  <c r="BD1585" i="12"/>
  <c r="AK1582" i="12"/>
  <c r="BI1582" i="12"/>
  <c r="AL1582" i="12"/>
  <c r="AJ1577" i="12"/>
  <c r="BD1577" i="12"/>
  <c r="AK1574" i="12"/>
  <c r="BI1574" i="12"/>
  <c r="AL1574" i="12"/>
  <c r="AJ1569" i="12"/>
  <c r="BD1569" i="12"/>
  <c r="AK1566" i="12"/>
  <c r="BI1566" i="12"/>
  <c r="AL1566" i="12"/>
  <c r="AJ1561" i="12"/>
  <c r="BD1561" i="12"/>
  <c r="AK1558" i="12"/>
  <c r="BI1558" i="12"/>
  <c r="AL1558" i="12"/>
  <c r="AJ1849" i="12"/>
  <c r="BD1849" i="12"/>
  <c r="BI1846" i="12"/>
  <c r="AK1846" i="12"/>
  <c r="AL1846" i="12"/>
  <c r="AJ1841" i="12"/>
  <c r="BD1841" i="12"/>
  <c r="BI1838" i="12"/>
  <c r="AK1838" i="12"/>
  <c r="AL1838" i="12"/>
  <c r="AJ1833" i="12"/>
  <c r="BD1833" i="12"/>
  <c r="BI1830" i="12"/>
  <c r="AK1830" i="12"/>
  <c r="AL1830" i="12"/>
  <c r="AJ1825" i="12"/>
  <c r="BD1825" i="12"/>
  <c r="AK1822" i="12"/>
  <c r="AL1822" i="12"/>
  <c r="BI1822" i="12"/>
  <c r="AJ1817" i="12"/>
  <c r="BD1817" i="12"/>
  <c r="AL1814" i="12"/>
  <c r="AK1814" i="12"/>
  <c r="BI1814" i="12"/>
  <c r="BD1809" i="12"/>
  <c r="AJ1809" i="12"/>
  <c r="AL1806" i="12"/>
  <c r="BI1806" i="12"/>
  <c r="AK1806" i="12"/>
  <c r="AJ1801" i="12"/>
  <c r="BD1801" i="12"/>
  <c r="AK1798" i="12"/>
  <c r="AL1798" i="12"/>
  <c r="BI1798" i="12"/>
  <c r="AJ1793" i="12"/>
  <c r="BD1793" i="12"/>
  <c r="AK1790" i="12"/>
  <c r="AL1790" i="12"/>
  <c r="BI1790" i="12"/>
  <c r="AJ1785" i="12"/>
  <c r="BD1785" i="12"/>
  <c r="AL1782" i="12"/>
  <c r="BI1782" i="12"/>
  <c r="AK1782" i="12"/>
  <c r="AJ1777" i="12"/>
  <c r="BD1777" i="12"/>
  <c r="AL1774" i="12"/>
  <c r="BI1774" i="12"/>
  <c r="AK1774" i="12"/>
  <c r="AJ1769" i="12"/>
  <c r="BD1769" i="12"/>
  <c r="AL1766" i="12"/>
  <c r="BI1766" i="12"/>
  <c r="AK1766" i="12"/>
  <c r="AJ1761" i="12"/>
  <c r="BD1761" i="12"/>
  <c r="AL1758" i="12"/>
  <c r="BI1758" i="12"/>
  <c r="AK1758" i="12"/>
  <c r="AJ1753" i="12"/>
  <c r="BD1753" i="12"/>
  <c r="AL1750" i="12"/>
  <c r="BI1750" i="12"/>
  <c r="AK1750" i="12"/>
  <c r="AJ1745" i="12"/>
  <c r="BD1745" i="12"/>
  <c r="AL1742" i="12"/>
  <c r="BI1742" i="12"/>
  <c r="AK1742" i="12"/>
  <c r="AJ1737" i="12"/>
  <c r="BD1737" i="12"/>
  <c r="AL1734" i="12"/>
  <c r="BI1734" i="12"/>
  <c r="AK1734" i="12"/>
  <c r="AJ475" i="12"/>
  <c r="BS475" i="12"/>
  <c r="AJ459" i="12"/>
  <c r="BS459" i="12"/>
  <c r="AJ443" i="12"/>
  <c r="BS443" i="12"/>
  <c r="AJ427" i="12"/>
  <c r="BS427" i="12"/>
  <c r="BS620" i="12"/>
  <c r="AJ620" i="12"/>
  <c r="BX609" i="12"/>
  <c r="AK609" i="12"/>
  <c r="AL609" i="12"/>
  <c r="BS596" i="12"/>
  <c r="AJ596" i="12"/>
  <c r="BX577" i="12"/>
  <c r="AK577" i="12"/>
  <c r="AL577" i="12"/>
  <c r="BX545" i="12"/>
  <c r="AL545" i="12"/>
  <c r="AK545" i="12"/>
  <c r="BX529" i="12"/>
  <c r="AL529" i="12"/>
  <c r="AK529" i="12"/>
  <c r="BX521" i="12"/>
  <c r="AL521" i="12"/>
  <c r="AK521" i="12"/>
  <c r="AK505" i="12"/>
  <c r="BX505" i="12"/>
  <c r="AL505" i="12"/>
  <c r="CR751" i="12"/>
  <c r="AK751" i="12"/>
  <c r="AL751" i="12"/>
  <c r="CR735" i="12"/>
  <c r="AK735" i="12"/>
  <c r="AL735" i="12"/>
  <c r="CR719" i="12"/>
  <c r="AK719" i="12"/>
  <c r="AL719" i="12"/>
  <c r="CR703" i="12"/>
  <c r="AK703" i="12"/>
  <c r="AL703" i="12"/>
  <c r="CM682" i="12"/>
  <c r="AJ682" i="12"/>
  <c r="AJ650" i="12"/>
  <c r="CM650" i="12"/>
  <c r="CR758" i="12"/>
  <c r="AK758" i="12"/>
  <c r="AL758" i="12"/>
  <c r="DV1012" i="12"/>
  <c r="AJ1012" i="12"/>
  <c r="DV1004" i="12"/>
  <c r="AJ1004" i="12"/>
  <c r="AJ988" i="12"/>
  <c r="DV988" i="12"/>
  <c r="AJ964" i="12"/>
  <c r="DV964" i="12"/>
  <c r="AK921" i="12"/>
  <c r="AL921" i="12"/>
  <c r="EA921" i="12"/>
  <c r="AJ1409" i="12"/>
  <c r="CH1409" i="12"/>
  <c r="AK1366" i="12"/>
  <c r="AL1366" i="12"/>
  <c r="CM1366" i="12"/>
  <c r="AK1350" i="12"/>
  <c r="AL1350" i="12"/>
  <c r="CM1350" i="12"/>
  <c r="AJ1321" i="12"/>
  <c r="CH1321" i="12"/>
  <c r="AJ1305" i="12"/>
  <c r="CH1305" i="12"/>
  <c r="AJ1670" i="12"/>
  <c r="BD1670" i="12"/>
  <c r="AJ1606" i="12"/>
  <c r="BD1606" i="12"/>
  <c r="BI1555" i="12"/>
  <c r="AK1555" i="12"/>
  <c r="AL1555" i="12"/>
  <c r="BD1814" i="12"/>
  <c r="AJ1814" i="12"/>
  <c r="BX485" i="12"/>
  <c r="AK485" i="12"/>
  <c r="AL485" i="12"/>
  <c r="AJ480" i="12"/>
  <c r="BS480" i="12"/>
  <c r="BX477" i="12"/>
  <c r="AK477" i="12"/>
  <c r="AL477" i="12"/>
  <c r="AJ472" i="12"/>
  <c r="BS472" i="12"/>
  <c r="BX469" i="12"/>
  <c r="AK469" i="12"/>
  <c r="AL469" i="12"/>
  <c r="AJ464" i="12"/>
  <c r="BS464" i="12"/>
  <c r="BX461" i="12"/>
  <c r="AK461" i="12"/>
  <c r="AL461" i="12"/>
  <c r="AJ456" i="12"/>
  <c r="BS456" i="12"/>
  <c r="BX453" i="12"/>
  <c r="AK453" i="12"/>
  <c r="AL453" i="12"/>
  <c r="AJ448" i="12"/>
  <c r="BS448" i="12"/>
  <c r="BX445" i="12"/>
  <c r="AK445" i="12"/>
  <c r="AL445" i="12"/>
  <c r="AJ440" i="12"/>
  <c r="BS440" i="12"/>
  <c r="BX437" i="12"/>
  <c r="AK437" i="12"/>
  <c r="AL437" i="12"/>
  <c r="AJ432" i="12"/>
  <c r="BS432" i="12"/>
  <c r="BX429" i="12"/>
  <c r="AK429" i="12"/>
  <c r="AL429" i="12"/>
  <c r="AJ424" i="12"/>
  <c r="BS424" i="12"/>
  <c r="BX421" i="12"/>
  <c r="AK421" i="12"/>
  <c r="AL421" i="12"/>
  <c r="AJ416" i="12"/>
  <c r="BS416" i="12"/>
  <c r="BX413" i="12"/>
  <c r="AK413" i="12"/>
  <c r="AL413" i="12"/>
  <c r="AJ408" i="12"/>
  <c r="BS408" i="12"/>
  <c r="BX405" i="12"/>
  <c r="AK405" i="12"/>
  <c r="AL405" i="12"/>
  <c r="AJ400" i="12"/>
  <c r="BS400" i="12"/>
  <c r="BX397" i="12"/>
  <c r="AK397" i="12"/>
  <c r="AL397" i="12"/>
  <c r="AJ392" i="12"/>
  <c r="BS392" i="12"/>
  <c r="BX389" i="12"/>
  <c r="AK389" i="12"/>
  <c r="AL389" i="12"/>
  <c r="AJ384" i="12"/>
  <c r="BS384" i="12"/>
  <c r="BX381" i="12"/>
  <c r="AK381" i="12"/>
  <c r="AL381" i="12"/>
  <c r="AJ376" i="12"/>
  <c r="BS376" i="12"/>
  <c r="AL373" i="12"/>
  <c r="AK373" i="12"/>
  <c r="BX373" i="12"/>
  <c r="BS368" i="12"/>
  <c r="AJ368" i="12"/>
  <c r="BX622" i="12"/>
  <c r="AK622" i="12"/>
  <c r="AL622" i="12"/>
  <c r="BS617" i="12"/>
  <c r="AJ617" i="12"/>
  <c r="BX614" i="12"/>
  <c r="AK614" i="12"/>
  <c r="AL614" i="12"/>
  <c r="BS609" i="12"/>
  <c r="AJ609" i="12"/>
  <c r="BX606" i="12"/>
  <c r="AK606" i="12"/>
  <c r="AL606" i="12"/>
  <c r="BS601" i="12"/>
  <c r="AJ601" i="12"/>
  <c r="BX598" i="12"/>
  <c r="AK598" i="12"/>
  <c r="AL598" i="12"/>
  <c r="BS593" i="12"/>
  <c r="AJ593" i="12"/>
  <c r="BX590" i="12"/>
  <c r="AK590" i="12"/>
  <c r="AL590" i="12"/>
  <c r="BS585" i="12"/>
  <c r="AJ585" i="12"/>
  <c r="BX582" i="12"/>
  <c r="AK582" i="12"/>
  <c r="AL582" i="12"/>
  <c r="BS577" i="12"/>
  <c r="AJ577" i="12"/>
  <c r="BX574" i="12"/>
  <c r="AK574" i="12"/>
  <c r="AL574" i="12"/>
  <c r="BS569" i="12"/>
  <c r="AJ569" i="12"/>
  <c r="BX566" i="12"/>
  <c r="AK566" i="12"/>
  <c r="AL566" i="12"/>
  <c r="BS561" i="12"/>
  <c r="AJ561" i="12"/>
  <c r="BX558" i="12"/>
  <c r="AK558" i="12"/>
  <c r="AL558" i="12"/>
  <c r="BS553" i="12"/>
  <c r="AJ553" i="12"/>
  <c r="BX550" i="12"/>
  <c r="AL550" i="12"/>
  <c r="AK550" i="12"/>
  <c r="BS545" i="12"/>
  <c r="AJ545" i="12"/>
  <c r="BX542" i="12"/>
  <c r="AK542" i="12"/>
  <c r="AL542" i="12"/>
  <c r="BS537" i="12"/>
  <c r="AJ537" i="12"/>
  <c r="BX534" i="12"/>
  <c r="AK534" i="12"/>
  <c r="AL534" i="12"/>
  <c r="BS529" i="12"/>
  <c r="AJ529" i="12"/>
  <c r="BX526" i="12"/>
  <c r="AK526" i="12"/>
  <c r="AL526" i="12"/>
  <c r="BS521" i="12"/>
  <c r="AJ521" i="12"/>
  <c r="BX518" i="12"/>
  <c r="AK518" i="12"/>
  <c r="AL518" i="12"/>
  <c r="BS513" i="12"/>
  <c r="AJ513" i="12"/>
  <c r="BX510" i="12"/>
  <c r="AK510" i="12"/>
  <c r="AL510" i="12"/>
  <c r="BS505" i="12"/>
  <c r="AJ505" i="12"/>
  <c r="CR756" i="12"/>
  <c r="AK756" i="12"/>
  <c r="AL756" i="12"/>
  <c r="AJ751" i="12"/>
  <c r="CM751" i="12"/>
  <c r="CR748" i="12"/>
  <c r="AK748" i="12"/>
  <c r="AL748" i="12"/>
  <c r="AJ743" i="12"/>
  <c r="CM743" i="12"/>
  <c r="CR740" i="12"/>
  <c r="AK740" i="12"/>
  <c r="AL740" i="12"/>
  <c r="AJ735" i="12"/>
  <c r="CM735" i="12"/>
  <c r="CR732" i="12"/>
  <c r="AK732" i="12"/>
  <c r="AL732" i="12"/>
  <c r="AJ727" i="12"/>
  <c r="CM727" i="12"/>
  <c r="CR724" i="12"/>
  <c r="AK724" i="12"/>
  <c r="AL724" i="12"/>
  <c r="AJ719" i="12"/>
  <c r="CM719" i="12"/>
  <c r="CR716" i="12"/>
  <c r="AK716" i="12"/>
  <c r="AL716" i="12"/>
  <c r="AJ711" i="12"/>
  <c r="CM711" i="12"/>
  <c r="AL708" i="12"/>
  <c r="AK708" i="12"/>
  <c r="CR708" i="12"/>
  <c r="CM703" i="12"/>
  <c r="AJ703" i="12"/>
  <c r="AL700" i="12"/>
  <c r="AK700" i="12"/>
  <c r="CR700" i="12"/>
  <c r="CM695" i="12"/>
  <c r="AJ695" i="12"/>
  <c r="AL692" i="12"/>
  <c r="AK692" i="12"/>
  <c r="CR692" i="12"/>
  <c r="CM687" i="12"/>
  <c r="AJ687" i="12"/>
  <c r="AL684" i="12"/>
  <c r="CR684" i="12"/>
  <c r="AK684" i="12"/>
  <c r="CM679" i="12"/>
  <c r="AJ679" i="12"/>
  <c r="AL676" i="12"/>
  <c r="AK676" i="12"/>
  <c r="CR676" i="12"/>
  <c r="CM671" i="12"/>
  <c r="AJ671" i="12"/>
  <c r="AL668" i="12"/>
  <c r="AK668" i="12"/>
  <c r="CR668" i="12"/>
  <c r="AJ663" i="12"/>
  <c r="CM663" i="12"/>
  <c r="AK660" i="12"/>
  <c r="CR660" i="12"/>
  <c r="AL660" i="12"/>
  <c r="AJ655" i="12"/>
  <c r="CM655" i="12"/>
  <c r="AK652" i="12"/>
  <c r="AL652" i="12"/>
  <c r="CR652" i="12"/>
  <c r="AJ647" i="12"/>
  <c r="CM647" i="12"/>
  <c r="AK644" i="12"/>
  <c r="AL644" i="12"/>
  <c r="CR644" i="12"/>
  <c r="AJ758" i="12"/>
  <c r="CM758" i="12"/>
  <c r="AK1022" i="12"/>
  <c r="AL1022" i="12"/>
  <c r="EA1022" i="12"/>
  <c r="DV1017" i="12"/>
  <c r="AJ1017" i="12"/>
  <c r="AK1014" i="12"/>
  <c r="EA1014" i="12"/>
  <c r="AL1014" i="12"/>
  <c r="DV1009" i="12"/>
  <c r="AJ1009" i="12"/>
  <c r="AK1006" i="12"/>
  <c r="AL1006" i="12"/>
  <c r="EA1006" i="12"/>
  <c r="DV1001" i="12"/>
  <c r="AJ1001" i="12"/>
  <c r="AK998" i="12"/>
  <c r="AL998" i="12"/>
  <c r="EA998" i="12"/>
  <c r="DV993" i="12"/>
  <c r="AJ993" i="12"/>
  <c r="AK990" i="12"/>
  <c r="AL990" i="12"/>
  <c r="EA990" i="12"/>
  <c r="AJ985" i="12"/>
  <c r="DV985" i="12"/>
  <c r="AL982" i="12"/>
  <c r="EA982" i="12"/>
  <c r="AK982" i="12"/>
  <c r="DV977" i="12"/>
  <c r="AJ977" i="12"/>
  <c r="AK974" i="12"/>
  <c r="EA974" i="12"/>
  <c r="AL974" i="12"/>
  <c r="DV969" i="12"/>
  <c r="AJ969" i="12"/>
  <c r="AK966" i="12"/>
  <c r="AL966" i="12"/>
  <c r="EA966" i="12"/>
  <c r="AJ961" i="12"/>
  <c r="DV961" i="12"/>
  <c r="AK958" i="12"/>
  <c r="AL958" i="12"/>
  <c r="EA958" i="12"/>
  <c r="AJ953" i="12"/>
  <c r="DV953" i="12"/>
  <c r="AL950" i="12"/>
  <c r="EA950" i="12"/>
  <c r="AK950" i="12"/>
  <c r="AJ945" i="12"/>
  <c r="DV945" i="12"/>
  <c r="AL942" i="12"/>
  <c r="AK942" i="12"/>
  <c r="EA942" i="12"/>
  <c r="AJ937" i="12"/>
  <c r="DV937" i="12"/>
  <c r="AK934" i="12"/>
  <c r="EA934" i="12"/>
  <c r="AL934" i="12"/>
  <c r="DV929" i="12"/>
  <c r="AJ929" i="12"/>
  <c r="AK926" i="12"/>
  <c r="AL926" i="12"/>
  <c r="EA926" i="12"/>
  <c r="DV921" i="12"/>
  <c r="AJ921" i="12"/>
  <c r="AL918" i="12"/>
  <c r="AK918" i="12"/>
  <c r="EA918" i="12"/>
  <c r="DV913" i="12"/>
  <c r="AJ913" i="12"/>
  <c r="AL910" i="12"/>
  <c r="AK910" i="12"/>
  <c r="EA910" i="12"/>
  <c r="AJ905" i="12"/>
  <c r="DV905" i="12"/>
  <c r="AK1411" i="12"/>
  <c r="AL1411" i="12"/>
  <c r="CM1411" i="12"/>
  <c r="AJ1406" i="12"/>
  <c r="CH1406" i="12"/>
  <c r="AK1403" i="12"/>
  <c r="AL1403" i="12"/>
  <c r="CM1403" i="12"/>
  <c r="AJ1398" i="12"/>
  <c r="CH1398" i="12"/>
  <c r="AK1395" i="12"/>
  <c r="AL1395" i="12"/>
  <c r="CM1395" i="12"/>
  <c r="AJ1390" i="12"/>
  <c r="CH1390" i="12"/>
  <c r="AK1387" i="12"/>
  <c r="AL1387" i="12"/>
  <c r="CM1387" i="12"/>
  <c r="AJ1382" i="12"/>
  <c r="CH1382" i="12"/>
  <c r="AK1379" i="12"/>
  <c r="AL1379" i="12"/>
  <c r="CM1379" i="12"/>
  <c r="AJ1374" i="12"/>
  <c r="CH1374" i="12"/>
  <c r="AK1371" i="12"/>
  <c r="AL1371" i="12"/>
  <c r="CM1371" i="12"/>
  <c r="AJ1366" i="12"/>
  <c r="CH1366" i="12"/>
  <c r="AK1363" i="12"/>
  <c r="AL1363" i="12"/>
  <c r="CM1363" i="12"/>
  <c r="AJ1358" i="12"/>
  <c r="CH1358" i="12"/>
  <c r="AK1355" i="12"/>
  <c r="AL1355" i="12"/>
  <c r="CM1355" i="12"/>
  <c r="AJ1350" i="12"/>
  <c r="CH1350" i="12"/>
  <c r="AK1347" i="12"/>
  <c r="AL1347" i="12"/>
  <c r="CM1347" i="12"/>
  <c r="AJ1342" i="12"/>
  <c r="CH1342" i="12"/>
  <c r="AK1339" i="12"/>
  <c r="AL1339" i="12"/>
  <c r="CM1339" i="12"/>
  <c r="AJ1334" i="12"/>
  <c r="CH1334" i="12"/>
  <c r="AL1331" i="12"/>
  <c r="AK1331" i="12"/>
  <c r="CM1331" i="12"/>
  <c r="AJ1326" i="12"/>
  <c r="CH1326" i="12"/>
  <c r="AL1323" i="12"/>
  <c r="CM1323" i="12"/>
  <c r="AK1323" i="12"/>
  <c r="AJ1318" i="12"/>
  <c r="CH1318" i="12"/>
  <c r="AL1315" i="12"/>
  <c r="CM1315" i="12"/>
  <c r="AK1315" i="12"/>
  <c r="AJ1310" i="12"/>
  <c r="CH1310" i="12"/>
  <c r="AL1307" i="12"/>
  <c r="CM1307" i="12"/>
  <c r="AK1307" i="12"/>
  <c r="AJ1302" i="12"/>
  <c r="CH1302" i="12"/>
  <c r="AL1299" i="12"/>
  <c r="CM1299" i="12"/>
  <c r="AK1299" i="12"/>
  <c r="AJ1294" i="12"/>
  <c r="CH1294" i="12"/>
  <c r="AK1672" i="12"/>
  <c r="AL1672" i="12"/>
  <c r="BI1672" i="12"/>
  <c r="AJ1667" i="12"/>
  <c r="BD1667" i="12"/>
  <c r="AK1664" i="12"/>
  <c r="AL1664" i="12"/>
  <c r="BI1664" i="12"/>
  <c r="AJ1659" i="12"/>
  <c r="BD1659" i="12"/>
  <c r="AK1656" i="12"/>
  <c r="AL1656" i="12"/>
  <c r="BI1656" i="12"/>
  <c r="AJ1651" i="12"/>
  <c r="BD1651" i="12"/>
  <c r="AK1648" i="12"/>
  <c r="AL1648" i="12"/>
  <c r="BI1648" i="12"/>
  <c r="AJ1643" i="12"/>
  <c r="BD1643" i="12"/>
  <c r="AK1640" i="12"/>
  <c r="AL1640" i="12"/>
  <c r="BI1640" i="12"/>
  <c r="AJ1635" i="12"/>
  <c r="BD1635" i="12"/>
  <c r="AK1632" i="12"/>
  <c r="AL1632" i="12"/>
  <c r="BI1632" i="12"/>
  <c r="AJ1627" i="12"/>
  <c r="BD1627" i="12"/>
  <c r="AK1624" i="12"/>
  <c r="AL1624" i="12"/>
  <c r="BI1624" i="12"/>
  <c r="AJ1619" i="12"/>
  <c r="BD1619" i="12"/>
  <c r="AK1616" i="12"/>
  <c r="AL1616" i="12"/>
  <c r="BI1616" i="12"/>
  <c r="AJ1611" i="12"/>
  <c r="BD1611" i="12"/>
  <c r="AK1608" i="12"/>
  <c r="AL1608" i="12"/>
  <c r="BI1608" i="12"/>
  <c r="AJ1603" i="12"/>
  <c r="BD1603" i="12"/>
  <c r="AK1600" i="12"/>
  <c r="AL1600" i="12"/>
  <c r="BI1600" i="12"/>
  <c r="BD1595" i="12"/>
  <c r="AJ1595" i="12"/>
  <c r="BI1592" i="12"/>
  <c r="AK1592" i="12"/>
  <c r="AL1592" i="12"/>
  <c r="AJ1587" i="12"/>
  <c r="BD1587" i="12"/>
  <c r="BI1584" i="12"/>
  <c r="AK1584" i="12"/>
  <c r="AL1584" i="12"/>
  <c r="AJ1579" i="12"/>
  <c r="BD1579" i="12"/>
  <c r="BI1576" i="12"/>
  <c r="AK1576" i="12"/>
  <c r="AL1576" i="12"/>
  <c r="AJ1571" i="12"/>
  <c r="BD1571" i="12"/>
  <c r="BI1568" i="12"/>
  <c r="AK1568" i="12"/>
  <c r="AL1568" i="12"/>
  <c r="AJ1563" i="12"/>
  <c r="BD1563" i="12"/>
  <c r="BI1560" i="12"/>
  <c r="AK1560" i="12"/>
  <c r="AL1560" i="12"/>
  <c r="AJ1555" i="12"/>
  <c r="BD1555" i="12"/>
  <c r="AK1848" i="12"/>
  <c r="AL1848" i="12"/>
  <c r="BI1848" i="12"/>
  <c r="AJ1843" i="12"/>
  <c r="BD1843" i="12"/>
  <c r="AK1840" i="12"/>
  <c r="AL1840" i="12"/>
  <c r="BI1840" i="12"/>
  <c r="AJ1835" i="12"/>
  <c r="BD1835" i="12"/>
  <c r="AK1832" i="12"/>
  <c r="AL1832" i="12"/>
  <c r="BI1832" i="12"/>
  <c r="AJ1827" i="12"/>
  <c r="BD1827" i="12"/>
  <c r="AK1824" i="12"/>
  <c r="AL1824" i="12"/>
  <c r="BI1824" i="12"/>
  <c r="BD1819" i="12"/>
  <c r="AJ1819" i="12"/>
  <c r="AK1816" i="12"/>
  <c r="BI1816" i="12"/>
  <c r="AL1816" i="12"/>
  <c r="BD1811" i="12"/>
  <c r="AJ1811" i="12"/>
  <c r="BI1808" i="12"/>
  <c r="AK1808" i="12"/>
  <c r="AL1808" i="12"/>
  <c r="AJ1803" i="12"/>
  <c r="BD1803" i="12"/>
  <c r="AK1800" i="12"/>
  <c r="BI1800" i="12"/>
  <c r="AL1800" i="12"/>
  <c r="AJ1795" i="12"/>
  <c r="BD1795" i="12"/>
  <c r="AK1792" i="12"/>
  <c r="BI1792" i="12"/>
  <c r="AL1792" i="12"/>
  <c r="AJ1787" i="12"/>
  <c r="BD1787" i="12"/>
  <c r="BI1784" i="12"/>
  <c r="AK1784" i="12"/>
  <c r="AL1784" i="12"/>
  <c r="AJ1779" i="12"/>
  <c r="BD1779" i="12"/>
  <c r="BI1776" i="12"/>
  <c r="AK1776" i="12"/>
  <c r="AL1776" i="12"/>
  <c r="AJ1771" i="12"/>
  <c r="BD1771" i="12"/>
  <c r="BI1768" i="12"/>
  <c r="AK1768" i="12"/>
  <c r="AL1768" i="12"/>
  <c r="AJ1763" i="12"/>
  <c r="BD1763" i="12"/>
  <c r="BI1760" i="12"/>
  <c r="AK1760" i="12"/>
  <c r="AL1760" i="12"/>
  <c r="AJ1755" i="12"/>
  <c r="BD1755" i="12"/>
  <c r="BI1752" i="12"/>
  <c r="AK1752" i="12"/>
  <c r="AL1752" i="12"/>
  <c r="AJ1747" i="12"/>
  <c r="BD1747" i="12"/>
  <c r="BI1744" i="12"/>
  <c r="AK1744" i="12"/>
  <c r="AL1744" i="12"/>
  <c r="AJ1739" i="12"/>
  <c r="BD1739" i="12"/>
  <c r="BI1736" i="12"/>
  <c r="AK1736" i="12"/>
  <c r="AL1736" i="12"/>
  <c r="AJ1731" i="12"/>
  <c r="BD1731" i="12"/>
  <c r="AJ483" i="12"/>
  <c r="BS483" i="12"/>
  <c r="AJ411" i="12"/>
  <c r="BS411" i="12"/>
  <c r="BS371" i="12"/>
  <c r="AJ371" i="12"/>
  <c r="BX585" i="12"/>
  <c r="AK585" i="12"/>
  <c r="AL585" i="12"/>
  <c r="BX569" i="12"/>
  <c r="AK569" i="12"/>
  <c r="AL569" i="12"/>
  <c r="BX553" i="12"/>
  <c r="AL553" i="12"/>
  <c r="AK553" i="12"/>
  <c r="BS540" i="12"/>
  <c r="AJ540" i="12"/>
  <c r="BS524" i="12"/>
  <c r="AJ524" i="12"/>
  <c r="CM738" i="12"/>
  <c r="AJ738" i="12"/>
  <c r="AL663" i="12"/>
  <c r="CR663" i="12"/>
  <c r="AK663" i="12"/>
  <c r="AK985" i="12"/>
  <c r="AL985" i="12"/>
  <c r="EA985" i="12"/>
  <c r="EA969" i="12"/>
  <c r="AK969" i="12"/>
  <c r="AL969" i="12"/>
  <c r="AK953" i="12"/>
  <c r="AL953" i="12"/>
  <c r="EA953" i="12"/>
  <c r="AL937" i="12"/>
  <c r="EA937" i="12"/>
  <c r="AK937" i="12"/>
  <c r="DV924" i="12"/>
  <c r="AJ924" i="12"/>
  <c r="AJ908" i="12"/>
  <c r="DV908" i="12"/>
  <c r="CH1393" i="12"/>
  <c r="AJ1393" i="12"/>
  <c r="AJ1329" i="12"/>
  <c r="CH1329" i="12"/>
  <c r="AK1302" i="12"/>
  <c r="AL1302" i="12"/>
  <c r="CM1302" i="12"/>
  <c r="AK1667" i="12"/>
  <c r="AL1667" i="12"/>
  <c r="BI1667" i="12"/>
  <c r="AK1651" i="12"/>
  <c r="AL1651" i="12"/>
  <c r="BI1651" i="12"/>
  <c r="BD1638" i="12"/>
  <c r="AJ1638" i="12"/>
  <c r="BD1598" i="12"/>
  <c r="AJ1598" i="12"/>
  <c r="AJ367" i="12"/>
  <c r="BS367" i="12"/>
  <c r="AJ485" i="12"/>
  <c r="BS485" i="12"/>
  <c r="BX482" i="12"/>
  <c r="AK482" i="12"/>
  <c r="AL482" i="12"/>
  <c r="AJ477" i="12"/>
  <c r="BS477" i="12"/>
  <c r="BX474" i="12"/>
  <c r="AK474" i="12"/>
  <c r="AL474" i="12"/>
  <c r="AJ469" i="12"/>
  <c r="BS469" i="12"/>
  <c r="BX466" i="12"/>
  <c r="AK466" i="12"/>
  <c r="AL466" i="12"/>
  <c r="AJ461" i="12"/>
  <c r="BS461" i="12"/>
  <c r="BX458" i="12"/>
  <c r="AK458" i="12"/>
  <c r="AL458" i="12"/>
  <c r="AJ453" i="12"/>
  <c r="BS453" i="12"/>
  <c r="BX450" i="12"/>
  <c r="AK450" i="12"/>
  <c r="AL450" i="12"/>
  <c r="AJ445" i="12"/>
  <c r="BS445" i="12"/>
  <c r="BX442" i="12"/>
  <c r="AK442" i="12"/>
  <c r="AL442" i="12"/>
  <c r="AJ437" i="12"/>
  <c r="BS437" i="12"/>
  <c r="BX434" i="12"/>
  <c r="AK434" i="12"/>
  <c r="AL434" i="12"/>
  <c r="AJ429" i="12"/>
  <c r="BS429" i="12"/>
  <c r="BX426" i="12"/>
  <c r="AK426" i="12"/>
  <c r="AL426" i="12"/>
  <c r="AJ421" i="12"/>
  <c r="BS421" i="12"/>
  <c r="BX418" i="12"/>
  <c r="AK418" i="12"/>
  <c r="AL418" i="12"/>
  <c r="AJ413" i="12"/>
  <c r="BS413" i="12"/>
  <c r="BX410" i="12"/>
  <c r="AK410" i="12"/>
  <c r="AL410" i="12"/>
  <c r="AJ405" i="12"/>
  <c r="BS405" i="12"/>
  <c r="BX402" i="12"/>
  <c r="AK402" i="12"/>
  <c r="AL402" i="12"/>
  <c r="AJ397" i="12"/>
  <c r="BS397" i="12"/>
  <c r="BX394" i="12"/>
  <c r="AK394" i="12"/>
  <c r="AL394" i="12"/>
  <c r="AJ389" i="12"/>
  <c r="BS389" i="12"/>
  <c r="BX386" i="12"/>
  <c r="AK386" i="12"/>
  <c r="AL386" i="12"/>
  <c r="AJ381" i="12"/>
  <c r="BS381" i="12"/>
  <c r="BX378" i="12"/>
  <c r="AK378" i="12"/>
  <c r="AL378" i="12"/>
  <c r="BS373" i="12"/>
  <c r="AJ373" i="12"/>
  <c r="AK370" i="12"/>
  <c r="AL370" i="12"/>
  <c r="BX370" i="12"/>
  <c r="BS504" i="12"/>
  <c r="AJ504" i="12"/>
  <c r="BS622" i="12"/>
  <c r="AJ622" i="12"/>
  <c r="BX619" i="12"/>
  <c r="AK619" i="12"/>
  <c r="AL619" i="12"/>
  <c r="AJ614" i="12"/>
  <c r="BS614" i="12"/>
  <c r="BX611" i="12"/>
  <c r="AK611" i="12"/>
  <c r="AL611" i="12"/>
  <c r="AJ606" i="12"/>
  <c r="BS606" i="12"/>
  <c r="BX603" i="12"/>
  <c r="AK603" i="12"/>
  <c r="AL603" i="12"/>
  <c r="AJ598" i="12"/>
  <c r="BS598" i="12"/>
  <c r="AK595" i="12"/>
  <c r="BX595" i="12"/>
  <c r="AL595" i="12"/>
  <c r="AJ590" i="12"/>
  <c r="BS590" i="12"/>
  <c r="BX587" i="12"/>
  <c r="AK587" i="12"/>
  <c r="AL587" i="12"/>
  <c r="AJ582" i="12"/>
  <c r="BS582" i="12"/>
  <c r="BX579" i="12"/>
  <c r="AK579" i="12"/>
  <c r="AL579" i="12"/>
  <c r="AJ574" i="12"/>
  <c r="BS574" i="12"/>
  <c r="BX571" i="12"/>
  <c r="AK571" i="12"/>
  <c r="AL571" i="12"/>
  <c r="AJ566" i="12"/>
  <c r="BS566" i="12"/>
  <c r="AK563" i="12"/>
  <c r="BX563" i="12"/>
  <c r="AL563" i="12"/>
  <c r="AJ558" i="12"/>
  <c r="BS558" i="12"/>
  <c r="AL555" i="12"/>
  <c r="BX555" i="12"/>
  <c r="AK555" i="12"/>
  <c r="AJ550" i="12"/>
  <c r="BS550" i="12"/>
  <c r="AL547" i="12"/>
  <c r="BX547" i="12"/>
  <c r="AK547" i="12"/>
  <c r="AJ542" i="12"/>
  <c r="BS542" i="12"/>
  <c r="AK539" i="12"/>
  <c r="BX539" i="12"/>
  <c r="AL539" i="12"/>
  <c r="AJ534" i="12"/>
  <c r="BS534" i="12"/>
  <c r="AK531" i="12"/>
  <c r="AL531" i="12"/>
  <c r="BX531" i="12"/>
  <c r="AJ526" i="12"/>
  <c r="BS526" i="12"/>
  <c r="AK523" i="12"/>
  <c r="AL523" i="12"/>
  <c r="BX523" i="12"/>
  <c r="AJ518" i="12"/>
  <c r="BS518" i="12"/>
  <c r="AK515" i="12"/>
  <c r="AL515" i="12"/>
  <c r="BX515" i="12"/>
  <c r="AJ510" i="12"/>
  <c r="BS510" i="12"/>
  <c r="AK507" i="12"/>
  <c r="BX507" i="12"/>
  <c r="AL507" i="12"/>
  <c r="CM641" i="12"/>
  <c r="AJ641" i="12"/>
  <c r="AJ756" i="12"/>
  <c r="CM756" i="12"/>
  <c r="CR753" i="12"/>
  <c r="AK753" i="12"/>
  <c r="AL753" i="12"/>
  <c r="AJ748" i="12"/>
  <c r="CM748" i="12"/>
  <c r="CR745" i="12"/>
  <c r="AK745" i="12"/>
  <c r="AL745" i="12"/>
  <c r="AJ740" i="12"/>
  <c r="CM740" i="12"/>
  <c r="CR737" i="12"/>
  <c r="AK737" i="12"/>
  <c r="AL737" i="12"/>
  <c r="AJ732" i="12"/>
  <c r="CM732" i="12"/>
  <c r="CR729" i="12"/>
  <c r="AK729" i="12"/>
  <c r="AL729" i="12"/>
  <c r="AJ724" i="12"/>
  <c r="CM724" i="12"/>
  <c r="CR721" i="12"/>
  <c r="AK721" i="12"/>
  <c r="AL721" i="12"/>
  <c r="AJ716" i="12"/>
  <c r="CM716" i="12"/>
  <c r="AK713" i="12"/>
  <c r="CR713" i="12"/>
  <c r="AL713" i="12"/>
  <c r="CM708" i="12"/>
  <c r="AJ708" i="12"/>
  <c r="AK705" i="12"/>
  <c r="AL705" i="12"/>
  <c r="CR705" i="12"/>
  <c r="CM700" i="12"/>
  <c r="AJ700" i="12"/>
  <c r="AK697" i="12"/>
  <c r="AL697" i="12"/>
  <c r="CR697" i="12"/>
  <c r="CM692" i="12"/>
  <c r="AJ692" i="12"/>
  <c r="AK689" i="12"/>
  <c r="AL689" i="12"/>
  <c r="CR689" i="12"/>
  <c r="CM684" i="12"/>
  <c r="AJ684" i="12"/>
  <c r="AK681" i="12"/>
  <c r="AL681" i="12"/>
  <c r="CR681" i="12"/>
  <c r="CM676" i="12"/>
  <c r="AJ676" i="12"/>
  <c r="AK673" i="12"/>
  <c r="AL673" i="12"/>
  <c r="CR673" i="12"/>
  <c r="CM668" i="12"/>
  <c r="AJ668" i="12"/>
  <c r="CR665" i="12"/>
  <c r="AK665" i="12"/>
  <c r="AL665" i="12"/>
  <c r="CM660" i="12"/>
  <c r="AJ660" i="12"/>
  <c r="CR657" i="12"/>
  <c r="AK657" i="12"/>
  <c r="AL657" i="12"/>
  <c r="CM652" i="12"/>
  <c r="AJ652" i="12"/>
  <c r="CR649" i="12"/>
  <c r="AK649" i="12"/>
  <c r="AL649" i="12"/>
  <c r="CM644" i="12"/>
  <c r="AJ644" i="12"/>
  <c r="CR760" i="12"/>
  <c r="AK760" i="12"/>
  <c r="AL760" i="12"/>
  <c r="DV904" i="12"/>
  <c r="AJ904" i="12"/>
  <c r="AJ1022" i="12"/>
  <c r="DV1022" i="12"/>
  <c r="AK1019" i="12"/>
  <c r="AL1019" i="12"/>
  <c r="EA1019" i="12"/>
  <c r="DV1014" i="12"/>
  <c r="AJ1014" i="12"/>
  <c r="AK1011" i="12"/>
  <c r="EA1011" i="12"/>
  <c r="AL1011" i="12"/>
  <c r="AJ1006" i="12"/>
  <c r="DV1006" i="12"/>
  <c r="AK1003" i="12"/>
  <c r="AL1003" i="12"/>
  <c r="EA1003" i="12"/>
  <c r="DV998" i="12"/>
  <c r="AJ998" i="12"/>
  <c r="AK995" i="12"/>
  <c r="AL995" i="12"/>
  <c r="EA995" i="12"/>
  <c r="AJ990" i="12"/>
  <c r="DV990" i="12"/>
  <c r="AK987" i="12"/>
  <c r="AL987" i="12"/>
  <c r="EA987" i="12"/>
  <c r="AJ982" i="12"/>
  <c r="DV982" i="12"/>
  <c r="AL979" i="12"/>
  <c r="EA979" i="12"/>
  <c r="AK979" i="12"/>
  <c r="DV974" i="12"/>
  <c r="AJ974" i="12"/>
  <c r="EA971" i="12"/>
  <c r="AK971" i="12"/>
  <c r="AL971" i="12"/>
  <c r="AJ966" i="12"/>
  <c r="DV966" i="12"/>
  <c r="AK963" i="12"/>
  <c r="AL963" i="12"/>
  <c r="EA963" i="12"/>
  <c r="AJ958" i="12"/>
  <c r="DV958" i="12"/>
  <c r="AK955" i="12"/>
  <c r="AL955" i="12"/>
  <c r="EA955" i="12"/>
  <c r="DV950" i="12"/>
  <c r="AJ950" i="12"/>
  <c r="AL947" i="12"/>
  <c r="EA947" i="12"/>
  <c r="AK947" i="12"/>
  <c r="DV942" i="12"/>
  <c r="AJ942" i="12"/>
  <c r="AL939" i="12"/>
  <c r="EA939" i="12"/>
  <c r="AK939" i="12"/>
  <c r="DV934" i="12"/>
  <c r="AJ934" i="12"/>
  <c r="EA931" i="12"/>
  <c r="AK931" i="12"/>
  <c r="AL931" i="12"/>
  <c r="AJ926" i="12"/>
  <c r="DV926" i="12"/>
  <c r="AK923" i="12"/>
  <c r="AL923" i="12"/>
  <c r="EA923" i="12"/>
  <c r="DV918" i="12"/>
  <c r="AJ918" i="12"/>
  <c r="AL915" i="12"/>
  <c r="AK915" i="12"/>
  <c r="EA915" i="12"/>
  <c r="DV910" i="12"/>
  <c r="AJ910" i="12"/>
  <c r="AL907" i="12"/>
  <c r="EA907" i="12"/>
  <c r="AK907" i="12"/>
  <c r="CH1293" i="12"/>
  <c r="AJ1293" i="12"/>
  <c r="AJ1411" i="12"/>
  <c r="CH1411" i="12"/>
  <c r="CM1408" i="12"/>
  <c r="AK1408" i="12"/>
  <c r="AL1408" i="12"/>
  <c r="AJ1403" i="12"/>
  <c r="CH1403" i="12"/>
  <c r="CM1400" i="12"/>
  <c r="AK1400" i="12"/>
  <c r="AL1400" i="12"/>
  <c r="AJ1395" i="12"/>
  <c r="CH1395" i="12"/>
  <c r="CM1392" i="12"/>
  <c r="AK1392" i="12"/>
  <c r="AL1392" i="12"/>
  <c r="CH1387" i="12"/>
  <c r="AJ1387" i="12"/>
  <c r="CM1384" i="12"/>
  <c r="AK1384" i="12"/>
  <c r="AL1384" i="12"/>
  <c r="AJ1379" i="12"/>
  <c r="CH1379" i="12"/>
  <c r="CM1376" i="12"/>
  <c r="AK1376" i="12"/>
  <c r="AL1376" i="12"/>
  <c r="AJ1371" i="12"/>
  <c r="CH1371" i="12"/>
  <c r="CM1368" i="12"/>
  <c r="AK1368" i="12"/>
  <c r="AL1368" i="12"/>
  <c r="CH1363" i="12"/>
  <c r="AJ1363" i="12"/>
  <c r="CM1360" i="12"/>
  <c r="AK1360" i="12"/>
  <c r="AL1360" i="12"/>
  <c r="AJ1355" i="12"/>
  <c r="CH1355" i="12"/>
  <c r="CM1352" i="12"/>
  <c r="AK1352" i="12"/>
  <c r="AL1352" i="12"/>
  <c r="CH1347" i="12"/>
  <c r="AJ1347" i="12"/>
  <c r="CM1344" i="12"/>
  <c r="AK1344" i="12"/>
  <c r="AL1344" i="12"/>
  <c r="AJ1339" i="12"/>
  <c r="CH1339" i="12"/>
  <c r="CM1336" i="12"/>
  <c r="AK1336" i="12"/>
  <c r="AL1336" i="12"/>
  <c r="CH1331" i="12"/>
  <c r="AJ1331" i="12"/>
  <c r="AK1328" i="12"/>
  <c r="AL1328" i="12"/>
  <c r="CM1328" i="12"/>
  <c r="CH1323" i="12"/>
  <c r="AJ1323" i="12"/>
  <c r="AK1320" i="12"/>
  <c r="AL1320" i="12"/>
  <c r="CM1320" i="12"/>
  <c r="CH1315" i="12"/>
  <c r="AJ1315" i="12"/>
  <c r="AK1312" i="12"/>
  <c r="AL1312" i="12"/>
  <c r="CM1312" i="12"/>
  <c r="AJ1307" i="12"/>
  <c r="CH1307" i="12"/>
  <c r="AK1304" i="12"/>
  <c r="AL1304" i="12"/>
  <c r="CM1304" i="12"/>
  <c r="CH1299" i="12"/>
  <c r="AJ1299" i="12"/>
  <c r="AK1296" i="12"/>
  <c r="AL1296" i="12"/>
  <c r="CM1296" i="12"/>
  <c r="AJ1554" i="12"/>
  <c r="BD1554" i="12"/>
  <c r="AJ1672" i="12"/>
  <c r="BD1672" i="12"/>
  <c r="BI1669" i="12"/>
  <c r="AK1669" i="12"/>
  <c r="AL1669" i="12"/>
  <c r="AJ1664" i="12"/>
  <c r="BD1664" i="12"/>
  <c r="BI1661" i="12"/>
  <c r="AK1661" i="12"/>
  <c r="AL1661" i="12"/>
  <c r="AJ1656" i="12"/>
  <c r="BD1656" i="12"/>
  <c r="BI1653" i="12"/>
  <c r="AK1653" i="12"/>
  <c r="AL1653" i="12"/>
  <c r="AJ1648" i="12"/>
  <c r="BD1648" i="12"/>
  <c r="BI1645" i="12"/>
  <c r="AK1645" i="12"/>
  <c r="AL1645" i="12"/>
  <c r="AJ1640" i="12"/>
  <c r="BD1640" i="12"/>
  <c r="BI1637" i="12"/>
  <c r="AK1637" i="12"/>
  <c r="AL1637" i="12"/>
  <c r="AJ1632" i="12"/>
  <c r="BD1632" i="12"/>
  <c r="BI1629" i="12"/>
  <c r="AK1629" i="12"/>
  <c r="AL1629" i="12"/>
  <c r="AJ1624" i="12"/>
  <c r="BD1624" i="12"/>
  <c r="BI1621" i="12"/>
  <c r="AK1621" i="12"/>
  <c r="AL1621" i="12"/>
  <c r="AJ1616" i="12"/>
  <c r="BD1616" i="12"/>
  <c r="BI1613" i="12"/>
  <c r="AK1613" i="12"/>
  <c r="AL1613" i="12"/>
  <c r="AJ1608" i="12"/>
  <c r="BD1608" i="12"/>
  <c r="BI1605" i="12"/>
  <c r="AK1605" i="12"/>
  <c r="AL1605" i="12"/>
  <c r="BD1600" i="12"/>
  <c r="AJ1600" i="12"/>
  <c r="AK1597" i="12"/>
  <c r="BI1597" i="12"/>
  <c r="AL1597" i="12"/>
  <c r="AJ1592" i="12"/>
  <c r="BD1592" i="12"/>
  <c r="AK1589" i="12"/>
  <c r="AL1589" i="12"/>
  <c r="BI1589" i="12"/>
  <c r="BD1584" i="12"/>
  <c r="AJ1584" i="12"/>
  <c r="AK1581" i="12"/>
  <c r="AL1581" i="12"/>
  <c r="BI1581" i="12"/>
  <c r="BD1576" i="12"/>
  <c r="AJ1576" i="12"/>
  <c r="AK1573" i="12"/>
  <c r="AL1573" i="12"/>
  <c r="BI1573" i="12"/>
  <c r="BD1568" i="12"/>
  <c r="AJ1568" i="12"/>
  <c r="AK1565" i="12"/>
  <c r="AL1565" i="12"/>
  <c r="BI1565" i="12"/>
  <c r="AJ1560" i="12"/>
  <c r="BD1560" i="12"/>
  <c r="AL1557" i="12"/>
  <c r="BI1557" i="12"/>
  <c r="AK1557" i="12"/>
  <c r="BD1730" i="12"/>
  <c r="AJ1730" i="12"/>
  <c r="AJ1848" i="12"/>
  <c r="BD1848" i="12"/>
  <c r="BI1845" i="12"/>
  <c r="AK1845" i="12"/>
  <c r="AL1845" i="12"/>
  <c r="AJ1840" i="12"/>
  <c r="BD1840" i="12"/>
  <c r="BI1837" i="12"/>
  <c r="AK1837" i="12"/>
  <c r="AL1837" i="12"/>
  <c r="AJ1832" i="12"/>
  <c r="BD1832" i="12"/>
  <c r="BI1829" i="12"/>
  <c r="AK1829" i="12"/>
  <c r="AL1829" i="12"/>
  <c r="AJ1824" i="12"/>
  <c r="BD1824" i="12"/>
  <c r="AK1821" i="12"/>
  <c r="AL1821" i="12"/>
  <c r="BI1821" i="12"/>
  <c r="AJ1816" i="12"/>
  <c r="BD1816" i="12"/>
  <c r="BI1813" i="12"/>
  <c r="AK1813" i="12"/>
  <c r="AL1813" i="12"/>
  <c r="AJ1808" i="12"/>
  <c r="BD1808" i="12"/>
  <c r="BI1805" i="12"/>
  <c r="AK1805" i="12"/>
  <c r="AL1805" i="12"/>
  <c r="AJ1800" i="12"/>
  <c r="BD1800" i="12"/>
  <c r="AL1797" i="12"/>
  <c r="BI1797" i="12"/>
  <c r="AK1797" i="12"/>
  <c r="AJ1792" i="12"/>
  <c r="BD1792" i="12"/>
  <c r="AL1789" i="12"/>
  <c r="BI1789" i="12"/>
  <c r="AK1789" i="12"/>
  <c r="AJ1784" i="12"/>
  <c r="BD1784" i="12"/>
  <c r="BI1781" i="12"/>
  <c r="AK1781" i="12"/>
  <c r="AL1781" i="12"/>
  <c r="AJ1776" i="12"/>
  <c r="BD1776" i="12"/>
  <c r="BI1773" i="12"/>
  <c r="AK1773" i="12"/>
  <c r="AL1773" i="12"/>
  <c r="AJ1768" i="12"/>
  <c r="BD1768" i="12"/>
  <c r="AK1765" i="12"/>
  <c r="BI1765" i="12"/>
  <c r="AL1765" i="12"/>
  <c r="AJ1760" i="12"/>
  <c r="BD1760" i="12"/>
  <c r="AK1757" i="12"/>
  <c r="BI1757" i="12"/>
  <c r="AL1757" i="12"/>
  <c r="AJ1752" i="12"/>
  <c r="BD1752" i="12"/>
  <c r="AK1749" i="12"/>
  <c r="BI1749" i="12"/>
  <c r="AL1749" i="12"/>
  <c r="AJ1744" i="12"/>
  <c r="BD1744" i="12"/>
  <c r="AK1741" i="12"/>
  <c r="BI1741" i="12"/>
  <c r="AL1741" i="12"/>
  <c r="AJ1736" i="12"/>
  <c r="BD1736" i="12"/>
  <c r="AK1733" i="12"/>
  <c r="BI1733" i="12"/>
  <c r="AL1733" i="12"/>
  <c r="BX480" i="12"/>
  <c r="AK480" i="12"/>
  <c r="AL480" i="12"/>
  <c r="BX464" i="12"/>
  <c r="AK464" i="12"/>
  <c r="AL464" i="12"/>
  <c r="BX456" i="12"/>
  <c r="AK456" i="12"/>
  <c r="AL456" i="12"/>
  <c r="BX440" i="12"/>
  <c r="AK440" i="12"/>
  <c r="AL440" i="12"/>
  <c r="BX424" i="12"/>
  <c r="AK424" i="12"/>
  <c r="AL424" i="12"/>
  <c r="BX408" i="12"/>
  <c r="AK408" i="12"/>
  <c r="AL408" i="12"/>
  <c r="AJ395" i="12"/>
  <c r="BS395" i="12"/>
  <c r="AJ379" i="12"/>
  <c r="BS379" i="12"/>
  <c r="BS580" i="12"/>
  <c r="AJ580" i="12"/>
  <c r="BS564" i="12"/>
  <c r="AJ564" i="12"/>
  <c r="BS548" i="12"/>
  <c r="AJ548" i="12"/>
  <c r="BS508" i="12"/>
  <c r="AJ508" i="12"/>
  <c r="CM746" i="12"/>
  <c r="AJ746" i="12"/>
  <c r="AK711" i="12"/>
  <c r="AL711" i="12"/>
  <c r="CR711" i="12"/>
  <c r="CR695" i="12"/>
  <c r="AK695" i="12"/>
  <c r="AL695" i="12"/>
  <c r="CR679" i="12"/>
  <c r="AL679" i="12"/>
  <c r="AK679" i="12"/>
  <c r="CM666" i="12"/>
  <c r="AJ666" i="12"/>
  <c r="AK1017" i="12"/>
  <c r="AL1017" i="12"/>
  <c r="EA1017" i="12"/>
  <c r="AK1001" i="12"/>
  <c r="AL1001" i="12"/>
  <c r="EA1001" i="12"/>
  <c r="CM1398" i="12"/>
  <c r="AK1398" i="12"/>
  <c r="AL1398" i="12"/>
  <c r="AK1382" i="12"/>
  <c r="AL1382" i="12"/>
  <c r="CM1382" i="12"/>
  <c r="AJ1337" i="12"/>
  <c r="CH1337" i="12"/>
  <c r="AK1318" i="12"/>
  <c r="AL1318" i="12"/>
  <c r="CM1318" i="12"/>
  <c r="AL1619" i="12"/>
  <c r="AK1619" i="12"/>
  <c r="BI1619" i="12"/>
  <c r="AK1587" i="12"/>
  <c r="AL1587" i="12"/>
  <c r="BI1587" i="12"/>
  <c r="AJ1574" i="12"/>
  <c r="BD1574" i="12"/>
  <c r="AK1563" i="12"/>
  <c r="AL1563" i="12"/>
  <c r="BI1563" i="12"/>
  <c r="AK1827" i="12"/>
  <c r="BI1827" i="12"/>
  <c r="AL1827" i="12"/>
  <c r="BD1806" i="12"/>
  <c r="AJ1806" i="12"/>
  <c r="BS482" i="12"/>
  <c r="AJ482" i="12"/>
  <c r="BX479" i="12"/>
  <c r="AK479" i="12"/>
  <c r="AL479" i="12"/>
  <c r="BS474" i="12"/>
  <c r="AJ474" i="12"/>
  <c r="BX471" i="12"/>
  <c r="AL471" i="12"/>
  <c r="AK471" i="12"/>
  <c r="BS466" i="12"/>
  <c r="AJ466" i="12"/>
  <c r="BX463" i="12"/>
  <c r="AK463" i="12"/>
  <c r="AL463" i="12"/>
  <c r="BS458" i="12"/>
  <c r="AJ458" i="12"/>
  <c r="BX455" i="12"/>
  <c r="AK455" i="12"/>
  <c r="AL455" i="12"/>
  <c r="BS450" i="12"/>
  <c r="AJ450" i="12"/>
  <c r="BX447" i="12"/>
  <c r="AK447" i="12"/>
  <c r="AL447" i="12"/>
  <c r="BS442" i="12"/>
  <c r="AJ442" i="12"/>
  <c r="BX439" i="12"/>
  <c r="AL439" i="12"/>
  <c r="AK439" i="12"/>
  <c r="BS434" i="12"/>
  <c r="AJ434" i="12"/>
  <c r="BX431" i="12"/>
  <c r="AK431" i="12"/>
  <c r="AL431" i="12"/>
  <c r="BS426" i="12"/>
  <c r="AJ426" i="12"/>
  <c r="BX423" i="12"/>
  <c r="AK423" i="12"/>
  <c r="AL423" i="12"/>
  <c r="BS418" i="12"/>
  <c r="AJ418" i="12"/>
  <c r="BX415" i="12"/>
  <c r="AK415" i="12"/>
  <c r="AL415" i="12"/>
  <c r="BS410" i="12"/>
  <c r="AJ410" i="12"/>
  <c r="BX407" i="12"/>
  <c r="AL407" i="12"/>
  <c r="AK407" i="12"/>
  <c r="BS402" i="12"/>
  <c r="AJ402" i="12"/>
  <c r="BX399" i="12"/>
  <c r="AK399" i="12"/>
  <c r="AL399" i="12"/>
  <c r="BS394" i="12"/>
  <c r="AJ394" i="12"/>
  <c r="BX391" i="12"/>
  <c r="AK391" i="12"/>
  <c r="AL391" i="12"/>
  <c r="BS386" i="12"/>
  <c r="AJ386" i="12"/>
  <c r="BX383" i="12"/>
  <c r="AK383" i="12"/>
  <c r="AL383" i="12"/>
  <c r="BS378" i="12"/>
  <c r="AJ378" i="12"/>
  <c r="BX375" i="12"/>
  <c r="AL375" i="12"/>
  <c r="AK375" i="12"/>
  <c r="BS370" i="12"/>
  <c r="AJ370" i="12"/>
  <c r="BS619" i="12"/>
  <c r="AJ619" i="12"/>
  <c r="BX616" i="12"/>
  <c r="AK616" i="12"/>
  <c r="AL616" i="12"/>
  <c r="BS611" i="12"/>
  <c r="AJ611" i="12"/>
  <c r="BX608" i="12"/>
  <c r="AK608" i="12"/>
  <c r="AL608" i="12"/>
  <c r="BS603" i="12"/>
  <c r="AJ603" i="12"/>
  <c r="BX600" i="12"/>
  <c r="AK600" i="12"/>
  <c r="AL600" i="12"/>
  <c r="BS595" i="12"/>
  <c r="AJ595" i="12"/>
  <c r="BX592" i="12"/>
  <c r="AK592" i="12"/>
  <c r="AL592" i="12"/>
  <c r="BS587" i="12"/>
  <c r="AJ587" i="12"/>
  <c r="BX584" i="12"/>
  <c r="AK584" i="12"/>
  <c r="AL584" i="12"/>
  <c r="BS579" i="12"/>
  <c r="AJ579" i="12"/>
  <c r="BX576" i="12"/>
  <c r="AK576" i="12"/>
  <c r="AL576" i="12"/>
  <c r="BS571" i="12"/>
  <c r="AJ571" i="12"/>
  <c r="BX568" i="12"/>
  <c r="AK568" i="12"/>
  <c r="AL568" i="12"/>
  <c r="BS563" i="12"/>
  <c r="AJ563" i="12"/>
  <c r="BX560" i="12"/>
  <c r="AK560" i="12"/>
  <c r="AL560" i="12"/>
  <c r="BS555" i="12"/>
  <c r="AJ555" i="12"/>
  <c r="BX552" i="12"/>
  <c r="AK552" i="12"/>
  <c r="AL552" i="12"/>
  <c r="BS547" i="12"/>
  <c r="AJ547" i="12"/>
  <c r="BX544" i="12"/>
  <c r="AK544" i="12"/>
  <c r="AL544" i="12"/>
  <c r="BS539" i="12"/>
  <c r="AJ539" i="12"/>
  <c r="BX536" i="12"/>
  <c r="AK536" i="12"/>
  <c r="AL536" i="12"/>
  <c r="BS531" i="12"/>
  <c r="AJ531" i="12"/>
  <c r="BX528" i="12"/>
  <c r="AK528" i="12"/>
  <c r="AL528" i="12"/>
  <c r="BS523" i="12"/>
  <c r="AJ523" i="12"/>
  <c r="BX520" i="12"/>
  <c r="AK520" i="12"/>
  <c r="AL520" i="12"/>
  <c r="BS515" i="12"/>
  <c r="AJ515" i="12"/>
  <c r="BX512" i="12"/>
  <c r="AK512" i="12"/>
  <c r="AL512" i="12"/>
  <c r="BS507" i="12"/>
  <c r="AJ507" i="12"/>
  <c r="AJ753" i="12"/>
  <c r="CM753" i="12"/>
  <c r="CR750" i="12"/>
  <c r="AK750" i="12"/>
  <c r="AL750" i="12"/>
  <c r="AJ745" i="12"/>
  <c r="CM745" i="12"/>
  <c r="CR742" i="12"/>
  <c r="AK742" i="12"/>
  <c r="AL742" i="12"/>
  <c r="AJ737" i="12"/>
  <c r="CM737" i="12"/>
  <c r="CR734" i="12"/>
  <c r="AK734" i="12"/>
  <c r="AL734" i="12"/>
  <c r="AJ729" i="12"/>
  <c r="CM729" i="12"/>
  <c r="CR726" i="12"/>
  <c r="AK726" i="12"/>
  <c r="AL726" i="12"/>
  <c r="AJ721" i="12"/>
  <c r="CM721" i="12"/>
  <c r="CR718" i="12"/>
  <c r="AK718" i="12"/>
  <c r="AL718" i="12"/>
  <c r="AJ713" i="12"/>
  <c r="CM713" i="12"/>
  <c r="CR710" i="12"/>
  <c r="AK710" i="12"/>
  <c r="AL710" i="12"/>
  <c r="CM705" i="12"/>
  <c r="AJ705" i="12"/>
  <c r="CR702" i="12"/>
  <c r="AK702" i="12"/>
  <c r="AL702" i="12"/>
  <c r="CM697" i="12"/>
  <c r="AJ697" i="12"/>
  <c r="CR694" i="12"/>
  <c r="AK694" i="12"/>
  <c r="AL694" i="12"/>
  <c r="CM689" i="12"/>
  <c r="AJ689" i="12"/>
  <c r="CR686" i="12"/>
  <c r="AK686" i="12"/>
  <c r="AL686" i="12"/>
  <c r="CM681" i="12"/>
  <c r="AJ681" i="12"/>
  <c r="CR678" i="12"/>
  <c r="AK678" i="12"/>
  <c r="AL678" i="12"/>
  <c r="CM673" i="12"/>
  <c r="AJ673" i="12"/>
  <c r="CR670" i="12"/>
  <c r="AK670" i="12"/>
  <c r="AL670" i="12"/>
  <c r="CM665" i="12"/>
  <c r="AJ665" i="12"/>
  <c r="AK662" i="12"/>
  <c r="AL662" i="12"/>
  <c r="CR662" i="12"/>
  <c r="CM657" i="12"/>
  <c r="AJ657" i="12"/>
  <c r="AK654" i="12"/>
  <c r="AL654" i="12"/>
  <c r="CR654" i="12"/>
  <c r="CM649" i="12"/>
  <c r="AJ649" i="12"/>
  <c r="AK646" i="12"/>
  <c r="AL646" i="12"/>
  <c r="CR646" i="12"/>
  <c r="CM760" i="12"/>
  <c r="AJ760" i="12"/>
  <c r="DV1019" i="12"/>
  <c r="AJ1019" i="12"/>
  <c r="AL1016" i="12"/>
  <c r="EA1016" i="12"/>
  <c r="AK1016" i="12"/>
  <c r="DV1011" i="12"/>
  <c r="AJ1011" i="12"/>
  <c r="AK1008" i="12"/>
  <c r="AL1008" i="12"/>
  <c r="EA1008" i="12"/>
  <c r="DV1003" i="12"/>
  <c r="AJ1003" i="12"/>
  <c r="AL1000" i="12"/>
  <c r="EA1000" i="12"/>
  <c r="AK1000" i="12"/>
  <c r="DV995" i="12"/>
  <c r="AJ995" i="12"/>
  <c r="AK992" i="12"/>
  <c r="AL992" i="12"/>
  <c r="EA992" i="12"/>
  <c r="AJ987" i="12"/>
  <c r="DV987" i="12"/>
  <c r="AK984" i="12"/>
  <c r="AL984" i="12"/>
  <c r="EA984" i="12"/>
  <c r="DV979" i="12"/>
  <c r="AJ979" i="12"/>
  <c r="EA976" i="12"/>
  <c r="AK976" i="12"/>
  <c r="AL976" i="12"/>
  <c r="DV971" i="12"/>
  <c r="AJ971" i="12"/>
  <c r="AK968" i="12"/>
  <c r="EA968" i="12"/>
  <c r="AL968" i="12"/>
  <c r="AJ963" i="12"/>
  <c r="DV963" i="12"/>
  <c r="AK960" i="12"/>
  <c r="AL960" i="12"/>
  <c r="EA960" i="12"/>
  <c r="AJ955" i="12"/>
  <c r="DV955" i="12"/>
  <c r="AK952" i="12"/>
  <c r="AL952" i="12"/>
  <c r="EA952" i="12"/>
  <c r="AJ947" i="12"/>
  <c r="DV947" i="12"/>
  <c r="AK944" i="12"/>
  <c r="AL944" i="12"/>
  <c r="EA944" i="12"/>
  <c r="AJ939" i="12"/>
  <c r="DV939" i="12"/>
  <c r="AK936" i="12"/>
  <c r="EA936" i="12"/>
  <c r="AL936" i="12"/>
  <c r="DV931" i="12"/>
  <c r="AJ931" i="12"/>
  <c r="EA928" i="12"/>
  <c r="AK928" i="12"/>
  <c r="AL928" i="12"/>
  <c r="DV923" i="12"/>
  <c r="AJ923" i="12"/>
  <c r="AK920" i="12"/>
  <c r="AL920" i="12"/>
  <c r="EA920" i="12"/>
  <c r="DV915" i="12"/>
  <c r="AJ915" i="12"/>
  <c r="AK912" i="12"/>
  <c r="EA912" i="12"/>
  <c r="AL912" i="12"/>
  <c r="AJ907" i="12"/>
  <c r="DV907" i="12"/>
  <c r="AJ1408" i="12"/>
  <c r="CH1408" i="12"/>
  <c r="AK1405" i="12"/>
  <c r="CM1405" i="12"/>
  <c r="AL1405" i="12"/>
  <c r="CH1400" i="12"/>
  <c r="AJ1400" i="12"/>
  <c r="AK1397" i="12"/>
  <c r="CM1397" i="12"/>
  <c r="AL1397" i="12"/>
  <c r="CH1392" i="12"/>
  <c r="AJ1392" i="12"/>
  <c r="AK1389" i="12"/>
  <c r="CM1389" i="12"/>
  <c r="AL1389" i="12"/>
  <c r="AJ1384" i="12"/>
  <c r="CH1384" i="12"/>
  <c r="AK1381" i="12"/>
  <c r="AL1381" i="12"/>
  <c r="CM1381" i="12"/>
  <c r="AJ1376" i="12"/>
  <c r="CH1376" i="12"/>
  <c r="AK1373" i="12"/>
  <c r="AL1373" i="12"/>
  <c r="CM1373" i="12"/>
  <c r="AJ1368" i="12"/>
  <c r="CH1368" i="12"/>
  <c r="AK1365" i="12"/>
  <c r="AL1365" i="12"/>
  <c r="CM1365" i="12"/>
  <c r="AJ1360" i="12"/>
  <c r="CH1360" i="12"/>
  <c r="AK1357" i="12"/>
  <c r="AL1357" i="12"/>
  <c r="CM1357" i="12"/>
  <c r="AJ1352" i="12"/>
  <c r="CH1352" i="12"/>
  <c r="AK1349" i="12"/>
  <c r="AL1349" i="12"/>
  <c r="CM1349" i="12"/>
  <c r="AJ1344" i="12"/>
  <c r="CH1344" i="12"/>
  <c r="AK1341" i="12"/>
  <c r="AL1341" i="12"/>
  <c r="CM1341" i="12"/>
  <c r="AJ1336" i="12"/>
  <c r="CH1336" i="12"/>
  <c r="AK1333" i="12"/>
  <c r="AL1333" i="12"/>
  <c r="CM1333" i="12"/>
  <c r="CH1328" i="12"/>
  <c r="AJ1328" i="12"/>
  <c r="AK1325" i="12"/>
  <c r="AL1325" i="12"/>
  <c r="CM1325" i="12"/>
  <c r="AJ1320" i="12"/>
  <c r="CH1320" i="12"/>
  <c r="AK1317" i="12"/>
  <c r="AL1317" i="12"/>
  <c r="CM1317" i="12"/>
  <c r="AJ1312" i="12"/>
  <c r="CH1312" i="12"/>
  <c r="AK1309" i="12"/>
  <c r="AL1309" i="12"/>
  <c r="CM1309" i="12"/>
  <c r="AJ1304" i="12"/>
  <c r="CH1304" i="12"/>
  <c r="AK1301" i="12"/>
  <c r="AL1301" i="12"/>
  <c r="CM1301" i="12"/>
  <c r="AJ1296" i="12"/>
  <c r="CH1296" i="12"/>
  <c r="AJ1669" i="12"/>
  <c r="BD1669" i="12"/>
  <c r="AK1666" i="12"/>
  <c r="AL1666" i="12"/>
  <c r="BI1666" i="12"/>
  <c r="AJ1661" i="12"/>
  <c r="BD1661" i="12"/>
  <c r="AK1658" i="12"/>
  <c r="AL1658" i="12"/>
  <c r="BI1658" i="12"/>
  <c r="AJ1653" i="12"/>
  <c r="BD1653" i="12"/>
  <c r="AK1650" i="12"/>
  <c r="AL1650" i="12"/>
  <c r="BI1650" i="12"/>
  <c r="AJ1645" i="12"/>
  <c r="BD1645" i="12"/>
  <c r="AK1642" i="12"/>
  <c r="AL1642" i="12"/>
  <c r="BI1642" i="12"/>
  <c r="AJ1637" i="12"/>
  <c r="BD1637" i="12"/>
  <c r="BI1634" i="12"/>
  <c r="AK1634" i="12"/>
  <c r="AL1634" i="12"/>
  <c r="AJ1629" i="12"/>
  <c r="BD1629" i="12"/>
  <c r="AK1626" i="12"/>
  <c r="BI1626" i="12"/>
  <c r="AL1626" i="12"/>
  <c r="AJ1621" i="12"/>
  <c r="BD1621" i="12"/>
  <c r="AK1618" i="12"/>
  <c r="BI1618" i="12"/>
  <c r="AL1618" i="12"/>
  <c r="AJ1613" i="12"/>
  <c r="BD1613" i="12"/>
  <c r="AK1610" i="12"/>
  <c r="BI1610" i="12"/>
  <c r="AL1610" i="12"/>
  <c r="AJ1605" i="12"/>
  <c r="BD1605" i="12"/>
  <c r="AK1602" i="12"/>
  <c r="BI1602" i="12"/>
  <c r="AL1602" i="12"/>
  <c r="AJ1597" i="12"/>
  <c r="BD1597" i="12"/>
  <c r="AL1594" i="12"/>
  <c r="BI1594" i="12"/>
  <c r="AK1594" i="12"/>
  <c r="AJ1589" i="12"/>
  <c r="BD1589" i="12"/>
  <c r="AK1586" i="12"/>
  <c r="AL1586" i="12"/>
  <c r="BI1586" i="12"/>
  <c r="AJ1581" i="12"/>
  <c r="BD1581" i="12"/>
  <c r="AK1578" i="12"/>
  <c r="AL1578" i="12"/>
  <c r="BI1578" i="12"/>
  <c r="AJ1573" i="12"/>
  <c r="BD1573" i="12"/>
  <c r="AK1570" i="12"/>
  <c r="AL1570" i="12"/>
  <c r="BI1570" i="12"/>
  <c r="AJ1565" i="12"/>
  <c r="BD1565" i="12"/>
  <c r="AK1562" i="12"/>
  <c r="AL1562" i="12"/>
  <c r="BI1562" i="12"/>
  <c r="AJ1557" i="12"/>
  <c r="BD1557" i="12"/>
  <c r="AJ1845" i="12"/>
  <c r="BD1845" i="12"/>
  <c r="AK1842" i="12"/>
  <c r="AL1842" i="12"/>
  <c r="BI1842" i="12"/>
  <c r="AJ1837" i="12"/>
  <c r="BD1837" i="12"/>
  <c r="AK1834" i="12"/>
  <c r="AL1834" i="12"/>
  <c r="BI1834" i="12"/>
  <c r="AJ1829" i="12"/>
  <c r="BD1829" i="12"/>
  <c r="AK1826" i="12"/>
  <c r="AL1826" i="12"/>
  <c r="BI1826" i="12"/>
  <c r="AJ1821" i="12"/>
  <c r="BD1821" i="12"/>
  <c r="AL1818" i="12"/>
  <c r="BI1818" i="12"/>
  <c r="AK1818" i="12"/>
  <c r="AJ1813" i="12"/>
  <c r="BD1813" i="12"/>
  <c r="AL1810" i="12"/>
  <c r="AK1810" i="12"/>
  <c r="BI1810" i="12"/>
  <c r="AJ1805" i="12"/>
  <c r="BD1805" i="12"/>
  <c r="AL1802" i="12"/>
  <c r="BI1802" i="12"/>
  <c r="AK1802" i="12"/>
  <c r="AJ1797" i="12"/>
  <c r="BD1797" i="12"/>
  <c r="AL1794" i="12"/>
  <c r="BI1794" i="12"/>
  <c r="AK1794" i="12"/>
  <c r="AJ1789" i="12"/>
  <c r="BD1789" i="12"/>
  <c r="AK1786" i="12"/>
  <c r="AL1786" i="12"/>
  <c r="BI1786" i="12"/>
  <c r="BD1781" i="12"/>
  <c r="AJ1781" i="12"/>
  <c r="AK1778" i="12"/>
  <c r="AL1778" i="12"/>
  <c r="BI1778" i="12"/>
  <c r="BD1773" i="12"/>
  <c r="AJ1773" i="12"/>
  <c r="AK1770" i="12"/>
  <c r="AL1770" i="12"/>
  <c r="BI1770" i="12"/>
  <c r="AJ1765" i="12"/>
  <c r="BD1765" i="12"/>
  <c r="AK1762" i="12"/>
  <c r="AL1762" i="12"/>
  <c r="BI1762" i="12"/>
  <c r="AJ1757" i="12"/>
  <c r="BD1757" i="12"/>
  <c r="AK1754" i="12"/>
  <c r="AL1754" i="12"/>
  <c r="BI1754" i="12"/>
  <c r="AJ1749" i="12"/>
  <c r="BD1749" i="12"/>
  <c r="AK1746" i="12"/>
  <c r="AL1746" i="12"/>
  <c r="BI1746" i="12"/>
  <c r="AJ1741" i="12"/>
  <c r="BD1741" i="12"/>
  <c r="AK1738" i="12"/>
  <c r="AL1738" i="12"/>
  <c r="BI1738" i="12"/>
  <c r="AJ1733" i="12"/>
  <c r="BD1733" i="12"/>
  <c r="BX432" i="12"/>
  <c r="AK432" i="12"/>
  <c r="AL432" i="12"/>
  <c r="AJ419" i="12"/>
  <c r="BS419" i="12"/>
  <c r="AJ403" i="12"/>
  <c r="BS403" i="12"/>
  <c r="BX384" i="12"/>
  <c r="AK384" i="12"/>
  <c r="AL384" i="12"/>
  <c r="BX368" i="12"/>
  <c r="AK368" i="12"/>
  <c r="AL368" i="12"/>
  <c r="BX561" i="12"/>
  <c r="AK561" i="12"/>
  <c r="AL561" i="12"/>
  <c r="BX513" i="12"/>
  <c r="AL513" i="12"/>
  <c r="AK513" i="12"/>
  <c r="CM730" i="12"/>
  <c r="AJ730" i="12"/>
  <c r="CM714" i="12"/>
  <c r="AJ714" i="12"/>
  <c r="CM698" i="12"/>
  <c r="AJ698" i="12"/>
  <c r="CR687" i="12"/>
  <c r="AK687" i="12"/>
  <c r="AL687" i="12"/>
  <c r="CR671" i="12"/>
  <c r="AK671" i="12"/>
  <c r="AL671" i="12"/>
  <c r="AJ658" i="12"/>
  <c r="CM658" i="12"/>
  <c r="AJ642" i="12"/>
  <c r="CM642" i="12"/>
  <c r="AK1009" i="12"/>
  <c r="AL1009" i="12"/>
  <c r="EA1009" i="12"/>
  <c r="DV996" i="12"/>
  <c r="AJ996" i="12"/>
  <c r="DV980" i="12"/>
  <c r="AJ980" i="12"/>
  <c r="AK945" i="12"/>
  <c r="AL945" i="12"/>
  <c r="EA945" i="12"/>
  <c r="EA929" i="12"/>
  <c r="AK929" i="12"/>
  <c r="AL929" i="12"/>
  <c r="AK1406" i="12"/>
  <c r="AL1406" i="12"/>
  <c r="CM1406" i="12"/>
  <c r="AJ1345" i="12"/>
  <c r="CH1345" i="12"/>
  <c r="AK1310" i="12"/>
  <c r="AL1310" i="12"/>
  <c r="CM1310" i="12"/>
  <c r="CH1297" i="12"/>
  <c r="AJ1297" i="12"/>
  <c r="AJ1662" i="12"/>
  <c r="BD1662" i="12"/>
  <c r="AL1627" i="12"/>
  <c r="AK1627" i="12"/>
  <c r="BI1627" i="12"/>
  <c r="AL1611" i="12"/>
  <c r="AK1611" i="12"/>
  <c r="BI1611" i="12"/>
  <c r="AK1595" i="12"/>
  <c r="AL1595" i="12"/>
  <c r="BI1595" i="12"/>
  <c r="AK1579" i="12"/>
  <c r="AL1579" i="12"/>
  <c r="BI1579" i="12"/>
  <c r="AK1843" i="12"/>
  <c r="BI1843" i="12"/>
  <c r="AL1843" i="12"/>
  <c r="AJ1830" i="12"/>
  <c r="BD1830" i="12"/>
  <c r="AL1819" i="12"/>
  <c r="AK1819" i="12"/>
  <c r="BI1819" i="12"/>
  <c r="AK1779" i="12"/>
  <c r="AL1779" i="12"/>
  <c r="BI1779" i="12"/>
  <c r="AK1771" i="12"/>
  <c r="AL1771" i="12"/>
  <c r="BI1771" i="12"/>
  <c r="AJ1766" i="12"/>
  <c r="BD1766" i="12"/>
  <c r="AK1763" i="12"/>
  <c r="AL1763" i="12"/>
  <c r="BI1763" i="12"/>
  <c r="AJ1758" i="12"/>
  <c r="BD1758" i="12"/>
  <c r="AK1755" i="12"/>
  <c r="AL1755" i="12"/>
  <c r="BI1755" i="12"/>
  <c r="AJ1750" i="12"/>
  <c r="BD1750" i="12"/>
  <c r="AK1747" i="12"/>
  <c r="AL1747" i="12"/>
  <c r="BI1747" i="12"/>
  <c r="AK1731" i="12"/>
  <c r="AL1731" i="12"/>
  <c r="BI1731" i="12"/>
  <c r="AL484" i="12"/>
  <c r="BX484" i="12"/>
  <c r="AK484" i="12"/>
  <c r="BS479" i="12"/>
  <c r="AJ479" i="12"/>
  <c r="AL476" i="12"/>
  <c r="BX476" i="12"/>
  <c r="AK476" i="12"/>
  <c r="BS471" i="12"/>
  <c r="AJ471" i="12"/>
  <c r="AL468" i="12"/>
  <c r="AK468" i="12"/>
  <c r="BX468" i="12"/>
  <c r="BS463" i="12"/>
  <c r="AJ463" i="12"/>
  <c r="AL460" i="12"/>
  <c r="AK460" i="12"/>
  <c r="BX460" i="12"/>
  <c r="BS455" i="12"/>
  <c r="AJ455" i="12"/>
  <c r="AL452" i="12"/>
  <c r="BX452" i="12"/>
  <c r="AK452" i="12"/>
  <c r="BS447" i="12"/>
  <c r="AJ447" i="12"/>
  <c r="AL444" i="12"/>
  <c r="BX444" i="12"/>
  <c r="AK444" i="12"/>
  <c r="BS439" i="12"/>
  <c r="AJ439" i="12"/>
  <c r="AL436" i="12"/>
  <c r="AK436" i="12"/>
  <c r="BX436" i="12"/>
  <c r="BS431" i="12"/>
  <c r="AJ431" i="12"/>
  <c r="AL428" i="12"/>
  <c r="AK428" i="12"/>
  <c r="BX428" i="12"/>
  <c r="BS423" i="12"/>
  <c r="AJ423" i="12"/>
  <c r="AL420" i="12"/>
  <c r="BX420" i="12"/>
  <c r="AK420" i="12"/>
  <c r="BS415" i="12"/>
  <c r="AJ415" i="12"/>
  <c r="AL412" i="12"/>
  <c r="BX412" i="12"/>
  <c r="AK412" i="12"/>
  <c r="BS407" i="12"/>
  <c r="AJ407" i="12"/>
  <c r="AL404" i="12"/>
  <c r="AK404" i="12"/>
  <c r="BX404" i="12"/>
  <c r="BS399" i="12"/>
  <c r="AJ399" i="12"/>
  <c r="AL396" i="12"/>
  <c r="AK396" i="12"/>
  <c r="BX396" i="12"/>
  <c r="BS391" i="12"/>
  <c r="AJ391" i="12"/>
  <c r="AL388" i="12"/>
  <c r="BX388" i="12"/>
  <c r="AK388" i="12"/>
  <c r="BS383" i="12"/>
  <c r="AJ383" i="12"/>
  <c r="AL380" i="12"/>
  <c r="BX380" i="12"/>
  <c r="AK380" i="12"/>
  <c r="AJ375" i="12"/>
  <c r="BS375" i="12"/>
  <c r="AL372" i="12"/>
  <c r="BX372" i="12"/>
  <c r="AK372" i="12"/>
  <c r="BX621" i="12"/>
  <c r="AK621" i="12"/>
  <c r="AL621" i="12"/>
  <c r="BS616" i="12"/>
  <c r="AJ616" i="12"/>
  <c r="BX613" i="12"/>
  <c r="AK613" i="12"/>
  <c r="AL613" i="12"/>
  <c r="BS608" i="12"/>
  <c r="AJ608" i="12"/>
  <c r="BX605" i="12"/>
  <c r="AK605" i="12"/>
  <c r="AL605" i="12"/>
  <c r="BS600" i="12"/>
  <c r="AJ600" i="12"/>
  <c r="BX597" i="12"/>
  <c r="AK597" i="12"/>
  <c r="AL597" i="12"/>
  <c r="BS592" i="12"/>
  <c r="AJ592" i="12"/>
  <c r="BX589" i="12"/>
  <c r="AK589" i="12"/>
  <c r="AL589" i="12"/>
  <c r="BS584" i="12"/>
  <c r="AJ584" i="12"/>
  <c r="BX581" i="12"/>
  <c r="AK581" i="12"/>
  <c r="AL581" i="12"/>
  <c r="BS576" i="12"/>
  <c r="AJ576" i="12"/>
  <c r="BX573" i="12"/>
  <c r="AK573" i="12"/>
  <c r="AL573" i="12"/>
  <c r="BS568" i="12"/>
  <c r="AJ568" i="12"/>
  <c r="BX565" i="12"/>
  <c r="AK565" i="12"/>
  <c r="AL565" i="12"/>
  <c r="BS560" i="12"/>
  <c r="AJ560" i="12"/>
  <c r="BX557" i="12"/>
  <c r="AK557" i="12"/>
  <c r="AL557" i="12"/>
  <c r="BS552" i="12"/>
  <c r="AJ552" i="12"/>
  <c r="BX549" i="12"/>
  <c r="AL549" i="12"/>
  <c r="AK549" i="12"/>
  <c r="BS544" i="12"/>
  <c r="AJ544" i="12"/>
  <c r="BX541" i="12"/>
  <c r="AL541" i="12"/>
  <c r="AK541" i="12"/>
  <c r="BS536" i="12"/>
  <c r="AJ536" i="12"/>
  <c r="BX533" i="12"/>
  <c r="AL533" i="12"/>
  <c r="AK533" i="12"/>
  <c r="BS528" i="12"/>
  <c r="AJ528" i="12"/>
  <c r="BX525" i="12"/>
  <c r="AL525" i="12"/>
  <c r="AK525" i="12"/>
  <c r="BS520" i="12"/>
  <c r="AJ520" i="12"/>
  <c r="BX517" i="12"/>
  <c r="AL517" i="12"/>
  <c r="AK517" i="12"/>
  <c r="BS512" i="12"/>
  <c r="AJ512" i="12"/>
  <c r="BX509" i="12"/>
  <c r="AL509" i="12"/>
  <c r="AK509" i="12"/>
  <c r="CR755" i="12"/>
  <c r="AK755" i="12"/>
  <c r="AL755" i="12"/>
  <c r="AJ750" i="12"/>
  <c r="CM750" i="12"/>
  <c r="CR747" i="12"/>
  <c r="AK747" i="12"/>
  <c r="AL747" i="12"/>
  <c r="AJ742" i="12"/>
  <c r="CM742" i="12"/>
  <c r="CR739" i="12"/>
  <c r="AK739" i="12"/>
  <c r="AL739" i="12"/>
  <c r="AJ734" i="12"/>
  <c r="CM734" i="12"/>
  <c r="CR731" i="12"/>
  <c r="AK731" i="12"/>
  <c r="AL731" i="12"/>
  <c r="AJ726" i="12"/>
  <c r="CM726" i="12"/>
  <c r="CR723" i="12"/>
  <c r="AK723" i="12"/>
  <c r="AL723" i="12"/>
  <c r="AJ718" i="12"/>
  <c r="CM718" i="12"/>
  <c r="CR715" i="12"/>
  <c r="AK715" i="12"/>
  <c r="AL715" i="12"/>
  <c r="AJ710" i="12"/>
  <c r="CM710" i="12"/>
  <c r="CR707" i="12"/>
  <c r="AK707" i="12"/>
  <c r="AL707" i="12"/>
  <c r="AJ702" i="12"/>
  <c r="CM702" i="12"/>
  <c r="CR699" i="12"/>
  <c r="AK699" i="12"/>
  <c r="AL699" i="12"/>
  <c r="AJ694" i="12"/>
  <c r="CM694" i="12"/>
  <c r="CR691" i="12"/>
  <c r="AK691" i="12"/>
  <c r="AL691" i="12"/>
  <c r="AJ686" i="12"/>
  <c r="CM686" i="12"/>
  <c r="CR683" i="12"/>
  <c r="AK683" i="12"/>
  <c r="AL683" i="12"/>
  <c r="AJ678" i="12"/>
  <c r="CM678" i="12"/>
  <c r="CR675" i="12"/>
  <c r="AK675" i="12"/>
  <c r="AL675" i="12"/>
  <c r="AJ670" i="12"/>
  <c r="CM670" i="12"/>
  <c r="CR667" i="12"/>
  <c r="AK667" i="12"/>
  <c r="AL667" i="12"/>
  <c r="AJ662" i="12"/>
  <c r="CM662" i="12"/>
  <c r="AL659" i="12"/>
  <c r="CR659" i="12"/>
  <c r="AK659" i="12"/>
  <c r="AJ654" i="12"/>
  <c r="CM654" i="12"/>
  <c r="AL651" i="12"/>
  <c r="AK651" i="12"/>
  <c r="CR651" i="12"/>
  <c r="AJ646" i="12"/>
  <c r="CM646" i="12"/>
  <c r="AL643" i="12"/>
  <c r="CR643" i="12"/>
  <c r="AK643" i="12"/>
  <c r="AK1021" i="12"/>
  <c r="AL1021" i="12"/>
  <c r="EA1021" i="12"/>
  <c r="AJ1016" i="12"/>
  <c r="DV1016" i="12"/>
  <c r="AK1013" i="12"/>
  <c r="EA1013" i="12"/>
  <c r="AL1013" i="12"/>
  <c r="AJ1008" i="12"/>
  <c r="DV1008" i="12"/>
  <c r="AK1005" i="12"/>
  <c r="AL1005" i="12"/>
  <c r="EA1005" i="12"/>
  <c r="AJ1000" i="12"/>
  <c r="DV1000" i="12"/>
  <c r="AK997" i="12"/>
  <c r="AL997" i="12"/>
  <c r="EA997" i="12"/>
  <c r="AJ992" i="12"/>
  <c r="DV992" i="12"/>
  <c r="AK989" i="12"/>
  <c r="AL989" i="12"/>
  <c r="EA989" i="12"/>
  <c r="AJ984" i="12"/>
  <c r="DV984" i="12"/>
  <c r="AL981" i="12"/>
  <c r="EA981" i="12"/>
  <c r="AK981" i="12"/>
  <c r="AJ976" i="12"/>
  <c r="DV976" i="12"/>
  <c r="EA973" i="12"/>
  <c r="AK973" i="12"/>
  <c r="AL973" i="12"/>
  <c r="AJ968" i="12"/>
  <c r="DV968" i="12"/>
  <c r="AK965" i="12"/>
  <c r="AL965" i="12"/>
  <c r="EA965" i="12"/>
  <c r="AJ960" i="12"/>
  <c r="DV960" i="12"/>
  <c r="AK957" i="12"/>
  <c r="AL957" i="12"/>
  <c r="EA957" i="12"/>
  <c r="AJ952" i="12"/>
  <c r="DV952" i="12"/>
  <c r="AL949" i="12"/>
  <c r="EA949" i="12"/>
  <c r="AK949" i="12"/>
  <c r="DV944" i="12"/>
  <c r="AJ944" i="12"/>
  <c r="AL941" i="12"/>
  <c r="EA941" i="12"/>
  <c r="AK941" i="12"/>
  <c r="DV936" i="12"/>
  <c r="AJ936" i="12"/>
  <c r="EA933" i="12"/>
  <c r="AK933" i="12"/>
  <c r="AL933" i="12"/>
  <c r="AJ928" i="12"/>
  <c r="DV928" i="12"/>
  <c r="AK925" i="12"/>
  <c r="AL925" i="12"/>
  <c r="EA925" i="12"/>
  <c r="AJ920" i="12"/>
  <c r="DV920" i="12"/>
  <c r="AL917" i="12"/>
  <c r="AK917" i="12"/>
  <c r="EA917" i="12"/>
  <c r="AJ912" i="12"/>
  <c r="DV912" i="12"/>
  <c r="AL909" i="12"/>
  <c r="EA909" i="12"/>
  <c r="AK909" i="12"/>
  <c r="AK1410" i="12"/>
  <c r="AL1410" i="12"/>
  <c r="CM1410" i="12"/>
  <c r="AJ1405" i="12"/>
  <c r="CH1405" i="12"/>
  <c r="AK1402" i="12"/>
  <c r="AL1402" i="12"/>
  <c r="CM1402" i="12"/>
  <c r="AJ1397" i="12"/>
  <c r="CH1397" i="12"/>
  <c r="AK1394" i="12"/>
  <c r="AL1394" i="12"/>
  <c r="CM1394" i="12"/>
  <c r="AJ1389" i="12"/>
  <c r="CH1389" i="12"/>
  <c r="AL1386" i="12"/>
  <c r="CM1386" i="12"/>
  <c r="AK1386" i="12"/>
  <c r="AJ1381" i="12"/>
  <c r="CH1381" i="12"/>
  <c r="AL1378" i="12"/>
  <c r="CM1378" i="12"/>
  <c r="AK1378" i="12"/>
  <c r="AJ1373" i="12"/>
  <c r="CH1373" i="12"/>
  <c r="AL1370" i="12"/>
  <c r="CM1370" i="12"/>
  <c r="AK1370" i="12"/>
  <c r="AJ1365" i="12"/>
  <c r="CH1365" i="12"/>
  <c r="AL1362" i="12"/>
  <c r="CM1362" i="12"/>
  <c r="AK1362" i="12"/>
  <c r="AJ1357" i="12"/>
  <c r="CH1357" i="12"/>
  <c r="AL1354" i="12"/>
  <c r="CM1354" i="12"/>
  <c r="AK1354" i="12"/>
  <c r="AJ1349" i="12"/>
  <c r="CH1349" i="12"/>
  <c r="AL1346" i="12"/>
  <c r="CM1346" i="12"/>
  <c r="AK1346" i="12"/>
  <c r="AJ1341" i="12"/>
  <c r="CH1341" i="12"/>
  <c r="AL1338" i="12"/>
  <c r="CM1338" i="12"/>
  <c r="AK1338" i="12"/>
  <c r="AJ1333" i="12"/>
  <c r="CH1333" i="12"/>
  <c r="AL1330" i="12"/>
  <c r="CM1330" i="12"/>
  <c r="AK1330" i="12"/>
  <c r="AJ1325" i="12"/>
  <c r="CH1325" i="12"/>
  <c r="CM1322" i="12"/>
  <c r="AK1322" i="12"/>
  <c r="AL1322" i="12"/>
  <c r="AJ1317" i="12"/>
  <c r="CH1317" i="12"/>
  <c r="CM1314" i="12"/>
  <c r="AK1314" i="12"/>
  <c r="AL1314" i="12"/>
  <c r="AJ1309" i="12"/>
  <c r="CH1309" i="12"/>
  <c r="CM1306" i="12"/>
  <c r="AK1306" i="12"/>
  <c r="AL1306" i="12"/>
  <c r="AJ1301" i="12"/>
  <c r="CH1301" i="12"/>
  <c r="CM1298" i="12"/>
  <c r="AK1298" i="12"/>
  <c r="AL1298" i="12"/>
  <c r="AK1671" i="12"/>
  <c r="AL1671" i="12"/>
  <c r="BI1671" i="12"/>
  <c r="AJ1666" i="12"/>
  <c r="BD1666" i="12"/>
  <c r="AK1663" i="12"/>
  <c r="AL1663" i="12"/>
  <c r="BI1663" i="12"/>
  <c r="AJ1658" i="12"/>
  <c r="BD1658" i="12"/>
  <c r="AK1655" i="12"/>
  <c r="AL1655" i="12"/>
  <c r="BI1655" i="12"/>
  <c r="AJ1650" i="12"/>
  <c r="BD1650" i="12"/>
  <c r="AK1647" i="12"/>
  <c r="AL1647" i="12"/>
  <c r="BI1647" i="12"/>
  <c r="AJ1642" i="12"/>
  <c r="BD1642" i="12"/>
  <c r="AL1639" i="12"/>
  <c r="AK1639" i="12"/>
  <c r="BI1639" i="12"/>
  <c r="AJ1634" i="12"/>
  <c r="BD1634" i="12"/>
  <c r="AK1631" i="12"/>
  <c r="AL1631" i="12"/>
  <c r="BI1631" i="12"/>
  <c r="AJ1626" i="12"/>
  <c r="BD1626" i="12"/>
  <c r="AK1623" i="12"/>
  <c r="AL1623" i="12"/>
  <c r="BI1623" i="12"/>
  <c r="AJ1618" i="12"/>
  <c r="BD1618" i="12"/>
  <c r="AK1615" i="12"/>
  <c r="AL1615" i="12"/>
  <c r="BI1615" i="12"/>
  <c r="AJ1610" i="12"/>
  <c r="BD1610" i="12"/>
  <c r="AK1607" i="12"/>
  <c r="AL1607" i="12"/>
  <c r="BI1607" i="12"/>
  <c r="AJ1602" i="12"/>
  <c r="BD1602" i="12"/>
  <c r="AL1599" i="12"/>
  <c r="AK1599" i="12"/>
  <c r="BI1599" i="12"/>
  <c r="BD1594" i="12"/>
  <c r="AJ1594" i="12"/>
  <c r="BI1591" i="12"/>
  <c r="AL1591" i="12"/>
  <c r="AK1591" i="12"/>
  <c r="BD1586" i="12"/>
  <c r="AJ1586" i="12"/>
  <c r="BI1583" i="12"/>
  <c r="AL1583" i="12"/>
  <c r="AK1583" i="12"/>
  <c r="BD1578" i="12"/>
  <c r="AJ1578" i="12"/>
  <c r="BI1575" i="12"/>
  <c r="AL1575" i="12"/>
  <c r="AK1575" i="12"/>
  <c r="BD1570" i="12"/>
  <c r="AJ1570" i="12"/>
  <c r="BI1567" i="12"/>
  <c r="AL1567" i="12"/>
  <c r="AK1567" i="12"/>
  <c r="BD1562" i="12"/>
  <c r="AJ1562" i="12"/>
  <c r="BI1559" i="12"/>
  <c r="AK1559" i="12"/>
  <c r="AL1559" i="12"/>
  <c r="AL1847" i="12"/>
  <c r="BI1847" i="12"/>
  <c r="AK1847" i="12"/>
  <c r="AJ1842" i="12"/>
  <c r="BD1842" i="12"/>
  <c r="AL1839" i="12"/>
  <c r="BI1839" i="12"/>
  <c r="AK1839" i="12"/>
  <c r="AJ1834" i="12"/>
  <c r="BD1834" i="12"/>
  <c r="AL1831" i="12"/>
  <c r="BI1831" i="12"/>
  <c r="AK1831" i="12"/>
  <c r="AJ1826" i="12"/>
  <c r="BD1826" i="12"/>
  <c r="AL1823" i="12"/>
  <c r="BI1823" i="12"/>
  <c r="AK1823" i="12"/>
  <c r="BD1818" i="12"/>
  <c r="AJ1818" i="12"/>
  <c r="AK1815" i="12"/>
  <c r="AL1815" i="12"/>
  <c r="BI1815" i="12"/>
  <c r="BD1810" i="12"/>
  <c r="AJ1810" i="12"/>
  <c r="AK1807" i="12"/>
  <c r="AL1807" i="12"/>
  <c r="BI1807" i="12"/>
  <c r="BD1802" i="12"/>
  <c r="AJ1802" i="12"/>
  <c r="AK1799" i="12"/>
  <c r="AL1799" i="12"/>
  <c r="BI1799" i="12"/>
  <c r="AJ1794" i="12"/>
  <c r="BD1794" i="12"/>
  <c r="AK1791" i="12"/>
  <c r="AL1791" i="12"/>
  <c r="BI1791" i="12"/>
  <c r="AJ1786" i="12"/>
  <c r="BD1786" i="12"/>
  <c r="BI1783" i="12"/>
  <c r="AK1783" i="12"/>
  <c r="AL1783" i="12"/>
  <c r="AJ1778" i="12"/>
  <c r="BD1778" i="12"/>
  <c r="BI1775" i="12"/>
  <c r="AK1775" i="12"/>
  <c r="AL1775" i="12"/>
  <c r="AJ1770" i="12"/>
  <c r="BD1770" i="12"/>
  <c r="BI1767" i="12"/>
  <c r="AK1767" i="12"/>
  <c r="AL1767" i="12"/>
  <c r="AJ1762" i="12"/>
  <c r="BD1762" i="12"/>
  <c r="BI1759" i="12"/>
  <c r="AK1759" i="12"/>
  <c r="AL1759" i="12"/>
  <c r="AJ1754" i="12"/>
  <c r="BD1754" i="12"/>
  <c r="BI1751" i="12"/>
  <c r="AK1751" i="12"/>
  <c r="AL1751" i="12"/>
  <c r="AJ1746" i="12"/>
  <c r="BD1746" i="12"/>
  <c r="BI1743" i="12"/>
  <c r="AK1743" i="12"/>
  <c r="AL1743" i="12"/>
  <c r="AJ1738" i="12"/>
  <c r="BD1738" i="12"/>
  <c r="BI1735" i="12"/>
  <c r="AK1735" i="12"/>
  <c r="AL1735" i="12"/>
  <c r="AJ467" i="12"/>
  <c r="BS467" i="12"/>
  <c r="AJ451" i="12"/>
  <c r="BS451" i="12"/>
  <c r="AJ435" i="12"/>
  <c r="BS435" i="12"/>
  <c r="BX416" i="12"/>
  <c r="AK416" i="12"/>
  <c r="AL416" i="12"/>
  <c r="BX400" i="12"/>
  <c r="AK400" i="12"/>
  <c r="AL400" i="12"/>
  <c r="AJ387" i="12"/>
  <c r="BS387" i="12"/>
  <c r="AK376" i="12"/>
  <c r="AL376" i="12"/>
  <c r="BX376" i="12"/>
  <c r="BX617" i="12"/>
  <c r="AK617" i="12"/>
  <c r="AL617" i="12"/>
  <c r="BX601" i="12"/>
  <c r="AK601" i="12"/>
  <c r="AL601" i="12"/>
  <c r="BS588" i="12"/>
  <c r="AJ588" i="12"/>
  <c r="BS572" i="12"/>
  <c r="AJ572" i="12"/>
  <c r="BS532" i="12"/>
  <c r="AJ532" i="12"/>
  <c r="BS516" i="12"/>
  <c r="AJ516" i="12"/>
  <c r="CM722" i="12"/>
  <c r="AJ722" i="12"/>
  <c r="CM706" i="12"/>
  <c r="AJ706" i="12"/>
  <c r="CM690" i="12"/>
  <c r="AJ690" i="12"/>
  <c r="CM674" i="12"/>
  <c r="AJ674" i="12"/>
  <c r="DV1020" i="12"/>
  <c r="AJ1020" i="12"/>
  <c r="DV972" i="12"/>
  <c r="AJ972" i="12"/>
  <c r="AJ956" i="12"/>
  <c r="DV956" i="12"/>
  <c r="DV940" i="12"/>
  <c r="AJ940" i="12"/>
  <c r="AL905" i="12"/>
  <c r="EA905" i="12"/>
  <c r="AK905" i="12"/>
  <c r="CH1385" i="12"/>
  <c r="AJ1385" i="12"/>
  <c r="AJ1369" i="12"/>
  <c r="CH1369" i="12"/>
  <c r="AJ1353" i="12"/>
  <c r="CH1353" i="12"/>
  <c r="AK1326" i="12"/>
  <c r="CM1326" i="12"/>
  <c r="AL1326" i="12"/>
  <c r="AJ1313" i="12"/>
  <c r="CH1313" i="12"/>
  <c r="AJ1654" i="12"/>
  <c r="BD1654" i="12"/>
  <c r="AL1635" i="12"/>
  <c r="BI1635" i="12"/>
  <c r="AK1635" i="12"/>
  <c r="BD1558" i="12"/>
  <c r="AJ1558" i="12"/>
  <c r="AJ1798" i="12"/>
  <c r="BD1798" i="12"/>
  <c r="BD1774" i="12"/>
  <c r="AJ1774" i="12"/>
  <c r="BS484" i="12"/>
  <c r="AJ484" i="12"/>
  <c r="AK481" i="12"/>
  <c r="AL481" i="12"/>
  <c r="BX481" i="12"/>
  <c r="BS476" i="12"/>
  <c r="AJ476" i="12"/>
  <c r="AK473" i="12"/>
  <c r="AL473" i="12"/>
  <c r="BX473" i="12"/>
  <c r="BS468" i="12"/>
  <c r="AJ468" i="12"/>
  <c r="AK465" i="12"/>
  <c r="AL465" i="12"/>
  <c r="BX465" i="12"/>
  <c r="BS460" i="12"/>
  <c r="AJ460" i="12"/>
  <c r="AK457" i="12"/>
  <c r="AL457" i="12"/>
  <c r="BX457" i="12"/>
  <c r="BS452" i="12"/>
  <c r="AJ452" i="12"/>
  <c r="AK449" i="12"/>
  <c r="AL449" i="12"/>
  <c r="BX449" i="12"/>
  <c r="BS444" i="12"/>
  <c r="AJ444" i="12"/>
  <c r="AK441" i="12"/>
  <c r="AL441" i="12"/>
  <c r="BX441" i="12"/>
  <c r="BS436" i="12"/>
  <c r="AJ436" i="12"/>
  <c r="AK433" i="12"/>
  <c r="AL433" i="12"/>
  <c r="BX433" i="12"/>
  <c r="BS428" i="12"/>
  <c r="AJ428" i="12"/>
  <c r="AK425" i="12"/>
  <c r="AL425" i="12"/>
  <c r="BX425" i="12"/>
  <c r="BS420" i="12"/>
  <c r="AJ420" i="12"/>
  <c r="AK417" i="12"/>
  <c r="AL417" i="12"/>
  <c r="BX417" i="12"/>
  <c r="BS412" i="12"/>
  <c r="AJ412" i="12"/>
  <c r="AK409" i="12"/>
  <c r="AL409" i="12"/>
  <c r="BX409" i="12"/>
  <c r="BS404" i="12"/>
  <c r="AJ404" i="12"/>
  <c r="AK401" i="12"/>
  <c r="AL401" i="12"/>
  <c r="BX401" i="12"/>
  <c r="BS396" i="12"/>
  <c r="AJ396" i="12"/>
  <c r="AK393" i="12"/>
  <c r="AL393" i="12"/>
  <c r="BX393" i="12"/>
  <c r="BS388" i="12"/>
  <c r="AJ388" i="12"/>
  <c r="AK385" i="12"/>
  <c r="AL385" i="12"/>
  <c r="BX385" i="12"/>
  <c r="BS380" i="12"/>
  <c r="AJ380" i="12"/>
  <c r="AK377" i="12"/>
  <c r="AL377" i="12"/>
  <c r="BX377" i="12"/>
  <c r="BS372" i="12"/>
  <c r="AJ372" i="12"/>
  <c r="AK369" i="12"/>
  <c r="AL369" i="12"/>
  <c r="BX369" i="12"/>
  <c r="BS621" i="12"/>
  <c r="AJ621" i="12"/>
  <c r="BX618" i="12"/>
  <c r="AK618" i="12"/>
  <c r="AL618" i="12"/>
  <c r="BS613" i="12"/>
  <c r="AJ613" i="12"/>
  <c r="BX610" i="12"/>
  <c r="AK610" i="12"/>
  <c r="AL610" i="12"/>
  <c r="BS605" i="12"/>
  <c r="AJ605" i="12"/>
  <c r="BX602" i="12"/>
  <c r="AK602" i="12"/>
  <c r="AL602" i="12"/>
  <c r="BS597" i="12"/>
  <c r="AJ597" i="12"/>
  <c r="BX594" i="12"/>
  <c r="AK594" i="12"/>
  <c r="AL594" i="12"/>
  <c r="BS589" i="12"/>
  <c r="AJ589" i="12"/>
  <c r="AK586" i="12"/>
  <c r="AL586" i="12"/>
  <c r="BX586" i="12"/>
  <c r="BS581" i="12"/>
  <c r="AJ581" i="12"/>
  <c r="BX578" i="12"/>
  <c r="AK578" i="12"/>
  <c r="AL578" i="12"/>
  <c r="BS573" i="12"/>
  <c r="AJ573" i="12"/>
  <c r="BX570" i="12"/>
  <c r="AK570" i="12"/>
  <c r="AL570" i="12"/>
  <c r="BS565" i="12"/>
  <c r="AJ565" i="12"/>
  <c r="BX562" i="12"/>
  <c r="AK562" i="12"/>
  <c r="AL562" i="12"/>
  <c r="BS557" i="12"/>
  <c r="AJ557" i="12"/>
  <c r="AL554" i="12"/>
  <c r="BX554" i="12"/>
  <c r="AK554" i="12"/>
  <c r="BS549" i="12"/>
  <c r="AJ549" i="12"/>
  <c r="AL546" i="12"/>
  <c r="BX546" i="12"/>
  <c r="AK546" i="12"/>
  <c r="BS541" i="12"/>
  <c r="AJ541" i="12"/>
  <c r="AK538" i="12"/>
  <c r="BX538" i="12"/>
  <c r="AL538" i="12"/>
  <c r="BS533" i="12"/>
  <c r="AJ533" i="12"/>
  <c r="BX530" i="12"/>
  <c r="AK530" i="12"/>
  <c r="AL530" i="12"/>
  <c r="BS525" i="12"/>
  <c r="AJ525" i="12"/>
  <c r="AK522" i="12"/>
  <c r="AL522" i="12"/>
  <c r="BX522" i="12"/>
  <c r="BS517" i="12"/>
  <c r="AJ517" i="12"/>
  <c r="AK514" i="12"/>
  <c r="AL514" i="12"/>
  <c r="BX514" i="12"/>
  <c r="BS509" i="12"/>
  <c r="AJ509" i="12"/>
  <c r="AK506" i="12"/>
  <c r="BX506" i="12"/>
  <c r="AL506" i="12"/>
  <c r="CM755" i="12"/>
  <c r="AJ755" i="12"/>
  <c r="CR752" i="12"/>
  <c r="AL752" i="12"/>
  <c r="AK752" i="12"/>
  <c r="CM747" i="12"/>
  <c r="AJ747" i="12"/>
  <c r="CR744" i="12"/>
  <c r="AL744" i="12"/>
  <c r="AK744" i="12"/>
  <c r="CM739" i="12"/>
  <c r="AJ739" i="12"/>
  <c r="CR736" i="12"/>
  <c r="AL736" i="12"/>
  <c r="AK736" i="12"/>
  <c r="CM731" i="12"/>
  <c r="AJ731" i="12"/>
  <c r="CR728" i="12"/>
  <c r="AL728" i="12"/>
  <c r="AK728" i="12"/>
  <c r="CM723" i="12"/>
  <c r="AJ723" i="12"/>
  <c r="CR720" i="12"/>
  <c r="AL720" i="12"/>
  <c r="AK720" i="12"/>
  <c r="CM715" i="12"/>
  <c r="AJ715" i="12"/>
  <c r="AL712" i="12"/>
  <c r="AK712" i="12"/>
  <c r="CR712" i="12"/>
  <c r="AJ707" i="12"/>
  <c r="CM707" i="12"/>
  <c r="CR704" i="12"/>
  <c r="AK704" i="12"/>
  <c r="AL704" i="12"/>
  <c r="AJ699" i="12"/>
  <c r="CM699" i="12"/>
  <c r="CR696" i="12"/>
  <c r="AK696" i="12"/>
  <c r="AL696" i="12"/>
  <c r="AJ691" i="12"/>
  <c r="CM691" i="12"/>
  <c r="CR688" i="12"/>
  <c r="AK688" i="12"/>
  <c r="AL688" i="12"/>
  <c r="AJ683" i="12"/>
  <c r="CM683" i="12"/>
  <c r="CR680" i="12"/>
  <c r="AK680" i="12"/>
  <c r="AL680" i="12"/>
  <c r="AJ675" i="12"/>
  <c r="CM675" i="12"/>
  <c r="CR672" i="12"/>
  <c r="AK672" i="12"/>
  <c r="AL672" i="12"/>
  <c r="AJ667" i="12"/>
  <c r="CM667" i="12"/>
  <c r="AK664" i="12"/>
  <c r="CR664" i="12"/>
  <c r="AL664" i="12"/>
  <c r="AJ659" i="12"/>
  <c r="CM659" i="12"/>
  <c r="AK656" i="12"/>
  <c r="AL656" i="12"/>
  <c r="CR656" i="12"/>
  <c r="CM651" i="12"/>
  <c r="AJ651" i="12"/>
  <c r="AK648" i="12"/>
  <c r="AL648" i="12"/>
  <c r="CR648" i="12"/>
  <c r="CM643" i="12"/>
  <c r="AJ643" i="12"/>
  <c r="CR759" i="12"/>
  <c r="AK759" i="12"/>
  <c r="AL759" i="12"/>
  <c r="DV1021" i="12"/>
  <c r="AJ1021" i="12"/>
  <c r="AK1018" i="12"/>
  <c r="AL1018" i="12"/>
  <c r="EA1018" i="12"/>
  <c r="DV1013" i="12"/>
  <c r="AJ1013" i="12"/>
  <c r="AK1010" i="12"/>
  <c r="AL1010" i="12"/>
  <c r="EA1010" i="12"/>
  <c r="DV1005" i="12"/>
  <c r="AJ1005" i="12"/>
  <c r="AK1002" i="12"/>
  <c r="AL1002" i="12"/>
  <c r="EA1002" i="12"/>
  <c r="DV997" i="12"/>
  <c r="AJ997" i="12"/>
  <c r="AK994" i="12"/>
  <c r="AL994" i="12"/>
  <c r="EA994" i="12"/>
  <c r="AJ989" i="12"/>
  <c r="DV989" i="12"/>
  <c r="AK986" i="12"/>
  <c r="AL986" i="12"/>
  <c r="EA986" i="12"/>
  <c r="DV981" i="12"/>
  <c r="AJ981" i="12"/>
  <c r="AL978" i="12"/>
  <c r="EA978" i="12"/>
  <c r="AK978" i="12"/>
  <c r="DV973" i="12"/>
  <c r="AJ973" i="12"/>
  <c r="EA970" i="12"/>
  <c r="AK970" i="12"/>
  <c r="AL970" i="12"/>
  <c r="AJ965" i="12"/>
  <c r="DV965" i="12"/>
  <c r="AK962" i="12"/>
  <c r="AL962" i="12"/>
  <c r="EA962" i="12"/>
  <c r="AJ957" i="12"/>
  <c r="DV957" i="12"/>
  <c r="AK954" i="12"/>
  <c r="AL954" i="12"/>
  <c r="EA954" i="12"/>
  <c r="AJ949" i="12"/>
  <c r="DV949" i="12"/>
  <c r="AK946" i="12"/>
  <c r="AL946" i="12"/>
  <c r="EA946" i="12"/>
  <c r="AJ941" i="12"/>
  <c r="DV941" i="12"/>
  <c r="AL938" i="12"/>
  <c r="EA938" i="12"/>
  <c r="AK938" i="12"/>
  <c r="DV933" i="12"/>
  <c r="AJ933" i="12"/>
  <c r="EA930" i="12"/>
  <c r="AK930" i="12"/>
  <c r="AL930" i="12"/>
  <c r="DV925" i="12"/>
  <c r="AJ925" i="12"/>
  <c r="AK922" i="12"/>
  <c r="AL922" i="12"/>
  <c r="EA922" i="12"/>
  <c r="DV917" i="12"/>
  <c r="AJ917" i="12"/>
  <c r="AL914" i="12"/>
  <c r="EA914" i="12"/>
  <c r="AK914" i="12"/>
  <c r="DV909" i="12"/>
  <c r="AJ909" i="12"/>
  <c r="AL906" i="12"/>
  <c r="EA906" i="12"/>
  <c r="AK906" i="12"/>
  <c r="AJ1410" i="12"/>
  <c r="CH1410" i="12"/>
  <c r="CM1407" i="12"/>
  <c r="AL1407" i="12"/>
  <c r="AK1407" i="12"/>
  <c r="CH1402" i="12"/>
  <c r="AJ1402" i="12"/>
  <c r="CM1399" i="12"/>
  <c r="AL1399" i="12"/>
  <c r="AK1399" i="12"/>
  <c r="CH1394" i="12"/>
  <c r="AJ1394" i="12"/>
  <c r="AL1391" i="12"/>
  <c r="CM1391" i="12"/>
  <c r="AK1391" i="12"/>
  <c r="CH1386" i="12"/>
  <c r="AJ1386" i="12"/>
  <c r="CM1383" i="12"/>
  <c r="AK1383" i="12"/>
  <c r="AL1383" i="12"/>
  <c r="CH1378" i="12"/>
  <c r="AJ1378" i="12"/>
  <c r="AL1375" i="12"/>
  <c r="CM1375" i="12"/>
  <c r="AK1375" i="12"/>
  <c r="CH1370" i="12"/>
  <c r="AJ1370" i="12"/>
  <c r="AK1367" i="12"/>
  <c r="AL1367" i="12"/>
  <c r="CM1367" i="12"/>
  <c r="AJ1362" i="12"/>
  <c r="CH1362" i="12"/>
  <c r="AK1359" i="12"/>
  <c r="AL1359" i="12"/>
  <c r="CM1359" i="12"/>
  <c r="CH1354" i="12"/>
  <c r="AJ1354" i="12"/>
  <c r="AK1351" i="12"/>
  <c r="AL1351" i="12"/>
  <c r="CM1351" i="12"/>
  <c r="AJ1346" i="12"/>
  <c r="CH1346" i="12"/>
  <c r="AK1343" i="12"/>
  <c r="AL1343" i="12"/>
  <c r="CM1343" i="12"/>
  <c r="CH1338" i="12"/>
  <c r="AJ1338" i="12"/>
  <c r="AK1335" i="12"/>
  <c r="AL1335" i="12"/>
  <c r="CM1335" i="12"/>
  <c r="CH1330" i="12"/>
  <c r="AJ1330" i="12"/>
  <c r="AL1327" i="12"/>
  <c r="AK1327" i="12"/>
  <c r="CM1327" i="12"/>
  <c r="AJ1322" i="12"/>
  <c r="CH1322" i="12"/>
  <c r="AK1319" i="12"/>
  <c r="AL1319" i="12"/>
  <c r="CM1319" i="12"/>
  <c r="AJ1314" i="12"/>
  <c r="CH1314" i="12"/>
  <c r="AK1311" i="12"/>
  <c r="AL1311" i="12"/>
  <c r="CM1311" i="12"/>
  <c r="AJ1306" i="12"/>
  <c r="CH1306" i="12"/>
  <c r="AK1303" i="12"/>
  <c r="AL1303" i="12"/>
  <c r="CM1303" i="12"/>
  <c r="AJ1298" i="12"/>
  <c r="CH1298" i="12"/>
  <c r="AK1295" i="12"/>
  <c r="AL1295" i="12"/>
  <c r="CM1295" i="12"/>
  <c r="AJ1671" i="12"/>
  <c r="BD1671" i="12"/>
  <c r="BI1668" i="12"/>
  <c r="AK1668" i="12"/>
  <c r="AL1668" i="12"/>
  <c r="AJ1663" i="12"/>
  <c r="BD1663" i="12"/>
  <c r="BI1660" i="12"/>
  <c r="AK1660" i="12"/>
  <c r="AL1660" i="12"/>
  <c r="BD1655" i="12"/>
  <c r="AJ1655" i="12"/>
  <c r="BI1652" i="12"/>
  <c r="AK1652" i="12"/>
  <c r="AL1652" i="12"/>
  <c r="AJ1647" i="12"/>
  <c r="BD1647" i="12"/>
  <c r="BI1644" i="12"/>
  <c r="AK1644" i="12"/>
  <c r="AL1644" i="12"/>
  <c r="AJ1639" i="12"/>
  <c r="BD1639" i="12"/>
  <c r="AK1636" i="12"/>
  <c r="AL1636" i="12"/>
  <c r="BI1636" i="12"/>
  <c r="AJ1631" i="12"/>
  <c r="BD1631" i="12"/>
  <c r="BI1628" i="12"/>
  <c r="AK1628" i="12"/>
  <c r="AL1628" i="12"/>
  <c r="AJ1623" i="12"/>
  <c r="BD1623" i="12"/>
  <c r="BI1620" i="12"/>
  <c r="AK1620" i="12"/>
  <c r="AL1620" i="12"/>
  <c r="AJ1615" i="12"/>
  <c r="BD1615" i="12"/>
  <c r="BI1612" i="12"/>
  <c r="AK1612" i="12"/>
  <c r="AL1612" i="12"/>
  <c r="AJ1607" i="12"/>
  <c r="BD1607" i="12"/>
  <c r="BI1604" i="12"/>
  <c r="AK1604" i="12"/>
  <c r="AL1604" i="12"/>
  <c r="BD1599" i="12"/>
  <c r="AJ1599" i="12"/>
  <c r="AL1596" i="12"/>
  <c r="AK1596" i="12"/>
  <c r="BI1596" i="12"/>
  <c r="BD1591" i="12"/>
  <c r="AJ1591" i="12"/>
  <c r="AK1588" i="12"/>
  <c r="AL1588" i="12"/>
  <c r="BI1588" i="12"/>
  <c r="AJ1583" i="12"/>
  <c r="BD1583" i="12"/>
  <c r="AK1580" i="12"/>
  <c r="AL1580" i="12"/>
  <c r="BI1580" i="12"/>
  <c r="AJ1575" i="12"/>
  <c r="BD1575" i="12"/>
  <c r="AK1572" i="12"/>
  <c r="AL1572" i="12"/>
  <c r="BI1572" i="12"/>
  <c r="AJ1567" i="12"/>
  <c r="BD1567" i="12"/>
  <c r="AK1564" i="12"/>
  <c r="AL1564" i="12"/>
  <c r="BI1564" i="12"/>
  <c r="AJ1559" i="12"/>
  <c r="BD1559" i="12"/>
  <c r="AL1556" i="12"/>
  <c r="BI1556" i="12"/>
  <c r="AK1556" i="12"/>
  <c r="AJ1847" i="12"/>
  <c r="BD1847" i="12"/>
  <c r="AL1844" i="12"/>
  <c r="AK1844" i="12"/>
  <c r="BI1844" i="12"/>
  <c r="AJ1839" i="12"/>
  <c r="BD1839" i="12"/>
  <c r="AL1836" i="12"/>
  <c r="AK1836" i="12"/>
  <c r="BI1836" i="12"/>
  <c r="AJ1831" i="12"/>
  <c r="BD1831" i="12"/>
  <c r="AL1828" i="12"/>
  <c r="AK1828" i="12"/>
  <c r="BI1828" i="12"/>
  <c r="AJ1823" i="12"/>
  <c r="BD1823" i="12"/>
  <c r="AK1820" i="12"/>
  <c r="AL1820" i="12"/>
  <c r="BI1820" i="12"/>
  <c r="BD1815" i="12"/>
  <c r="AJ1815" i="12"/>
  <c r="BI1812" i="12"/>
  <c r="AK1812" i="12"/>
  <c r="AL1812" i="12"/>
  <c r="AJ1807" i="12"/>
  <c r="BD1807" i="12"/>
  <c r="BI1804" i="12"/>
  <c r="AK1804" i="12"/>
  <c r="AL1804" i="12"/>
  <c r="AJ1799" i="12"/>
  <c r="BD1799" i="12"/>
  <c r="BI1796" i="12"/>
  <c r="AK1796" i="12"/>
  <c r="AL1796" i="12"/>
  <c r="AJ1791" i="12"/>
  <c r="BD1791" i="12"/>
  <c r="BI1788" i="12"/>
  <c r="AK1788" i="12"/>
  <c r="AL1788" i="12"/>
  <c r="BD1783" i="12"/>
  <c r="AJ1783" i="12"/>
  <c r="BI1780" i="12"/>
  <c r="AK1780" i="12"/>
  <c r="AL1780" i="12"/>
  <c r="BD1775" i="12"/>
  <c r="AJ1775" i="12"/>
  <c r="BI1772" i="12"/>
  <c r="AK1772" i="12"/>
  <c r="AL1772" i="12"/>
  <c r="BD1767" i="12"/>
  <c r="AJ1767" i="12"/>
  <c r="AK1764" i="12"/>
  <c r="AL1764" i="12"/>
  <c r="BI1764" i="12"/>
  <c r="BD1759" i="12"/>
  <c r="AJ1759" i="12"/>
  <c r="AK1756" i="12"/>
  <c r="AL1756" i="12"/>
  <c r="BI1756" i="12"/>
  <c r="BD1751" i="12"/>
  <c r="AJ1751" i="12"/>
  <c r="AK1748" i="12"/>
  <c r="AL1748" i="12"/>
  <c r="BI1748" i="12"/>
  <c r="BD1743" i="12"/>
  <c r="AJ1743" i="12"/>
  <c r="AK1740" i="12"/>
  <c r="AL1740" i="12"/>
  <c r="BI1740" i="12"/>
  <c r="BD1735" i="12"/>
  <c r="AJ1735" i="12"/>
  <c r="AK1732" i="12"/>
  <c r="AL1732" i="12"/>
  <c r="BI1732" i="12"/>
  <c r="BX472" i="12"/>
  <c r="AK472" i="12"/>
  <c r="AL472" i="12"/>
  <c r="BX448" i="12"/>
  <c r="AK448" i="12"/>
  <c r="AL448" i="12"/>
  <c r="BS612" i="12"/>
  <c r="AJ612" i="12"/>
  <c r="BX593" i="12"/>
  <c r="AK593" i="12"/>
  <c r="AL593" i="12"/>
  <c r="CR743" i="12"/>
  <c r="AK743" i="12"/>
  <c r="AL743" i="12"/>
  <c r="CR647" i="12"/>
  <c r="AL647" i="12"/>
  <c r="AK647" i="12"/>
  <c r="AK993" i="12"/>
  <c r="AL993" i="12"/>
  <c r="EA993" i="12"/>
  <c r="AL977" i="12"/>
  <c r="EA977" i="12"/>
  <c r="AK977" i="12"/>
  <c r="AK961" i="12"/>
  <c r="AL961" i="12"/>
  <c r="EA961" i="12"/>
  <c r="AJ948" i="12"/>
  <c r="DV948" i="12"/>
  <c r="DV932" i="12"/>
  <c r="AJ932" i="12"/>
  <c r="DV916" i="12"/>
  <c r="AJ916" i="12"/>
  <c r="CM1390" i="12"/>
  <c r="AL1390" i="12"/>
  <c r="AK1390" i="12"/>
  <c r="AK1374" i="12"/>
  <c r="CM1374" i="12"/>
  <c r="AL1374" i="12"/>
  <c r="AK1358" i="12"/>
  <c r="AL1358" i="12"/>
  <c r="CM1358" i="12"/>
  <c r="AK1334" i="12"/>
  <c r="AL1334" i="12"/>
  <c r="CM1334" i="12"/>
  <c r="AL1294" i="12"/>
  <c r="CM1294" i="12"/>
  <c r="AK1294" i="12"/>
  <c r="AK1659" i="12"/>
  <c r="AL1659" i="12"/>
  <c r="BI1659" i="12"/>
  <c r="AJ1646" i="12"/>
  <c r="BD1646" i="12"/>
  <c r="AJ1630" i="12"/>
  <c r="BD1630" i="12"/>
  <c r="AJ1614" i="12"/>
  <c r="BD1614" i="12"/>
  <c r="AL1603" i="12"/>
  <c r="AK1603" i="12"/>
  <c r="BI1603" i="12"/>
  <c r="AJ1590" i="12"/>
  <c r="BD1590" i="12"/>
  <c r="AK1571" i="12"/>
  <c r="AL1571" i="12"/>
  <c r="BI1571" i="12"/>
  <c r="AJ1838" i="12"/>
  <c r="BD1838" i="12"/>
  <c r="AK1811" i="12"/>
  <c r="AL1811" i="12"/>
  <c r="BI1811" i="12"/>
  <c r="AK1803" i="12"/>
  <c r="AL1803" i="12"/>
  <c r="BI1803" i="12"/>
  <c r="BI1795" i="12"/>
  <c r="AK1795" i="12"/>
  <c r="AL1795" i="12"/>
  <c r="AK1787" i="12"/>
  <c r="BI1787" i="12"/>
  <c r="AL1787" i="12"/>
  <c r="BD1782" i="12"/>
  <c r="AJ1782" i="12"/>
  <c r="AJ1742" i="12"/>
  <c r="BD1742" i="12"/>
  <c r="AK1739" i="12"/>
  <c r="AL1739" i="12"/>
  <c r="BI1739" i="12"/>
  <c r="AJ1734" i="12"/>
  <c r="BD1734" i="12"/>
  <c r="BX486" i="12"/>
  <c r="AK486" i="12"/>
  <c r="AL486" i="12"/>
  <c r="BS481" i="12"/>
  <c r="AJ481" i="12"/>
  <c r="BX478" i="12"/>
  <c r="AK478" i="12"/>
  <c r="AL478" i="12"/>
  <c r="BS473" i="12"/>
  <c r="AJ473" i="12"/>
  <c r="BX470" i="12"/>
  <c r="AK470" i="12"/>
  <c r="AL470" i="12"/>
  <c r="BS465" i="12"/>
  <c r="AJ465" i="12"/>
  <c r="BX462" i="12"/>
  <c r="AK462" i="12"/>
  <c r="AL462" i="12"/>
  <c r="BS457" i="12"/>
  <c r="AJ457" i="12"/>
  <c r="BX454" i="12"/>
  <c r="AK454" i="12"/>
  <c r="AL454" i="12"/>
  <c r="BS449" i="12"/>
  <c r="AJ449" i="12"/>
  <c r="BX446" i="12"/>
  <c r="AK446" i="12"/>
  <c r="AL446" i="12"/>
  <c r="BS441" i="12"/>
  <c r="AJ441" i="12"/>
  <c r="BX438" i="12"/>
  <c r="AK438" i="12"/>
  <c r="AL438" i="12"/>
  <c r="BS433" i="12"/>
  <c r="AJ433" i="12"/>
  <c r="BX430" i="12"/>
  <c r="AK430" i="12"/>
  <c r="AL430" i="12"/>
  <c r="BS425" i="12"/>
  <c r="AJ425" i="12"/>
  <c r="BX422" i="12"/>
  <c r="AK422" i="12"/>
  <c r="AL422" i="12"/>
  <c r="BS417" i="12"/>
  <c r="AJ417" i="12"/>
  <c r="BX414" i="12"/>
  <c r="AK414" i="12"/>
  <c r="AL414" i="12"/>
  <c r="BS409" i="12"/>
  <c r="AJ409" i="12"/>
  <c r="BX406" i="12"/>
  <c r="AK406" i="12"/>
  <c r="AL406" i="12"/>
  <c r="BS401" i="12"/>
  <c r="AJ401" i="12"/>
  <c r="BX398" i="12"/>
  <c r="AK398" i="12"/>
  <c r="AL398" i="12"/>
  <c r="BS393" i="12"/>
  <c r="AJ393" i="12"/>
  <c r="BX390" i="12"/>
  <c r="AK390" i="12"/>
  <c r="AL390" i="12"/>
  <c r="BS385" i="12"/>
  <c r="AJ385" i="12"/>
  <c r="BX382" i="12"/>
  <c r="AK382" i="12"/>
  <c r="AL382" i="12"/>
  <c r="BS377" i="12"/>
  <c r="AJ377" i="12"/>
  <c r="AK374" i="12"/>
  <c r="BX374" i="12"/>
  <c r="AL374" i="12"/>
  <c r="AJ369" i="12"/>
  <c r="BS369" i="12"/>
  <c r="BX623" i="12"/>
  <c r="AK623" i="12"/>
  <c r="AL623" i="12"/>
  <c r="BS618" i="12"/>
  <c r="AJ618" i="12"/>
  <c r="BX615" i="12"/>
  <c r="AK615" i="12"/>
  <c r="AL615" i="12"/>
  <c r="BS610" i="12"/>
  <c r="AJ610" i="12"/>
  <c r="BX607" i="12"/>
  <c r="AK607" i="12"/>
  <c r="AL607" i="12"/>
  <c r="BS602" i="12"/>
  <c r="AJ602" i="12"/>
  <c r="BX599" i="12"/>
  <c r="AK599" i="12"/>
  <c r="AL599" i="12"/>
  <c r="BS594" i="12"/>
  <c r="AJ594" i="12"/>
  <c r="BX591" i="12"/>
  <c r="AL591" i="12"/>
  <c r="AK591" i="12"/>
  <c r="BS586" i="12"/>
  <c r="AJ586" i="12"/>
  <c r="BX583" i="12"/>
  <c r="AK583" i="12"/>
  <c r="AL583" i="12"/>
  <c r="BS578" i="12"/>
  <c r="AJ578" i="12"/>
  <c r="BX575" i="12"/>
  <c r="AL575" i="12"/>
  <c r="AK575" i="12"/>
  <c r="BS570" i="12"/>
  <c r="AJ570" i="12"/>
  <c r="BX567" i="12"/>
  <c r="AK567" i="12"/>
  <c r="AL567" i="12"/>
  <c r="BS562" i="12"/>
  <c r="AJ562" i="12"/>
  <c r="BX559" i="12"/>
  <c r="AK559" i="12"/>
  <c r="AL559" i="12"/>
  <c r="BS554" i="12"/>
  <c r="AJ554" i="12"/>
  <c r="BX551" i="12"/>
  <c r="AL551" i="12"/>
  <c r="AK551" i="12"/>
  <c r="BS546" i="12"/>
  <c r="AJ546" i="12"/>
  <c r="BX543" i="12"/>
  <c r="AK543" i="12"/>
  <c r="AL543" i="12"/>
  <c r="BS538" i="12"/>
  <c r="AJ538" i="12"/>
  <c r="BX535" i="12"/>
  <c r="AK535" i="12"/>
  <c r="AL535" i="12"/>
  <c r="BS530" i="12"/>
  <c r="AJ530" i="12"/>
  <c r="BX527" i="12"/>
  <c r="AK527" i="12"/>
  <c r="AL527" i="12"/>
  <c r="BS522" i="12"/>
  <c r="AJ522" i="12"/>
  <c r="BX519" i="12"/>
  <c r="AK519" i="12"/>
  <c r="AL519" i="12"/>
  <c r="BS514" i="12"/>
  <c r="AJ514" i="12"/>
  <c r="BX511" i="12"/>
  <c r="AK511" i="12"/>
  <c r="AL511" i="12"/>
  <c r="BS506" i="12"/>
  <c r="AJ506" i="12"/>
  <c r="AL757" i="12"/>
  <c r="CR757" i="12"/>
  <c r="AK757" i="12"/>
  <c r="CM752" i="12"/>
  <c r="AJ752" i="12"/>
  <c r="AL749" i="12"/>
  <c r="AK749" i="12"/>
  <c r="CR749" i="12"/>
  <c r="CM744" i="12"/>
  <c r="AJ744" i="12"/>
  <c r="AL741" i="12"/>
  <c r="AK741" i="12"/>
  <c r="CR741" i="12"/>
  <c r="CM736" i="12"/>
  <c r="AJ736" i="12"/>
  <c r="AL733" i="12"/>
  <c r="AK733" i="12"/>
  <c r="CR733" i="12"/>
  <c r="CM728" i="12"/>
  <c r="AJ728" i="12"/>
  <c r="AL725" i="12"/>
  <c r="AK725" i="12"/>
  <c r="CR725" i="12"/>
  <c r="CM720" i="12"/>
  <c r="AJ720" i="12"/>
  <c r="AL717" i="12"/>
  <c r="AK717" i="12"/>
  <c r="CR717" i="12"/>
  <c r="CM712" i="12"/>
  <c r="AJ712" i="12"/>
  <c r="AL709" i="12"/>
  <c r="AK709" i="12"/>
  <c r="CR709" i="12"/>
  <c r="AJ704" i="12"/>
  <c r="CM704" i="12"/>
  <c r="CR701" i="12"/>
  <c r="AL701" i="12"/>
  <c r="AK701" i="12"/>
  <c r="AJ696" i="12"/>
  <c r="CM696" i="12"/>
  <c r="CR693" i="12"/>
  <c r="AK693" i="12"/>
  <c r="AL693" i="12"/>
  <c r="AJ688" i="12"/>
  <c r="CM688" i="12"/>
  <c r="CR685" i="12"/>
  <c r="AK685" i="12"/>
  <c r="AL685" i="12"/>
  <c r="AJ680" i="12"/>
  <c r="CM680" i="12"/>
  <c r="CR677" i="12"/>
  <c r="AK677" i="12"/>
  <c r="AL677" i="12"/>
  <c r="AJ672" i="12"/>
  <c r="CM672" i="12"/>
  <c r="CR669" i="12"/>
  <c r="AK669" i="12"/>
  <c r="AL669" i="12"/>
  <c r="CM664" i="12"/>
  <c r="AJ664" i="12"/>
  <c r="CR661" i="12"/>
  <c r="AK661" i="12"/>
  <c r="AL661" i="12"/>
  <c r="CM656" i="12"/>
  <c r="AJ656" i="12"/>
  <c r="CR653" i="12"/>
  <c r="AL653" i="12"/>
  <c r="AK653" i="12"/>
  <c r="CM648" i="12"/>
  <c r="AJ648" i="12"/>
  <c r="CR645" i="12"/>
  <c r="AL645" i="12"/>
  <c r="AK645" i="12"/>
  <c r="AJ759" i="12"/>
  <c r="CM759" i="12"/>
  <c r="AK1023" i="12"/>
  <c r="EA1023" i="12"/>
  <c r="AL1023" i="12"/>
  <c r="DV1018" i="12"/>
  <c r="AJ1018" i="12"/>
  <c r="AL1015" i="12"/>
  <c r="EA1015" i="12"/>
  <c r="AK1015" i="12"/>
  <c r="DV1010" i="12"/>
  <c r="AJ1010" i="12"/>
  <c r="AL1007" i="12"/>
  <c r="EA1007" i="12"/>
  <c r="AK1007" i="12"/>
  <c r="DV1002" i="12"/>
  <c r="AJ1002" i="12"/>
  <c r="AK999" i="12"/>
  <c r="AL999" i="12"/>
  <c r="EA999" i="12"/>
  <c r="DV994" i="12"/>
  <c r="AJ994" i="12"/>
  <c r="AK991" i="12"/>
  <c r="AL991" i="12"/>
  <c r="EA991" i="12"/>
  <c r="AJ986" i="12"/>
  <c r="DV986" i="12"/>
  <c r="AK983" i="12"/>
  <c r="AL983" i="12"/>
  <c r="EA983" i="12"/>
  <c r="DV978" i="12"/>
  <c r="AJ978" i="12"/>
  <c r="AL975" i="12"/>
  <c r="EA975" i="12"/>
  <c r="AK975" i="12"/>
  <c r="DV970" i="12"/>
  <c r="AJ970" i="12"/>
  <c r="AK967" i="12"/>
  <c r="AL967" i="12"/>
  <c r="EA967" i="12"/>
  <c r="AJ962" i="12"/>
  <c r="DV962" i="12"/>
  <c r="AK959" i="12"/>
  <c r="AL959" i="12"/>
  <c r="EA959" i="12"/>
  <c r="AJ954" i="12"/>
  <c r="DV954" i="12"/>
  <c r="AK951" i="12"/>
  <c r="AL951" i="12"/>
  <c r="EA951" i="12"/>
  <c r="AJ946" i="12"/>
  <c r="DV946" i="12"/>
  <c r="AK943" i="12"/>
  <c r="AL943" i="12"/>
  <c r="EA943" i="12"/>
  <c r="AJ938" i="12"/>
  <c r="DV938" i="12"/>
  <c r="AL935" i="12"/>
  <c r="EA935" i="12"/>
  <c r="AK935" i="12"/>
  <c r="DV930" i="12"/>
  <c r="AJ930" i="12"/>
  <c r="AK927" i="12"/>
  <c r="EA927" i="12"/>
  <c r="AL927" i="12"/>
  <c r="DV922" i="12"/>
  <c r="AJ922" i="12"/>
  <c r="AK919" i="12"/>
  <c r="AL919" i="12"/>
  <c r="EA919" i="12"/>
  <c r="DV914" i="12"/>
  <c r="AJ914" i="12"/>
  <c r="AK911" i="12"/>
  <c r="AL911" i="12"/>
  <c r="EA911" i="12"/>
  <c r="AJ906" i="12"/>
  <c r="DV906" i="12"/>
  <c r="AK1412" i="12"/>
  <c r="AL1412" i="12"/>
  <c r="CM1412" i="12"/>
  <c r="AJ1407" i="12"/>
  <c r="CH1407" i="12"/>
  <c r="AK1404" i="12"/>
  <c r="AL1404" i="12"/>
  <c r="CM1404" i="12"/>
  <c r="AJ1399" i="12"/>
  <c r="CH1399" i="12"/>
  <c r="AK1396" i="12"/>
  <c r="AL1396" i="12"/>
  <c r="CM1396" i="12"/>
  <c r="AJ1391" i="12"/>
  <c r="CH1391" i="12"/>
  <c r="AK1388" i="12"/>
  <c r="AL1388" i="12"/>
  <c r="CM1388" i="12"/>
  <c r="AJ1383" i="12"/>
  <c r="CH1383" i="12"/>
  <c r="AK1380" i="12"/>
  <c r="AL1380" i="12"/>
  <c r="CM1380" i="12"/>
  <c r="AJ1375" i="12"/>
  <c r="CH1375" i="12"/>
  <c r="AK1372" i="12"/>
  <c r="AL1372" i="12"/>
  <c r="CM1372" i="12"/>
  <c r="AJ1367" i="12"/>
  <c r="CH1367" i="12"/>
  <c r="AK1364" i="12"/>
  <c r="AL1364" i="12"/>
  <c r="CM1364" i="12"/>
  <c r="AJ1359" i="12"/>
  <c r="CH1359" i="12"/>
  <c r="AK1356" i="12"/>
  <c r="AL1356" i="12"/>
  <c r="CM1356" i="12"/>
  <c r="AJ1351" i="12"/>
  <c r="CH1351" i="12"/>
  <c r="AK1348" i="12"/>
  <c r="AL1348" i="12"/>
  <c r="CM1348" i="12"/>
  <c r="AJ1343" i="12"/>
  <c r="CH1343" i="12"/>
  <c r="AK1340" i="12"/>
  <c r="AL1340" i="12"/>
  <c r="CM1340" i="12"/>
  <c r="AJ1335" i="12"/>
  <c r="CH1335" i="12"/>
  <c r="AK1332" i="12"/>
  <c r="AL1332" i="12"/>
  <c r="CM1332" i="12"/>
  <c r="CH1327" i="12"/>
  <c r="AJ1327" i="12"/>
  <c r="AK1324" i="12"/>
  <c r="AL1324" i="12"/>
  <c r="CM1324" i="12"/>
  <c r="AJ1319" i="12"/>
  <c r="CH1319" i="12"/>
  <c r="AK1316" i="12"/>
  <c r="AL1316" i="12"/>
  <c r="CM1316" i="12"/>
  <c r="AJ1311" i="12"/>
  <c r="CH1311" i="12"/>
  <c r="AK1308" i="12"/>
  <c r="AL1308" i="12"/>
  <c r="CM1308" i="12"/>
  <c r="AJ1303" i="12"/>
  <c r="CH1303" i="12"/>
  <c r="AK1300" i="12"/>
  <c r="AL1300" i="12"/>
  <c r="CM1300" i="12"/>
  <c r="CH1295" i="12"/>
  <c r="AJ1295" i="12"/>
  <c r="AK1673" i="12"/>
  <c r="AL1673" i="12"/>
  <c r="BI1673" i="12"/>
  <c r="AJ1668" i="12"/>
  <c r="BD1668" i="12"/>
  <c r="AK1665" i="12"/>
  <c r="AL1665" i="12"/>
  <c r="BI1665" i="12"/>
  <c r="AJ1660" i="12"/>
  <c r="BD1660" i="12"/>
  <c r="AK1657" i="12"/>
  <c r="AL1657" i="12"/>
  <c r="BI1657" i="12"/>
  <c r="AJ1652" i="12"/>
  <c r="BD1652" i="12"/>
  <c r="AK1649" i="12"/>
  <c r="AL1649" i="12"/>
  <c r="BI1649" i="12"/>
  <c r="AJ1644" i="12"/>
  <c r="BD1644" i="12"/>
  <c r="AK1641" i="12"/>
  <c r="AL1641" i="12"/>
  <c r="BI1641" i="12"/>
  <c r="BD1636" i="12"/>
  <c r="AJ1636" i="12"/>
  <c r="BI1633" i="12"/>
  <c r="AK1633" i="12"/>
  <c r="AL1633" i="12"/>
  <c r="BD1628" i="12"/>
  <c r="AJ1628" i="12"/>
  <c r="AK1625" i="12"/>
  <c r="AL1625" i="12"/>
  <c r="BI1625" i="12"/>
  <c r="AJ1620" i="12"/>
  <c r="BD1620" i="12"/>
  <c r="AK1617" i="12"/>
  <c r="AL1617" i="12"/>
  <c r="BI1617" i="12"/>
  <c r="AJ1612" i="12"/>
  <c r="BD1612" i="12"/>
  <c r="AK1609" i="12"/>
  <c r="AL1609" i="12"/>
  <c r="BI1609" i="12"/>
  <c r="AJ1604" i="12"/>
  <c r="BD1604" i="12"/>
  <c r="AK1601" i="12"/>
  <c r="AL1601" i="12"/>
  <c r="BI1601" i="12"/>
  <c r="AJ1596" i="12"/>
  <c r="BD1596" i="12"/>
  <c r="AL1593" i="12"/>
  <c r="BI1593" i="12"/>
  <c r="AK1593" i="12"/>
  <c r="AJ1588" i="12"/>
  <c r="BD1588" i="12"/>
  <c r="AL1585" i="12"/>
  <c r="BI1585" i="12"/>
  <c r="AK1585" i="12"/>
  <c r="AJ1580" i="12"/>
  <c r="BD1580" i="12"/>
  <c r="AL1577" i="12"/>
  <c r="BI1577" i="12"/>
  <c r="AK1577" i="12"/>
  <c r="AJ1572" i="12"/>
  <c r="BD1572" i="12"/>
  <c r="AL1569" i="12"/>
  <c r="BI1569" i="12"/>
  <c r="AK1569" i="12"/>
  <c r="AJ1564" i="12"/>
  <c r="BD1564" i="12"/>
  <c r="AL1561" i="12"/>
  <c r="BI1561" i="12"/>
  <c r="AK1561" i="12"/>
  <c r="AJ1556" i="12"/>
  <c r="BD1556" i="12"/>
  <c r="AK1849" i="12"/>
  <c r="AL1849" i="12"/>
  <c r="BI1849" i="12"/>
  <c r="AJ1844" i="12"/>
  <c r="BD1844" i="12"/>
  <c r="AK1841" i="12"/>
  <c r="AL1841" i="12"/>
  <c r="BI1841" i="12"/>
  <c r="AJ1836" i="12"/>
  <c r="BD1836" i="12"/>
  <c r="AK1833" i="12"/>
  <c r="AL1833" i="12"/>
  <c r="BI1833" i="12"/>
  <c r="AJ1828" i="12"/>
  <c r="BD1828" i="12"/>
  <c r="AK1825" i="12"/>
  <c r="AL1825" i="12"/>
  <c r="BI1825" i="12"/>
  <c r="BD1820" i="12"/>
  <c r="AJ1820" i="12"/>
  <c r="BI1817" i="12"/>
  <c r="AL1817" i="12"/>
  <c r="AK1817" i="12"/>
  <c r="BD1812" i="12"/>
  <c r="AJ1812" i="12"/>
  <c r="BI1809" i="12"/>
  <c r="AK1809" i="12"/>
  <c r="AL1809" i="12"/>
  <c r="AJ1804" i="12"/>
  <c r="BD1804" i="12"/>
  <c r="BI1801" i="12"/>
  <c r="AK1801" i="12"/>
  <c r="AL1801" i="12"/>
  <c r="AJ1796" i="12"/>
  <c r="BD1796" i="12"/>
  <c r="BI1793" i="12"/>
  <c r="AK1793" i="12"/>
  <c r="AL1793" i="12"/>
  <c r="AJ1788" i="12"/>
  <c r="BD1788" i="12"/>
  <c r="AL1785" i="12"/>
  <c r="AK1785" i="12"/>
  <c r="BI1785" i="12"/>
  <c r="AJ1780" i="12"/>
  <c r="BD1780" i="12"/>
  <c r="AL1777" i="12"/>
  <c r="AK1777" i="12"/>
  <c r="BI1777" i="12"/>
  <c r="AJ1772" i="12"/>
  <c r="BD1772" i="12"/>
  <c r="AL1769" i="12"/>
  <c r="AK1769" i="12"/>
  <c r="BI1769" i="12"/>
  <c r="AJ1764" i="12"/>
  <c r="BD1764" i="12"/>
  <c r="AL1761" i="12"/>
  <c r="BI1761" i="12"/>
  <c r="AK1761" i="12"/>
  <c r="AJ1756" i="12"/>
  <c r="BD1756" i="12"/>
  <c r="AL1753" i="12"/>
  <c r="BI1753" i="12"/>
  <c r="AK1753" i="12"/>
  <c r="AJ1748" i="12"/>
  <c r="BD1748" i="12"/>
  <c r="AL1745" i="12"/>
  <c r="BI1745" i="12"/>
  <c r="AK1745" i="12"/>
  <c r="AJ1740" i="12"/>
  <c r="BD1740" i="12"/>
  <c r="AL1737" i="12"/>
  <c r="BI1737" i="12"/>
  <c r="AK1737" i="12"/>
  <c r="AJ1732" i="12"/>
  <c r="BD1732" i="12"/>
  <c r="BL49" i="12" l="1"/>
  <c r="BM49" i="12"/>
  <c r="BL50" i="12"/>
  <c r="BM50" i="12"/>
  <c r="BL51" i="12"/>
  <c r="BM51" i="12"/>
  <c r="BL52" i="12"/>
  <c r="BM52" i="12"/>
  <c r="BL53" i="12"/>
  <c r="BM53" i="12"/>
  <c r="BL54" i="12"/>
  <c r="BM54" i="12"/>
  <c r="BL55" i="12"/>
  <c r="BM55" i="12"/>
  <c r="BL56" i="12"/>
  <c r="BM56" i="12"/>
  <c r="BL57" i="12"/>
  <c r="BM57" i="12"/>
  <c r="BL58" i="12"/>
  <c r="BM58" i="12"/>
  <c r="BL59" i="12"/>
  <c r="BM59" i="12"/>
  <c r="BL60" i="12"/>
  <c r="BM60" i="12"/>
  <c r="BL61" i="12"/>
  <c r="BM61" i="12"/>
  <c r="BL62" i="12"/>
  <c r="BM62" i="12"/>
  <c r="BL63" i="12"/>
  <c r="BM63" i="12"/>
  <c r="BL64" i="12"/>
  <c r="BM64" i="12"/>
  <c r="BL65" i="12"/>
  <c r="BM65" i="12"/>
  <c r="BL66" i="12"/>
  <c r="BM66" i="12"/>
  <c r="BL67" i="12"/>
  <c r="BM67" i="12"/>
  <c r="BL68" i="12"/>
  <c r="BM68" i="12"/>
  <c r="BL69" i="12"/>
  <c r="BM69" i="12"/>
  <c r="BL70" i="12"/>
  <c r="BM70" i="12"/>
  <c r="BL71" i="12"/>
  <c r="BM71" i="12"/>
  <c r="BL72" i="12"/>
  <c r="BM72" i="12"/>
  <c r="BL73" i="12"/>
  <c r="BM73" i="12"/>
  <c r="BL74" i="12"/>
  <c r="BM74" i="12"/>
  <c r="BL75" i="12"/>
  <c r="BM75" i="12"/>
  <c r="BL76" i="12"/>
  <c r="BM76" i="12"/>
  <c r="BL77" i="12"/>
  <c r="BM77" i="12"/>
  <c r="BL78" i="12"/>
  <c r="BM78" i="12"/>
  <c r="BL79" i="12"/>
  <c r="BM79" i="12"/>
  <c r="BL80" i="12"/>
  <c r="BM80" i="12"/>
  <c r="BL81" i="12"/>
  <c r="BM81" i="12"/>
  <c r="BL82" i="12"/>
  <c r="BM82" i="12"/>
  <c r="BL83" i="12"/>
  <c r="BM83" i="12"/>
  <c r="BL84" i="12"/>
  <c r="BM84" i="12"/>
  <c r="BL85" i="12"/>
  <c r="BM85" i="12"/>
  <c r="BL86" i="12"/>
  <c r="BM86" i="12"/>
  <c r="BL87" i="12"/>
  <c r="BM87" i="12"/>
  <c r="BL88" i="12"/>
  <c r="BM88" i="12"/>
  <c r="BL89" i="12"/>
  <c r="BM89" i="12"/>
  <c r="BL90" i="12"/>
  <c r="BM90" i="12"/>
  <c r="BL91" i="12"/>
  <c r="BM91" i="12"/>
  <c r="BL92" i="12"/>
  <c r="BM92" i="12"/>
  <c r="BL93" i="12"/>
  <c r="BM93" i="12"/>
  <c r="BL94" i="12"/>
  <c r="BM94" i="12"/>
  <c r="BL95" i="12"/>
  <c r="BM95" i="12"/>
  <c r="BL96" i="12"/>
  <c r="BM96" i="12"/>
  <c r="BL97" i="12"/>
  <c r="BM97" i="12"/>
  <c r="BL98" i="12"/>
  <c r="BM98" i="12"/>
  <c r="BL99" i="12"/>
  <c r="BM99" i="12"/>
  <c r="BL100" i="12"/>
  <c r="BM100" i="12"/>
  <c r="BL101" i="12"/>
  <c r="BM101" i="12"/>
  <c r="BL102" i="12"/>
  <c r="BM102" i="12"/>
  <c r="BL103" i="12"/>
  <c r="BM103" i="12"/>
  <c r="BL104" i="12"/>
  <c r="BM104" i="12"/>
  <c r="BL105" i="12"/>
  <c r="BM105" i="12"/>
  <c r="BL106" i="12"/>
  <c r="BM106" i="12"/>
  <c r="BL107" i="12"/>
  <c r="BM107" i="12"/>
  <c r="BL108" i="12"/>
  <c r="BM108" i="12"/>
  <c r="BL109" i="12"/>
  <c r="BM109" i="12"/>
  <c r="BL110" i="12"/>
  <c r="BM110" i="12"/>
  <c r="BL111" i="12"/>
  <c r="BM111" i="12"/>
  <c r="BL112" i="12"/>
  <c r="BM112" i="12"/>
  <c r="BL113" i="12"/>
  <c r="BM113" i="12"/>
  <c r="BL114" i="12"/>
  <c r="BM114" i="12"/>
  <c r="BL115" i="12"/>
  <c r="BM115" i="12"/>
  <c r="BL116" i="12"/>
  <c r="BM116" i="12"/>
  <c r="BL117" i="12"/>
  <c r="BM117" i="12"/>
  <c r="BL118" i="12"/>
  <c r="BM118" i="12"/>
  <c r="BL119" i="12"/>
  <c r="BM119" i="12"/>
  <c r="BL120" i="12"/>
  <c r="BM120" i="12"/>
  <c r="BL121" i="12"/>
  <c r="BM121" i="12"/>
  <c r="BL122" i="12"/>
  <c r="BM122" i="12"/>
  <c r="BL123" i="12"/>
  <c r="BM123" i="12"/>
  <c r="BL124" i="12"/>
  <c r="BM124" i="12"/>
  <c r="BL125" i="12"/>
  <c r="BM125" i="12"/>
  <c r="BL126" i="12"/>
  <c r="BM126" i="12"/>
  <c r="BL127" i="12"/>
  <c r="BM127" i="12"/>
  <c r="BL128" i="12"/>
  <c r="BM128" i="12"/>
  <c r="BL129" i="12"/>
  <c r="BM129" i="12"/>
  <c r="BL130" i="12"/>
  <c r="BM130" i="12"/>
  <c r="BL131" i="12"/>
  <c r="BM131" i="12"/>
  <c r="BL132" i="12"/>
  <c r="BM132" i="12"/>
  <c r="BL133" i="12"/>
  <c r="BM133" i="12"/>
  <c r="BL134" i="12"/>
  <c r="BM134" i="12"/>
  <c r="BL135" i="12"/>
  <c r="BM135" i="12"/>
  <c r="BL136" i="12"/>
  <c r="BM136" i="12"/>
  <c r="BL137" i="12"/>
  <c r="BM137" i="12"/>
  <c r="BL138" i="12"/>
  <c r="BM138" i="12"/>
  <c r="BL139" i="12"/>
  <c r="BM139" i="12"/>
  <c r="BL140" i="12"/>
  <c r="BM140" i="12"/>
  <c r="BL141" i="12"/>
  <c r="BM141" i="12"/>
  <c r="BL142" i="12"/>
  <c r="BM142" i="12"/>
  <c r="BL143" i="12"/>
  <c r="BM143" i="12"/>
  <c r="BL144" i="12"/>
  <c r="BM144" i="12"/>
  <c r="BL145" i="12"/>
  <c r="BM145" i="12"/>
  <c r="BL146" i="12"/>
  <c r="BM146" i="12"/>
  <c r="BL147" i="12"/>
  <c r="BM147" i="12"/>
  <c r="BL148" i="12"/>
  <c r="BM148" i="12"/>
  <c r="BL149" i="12"/>
  <c r="BM149" i="12"/>
  <c r="BL150" i="12"/>
  <c r="BM150" i="12"/>
  <c r="BL151" i="12"/>
  <c r="BM151" i="12"/>
  <c r="BL152" i="12"/>
  <c r="BM152" i="12"/>
  <c r="BL153" i="12"/>
  <c r="BM153" i="12"/>
  <c r="BL154" i="12"/>
  <c r="BM154" i="12"/>
  <c r="BL155" i="12"/>
  <c r="BM155" i="12"/>
  <c r="BL156" i="12"/>
  <c r="BM156" i="12"/>
  <c r="BL157" i="12"/>
  <c r="BM157" i="12"/>
  <c r="BL158" i="12"/>
  <c r="BM158" i="12"/>
  <c r="BL159" i="12"/>
  <c r="BM159" i="12"/>
  <c r="BL160" i="12"/>
  <c r="BM160" i="12"/>
  <c r="BL161" i="12"/>
  <c r="BM161" i="12"/>
  <c r="BL162" i="12"/>
  <c r="BM162" i="12"/>
  <c r="BL163" i="12"/>
  <c r="BM163" i="12"/>
  <c r="BL164" i="12"/>
  <c r="BM164" i="12"/>
  <c r="BL165" i="12"/>
  <c r="BM165" i="12"/>
  <c r="BL166" i="12"/>
  <c r="BM166" i="12"/>
  <c r="BL167" i="12"/>
  <c r="BM167" i="12"/>
  <c r="BL168" i="12"/>
  <c r="BM168" i="12"/>
  <c r="BM48" i="12"/>
  <c r="BL48" i="12"/>
  <c r="BQ60" i="12"/>
  <c r="BQ59" i="12"/>
  <c r="BQ58" i="12"/>
  <c r="BQ57" i="12"/>
  <c r="AG170" i="12"/>
  <c r="B8" i="12" l="1"/>
  <c r="B8" i="5"/>
  <c r="CA559" i="23" l="1"/>
  <c r="B704" i="23" s="1"/>
  <c r="AG568" i="23"/>
  <c r="AG569" i="23"/>
  <c r="AG570" i="23"/>
  <c r="AG571" i="23"/>
  <c r="AG572" i="23"/>
  <c r="AG573" i="23"/>
  <c r="AG574" i="23"/>
  <c r="AG575" i="23"/>
  <c r="AG576" i="23"/>
  <c r="AG577" i="23"/>
  <c r="AG578" i="23"/>
  <c r="AG579" i="23"/>
  <c r="AG580" i="23"/>
  <c r="AG581" i="23"/>
  <c r="AG582" i="23"/>
  <c r="AG583" i="23"/>
  <c r="AG584" i="23"/>
  <c r="AG585" i="23"/>
  <c r="AG586" i="23"/>
  <c r="AG587" i="23"/>
  <c r="AG588" i="23"/>
  <c r="AG589" i="23"/>
  <c r="AG590" i="23"/>
  <c r="AG591" i="23"/>
  <c r="AG592" i="23"/>
  <c r="AG593" i="23"/>
  <c r="AG594" i="23"/>
  <c r="AG595" i="23"/>
  <c r="AG596" i="23"/>
  <c r="AG597" i="23"/>
  <c r="AG598" i="23"/>
  <c r="AG599" i="23"/>
  <c r="AG600" i="23"/>
  <c r="AG601" i="23"/>
  <c r="AG602" i="23"/>
  <c r="AG603" i="23"/>
  <c r="AG604" i="23"/>
  <c r="AG605" i="23"/>
  <c r="AG606" i="23"/>
  <c r="AG607" i="23"/>
  <c r="AG608" i="23"/>
  <c r="AG609" i="23"/>
  <c r="AG610" i="23"/>
  <c r="AG611" i="23"/>
  <c r="AG612" i="23"/>
  <c r="AG613" i="23"/>
  <c r="AG614" i="23"/>
  <c r="AG615" i="23"/>
  <c r="AG616" i="23"/>
  <c r="AG617" i="23"/>
  <c r="AG618" i="23"/>
  <c r="AG619" i="23"/>
  <c r="AG620" i="23"/>
  <c r="AG621" i="23"/>
  <c r="AG622" i="23"/>
  <c r="AG623" i="23"/>
  <c r="AG624" i="23"/>
  <c r="AG625" i="23"/>
  <c r="AG626" i="23"/>
  <c r="AG627" i="23"/>
  <c r="AG628" i="23"/>
  <c r="AG629" i="23"/>
  <c r="AG630" i="23"/>
  <c r="AG631" i="23"/>
  <c r="AG632" i="23"/>
  <c r="AG633" i="23"/>
  <c r="AG634" i="23"/>
  <c r="AG635" i="23"/>
  <c r="AG636" i="23"/>
  <c r="AG637" i="23"/>
  <c r="AG638" i="23"/>
  <c r="AG639" i="23"/>
  <c r="AG640" i="23"/>
  <c r="AG641" i="23"/>
  <c r="AG642" i="23"/>
  <c r="AG643" i="23"/>
  <c r="AG644" i="23"/>
  <c r="AG645" i="23"/>
  <c r="AG646" i="23"/>
  <c r="AG647" i="23"/>
  <c r="AG648" i="23"/>
  <c r="AG649" i="23"/>
  <c r="AG650" i="23"/>
  <c r="AG651" i="23"/>
  <c r="AG652" i="23"/>
  <c r="AG653" i="23"/>
  <c r="AG654" i="23"/>
  <c r="AG655" i="23"/>
  <c r="AG656" i="23"/>
  <c r="AG657" i="23"/>
  <c r="AG658" i="23"/>
  <c r="AG659" i="23"/>
  <c r="AG660" i="23"/>
  <c r="AG661" i="23"/>
  <c r="AG662" i="23"/>
  <c r="AG663" i="23"/>
  <c r="AG664" i="23"/>
  <c r="AG665" i="23"/>
  <c r="AG666" i="23"/>
  <c r="AG667" i="23"/>
  <c r="AG668" i="23"/>
  <c r="AG669" i="23"/>
  <c r="AG670" i="23"/>
  <c r="AG671" i="23"/>
  <c r="AG672" i="23"/>
  <c r="AG673" i="23"/>
  <c r="AG674" i="23"/>
  <c r="AG675" i="23"/>
  <c r="AG676" i="23"/>
  <c r="AG677" i="23"/>
  <c r="AG678" i="23"/>
  <c r="AG679" i="23"/>
  <c r="AG680" i="23"/>
  <c r="AG681" i="23"/>
  <c r="AG682" i="23"/>
  <c r="AG683" i="23"/>
  <c r="AG684" i="23"/>
  <c r="AG685" i="23"/>
  <c r="AG686" i="23"/>
  <c r="AJ567" i="23"/>
  <c r="AG688" i="23" s="1"/>
  <c r="AG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567" i="23"/>
  <c r="CA409" i="23"/>
  <c r="B554" i="23" s="1"/>
  <c r="AD536" i="23"/>
  <c r="AG538" i="23" s="1"/>
  <c r="AC536" i="23"/>
  <c r="AB536" i="23"/>
  <c r="AA536" i="23"/>
  <c r="Z536" i="23"/>
  <c r="Y536" i="23"/>
  <c r="X536" i="23"/>
  <c r="W536" i="23"/>
  <c r="V536" i="23"/>
  <c r="U536" i="23"/>
  <c r="AJ417" i="23"/>
  <c r="AK417" i="23"/>
  <c r="AL417" i="23"/>
  <c r="AJ418" i="23"/>
  <c r="AK418" i="23"/>
  <c r="AL418" i="23"/>
  <c r="AJ419" i="23"/>
  <c r="AK419" i="23"/>
  <c r="AL419" i="23"/>
  <c r="AJ420" i="23"/>
  <c r="AK420" i="23"/>
  <c r="AL420" i="23"/>
  <c r="AJ421" i="23"/>
  <c r="AK421" i="23"/>
  <c r="AL421" i="23"/>
  <c r="AJ422" i="23"/>
  <c r="AK422" i="23"/>
  <c r="AL422" i="23"/>
  <c r="AJ423" i="23"/>
  <c r="AK423" i="23"/>
  <c r="AL423" i="23"/>
  <c r="AJ424" i="23"/>
  <c r="AK424" i="23"/>
  <c r="AL424" i="23"/>
  <c r="AJ425" i="23"/>
  <c r="AK425" i="23"/>
  <c r="AL425" i="23"/>
  <c r="AJ426" i="23"/>
  <c r="AK426" i="23"/>
  <c r="AL426" i="23"/>
  <c r="AJ427" i="23"/>
  <c r="AK427" i="23"/>
  <c r="AL427" i="23"/>
  <c r="AJ428" i="23"/>
  <c r="AK428" i="23"/>
  <c r="AL428" i="23"/>
  <c r="AJ429" i="23"/>
  <c r="AK429" i="23"/>
  <c r="AL429" i="23"/>
  <c r="AJ430" i="23"/>
  <c r="AK430" i="23"/>
  <c r="AL430" i="23"/>
  <c r="AJ431" i="23"/>
  <c r="AK431" i="23"/>
  <c r="AL431" i="23"/>
  <c r="AJ432" i="23"/>
  <c r="AK432" i="23"/>
  <c r="AL432" i="23"/>
  <c r="AJ433" i="23"/>
  <c r="AK433" i="23"/>
  <c r="AL433" i="23"/>
  <c r="AJ434" i="23"/>
  <c r="AK434" i="23"/>
  <c r="AL434" i="23"/>
  <c r="AJ435" i="23"/>
  <c r="AK435" i="23"/>
  <c r="AL435" i="23"/>
  <c r="AJ436" i="23"/>
  <c r="AK436" i="23"/>
  <c r="AL436" i="23"/>
  <c r="AJ437" i="23"/>
  <c r="AK437" i="23"/>
  <c r="AL437" i="23"/>
  <c r="AJ438" i="23"/>
  <c r="AK438" i="23"/>
  <c r="AL438" i="23"/>
  <c r="AJ439" i="23"/>
  <c r="AK439" i="23"/>
  <c r="AL439" i="23"/>
  <c r="AJ440" i="23"/>
  <c r="AK440" i="23"/>
  <c r="AL440" i="23"/>
  <c r="AJ441" i="23"/>
  <c r="AK441" i="23"/>
  <c r="AL441" i="23"/>
  <c r="AJ442" i="23"/>
  <c r="AK442" i="23"/>
  <c r="AL442" i="23"/>
  <c r="AJ443" i="23"/>
  <c r="AK443" i="23"/>
  <c r="AL443" i="23"/>
  <c r="AJ444" i="23"/>
  <c r="AK444" i="23"/>
  <c r="AL444" i="23"/>
  <c r="AJ445" i="23"/>
  <c r="AK445" i="23"/>
  <c r="AL445" i="23"/>
  <c r="AJ446" i="23"/>
  <c r="AK446" i="23"/>
  <c r="AL446" i="23"/>
  <c r="AJ447" i="23"/>
  <c r="AK447" i="23"/>
  <c r="AL447" i="23"/>
  <c r="AJ448" i="23"/>
  <c r="AK448" i="23"/>
  <c r="AL448" i="23"/>
  <c r="AJ449" i="23"/>
  <c r="AK449" i="23"/>
  <c r="AL449" i="23"/>
  <c r="AJ450" i="23"/>
  <c r="AK450" i="23"/>
  <c r="AL450" i="23"/>
  <c r="AJ451" i="23"/>
  <c r="AK451" i="23"/>
  <c r="AL451" i="23"/>
  <c r="AJ452" i="23"/>
  <c r="AK452" i="23"/>
  <c r="AL452" i="23"/>
  <c r="AJ453" i="23"/>
  <c r="AK453" i="23"/>
  <c r="AL453" i="23"/>
  <c r="AJ454" i="23"/>
  <c r="AK454" i="23"/>
  <c r="AL454" i="23"/>
  <c r="AJ455" i="23"/>
  <c r="AK455" i="23"/>
  <c r="AL455" i="23"/>
  <c r="AJ456" i="23"/>
  <c r="AK456" i="23"/>
  <c r="AL456" i="23"/>
  <c r="AJ457" i="23"/>
  <c r="AK457" i="23"/>
  <c r="AL457" i="23"/>
  <c r="AJ458" i="23"/>
  <c r="AK458" i="23"/>
  <c r="AL458" i="23"/>
  <c r="AJ459" i="23"/>
  <c r="AK459" i="23"/>
  <c r="AL459" i="23"/>
  <c r="AJ460" i="23"/>
  <c r="AK460" i="23"/>
  <c r="AL460" i="23"/>
  <c r="AJ461" i="23"/>
  <c r="AK461" i="23"/>
  <c r="AL461" i="23"/>
  <c r="AJ462" i="23"/>
  <c r="AK462" i="23"/>
  <c r="AL462" i="23"/>
  <c r="AJ463" i="23"/>
  <c r="AK463" i="23"/>
  <c r="AL463" i="23"/>
  <c r="AJ464" i="23"/>
  <c r="AK464" i="23"/>
  <c r="AL464" i="23"/>
  <c r="AJ465" i="23"/>
  <c r="AK465" i="23"/>
  <c r="AL465" i="23"/>
  <c r="AJ466" i="23"/>
  <c r="AK466" i="23"/>
  <c r="AL466" i="23"/>
  <c r="AJ467" i="23"/>
  <c r="AK467" i="23"/>
  <c r="AL467" i="23"/>
  <c r="AJ468" i="23"/>
  <c r="AK468" i="23"/>
  <c r="AL468" i="23"/>
  <c r="AJ469" i="23"/>
  <c r="AK469" i="23"/>
  <c r="AL469" i="23"/>
  <c r="AJ470" i="23"/>
  <c r="AK470" i="23"/>
  <c r="AL470" i="23"/>
  <c r="AJ471" i="23"/>
  <c r="AK471" i="23"/>
  <c r="AL471" i="23"/>
  <c r="AJ472" i="23"/>
  <c r="AK472" i="23"/>
  <c r="AL472" i="23"/>
  <c r="AJ473" i="23"/>
  <c r="AK473" i="23"/>
  <c r="AL473" i="23"/>
  <c r="AJ474" i="23"/>
  <c r="AK474" i="23"/>
  <c r="AL474" i="23"/>
  <c r="AJ475" i="23"/>
  <c r="AK475" i="23"/>
  <c r="AL475" i="23"/>
  <c r="AJ476" i="23"/>
  <c r="AK476" i="23"/>
  <c r="AL476" i="23"/>
  <c r="AJ477" i="23"/>
  <c r="AK477" i="23"/>
  <c r="AL477" i="23"/>
  <c r="AJ478" i="23"/>
  <c r="AK478" i="23"/>
  <c r="AL478" i="23"/>
  <c r="AJ479" i="23"/>
  <c r="AK479" i="23"/>
  <c r="AL479" i="23"/>
  <c r="AJ480" i="23"/>
  <c r="AK480" i="23"/>
  <c r="AL480" i="23"/>
  <c r="AJ481" i="23"/>
  <c r="AK481" i="23"/>
  <c r="AL481" i="23"/>
  <c r="AJ482" i="23"/>
  <c r="AK482" i="23"/>
  <c r="AL482" i="23"/>
  <c r="AJ483" i="23"/>
  <c r="AK483" i="23"/>
  <c r="AL483" i="23"/>
  <c r="AJ484" i="23"/>
  <c r="AK484" i="23"/>
  <c r="AL484" i="23"/>
  <c r="AJ485" i="23"/>
  <c r="AK485" i="23"/>
  <c r="AL485" i="23"/>
  <c r="AJ486" i="23"/>
  <c r="AK486" i="23"/>
  <c r="AL486" i="23"/>
  <c r="AJ487" i="23"/>
  <c r="AK487" i="23"/>
  <c r="AL487" i="23"/>
  <c r="AJ488" i="23"/>
  <c r="AK488" i="23"/>
  <c r="AL488" i="23"/>
  <c r="AJ489" i="23"/>
  <c r="AK489" i="23"/>
  <c r="AL489" i="23"/>
  <c r="AJ490" i="23"/>
  <c r="AK490" i="23"/>
  <c r="AL490" i="23"/>
  <c r="AJ491" i="23"/>
  <c r="AK491" i="23"/>
  <c r="AL491" i="23"/>
  <c r="AJ492" i="23"/>
  <c r="AK492" i="23"/>
  <c r="AL492" i="23"/>
  <c r="AJ493" i="23"/>
  <c r="AK493" i="23"/>
  <c r="AL493" i="23"/>
  <c r="AJ494" i="23"/>
  <c r="AK494" i="23"/>
  <c r="AL494" i="23"/>
  <c r="AJ495" i="23"/>
  <c r="AK495" i="23"/>
  <c r="AL495" i="23"/>
  <c r="AJ496" i="23"/>
  <c r="AK496" i="23"/>
  <c r="AL496" i="23"/>
  <c r="AJ497" i="23"/>
  <c r="AK497" i="23"/>
  <c r="AL497" i="23"/>
  <c r="AJ498" i="23"/>
  <c r="AK498" i="23"/>
  <c r="AL498" i="23"/>
  <c r="AJ499" i="23"/>
  <c r="AK499" i="23"/>
  <c r="AL499" i="23"/>
  <c r="AJ500" i="23"/>
  <c r="AK500" i="23"/>
  <c r="AL500" i="23"/>
  <c r="AJ501" i="23"/>
  <c r="AK501" i="23"/>
  <c r="AL501" i="23"/>
  <c r="AJ502" i="23"/>
  <c r="AK502" i="23"/>
  <c r="AL502" i="23"/>
  <c r="AJ503" i="23"/>
  <c r="AK503" i="23"/>
  <c r="AL503" i="23"/>
  <c r="AJ504" i="23"/>
  <c r="AK504" i="23"/>
  <c r="AL504" i="23"/>
  <c r="AJ505" i="23"/>
  <c r="AK505" i="23"/>
  <c r="AL505" i="23"/>
  <c r="AJ506" i="23"/>
  <c r="AK506" i="23"/>
  <c r="AL506" i="23"/>
  <c r="AJ507" i="23"/>
  <c r="AK507" i="23"/>
  <c r="AL507" i="23"/>
  <c r="AJ508" i="23"/>
  <c r="AK508" i="23"/>
  <c r="AL508" i="23"/>
  <c r="AJ509" i="23"/>
  <c r="AK509" i="23"/>
  <c r="AL509" i="23"/>
  <c r="AJ510" i="23"/>
  <c r="AK510" i="23"/>
  <c r="AL510" i="23"/>
  <c r="AJ511" i="23"/>
  <c r="AK511" i="23"/>
  <c r="AL511" i="23"/>
  <c r="AJ512" i="23"/>
  <c r="AK512" i="23"/>
  <c r="AL512" i="23"/>
  <c r="AJ513" i="23"/>
  <c r="AK513" i="23"/>
  <c r="AL513" i="23"/>
  <c r="AJ514" i="23"/>
  <c r="AK514" i="23"/>
  <c r="AL514" i="23"/>
  <c r="AJ515" i="23"/>
  <c r="AK515" i="23"/>
  <c r="AL515" i="23"/>
  <c r="AJ516" i="23"/>
  <c r="AK516" i="23"/>
  <c r="AL516" i="23"/>
  <c r="AJ517" i="23"/>
  <c r="AK517" i="23"/>
  <c r="AL517" i="23"/>
  <c r="AJ518" i="23"/>
  <c r="AK518" i="23"/>
  <c r="AL518" i="23"/>
  <c r="AJ519" i="23"/>
  <c r="AK519" i="23"/>
  <c r="AL519" i="23"/>
  <c r="AJ520" i="23"/>
  <c r="AK520" i="23"/>
  <c r="AL520" i="23"/>
  <c r="AJ521" i="23"/>
  <c r="AK521" i="23"/>
  <c r="AL521" i="23"/>
  <c r="AJ522" i="23"/>
  <c r="AK522" i="23"/>
  <c r="AL522" i="23"/>
  <c r="AJ523" i="23"/>
  <c r="AK523" i="23"/>
  <c r="AL523" i="23"/>
  <c r="AJ524" i="23"/>
  <c r="AK524" i="23"/>
  <c r="AL524" i="23"/>
  <c r="AJ525" i="23"/>
  <c r="AK525" i="23"/>
  <c r="AL525" i="23"/>
  <c r="AJ526" i="23"/>
  <c r="AK526" i="23"/>
  <c r="AL526" i="23"/>
  <c r="AJ527" i="23"/>
  <c r="AK527" i="23"/>
  <c r="AL527" i="23"/>
  <c r="AJ528" i="23"/>
  <c r="AK528" i="23"/>
  <c r="AL528" i="23"/>
  <c r="AJ529" i="23"/>
  <c r="AK529" i="23"/>
  <c r="AL529" i="23"/>
  <c r="AJ530" i="23"/>
  <c r="AK530" i="23"/>
  <c r="AL530" i="23"/>
  <c r="AJ531" i="23"/>
  <c r="AK531" i="23"/>
  <c r="AL531" i="23"/>
  <c r="AJ532" i="23"/>
  <c r="AK532" i="23"/>
  <c r="AL532" i="23"/>
  <c r="AJ533" i="23"/>
  <c r="AK533" i="23"/>
  <c r="AL533" i="23"/>
  <c r="AJ534" i="23"/>
  <c r="AK534" i="23"/>
  <c r="AL534" i="23"/>
  <c r="AJ535" i="23"/>
  <c r="AK535" i="23"/>
  <c r="AL535" i="23"/>
  <c r="AG417" i="23"/>
  <c r="AG418" i="23"/>
  <c r="AG419" i="23"/>
  <c r="AG420" i="23"/>
  <c r="AG421" i="23"/>
  <c r="AG422" i="23"/>
  <c r="AG423" i="23"/>
  <c r="AG424" i="23"/>
  <c r="AG425" i="23"/>
  <c r="AG426" i="23"/>
  <c r="AG427" i="23"/>
  <c r="AG428" i="23"/>
  <c r="AG429" i="23"/>
  <c r="AG430" i="23"/>
  <c r="AG431" i="23"/>
  <c r="AG432" i="23"/>
  <c r="AG433" i="23"/>
  <c r="AG434" i="23"/>
  <c r="AG435" i="23"/>
  <c r="AG436" i="23"/>
  <c r="AG437" i="23"/>
  <c r="AG438" i="23"/>
  <c r="AG439" i="23"/>
  <c r="AG440" i="23"/>
  <c r="AG441" i="23"/>
  <c r="AG442" i="23"/>
  <c r="AG443" i="23"/>
  <c r="AG444" i="23"/>
  <c r="AG445" i="23"/>
  <c r="AG446" i="23"/>
  <c r="AG447" i="23"/>
  <c r="AG448" i="23"/>
  <c r="AG449" i="23"/>
  <c r="AG450" i="23"/>
  <c r="AG451" i="23"/>
  <c r="AG452" i="23"/>
  <c r="AG453" i="23"/>
  <c r="AG454" i="23"/>
  <c r="AG455" i="23"/>
  <c r="AG456" i="23"/>
  <c r="AG457" i="23"/>
  <c r="AG458" i="23"/>
  <c r="AG459" i="23"/>
  <c r="AG460" i="23"/>
  <c r="AG461" i="23"/>
  <c r="AG462" i="23"/>
  <c r="AG463" i="23"/>
  <c r="AG464" i="23"/>
  <c r="AG465" i="23"/>
  <c r="AG466" i="23"/>
  <c r="AG467" i="23"/>
  <c r="AG468" i="23"/>
  <c r="AG469" i="23"/>
  <c r="AG470" i="23"/>
  <c r="AG471" i="23"/>
  <c r="AG472" i="23"/>
  <c r="AG473" i="23"/>
  <c r="AG474" i="23"/>
  <c r="AG475" i="23"/>
  <c r="AG476" i="23"/>
  <c r="AG477" i="23"/>
  <c r="AG478" i="23"/>
  <c r="AG479" i="23"/>
  <c r="AG480" i="23"/>
  <c r="AG481" i="23"/>
  <c r="AG482" i="23"/>
  <c r="AG483" i="23"/>
  <c r="AG484" i="23"/>
  <c r="AG485" i="23"/>
  <c r="AG486" i="23"/>
  <c r="AG487" i="23"/>
  <c r="AG488" i="23"/>
  <c r="AG489" i="23"/>
  <c r="AG490" i="23"/>
  <c r="AG491" i="23"/>
  <c r="AG492" i="23"/>
  <c r="AG493" i="23"/>
  <c r="AG494" i="23"/>
  <c r="AG495" i="23"/>
  <c r="AG496" i="23"/>
  <c r="AG497" i="23"/>
  <c r="AG498" i="23"/>
  <c r="AG499" i="23"/>
  <c r="AG500" i="23"/>
  <c r="AG501" i="23"/>
  <c r="AG502" i="23"/>
  <c r="AG503" i="23"/>
  <c r="AG504" i="23"/>
  <c r="AG505" i="23"/>
  <c r="AG506" i="23"/>
  <c r="AG507" i="23"/>
  <c r="AG508" i="23"/>
  <c r="AG509" i="23"/>
  <c r="AG510" i="23"/>
  <c r="AG511" i="23"/>
  <c r="AG512" i="23"/>
  <c r="AG513" i="23"/>
  <c r="AG514" i="23"/>
  <c r="AG515" i="23"/>
  <c r="AG516" i="23"/>
  <c r="AG517" i="23"/>
  <c r="AG518" i="23"/>
  <c r="AG519" i="23"/>
  <c r="AG520" i="23"/>
  <c r="AG521" i="23"/>
  <c r="AG522" i="23"/>
  <c r="AG523" i="23"/>
  <c r="AG524" i="23"/>
  <c r="AG525" i="23"/>
  <c r="AG526" i="23"/>
  <c r="AG527" i="23"/>
  <c r="AG528" i="23"/>
  <c r="AG529" i="23"/>
  <c r="AG530" i="23"/>
  <c r="AG531" i="23"/>
  <c r="AG532" i="23"/>
  <c r="AG533" i="23"/>
  <c r="AG534" i="23"/>
  <c r="AG535" i="23"/>
  <c r="AG416" i="23"/>
  <c r="AL416" i="23"/>
  <c r="AK416" i="23"/>
  <c r="AJ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416" i="23"/>
  <c r="CA259" i="23"/>
  <c r="B404" i="23" s="1"/>
  <c r="U386" i="23"/>
  <c r="V386" i="23"/>
  <c r="W386" i="23"/>
  <c r="X386" i="23"/>
  <c r="Y386" i="23"/>
  <c r="Z386" i="23"/>
  <c r="AA386" i="23"/>
  <c r="AB386" i="23"/>
  <c r="AC386" i="23"/>
  <c r="AD386" i="23"/>
  <c r="AG388" i="23" s="1"/>
  <c r="AJ267" i="23"/>
  <c r="AK267" i="23"/>
  <c r="AL267" i="23"/>
  <c r="AJ268" i="23"/>
  <c r="AK268" i="23"/>
  <c r="AL268" i="23"/>
  <c r="AJ269" i="23"/>
  <c r="AK269" i="23"/>
  <c r="AL269" i="23"/>
  <c r="AJ270" i="23"/>
  <c r="AK270" i="23"/>
  <c r="AL270" i="23"/>
  <c r="AJ271" i="23"/>
  <c r="AK271" i="23"/>
  <c r="AL271" i="23"/>
  <c r="AJ272" i="23"/>
  <c r="AK272" i="23"/>
  <c r="AL272" i="23"/>
  <c r="AJ273" i="23"/>
  <c r="AK273" i="23"/>
  <c r="AL273" i="23"/>
  <c r="AJ274" i="23"/>
  <c r="AK274" i="23"/>
  <c r="AL274" i="23"/>
  <c r="AJ275" i="23"/>
  <c r="AK275" i="23"/>
  <c r="AL275" i="23"/>
  <c r="AJ276" i="23"/>
  <c r="AK276" i="23"/>
  <c r="AL276" i="23"/>
  <c r="AJ277" i="23"/>
  <c r="AK277" i="23"/>
  <c r="AL277" i="23"/>
  <c r="AJ278" i="23"/>
  <c r="AK278" i="23"/>
  <c r="AL278" i="23"/>
  <c r="AJ279" i="23"/>
  <c r="AK279" i="23"/>
  <c r="AL279" i="23"/>
  <c r="AJ280" i="23"/>
  <c r="AK280" i="23"/>
  <c r="AL280" i="23"/>
  <c r="AJ281" i="23"/>
  <c r="AK281" i="23"/>
  <c r="AL281" i="23"/>
  <c r="AJ282" i="23"/>
  <c r="AK282" i="23"/>
  <c r="AL282" i="23"/>
  <c r="AJ283" i="23"/>
  <c r="AK283" i="23"/>
  <c r="AL283" i="23"/>
  <c r="AJ284" i="23"/>
  <c r="AK284" i="23"/>
  <c r="AL284" i="23"/>
  <c r="AJ285" i="23"/>
  <c r="AK285" i="23"/>
  <c r="AL285" i="23"/>
  <c r="AJ286" i="23"/>
  <c r="AK286" i="23"/>
  <c r="AL286" i="23"/>
  <c r="AJ287" i="23"/>
  <c r="AK287" i="23"/>
  <c r="AL287" i="23"/>
  <c r="AJ288" i="23"/>
  <c r="AK288" i="23"/>
  <c r="AL288" i="23"/>
  <c r="AJ289" i="23"/>
  <c r="AK289" i="23"/>
  <c r="AL289" i="23"/>
  <c r="AJ290" i="23"/>
  <c r="AK290" i="23"/>
  <c r="AL290" i="23"/>
  <c r="AJ291" i="23"/>
  <c r="AK291" i="23"/>
  <c r="AL291" i="23"/>
  <c r="AJ292" i="23"/>
  <c r="AK292" i="23"/>
  <c r="AL292" i="23"/>
  <c r="AJ293" i="23"/>
  <c r="AK293" i="23"/>
  <c r="AL293" i="23"/>
  <c r="AJ294" i="23"/>
  <c r="AK294" i="23"/>
  <c r="AL294" i="23"/>
  <c r="AJ295" i="23"/>
  <c r="AK295" i="23"/>
  <c r="AL295" i="23"/>
  <c r="AJ296" i="23"/>
  <c r="AK296" i="23"/>
  <c r="AL296" i="23"/>
  <c r="AJ297" i="23"/>
  <c r="AK297" i="23"/>
  <c r="AL297" i="23"/>
  <c r="AJ298" i="23"/>
  <c r="AK298" i="23"/>
  <c r="AL298" i="23"/>
  <c r="AJ299" i="23"/>
  <c r="AK299" i="23"/>
  <c r="AL299" i="23"/>
  <c r="AJ300" i="23"/>
  <c r="AK300" i="23"/>
  <c r="AL300" i="23"/>
  <c r="AJ301" i="23"/>
  <c r="AK301" i="23"/>
  <c r="AL301" i="23"/>
  <c r="AJ302" i="23"/>
  <c r="AK302" i="23"/>
  <c r="AL302" i="23"/>
  <c r="AJ303" i="23"/>
  <c r="AK303" i="23"/>
  <c r="AL303" i="23"/>
  <c r="AJ304" i="23"/>
  <c r="AK304" i="23"/>
  <c r="AL304" i="23"/>
  <c r="AJ305" i="23"/>
  <c r="AK305" i="23"/>
  <c r="AL305" i="23"/>
  <c r="AJ306" i="23"/>
  <c r="AK306" i="23"/>
  <c r="AL306" i="23"/>
  <c r="AJ307" i="23"/>
  <c r="AK307" i="23"/>
  <c r="AL307" i="23"/>
  <c r="AJ308" i="23"/>
  <c r="AK308" i="23"/>
  <c r="AL308" i="23"/>
  <c r="AJ309" i="23"/>
  <c r="AK309" i="23"/>
  <c r="AL309" i="23"/>
  <c r="AJ310" i="23"/>
  <c r="AK310" i="23"/>
  <c r="AL310" i="23"/>
  <c r="AJ311" i="23"/>
  <c r="AK311" i="23"/>
  <c r="AL311" i="23"/>
  <c r="AJ312" i="23"/>
  <c r="AK312" i="23"/>
  <c r="AL312" i="23"/>
  <c r="AJ313" i="23"/>
  <c r="AK313" i="23"/>
  <c r="AL313" i="23"/>
  <c r="AJ314" i="23"/>
  <c r="AK314" i="23"/>
  <c r="AL314" i="23"/>
  <c r="AJ315" i="23"/>
  <c r="AK315" i="23"/>
  <c r="AL315" i="23"/>
  <c r="AJ316" i="23"/>
  <c r="AK316" i="23"/>
  <c r="AL316" i="23"/>
  <c r="AJ317" i="23"/>
  <c r="AK317" i="23"/>
  <c r="AL317" i="23"/>
  <c r="AJ318" i="23"/>
  <c r="AK318" i="23"/>
  <c r="AL318" i="23"/>
  <c r="AJ319" i="23"/>
  <c r="AK319" i="23"/>
  <c r="AL319" i="23"/>
  <c r="AJ320" i="23"/>
  <c r="AK320" i="23"/>
  <c r="AL320" i="23"/>
  <c r="AJ321" i="23"/>
  <c r="AK321" i="23"/>
  <c r="AL321" i="23"/>
  <c r="AJ322" i="23"/>
  <c r="AK322" i="23"/>
  <c r="AL322" i="23"/>
  <c r="AJ323" i="23"/>
  <c r="AK323" i="23"/>
  <c r="AL323" i="23"/>
  <c r="AJ324" i="23"/>
  <c r="AK324" i="23"/>
  <c r="AL324" i="23"/>
  <c r="AJ325" i="23"/>
  <c r="AK325" i="23"/>
  <c r="AL325" i="23"/>
  <c r="AJ326" i="23"/>
  <c r="AK326" i="23"/>
  <c r="AL326" i="23"/>
  <c r="AJ327" i="23"/>
  <c r="AK327" i="23"/>
  <c r="AL327" i="23"/>
  <c r="AJ328" i="23"/>
  <c r="AK328" i="23"/>
  <c r="AL328" i="23"/>
  <c r="AJ329" i="23"/>
  <c r="AK329" i="23"/>
  <c r="AL329" i="23"/>
  <c r="AJ330" i="23"/>
  <c r="AK330" i="23"/>
  <c r="AL330" i="23"/>
  <c r="AJ331" i="23"/>
  <c r="AK331" i="23"/>
  <c r="AL331" i="23"/>
  <c r="AJ332" i="23"/>
  <c r="AK332" i="23"/>
  <c r="AL332" i="23"/>
  <c r="AJ333" i="23"/>
  <c r="AK333" i="23"/>
  <c r="AL333" i="23"/>
  <c r="AJ334" i="23"/>
  <c r="AK334" i="23"/>
  <c r="AL334" i="23"/>
  <c r="AJ335" i="23"/>
  <c r="AK335" i="23"/>
  <c r="AL335" i="23"/>
  <c r="AJ336" i="23"/>
  <c r="AK336" i="23"/>
  <c r="AL336" i="23"/>
  <c r="AJ337" i="23"/>
  <c r="AK337" i="23"/>
  <c r="AL337" i="23"/>
  <c r="AJ338" i="23"/>
  <c r="AK338" i="23"/>
  <c r="AL338" i="23"/>
  <c r="AJ339" i="23"/>
  <c r="AK339" i="23"/>
  <c r="AL339" i="23"/>
  <c r="AJ340" i="23"/>
  <c r="AK340" i="23"/>
  <c r="AL340" i="23"/>
  <c r="AJ341" i="23"/>
  <c r="AK341" i="23"/>
  <c r="AL341" i="23"/>
  <c r="AJ342" i="23"/>
  <c r="AK342" i="23"/>
  <c r="AL342" i="23"/>
  <c r="AJ343" i="23"/>
  <c r="AK343" i="23"/>
  <c r="AL343" i="23"/>
  <c r="AJ344" i="23"/>
  <c r="AK344" i="23"/>
  <c r="AL344" i="23"/>
  <c r="AJ345" i="23"/>
  <c r="AK345" i="23"/>
  <c r="AL345" i="23"/>
  <c r="AJ346" i="23"/>
  <c r="AK346" i="23"/>
  <c r="AL346" i="23"/>
  <c r="AJ347" i="23"/>
  <c r="AK347" i="23"/>
  <c r="AL347" i="23"/>
  <c r="AJ348" i="23"/>
  <c r="AK348" i="23"/>
  <c r="AL348" i="23"/>
  <c r="AJ349" i="23"/>
  <c r="AK349" i="23"/>
  <c r="AL349" i="23"/>
  <c r="AJ350" i="23"/>
  <c r="AK350" i="23"/>
  <c r="AL350" i="23"/>
  <c r="AJ351" i="23"/>
  <c r="AK351" i="23"/>
  <c r="AL351" i="23"/>
  <c r="AJ352" i="23"/>
  <c r="AK352" i="23"/>
  <c r="AL352" i="23"/>
  <c r="AJ353" i="23"/>
  <c r="AK353" i="23"/>
  <c r="AL353" i="23"/>
  <c r="AJ354" i="23"/>
  <c r="AK354" i="23"/>
  <c r="AL354" i="23"/>
  <c r="AJ355" i="23"/>
  <c r="AK355" i="23"/>
  <c r="AL355" i="23"/>
  <c r="AJ356" i="23"/>
  <c r="AK356" i="23"/>
  <c r="AL356" i="23"/>
  <c r="AJ357" i="23"/>
  <c r="AK357" i="23"/>
  <c r="AL357" i="23"/>
  <c r="AJ358" i="23"/>
  <c r="AK358" i="23"/>
  <c r="AL358" i="23"/>
  <c r="AJ359" i="23"/>
  <c r="AK359" i="23"/>
  <c r="AL359" i="23"/>
  <c r="AJ360" i="23"/>
  <c r="AK360" i="23"/>
  <c r="AL360" i="23"/>
  <c r="AJ361" i="23"/>
  <c r="AK361" i="23"/>
  <c r="AL361" i="23"/>
  <c r="AJ362" i="23"/>
  <c r="AK362" i="23"/>
  <c r="AL362" i="23"/>
  <c r="AJ363" i="23"/>
  <c r="AK363" i="23"/>
  <c r="AL363" i="23"/>
  <c r="AJ364" i="23"/>
  <c r="AK364" i="23"/>
  <c r="AL364" i="23"/>
  <c r="AJ365" i="23"/>
  <c r="AK365" i="23"/>
  <c r="AL365" i="23"/>
  <c r="AJ366" i="23"/>
  <c r="AK366" i="23"/>
  <c r="AL366" i="23"/>
  <c r="AJ367" i="23"/>
  <c r="AK367" i="23"/>
  <c r="AL367" i="23"/>
  <c r="AJ368" i="23"/>
  <c r="AK368" i="23"/>
  <c r="AL368" i="23"/>
  <c r="AJ369" i="23"/>
  <c r="AK369" i="23"/>
  <c r="AL369" i="23"/>
  <c r="AJ370" i="23"/>
  <c r="AK370" i="23"/>
  <c r="AL370" i="23"/>
  <c r="AJ371" i="23"/>
  <c r="AK371" i="23"/>
  <c r="AL371" i="23"/>
  <c r="AJ372" i="23"/>
  <c r="AK372" i="23"/>
  <c r="AL372" i="23"/>
  <c r="AJ373" i="23"/>
  <c r="AK373" i="23"/>
  <c r="AL373" i="23"/>
  <c r="AJ374" i="23"/>
  <c r="AK374" i="23"/>
  <c r="AL374" i="23"/>
  <c r="AJ375" i="23"/>
  <c r="AK375" i="23"/>
  <c r="AL375" i="23"/>
  <c r="AJ376" i="23"/>
  <c r="AK376" i="23"/>
  <c r="AL376" i="23"/>
  <c r="AJ377" i="23"/>
  <c r="AK377" i="23"/>
  <c r="AL377" i="23"/>
  <c r="AJ378" i="23"/>
  <c r="AK378" i="23"/>
  <c r="AL378" i="23"/>
  <c r="AJ379" i="23"/>
  <c r="AK379" i="23"/>
  <c r="AL379" i="23"/>
  <c r="AJ380" i="23"/>
  <c r="AK380" i="23"/>
  <c r="AL380" i="23"/>
  <c r="AJ381" i="23"/>
  <c r="AK381" i="23"/>
  <c r="AL381" i="23"/>
  <c r="AJ382" i="23"/>
  <c r="AK382" i="23"/>
  <c r="AL382" i="23"/>
  <c r="AJ383" i="23"/>
  <c r="AK383" i="23"/>
  <c r="AL383" i="23"/>
  <c r="AJ384" i="23"/>
  <c r="AK384" i="23"/>
  <c r="AL384" i="23"/>
  <c r="AJ385" i="23"/>
  <c r="AK385" i="23"/>
  <c r="AL385" i="23"/>
  <c r="AL266" i="23"/>
  <c r="AK266" i="23"/>
  <c r="AJ266" i="23"/>
  <c r="AG267" i="23"/>
  <c r="AG268" i="23"/>
  <c r="AG269" i="23"/>
  <c r="AG270" i="23"/>
  <c r="AG271" i="23"/>
  <c r="AG272" i="23"/>
  <c r="AG273" i="23"/>
  <c r="AG274" i="23"/>
  <c r="AG275" i="23"/>
  <c r="AG276" i="23"/>
  <c r="AG277" i="23"/>
  <c r="AG278" i="23"/>
  <c r="AG279" i="23"/>
  <c r="AG280" i="23"/>
  <c r="AG281" i="23"/>
  <c r="AG282" i="23"/>
  <c r="AG283" i="23"/>
  <c r="AG284" i="23"/>
  <c r="AG285" i="23"/>
  <c r="AG286" i="23"/>
  <c r="AG287" i="23"/>
  <c r="AG288" i="23"/>
  <c r="AG289" i="23"/>
  <c r="AG290" i="23"/>
  <c r="AG291" i="23"/>
  <c r="AG292" i="23"/>
  <c r="AG293" i="23"/>
  <c r="AG294" i="23"/>
  <c r="AG295" i="23"/>
  <c r="AG296" i="23"/>
  <c r="AG297" i="23"/>
  <c r="AG298" i="23"/>
  <c r="AG299" i="23"/>
  <c r="AG300" i="23"/>
  <c r="AG301" i="23"/>
  <c r="AG302" i="23"/>
  <c r="AG303" i="23"/>
  <c r="AG304" i="23"/>
  <c r="AG305" i="23"/>
  <c r="AG306" i="23"/>
  <c r="AG307" i="23"/>
  <c r="AG308" i="23"/>
  <c r="AG309" i="23"/>
  <c r="AG310" i="23"/>
  <c r="AG311" i="23"/>
  <c r="AG312" i="23"/>
  <c r="AG313" i="23"/>
  <c r="AG314" i="23"/>
  <c r="AG315" i="23"/>
  <c r="AG316" i="23"/>
  <c r="AG317" i="23"/>
  <c r="AG318" i="23"/>
  <c r="AG319" i="23"/>
  <c r="AG320" i="23"/>
  <c r="AG321" i="23"/>
  <c r="AG322" i="23"/>
  <c r="AG323" i="23"/>
  <c r="AG324" i="23"/>
  <c r="AG325" i="23"/>
  <c r="AG326" i="23"/>
  <c r="AG327" i="23"/>
  <c r="AG328" i="23"/>
  <c r="AG329" i="23"/>
  <c r="AG330" i="23"/>
  <c r="AG331" i="23"/>
  <c r="AG332" i="23"/>
  <c r="AG333" i="23"/>
  <c r="AG334" i="23"/>
  <c r="AG335" i="23"/>
  <c r="AG336" i="23"/>
  <c r="AG337" i="23"/>
  <c r="AG338" i="23"/>
  <c r="AG339" i="23"/>
  <c r="AG340" i="23"/>
  <c r="AG341" i="23"/>
  <c r="AG342" i="23"/>
  <c r="AG343" i="23"/>
  <c r="AG344" i="23"/>
  <c r="AG345" i="23"/>
  <c r="AG346" i="23"/>
  <c r="AG347" i="23"/>
  <c r="AG348" i="23"/>
  <c r="AG349" i="23"/>
  <c r="AG350" i="23"/>
  <c r="AG351" i="23"/>
  <c r="AG352" i="23"/>
  <c r="AG353" i="23"/>
  <c r="AG354" i="23"/>
  <c r="AG355" i="23"/>
  <c r="AG356" i="23"/>
  <c r="AG357" i="23"/>
  <c r="AG358" i="23"/>
  <c r="AG359" i="23"/>
  <c r="AG360" i="23"/>
  <c r="AG361" i="23"/>
  <c r="AG362" i="23"/>
  <c r="AG363" i="23"/>
  <c r="AG364" i="23"/>
  <c r="AG365" i="23"/>
  <c r="AG366" i="23"/>
  <c r="AG367" i="23"/>
  <c r="AG368" i="23"/>
  <c r="AG369" i="23"/>
  <c r="AG370" i="23"/>
  <c r="AG371" i="23"/>
  <c r="AG372" i="23"/>
  <c r="AG373" i="23"/>
  <c r="AG374" i="23"/>
  <c r="AG375" i="23"/>
  <c r="AG376" i="23"/>
  <c r="AG377" i="23"/>
  <c r="AG378" i="23"/>
  <c r="AG379" i="23"/>
  <c r="AG380" i="23"/>
  <c r="AG381" i="23"/>
  <c r="AG382" i="23"/>
  <c r="AG383" i="23"/>
  <c r="AG384" i="23"/>
  <c r="AG385" i="23"/>
  <c r="AG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266" i="23"/>
  <c r="AG241" i="23"/>
  <c r="AG249" i="23"/>
  <c r="B254" i="23" s="1"/>
  <c r="CA222" i="23"/>
  <c r="B232" i="23" s="1"/>
  <c r="AK227" i="23"/>
  <c r="AN227" i="23" s="1"/>
  <c r="AO227" i="23" s="1"/>
  <c r="AI227" i="23"/>
  <c r="AJ227" i="23" s="1"/>
  <c r="AL227" i="23" l="1"/>
  <c r="AM227" i="23" s="1"/>
  <c r="AP227" i="23" s="1"/>
  <c r="AM94" i="23"/>
  <c r="AN94" i="23"/>
  <c r="AO94" i="23"/>
  <c r="AP94" i="23" s="1"/>
  <c r="AQ94" i="23" s="1"/>
  <c r="AM95" i="23"/>
  <c r="AN95" i="23" s="1"/>
  <c r="AO95" i="23"/>
  <c r="AP95" i="23" s="1"/>
  <c r="AQ95" i="23" s="1"/>
  <c r="AM96" i="23"/>
  <c r="AN96" i="23" s="1"/>
  <c r="AO96" i="23"/>
  <c r="AP96" i="23" s="1"/>
  <c r="AQ96" i="23" s="1"/>
  <c r="AM97" i="23"/>
  <c r="AN97" i="23"/>
  <c r="AO97" i="23"/>
  <c r="AP97" i="23" s="1"/>
  <c r="AQ97" i="23" s="1"/>
  <c r="AM98" i="23"/>
  <c r="AN98" i="23"/>
  <c r="AO98" i="23"/>
  <c r="AP98" i="23" s="1"/>
  <c r="AQ98" i="23" s="1"/>
  <c r="AM99" i="23"/>
  <c r="AN99" i="23"/>
  <c r="AO99" i="23"/>
  <c r="AP99" i="23" s="1"/>
  <c r="AQ99" i="23" s="1"/>
  <c r="AM100" i="23"/>
  <c r="AN100" i="23"/>
  <c r="AO100" i="23"/>
  <c r="AP100" i="23" s="1"/>
  <c r="AQ100" i="23" s="1"/>
  <c r="AM101" i="23"/>
  <c r="AN101" i="23" s="1"/>
  <c r="AO101" i="23"/>
  <c r="AM102" i="23"/>
  <c r="AN102" i="23"/>
  <c r="AO102" i="23"/>
  <c r="AM103" i="23"/>
  <c r="AN103" i="23" s="1"/>
  <c r="AO103" i="23"/>
  <c r="AM104" i="23"/>
  <c r="AN104" i="23" s="1"/>
  <c r="AO104" i="23"/>
  <c r="AM105" i="23"/>
  <c r="AN105" i="23"/>
  <c r="AO105" i="23"/>
  <c r="AM106" i="23"/>
  <c r="AN106" i="23" s="1"/>
  <c r="AO106" i="23"/>
  <c r="AM107" i="23"/>
  <c r="AN107" i="23" s="1"/>
  <c r="AO107" i="23"/>
  <c r="AM108" i="23"/>
  <c r="AN108" i="23"/>
  <c r="AO108" i="23"/>
  <c r="AM109" i="23"/>
  <c r="AN109" i="23"/>
  <c r="AO109" i="23"/>
  <c r="AM110" i="23"/>
  <c r="AN110" i="23" s="1"/>
  <c r="AO110" i="23"/>
  <c r="AM111" i="23"/>
  <c r="AN111" i="23" s="1"/>
  <c r="AO111" i="23"/>
  <c r="AM112" i="23"/>
  <c r="AN112" i="23"/>
  <c r="AO112" i="23"/>
  <c r="AM113" i="23"/>
  <c r="AN113" i="23" s="1"/>
  <c r="AO113" i="23"/>
  <c r="AM114" i="23"/>
  <c r="AN114" i="23"/>
  <c r="AO114" i="23"/>
  <c r="AM115" i="23"/>
  <c r="AN115" i="23" s="1"/>
  <c r="AO115" i="23"/>
  <c r="AM116" i="23"/>
  <c r="AN116" i="23"/>
  <c r="AO116" i="23"/>
  <c r="AM117" i="23"/>
  <c r="AN117" i="23" s="1"/>
  <c r="AO117" i="23"/>
  <c r="AM118" i="23"/>
  <c r="AN118" i="23" s="1"/>
  <c r="AO118" i="23"/>
  <c r="AM119" i="23"/>
  <c r="AN119" i="23" s="1"/>
  <c r="AO119" i="23"/>
  <c r="AM120" i="23"/>
  <c r="AN120" i="23" s="1"/>
  <c r="AO120" i="23"/>
  <c r="AM121" i="23"/>
  <c r="AN121" i="23" s="1"/>
  <c r="AO121" i="23"/>
  <c r="AM122" i="23"/>
  <c r="AN122" i="23"/>
  <c r="AO122" i="23"/>
  <c r="AM123" i="23"/>
  <c r="AN123" i="23"/>
  <c r="AO123" i="23"/>
  <c r="AM124" i="23"/>
  <c r="AN124" i="23"/>
  <c r="AO124" i="23"/>
  <c r="AM125" i="23"/>
  <c r="AN125" i="23" s="1"/>
  <c r="AO125" i="23"/>
  <c r="AM126" i="23"/>
  <c r="AN126" i="23" s="1"/>
  <c r="AO126" i="23"/>
  <c r="AM127" i="23"/>
  <c r="AN127" i="23" s="1"/>
  <c r="AO127" i="23"/>
  <c r="AM128" i="23"/>
  <c r="AN128" i="23" s="1"/>
  <c r="AO128" i="23"/>
  <c r="AM129" i="23"/>
  <c r="AN129" i="23" s="1"/>
  <c r="AO129" i="23"/>
  <c r="AM130" i="23"/>
  <c r="AN130" i="23" s="1"/>
  <c r="AO130" i="23"/>
  <c r="AM131" i="23"/>
  <c r="AN131" i="23" s="1"/>
  <c r="AO131" i="23"/>
  <c r="AM132" i="23"/>
  <c r="AN132" i="23" s="1"/>
  <c r="AO132" i="23"/>
  <c r="AM133" i="23"/>
  <c r="AN133" i="23" s="1"/>
  <c r="AO133" i="23"/>
  <c r="AM134" i="23"/>
  <c r="AN134" i="23" s="1"/>
  <c r="AO134" i="23"/>
  <c r="AM135" i="23"/>
  <c r="AN135" i="23" s="1"/>
  <c r="AO135" i="23"/>
  <c r="AM136" i="23"/>
  <c r="AN136" i="23" s="1"/>
  <c r="AO136" i="23"/>
  <c r="AM137" i="23"/>
  <c r="AN137" i="23" s="1"/>
  <c r="AO137" i="23"/>
  <c r="AM138" i="23"/>
  <c r="AN138" i="23" s="1"/>
  <c r="AO138" i="23"/>
  <c r="AM139" i="23"/>
  <c r="AN139" i="23" s="1"/>
  <c r="AO139" i="23"/>
  <c r="AM140" i="23"/>
  <c r="AN140" i="23" s="1"/>
  <c r="AO140" i="23"/>
  <c r="AM141" i="23"/>
  <c r="AN141" i="23" s="1"/>
  <c r="AO141" i="23"/>
  <c r="AM142" i="23"/>
  <c r="AN142" i="23" s="1"/>
  <c r="AO142" i="23"/>
  <c r="AM143" i="23"/>
  <c r="AN143" i="23" s="1"/>
  <c r="AO143" i="23"/>
  <c r="AM144" i="23"/>
  <c r="AN144" i="23" s="1"/>
  <c r="AO144" i="23"/>
  <c r="AM145" i="23"/>
  <c r="AN145" i="23" s="1"/>
  <c r="AO145" i="23"/>
  <c r="AM146" i="23"/>
  <c r="AN146" i="23"/>
  <c r="AO146" i="23"/>
  <c r="AM147" i="23"/>
  <c r="AN147" i="23" s="1"/>
  <c r="AO147" i="23"/>
  <c r="AM148" i="23"/>
  <c r="AN148" i="23" s="1"/>
  <c r="AO148" i="23"/>
  <c r="AM149" i="23"/>
  <c r="AN149" i="23" s="1"/>
  <c r="AO149" i="23"/>
  <c r="AM150" i="23"/>
  <c r="AN150" i="23" s="1"/>
  <c r="AO150" i="23"/>
  <c r="AM151" i="23"/>
  <c r="AN151" i="23" s="1"/>
  <c r="AO151" i="23"/>
  <c r="AM152" i="23"/>
  <c r="AN152" i="23" s="1"/>
  <c r="AO152" i="23"/>
  <c r="AM153" i="23"/>
  <c r="AN153" i="23" s="1"/>
  <c r="AO153" i="23"/>
  <c r="AM154" i="23"/>
  <c r="AN154" i="23" s="1"/>
  <c r="AO154" i="23"/>
  <c r="AM155" i="23"/>
  <c r="AN155" i="23" s="1"/>
  <c r="AO155" i="23"/>
  <c r="AM156" i="23"/>
  <c r="AN156" i="23" s="1"/>
  <c r="AO156" i="23"/>
  <c r="AM157" i="23"/>
  <c r="AN157" i="23" s="1"/>
  <c r="AO157" i="23"/>
  <c r="AM158" i="23"/>
  <c r="AN158" i="23" s="1"/>
  <c r="AO158" i="23"/>
  <c r="AM159" i="23"/>
  <c r="AN159" i="23" s="1"/>
  <c r="AO159" i="23"/>
  <c r="AM160" i="23"/>
  <c r="AN160" i="23" s="1"/>
  <c r="AO160" i="23"/>
  <c r="AM161" i="23"/>
  <c r="AN161" i="23" s="1"/>
  <c r="AO161" i="23"/>
  <c r="AM162" i="23"/>
  <c r="AN162" i="23"/>
  <c r="AO162" i="23"/>
  <c r="AM163" i="23"/>
  <c r="AN163" i="23" s="1"/>
  <c r="AO163" i="23"/>
  <c r="AM164" i="23"/>
  <c r="AN164" i="23" s="1"/>
  <c r="AO164" i="23"/>
  <c r="AM165" i="23"/>
  <c r="AN165" i="23" s="1"/>
  <c r="AO165" i="23"/>
  <c r="AM166" i="23"/>
  <c r="AN166" i="23" s="1"/>
  <c r="AO166" i="23"/>
  <c r="AM167" i="23"/>
  <c r="AN167" i="23" s="1"/>
  <c r="AO167" i="23"/>
  <c r="AM168" i="23"/>
  <c r="AN168" i="23" s="1"/>
  <c r="AO168" i="23"/>
  <c r="AM169" i="23"/>
  <c r="AN169" i="23" s="1"/>
  <c r="AO169" i="23"/>
  <c r="AM170" i="23"/>
  <c r="AN170" i="23" s="1"/>
  <c r="AO170" i="23"/>
  <c r="AM171" i="23"/>
  <c r="AN171" i="23" s="1"/>
  <c r="AO171" i="23"/>
  <c r="AM172" i="23"/>
  <c r="AN172" i="23" s="1"/>
  <c r="AO172" i="23"/>
  <c r="AM173" i="23"/>
  <c r="AN173" i="23" s="1"/>
  <c r="AO173" i="23"/>
  <c r="AM174" i="23"/>
  <c r="AN174" i="23" s="1"/>
  <c r="AO174" i="23"/>
  <c r="AM175" i="23"/>
  <c r="AN175" i="23" s="1"/>
  <c r="AO175" i="23"/>
  <c r="AM176" i="23"/>
  <c r="AN176" i="23" s="1"/>
  <c r="AO176" i="23"/>
  <c r="AM177" i="23"/>
  <c r="AN177" i="23" s="1"/>
  <c r="AO177" i="23"/>
  <c r="AM178" i="23"/>
  <c r="AN178" i="23"/>
  <c r="AO178" i="23"/>
  <c r="AM179" i="23"/>
  <c r="AN179" i="23" s="1"/>
  <c r="AO179" i="23"/>
  <c r="AR179" i="23" s="1"/>
  <c r="AS179" i="23" s="1"/>
  <c r="AM180" i="23"/>
  <c r="AN180" i="23" s="1"/>
  <c r="AO180" i="23"/>
  <c r="AR180" i="23" s="1"/>
  <c r="AS180" i="23" s="1"/>
  <c r="AM181" i="23"/>
  <c r="AN181" i="23" s="1"/>
  <c r="AO181" i="23"/>
  <c r="AR181" i="23" s="1"/>
  <c r="AS181" i="23" s="1"/>
  <c r="AM182" i="23"/>
  <c r="AN182" i="23" s="1"/>
  <c r="AO182" i="23"/>
  <c r="AR182" i="23" s="1"/>
  <c r="AS182" i="23" s="1"/>
  <c r="AP182" i="23"/>
  <c r="AQ182" i="23" s="1"/>
  <c r="AM183" i="23"/>
  <c r="AN183" i="23" s="1"/>
  <c r="AO183" i="23"/>
  <c r="AR183" i="23" s="1"/>
  <c r="AS183" i="23" s="1"/>
  <c r="AM184" i="23"/>
  <c r="AN184" i="23" s="1"/>
  <c r="AO184" i="23"/>
  <c r="AR184" i="23" s="1"/>
  <c r="AS184" i="23" s="1"/>
  <c r="AM185" i="23"/>
  <c r="AN185" i="23" s="1"/>
  <c r="AO185" i="23"/>
  <c r="AR185" i="23" s="1"/>
  <c r="AS185" i="23" s="1"/>
  <c r="AM186" i="23"/>
  <c r="AN186" i="23" s="1"/>
  <c r="AO186" i="23"/>
  <c r="AR186" i="23" s="1"/>
  <c r="AS186" i="23" s="1"/>
  <c r="AM187" i="23"/>
  <c r="AN187" i="23" s="1"/>
  <c r="AO187" i="23"/>
  <c r="AR187" i="23" s="1"/>
  <c r="AS187" i="23" s="1"/>
  <c r="AM188" i="23"/>
  <c r="AN188" i="23" s="1"/>
  <c r="AO188" i="23"/>
  <c r="AR188" i="23" s="1"/>
  <c r="AS188" i="23" s="1"/>
  <c r="AM189" i="23"/>
  <c r="AN189" i="23" s="1"/>
  <c r="AO189" i="23"/>
  <c r="AR189" i="23" s="1"/>
  <c r="AS189" i="23" s="1"/>
  <c r="AM190" i="23"/>
  <c r="AN190" i="23" s="1"/>
  <c r="AO190" i="23"/>
  <c r="AR190" i="23" s="1"/>
  <c r="AS190" i="23" s="1"/>
  <c r="AM191" i="23"/>
  <c r="AN191" i="23" s="1"/>
  <c r="AO191" i="23"/>
  <c r="AR191" i="23" s="1"/>
  <c r="AS191" i="23" s="1"/>
  <c r="AM192" i="23"/>
  <c r="AN192" i="23" s="1"/>
  <c r="AO192" i="23"/>
  <c r="AR192" i="23" s="1"/>
  <c r="AS192" i="23" s="1"/>
  <c r="AM193" i="23"/>
  <c r="AN193" i="23" s="1"/>
  <c r="AO193" i="23"/>
  <c r="AR193" i="23" s="1"/>
  <c r="AS193" i="23" s="1"/>
  <c r="AM194" i="23"/>
  <c r="AN194" i="23" s="1"/>
  <c r="AO194" i="23"/>
  <c r="AR194" i="23" s="1"/>
  <c r="AS194" i="23" s="1"/>
  <c r="AM195" i="23"/>
  <c r="AN195" i="23" s="1"/>
  <c r="AO195" i="23"/>
  <c r="AR195" i="23" s="1"/>
  <c r="AS195" i="23" s="1"/>
  <c r="AM196" i="23"/>
  <c r="AN196" i="23" s="1"/>
  <c r="AO196" i="23"/>
  <c r="AR196" i="23" s="1"/>
  <c r="AS196" i="23" s="1"/>
  <c r="AM197" i="23"/>
  <c r="AN197" i="23" s="1"/>
  <c r="AO197" i="23"/>
  <c r="AR197" i="23" s="1"/>
  <c r="AS197" i="23" s="1"/>
  <c r="AM198" i="23"/>
  <c r="AN198" i="23" s="1"/>
  <c r="AO198" i="23"/>
  <c r="AR198" i="23" s="1"/>
  <c r="AS198" i="23" s="1"/>
  <c r="AM199" i="23"/>
  <c r="AN199" i="23" s="1"/>
  <c r="AO199" i="23"/>
  <c r="AR199" i="23" s="1"/>
  <c r="AS199" i="23" s="1"/>
  <c r="AM200" i="23"/>
  <c r="AN200" i="23" s="1"/>
  <c r="AO200" i="23"/>
  <c r="AR200" i="23" s="1"/>
  <c r="AS200" i="23" s="1"/>
  <c r="AM201" i="23"/>
  <c r="AN201" i="23" s="1"/>
  <c r="AO201" i="23"/>
  <c r="AR201" i="23" s="1"/>
  <c r="AS201" i="23" s="1"/>
  <c r="AM202" i="23"/>
  <c r="AN202" i="23" s="1"/>
  <c r="AO202" i="23"/>
  <c r="AR202" i="23" s="1"/>
  <c r="AS202" i="23"/>
  <c r="AM203" i="23"/>
  <c r="AN203" i="23" s="1"/>
  <c r="AO203" i="23"/>
  <c r="AR203" i="23" s="1"/>
  <c r="AS203" i="23" s="1"/>
  <c r="AM204" i="23"/>
  <c r="AN204" i="23" s="1"/>
  <c r="AO204" i="23"/>
  <c r="AR204" i="23" s="1"/>
  <c r="AS204" i="23" s="1"/>
  <c r="AM205" i="23"/>
  <c r="AN205" i="23" s="1"/>
  <c r="AO205" i="23"/>
  <c r="AR205" i="23" s="1"/>
  <c r="AS205" i="23" s="1"/>
  <c r="AP205" i="23"/>
  <c r="AQ205" i="23" s="1"/>
  <c r="AM206" i="23"/>
  <c r="AN206" i="23" s="1"/>
  <c r="AO206" i="23"/>
  <c r="AR206" i="23" s="1"/>
  <c r="AS206" i="23"/>
  <c r="AM207" i="23"/>
  <c r="AN207" i="23" s="1"/>
  <c r="AO207" i="23"/>
  <c r="AR207" i="23" s="1"/>
  <c r="AS207" i="23" s="1"/>
  <c r="AM208" i="23"/>
  <c r="AN208" i="23" s="1"/>
  <c r="AO208" i="23"/>
  <c r="AR208" i="23" s="1"/>
  <c r="AS208" i="23" s="1"/>
  <c r="AM209" i="23"/>
  <c r="AN209" i="23" s="1"/>
  <c r="AO209" i="23"/>
  <c r="AR209" i="23" s="1"/>
  <c r="AS209" i="23"/>
  <c r="AM210" i="23"/>
  <c r="AN210" i="23" s="1"/>
  <c r="AO210" i="23"/>
  <c r="AR210" i="23" s="1"/>
  <c r="AS210" i="23" s="1"/>
  <c r="AM211" i="23"/>
  <c r="AN211" i="23" s="1"/>
  <c r="AO211" i="23"/>
  <c r="AR211" i="23" s="1"/>
  <c r="AS211" i="23" s="1"/>
  <c r="AM212" i="23"/>
  <c r="AN212" i="23" s="1"/>
  <c r="AO212" i="23"/>
  <c r="AR212" i="23" s="1"/>
  <c r="AS212" i="23" s="1"/>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O93" i="23"/>
  <c r="AR93" i="23" s="1"/>
  <c r="AS93" i="23" s="1"/>
  <c r="AM93" i="23"/>
  <c r="AN93" i="23" s="1"/>
  <c r="AP198" i="23" l="1"/>
  <c r="AQ198" i="23" s="1"/>
  <c r="AP201" i="23"/>
  <c r="AQ201" i="23" s="1"/>
  <c r="AP211" i="23"/>
  <c r="AQ211" i="23" s="1"/>
  <c r="AP209" i="23"/>
  <c r="AQ209" i="23" s="1"/>
  <c r="AP190" i="23"/>
  <c r="AQ190" i="23" s="1"/>
  <c r="AP93" i="23"/>
  <c r="AQ93" i="23" s="1"/>
  <c r="AT93" i="23" s="1"/>
  <c r="AT209" i="23"/>
  <c r="AP197" i="23"/>
  <c r="AQ197" i="23" s="1"/>
  <c r="AT197" i="23" s="1"/>
  <c r="AP194" i="23"/>
  <c r="AQ194" i="23" s="1"/>
  <c r="AT194" i="23" s="1"/>
  <c r="AP206" i="23"/>
  <c r="AQ206" i="23" s="1"/>
  <c r="AT206" i="23" s="1"/>
  <c r="AT201" i="23"/>
  <c r="AP189" i="23"/>
  <c r="AQ189" i="23" s="1"/>
  <c r="AP186" i="23"/>
  <c r="AQ186" i="23" s="1"/>
  <c r="AT186" i="23" s="1"/>
  <c r="AP181" i="23"/>
  <c r="AQ181" i="23" s="1"/>
  <c r="AT181" i="23" s="1"/>
  <c r="AT198" i="23"/>
  <c r="AT205" i="23"/>
  <c r="AT211" i="23"/>
  <c r="AP163" i="23"/>
  <c r="AQ163" i="23" s="1"/>
  <c r="AR163" i="23"/>
  <c r="AS163" i="23" s="1"/>
  <c r="AT163" i="23" s="1"/>
  <c r="AP150" i="23"/>
  <c r="AQ150" i="23" s="1"/>
  <c r="AR150" i="23"/>
  <c r="AS150" i="23" s="1"/>
  <c r="AP107" i="23"/>
  <c r="AQ107" i="23" s="1"/>
  <c r="AR107" i="23"/>
  <c r="AS107" i="23" s="1"/>
  <c r="AP137" i="23"/>
  <c r="AQ137" i="23" s="1"/>
  <c r="AR137" i="23"/>
  <c r="AS137" i="23" s="1"/>
  <c r="AT137" i="23" s="1"/>
  <c r="AP207" i="23"/>
  <c r="AQ207" i="23" s="1"/>
  <c r="AT207" i="23" s="1"/>
  <c r="AP199" i="23"/>
  <c r="AQ199" i="23" s="1"/>
  <c r="AT199" i="23" s="1"/>
  <c r="AP192" i="23"/>
  <c r="AQ192" i="23" s="1"/>
  <c r="AT192" i="23" s="1"/>
  <c r="AT190" i="23"/>
  <c r="AP184" i="23"/>
  <c r="AQ184" i="23" s="1"/>
  <c r="AT184" i="23" s="1"/>
  <c r="AT182" i="23"/>
  <c r="AP173" i="23"/>
  <c r="AQ173" i="23" s="1"/>
  <c r="AR173" i="23"/>
  <c r="AS173" i="23" s="1"/>
  <c r="AT173" i="23" s="1"/>
  <c r="AP171" i="23"/>
  <c r="AQ171" i="23" s="1"/>
  <c r="AR171" i="23"/>
  <c r="AS171" i="23" s="1"/>
  <c r="AT171" i="23" s="1"/>
  <c r="AP158" i="23"/>
  <c r="AQ158" i="23" s="1"/>
  <c r="AR158" i="23"/>
  <c r="AS158" i="23" s="1"/>
  <c r="AP156" i="23"/>
  <c r="AQ156" i="23" s="1"/>
  <c r="AR156" i="23"/>
  <c r="AS156" i="23" s="1"/>
  <c r="AP141" i="23"/>
  <c r="AQ141" i="23" s="1"/>
  <c r="AR141" i="23"/>
  <c r="AS141" i="23" s="1"/>
  <c r="AT141" i="23" s="1"/>
  <c r="AP139" i="23"/>
  <c r="AQ139" i="23" s="1"/>
  <c r="AR139" i="23"/>
  <c r="AS139" i="23" s="1"/>
  <c r="AT139" i="23" s="1"/>
  <c r="AP111" i="23"/>
  <c r="AQ111" i="23" s="1"/>
  <c r="AR111" i="23"/>
  <c r="AS111" i="23" s="1"/>
  <c r="AP135" i="23"/>
  <c r="AQ135" i="23" s="1"/>
  <c r="AR135" i="23"/>
  <c r="AS135" i="23" s="1"/>
  <c r="AP169" i="23"/>
  <c r="AQ169" i="23" s="1"/>
  <c r="AR169" i="23"/>
  <c r="AS169" i="23" s="1"/>
  <c r="AT169" i="23" s="1"/>
  <c r="AP154" i="23"/>
  <c r="AQ154" i="23" s="1"/>
  <c r="AR154" i="23"/>
  <c r="AS154" i="23" s="1"/>
  <c r="AT154" i="23" s="1"/>
  <c r="AP208" i="23"/>
  <c r="AQ208" i="23" s="1"/>
  <c r="AT208" i="23" s="1"/>
  <c r="AP200" i="23"/>
  <c r="AQ200" i="23" s="1"/>
  <c r="AT200" i="23" s="1"/>
  <c r="AP195" i="23"/>
  <c r="AQ195" i="23" s="1"/>
  <c r="AT195" i="23" s="1"/>
  <c r="AP187" i="23"/>
  <c r="AQ187" i="23" s="1"/>
  <c r="AT187" i="23" s="1"/>
  <c r="AP179" i="23"/>
  <c r="AQ179" i="23" s="1"/>
  <c r="AP177" i="23"/>
  <c r="AQ177" i="23" s="1"/>
  <c r="AR177" i="23"/>
  <c r="AS177" i="23" s="1"/>
  <c r="AP175" i="23"/>
  <c r="AQ175" i="23" s="1"/>
  <c r="AR175" i="23"/>
  <c r="AS175" i="23" s="1"/>
  <c r="AP162" i="23"/>
  <c r="AQ162" i="23" s="1"/>
  <c r="AR162" i="23"/>
  <c r="AS162" i="23" s="1"/>
  <c r="AT162" i="23" s="1"/>
  <c r="AP160" i="23"/>
  <c r="AQ160" i="23" s="1"/>
  <c r="AR160" i="23"/>
  <c r="AS160" i="23" s="1"/>
  <c r="AT160" i="23" s="1"/>
  <c r="AP145" i="23"/>
  <c r="AQ145" i="23" s="1"/>
  <c r="AR145" i="23"/>
  <c r="AS145" i="23" s="1"/>
  <c r="AP143" i="23"/>
  <c r="AQ143" i="23" s="1"/>
  <c r="AR143" i="23"/>
  <c r="AS143" i="23" s="1"/>
  <c r="AP115" i="23"/>
  <c r="AQ115" i="23" s="1"/>
  <c r="AR115" i="23"/>
  <c r="AS115" i="23" s="1"/>
  <c r="AT115" i="23" s="1"/>
  <c r="AP148" i="23"/>
  <c r="AQ148" i="23" s="1"/>
  <c r="AR148" i="23"/>
  <c r="AS148" i="23" s="1"/>
  <c r="AT148" i="23" s="1"/>
  <c r="AP127" i="23"/>
  <c r="AQ127" i="23" s="1"/>
  <c r="AR127" i="23"/>
  <c r="AS127" i="23" s="1"/>
  <c r="AP166" i="23"/>
  <c r="AQ166" i="23" s="1"/>
  <c r="AR166" i="23"/>
  <c r="AS166" i="23" s="1"/>
  <c r="AP164" i="23"/>
  <c r="AQ164" i="23" s="1"/>
  <c r="AR164" i="23"/>
  <c r="AS164" i="23" s="1"/>
  <c r="AT164" i="23" s="1"/>
  <c r="AP149" i="23"/>
  <c r="AQ149" i="23" s="1"/>
  <c r="AR149" i="23"/>
  <c r="AS149" i="23" s="1"/>
  <c r="AT149" i="23" s="1"/>
  <c r="AP147" i="23"/>
  <c r="AQ147" i="23" s="1"/>
  <c r="AR147" i="23"/>
  <c r="AS147" i="23" s="1"/>
  <c r="AP131" i="23"/>
  <c r="AQ131" i="23" s="1"/>
  <c r="AR131" i="23"/>
  <c r="AS131" i="23" s="1"/>
  <c r="AP119" i="23"/>
  <c r="AQ119" i="23" s="1"/>
  <c r="AR119" i="23"/>
  <c r="AS119" i="23" s="1"/>
  <c r="AT119" i="23" s="1"/>
  <c r="AP165" i="23"/>
  <c r="AQ165" i="23" s="1"/>
  <c r="AR165" i="23"/>
  <c r="AS165" i="23" s="1"/>
  <c r="AT165" i="23" s="1"/>
  <c r="AT179" i="23"/>
  <c r="AP167" i="23"/>
  <c r="AQ167" i="23" s="1"/>
  <c r="AR167" i="23"/>
  <c r="AS167" i="23" s="1"/>
  <c r="AP152" i="23"/>
  <c r="AQ152" i="23" s="1"/>
  <c r="AR152" i="23"/>
  <c r="AS152" i="23" s="1"/>
  <c r="AP210" i="23"/>
  <c r="AQ210" i="23" s="1"/>
  <c r="AT210" i="23" s="1"/>
  <c r="AP202" i="23"/>
  <c r="AQ202" i="23" s="1"/>
  <c r="AT202" i="23" s="1"/>
  <c r="AP193" i="23"/>
  <c r="AQ193" i="23" s="1"/>
  <c r="AT193" i="23" s="1"/>
  <c r="AP185" i="23"/>
  <c r="AQ185" i="23" s="1"/>
  <c r="AT185" i="23" s="1"/>
  <c r="AP170" i="23"/>
  <c r="AQ170" i="23" s="1"/>
  <c r="AR170" i="23"/>
  <c r="AS170" i="23" s="1"/>
  <c r="AP168" i="23"/>
  <c r="AQ168" i="23" s="1"/>
  <c r="AR168" i="23"/>
  <c r="AS168" i="23" s="1"/>
  <c r="AP153" i="23"/>
  <c r="AQ153" i="23" s="1"/>
  <c r="AR153" i="23"/>
  <c r="AS153" i="23" s="1"/>
  <c r="AP151" i="23"/>
  <c r="AQ151" i="23" s="1"/>
  <c r="AR151" i="23"/>
  <c r="AS151" i="23" s="1"/>
  <c r="AT151" i="23" s="1"/>
  <c r="AP123" i="23"/>
  <c r="AQ123" i="23" s="1"/>
  <c r="AR123" i="23"/>
  <c r="AS123" i="23" s="1"/>
  <c r="AP101" i="23"/>
  <c r="AQ101" i="23" s="1"/>
  <c r="AR101" i="23"/>
  <c r="AS101" i="23" s="1"/>
  <c r="AP203" i="23"/>
  <c r="AQ203" i="23" s="1"/>
  <c r="AT203" i="23" s="1"/>
  <c r="AP196" i="23"/>
  <c r="AQ196" i="23" s="1"/>
  <c r="AT196" i="23" s="1"/>
  <c r="AP188" i="23"/>
  <c r="AQ188" i="23" s="1"/>
  <c r="AT188" i="23" s="1"/>
  <c r="AP180" i="23"/>
  <c r="AQ180" i="23" s="1"/>
  <c r="AT180" i="23" s="1"/>
  <c r="AP174" i="23"/>
  <c r="AQ174" i="23" s="1"/>
  <c r="AR174" i="23"/>
  <c r="AS174" i="23" s="1"/>
  <c r="AP172" i="23"/>
  <c r="AQ172" i="23" s="1"/>
  <c r="AR172" i="23"/>
  <c r="AS172" i="23" s="1"/>
  <c r="AP157" i="23"/>
  <c r="AQ157" i="23" s="1"/>
  <c r="AR157" i="23"/>
  <c r="AS157" i="23" s="1"/>
  <c r="AP155" i="23"/>
  <c r="AQ155" i="23" s="1"/>
  <c r="AR155" i="23"/>
  <c r="AS155" i="23" s="1"/>
  <c r="AT155" i="23" s="1"/>
  <c r="AP142" i="23"/>
  <c r="AQ142" i="23" s="1"/>
  <c r="AR142" i="23"/>
  <c r="AS142" i="23" s="1"/>
  <c r="AP140" i="23"/>
  <c r="AQ140" i="23" s="1"/>
  <c r="AR140" i="23"/>
  <c r="AS140" i="23" s="1"/>
  <c r="AP103" i="23"/>
  <c r="AQ103" i="23" s="1"/>
  <c r="AR103" i="23"/>
  <c r="AS103" i="23" s="1"/>
  <c r="AP212" i="23"/>
  <c r="AQ212" i="23" s="1"/>
  <c r="AT212" i="23" s="1"/>
  <c r="AP204" i="23"/>
  <c r="AQ204" i="23" s="1"/>
  <c r="AT204" i="23" s="1"/>
  <c r="AP191" i="23"/>
  <c r="AQ191" i="23" s="1"/>
  <c r="AT191" i="23" s="1"/>
  <c r="AT189" i="23"/>
  <c r="AP183" i="23"/>
  <c r="AQ183" i="23" s="1"/>
  <c r="AT183" i="23" s="1"/>
  <c r="AP178" i="23"/>
  <c r="AQ178" i="23" s="1"/>
  <c r="AR178" i="23"/>
  <c r="AS178" i="23" s="1"/>
  <c r="AP176" i="23"/>
  <c r="AQ176" i="23" s="1"/>
  <c r="AR176" i="23"/>
  <c r="AS176" i="23" s="1"/>
  <c r="AT176" i="23" s="1"/>
  <c r="AP161" i="23"/>
  <c r="AQ161" i="23" s="1"/>
  <c r="AR161" i="23"/>
  <c r="AS161" i="23" s="1"/>
  <c r="AP159" i="23"/>
  <c r="AQ159" i="23" s="1"/>
  <c r="AR159" i="23"/>
  <c r="AS159" i="23" s="1"/>
  <c r="AP146" i="23"/>
  <c r="AQ146" i="23" s="1"/>
  <c r="AR146" i="23"/>
  <c r="AS146" i="23" s="1"/>
  <c r="AP144" i="23"/>
  <c r="AQ144" i="23" s="1"/>
  <c r="AR144" i="23"/>
  <c r="AS144" i="23" s="1"/>
  <c r="AT144" i="23" s="1"/>
  <c r="AP105" i="23"/>
  <c r="AQ105" i="23" s="1"/>
  <c r="AR105" i="23"/>
  <c r="AS105" i="23" s="1"/>
  <c r="AP136" i="23"/>
  <c r="AQ136" i="23" s="1"/>
  <c r="AR136" i="23"/>
  <c r="AS136" i="23" s="1"/>
  <c r="AP132" i="23"/>
  <c r="AQ132" i="23" s="1"/>
  <c r="AR132" i="23"/>
  <c r="AS132" i="23" s="1"/>
  <c r="AP128" i="23"/>
  <c r="AQ128" i="23" s="1"/>
  <c r="AR128" i="23"/>
  <c r="AS128" i="23" s="1"/>
  <c r="AT128" i="23" s="1"/>
  <c r="AP124" i="23"/>
  <c r="AQ124" i="23" s="1"/>
  <c r="AR124" i="23"/>
  <c r="AS124" i="23" s="1"/>
  <c r="AP120" i="23"/>
  <c r="AQ120" i="23" s="1"/>
  <c r="AR120" i="23"/>
  <c r="AS120" i="23" s="1"/>
  <c r="AP116" i="23"/>
  <c r="AQ116" i="23" s="1"/>
  <c r="AR116" i="23"/>
  <c r="AS116" i="23" s="1"/>
  <c r="AP112" i="23"/>
  <c r="AQ112" i="23" s="1"/>
  <c r="AR112" i="23"/>
  <c r="AS112" i="23" s="1"/>
  <c r="AT112" i="23" s="1"/>
  <c r="AP108" i="23"/>
  <c r="AQ108" i="23" s="1"/>
  <c r="AR108" i="23"/>
  <c r="AS108" i="23" s="1"/>
  <c r="AP133" i="23"/>
  <c r="AQ133" i="23" s="1"/>
  <c r="AR133" i="23"/>
  <c r="AS133" i="23" s="1"/>
  <c r="AP129" i="23"/>
  <c r="AQ129" i="23" s="1"/>
  <c r="AR129" i="23"/>
  <c r="AS129" i="23" s="1"/>
  <c r="AP125" i="23"/>
  <c r="AQ125" i="23" s="1"/>
  <c r="AR125" i="23"/>
  <c r="AS125" i="23" s="1"/>
  <c r="AT125" i="23" s="1"/>
  <c r="AP121" i="23"/>
  <c r="AQ121" i="23" s="1"/>
  <c r="AR121" i="23"/>
  <c r="AS121" i="23" s="1"/>
  <c r="AP117" i="23"/>
  <c r="AQ117" i="23" s="1"/>
  <c r="AR117" i="23"/>
  <c r="AS117" i="23" s="1"/>
  <c r="AP113" i="23"/>
  <c r="AQ113" i="23" s="1"/>
  <c r="AR113" i="23"/>
  <c r="AS113" i="23" s="1"/>
  <c r="AP109" i="23"/>
  <c r="AQ109" i="23" s="1"/>
  <c r="AR109" i="23"/>
  <c r="AS109" i="23" s="1"/>
  <c r="AT109" i="23" s="1"/>
  <c r="AP106" i="23"/>
  <c r="AQ106" i="23" s="1"/>
  <c r="AR106" i="23"/>
  <c r="AS106" i="23" s="1"/>
  <c r="AP104" i="23"/>
  <c r="AQ104" i="23" s="1"/>
  <c r="AR104" i="23"/>
  <c r="AS104" i="23" s="1"/>
  <c r="AP102" i="23"/>
  <c r="AQ102" i="23" s="1"/>
  <c r="AR102" i="23"/>
  <c r="AS102" i="23" s="1"/>
  <c r="AP138" i="23"/>
  <c r="AQ138" i="23" s="1"/>
  <c r="AR138" i="23"/>
  <c r="AS138" i="23" s="1"/>
  <c r="AT138" i="23" s="1"/>
  <c r="AP134" i="23"/>
  <c r="AQ134" i="23" s="1"/>
  <c r="AR134" i="23"/>
  <c r="AS134" i="23" s="1"/>
  <c r="AP130" i="23"/>
  <c r="AQ130" i="23" s="1"/>
  <c r="AR130" i="23"/>
  <c r="AS130" i="23" s="1"/>
  <c r="AP126" i="23"/>
  <c r="AQ126" i="23" s="1"/>
  <c r="AR126" i="23"/>
  <c r="AS126" i="23" s="1"/>
  <c r="AP122" i="23"/>
  <c r="AQ122" i="23" s="1"/>
  <c r="AR122" i="23"/>
  <c r="AS122" i="23" s="1"/>
  <c r="AT122" i="23" s="1"/>
  <c r="AP118" i="23"/>
  <c r="AQ118" i="23" s="1"/>
  <c r="AR118" i="23"/>
  <c r="AS118" i="23" s="1"/>
  <c r="AP114" i="23"/>
  <c r="AQ114" i="23" s="1"/>
  <c r="AR114" i="23"/>
  <c r="AS114" i="23" s="1"/>
  <c r="AP110" i="23"/>
  <c r="AQ110" i="23" s="1"/>
  <c r="AR110" i="23"/>
  <c r="AS110" i="23" s="1"/>
  <c r="AR100" i="23"/>
  <c r="AS100" i="23" s="1"/>
  <c r="AT100" i="23" s="1"/>
  <c r="AR99" i="23"/>
  <c r="AS99" i="23" s="1"/>
  <c r="AT99" i="23" s="1"/>
  <c r="AR98" i="23"/>
  <c r="AS98" i="23" s="1"/>
  <c r="AT98" i="23" s="1"/>
  <c r="AR97" i="23"/>
  <c r="AS97" i="23" s="1"/>
  <c r="AT97" i="23" s="1"/>
  <c r="AR96" i="23"/>
  <c r="AS96" i="23" s="1"/>
  <c r="AT96" i="23" s="1"/>
  <c r="AR95" i="23"/>
  <c r="AS95" i="23" s="1"/>
  <c r="AT95" i="23" s="1"/>
  <c r="AR94" i="23"/>
  <c r="AS94" i="23" s="1"/>
  <c r="AT94" i="23" s="1"/>
  <c r="AG87" i="23"/>
  <c r="AG93" i="23"/>
  <c r="CA86" i="23"/>
  <c r="B217" i="23" s="1"/>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93" i="23"/>
  <c r="CA70" i="23"/>
  <c r="B81" i="23" s="1"/>
  <c r="AI76" i="23"/>
  <c r="AK76" i="23"/>
  <c r="AN76" i="23" s="1"/>
  <c r="AO76" i="23" s="1"/>
  <c r="AJ76" i="23"/>
  <c r="AG1908" i="12"/>
  <c r="AG56" i="23"/>
  <c r="AG59" i="23"/>
  <c r="B65" i="23" s="1"/>
  <c r="B46" i="23"/>
  <c r="CA369" i="13"/>
  <c r="B499" i="13" s="1"/>
  <c r="AG390" i="13"/>
  <c r="AG398" i="13"/>
  <c r="AG414" i="13"/>
  <c r="AG437" i="13"/>
  <c r="AG453" i="13"/>
  <c r="AG461" i="13"/>
  <c r="AG477" i="13"/>
  <c r="AG485" i="13"/>
  <c r="D376" i="13"/>
  <c r="AG376" i="13" s="1"/>
  <c r="D377" i="13"/>
  <c r="AG377" i="13" s="1"/>
  <c r="D378" i="13"/>
  <c r="AG378" i="13" s="1"/>
  <c r="D379" i="13"/>
  <c r="AG379" i="13" s="1"/>
  <c r="D380" i="13"/>
  <c r="AG380" i="13" s="1"/>
  <c r="D381" i="13"/>
  <c r="AG381" i="13" s="1"/>
  <c r="D382" i="13"/>
  <c r="AG382" i="13" s="1"/>
  <c r="D383" i="13"/>
  <c r="AG383" i="13" s="1"/>
  <c r="D384" i="13"/>
  <c r="AG384" i="13" s="1"/>
  <c r="D385" i="13"/>
  <c r="AG385" i="13" s="1"/>
  <c r="D386" i="13"/>
  <c r="AG386" i="13" s="1"/>
  <c r="D387" i="13"/>
  <c r="AG387" i="13" s="1"/>
  <c r="D388" i="13"/>
  <c r="AG388" i="13" s="1"/>
  <c r="D389" i="13"/>
  <c r="AG389" i="13" s="1"/>
  <c r="D390" i="13"/>
  <c r="D391" i="13"/>
  <c r="AG391" i="13" s="1"/>
  <c r="D392" i="13"/>
  <c r="AG392" i="13" s="1"/>
  <c r="D393" i="13"/>
  <c r="AG393" i="13" s="1"/>
  <c r="D394" i="13"/>
  <c r="AG394" i="13" s="1"/>
  <c r="D395" i="13"/>
  <c r="AG395" i="13" s="1"/>
  <c r="D396" i="13"/>
  <c r="AG396" i="13" s="1"/>
  <c r="D397" i="13"/>
  <c r="AG397" i="13" s="1"/>
  <c r="D398" i="13"/>
  <c r="D399" i="13"/>
  <c r="AG399" i="13" s="1"/>
  <c r="D400" i="13"/>
  <c r="AG400" i="13" s="1"/>
  <c r="D401" i="13"/>
  <c r="AG401" i="13" s="1"/>
  <c r="D402" i="13"/>
  <c r="AG402" i="13" s="1"/>
  <c r="D403" i="13"/>
  <c r="AG403" i="13" s="1"/>
  <c r="D404" i="13"/>
  <c r="AG404" i="13" s="1"/>
  <c r="D405" i="13"/>
  <c r="AG405" i="13" s="1"/>
  <c r="D406" i="13"/>
  <c r="AG406" i="13" s="1"/>
  <c r="D407" i="13"/>
  <c r="AG407" i="13" s="1"/>
  <c r="D408" i="13"/>
  <c r="AG408" i="13" s="1"/>
  <c r="D409" i="13"/>
  <c r="AG409" i="13" s="1"/>
  <c r="D410" i="13"/>
  <c r="AG410" i="13" s="1"/>
  <c r="D411" i="13"/>
  <c r="AG411" i="13" s="1"/>
  <c r="D412" i="13"/>
  <c r="AG412" i="13" s="1"/>
  <c r="D413" i="13"/>
  <c r="AG413" i="13" s="1"/>
  <c r="D414" i="13"/>
  <c r="D415" i="13"/>
  <c r="AG415" i="13" s="1"/>
  <c r="D416" i="13"/>
  <c r="AG416" i="13" s="1"/>
  <c r="D417" i="13"/>
  <c r="AG417" i="13" s="1"/>
  <c r="D418" i="13"/>
  <c r="AG418" i="13" s="1"/>
  <c r="D419" i="13"/>
  <c r="AG419" i="13" s="1"/>
  <c r="D420" i="13"/>
  <c r="AG420" i="13" s="1"/>
  <c r="D421" i="13"/>
  <c r="AG421" i="13" s="1"/>
  <c r="D422" i="13"/>
  <c r="AG422" i="13" s="1"/>
  <c r="D423" i="13"/>
  <c r="AG423" i="13" s="1"/>
  <c r="D424" i="13"/>
  <c r="AG424" i="13" s="1"/>
  <c r="D425" i="13"/>
  <c r="AG425" i="13" s="1"/>
  <c r="D426" i="13"/>
  <c r="AG426" i="13" s="1"/>
  <c r="D427" i="13"/>
  <c r="AG427" i="13" s="1"/>
  <c r="D428" i="13"/>
  <c r="AG428" i="13" s="1"/>
  <c r="D429" i="13"/>
  <c r="AG429" i="13" s="1"/>
  <c r="D430" i="13"/>
  <c r="AG430" i="13" s="1"/>
  <c r="D431" i="13"/>
  <c r="AG431" i="13" s="1"/>
  <c r="D432" i="13"/>
  <c r="AG432" i="13" s="1"/>
  <c r="D433" i="13"/>
  <c r="AG433" i="13" s="1"/>
  <c r="D434" i="13"/>
  <c r="AG434" i="13" s="1"/>
  <c r="D435" i="13"/>
  <c r="AG435" i="13" s="1"/>
  <c r="D436" i="13"/>
  <c r="AG436" i="13" s="1"/>
  <c r="D437" i="13"/>
  <c r="D438" i="13"/>
  <c r="AG438" i="13" s="1"/>
  <c r="D439" i="13"/>
  <c r="AG439" i="13" s="1"/>
  <c r="D440" i="13"/>
  <c r="AG440" i="13" s="1"/>
  <c r="D441" i="13"/>
  <c r="AG441" i="13" s="1"/>
  <c r="D442" i="13"/>
  <c r="AG442" i="13" s="1"/>
  <c r="D443" i="13"/>
  <c r="AG443" i="13" s="1"/>
  <c r="D444" i="13"/>
  <c r="AG444" i="13" s="1"/>
  <c r="D445" i="13"/>
  <c r="AG445" i="13" s="1"/>
  <c r="D446" i="13"/>
  <c r="AG446" i="13" s="1"/>
  <c r="D447" i="13"/>
  <c r="AG447" i="13" s="1"/>
  <c r="D448" i="13"/>
  <c r="AG448" i="13" s="1"/>
  <c r="D449" i="13"/>
  <c r="AG449" i="13" s="1"/>
  <c r="D450" i="13"/>
  <c r="AG450" i="13" s="1"/>
  <c r="D451" i="13"/>
  <c r="AG451" i="13" s="1"/>
  <c r="D452" i="13"/>
  <c r="AG452" i="13" s="1"/>
  <c r="D453" i="13"/>
  <c r="D454" i="13"/>
  <c r="AG454" i="13" s="1"/>
  <c r="D455" i="13"/>
  <c r="AG455" i="13" s="1"/>
  <c r="D456" i="13"/>
  <c r="AG456" i="13" s="1"/>
  <c r="D457" i="13"/>
  <c r="AG457" i="13" s="1"/>
  <c r="D458" i="13"/>
  <c r="AG458" i="13" s="1"/>
  <c r="D459" i="13"/>
  <c r="AG459" i="13" s="1"/>
  <c r="D460" i="13"/>
  <c r="AG460" i="13" s="1"/>
  <c r="D461" i="13"/>
  <c r="D462" i="13"/>
  <c r="AG462" i="13" s="1"/>
  <c r="D463" i="13"/>
  <c r="AG463" i="13" s="1"/>
  <c r="D464" i="13"/>
  <c r="AG464" i="13" s="1"/>
  <c r="D465" i="13"/>
  <c r="AG465" i="13" s="1"/>
  <c r="D466" i="13"/>
  <c r="AG466" i="13" s="1"/>
  <c r="D467" i="13"/>
  <c r="AG467" i="13" s="1"/>
  <c r="D468" i="13"/>
  <c r="AG468" i="13" s="1"/>
  <c r="D469" i="13"/>
  <c r="AG469" i="13" s="1"/>
  <c r="D470" i="13"/>
  <c r="AG470" i="13" s="1"/>
  <c r="D471" i="13"/>
  <c r="AG471" i="13" s="1"/>
  <c r="D472" i="13"/>
  <c r="AG472" i="13" s="1"/>
  <c r="D473" i="13"/>
  <c r="AG473" i="13" s="1"/>
  <c r="D474" i="13"/>
  <c r="AG474" i="13" s="1"/>
  <c r="D475" i="13"/>
  <c r="AG475" i="13" s="1"/>
  <c r="D476" i="13"/>
  <c r="AG476" i="13" s="1"/>
  <c r="D477" i="13"/>
  <c r="D478" i="13"/>
  <c r="AG478" i="13" s="1"/>
  <c r="D479" i="13"/>
  <c r="AG479" i="13" s="1"/>
  <c r="D480" i="13"/>
  <c r="AG480" i="13" s="1"/>
  <c r="D481" i="13"/>
  <c r="AG481" i="13" s="1"/>
  <c r="D482" i="13"/>
  <c r="AG482" i="13" s="1"/>
  <c r="D483" i="13"/>
  <c r="AG483" i="13" s="1"/>
  <c r="D484" i="13"/>
  <c r="AG484" i="13" s="1"/>
  <c r="D485" i="13"/>
  <c r="D486" i="13"/>
  <c r="AG486" i="13" s="1"/>
  <c r="D487" i="13"/>
  <c r="AG487" i="13" s="1"/>
  <c r="D488" i="13"/>
  <c r="AG488" i="13" s="1"/>
  <c r="D489" i="13"/>
  <c r="AG489" i="13" s="1"/>
  <c r="D490" i="13"/>
  <c r="AG490" i="13" s="1"/>
  <c r="D491" i="13"/>
  <c r="AG491" i="13" s="1"/>
  <c r="D492" i="13"/>
  <c r="AG492" i="13" s="1"/>
  <c r="D493" i="13"/>
  <c r="AG493" i="13" s="1"/>
  <c r="D494" i="13"/>
  <c r="AG494" i="13" s="1"/>
  <c r="D375" i="13"/>
  <c r="AG375" i="13" s="1"/>
  <c r="BA236" i="13"/>
  <c r="BB236" i="13" s="1"/>
  <c r="BC236" i="13"/>
  <c r="BD236" i="13" s="1"/>
  <c r="BE236" i="13" s="1"/>
  <c r="BA237" i="13"/>
  <c r="BB237" i="13" s="1"/>
  <c r="BC237" i="13"/>
  <c r="BD237" i="13" s="1"/>
  <c r="BE237" i="13" s="1"/>
  <c r="BA238" i="13"/>
  <c r="BB238" i="13" s="1"/>
  <c r="BC238" i="13"/>
  <c r="BD238" i="13" s="1"/>
  <c r="BE238" i="13"/>
  <c r="BA239" i="13"/>
  <c r="BB239" i="13"/>
  <c r="BC239" i="13"/>
  <c r="BD239" i="13" s="1"/>
  <c r="BE239" i="13" s="1"/>
  <c r="BA240" i="13"/>
  <c r="BB240" i="13" s="1"/>
  <c r="BC240" i="13"/>
  <c r="BD240" i="13" s="1"/>
  <c r="BE240" i="13" s="1"/>
  <c r="BA241" i="13"/>
  <c r="BB241" i="13" s="1"/>
  <c r="BC241" i="13"/>
  <c r="BA242" i="13"/>
  <c r="BB242" i="13" s="1"/>
  <c r="BC242" i="13"/>
  <c r="BA243" i="13"/>
  <c r="BB243" i="13"/>
  <c r="BC243" i="13"/>
  <c r="BA244" i="13"/>
  <c r="BB244" i="13"/>
  <c r="BC244" i="13"/>
  <c r="BA245" i="13"/>
  <c r="BB245" i="13"/>
  <c r="BC245" i="13"/>
  <c r="BA246" i="13"/>
  <c r="BB246" i="13"/>
  <c r="BC246" i="13"/>
  <c r="BA247" i="13"/>
  <c r="BB247" i="13" s="1"/>
  <c r="BC247" i="13"/>
  <c r="BA248" i="13"/>
  <c r="BB248" i="13"/>
  <c r="BC248" i="13"/>
  <c r="BA249" i="13"/>
  <c r="BB249" i="13"/>
  <c r="BC249" i="13"/>
  <c r="BA250" i="13"/>
  <c r="BB250" i="13"/>
  <c r="BC250" i="13"/>
  <c r="BA251" i="13"/>
  <c r="BB251" i="13" s="1"/>
  <c r="BC251" i="13"/>
  <c r="BA252" i="13"/>
  <c r="BB252" i="13" s="1"/>
  <c r="BC252" i="13"/>
  <c r="BA253" i="13"/>
  <c r="BB253" i="13" s="1"/>
  <c r="BC253" i="13"/>
  <c r="BA254" i="13"/>
  <c r="BB254" i="13"/>
  <c r="BC254" i="13"/>
  <c r="BA255" i="13"/>
  <c r="BB255" i="13" s="1"/>
  <c r="BC255" i="13"/>
  <c r="BA256" i="13"/>
  <c r="BB256" i="13" s="1"/>
  <c r="BC256" i="13"/>
  <c r="BA257" i="13"/>
  <c r="BB257" i="13" s="1"/>
  <c r="BC257" i="13"/>
  <c r="BA258" i="13"/>
  <c r="BB258" i="13" s="1"/>
  <c r="BC258" i="13"/>
  <c r="BA259" i="13"/>
  <c r="BB259" i="13" s="1"/>
  <c r="BC259" i="13"/>
  <c r="BA260" i="13"/>
  <c r="BB260" i="13" s="1"/>
  <c r="BC260" i="13"/>
  <c r="BA261" i="13"/>
  <c r="BB261" i="13"/>
  <c r="BC261" i="13"/>
  <c r="BA262" i="13"/>
  <c r="BB262" i="13"/>
  <c r="BC262" i="13"/>
  <c r="BA263" i="13"/>
  <c r="BB263" i="13" s="1"/>
  <c r="BC263" i="13"/>
  <c r="BA264" i="13"/>
  <c r="BB264" i="13" s="1"/>
  <c r="BC264" i="13"/>
  <c r="BA265" i="13"/>
  <c r="BB265" i="13" s="1"/>
  <c r="BC265" i="13"/>
  <c r="BA266" i="13"/>
  <c r="BB266" i="13" s="1"/>
  <c r="BC266" i="13"/>
  <c r="BA267" i="13"/>
  <c r="BB267" i="13" s="1"/>
  <c r="BC267" i="13"/>
  <c r="BA268" i="13"/>
  <c r="BB268" i="13" s="1"/>
  <c r="BC268" i="13"/>
  <c r="BA269" i="13"/>
  <c r="BB269" i="13"/>
  <c r="BC269" i="13"/>
  <c r="BA270" i="13"/>
  <c r="BB270" i="13" s="1"/>
  <c r="BC270" i="13"/>
  <c r="BA271" i="13"/>
  <c r="BB271" i="13" s="1"/>
  <c r="BC271" i="13"/>
  <c r="BA272" i="13"/>
  <c r="BB272" i="13" s="1"/>
  <c r="BC272" i="13"/>
  <c r="BA273" i="13"/>
  <c r="BB273" i="13" s="1"/>
  <c r="BC273" i="13"/>
  <c r="BA274" i="13"/>
  <c r="BB274" i="13"/>
  <c r="BC274" i="13"/>
  <c r="BA275" i="13"/>
  <c r="BB275" i="13" s="1"/>
  <c r="BC275" i="13"/>
  <c r="BA276" i="13"/>
  <c r="BB276" i="13" s="1"/>
  <c r="BC276" i="13"/>
  <c r="BA277" i="13"/>
  <c r="BB277" i="13" s="1"/>
  <c r="BC277" i="13"/>
  <c r="BA278" i="13"/>
  <c r="BB278" i="13" s="1"/>
  <c r="BC278" i="13"/>
  <c r="BA279" i="13"/>
  <c r="BB279" i="13" s="1"/>
  <c r="BC279" i="13"/>
  <c r="BA280" i="13"/>
  <c r="BB280" i="13" s="1"/>
  <c r="BC280" i="13"/>
  <c r="BA281" i="13"/>
  <c r="BB281" i="13"/>
  <c r="BC281" i="13"/>
  <c r="BA282" i="13"/>
  <c r="BB282" i="13" s="1"/>
  <c r="BC282" i="13"/>
  <c r="BA283" i="13"/>
  <c r="BB283" i="13" s="1"/>
  <c r="BC283" i="13"/>
  <c r="BA284" i="13"/>
  <c r="BB284" i="13" s="1"/>
  <c r="BC284" i="13"/>
  <c r="BA285" i="13"/>
  <c r="BB285" i="13" s="1"/>
  <c r="BC285" i="13"/>
  <c r="BA286" i="13"/>
  <c r="BB286" i="13"/>
  <c r="BC286" i="13"/>
  <c r="BA287" i="13"/>
  <c r="BB287" i="13" s="1"/>
  <c r="BC287" i="13"/>
  <c r="BA288" i="13"/>
  <c r="BB288" i="13" s="1"/>
  <c r="BC288" i="13"/>
  <c r="BA289" i="13"/>
  <c r="BB289" i="13" s="1"/>
  <c r="BC289" i="13"/>
  <c r="BA290" i="13"/>
  <c r="BB290" i="13" s="1"/>
  <c r="BC290" i="13"/>
  <c r="BA291" i="13"/>
  <c r="BB291" i="13" s="1"/>
  <c r="BC291" i="13"/>
  <c r="BA292" i="13"/>
  <c r="BB292" i="13" s="1"/>
  <c r="BC292" i="13"/>
  <c r="BA293" i="13"/>
  <c r="BB293" i="13"/>
  <c r="BC293" i="13"/>
  <c r="BA294" i="13"/>
  <c r="BB294" i="13" s="1"/>
  <c r="BC294" i="13"/>
  <c r="BA295" i="13"/>
  <c r="BB295" i="13" s="1"/>
  <c r="BC295" i="13"/>
  <c r="BA296" i="13"/>
  <c r="BB296" i="13" s="1"/>
  <c r="BC296" i="13"/>
  <c r="BA297" i="13"/>
  <c r="BB297" i="13" s="1"/>
  <c r="BC297" i="13"/>
  <c r="BA298" i="13"/>
  <c r="BB298" i="13" s="1"/>
  <c r="BC298" i="13"/>
  <c r="BA299" i="13"/>
  <c r="BB299" i="13" s="1"/>
  <c r="BC299" i="13"/>
  <c r="BA300" i="13"/>
  <c r="BB300" i="13" s="1"/>
  <c r="BC300" i="13"/>
  <c r="BA301" i="13"/>
  <c r="BB301" i="13" s="1"/>
  <c r="BC301" i="13"/>
  <c r="BA302" i="13"/>
  <c r="BB302" i="13"/>
  <c r="BC302" i="13"/>
  <c r="BA303" i="13"/>
  <c r="BB303" i="13" s="1"/>
  <c r="BC303" i="13"/>
  <c r="BA304" i="13"/>
  <c r="BB304" i="13" s="1"/>
  <c r="BC304" i="13"/>
  <c r="BA305" i="13"/>
  <c r="BB305" i="13" s="1"/>
  <c r="BC305" i="13"/>
  <c r="BD305" i="13" s="1"/>
  <c r="BE305" i="13" s="1"/>
  <c r="BF305" i="13"/>
  <c r="BG305" i="13" s="1"/>
  <c r="BA306" i="13"/>
  <c r="BB306" i="13" s="1"/>
  <c r="BC306" i="13"/>
  <c r="BA307" i="13"/>
  <c r="BB307" i="13" s="1"/>
  <c r="BC307" i="13"/>
  <c r="BD307" i="13" s="1"/>
  <c r="BE307" i="13" s="1"/>
  <c r="BA308" i="13"/>
  <c r="BB308" i="13" s="1"/>
  <c r="BC308" i="13"/>
  <c r="BD308" i="13" s="1"/>
  <c r="BE308" i="13"/>
  <c r="BA309" i="13"/>
  <c r="BB309" i="13" s="1"/>
  <c r="BC309" i="13"/>
  <c r="BD309" i="13" s="1"/>
  <c r="BE309" i="13" s="1"/>
  <c r="BA310" i="13"/>
  <c r="BB310" i="13" s="1"/>
  <c r="BC310" i="13"/>
  <c r="BD310" i="13" s="1"/>
  <c r="BE310" i="13"/>
  <c r="BA311" i="13"/>
  <c r="BB311" i="13" s="1"/>
  <c r="BC311" i="13"/>
  <c r="BD311" i="13" s="1"/>
  <c r="BE311" i="13" s="1"/>
  <c r="BF311" i="13"/>
  <c r="BG311" i="13"/>
  <c r="BA312" i="13"/>
  <c r="BB312" i="13"/>
  <c r="BC312" i="13"/>
  <c r="BD312" i="13" s="1"/>
  <c r="BE312" i="13" s="1"/>
  <c r="BA313" i="13"/>
  <c r="BB313" i="13"/>
  <c r="BC313" i="13"/>
  <c r="BD313" i="13" s="1"/>
  <c r="BE313" i="13" s="1"/>
  <c r="BA314" i="13"/>
  <c r="BB314" i="13"/>
  <c r="BC314" i="13"/>
  <c r="BA315" i="13"/>
  <c r="BB315" i="13" s="1"/>
  <c r="BC315" i="13"/>
  <c r="BD315" i="13" s="1"/>
  <c r="BE315" i="13" s="1"/>
  <c r="BA316" i="13"/>
  <c r="BB316" i="13"/>
  <c r="BC316" i="13"/>
  <c r="BD316" i="13" s="1"/>
  <c r="BE316" i="13" s="1"/>
  <c r="BA317" i="13"/>
  <c r="BB317" i="13" s="1"/>
  <c r="BC317" i="13"/>
  <c r="BD317" i="13" s="1"/>
  <c r="BE317" i="13" s="1"/>
  <c r="BA318" i="13"/>
  <c r="BB318" i="13"/>
  <c r="BC318" i="13"/>
  <c r="BD318" i="13" s="1"/>
  <c r="BE318" i="13" s="1"/>
  <c r="BF318" i="13"/>
  <c r="BG318" i="13" s="1"/>
  <c r="BH318" i="13" s="1"/>
  <c r="BA319" i="13"/>
  <c r="BB319" i="13" s="1"/>
  <c r="BC319" i="13"/>
  <c r="BD319" i="13" s="1"/>
  <c r="BE319" i="13" s="1"/>
  <c r="BA320" i="13"/>
  <c r="BB320" i="13"/>
  <c r="BC320" i="13"/>
  <c r="BD320" i="13" s="1"/>
  <c r="BE320" i="13" s="1"/>
  <c r="BF320" i="13"/>
  <c r="BG320" i="13" s="1"/>
  <c r="BA321" i="13"/>
  <c r="BB321" i="13" s="1"/>
  <c r="BC321" i="13"/>
  <c r="BA322" i="13"/>
  <c r="BB322" i="13" s="1"/>
  <c r="BC322" i="13"/>
  <c r="BA323" i="13"/>
  <c r="BB323" i="13" s="1"/>
  <c r="BC323" i="13"/>
  <c r="BA324" i="13"/>
  <c r="BB324" i="13"/>
  <c r="BC324" i="13"/>
  <c r="BA325" i="13"/>
  <c r="BB325" i="13" s="1"/>
  <c r="BC325" i="13"/>
  <c r="BA326" i="13"/>
  <c r="BB326" i="13" s="1"/>
  <c r="BC326" i="13"/>
  <c r="BA327" i="13"/>
  <c r="BB327" i="13"/>
  <c r="BC327" i="13"/>
  <c r="BA328" i="13"/>
  <c r="BB328" i="13"/>
  <c r="BC328" i="13"/>
  <c r="BA329" i="13"/>
  <c r="BB329" i="13" s="1"/>
  <c r="BC329" i="13"/>
  <c r="BA330" i="13"/>
  <c r="BB330" i="13"/>
  <c r="BC330" i="13"/>
  <c r="BA331" i="13"/>
  <c r="BB331" i="13"/>
  <c r="BC331" i="13"/>
  <c r="BD331" i="13" s="1"/>
  <c r="BE331" i="13" s="1"/>
  <c r="BA332" i="13"/>
  <c r="BB332" i="13" s="1"/>
  <c r="BC332" i="13"/>
  <c r="BD332" i="13" s="1"/>
  <c r="BE332" i="13" s="1"/>
  <c r="BA333" i="13"/>
  <c r="BB333" i="13"/>
  <c r="BC333" i="13"/>
  <c r="BD333" i="13" s="1"/>
  <c r="BE333" i="13"/>
  <c r="BA334" i="13"/>
  <c r="BB334" i="13" s="1"/>
  <c r="BC334" i="13"/>
  <c r="BA335" i="13"/>
  <c r="BB335" i="13" s="1"/>
  <c r="BC335" i="13"/>
  <c r="BD335" i="13" s="1"/>
  <c r="BE335" i="13"/>
  <c r="BA336" i="13"/>
  <c r="BB336" i="13"/>
  <c r="BC336" i="13"/>
  <c r="BD336" i="13" s="1"/>
  <c r="BE336" i="13" s="1"/>
  <c r="BA337" i="13"/>
  <c r="BB337" i="13" s="1"/>
  <c r="BC337" i="13"/>
  <c r="BD337" i="13" s="1"/>
  <c r="BE337" i="13" s="1"/>
  <c r="BF337" i="13"/>
  <c r="BG337" i="13"/>
  <c r="BA338" i="13"/>
  <c r="BB338" i="13" s="1"/>
  <c r="BC338" i="13"/>
  <c r="BD338" i="13" s="1"/>
  <c r="BE338" i="13"/>
  <c r="BA339" i="13"/>
  <c r="BB339" i="13"/>
  <c r="BC339" i="13"/>
  <c r="BD339" i="13" s="1"/>
  <c r="BE339" i="13" s="1"/>
  <c r="BF339" i="13"/>
  <c r="BG339" i="13" s="1"/>
  <c r="BA340" i="13"/>
  <c r="BB340" i="13" s="1"/>
  <c r="BC340" i="13"/>
  <c r="BD340" i="13" s="1"/>
  <c r="BE340" i="13" s="1"/>
  <c r="BA341" i="13"/>
  <c r="BB341" i="13"/>
  <c r="BC341" i="13"/>
  <c r="BD341" i="13" s="1"/>
  <c r="BE341" i="13"/>
  <c r="BA342" i="13"/>
  <c r="BB342" i="13"/>
  <c r="BC342" i="13"/>
  <c r="BA343" i="13"/>
  <c r="BB343" i="13" s="1"/>
  <c r="BC343" i="13"/>
  <c r="BD343" i="13" s="1"/>
  <c r="BE343" i="13"/>
  <c r="BA344" i="13"/>
  <c r="BB344" i="13"/>
  <c r="BC344" i="13"/>
  <c r="BD344" i="13" s="1"/>
  <c r="BE344" i="13"/>
  <c r="BF344" i="13"/>
  <c r="BG344" i="13" s="1"/>
  <c r="BA345" i="13"/>
  <c r="BB345" i="13" s="1"/>
  <c r="BC345" i="13"/>
  <c r="BD345" i="13" s="1"/>
  <c r="BE345" i="13" s="1"/>
  <c r="BF345" i="13"/>
  <c r="BG345" i="13" s="1"/>
  <c r="BA346" i="13"/>
  <c r="BB346" i="13" s="1"/>
  <c r="BC346" i="13"/>
  <c r="BD346" i="13" s="1"/>
  <c r="BE346" i="13" s="1"/>
  <c r="BA347" i="13"/>
  <c r="BB347" i="13"/>
  <c r="BC347" i="13"/>
  <c r="BD347" i="13" s="1"/>
  <c r="BE347" i="13" s="1"/>
  <c r="BF347" i="13"/>
  <c r="BG347" i="13" s="1"/>
  <c r="BA348" i="13"/>
  <c r="BB348" i="13" s="1"/>
  <c r="BC348" i="13"/>
  <c r="BD348" i="13" s="1"/>
  <c r="BE348" i="13" s="1"/>
  <c r="BA349" i="13"/>
  <c r="BB349" i="13" s="1"/>
  <c r="BC349" i="13"/>
  <c r="BF349" i="13" s="1"/>
  <c r="BG349" i="13" s="1"/>
  <c r="BD349" i="13"/>
  <c r="BE349" i="13" s="1"/>
  <c r="BA350" i="13"/>
  <c r="BB350" i="13"/>
  <c r="BC350" i="13"/>
  <c r="BF350" i="13" s="1"/>
  <c r="BG350" i="13" s="1"/>
  <c r="BA351" i="13"/>
  <c r="BB351" i="13" s="1"/>
  <c r="BC351" i="13"/>
  <c r="BD351" i="13" s="1"/>
  <c r="BE351" i="13" s="1"/>
  <c r="BA352" i="13"/>
  <c r="BB352" i="13" s="1"/>
  <c r="BC352" i="13"/>
  <c r="BD352" i="13" s="1"/>
  <c r="BE352" i="13" s="1"/>
  <c r="BA353" i="13"/>
  <c r="BB353" i="13" s="1"/>
  <c r="BC353" i="13"/>
  <c r="BD353" i="13" s="1"/>
  <c r="BE353" i="13" s="1"/>
  <c r="BA354" i="13"/>
  <c r="BB354" i="13" s="1"/>
  <c r="BC354" i="13"/>
  <c r="BD354" i="13" s="1"/>
  <c r="BE354" i="13" s="1"/>
  <c r="BC235" i="13"/>
  <c r="BF235" i="13" s="1"/>
  <c r="BG235" i="13" s="1"/>
  <c r="BA235" i="13"/>
  <c r="BB235" i="13" s="1"/>
  <c r="AO236" i="13"/>
  <c r="AP236" i="13"/>
  <c r="AS236" i="13"/>
  <c r="AT236" i="13"/>
  <c r="AW236" i="13"/>
  <c r="AX236" i="13"/>
  <c r="AO237" i="13"/>
  <c r="AP237" i="13"/>
  <c r="AS237" i="13"/>
  <c r="AT237" i="13"/>
  <c r="AW237" i="13"/>
  <c r="AX237" i="13"/>
  <c r="AO238" i="13"/>
  <c r="AP238" i="13"/>
  <c r="AS238" i="13"/>
  <c r="AT238" i="13"/>
  <c r="AW238" i="13"/>
  <c r="AX238" i="13"/>
  <c r="AO239" i="13"/>
  <c r="AP239" i="13"/>
  <c r="AS239" i="13"/>
  <c r="AT239" i="13"/>
  <c r="AW239" i="13"/>
  <c r="AX239" i="13"/>
  <c r="AO240" i="13"/>
  <c r="AP240" i="13"/>
  <c r="AS240" i="13"/>
  <c r="AT240" i="13"/>
  <c r="AW240" i="13"/>
  <c r="AX240" i="13"/>
  <c r="AO241" i="13"/>
  <c r="AP241" i="13"/>
  <c r="AS241" i="13"/>
  <c r="AT241" i="13"/>
  <c r="AW241" i="13"/>
  <c r="AX241" i="13"/>
  <c r="AO242" i="13"/>
  <c r="AP242" i="13"/>
  <c r="AS242" i="13"/>
  <c r="AT242" i="13"/>
  <c r="AW242" i="13"/>
  <c r="AX242" i="13"/>
  <c r="AO243" i="13"/>
  <c r="AP243" i="13"/>
  <c r="AS243" i="13"/>
  <c r="AT243" i="13"/>
  <c r="AW243" i="13"/>
  <c r="AX243" i="13"/>
  <c r="AO244" i="13"/>
  <c r="AP244" i="13"/>
  <c r="AS244" i="13"/>
  <c r="AT244" i="13"/>
  <c r="AW244" i="13"/>
  <c r="AX244" i="13"/>
  <c r="AO245" i="13"/>
  <c r="AP245" i="13"/>
  <c r="AS245" i="13"/>
  <c r="AT245" i="13"/>
  <c r="AW245" i="13"/>
  <c r="AX245" i="13"/>
  <c r="AO246" i="13"/>
  <c r="AP246" i="13"/>
  <c r="AS246" i="13"/>
  <c r="AT246" i="13"/>
  <c r="AW246" i="13"/>
  <c r="AX246" i="13"/>
  <c r="AO247" i="13"/>
  <c r="AP247" i="13"/>
  <c r="AS247" i="13"/>
  <c r="AT247" i="13"/>
  <c r="AW247" i="13"/>
  <c r="AX247" i="13"/>
  <c r="AO248" i="13"/>
  <c r="AP248" i="13"/>
  <c r="AS248" i="13"/>
  <c r="AT248" i="13"/>
  <c r="AW248" i="13"/>
  <c r="AX248" i="13"/>
  <c r="AO249" i="13"/>
  <c r="AP249" i="13"/>
  <c r="AS249" i="13"/>
  <c r="AT249" i="13"/>
  <c r="AW249" i="13"/>
  <c r="AX249" i="13"/>
  <c r="AO250" i="13"/>
  <c r="AP250" i="13"/>
  <c r="AS250" i="13"/>
  <c r="AT250" i="13"/>
  <c r="AW250" i="13"/>
  <c r="AX250" i="13"/>
  <c r="AO251" i="13"/>
  <c r="AP251" i="13"/>
  <c r="AS251" i="13"/>
  <c r="AT251" i="13"/>
  <c r="AW251" i="13"/>
  <c r="AX251" i="13"/>
  <c r="AO252" i="13"/>
  <c r="AP252" i="13"/>
  <c r="AS252" i="13"/>
  <c r="AT252" i="13"/>
  <c r="AW252" i="13"/>
  <c r="AX252" i="13"/>
  <c r="AO253" i="13"/>
  <c r="AP253" i="13"/>
  <c r="AS253" i="13"/>
  <c r="AT253" i="13"/>
  <c r="AW253" i="13"/>
  <c r="AX253" i="13"/>
  <c r="AO254" i="13"/>
  <c r="AP254" i="13"/>
  <c r="AS254" i="13"/>
  <c r="AT254" i="13"/>
  <c r="AW254" i="13"/>
  <c r="AX254" i="13"/>
  <c r="AO255" i="13"/>
  <c r="AP255" i="13"/>
  <c r="AS255" i="13"/>
  <c r="AT255" i="13"/>
  <c r="AW255" i="13"/>
  <c r="AX255" i="13"/>
  <c r="AO256" i="13"/>
  <c r="AP256" i="13"/>
  <c r="AS256" i="13"/>
  <c r="AT256" i="13"/>
  <c r="AW256" i="13"/>
  <c r="AX256" i="13"/>
  <c r="AO257" i="13"/>
  <c r="AP257" i="13"/>
  <c r="AS257" i="13"/>
  <c r="AT257" i="13"/>
  <c r="AW257" i="13"/>
  <c r="AX257" i="13"/>
  <c r="AO258" i="13"/>
  <c r="AP258" i="13"/>
  <c r="AS258" i="13"/>
  <c r="AT258" i="13"/>
  <c r="AW258" i="13"/>
  <c r="AX258" i="13"/>
  <c r="AO259" i="13"/>
  <c r="AP259" i="13"/>
  <c r="AS259" i="13"/>
  <c r="AT259" i="13"/>
  <c r="AW259" i="13"/>
  <c r="AX259" i="13"/>
  <c r="AO260" i="13"/>
  <c r="AP260" i="13"/>
  <c r="AS260" i="13"/>
  <c r="AT260" i="13"/>
  <c r="AW260" i="13"/>
  <c r="AX260" i="13"/>
  <c r="AO261" i="13"/>
  <c r="AP261" i="13"/>
  <c r="AS261" i="13"/>
  <c r="AT261" i="13"/>
  <c r="AW261" i="13"/>
  <c r="AX261" i="13"/>
  <c r="AO262" i="13"/>
  <c r="AP262" i="13"/>
  <c r="AS262" i="13"/>
  <c r="AT262" i="13"/>
  <c r="AW262" i="13"/>
  <c r="AX262" i="13"/>
  <c r="AO263" i="13"/>
  <c r="AP263" i="13"/>
  <c r="AS263" i="13"/>
  <c r="AT263" i="13"/>
  <c r="AW263" i="13"/>
  <c r="AX263" i="13"/>
  <c r="AO264" i="13"/>
  <c r="AP264" i="13"/>
  <c r="AS264" i="13"/>
  <c r="AT264" i="13"/>
  <c r="AW264" i="13"/>
  <c r="AX264" i="13"/>
  <c r="AO265" i="13"/>
  <c r="AP265" i="13"/>
  <c r="AS265" i="13"/>
  <c r="AT265" i="13"/>
  <c r="AW265" i="13"/>
  <c r="AX265" i="13"/>
  <c r="AO266" i="13"/>
  <c r="AP266" i="13"/>
  <c r="AS266" i="13"/>
  <c r="AT266" i="13"/>
  <c r="AW266" i="13"/>
  <c r="AX266" i="13"/>
  <c r="AO267" i="13"/>
  <c r="AP267" i="13"/>
  <c r="AS267" i="13"/>
  <c r="AT267" i="13"/>
  <c r="AW267" i="13"/>
  <c r="AX267" i="13"/>
  <c r="AO268" i="13"/>
  <c r="AP268" i="13"/>
  <c r="AS268" i="13"/>
  <c r="AT268" i="13"/>
  <c r="AW268" i="13"/>
  <c r="AX268" i="13"/>
  <c r="AO269" i="13"/>
  <c r="AP269" i="13"/>
  <c r="AS269" i="13"/>
  <c r="AT269" i="13"/>
  <c r="AW269" i="13"/>
  <c r="AX269" i="13"/>
  <c r="AO270" i="13"/>
  <c r="AP270" i="13"/>
  <c r="AS270" i="13"/>
  <c r="AT270" i="13"/>
  <c r="AW270" i="13"/>
  <c r="AX270" i="13"/>
  <c r="AO271" i="13"/>
  <c r="AP271" i="13"/>
  <c r="AS271" i="13"/>
  <c r="AT271" i="13"/>
  <c r="AW271" i="13"/>
  <c r="AX271" i="13"/>
  <c r="AO272" i="13"/>
  <c r="AP272" i="13"/>
  <c r="AS272" i="13"/>
  <c r="AT272" i="13"/>
  <c r="AW272" i="13"/>
  <c r="AX272" i="13"/>
  <c r="AO273" i="13"/>
  <c r="AP273" i="13"/>
  <c r="AS273" i="13"/>
  <c r="AT273" i="13"/>
  <c r="AW273" i="13"/>
  <c r="AX273" i="13"/>
  <c r="AO274" i="13"/>
  <c r="AP274" i="13"/>
  <c r="AS274" i="13"/>
  <c r="AT274" i="13"/>
  <c r="AW274" i="13"/>
  <c r="AX274" i="13"/>
  <c r="AO275" i="13"/>
  <c r="AP275" i="13"/>
  <c r="AS275" i="13"/>
  <c r="AT275" i="13"/>
  <c r="AW275" i="13"/>
  <c r="AX275" i="13"/>
  <c r="AO276" i="13"/>
  <c r="AP276" i="13"/>
  <c r="AS276" i="13"/>
  <c r="AT276" i="13"/>
  <c r="AW276" i="13"/>
  <c r="AX276" i="13"/>
  <c r="AO277" i="13"/>
  <c r="AP277" i="13"/>
  <c r="AS277" i="13"/>
  <c r="AT277" i="13"/>
  <c r="AW277" i="13"/>
  <c r="AX277" i="13"/>
  <c r="AO278" i="13"/>
  <c r="AP278" i="13"/>
  <c r="AS278" i="13"/>
  <c r="AT278" i="13"/>
  <c r="AW278" i="13"/>
  <c r="AX278" i="13"/>
  <c r="AO279" i="13"/>
  <c r="AP279" i="13"/>
  <c r="AS279" i="13"/>
  <c r="AT279" i="13"/>
  <c r="AW279" i="13"/>
  <c r="AX279" i="13"/>
  <c r="AO280" i="13"/>
  <c r="AP280" i="13"/>
  <c r="AS280" i="13"/>
  <c r="AT280" i="13"/>
  <c r="AW280" i="13"/>
  <c r="AX280" i="13"/>
  <c r="AO281" i="13"/>
  <c r="AP281" i="13"/>
  <c r="AS281" i="13"/>
  <c r="AT281" i="13"/>
  <c r="AW281" i="13"/>
  <c r="AX281" i="13"/>
  <c r="AO282" i="13"/>
  <c r="AP282" i="13"/>
  <c r="AS282" i="13"/>
  <c r="AT282" i="13"/>
  <c r="AW282" i="13"/>
  <c r="AX282" i="13"/>
  <c r="AO283" i="13"/>
  <c r="AP283" i="13"/>
  <c r="AS283" i="13"/>
  <c r="AT283" i="13"/>
  <c r="AW283" i="13"/>
  <c r="AX283" i="13"/>
  <c r="AO284" i="13"/>
  <c r="AP284" i="13"/>
  <c r="AS284" i="13"/>
  <c r="AT284" i="13"/>
  <c r="AW284" i="13"/>
  <c r="AX284" i="13"/>
  <c r="AO285" i="13"/>
  <c r="AP285" i="13"/>
  <c r="AS285" i="13"/>
  <c r="AT285" i="13"/>
  <c r="AW285" i="13"/>
  <c r="AX285" i="13"/>
  <c r="AO286" i="13"/>
  <c r="AP286" i="13"/>
  <c r="AS286" i="13"/>
  <c r="AT286" i="13"/>
  <c r="AW286" i="13"/>
  <c r="AX286" i="13"/>
  <c r="AO287" i="13"/>
  <c r="AP287" i="13"/>
  <c r="AS287" i="13"/>
  <c r="AT287" i="13"/>
  <c r="AW287" i="13"/>
  <c r="AX287" i="13"/>
  <c r="AO288" i="13"/>
  <c r="AP288" i="13"/>
  <c r="AS288" i="13"/>
  <c r="AT288" i="13"/>
  <c r="AW288" i="13"/>
  <c r="AX288" i="13"/>
  <c r="AO289" i="13"/>
  <c r="AP289" i="13"/>
  <c r="AS289" i="13"/>
  <c r="AT289" i="13"/>
  <c r="AW289" i="13"/>
  <c r="AX289" i="13"/>
  <c r="AO290" i="13"/>
  <c r="AP290" i="13"/>
  <c r="AS290" i="13"/>
  <c r="AT290" i="13"/>
  <c r="AW290" i="13"/>
  <c r="AX290" i="13"/>
  <c r="AO291" i="13"/>
  <c r="AP291" i="13"/>
  <c r="AS291" i="13"/>
  <c r="AT291" i="13"/>
  <c r="AW291" i="13"/>
  <c r="AX291" i="13"/>
  <c r="AO292" i="13"/>
  <c r="AP292" i="13"/>
  <c r="AS292" i="13"/>
  <c r="AT292" i="13"/>
  <c r="AW292" i="13"/>
  <c r="AX292" i="13"/>
  <c r="AO293" i="13"/>
  <c r="AP293" i="13"/>
  <c r="AS293" i="13"/>
  <c r="AT293" i="13"/>
  <c r="AW293" i="13"/>
  <c r="AX293" i="13"/>
  <c r="AO294" i="13"/>
  <c r="AP294" i="13"/>
  <c r="AS294" i="13"/>
  <c r="AT294" i="13"/>
  <c r="AW294" i="13"/>
  <c r="AX294" i="13"/>
  <c r="AO295" i="13"/>
  <c r="AP295" i="13"/>
  <c r="AS295" i="13"/>
  <c r="AT295" i="13"/>
  <c r="AW295" i="13"/>
  <c r="AX295" i="13"/>
  <c r="AO296" i="13"/>
  <c r="AP296" i="13"/>
  <c r="AS296" i="13"/>
  <c r="AT296" i="13"/>
  <c r="AW296" i="13"/>
  <c r="AX296" i="13"/>
  <c r="AO297" i="13"/>
  <c r="AP297" i="13"/>
  <c r="AS297" i="13"/>
  <c r="AT297" i="13"/>
  <c r="AW297" i="13"/>
  <c r="AX297" i="13"/>
  <c r="AO298" i="13"/>
  <c r="AP298" i="13"/>
  <c r="AS298" i="13"/>
  <c r="AT298" i="13"/>
  <c r="AW298" i="13"/>
  <c r="AX298" i="13"/>
  <c r="AO299" i="13"/>
  <c r="AP299" i="13"/>
  <c r="AS299" i="13"/>
  <c r="AT299" i="13"/>
  <c r="AW299" i="13"/>
  <c r="AX299" i="13"/>
  <c r="AO300" i="13"/>
  <c r="AP300" i="13"/>
  <c r="AS300" i="13"/>
  <c r="AT300" i="13"/>
  <c r="AW300" i="13"/>
  <c r="AX300" i="13"/>
  <c r="AO301" i="13"/>
  <c r="AP301" i="13"/>
  <c r="AS301" i="13"/>
  <c r="AT301" i="13"/>
  <c r="AW301" i="13"/>
  <c r="AX301" i="13"/>
  <c r="AO302" i="13"/>
  <c r="AP302" i="13"/>
  <c r="AS302" i="13"/>
  <c r="AT302" i="13"/>
  <c r="AW302" i="13"/>
  <c r="AX302" i="13"/>
  <c r="AO303" i="13"/>
  <c r="AP303" i="13"/>
  <c r="AS303" i="13"/>
  <c r="AT303" i="13"/>
  <c r="AW303" i="13"/>
  <c r="AX303" i="13"/>
  <c r="AO304" i="13"/>
  <c r="AP304" i="13"/>
  <c r="AS304" i="13"/>
  <c r="AT304" i="13"/>
  <c r="AW304" i="13"/>
  <c r="AX304" i="13"/>
  <c r="AO305" i="13"/>
  <c r="AP305" i="13"/>
  <c r="AS305" i="13"/>
  <c r="AT305" i="13"/>
  <c r="AW305" i="13"/>
  <c r="AX305" i="13"/>
  <c r="AO306" i="13"/>
  <c r="AP306" i="13"/>
  <c r="AS306" i="13"/>
  <c r="AT306" i="13"/>
  <c r="AW306" i="13"/>
  <c r="AX306" i="13"/>
  <c r="AO307" i="13"/>
  <c r="AP307" i="13"/>
  <c r="AS307" i="13"/>
  <c r="AT307" i="13"/>
  <c r="AW307" i="13"/>
  <c r="AX307" i="13"/>
  <c r="AO308" i="13"/>
  <c r="AP308" i="13"/>
  <c r="AS308" i="13"/>
  <c r="AT308" i="13"/>
  <c r="AW308" i="13"/>
  <c r="AX308" i="13"/>
  <c r="AO309" i="13"/>
  <c r="AP309" i="13"/>
  <c r="AS309" i="13"/>
  <c r="AT309" i="13"/>
  <c r="AW309" i="13"/>
  <c r="AX309" i="13"/>
  <c r="AO310" i="13"/>
  <c r="AP310" i="13"/>
  <c r="AS310" i="13"/>
  <c r="AT310" i="13"/>
  <c r="AW310" i="13"/>
  <c r="AX310" i="13"/>
  <c r="AO311" i="13"/>
  <c r="AP311" i="13"/>
  <c r="AS311" i="13"/>
  <c r="AT311" i="13"/>
  <c r="AW311" i="13"/>
  <c r="AX311" i="13"/>
  <c r="AO312" i="13"/>
  <c r="AP312" i="13"/>
  <c r="AS312" i="13"/>
  <c r="AT312" i="13"/>
  <c r="AW312" i="13"/>
  <c r="AX312" i="13"/>
  <c r="AO313" i="13"/>
  <c r="AP313" i="13"/>
  <c r="AS313" i="13"/>
  <c r="AT313" i="13"/>
  <c r="AW313" i="13"/>
  <c r="AX313" i="13"/>
  <c r="AO314" i="13"/>
  <c r="AP314" i="13"/>
  <c r="AS314" i="13"/>
  <c r="AT314" i="13"/>
  <c r="AW314" i="13"/>
  <c r="AX314" i="13"/>
  <c r="AO315" i="13"/>
  <c r="AP315" i="13"/>
  <c r="AS315" i="13"/>
  <c r="AT315" i="13"/>
  <c r="AW315" i="13"/>
  <c r="AX315" i="13"/>
  <c r="AO316" i="13"/>
  <c r="AP316" i="13"/>
  <c r="AS316" i="13"/>
  <c r="AT316" i="13"/>
  <c r="AW316" i="13"/>
  <c r="AX316" i="13"/>
  <c r="AO317" i="13"/>
  <c r="AP317" i="13"/>
  <c r="AS317" i="13"/>
  <c r="AT317" i="13"/>
  <c r="AW317" i="13"/>
  <c r="AX317" i="13"/>
  <c r="AO318" i="13"/>
  <c r="AP318" i="13"/>
  <c r="AS318" i="13"/>
  <c r="AT318" i="13"/>
  <c r="AW318" i="13"/>
  <c r="AX318" i="13"/>
  <c r="AO319" i="13"/>
  <c r="AP319" i="13"/>
  <c r="AS319" i="13"/>
  <c r="AT319" i="13"/>
  <c r="AW319" i="13"/>
  <c r="AX319" i="13"/>
  <c r="AO320" i="13"/>
  <c r="AP320" i="13"/>
  <c r="AS320" i="13"/>
  <c r="AT320" i="13"/>
  <c r="AW320" i="13"/>
  <c r="AX320" i="13"/>
  <c r="AO321" i="13"/>
  <c r="AP321" i="13"/>
  <c r="AS321" i="13"/>
  <c r="AT321" i="13"/>
  <c r="AW321" i="13"/>
  <c r="AX321" i="13"/>
  <c r="AO322" i="13"/>
  <c r="AP322" i="13"/>
  <c r="AS322" i="13"/>
  <c r="AT322" i="13"/>
  <c r="AW322" i="13"/>
  <c r="AX322" i="13"/>
  <c r="AO323" i="13"/>
  <c r="AP323" i="13"/>
  <c r="AS323" i="13"/>
  <c r="AT323" i="13"/>
  <c r="AW323" i="13"/>
  <c r="AX323" i="13"/>
  <c r="AO324" i="13"/>
  <c r="AP324" i="13"/>
  <c r="AS324" i="13"/>
  <c r="AT324" i="13"/>
  <c r="AW324" i="13"/>
  <c r="AX324" i="13"/>
  <c r="AO325" i="13"/>
  <c r="AP325" i="13"/>
  <c r="AS325" i="13"/>
  <c r="AT325" i="13"/>
  <c r="AW325" i="13"/>
  <c r="AX325" i="13"/>
  <c r="AO326" i="13"/>
  <c r="AP326" i="13"/>
  <c r="AS326" i="13"/>
  <c r="AT326" i="13"/>
  <c r="AW326" i="13"/>
  <c r="AX326" i="13"/>
  <c r="AO327" i="13"/>
  <c r="AP327" i="13"/>
  <c r="AS327" i="13"/>
  <c r="AT327" i="13"/>
  <c r="AW327" i="13"/>
  <c r="AX327" i="13"/>
  <c r="AO328" i="13"/>
  <c r="AP328" i="13"/>
  <c r="AS328" i="13"/>
  <c r="AT328" i="13"/>
  <c r="AW328" i="13"/>
  <c r="AX328" i="13"/>
  <c r="AO329" i="13"/>
  <c r="AP329" i="13"/>
  <c r="AS329" i="13"/>
  <c r="AT329" i="13"/>
  <c r="AW329" i="13"/>
  <c r="AX329" i="13"/>
  <c r="AO330" i="13"/>
  <c r="AP330" i="13"/>
  <c r="AS330" i="13"/>
  <c r="AT330" i="13"/>
  <c r="AW330" i="13"/>
  <c r="AX330" i="13"/>
  <c r="AO331" i="13"/>
  <c r="AP331" i="13"/>
  <c r="AS331" i="13"/>
  <c r="AT331" i="13"/>
  <c r="AW331" i="13"/>
  <c r="AX331" i="13"/>
  <c r="AO332" i="13"/>
  <c r="AP332" i="13"/>
  <c r="AS332" i="13"/>
  <c r="AT332" i="13"/>
  <c r="AW332" i="13"/>
  <c r="AX332" i="13"/>
  <c r="AO333" i="13"/>
  <c r="AP333" i="13"/>
  <c r="AS333" i="13"/>
  <c r="AT333" i="13"/>
  <c r="AW333" i="13"/>
  <c r="AX333" i="13"/>
  <c r="AO334" i="13"/>
  <c r="AP334" i="13"/>
  <c r="AS334" i="13"/>
  <c r="AT334" i="13"/>
  <c r="AW334" i="13"/>
  <c r="AX334" i="13"/>
  <c r="AO335" i="13"/>
  <c r="AP335" i="13"/>
  <c r="AS335" i="13"/>
  <c r="AT335" i="13"/>
  <c r="AW335" i="13"/>
  <c r="AX335" i="13"/>
  <c r="AO336" i="13"/>
  <c r="AP336" i="13"/>
  <c r="AS336" i="13"/>
  <c r="AT336" i="13"/>
  <c r="AW336" i="13"/>
  <c r="AX336" i="13"/>
  <c r="AO337" i="13"/>
  <c r="AP337" i="13"/>
  <c r="AS337" i="13"/>
  <c r="AT337" i="13"/>
  <c r="AW337" i="13"/>
  <c r="AX337" i="13"/>
  <c r="AO338" i="13"/>
  <c r="AP338" i="13"/>
  <c r="AS338" i="13"/>
  <c r="AT338" i="13"/>
  <c r="AW338" i="13"/>
  <c r="AX338" i="13"/>
  <c r="AO339" i="13"/>
  <c r="AP339" i="13"/>
  <c r="AS339" i="13"/>
  <c r="AT339" i="13"/>
  <c r="AW339" i="13"/>
  <c r="AX339" i="13"/>
  <c r="AO340" i="13"/>
  <c r="AP340" i="13"/>
  <c r="AS340" i="13"/>
  <c r="AT340" i="13"/>
  <c r="AW340" i="13"/>
  <c r="AX340" i="13"/>
  <c r="AO341" i="13"/>
  <c r="AP341" i="13"/>
  <c r="AS341" i="13"/>
  <c r="AT341" i="13"/>
  <c r="AW341" i="13"/>
  <c r="AX341" i="13"/>
  <c r="AO342" i="13"/>
  <c r="AP342" i="13"/>
  <c r="AS342" i="13"/>
  <c r="AT342" i="13"/>
  <c r="AW342" i="13"/>
  <c r="AX342" i="13"/>
  <c r="AO343" i="13"/>
  <c r="AP343" i="13"/>
  <c r="AS343" i="13"/>
  <c r="AT343" i="13"/>
  <c r="AW343" i="13"/>
  <c r="AX343" i="13"/>
  <c r="AO344" i="13"/>
  <c r="AP344" i="13"/>
  <c r="AS344" i="13"/>
  <c r="AT344" i="13"/>
  <c r="AW344" i="13"/>
  <c r="AX344" i="13"/>
  <c r="AO345" i="13"/>
  <c r="AP345" i="13"/>
  <c r="AS345" i="13"/>
  <c r="AT345" i="13"/>
  <c r="AW345" i="13"/>
  <c r="AX345" i="13"/>
  <c r="AO346" i="13"/>
  <c r="AP346" i="13"/>
  <c r="AS346" i="13"/>
  <c r="AT346" i="13"/>
  <c r="AW346" i="13"/>
  <c r="AX346" i="13"/>
  <c r="AO347" i="13"/>
  <c r="AP347" i="13"/>
  <c r="AS347" i="13"/>
  <c r="AT347" i="13"/>
  <c r="AW347" i="13"/>
  <c r="AX347" i="13"/>
  <c r="AO348" i="13"/>
  <c r="AP348" i="13"/>
  <c r="AS348" i="13"/>
  <c r="AT348" i="13"/>
  <c r="AW348" i="13"/>
  <c r="AX348" i="13"/>
  <c r="AO349" i="13"/>
  <c r="AP349" i="13"/>
  <c r="AS349" i="13"/>
  <c r="AT349" i="13"/>
  <c r="AW349" i="13"/>
  <c r="AX349" i="13"/>
  <c r="AO350" i="13"/>
  <c r="AP350" i="13"/>
  <c r="AS350" i="13"/>
  <c r="AT350" i="13"/>
  <c r="AW350" i="13"/>
  <c r="AX350" i="13"/>
  <c r="AO351" i="13"/>
  <c r="AP351" i="13"/>
  <c r="AS351" i="13"/>
  <c r="AT351" i="13"/>
  <c r="AW351" i="13"/>
  <c r="AX351" i="13"/>
  <c r="AO352" i="13"/>
  <c r="AP352" i="13"/>
  <c r="AS352" i="13"/>
  <c r="AT352" i="13"/>
  <c r="AW352" i="13"/>
  <c r="AX352" i="13"/>
  <c r="AO353" i="13"/>
  <c r="AP353" i="13"/>
  <c r="AS353" i="13"/>
  <c r="AT353" i="13"/>
  <c r="AW353" i="13"/>
  <c r="AX353" i="13"/>
  <c r="AO354" i="13"/>
  <c r="AP354" i="13"/>
  <c r="AS354" i="13"/>
  <c r="AT354" i="13"/>
  <c r="AW354" i="13"/>
  <c r="AX354" i="13"/>
  <c r="AX235" i="13"/>
  <c r="AW235" i="13"/>
  <c r="AT235" i="13"/>
  <c r="AS235" i="13"/>
  <c r="AP235" i="13"/>
  <c r="AO235" i="13"/>
  <c r="AG236" i="13"/>
  <c r="AH236" i="13"/>
  <c r="AI236" i="13"/>
  <c r="AG237" i="13"/>
  <c r="AH237" i="13"/>
  <c r="AI237" i="13"/>
  <c r="AG238" i="13"/>
  <c r="AH238" i="13"/>
  <c r="AI238" i="13"/>
  <c r="AG239" i="13"/>
  <c r="AH239" i="13"/>
  <c r="AI239" i="13"/>
  <c r="AG240" i="13"/>
  <c r="AH240" i="13"/>
  <c r="AI240" i="13"/>
  <c r="AG241" i="13"/>
  <c r="AH241" i="13"/>
  <c r="AI241" i="13"/>
  <c r="AG242" i="13"/>
  <c r="AH242" i="13"/>
  <c r="AI242" i="13"/>
  <c r="AG243" i="13"/>
  <c r="AH243" i="13"/>
  <c r="AI243" i="13"/>
  <c r="AG244" i="13"/>
  <c r="AH244" i="13"/>
  <c r="AI244" i="13"/>
  <c r="AG245" i="13"/>
  <c r="AH245" i="13"/>
  <c r="AI245" i="13"/>
  <c r="AG246" i="13"/>
  <c r="AH246" i="13"/>
  <c r="AI246" i="13"/>
  <c r="AG247" i="13"/>
  <c r="AH247" i="13"/>
  <c r="AI247" i="13"/>
  <c r="AG248" i="13"/>
  <c r="AH248" i="13"/>
  <c r="AI248" i="13"/>
  <c r="AG249" i="13"/>
  <c r="AH249" i="13"/>
  <c r="AI249" i="13"/>
  <c r="AG250" i="13"/>
  <c r="AH250" i="13"/>
  <c r="AI250" i="13"/>
  <c r="AG251" i="13"/>
  <c r="AH251" i="13"/>
  <c r="AI251" i="13"/>
  <c r="AG252" i="13"/>
  <c r="AH252" i="13"/>
  <c r="AI252" i="13"/>
  <c r="AG253" i="13"/>
  <c r="AH253" i="13"/>
  <c r="AI253" i="13"/>
  <c r="AG254" i="13"/>
  <c r="AH254" i="13"/>
  <c r="AI254" i="13"/>
  <c r="AG255" i="13"/>
  <c r="AH255" i="13"/>
  <c r="AI255" i="13"/>
  <c r="AG256" i="13"/>
  <c r="AH256" i="13"/>
  <c r="AI256" i="13"/>
  <c r="AG257" i="13"/>
  <c r="AH257" i="13"/>
  <c r="AI257" i="13"/>
  <c r="AG258" i="13"/>
  <c r="AH258" i="13"/>
  <c r="AI258" i="13"/>
  <c r="AG259" i="13"/>
  <c r="AH259" i="13"/>
  <c r="AI259" i="13"/>
  <c r="AG260" i="13"/>
  <c r="AH260" i="13"/>
  <c r="AI260" i="13"/>
  <c r="AG261" i="13"/>
  <c r="AH261" i="13"/>
  <c r="AI261" i="13"/>
  <c r="AG262" i="13"/>
  <c r="AH262" i="13"/>
  <c r="AI262" i="13"/>
  <c r="AG263" i="13"/>
  <c r="AH263" i="13"/>
  <c r="AI263" i="13"/>
  <c r="AG264" i="13"/>
  <c r="AH264" i="13"/>
  <c r="AI264" i="13"/>
  <c r="AG265" i="13"/>
  <c r="AH265" i="13"/>
  <c r="AI265" i="13"/>
  <c r="AG266" i="13"/>
  <c r="AH266" i="13"/>
  <c r="AI266" i="13"/>
  <c r="AG267" i="13"/>
  <c r="AH267" i="13"/>
  <c r="AI267" i="13"/>
  <c r="AG268" i="13"/>
  <c r="AH268" i="13"/>
  <c r="AI268" i="13"/>
  <c r="AG269" i="13"/>
  <c r="AH269" i="13"/>
  <c r="AI269" i="13"/>
  <c r="AG270" i="13"/>
  <c r="AH270" i="13"/>
  <c r="AI270" i="13"/>
  <c r="AG271" i="13"/>
  <c r="AH271" i="13"/>
  <c r="AI271" i="13"/>
  <c r="AG272" i="13"/>
  <c r="AH272" i="13"/>
  <c r="AI272" i="13"/>
  <c r="AG273" i="13"/>
  <c r="AH273" i="13"/>
  <c r="AI273" i="13"/>
  <c r="AG274" i="13"/>
  <c r="AH274" i="13"/>
  <c r="AI274" i="13"/>
  <c r="AG275" i="13"/>
  <c r="AH275" i="13"/>
  <c r="AI275" i="13"/>
  <c r="AG276" i="13"/>
  <c r="AH276" i="13"/>
  <c r="AI276" i="13"/>
  <c r="AG277" i="13"/>
  <c r="AH277" i="13"/>
  <c r="AI277" i="13"/>
  <c r="AG278" i="13"/>
  <c r="AH278" i="13"/>
  <c r="AI278" i="13"/>
  <c r="AG279" i="13"/>
  <c r="AH279" i="13"/>
  <c r="AI279" i="13"/>
  <c r="AG280" i="13"/>
  <c r="AH280" i="13"/>
  <c r="AI280" i="13"/>
  <c r="AG281" i="13"/>
  <c r="AH281" i="13"/>
  <c r="AI281" i="13"/>
  <c r="AG282" i="13"/>
  <c r="AH282" i="13"/>
  <c r="AI282" i="13"/>
  <c r="AG283" i="13"/>
  <c r="AH283" i="13"/>
  <c r="AI283" i="13"/>
  <c r="AG284" i="13"/>
  <c r="AH284" i="13"/>
  <c r="AI284" i="13"/>
  <c r="AG285" i="13"/>
  <c r="AH285" i="13"/>
  <c r="AI285" i="13"/>
  <c r="AG286" i="13"/>
  <c r="AH286" i="13"/>
  <c r="AI286" i="13"/>
  <c r="AG287" i="13"/>
  <c r="AH287" i="13"/>
  <c r="AI287" i="13"/>
  <c r="AG288" i="13"/>
  <c r="AH288" i="13"/>
  <c r="AI288" i="13"/>
  <c r="AG289" i="13"/>
  <c r="AH289" i="13"/>
  <c r="AI289" i="13"/>
  <c r="AG290" i="13"/>
  <c r="AH290" i="13"/>
  <c r="AI290" i="13"/>
  <c r="AG291" i="13"/>
  <c r="AH291" i="13"/>
  <c r="AI291" i="13"/>
  <c r="AG292" i="13"/>
  <c r="AH292" i="13"/>
  <c r="AI292" i="13"/>
  <c r="AG293" i="13"/>
  <c r="AH293" i="13"/>
  <c r="AI293" i="13"/>
  <c r="AG294" i="13"/>
  <c r="AH294" i="13"/>
  <c r="AI294" i="13"/>
  <c r="AG295" i="13"/>
  <c r="AH295" i="13"/>
  <c r="AI295" i="13"/>
  <c r="AG296" i="13"/>
  <c r="AH296" i="13"/>
  <c r="AI296" i="13"/>
  <c r="AG297" i="13"/>
  <c r="AH297" i="13"/>
  <c r="AI297" i="13"/>
  <c r="AG298" i="13"/>
  <c r="AH298" i="13"/>
  <c r="AI298" i="13"/>
  <c r="AG299" i="13"/>
  <c r="AH299" i="13"/>
  <c r="AI299" i="13"/>
  <c r="AG300" i="13"/>
  <c r="AH300" i="13"/>
  <c r="AI300" i="13"/>
  <c r="AG301" i="13"/>
  <c r="AH301" i="13"/>
  <c r="AI301" i="13"/>
  <c r="AG302" i="13"/>
  <c r="AH302" i="13"/>
  <c r="AI302" i="13"/>
  <c r="AG303" i="13"/>
  <c r="AH303" i="13"/>
  <c r="AI303" i="13"/>
  <c r="AG304" i="13"/>
  <c r="AH304" i="13"/>
  <c r="AI304" i="13"/>
  <c r="AG305" i="13"/>
  <c r="AH305" i="13"/>
  <c r="AI305" i="13"/>
  <c r="AG306" i="13"/>
  <c r="AH306" i="13"/>
  <c r="AI306" i="13"/>
  <c r="AG307" i="13"/>
  <c r="AH307" i="13"/>
  <c r="AI307" i="13"/>
  <c r="AG308" i="13"/>
  <c r="AH308" i="13"/>
  <c r="AI308" i="13"/>
  <c r="AG309" i="13"/>
  <c r="AH309" i="13"/>
  <c r="AI309" i="13"/>
  <c r="AG310" i="13"/>
  <c r="AH310" i="13"/>
  <c r="AI310" i="13"/>
  <c r="AG311" i="13"/>
  <c r="AH311" i="13"/>
  <c r="AI311" i="13"/>
  <c r="AG312" i="13"/>
  <c r="AH312" i="13"/>
  <c r="AI312" i="13"/>
  <c r="AG313" i="13"/>
  <c r="AH313" i="13"/>
  <c r="AI313" i="13"/>
  <c r="AG314" i="13"/>
  <c r="AH314" i="13"/>
  <c r="AI314" i="13"/>
  <c r="AG315" i="13"/>
  <c r="AH315" i="13"/>
  <c r="AI315" i="13"/>
  <c r="AG316" i="13"/>
  <c r="AH316" i="13"/>
  <c r="AI316" i="13"/>
  <c r="AG317" i="13"/>
  <c r="AH317" i="13"/>
  <c r="AI317" i="13"/>
  <c r="AG318" i="13"/>
  <c r="AH318" i="13"/>
  <c r="AI318" i="13"/>
  <c r="AG319" i="13"/>
  <c r="AH319" i="13"/>
  <c r="AI319" i="13"/>
  <c r="AG320" i="13"/>
  <c r="AH320" i="13"/>
  <c r="AI320" i="13"/>
  <c r="AG321" i="13"/>
  <c r="AH321" i="13"/>
  <c r="AI321" i="13"/>
  <c r="AG322" i="13"/>
  <c r="AH322" i="13"/>
  <c r="AI322" i="13"/>
  <c r="AG323" i="13"/>
  <c r="AH323" i="13"/>
  <c r="AI323" i="13"/>
  <c r="AG324" i="13"/>
  <c r="AH324" i="13"/>
  <c r="AI324" i="13"/>
  <c r="AG325" i="13"/>
  <c r="AH325" i="13"/>
  <c r="AI325" i="13"/>
  <c r="AG326" i="13"/>
  <c r="AH326" i="13"/>
  <c r="AI326" i="13"/>
  <c r="AG327" i="13"/>
  <c r="AH327" i="13"/>
  <c r="AI327" i="13"/>
  <c r="AG328" i="13"/>
  <c r="AH328" i="13"/>
  <c r="AI328" i="13"/>
  <c r="AG329" i="13"/>
  <c r="AH329" i="13"/>
  <c r="AI329" i="13"/>
  <c r="AG330" i="13"/>
  <c r="AH330" i="13"/>
  <c r="AI330" i="13"/>
  <c r="AG331" i="13"/>
  <c r="AH331" i="13"/>
  <c r="AI331" i="13"/>
  <c r="AG332" i="13"/>
  <c r="AH332" i="13"/>
  <c r="AI332" i="13"/>
  <c r="AG333" i="13"/>
  <c r="AH333" i="13"/>
  <c r="AI333" i="13"/>
  <c r="AG334" i="13"/>
  <c r="AH334" i="13"/>
  <c r="AI334" i="13"/>
  <c r="AG335" i="13"/>
  <c r="AH335" i="13"/>
  <c r="AI335" i="13"/>
  <c r="AG336" i="13"/>
  <c r="AH336" i="13"/>
  <c r="AI336" i="13"/>
  <c r="AG337" i="13"/>
  <c r="AH337" i="13"/>
  <c r="AI337" i="13"/>
  <c r="AG338" i="13"/>
  <c r="AH338" i="13"/>
  <c r="AI338" i="13"/>
  <c r="AG339" i="13"/>
  <c r="AH339" i="13"/>
  <c r="AI339" i="13"/>
  <c r="AG340" i="13"/>
  <c r="AH340" i="13"/>
  <c r="AI340" i="13"/>
  <c r="AG341" i="13"/>
  <c r="AH341" i="13"/>
  <c r="AI341" i="13"/>
  <c r="AG342" i="13"/>
  <c r="AH342" i="13"/>
  <c r="AI342" i="13"/>
  <c r="AG343" i="13"/>
  <c r="AH343" i="13"/>
  <c r="AI343" i="13"/>
  <c r="AG344" i="13"/>
  <c r="AH344" i="13"/>
  <c r="AI344" i="13"/>
  <c r="AG345" i="13"/>
  <c r="AH345" i="13"/>
  <c r="AI345" i="13"/>
  <c r="AG346" i="13"/>
  <c r="AH346" i="13"/>
  <c r="AI346" i="13"/>
  <c r="AG347" i="13"/>
  <c r="AH347" i="13"/>
  <c r="AI347" i="13"/>
  <c r="AG348" i="13"/>
  <c r="AH348" i="13"/>
  <c r="AI348" i="13"/>
  <c r="AG349" i="13"/>
  <c r="AH349" i="13"/>
  <c r="AI349" i="13"/>
  <c r="AG350" i="13"/>
  <c r="AH350" i="13"/>
  <c r="AI350" i="13"/>
  <c r="AG351" i="13"/>
  <c r="AH351" i="13"/>
  <c r="AI351" i="13"/>
  <c r="AG352" i="13"/>
  <c r="AH352" i="13"/>
  <c r="AI352" i="13"/>
  <c r="AG353" i="13"/>
  <c r="AH353" i="13"/>
  <c r="AI353" i="13"/>
  <c r="AG354" i="13"/>
  <c r="AH354" i="13"/>
  <c r="AI354" i="13"/>
  <c r="AL241" i="13"/>
  <c r="AL256" i="13"/>
  <c r="AL257" i="13"/>
  <c r="AL259" i="13"/>
  <c r="AL266" i="13"/>
  <c r="AL267" i="13"/>
  <c r="AL280" i="13"/>
  <c r="AL281" i="13"/>
  <c r="AL283" i="13"/>
  <c r="AL289" i="13"/>
  <c r="AL291" i="13"/>
  <c r="AL292" i="13"/>
  <c r="AL304" i="13"/>
  <c r="AL305" i="13"/>
  <c r="AL307" i="13"/>
  <c r="AL313" i="13"/>
  <c r="AL315" i="13"/>
  <c r="AL316" i="13"/>
  <c r="AL321" i="13"/>
  <c r="AL324" i="13"/>
  <c r="AL328" i="13"/>
  <c r="AL329" i="13"/>
  <c r="AL331" i="13"/>
  <c r="AL337" i="13"/>
  <c r="AL339" i="13"/>
  <c r="AL340" i="13"/>
  <c r="AL345" i="13"/>
  <c r="AL348" i="13"/>
  <c r="AL353" i="13"/>
  <c r="AL354" i="13"/>
  <c r="AI235" i="13"/>
  <c r="AH235" i="13"/>
  <c r="AG235" i="13"/>
  <c r="AG232" i="13"/>
  <c r="AG233" i="13" s="1"/>
  <c r="CA227" i="13"/>
  <c r="B358" i="13" s="1"/>
  <c r="D236" i="13"/>
  <c r="AL236" i="13" s="1"/>
  <c r="D237" i="13"/>
  <c r="AL237" i="13" s="1"/>
  <c r="D238" i="13"/>
  <c r="AL238" i="13" s="1"/>
  <c r="D239" i="13"/>
  <c r="AL239" i="13" s="1"/>
  <c r="D240" i="13"/>
  <c r="AL240" i="13" s="1"/>
  <c r="D241" i="13"/>
  <c r="D242" i="13"/>
  <c r="AL242" i="13" s="1"/>
  <c r="D243" i="13"/>
  <c r="AL243" i="13" s="1"/>
  <c r="D244" i="13"/>
  <c r="AL244" i="13" s="1"/>
  <c r="D245" i="13"/>
  <c r="AL245" i="13" s="1"/>
  <c r="D246" i="13"/>
  <c r="AL246" i="13" s="1"/>
  <c r="D247" i="13"/>
  <c r="AL247" i="13" s="1"/>
  <c r="D248" i="13"/>
  <c r="AL248" i="13" s="1"/>
  <c r="D249" i="13"/>
  <c r="AL249" i="13" s="1"/>
  <c r="D250" i="13"/>
  <c r="AL250" i="13" s="1"/>
  <c r="D251" i="13"/>
  <c r="AL251" i="13" s="1"/>
  <c r="D252" i="13"/>
  <c r="AL252" i="13" s="1"/>
  <c r="D253" i="13"/>
  <c r="AL253" i="13" s="1"/>
  <c r="D254" i="13"/>
  <c r="AL254" i="13" s="1"/>
  <c r="D255" i="13"/>
  <c r="AL255" i="13" s="1"/>
  <c r="D256" i="13"/>
  <c r="D257" i="13"/>
  <c r="D258" i="13"/>
  <c r="AL258" i="13" s="1"/>
  <c r="D259" i="13"/>
  <c r="D260" i="13"/>
  <c r="AL260" i="13" s="1"/>
  <c r="D261" i="13"/>
  <c r="AL261" i="13" s="1"/>
  <c r="D262" i="13"/>
  <c r="AL262" i="13" s="1"/>
  <c r="D263" i="13"/>
  <c r="AL263" i="13" s="1"/>
  <c r="D264" i="13"/>
  <c r="AL264" i="13" s="1"/>
  <c r="D265" i="13"/>
  <c r="AL265" i="13" s="1"/>
  <c r="D266" i="13"/>
  <c r="D267" i="13"/>
  <c r="D268" i="13"/>
  <c r="AL268" i="13" s="1"/>
  <c r="D269" i="13"/>
  <c r="AL269" i="13" s="1"/>
  <c r="D270" i="13"/>
  <c r="AL270" i="13" s="1"/>
  <c r="D271" i="13"/>
  <c r="AL271" i="13" s="1"/>
  <c r="D272" i="13"/>
  <c r="AL272" i="13" s="1"/>
  <c r="D273" i="13"/>
  <c r="AL273" i="13" s="1"/>
  <c r="D274" i="13"/>
  <c r="AL274" i="13" s="1"/>
  <c r="D275" i="13"/>
  <c r="AL275" i="13" s="1"/>
  <c r="D276" i="13"/>
  <c r="AL276" i="13" s="1"/>
  <c r="D277" i="13"/>
  <c r="AL277" i="13" s="1"/>
  <c r="D278" i="13"/>
  <c r="AL278" i="13" s="1"/>
  <c r="D279" i="13"/>
  <c r="AL279" i="13" s="1"/>
  <c r="D280" i="13"/>
  <c r="D281" i="13"/>
  <c r="D282" i="13"/>
  <c r="AL282" i="13" s="1"/>
  <c r="D283" i="13"/>
  <c r="D284" i="13"/>
  <c r="AL284" i="13" s="1"/>
  <c r="D285" i="13"/>
  <c r="AL285" i="13" s="1"/>
  <c r="D286" i="13"/>
  <c r="AL286" i="13" s="1"/>
  <c r="D287" i="13"/>
  <c r="AL287" i="13" s="1"/>
  <c r="D288" i="13"/>
  <c r="AL288" i="13" s="1"/>
  <c r="D289" i="13"/>
  <c r="D290" i="13"/>
  <c r="AL290" i="13" s="1"/>
  <c r="D291" i="13"/>
  <c r="D292" i="13"/>
  <c r="D293" i="13"/>
  <c r="AL293" i="13" s="1"/>
  <c r="D294" i="13"/>
  <c r="AL294" i="13" s="1"/>
  <c r="D295" i="13"/>
  <c r="AL295" i="13" s="1"/>
  <c r="D296" i="13"/>
  <c r="AL296" i="13" s="1"/>
  <c r="D297" i="13"/>
  <c r="AL297" i="13" s="1"/>
  <c r="D298" i="13"/>
  <c r="AL298" i="13" s="1"/>
  <c r="D299" i="13"/>
  <c r="AL299" i="13" s="1"/>
  <c r="D300" i="13"/>
  <c r="AL300" i="13" s="1"/>
  <c r="D301" i="13"/>
  <c r="AL301" i="13" s="1"/>
  <c r="D302" i="13"/>
  <c r="AL302" i="13" s="1"/>
  <c r="D303" i="13"/>
  <c r="AL303" i="13" s="1"/>
  <c r="D304" i="13"/>
  <c r="D305" i="13"/>
  <c r="D306" i="13"/>
  <c r="AL306" i="13" s="1"/>
  <c r="D307" i="13"/>
  <c r="D308" i="13"/>
  <c r="AL308" i="13" s="1"/>
  <c r="D309" i="13"/>
  <c r="AL309" i="13" s="1"/>
  <c r="D310" i="13"/>
  <c r="AL310" i="13" s="1"/>
  <c r="D311" i="13"/>
  <c r="AL311" i="13" s="1"/>
  <c r="D312" i="13"/>
  <c r="AL312" i="13" s="1"/>
  <c r="D313" i="13"/>
  <c r="D314" i="13"/>
  <c r="AL314" i="13" s="1"/>
  <c r="D315" i="13"/>
  <c r="D316" i="13"/>
  <c r="D317" i="13"/>
  <c r="AL317" i="13" s="1"/>
  <c r="D318" i="13"/>
  <c r="AL318" i="13" s="1"/>
  <c r="D319" i="13"/>
  <c r="AL319" i="13" s="1"/>
  <c r="D320" i="13"/>
  <c r="AL320" i="13" s="1"/>
  <c r="D321" i="13"/>
  <c r="D322" i="13"/>
  <c r="AL322" i="13" s="1"/>
  <c r="D323" i="13"/>
  <c r="AL323" i="13" s="1"/>
  <c r="D324" i="13"/>
  <c r="D325" i="13"/>
  <c r="AL325" i="13" s="1"/>
  <c r="D326" i="13"/>
  <c r="AL326" i="13" s="1"/>
  <c r="D327" i="13"/>
  <c r="AL327" i="13" s="1"/>
  <c r="D328" i="13"/>
  <c r="D329" i="13"/>
  <c r="D330" i="13"/>
  <c r="AL330" i="13" s="1"/>
  <c r="D331" i="13"/>
  <c r="D332" i="13"/>
  <c r="AL332" i="13" s="1"/>
  <c r="D333" i="13"/>
  <c r="AL333" i="13" s="1"/>
  <c r="D334" i="13"/>
  <c r="AL334" i="13" s="1"/>
  <c r="D335" i="13"/>
  <c r="AL335" i="13" s="1"/>
  <c r="D336" i="13"/>
  <c r="AL336" i="13" s="1"/>
  <c r="D337" i="13"/>
  <c r="D338" i="13"/>
  <c r="AL338" i="13" s="1"/>
  <c r="D339" i="13"/>
  <c r="D340" i="13"/>
  <c r="D341" i="13"/>
  <c r="AL341" i="13" s="1"/>
  <c r="D342" i="13"/>
  <c r="AL342" i="13" s="1"/>
  <c r="D343" i="13"/>
  <c r="AL343" i="13" s="1"/>
  <c r="D344" i="13"/>
  <c r="AL344" i="13" s="1"/>
  <c r="D345" i="13"/>
  <c r="D346" i="13"/>
  <c r="AL346" i="13" s="1"/>
  <c r="D347" i="13"/>
  <c r="AL347" i="13" s="1"/>
  <c r="D348" i="13"/>
  <c r="D349" i="13"/>
  <c r="AL349" i="13" s="1"/>
  <c r="D350" i="13"/>
  <c r="AL350" i="13" s="1"/>
  <c r="D351" i="13"/>
  <c r="AL351" i="13" s="1"/>
  <c r="D352" i="13"/>
  <c r="AL352" i="13" s="1"/>
  <c r="D353" i="13"/>
  <c r="D354" i="13"/>
  <c r="D235" i="13"/>
  <c r="AL235" i="13" s="1"/>
  <c r="AV217" i="13"/>
  <c r="AY217" i="13" s="1"/>
  <c r="AZ217" i="13" s="1"/>
  <c r="AT217" i="13"/>
  <c r="AU217" i="13" s="1"/>
  <c r="CA210" i="13"/>
  <c r="B221" i="13" s="1"/>
  <c r="AQ217" i="13"/>
  <c r="AL217" i="13"/>
  <c r="AI217" i="13"/>
  <c r="AH217" i="13"/>
  <c r="AG217" i="13"/>
  <c r="AL216" i="13"/>
  <c r="AL215" i="13"/>
  <c r="AG195" i="13"/>
  <c r="B206" i="13" s="1"/>
  <c r="D52" i="13"/>
  <c r="AG52" i="13" s="1"/>
  <c r="D53" i="13"/>
  <c r="AG53" i="13" s="1"/>
  <c r="D54" i="13"/>
  <c r="AG54" i="13" s="1"/>
  <c r="D55" i="13"/>
  <c r="AG55" i="13" s="1"/>
  <c r="D56" i="13"/>
  <c r="AG56" i="13" s="1"/>
  <c r="D57" i="13"/>
  <c r="AG57" i="13" s="1"/>
  <c r="D58" i="13"/>
  <c r="AG58" i="13" s="1"/>
  <c r="D59" i="13"/>
  <c r="AG59" i="13" s="1"/>
  <c r="D60" i="13"/>
  <c r="D61" i="13"/>
  <c r="AG61" i="13" s="1"/>
  <c r="D62" i="13"/>
  <c r="AG62" i="13" s="1"/>
  <c r="D63" i="13"/>
  <c r="AG63" i="13" s="1"/>
  <c r="D64" i="13"/>
  <c r="AG64" i="13" s="1"/>
  <c r="D65" i="13"/>
  <c r="AG65" i="13" s="1"/>
  <c r="D66" i="13"/>
  <c r="D67" i="13"/>
  <c r="AG67" i="13" s="1"/>
  <c r="D68" i="13"/>
  <c r="D69" i="13"/>
  <c r="AG69" i="13" s="1"/>
  <c r="D70" i="13"/>
  <c r="AG70" i="13" s="1"/>
  <c r="D71" i="13"/>
  <c r="AG71" i="13" s="1"/>
  <c r="D72" i="13"/>
  <c r="D73" i="13"/>
  <c r="AG73" i="13" s="1"/>
  <c r="D74" i="13"/>
  <c r="AG74" i="13" s="1"/>
  <c r="D75" i="13"/>
  <c r="AG75" i="13" s="1"/>
  <c r="D76" i="13"/>
  <c r="AG76" i="13" s="1"/>
  <c r="D77" i="13"/>
  <c r="AG77" i="13" s="1"/>
  <c r="D78" i="13"/>
  <c r="AG78" i="13" s="1"/>
  <c r="D79" i="13"/>
  <c r="D80" i="13"/>
  <c r="AG80" i="13" s="1"/>
  <c r="D81" i="13"/>
  <c r="AG81" i="13" s="1"/>
  <c r="D82" i="13"/>
  <c r="AG82" i="13" s="1"/>
  <c r="D83" i="13"/>
  <c r="AG83" i="13" s="1"/>
  <c r="D84" i="13"/>
  <c r="D85" i="13"/>
  <c r="D86" i="13"/>
  <c r="AG86" i="13" s="1"/>
  <c r="D87" i="13"/>
  <c r="AG87" i="13" s="1"/>
  <c r="D88" i="13"/>
  <c r="AG88" i="13" s="1"/>
  <c r="D89" i="13"/>
  <c r="D90" i="13"/>
  <c r="AG90" i="13" s="1"/>
  <c r="D91" i="13"/>
  <c r="AG91" i="13" s="1"/>
  <c r="D92" i="13"/>
  <c r="AG92" i="13" s="1"/>
  <c r="D93" i="13"/>
  <c r="AG93" i="13" s="1"/>
  <c r="D94" i="13"/>
  <c r="AG94" i="13" s="1"/>
  <c r="D95" i="13"/>
  <c r="AG95" i="13" s="1"/>
  <c r="D96" i="13"/>
  <c r="AG96" i="13" s="1"/>
  <c r="D97" i="13"/>
  <c r="AG97" i="13" s="1"/>
  <c r="D98" i="13"/>
  <c r="AG98" i="13" s="1"/>
  <c r="D99" i="13"/>
  <c r="AG99" i="13" s="1"/>
  <c r="D100" i="13"/>
  <c r="AG100" i="13" s="1"/>
  <c r="D101" i="13"/>
  <c r="AG101" i="13" s="1"/>
  <c r="D102" i="13"/>
  <c r="D103" i="13"/>
  <c r="AG103" i="13" s="1"/>
  <c r="D104" i="13"/>
  <c r="AG104" i="13" s="1"/>
  <c r="D105" i="13"/>
  <c r="AG105" i="13" s="1"/>
  <c r="D106" i="13"/>
  <c r="AG106" i="13" s="1"/>
  <c r="D107" i="13"/>
  <c r="AG107" i="13" s="1"/>
  <c r="D108" i="13"/>
  <c r="D109" i="13"/>
  <c r="AG109" i="13" s="1"/>
  <c r="D110" i="13"/>
  <c r="AG110" i="13" s="1"/>
  <c r="D111" i="13"/>
  <c r="AG111" i="13" s="1"/>
  <c r="D112" i="13"/>
  <c r="AG112" i="13" s="1"/>
  <c r="D113" i="13"/>
  <c r="AG113" i="13" s="1"/>
  <c r="D114" i="13"/>
  <c r="AG114" i="13" s="1"/>
  <c r="D115" i="13"/>
  <c r="AG115" i="13" s="1"/>
  <c r="D116" i="13"/>
  <c r="AG116" i="13" s="1"/>
  <c r="D117" i="13"/>
  <c r="D118" i="13"/>
  <c r="AG118" i="13" s="1"/>
  <c r="D119" i="13"/>
  <c r="AG119" i="13" s="1"/>
  <c r="D120" i="13"/>
  <c r="AG120" i="13" s="1"/>
  <c r="D121" i="13"/>
  <c r="AG121" i="13" s="1"/>
  <c r="D122" i="13"/>
  <c r="AG122" i="13" s="1"/>
  <c r="D123" i="13"/>
  <c r="AG123" i="13" s="1"/>
  <c r="D124" i="13"/>
  <c r="D125" i="13"/>
  <c r="AG125" i="13" s="1"/>
  <c r="D126" i="13"/>
  <c r="AG126" i="13" s="1"/>
  <c r="D127" i="13"/>
  <c r="AG127" i="13" s="1"/>
  <c r="D128" i="13"/>
  <c r="D129" i="13"/>
  <c r="AG129" i="13" s="1"/>
  <c r="D130" i="13"/>
  <c r="AG130" i="13" s="1"/>
  <c r="D131" i="13"/>
  <c r="AG131" i="13" s="1"/>
  <c r="D132" i="13"/>
  <c r="D133" i="13"/>
  <c r="AG133" i="13" s="1"/>
  <c r="D134" i="13"/>
  <c r="AG134" i="13" s="1"/>
  <c r="D135" i="13"/>
  <c r="AG135" i="13" s="1"/>
  <c r="D136" i="13"/>
  <c r="AG136" i="13" s="1"/>
  <c r="D137" i="13"/>
  <c r="AG137" i="13" s="1"/>
  <c r="D138" i="13"/>
  <c r="AG138" i="13" s="1"/>
  <c r="D139" i="13"/>
  <c r="AG139" i="13" s="1"/>
  <c r="D140" i="13"/>
  <c r="AG140" i="13" s="1"/>
  <c r="D141" i="13"/>
  <c r="AG141" i="13" s="1"/>
  <c r="D142" i="13"/>
  <c r="AG142" i="13" s="1"/>
  <c r="D143" i="13"/>
  <c r="AG143" i="13" s="1"/>
  <c r="D144" i="13"/>
  <c r="D145" i="13"/>
  <c r="AG145" i="13" s="1"/>
  <c r="D146" i="13"/>
  <c r="AG146" i="13" s="1"/>
  <c r="D147" i="13"/>
  <c r="AG147" i="13" s="1"/>
  <c r="D148" i="13"/>
  <c r="D149" i="13"/>
  <c r="AG149" i="13" s="1"/>
  <c r="D150" i="13"/>
  <c r="AG150" i="13" s="1"/>
  <c r="D151" i="13"/>
  <c r="AG151" i="13" s="1"/>
  <c r="D152" i="13"/>
  <c r="D153" i="13"/>
  <c r="D154" i="13"/>
  <c r="AG154" i="13" s="1"/>
  <c r="D155" i="13"/>
  <c r="AG155" i="13" s="1"/>
  <c r="D156" i="13"/>
  <c r="D157" i="13"/>
  <c r="D158" i="13"/>
  <c r="AG158" i="13" s="1"/>
  <c r="D159" i="13"/>
  <c r="AG159" i="13" s="1"/>
  <c r="D160" i="13"/>
  <c r="AG160" i="13" s="1"/>
  <c r="D161" i="13"/>
  <c r="AG161" i="13" s="1"/>
  <c r="D162" i="13"/>
  <c r="AG162" i="13" s="1"/>
  <c r="D163" i="13"/>
  <c r="AG163" i="13" s="1"/>
  <c r="D164" i="13"/>
  <c r="AG164" i="13" s="1"/>
  <c r="D165" i="13"/>
  <c r="AG165" i="13" s="1"/>
  <c r="D166" i="13"/>
  <c r="AG166" i="13" s="1"/>
  <c r="D167" i="13"/>
  <c r="AG167" i="13" s="1"/>
  <c r="D168" i="13"/>
  <c r="D169" i="13"/>
  <c r="AG169" i="13" s="1"/>
  <c r="D170" i="13"/>
  <c r="AG170" i="13" s="1"/>
  <c r="AJ52" i="13"/>
  <c r="AJ53" i="13"/>
  <c r="AJ54" i="13"/>
  <c r="AJ55" i="13"/>
  <c r="AJ56" i="13"/>
  <c r="AJ57" i="13"/>
  <c r="AJ58" i="13"/>
  <c r="AJ59" i="13"/>
  <c r="AG60" i="13"/>
  <c r="AJ60" i="13"/>
  <c r="AJ61" i="13"/>
  <c r="AJ62" i="13"/>
  <c r="AJ63" i="13"/>
  <c r="AJ64" i="13"/>
  <c r="AJ65" i="13"/>
  <c r="AG66" i="13"/>
  <c r="AJ66" i="13"/>
  <c r="AJ67" i="13"/>
  <c r="AG68" i="13"/>
  <c r="AJ68" i="13"/>
  <c r="AJ69" i="13"/>
  <c r="AJ70" i="13"/>
  <c r="AJ71" i="13"/>
  <c r="AG72" i="13"/>
  <c r="AJ72" i="13"/>
  <c r="AJ73" i="13"/>
  <c r="AJ74" i="13"/>
  <c r="AJ75" i="13"/>
  <c r="AJ76" i="13"/>
  <c r="AJ77" i="13"/>
  <c r="AJ78" i="13"/>
  <c r="AG79" i="13"/>
  <c r="AJ79" i="13"/>
  <c r="AJ80" i="13"/>
  <c r="AJ81" i="13"/>
  <c r="AJ82" i="13"/>
  <c r="AJ83" i="13"/>
  <c r="AG84" i="13"/>
  <c r="AJ84" i="13"/>
  <c r="AG85" i="13"/>
  <c r="AJ85" i="13"/>
  <c r="AJ86" i="13"/>
  <c r="AJ87" i="13"/>
  <c r="AJ88" i="13"/>
  <c r="AG89" i="13"/>
  <c r="AJ89" i="13"/>
  <c r="AJ90" i="13"/>
  <c r="AJ91" i="13"/>
  <c r="AJ92" i="13"/>
  <c r="AJ93" i="13"/>
  <c r="AJ94" i="13"/>
  <c r="AJ95" i="13"/>
  <c r="AJ96" i="13"/>
  <c r="AJ97" i="13"/>
  <c r="AJ98" i="13"/>
  <c r="AJ99" i="13"/>
  <c r="AJ100" i="13"/>
  <c r="AJ101" i="13"/>
  <c r="AG102" i="13"/>
  <c r="AJ102" i="13"/>
  <c r="AJ103" i="13"/>
  <c r="AJ104" i="13"/>
  <c r="AJ105" i="13"/>
  <c r="AJ106" i="13"/>
  <c r="AJ107" i="13"/>
  <c r="AG108" i="13"/>
  <c r="AJ108" i="13"/>
  <c r="AJ109" i="13"/>
  <c r="AJ110" i="13"/>
  <c r="AJ111" i="13"/>
  <c r="AJ112" i="13"/>
  <c r="AJ113" i="13"/>
  <c r="AJ114" i="13"/>
  <c r="AJ115" i="13"/>
  <c r="AJ116" i="13"/>
  <c r="AG117" i="13"/>
  <c r="AJ117" i="13"/>
  <c r="AJ118" i="13"/>
  <c r="AJ119" i="13"/>
  <c r="AJ120" i="13"/>
  <c r="AJ121" i="13"/>
  <c r="AJ122" i="13"/>
  <c r="AJ123" i="13"/>
  <c r="AG124" i="13"/>
  <c r="AJ124" i="13"/>
  <c r="AJ125" i="13"/>
  <c r="AJ126" i="13"/>
  <c r="AJ127" i="13"/>
  <c r="AG128" i="13"/>
  <c r="AJ128" i="13"/>
  <c r="AJ129" i="13"/>
  <c r="AJ130" i="13"/>
  <c r="AJ131" i="13"/>
  <c r="AG132" i="13"/>
  <c r="AJ132" i="13"/>
  <c r="AJ133" i="13"/>
  <c r="AJ134" i="13"/>
  <c r="AJ135" i="13"/>
  <c r="AJ136" i="13"/>
  <c r="AJ137" i="13"/>
  <c r="AJ138" i="13"/>
  <c r="AJ139" i="13"/>
  <c r="AJ140" i="13"/>
  <c r="AJ141" i="13"/>
  <c r="AJ142" i="13"/>
  <c r="AJ143" i="13"/>
  <c r="AG144" i="13"/>
  <c r="AJ144" i="13"/>
  <c r="AJ145" i="13"/>
  <c r="AJ146" i="13"/>
  <c r="AJ147" i="13"/>
  <c r="AG148" i="13"/>
  <c r="AJ148" i="13"/>
  <c r="AJ149" i="13"/>
  <c r="AJ150" i="13"/>
  <c r="AJ151" i="13"/>
  <c r="AG152" i="13"/>
  <c r="AJ152" i="13"/>
  <c r="AG153" i="13"/>
  <c r="AJ153" i="13"/>
  <c r="AJ154" i="13"/>
  <c r="AJ155" i="13"/>
  <c r="AG156" i="13"/>
  <c r="AJ156" i="13"/>
  <c r="AG157" i="13"/>
  <c r="AJ157" i="13"/>
  <c r="AJ158" i="13"/>
  <c r="AJ159" i="13"/>
  <c r="AJ160" i="13"/>
  <c r="AJ161" i="13"/>
  <c r="AJ162" i="13"/>
  <c r="AJ163" i="13"/>
  <c r="AJ164" i="13"/>
  <c r="AJ165" i="13"/>
  <c r="AJ166" i="13"/>
  <c r="AJ167" i="13"/>
  <c r="AG168" i="13"/>
  <c r="AJ168" i="13"/>
  <c r="AJ169" i="13"/>
  <c r="AJ170" i="13"/>
  <c r="D51" i="13"/>
  <c r="AG51" i="13" s="1"/>
  <c r="AJ51" i="13"/>
  <c r="AG172" i="12"/>
  <c r="BQ48" i="12"/>
  <c r="BQ49" i="12"/>
  <c r="BQ50" i="12"/>
  <c r="BQ51" i="12"/>
  <c r="BQ52" i="12"/>
  <c r="BQ53" i="12"/>
  <c r="BQ54" i="12"/>
  <c r="BQ55" i="12"/>
  <c r="BQ56" i="12"/>
  <c r="BE48" i="12"/>
  <c r="BF48" i="12"/>
  <c r="BD53" i="12"/>
  <c r="BD52" i="12"/>
  <c r="BD48" i="12"/>
  <c r="BC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T140" i="12"/>
  <c r="AT141" i="12"/>
  <c r="AT142" i="12"/>
  <c r="AT143" i="12"/>
  <c r="AT144" i="12"/>
  <c r="AT145" i="12"/>
  <c r="AT146" i="12"/>
  <c r="AT147" i="12"/>
  <c r="AT148" i="12"/>
  <c r="AT149" i="12"/>
  <c r="AT150" i="12"/>
  <c r="AT151" i="12"/>
  <c r="AT152" i="12"/>
  <c r="AT153" i="12"/>
  <c r="AT154" i="12"/>
  <c r="AT155" i="12"/>
  <c r="AT156" i="12"/>
  <c r="AT157" i="12"/>
  <c r="AT158" i="12"/>
  <c r="AT159" i="12"/>
  <c r="AT160" i="12"/>
  <c r="AT161" i="12"/>
  <c r="AT162" i="12"/>
  <c r="AT163" i="12"/>
  <c r="AT164" i="12"/>
  <c r="AT165" i="12"/>
  <c r="AT166" i="12"/>
  <c r="AT167" i="12"/>
  <c r="AT168" i="12"/>
  <c r="AT48" i="12"/>
  <c r="BI48" i="12"/>
  <c r="AQ48" i="12"/>
  <c r="AG24" i="12"/>
  <c r="CL368" i="12"/>
  <c r="CM368" i="12"/>
  <c r="CP368" i="12"/>
  <c r="CQ368" i="12"/>
  <c r="CL369" i="12"/>
  <c r="CM369" i="12"/>
  <c r="CP369" i="12"/>
  <c r="CQ369" i="12"/>
  <c r="CL370" i="12"/>
  <c r="CM370" i="12"/>
  <c r="CP370" i="12"/>
  <c r="CQ370" i="12"/>
  <c r="CL371" i="12"/>
  <c r="CM371" i="12"/>
  <c r="CP371" i="12"/>
  <c r="CQ371" i="12"/>
  <c r="CL372" i="12"/>
  <c r="CM372" i="12"/>
  <c r="CP372" i="12"/>
  <c r="CQ372" i="12"/>
  <c r="CL373" i="12"/>
  <c r="CM373" i="12"/>
  <c r="CP373" i="12"/>
  <c r="CQ373" i="12"/>
  <c r="CL374" i="12"/>
  <c r="CM374" i="12"/>
  <c r="CP374" i="12"/>
  <c r="CQ374" i="12"/>
  <c r="CL375" i="12"/>
  <c r="CM375" i="12"/>
  <c r="CP375" i="12"/>
  <c r="CQ375" i="12"/>
  <c r="CL376" i="12"/>
  <c r="CM376" i="12"/>
  <c r="CP376" i="12"/>
  <c r="CQ376" i="12"/>
  <c r="CL377" i="12"/>
  <c r="CM377" i="12"/>
  <c r="CP377" i="12"/>
  <c r="CQ377" i="12"/>
  <c r="CL378" i="12"/>
  <c r="CM378" i="12"/>
  <c r="CP378" i="12"/>
  <c r="CQ378" i="12"/>
  <c r="CL379" i="12"/>
  <c r="CM379" i="12"/>
  <c r="CP379" i="12"/>
  <c r="CQ379" i="12"/>
  <c r="CL380" i="12"/>
  <c r="CM380" i="12"/>
  <c r="CP380" i="12"/>
  <c r="CQ380" i="12"/>
  <c r="CL381" i="12"/>
  <c r="CM381" i="12"/>
  <c r="CP381" i="12"/>
  <c r="CQ381" i="12"/>
  <c r="CL382" i="12"/>
  <c r="CM382" i="12"/>
  <c r="CP382" i="12"/>
  <c r="CQ382" i="12"/>
  <c r="CL383" i="12"/>
  <c r="CM383" i="12"/>
  <c r="CP383" i="12"/>
  <c r="CQ383" i="12"/>
  <c r="CL384" i="12"/>
  <c r="CM384" i="12"/>
  <c r="CP384" i="12"/>
  <c r="CQ384" i="12"/>
  <c r="CL385" i="12"/>
  <c r="CM385" i="12"/>
  <c r="CP385" i="12"/>
  <c r="CQ385" i="12"/>
  <c r="CL386" i="12"/>
  <c r="CM386" i="12"/>
  <c r="CP386" i="12"/>
  <c r="CQ386" i="12"/>
  <c r="CL387" i="12"/>
  <c r="CM387" i="12"/>
  <c r="CP387" i="12"/>
  <c r="CQ387" i="12"/>
  <c r="CL388" i="12"/>
  <c r="CM388" i="12"/>
  <c r="CP388" i="12"/>
  <c r="CQ388" i="12"/>
  <c r="CL389" i="12"/>
  <c r="CM389" i="12"/>
  <c r="CP389" i="12"/>
  <c r="CQ389" i="12"/>
  <c r="CL390" i="12"/>
  <c r="CM390" i="12"/>
  <c r="CP390" i="12"/>
  <c r="CQ390" i="12"/>
  <c r="CL391" i="12"/>
  <c r="CM391" i="12"/>
  <c r="CP391" i="12"/>
  <c r="CQ391" i="12"/>
  <c r="CL392" i="12"/>
  <c r="CM392" i="12"/>
  <c r="CP392" i="12"/>
  <c r="CQ392" i="12"/>
  <c r="CL393" i="12"/>
  <c r="CM393" i="12"/>
  <c r="CP393" i="12"/>
  <c r="CQ393" i="12"/>
  <c r="CL394" i="12"/>
  <c r="CM394" i="12"/>
  <c r="CP394" i="12"/>
  <c r="CQ394" i="12"/>
  <c r="CL395" i="12"/>
  <c r="CM395" i="12"/>
  <c r="CP395" i="12"/>
  <c r="CQ395" i="12"/>
  <c r="CL396" i="12"/>
  <c r="CM396" i="12"/>
  <c r="CP396" i="12"/>
  <c r="CQ396" i="12"/>
  <c r="CL397" i="12"/>
  <c r="CM397" i="12"/>
  <c r="CP397" i="12"/>
  <c r="CQ397" i="12"/>
  <c r="CL398" i="12"/>
  <c r="CM398" i="12"/>
  <c r="CP398" i="12"/>
  <c r="CQ398" i="12"/>
  <c r="CL399" i="12"/>
  <c r="CM399" i="12"/>
  <c r="CP399" i="12"/>
  <c r="CQ399" i="12"/>
  <c r="CL400" i="12"/>
  <c r="CM400" i="12"/>
  <c r="CP400" i="12"/>
  <c r="CQ400" i="12"/>
  <c r="CL401" i="12"/>
  <c r="CM401" i="12"/>
  <c r="CP401" i="12"/>
  <c r="CQ401" i="12"/>
  <c r="CL402" i="12"/>
  <c r="CM402" i="12"/>
  <c r="CP402" i="12"/>
  <c r="CQ402" i="12"/>
  <c r="CL403" i="12"/>
  <c r="CM403" i="12"/>
  <c r="CP403" i="12"/>
  <c r="CQ403" i="12"/>
  <c r="CL404" i="12"/>
  <c r="CM404" i="12"/>
  <c r="CP404" i="12"/>
  <c r="CQ404" i="12"/>
  <c r="CL405" i="12"/>
  <c r="CM405" i="12"/>
  <c r="CP405" i="12"/>
  <c r="CQ405" i="12"/>
  <c r="CL406" i="12"/>
  <c r="CM406" i="12"/>
  <c r="CP406" i="12"/>
  <c r="CQ406" i="12"/>
  <c r="CL407" i="12"/>
  <c r="CM407" i="12"/>
  <c r="CP407" i="12"/>
  <c r="CQ407" i="12"/>
  <c r="CL408" i="12"/>
  <c r="CM408" i="12"/>
  <c r="CP408" i="12"/>
  <c r="CQ408" i="12"/>
  <c r="CL409" i="12"/>
  <c r="CM409" i="12"/>
  <c r="CP409" i="12"/>
  <c r="CQ409" i="12"/>
  <c r="CL410" i="12"/>
  <c r="CM410" i="12"/>
  <c r="CP410" i="12"/>
  <c r="CQ410" i="12"/>
  <c r="CL411" i="12"/>
  <c r="CM411" i="12"/>
  <c r="CP411" i="12"/>
  <c r="CQ411" i="12"/>
  <c r="CL412" i="12"/>
  <c r="CM412" i="12"/>
  <c r="CP412" i="12"/>
  <c r="CQ412" i="12"/>
  <c r="CL413" i="12"/>
  <c r="CM413" i="12"/>
  <c r="CP413" i="12"/>
  <c r="CQ413" i="12"/>
  <c r="CL414" i="12"/>
  <c r="CM414" i="12"/>
  <c r="CP414" i="12"/>
  <c r="CQ414" i="12"/>
  <c r="CL415" i="12"/>
  <c r="CM415" i="12"/>
  <c r="CP415" i="12"/>
  <c r="CQ415" i="12"/>
  <c r="CL416" i="12"/>
  <c r="CM416" i="12"/>
  <c r="CP416" i="12"/>
  <c r="CQ416" i="12"/>
  <c r="CL417" i="12"/>
  <c r="CM417" i="12"/>
  <c r="CP417" i="12"/>
  <c r="CQ417" i="12"/>
  <c r="CL418" i="12"/>
  <c r="CM418" i="12"/>
  <c r="CP418" i="12"/>
  <c r="CQ418" i="12"/>
  <c r="CL419" i="12"/>
  <c r="CM419" i="12"/>
  <c r="CP419" i="12"/>
  <c r="CQ419" i="12"/>
  <c r="CL420" i="12"/>
  <c r="CM420" i="12"/>
  <c r="CP420" i="12"/>
  <c r="CQ420" i="12"/>
  <c r="CL421" i="12"/>
  <c r="CM421" i="12"/>
  <c r="CP421" i="12"/>
  <c r="CQ421" i="12"/>
  <c r="CL422" i="12"/>
  <c r="CM422" i="12"/>
  <c r="CP422" i="12"/>
  <c r="CQ422" i="12"/>
  <c r="CL423" i="12"/>
  <c r="CM423" i="12"/>
  <c r="CP423" i="12"/>
  <c r="CQ423" i="12"/>
  <c r="CL424" i="12"/>
  <c r="CM424" i="12"/>
  <c r="CP424" i="12"/>
  <c r="CQ424" i="12"/>
  <c r="CL425" i="12"/>
  <c r="CM425" i="12"/>
  <c r="CP425" i="12"/>
  <c r="CQ425" i="12"/>
  <c r="CL426" i="12"/>
  <c r="CM426" i="12"/>
  <c r="CP426" i="12"/>
  <c r="CQ426" i="12"/>
  <c r="CL427" i="12"/>
  <c r="CM427" i="12"/>
  <c r="CP427" i="12"/>
  <c r="CQ427" i="12"/>
  <c r="CL428" i="12"/>
  <c r="CM428" i="12"/>
  <c r="CP428" i="12"/>
  <c r="CQ428" i="12"/>
  <c r="CL429" i="12"/>
  <c r="CM429" i="12"/>
  <c r="CP429" i="12"/>
  <c r="CQ429" i="12"/>
  <c r="CL430" i="12"/>
  <c r="CM430" i="12"/>
  <c r="CP430" i="12"/>
  <c r="CQ430" i="12"/>
  <c r="CL431" i="12"/>
  <c r="CM431" i="12"/>
  <c r="CP431" i="12"/>
  <c r="CQ431" i="12"/>
  <c r="CL432" i="12"/>
  <c r="CM432" i="12"/>
  <c r="CP432" i="12"/>
  <c r="CQ432" i="12"/>
  <c r="CL433" i="12"/>
  <c r="CM433" i="12"/>
  <c r="CP433" i="12"/>
  <c r="CQ433" i="12"/>
  <c r="CL434" i="12"/>
  <c r="CM434" i="12"/>
  <c r="CP434" i="12"/>
  <c r="CQ434" i="12"/>
  <c r="CL435" i="12"/>
  <c r="CM435" i="12"/>
  <c r="CP435" i="12"/>
  <c r="CQ435" i="12"/>
  <c r="CL436" i="12"/>
  <c r="CM436" i="12"/>
  <c r="CP436" i="12"/>
  <c r="CQ436" i="12"/>
  <c r="CL437" i="12"/>
  <c r="CM437" i="12"/>
  <c r="CP437" i="12"/>
  <c r="CQ437" i="12"/>
  <c r="CL438" i="12"/>
  <c r="CM438" i="12"/>
  <c r="CP438" i="12"/>
  <c r="CQ438" i="12"/>
  <c r="CL439" i="12"/>
  <c r="CM439" i="12"/>
  <c r="CP439" i="12"/>
  <c r="CQ439" i="12"/>
  <c r="CL440" i="12"/>
  <c r="CM440" i="12"/>
  <c r="CP440" i="12"/>
  <c r="CQ440" i="12"/>
  <c r="CL441" i="12"/>
  <c r="CM441" i="12"/>
  <c r="CP441" i="12"/>
  <c r="CQ441" i="12"/>
  <c r="CL442" i="12"/>
  <c r="CM442" i="12"/>
  <c r="CP442" i="12"/>
  <c r="CQ442" i="12"/>
  <c r="CL443" i="12"/>
  <c r="CM443" i="12"/>
  <c r="CP443" i="12"/>
  <c r="CQ443" i="12"/>
  <c r="CL444" i="12"/>
  <c r="CM444" i="12"/>
  <c r="CP444" i="12"/>
  <c r="CQ444" i="12"/>
  <c r="CL445" i="12"/>
  <c r="CM445" i="12"/>
  <c r="CP445" i="12"/>
  <c r="CQ445" i="12"/>
  <c r="CL446" i="12"/>
  <c r="CM446" i="12"/>
  <c r="CP446" i="12"/>
  <c r="CQ446" i="12"/>
  <c r="CL447" i="12"/>
  <c r="CM447" i="12"/>
  <c r="CP447" i="12"/>
  <c r="CQ447" i="12"/>
  <c r="CL448" i="12"/>
  <c r="CM448" i="12"/>
  <c r="CP448" i="12"/>
  <c r="CQ448" i="12"/>
  <c r="CL449" i="12"/>
  <c r="CM449" i="12"/>
  <c r="CP449" i="12"/>
  <c r="CQ449" i="12"/>
  <c r="CL450" i="12"/>
  <c r="CM450" i="12"/>
  <c r="CP450" i="12"/>
  <c r="CQ450" i="12"/>
  <c r="CL451" i="12"/>
  <c r="CM451" i="12"/>
  <c r="CP451" i="12"/>
  <c r="CQ451" i="12"/>
  <c r="CL452" i="12"/>
  <c r="CM452" i="12"/>
  <c r="CP452" i="12"/>
  <c r="CQ452" i="12"/>
  <c r="CL453" i="12"/>
  <c r="CM453" i="12"/>
  <c r="CP453" i="12"/>
  <c r="CQ453" i="12"/>
  <c r="CL454" i="12"/>
  <c r="CM454" i="12"/>
  <c r="CP454" i="12"/>
  <c r="CQ454" i="12"/>
  <c r="CL455" i="12"/>
  <c r="CM455" i="12"/>
  <c r="CP455" i="12"/>
  <c r="CQ455" i="12"/>
  <c r="CL456" i="12"/>
  <c r="CM456" i="12"/>
  <c r="CP456" i="12"/>
  <c r="CQ456" i="12"/>
  <c r="CL457" i="12"/>
  <c r="CM457" i="12"/>
  <c r="CP457" i="12"/>
  <c r="CQ457" i="12"/>
  <c r="CL458" i="12"/>
  <c r="CM458" i="12"/>
  <c r="CP458" i="12"/>
  <c r="CQ458" i="12"/>
  <c r="CL459" i="12"/>
  <c r="CM459" i="12"/>
  <c r="CP459" i="12"/>
  <c r="CQ459" i="12"/>
  <c r="CL460" i="12"/>
  <c r="CM460" i="12"/>
  <c r="CP460" i="12"/>
  <c r="CQ460" i="12"/>
  <c r="CL461" i="12"/>
  <c r="CM461" i="12"/>
  <c r="CP461" i="12"/>
  <c r="CQ461" i="12"/>
  <c r="CL462" i="12"/>
  <c r="CM462" i="12"/>
  <c r="CP462" i="12"/>
  <c r="CQ462" i="12"/>
  <c r="CL463" i="12"/>
  <c r="CM463" i="12"/>
  <c r="CP463" i="12"/>
  <c r="CQ463" i="12"/>
  <c r="CL464" i="12"/>
  <c r="CM464" i="12"/>
  <c r="CP464" i="12"/>
  <c r="CQ464" i="12"/>
  <c r="CL465" i="12"/>
  <c r="CM465" i="12"/>
  <c r="CP465" i="12"/>
  <c r="CQ465" i="12"/>
  <c r="CL466" i="12"/>
  <c r="CM466" i="12"/>
  <c r="CP466" i="12"/>
  <c r="CQ466" i="12"/>
  <c r="CL467" i="12"/>
  <c r="CM467" i="12"/>
  <c r="CP467" i="12"/>
  <c r="CQ467" i="12"/>
  <c r="CL468" i="12"/>
  <c r="CM468" i="12"/>
  <c r="CP468" i="12"/>
  <c r="CQ468" i="12"/>
  <c r="CL469" i="12"/>
  <c r="CM469" i="12"/>
  <c r="CP469" i="12"/>
  <c r="CQ469" i="12"/>
  <c r="CL470" i="12"/>
  <c r="CM470" i="12"/>
  <c r="CP470" i="12"/>
  <c r="CQ470" i="12"/>
  <c r="CL471" i="12"/>
  <c r="CM471" i="12"/>
  <c r="CP471" i="12"/>
  <c r="CQ471" i="12"/>
  <c r="CL472" i="12"/>
  <c r="CM472" i="12"/>
  <c r="CP472" i="12"/>
  <c r="CQ472" i="12"/>
  <c r="CL473" i="12"/>
  <c r="CM473" i="12"/>
  <c r="CP473" i="12"/>
  <c r="CQ473" i="12"/>
  <c r="CL474" i="12"/>
  <c r="CM474" i="12"/>
  <c r="CP474" i="12"/>
  <c r="CQ474" i="12"/>
  <c r="CL475" i="12"/>
  <c r="CM475" i="12"/>
  <c r="CP475" i="12"/>
  <c r="CQ475" i="12"/>
  <c r="CL476" i="12"/>
  <c r="CM476" i="12"/>
  <c r="CP476" i="12"/>
  <c r="CQ476" i="12"/>
  <c r="CL477" i="12"/>
  <c r="CM477" i="12"/>
  <c r="CP477" i="12"/>
  <c r="CQ477" i="12"/>
  <c r="CL478" i="12"/>
  <c r="CM478" i="12"/>
  <c r="CP478" i="12"/>
  <c r="CQ478" i="12"/>
  <c r="CL479" i="12"/>
  <c r="CM479" i="12"/>
  <c r="CP479" i="12"/>
  <c r="CQ479" i="12"/>
  <c r="CL480" i="12"/>
  <c r="CM480" i="12"/>
  <c r="CP480" i="12"/>
  <c r="CQ480" i="12"/>
  <c r="CL481" i="12"/>
  <c r="CM481" i="12"/>
  <c r="CP481" i="12"/>
  <c r="CQ481" i="12"/>
  <c r="CL482" i="12"/>
  <c r="CM482" i="12"/>
  <c r="CP482" i="12"/>
  <c r="CQ482" i="12"/>
  <c r="CL483" i="12"/>
  <c r="CM483" i="12"/>
  <c r="CP483" i="12"/>
  <c r="CQ483" i="12"/>
  <c r="CL484" i="12"/>
  <c r="CM484" i="12"/>
  <c r="CP484" i="12"/>
  <c r="CQ484" i="12"/>
  <c r="CL485" i="12"/>
  <c r="CM485" i="12"/>
  <c r="CP485" i="12"/>
  <c r="CQ485" i="12"/>
  <c r="CL486" i="12"/>
  <c r="CM486" i="12"/>
  <c r="CP486" i="12"/>
  <c r="CQ486" i="12"/>
  <c r="CQ367" i="12"/>
  <c r="CP367" i="12"/>
  <c r="CM367" i="12"/>
  <c r="CL367" i="12"/>
  <c r="CH505" i="12"/>
  <c r="CI505" i="12"/>
  <c r="CL505" i="12"/>
  <c r="CM505" i="12"/>
  <c r="CP505" i="12"/>
  <c r="CQ505" i="12"/>
  <c r="CH506" i="12"/>
  <c r="CI506" i="12"/>
  <c r="CL506" i="12"/>
  <c r="CM506" i="12"/>
  <c r="CP506" i="12"/>
  <c r="CQ506" i="12"/>
  <c r="CH507" i="12"/>
  <c r="CI507" i="12"/>
  <c r="CL507" i="12"/>
  <c r="CM507" i="12"/>
  <c r="CP507" i="12"/>
  <c r="CQ507" i="12"/>
  <c r="CH508" i="12"/>
  <c r="CI508" i="12"/>
  <c r="CL508" i="12"/>
  <c r="CM508" i="12"/>
  <c r="CP508" i="12"/>
  <c r="CQ508" i="12"/>
  <c r="CH509" i="12"/>
  <c r="CI509" i="12"/>
  <c r="CL509" i="12"/>
  <c r="CM509" i="12"/>
  <c r="CP509" i="12"/>
  <c r="CQ509" i="12"/>
  <c r="CH510" i="12"/>
  <c r="CI510" i="12"/>
  <c r="CL510" i="12"/>
  <c r="CM510" i="12"/>
  <c r="CP510" i="12"/>
  <c r="CQ510" i="12"/>
  <c r="CH511" i="12"/>
  <c r="CI511" i="12"/>
  <c r="CL511" i="12"/>
  <c r="CM511" i="12"/>
  <c r="CP511" i="12"/>
  <c r="CQ511" i="12"/>
  <c r="CH512" i="12"/>
  <c r="CI512" i="12"/>
  <c r="CL512" i="12"/>
  <c r="CM512" i="12"/>
  <c r="CP512" i="12"/>
  <c r="CQ512" i="12"/>
  <c r="CH513" i="12"/>
  <c r="CI513" i="12"/>
  <c r="CL513" i="12"/>
  <c r="CM513" i="12"/>
  <c r="CP513" i="12"/>
  <c r="CQ513" i="12"/>
  <c r="CH514" i="12"/>
  <c r="CI514" i="12"/>
  <c r="CL514" i="12"/>
  <c r="CM514" i="12"/>
  <c r="CP514" i="12"/>
  <c r="CQ514" i="12"/>
  <c r="CH515" i="12"/>
  <c r="CI515" i="12"/>
  <c r="CL515" i="12"/>
  <c r="CM515" i="12"/>
  <c r="CP515" i="12"/>
  <c r="CQ515" i="12"/>
  <c r="CH516" i="12"/>
  <c r="CI516" i="12"/>
  <c r="CL516" i="12"/>
  <c r="CM516" i="12"/>
  <c r="CP516" i="12"/>
  <c r="CQ516" i="12"/>
  <c r="CH517" i="12"/>
  <c r="CI517" i="12"/>
  <c r="CL517" i="12"/>
  <c r="CM517" i="12"/>
  <c r="CP517" i="12"/>
  <c r="CQ517" i="12"/>
  <c r="CH518" i="12"/>
  <c r="CI518" i="12"/>
  <c r="CL518" i="12"/>
  <c r="CM518" i="12"/>
  <c r="CP518" i="12"/>
  <c r="CQ518" i="12"/>
  <c r="CH519" i="12"/>
  <c r="CI519" i="12"/>
  <c r="CL519" i="12"/>
  <c r="CM519" i="12"/>
  <c r="CP519" i="12"/>
  <c r="CQ519" i="12"/>
  <c r="CH520" i="12"/>
  <c r="CI520" i="12"/>
  <c r="CL520" i="12"/>
  <c r="CM520" i="12"/>
  <c r="CP520" i="12"/>
  <c r="CQ520" i="12"/>
  <c r="CH521" i="12"/>
  <c r="CI521" i="12"/>
  <c r="CL521" i="12"/>
  <c r="CM521" i="12"/>
  <c r="CP521" i="12"/>
  <c r="CQ521" i="12"/>
  <c r="CH522" i="12"/>
  <c r="CI522" i="12"/>
  <c r="CL522" i="12"/>
  <c r="CM522" i="12"/>
  <c r="CP522" i="12"/>
  <c r="CQ522" i="12"/>
  <c r="CH523" i="12"/>
  <c r="CI523" i="12"/>
  <c r="CL523" i="12"/>
  <c r="CM523" i="12"/>
  <c r="CP523" i="12"/>
  <c r="CQ523" i="12"/>
  <c r="CH524" i="12"/>
  <c r="CI524" i="12"/>
  <c r="CL524" i="12"/>
  <c r="CM524" i="12"/>
  <c r="CP524" i="12"/>
  <c r="CQ524" i="12"/>
  <c r="CH525" i="12"/>
  <c r="CI525" i="12"/>
  <c r="CL525" i="12"/>
  <c r="CM525" i="12"/>
  <c r="CP525" i="12"/>
  <c r="CQ525" i="12"/>
  <c r="CH526" i="12"/>
  <c r="CI526" i="12"/>
  <c r="CL526" i="12"/>
  <c r="CM526" i="12"/>
  <c r="CP526" i="12"/>
  <c r="CQ526" i="12"/>
  <c r="CH527" i="12"/>
  <c r="CI527" i="12"/>
  <c r="CL527" i="12"/>
  <c r="CM527" i="12"/>
  <c r="CP527" i="12"/>
  <c r="CQ527" i="12"/>
  <c r="CH528" i="12"/>
  <c r="CI528" i="12"/>
  <c r="CL528" i="12"/>
  <c r="CM528" i="12"/>
  <c r="CP528" i="12"/>
  <c r="CQ528" i="12"/>
  <c r="CH529" i="12"/>
  <c r="CI529" i="12"/>
  <c r="CL529" i="12"/>
  <c r="CM529" i="12"/>
  <c r="CP529" i="12"/>
  <c r="CQ529" i="12"/>
  <c r="CH530" i="12"/>
  <c r="CI530" i="12"/>
  <c r="CL530" i="12"/>
  <c r="CM530" i="12"/>
  <c r="CP530" i="12"/>
  <c r="CQ530" i="12"/>
  <c r="CH531" i="12"/>
  <c r="CI531" i="12"/>
  <c r="CL531" i="12"/>
  <c r="CM531" i="12"/>
  <c r="CP531" i="12"/>
  <c r="CQ531" i="12"/>
  <c r="CH532" i="12"/>
  <c r="CI532" i="12"/>
  <c r="CL532" i="12"/>
  <c r="CM532" i="12"/>
  <c r="CP532" i="12"/>
  <c r="CQ532" i="12"/>
  <c r="CH533" i="12"/>
  <c r="CI533" i="12"/>
  <c r="CL533" i="12"/>
  <c r="CM533" i="12"/>
  <c r="CP533" i="12"/>
  <c r="CQ533" i="12"/>
  <c r="CH534" i="12"/>
  <c r="CI534" i="12"/>
  <c r="CL534" i="12"/>
  <c r="CM534" i="12"/>
  <c r="CP534" i="12"/>
  <c r="CQ534" i="12"/>
  <c r="CH535" i="12"/>
  <c r="CI535" i="12"/>
  <c r="CL535" i="12"/>
  <c r="CM535" i="12"/>
  <c r="CP535" i="12"/>
  <c r="CQ535" i="12"/>
  <c r="CH536" i="12"/>
  <c r="CI536" i="12"/>
  <c r="CL536" i="12"/>
  <c r="CM536" i="12"/>
  <c r="CP536" i="12"/>
  <c r="CQ536" i="12"/>
  <c r="CH537" i="12"/>
  <c r="CI537" i="12"/>
  <c r="CL537" i="12"/>
  <c r="CM537" i="12"/>
  <c r="CP537" i="12"/>
  <c r="CQ537" i="12"/>
  <c r="CH538" i="12"/>
  <c r="CI538" i="12"/>
  <c r="CL538" i="12"/>
  <c r="CM538" i="12"/>
  <c r="CP538" i="12"/>
  <c r="CQ538" i="12"/>
  <c r="CH539" i="12"/>
  <c r="CI539" i="12"/>
  <c r="CL539" i="12"/>
  <c r="CM539" i="12"/>
  <c r="CP539" i="12"/>
  <c r="CQ539" i="12"/>
  <c r="CH540" i="12"/>
  <c r="CI540" i="12"/>
  <c r="CL540" i="12"/>
  <c r="CM540" i="12"/>
  <c r="CP540" i="12"/>
  <c r="CQ540" i="12"/>
  <c r="CH541" i="12"/>
  <c r="CI541" i="12"/>
  <c r="CL541" i="12"/>
  <c r="CM541" i="12"/>
  <c r="CP541" i="12"/>
  <c r="CQ541" i="12"/>
  <c r="CH542" i="12"/>
  <c r="CI542" i="12"/>
  <c r="CL542" i="12"/>
  <c r="CM542" i="12"/>
  <c r="CP542" i="12"/>
  <c r="CQ542" i="12"/>
  <c r="CH543" i="12"/>
  <c r="CI543" i="12"/>
  <c r="CL543" i="12"/>
  <c r="CM543" i="12"/>
  <c r="CP543" i="12"/>
  <c r="CQ543" i="12"/>
  <c r="CH544" i="12"/>
  <c r="CI544" i="12"/>
  <c r="CL544" i="12"/>
  <c r="CM544" i="12"/>
  <c r="CP544" i="12"/>
  <c r="CQ544" i="12"/>
  <c r="CH545" i="12"/>
  <c r="CI545" i="12"/>
  <c r="CL545" i="12"/>
  <c r="CM545" i="12"/>
  <c r="CP545" i="12"/>
  <c r="CQ545" i="12"/>
  <c r="CH546" i="12"/>
  <c r="CI546" i="12"/>
  <c r="CL546" i="12"/>
  <c r="CM546" i="12"/>
  <c r="CP546" i="12"/>
  <c r="CQ546" i="12"/>
  <c r="CH547" i="12"/>
  <c r="CI547" i="12"/>
  <c r="CL547" i="12"/>
  <c r="CM547" i="12"/>
  <c r="CP547" i="12"/>
  <c r="CQ547" i="12"/>
  <c r="CH548" i="12"/>
  <c r="CI548" i="12"/>
  <c r="CL548" i="12"/>
  <c r="CM548" i="12"/>
  <c r="CP548" i="12"/>
  <c r="CQ548" i="12"/>
  <c r="CH549" i="12"/>
  <c r="CI549" i="12"/>
  <c r="CL549" i="12"/>
  <c r="CM549" i="12"/>
  <c r="CP549" i="12"/>
  <c r="CQ549" i="12"/>
  <c r="CH550" i="12"/>
  <c r="CI550" i="12"/>
  <c r="CL550" i="12"/>
  <c r="CM550" i="12"/>
  <c r="CP550" i="12"/>
  <c r="CQ550" i="12"/>
  <c r="CH551" i="12"/>
  <c r="CI551" i="12"/>
  <c r="CL551" i="12"/>
  <c r="CM551" i="12"/>
  <c r="CP551" i="12"/>
  <c r="CQ551" i="12"/>
  <c r="CH552" i="12"/>
  <c r="CI552" i="12"/>
  <c r="CL552" i="12"/>
  <c r="CM552" i="12"/>
  <c r="CP552" i="12"/>
  <c r="CQ552" i="12"/>
  <c r="CH553" i="12"/>
  <c r="CI553" i="12"/>
  <c r="CL553" i="12"/>
  <c r="CM553" i="12"/>
  <c r="CP553" i="12"/>
  <c r="CQ553" i="12"/>
  <c r="CH554" i="12"/>
  <c r="CI554" i="12"/>
  <c r="CL554" i="12"/>
  <c r="CM554" i="12"/>
  <c r="CP554" i="12"/>
  <c r="CQ554" i="12"/>
  <c r="CH555" i="12"/>
  <c r="CI555" i="12"/>
  <c r="CL555" i="12"/>
  <c r="CM555" i="12"/>
  <c r="CP555" i="12"/>
  <c r="CQ555" i="12"/>
  <c r="CH556" i="12"/>
  <c r="CI556" i="12"/>
  <c r="CL556" i="12"/>
  <c r="CM556" i="12"/>
  <c r="CP556" i="12"/>
  <c r="CQ556" i="12"/>
  <c r="CH557" i="12"/>
  <c r="CI557" i="12"/>
  <c r="CL557" i="12"/>
  <c r="CM557" i="12"/>
  <c r="CP557" i="12"/>
  <c r="CQ557" i="12"/>
  <c r="CH558" i="12"/>
  <c r="CI558" i="12"/>
  <c r="CL558" i="12"/>
  <c r="CM558" i="12"/>
  <c r="CP558" i="12"/>
  <c r="CQ558" i="12"/>
  <c r="CH559" i="12"/>
  <c r="CI559" i="12"/>
  <c r="CL559" i="12"/>
  <c r="CM559" i="12"/>
  <c r="CP559" i="12"/>
  <c r="CQ559" i="12"/>
  <c r="CH560" i="12"/>
  <c r="CI560" i="12"/>
  <c r="CL560" i="12"/>
  <c r="CM560" i="12"/>
  <c r="CP560" i="12"/>
  <c r="CQ560" i="12"/>
  <c r="CH561" i="12"/>
  <c r="CI561" i="12"/>
  <c r="CL561" i="12"/>
  <c r="CM561" i="12"/>
  <c r="CP561" i="12"/>
  <c r="CQ561" i="12"/>
  <c r="CH562" i="12"/>
  <c r="CI562" i="12"/>
  <c r="CL562" i="12"/>
  <c r="CM562" i="12"/>
  <c r="CP562" i="12"/>
  <c r="CQ562" i="12"/>
  <c r="CH563" i="12"/>
  <c r="CI563" i="12"/>
  <c r="CL563" i="12"/>
  <c r="CM563" i="12"/>
  <c r="CP563" i="12"/>
  <c r="CQ563" i="12"/>
  <c r="CH564" i="12"/>
  <c r="CI564" i="12"/>
  <c r="CL564" i="12"/>
  <c r="CM564" i="12"/>
  <c r="CP564" i="12"/>
  <c r="CQ564" i="12"/>
  <c r="CH565" i="12"/>
  <c r="CI565" i="12"/>
  <c r="CL565" i="12"/>
  <c r="CM565" i="12"/>
  <c r="CP565" i="12"/>
  <c r="CQ565" i="12"/>
  <c r="CH566" i="12"/>
  <c r="CI566" i="12"/>
  <c r="CL566" i="12"/>
  <c r="CM566" i="12"/>
  <c r="CP566" i="12"/>
  <c r="CQ566" i="12"/>
  <c r="CH567" i="12"/>
  <c r="CI567" i="12"/>
  <c r="CL567" i="12"/>
  <c r="CM567" i="12"/>
  <c r="CP567" i="12"/>
  <c r="CQ567" i="12"/>
  <c r="CH568" i="12"/>
  <c r="CI568" i="12"/>
  <c r="CL568" i="12"/>
  <c r="CM568" i="12"/>
  <c r="CP568" i="12"/>
  <c r="CQ568" i="12"/>
  <c r="CH569" i="12"/>
  <c r="CI569" i="12"/>
  <c r="CL569" i="12"/>
  <c r="CM569" i="12"/>
  <c r="CP569" i="12"/>
  <c r="CQ569" i="12"/>
  <c r="CH570" i="12"/>
  <c r="CI570" i="12"/>
  <c r="CL570" i="12"/>
  <c r="CM570" i="12"/>
  <c r="CP570" i="12"/>
  <c r="CQ570" i="12"/>
  <c r="CH571" i="12"/>
  <c r="CI571" i="12"/>
  <c r="CL571" i="12"/>
  <c r="CM571" i="12"/>
  <c r="CP571" i="12"/>
  <c r="CQ571" i="12"/>
  <c r="CH572" i="12"/>
  <c r="CI572" i="12"/>
  <c r="CL572" i="12"/>
  <c r="CM572" i="12"/>
  <c r="CP572" i="12"/>
  <c r="CQ572" i="12"/>
  <c r="CH573" i="12"/>
  <c r="CI573" i="12"/>
  <c r="CL573" i="12"/>
  <c r="CM573" i="12"/>
  <c r="CP573" i="12"/>
  <c r="CQ573" i="12"/>
  <c r="CH574" i="12"/>
  <c r="CI574" i="12"/>
  <c r="CL574" i="12"/>
  <c r="CM574" i="12"/>
  <c r="CP574" i="12"/>
  <c r="CQ574" i="12"/>
  <c r="CH575" i="12"/>
  <c r="CI575" i="12"/>
  <c r="CL575" i="12"/>
  <c r="CM575" i="12"/>
  <c r="CP575" i="12"/>
  <c r="CQ575" i="12"/>
  <c r="CH576" i="12"/>
  <c r="CI576" i="12"/>
  <c r="CL576" i="12"/>
  <c r="CM576" i="12"/>
  <c r="CP576" i="12"/>
  <c r="CQ576" i="12"/>
  <c r="CH577" i="12"/>
  <c r="CI577" i="12"/>
  <c r="CL577" i="12"/>
  <c r="CM577" i="12"/>
  <c r="CP577" i="12"/>
  <c r="CQ577" i="12"/>
  <c r="CH578" i="12"/>
  <c r="CI578" i="12"/>
  <c r="CL578" i="12"/>
  <c r="CM578" i="12"/>
  <c r="CP578" i="12"/>
  <c r="CQ578" i="12"/>
  <c r="CH579" i="12"/>
  <c r="CI579" i="12"/>
  <c r="CL579" i="12"/>
  <c r="CM579" i="12"/>
  <c r="CP579" i="12"/>
  <c r="CQ579" i="12"/>
  <c r="CH580" i="12"/>
  <c r="CI580" i="12"/>
  <c r="CL580" i="12"/>
  <c r="CM580" i="12"/>
  <c r="CP580" i="12"/>
  <c r="CQ580" i="12"/>
  <c r="CH581" i="12"/>
  <c r="CI581" i="12"/>
  <c r="CL581" i="12"/>
  <c r="CM581" i="12"/>
  <c r="CP581" i="12"/>
  <c r="CQ581" i="12"/>
  <c r="CH582" i="12"/>
  <c r="CI582" i="12"/>
  <c r="CL582" i="12"/>
  <c r="CM582" i="12"/>
  <c r="CP582" i="12"/>
  <c r="CQ582" i="12"/>
  <c r="CH583" i="12"/>
  <c r="CI583" i="12"/>
  <c r="CL583" i="12"/>
  <c r="CM583" i="12"/>
  <c r="CP583" i="12"/>
  <c r="CQ583" i="12"/>
  <c r="CH584" i="12"/>
  <c r="CI584" i="12"/>
  <c r="CL584" i="12"/>
  <c r="CM584" i="12"/>
  <c r="CP584" i="12"/>
  <c r="CQ584" i="12"/>
  <c r="CH585" i="12"/>
  <c r="CI585" i="12"/>
  <c r="CL585" i="12"/>
  <c r="CM585" i="12"/>
  <c r="CP585" i="12"/>
  <c r="CQ585" i="12"/>
  <c r="CH586" i="12"/>
  <c r="CI586" i="12"/>
  <c r="CL586" i="12"/>
  <c r="CM586" i="12"/>
  <c r="CP586" i="12"/>
  <c r="CQ586" i="12"/>
  <c r="CH587" i="12"/>
  <c r="CI587" i="12"/>
  <c r="CL587" i="12"/>
  <c r="CM587" i="12"/>
  <c r="CP587" i="12"/>
  <c r="CQ587" i="12"/>
  <c r="CH588" i="12"/>
  <c r="CI588" i="12"/>
  <c r="CL588" i="12"/>
  <c r="CM588" i="12"/>
  <c r="CP588" i="12"/>
  <c r="CQ588" i="12"/>
  <c r="CH589" i="12"/>
  <c r="CI589" i="12"/>
  <c r="CL589" i="12"/>
  <c r="CM589" i="12"/>
  <c r="CP589" i="12"/>
  <c r="CQ589" i="12"/>
  <c r="CH590" i="12"/>
  <c r="CI590" i="12"/>
  <c r="CL590" i="12"/>
  <c r="CM590" i="12"/>
  <c r="CP590" i="12"/>
  <c r="CQ590" i="12"/>
  <c r="CH591" i="12"/>
  <c r="CI591" i="12"/>
  <c r="CL591" i="12"/>
  <c r="CM591" i="12"/>
  <c r="CP591" i="12"/>
  <c r="CQ591" i="12"/>
  <c r="CH592" i="12"/>
  <c r="CI592" i="12"/>
  <c r="CL592" i="12"/>
  <c r="CM592" i="12"/>
  <c r="CP592" i="12"/>
  <c r="CQ592" i="12"/>
  <c r="CH593" i="12"/>
  <c r="CI593" i="12"/>
  <c r="CL593" i="12"/>
  <c r="CM593" i="12"/>
  <c r="CP593" i="12"/>
  <c r="CQ593" i="12"/>
  <c r="CH594" i="12"/>
  <c r="CI594" i="12"/>
  <c r="CL594" i="12"/>
  <c r="CM594" i="12"/>
  <c r="CP594" i="12"/>
  <c r="CQ594" i="12"/>
  <c r="CH595" i="12"/>
  <c r="CI595" i="12"/>
  <c r="CL595" i="12"/>
  <c r="CM595" i="12"/>
  <c r="CP595" i="12"/>
  <c r="CQ595" i="12"/>
  <c r="CH596" i="12"/>
  <c r="CI596" i="12"/>
  <c r="CL596" i="12"/>
  <c r="CM596" i="12"/>
  <c r="CP596" i="12"/>
  <c r="CQ596" i="12"/>
  <c r="CH597" i="12"/>
  <c r="CI597" i="12"/>
  <c r="CL597" i="12"/>
  <c r="CM597" i="12"/>
  <c r="CP597" i="12"/>
  <c r="CQ597" i="12"/>
  <c r="CH598" i="12"/>
  <c r="CI598" i="12"/>
  <c r="CL598" i="12"/>
  <c r="CM598" i="12"/>
  <c r="CP598" i="12"/>
  <c r="CQ598" i="12"/>
  <c r="CH599" i="12"/>
  <c r="CI599" i="12"/>
  <c r="CL599" i="12"/>
  <c r="CM599" i="12"/>
  <c r="CP599" i="12"/>
  <c r="CQ599" i="12"/>
  <c r="CH600" i="12"/>
  <c r="CI600" i="12"/>
  <c r="CL600" i="12"/>
  <c r="CM600" i="12"/>
  <c r="CP600" i="12"/>
  <c r="CQ600" i="12"/>
  <c r="CH601" i="12"/>
  <c r="CI601" i="12"/>
  <c r="CL601" i="12"/>
  <c r="CM601" i="12"/>
  <c r="CP601" i="12"/>
  <c r="CQ601" i="12"/>
  <c r="CH602" i="12"/>
  <c r="CI602" i="12"/>
  <c r="CL602" i="12"/>
  <c r="CM602" i="12"/>
  <c r="CP602" i="12"/>
  <c r="CQ602" i="12"/>
  <c r="CH603" i="12"/>
  <c r="CI603" i="12"/>
  <c r="CL603" i="12"/>
  <c r="CM603" i="12"/>
  <c r="CP603" i="12"/>
  <c r="CQ603" i="12"/>
  <c r="CH604" i="12"/>
  <c r="CI604" i="12"/>
  <c r="CL604" i="12"/>
  <c r="CM604" i="12"/>
  <c r="CP604" i="12"/>
  <c r="CQ604" i="12"/>
  <c r="CH605" i="12"/>
  <c r="CI605" i="12"/>
  <c r="CL605" i="12"/>
  <c r="CM605" i="12"/>
  <c r="CP605" i="12"/>
  <c r="CQ605" i="12"/>
  <c r="CH606" i="12"/>
  <c r="CI606" i="12"/>
  <c r="CL606" i="12"/>
  <c r="CM606" i="12"/>
  <c r="CP606" i="12"/>
  <c r="CQ606" i="12"/>
  <c r="CH607" i="12"/>
  <c r="CI607" i="12"/>
  <c r="CL607" i="12"/>
  <c r="CM607" i="12"/>
  <c r="CP607" i="12"/>
  <c r="CQ607" i="12"/>
  <c r="CH608" i="12"/>
  <c r="CI608" i="12"/>
  <c r="CL608" i="12"/>
  <c r="CM608" i="12"/>
  <c r="CP608" i="12"/>
  <c r="CQ608" i="12"/>
  <c r="CH609" i="12"/>
  <c r="CI609" i="12"/>
  <c r="CL609" i="12"/>
  <c r="CM609" i="12"/>
  <c r="CP609" i="12"/>
  <c r="CQ609" i="12"/>
  <c r="CH610" i="12"/>
  <c r="CI610" i="12"/>
  <c r="CL610" i="12"/>
  <c r="CM610" i="12"/>
  <c r="CP610" i="12"/>
  <c r="CQ610" i="12"/>
  <c r="CH611" i="12"/>
  <c r="CI611" i="12"/>
  <c r="CL611" i="12"/>
  <c r="CM611" i="12"/>
  <c r="CP611" i="12"/>
  <c r="CQ611" i="12"/>
  <c r="CH612" i="12"/>
  <c r="CI612" i="12"/>
  <c r="CL612" i="12"/>
  <c r="CM612" i="12"/>
  <c r="CP612" i="12"/>
  <c r="CQ612" i="12"/>
  <c r="CH613" i="12"/>
  <c r="CI613" i="12"/>
  <c r="CL613" i="12"/>
  <c r="CM613" i="12"/>
  <c r="CP613" i="12"/>
  <c r="CQ613" i="12"/>
  <c r="CH614" i="12"/>
  <c r="CI614" i="12"/>
  <c r="CL614" i="12"/>
  <c r="CM614" i="12"/>
  <c r="CP614" i="12"/>
  <c r="CQ614" i="12"/>
  <c r="CH615" i="12"/>
  <c r="CI615" i="12"/>
  <c r="CL615" i="12"/>
  <c r="CM615" i="12"/>
  <c r="CP615" i="12"/>
  <c r="CQ615" i="12"/>
  <c r="CH616" i="12"/>
  <c r="CI616" i="12"/>
  <c r="CL616" i="12"/>
  <c r="CM616" i="12"/>
  <c r="CP616" i="12"/>
  <c r="CQ616" i="12"/>
  <c r="CH617" i="12"/>
  <c r="CI617" i="12"/>
  <c r="CL617" i="12"/>
  <c r="CM617" i="12"/>
  <c r="CP617" i="12"/>
  <c r="CQ617" i="12"/>
  <c r="CH618" i="12"/>
  <c r="CI618" i="12"/>
  <c r="CL618" i="12"/>
  <c r="CM618" i="12"/>
  <c r="CP618" i="12"/>
  <c r="CQ618" i="12"/>
  <c r="CH619" i="12"/>
  <c r="CI619" i="12"/>
  <c r="CL619" i="12"/>
  <c r="CM619" i="12"/>
  <c r="CP619" i="12"/>
  <c r="CQ619" i="12"/>
  <c r="CH620" i="12"/>
  <c r="CI620" i="12"/>
  <c r="CL620" i="12"/>
  <c r="CM620" i="12"/>
  <c r="CP620" i="12"/>
  <c r="CQ620" i="12"/>
  <c r="CH621" i="12"/>
  <c r="CI621" i="12"/>
  <c r="CL621" i="12"/>
  <c r="CM621" i="12"/>
  <c r="CP621" i="12"/>
  <c r="CQ621" i="12"/>
  <c r="CH622" i="12"/>
  <c r="CI622" i="12"/>
  <c r="CL622" i="12"/>
  <c r="CM622" i="12"/>
  <c r="CP622" i="12"/>
  <c r="CQ622" i="12"/>
  <c r="CH623" i="12"/>
  <c r="CI623" i="12"/>
  <c r="CL623" i="12"/>
  <c r="CM623" i="12"/>
  <c r="CP623" i="12"/>
  <c r="CQ623" i="12"/>
  <c r="CQ504" i="12"/>
  <c r="CP504" i="12"/>
  <c r="CM504" i="12"/>
  <c r="CL504" i="12"/>
  <c r="CI504" i="12"/>
  <c r="CH504" i="12"/>
  <c r="DB642" i="12"/>
  <c r="DC642" i="12"/>
  <c r="DF642" i="12"/>
  <c r="DG642" i="12"/>
  <c r="DJ642" i="12"/>
  <c r="DK642" i="12"/>
  <c r="DB643" i="12"/>
  <c r="DC643" i="12"/>
  <c r="DF643" i="12"/>
  <c r="DG643" i="12"/>
  <c r="DJ643" i="12"/>
  <c r="DK643" i="12"/>
  <c r="DB644" i="12"/>
  <c r="DC644" i="12"/>
  <c r="DF644" i="12"/>
  <c r="DG644" i="12"/>
  <c r="DJ644" i="12"/>
  <c r="DK644" i="12"/>
  <c r="DB645" i="12"/>
  <c r="DC645" i="12"/>
  <c r="DF645" i="12"/>
  <c r="DG645" i="12"/>
  <c r="DJ645" i="12"/>
  <c r="DK645" i="12"/>
  <c r="DB646" i="12"/>
  <c r="DC646" i="12"/>
  <c r="DF646" i="12"/>
  <c r="DG646" i="12"/>
  <c r="DJ646" i="12"/>
  <c r="DK646" i="12"/>
  <c r="DB647" i="12"/>
  <c r="DC647" i="12"/>
  <c r="DF647" i="12"/>
  <c r="DG647" i="12"/>
  <c r="DJ647" i="12"/>
  <c r="DK647" i="12"/>
  <c r="DB648" i="12"/>
  <c r="DC648" i="12"/>
  <c r="DF648" i="12"/>
  <c r="DG648" i="12"/>
  <c r="DJ648" i="12"/>
  <c r="DK648" i="12"/>
  <c r="DB649" i="12"/>
  <c r="DC649" i="12"/>
  <c r="DF649" i="12"/>
  <c r="DG649" i="12"/>
  <c r="DJ649" i="12"/>
  <c r="DK649" i="12"/>
  <c r="DB650" i="12"/>
  <c r="DC650" i="12"/>
  <c r="DF650" i="12"/>
  <c r="DG650" i="12"/>
  <c r="DJ650" i="12"/>
  <c r="DK650" i="12"/>
  <c r="DB651" i="12"/>
  <c r="DC651" i="12"/>
  <c r="DF651" i="12"/>
  <c r="DG651" i="12"/>
  <c r="DJ651" i="12"/>
  <c r="DK651" i="12"/>
  <c r="DB652" i="12"/>
  <c r="DC652" i="12"/>
  <c r="DF652" i="12"/>
  <c r="DG652" i="12"/>
  <c r="DJ652" i="12"/>
  <c r="DK652" i="12"/>
  <c r="DB653" i="12"/>
  <c r="DC653" i="12"/>
  <c r="DF653" i="12"/>
  <c r="DG653" i="12"/>
  <c r="DJ653" i="12"/>
  <c r="DK653" i="12"/>
  <c r="DB654" i="12"/>
  <c r="DC654" i="12"/>
  <c r="DF654" i="12"/>
  <c r="DG654" i="12"/>
  <c r="DJ654" i="12"/>
  <c r="DK654" i="12"/>
  <c r="DB655" i="12"/>
  <c r="DC655" i="12"/>
  <c r="DF655" i="12"/>
  <c r="DG655" i="12"/>
  <c r="DJ655" i="12"/>
  <c r="DK655" i="12"/>
  <c r="DB656" i="12"/>
  <c r="DC656" i="12"/>
  <c r="DF656" i="12"/>
  <c r="DG656" i="12"/>
  <c r="DJ656" i="12"/>
  <c r="DK656" i="12"/>
  <c r="DB657" i="12"/>
  <c r="DC657" i="12"/>
  <c r="DF657" i="12"/>
  <c r="DG657" i="12"/>
  <c r="DJ657" i="12"/>
  <c r="DK657" i="12"/>
  <c r="DB658" i="12"/>
  <c r="DC658" i="12"/>
  <c r="DF658" i="12"/>
  <c r="DG658" i="12"/>
  <c r="DJ658" i="12"/>
  <c r="DK658" i="12"/>
  <c r="DB659" i="12"/>
  <c r="DC659" i="12"/>
  <c r="DF659" i="12"/>
  <c r="DG659" i="12"/>
  <c r="DJ659" i="12"/>
  <c r="DK659" i="12"/>
  <c r="DB660" i="12"/>
  <c r="DC660" i="12"/>
  <c r="DF660" i="12"/>
  <c r="DG660" i="12"/>
  <c r="DJ660" i="12"/>
  <c r="DK660" i="12"/>
  <c r="DB661" i="12"/>
  <c r="DC661" i="12"/>
  <c r="DF661" i="12"/>
  <c r="DG661" i="12"/>
  <c r="DJ661" i="12"/>
  <c r="DK661" i="12"/>
  <c r="DB662" i="12"/>
  <c r="DC662" i="12"/>
  <c r="DF662" i="12"/>
  <c r="DG662" i="12"/>
  <c r="DJ662" i="12"/>
  <c r="DK662" i="12"/>
  <c r="DB663" i="12"/>
  <c r="DC663" i="12"/>
  <c r="DF663" i="12"/>
  <c r="DG663" i="12"/>
  <c r="DJ663" i="12"/>
  <c r="DK663" i="12"/>
  <c r="DB664" i="12"/>
  <c r="DC664" i="12"/>
  <c r="DF664" i="12"/>
  <c r="DG664" i="12"/>
  <c r="DJ664" i="12"/>
  <c r="DK664" i="12"/>
  <c r="DB665" i="12"/>
  <c r="DC665" i="12"/>
  <c r="DF665" i="12"/>
  <c r="DG665" i="12"/>
  <c r="DJ665" i="12"/>
  <c r="DK665" i="12"/>
  <c r="DB666" i="12"/>
  <c r="DC666" i="12"/>
  <c r="DF666" i="12"/>
  <c r="DG666" i="12"/>
  <c r="DJ666" i="12"/>
  <c r="DK666" i="12"/>
  <c r="DB667" i="12"/>
  <c r="DC667" i="12"/>
  <c r="DF667" i="12"/>
  <c r="DG667" i="12"/>
  <c r="DJ667" i="12"/>
  <c r="DK667" i="12"/>
  <c r="DB668" i="12"/>
  <c r="DC668" i="12"/>
  <c r="DF668" i="12"/>
  <c r="DG668" i="12"/>
  <c r="DJ668" i="12"/>
  <c r="DK668" i="12"/>
  <c r="DB669" i="12"/>
  <c r="DC669" i="12"/>
  <c r="DF669" i="12"/>
  <c r="DG669" i="12"/>
  <c r="DJ669" i="12"/>
  <c r="DK669" i="12"/>
  <c r="DB670" i="12"/>
  <c r="DC670" i="12"/>
  <c r="DF670" i="12"/>
  <c r="DG670" i="12"/>
  <c r="DJ670" i="12"/>
  <c r="DK670" i="12"/>
  <c r="DB671" i="12"/>
  <c r="DC671" i="12"/>
  <c r="DF671" i="12"/>
  <c r="DG671" i="12"/>
  <c r="DJ671" i="12"/>
  <c r="DK671" i="12"/>
  <c r="DB672" i="12"/>
  <c r="DC672" i="12"/>
  <c r="DF672" i="12"/>
  <c r="DG672" i="12"/>
  <c r="DJ672" i="12"/>
  <c r="DK672" i="12"/>
  <c r="DB673" i="12"/>
  <c r="DC673" i="12"/>
  <c r="DF673" i="12"/>
  <c r="DG673" i="12"/>
  <c r="DJ673" i="12"/>
  <c r="DK673" i="12"/>
  <c r="DB674" i="12"/>
  <c r="DC674" i="12"/>
  <c r="DF674" i="12"/>
  <c r="DG674" i="12"/>
  <c r="DJ674" i="12"/>
  <c r="DK674" i="12"/>
  <c r="DB675" i="12"/>
  <c r="DC675" i="12"/>
  <c r="DF675" i="12"/>
  <c r="DG675" i="12"/>
  <c r="DJ675" i="12"/>
  <c r="DK675" i="12"/>
  <c r="DB676" i="12"/>
  <c r="DC676" i="12"/>
  <c r="DF676" i="12"/>
  <c r="DG676" i="12"/>
  <c r="DJ676" i="12"/>
  <c r="DK676" i="12"/>
  <c r="DB677" i="12"/>
  <c r="DC677" i="12"/>
  <c r="DF677" i="12"/>
  <c r="DG677" i="12"/>
  <c r="DJ677" i="12"/>
  <c r="DK677" i="12"/>
  <c r="DB678" i="12"/>
  <c r="DC678" i="12"/>
  <c r="DF678" i="12"/>
  <c r="DG678" i="12"/>
  <c r="DJ678" i="12"/>
  <c r="DK678" i="12"/>
  <c r="DB679" i="12"/>
  <c r="DC679" i="12"/>
  <c r="DF679" i="12"/>
  <c r="DG679" i="12"/>
  <c r="DJ679" i="12"/>
  <c r="DK679" i="12"/>
  <c r="DB680" i="12"/>
  <c r="DC680" i="12"/>
  <c r="DF680" i="12"/>
  <c r="DG680" i="12"/>
  <c r="DJ680" i="12"/>
  <c r="DK680" i="12"/>
  <c r="DB681" i="12"/>
  <c r="DC681" i="12"/>
  <c r="DF681" i="12"/>
  <c r="DG681" i="12"/>
  <c r="DJ681" i="12"/>
  <c r="DK681" i="12"/>
  <c r="DB682" i="12"/>
  <c r="DC682" i="12"/>
  <c r="DF682" i="12"/>
  <c r="DG682" i="12"/>
  <c r="DJ682" i="12"/>
  <c r="DK682" i="12"/>
  <c r="DB683" i="12"/>
  <c r="DC683" i="12"/>
  <c r="DF683" i="12"/>
  <c r="DG683" i="12"/>
  <c r="DJ683" i="12"/>
  <c r="DK683" i="12"/>
  <c r="DB684" i="12"/>
  <c r="DC684" i="12"/>
  <c r="DF684" i="12"/>
  <c r="DG684" i="12"/>
  <c r="DJ684" i="12"/>
  <c r="DK684" i="12"/>
  <c r="DB685" i="12"/>
  <c r="DC685" i="12"/>
  <c r="DF685" i="12"/>
  <c r="DG685" i="12"/>
  <c r="DJ685" i="12"/>
  <c r="DK685" i="12"/>
  <c r="DB686" i="12"/>
  <c r="DC686" i="12"/>
  <c r="DF686" i="12"/>
  <c r="DG686" i="12"/>
  <c r="DJ686" i="12"/>
  <c r="DK686" i="12"/>
  <c r="DB687" i="12"/>
  <c r="DC687" i="12"/>
  <c r="DF687" i="12"/>
  <c r="DG687" i="12"/>
  <c r="DJ687" i="12"/>
  <c r="DK687" i="12"/>
  <c r="DB688" i="12"/>
  <c r="DC688" i="12"/>
  <c r="DF688" i="12"/>
  <c r="DG688" i="12"/>
  <c r="DJ688" i="12"/>
  <c r="DK688" i="12"/>
  <c r="DB689" i="12"/>
  <c r="DC689" i="12"/>
  <c r="DF689" i="12"/>
  <c r="DG689" i="12"/>
  <c r="DJ689" i="12"/>
  <c r="DK689" i="12"/>
  <c r="DB690" i="12"/>
  <c r="DC690" i="12"/>
  <c r="DF690" i="12"/>
  <c r="DG690" i="12"/>
  <c r="DJ690" i="12"/>
  <c r="DK690" i="12"/>
  <c r="DB691" i="12"/>
  <c r="DC691" i="12"/>
  <c r="DF691" i="12"/>
  <c r="DG691" i="12"/>
  <c r="DJ691" i="12"/>
  <c r="DK691" i="12"/>
  <c r="DB692" i="12"/>
  <c r="DC692" i="12"/>
  <c r="DF692" i="12"/>
  <c r="DG692" i="12"/>
  <c r="DJ692" i="12"/>
  <c r="DK692" i="12"/>
  <c r="DB693" i="12"/>
  <c r="DC693" i="12"/>
  <c r="DF693" i="12"/>
  <c r="DG693" i="12"/>
  <c r="DJ693" i="12"/>
  <c r="DK693" i="12"/>
  <c r="DB694" i="12"/>
  <c r="DC694" i="12"/>
  <c r="DF694" i="12"/>
  <c r="DG694" i="12"/>
  <c r="DJ694" i="12"/>
  <c r="DK694" i="12"/>
  <c r="DB695" i="12"/>
  <c r="DC695" i="12"/>
  <c r="DF695" i="12"/>
  <c r="DG695" i="12"/>
  <c r="DJ695" i="12"/>
  <c r="DK695" i="12"/>
  <c r="DB696" i="12"/>
  <c r="DC696" i="12"/>
  <c r="DF696" i="12"/>
  <c r="DG696" i="12"/>
  <c r="DJ696" i="12"/>
  <c r="DK696" i="12"/>
  <c r="DB697" i="12"/>
  <c r="DC697" i="12"/>
  <c r="DF697" i="12"/>
  <c r="DG697" i="12"/>
  <c r="DJ697" i="12"/>
  <c r="DK697" i="12"/>
  <c r="DB698" i="12"/>
  <c r="DC698" i="12"/>
  <c r="DF698" i="12"/>
  <c r="DG698" i="12"/>
  <c r="DJ698" i="12"/>
  <c r="DK698" i="12"/>
  <c r="DB699" i="12"/>
  <c r="DC699" i="12"/>
  <c r="DF699" i="12"/>
  <c r="DG699" i="12"/>
  <c r="DJ699" i="12"/>
  <c r="DK699" i="12"/>
  <c r="DB700" i="12"/>
  <c r="DC700" i="12"/>
  <c r="DF700" i="12"/>
  <c r="DG700" i="12"/>
  <c r="DJ700" i="12"/>
  <c r="DK700" i="12"/>
  <c r="DB701" i="12"/>
  <c r="DC701" i="12"/>
  <c r="DF701" i="12"/>
  <c r="DG701" i="12"/>
  <c r="DJ701" i="12"/>
  <c r="DK701" i="12"/>
  <c r="DB702" i="12"/>
  <c r="DC702" i="12"/>
  <c r="DF702" i="12"/>
  <c r="DG702" i="12"/>
  <c r="DJ702" i="12"/>
  <c r="DK702" i="12"/>
  <c r="DB703" i="12"/>
  <c r="DC703" i="12"/>
  <c r="DF703" i="12"/>
  <c r="DG703" i="12"/>
  <c r="DJ703" i="12"/>
  <c r="DK703" i="12"/>
  <c r="DB704" i="12"/>
  <c r="DC704" i="12"/>
  <c r="DF704" i="12"/>
  <c r="DG704" i="12"/>
  <c r="DJ704" i="12"/>
  <c r="DK704" i="12"/>
  <c r="DB705" i="12"/>
  <c r="DC705" i="12"/>
  <c r="DF705" i="12"/>
  <c r="DG705" i="12"/>
  <c r="DJ705" i="12"/>
  <c r="DK705" i="12"/>
  <c r="DB706" i="12"/>
  <c r="DC706" i="12"/>
  <c r="DF706" i="12"/>
  <c r="DG706" i="12"/>
  <c r="DJ706" i="12"/>
  <c r="DK706" i="12"/>
  <c r="DB707" i="12"/>
  <c r="DC707" i="12"/>
  <c r="DF707" i="12"/>
  <c r="DG707" i="12"/>
  <c r="DJ707" i="12"/>
  <c r="DK707" i="12"/>
  <c r="DB708" i="12"/>
  <c r="DC708" i="12"/>
  <c r="DF708" i="12"/>
  <c r="DG708" i="12"/>
  <c r="DJ708" i="12"/>
  <c r="DK708" i="12"/>
  <c r="DB709" i="12"/>
  <c r="DC709" i="12"/>
  <c r="DF709" i="12"/>
  <c r="DG709" i="12"/>
  <c r="DJ709" i="12"/>
  <c r="DK709" i="12"/>
  <c r="DB710" i="12"/>
  <c r="DC710" i="12"/>
  <c r="DF710" i="12"/>
  <c r="DG710" i="12"/>
  <c r="DJ710" i="12"/>
  <c r="DK710" i="12"/>
  <c r="DB711" i="12"/>
  <c r="DC711" i="12"/>
  <c r="DF711" i="12"/>
  <c r="DG711" i="12"/>
  <c r="DJ711" i="12"/>
  <c r="DK711" i="12"/>
  <c r="DB712" i="12"/>
  <c r="DC712" i="12"/>
  <c r="DF712" i="12"/>
  <c r="DG712" i="12"/>
  <c r="DJ712" i="12"/>
  <c r="DK712" i="12"/>
  <c r="DB713" i="12"/>
  <c r="DC713" i="12"/>
  <c r="DF713" i="12"/>
  <c r="DG713" i="12"/>
  <c r="DJ713" i="12"/>
  <c r="DK713" i="12"/>
  <c r="DB714" i="12"/>
  <c r="DC714" i="12"/>
  <c r="DF714" i="12"/>
  <c r="DG714" i="12"/>
  <c r="DJ714" i="12"/>
  <c r="DK714" i="12"/>
  <c r="DB715" i="12"/>
  <c r="DC715" i="12"/>
  <c r="DF715" i="12"/>
  <c r="DG715" i="12"/>
  <c r="DJ715" i="12"/>
  <c r="DK715" i="12"/>
  <c r="DB716" i="12"/>
  <c r="DC716" i="12"/>
  <c r="DF716" i="12"/>
  <c r="DG716" i="12"/>
  <c r="DJ716" i="12"/>
  <c r="DK716" i="12"/>
  <c r="DB717" i="12"/>
  <c r="DC717" i="12"/>
  <c r="DF717" i="12"/>
  <c r="DG717" i="12"/>
  <c r="DJ717" i="12"/>
  <c r="DK717" i="12"/>
  <c r="DB718" i="12"/>
  <c r="DC718" i="12"/>
  <c r="DF718" i="12"/>
  <c r="DG718" i="12"/>
  <c r="DJ718" i="12"/>
  <c r="DK718" i="12"/>
  <c r="DB719" i="12"/>
  <c r="DC719" i="12"/>
  <c r="DF719" i="12"/>
  <c r="DG719" i="12"/>
  <c r="DJ719" i="12"/>
  <c r="DK719" i="12"/>
  <c r="DB720" i="12"/>
  <c r="DC720" i="12"/>
  <c r="DF720" i="12"/>
  <c r="DG720" i="12"/>
  <c r="DJ720" i="12"/>
  <c r="DK720" i="12"/>
  <c r="DB721" i="12"/>
  <c r="DC721" i="12"/>
  <c r="DF721" i="12"/>
  <c r="DG721" i="12"/>
  <c r="DJ721" i="12"/>
  <c r="DK721" i="12"/>
  <c r="DB722" i="12"/>
  <c r="DC722" i="12"/>
  <c r="DF722" i="12"/>
  <c r="DG722" i="12"/>
  <c r="DJ722" i="12"/>
  <c r="DK722" i="12"/>
  <c r="DB723" i="12"/>
  <c r="DC723" i="12"/>
  <c r="DF723" i="12"/>
  <c r="DG723" i="12"/>
  <c r="DJ723" i="12"/>
  <c r="DK723" i="12"/>
  <c r="DB724" i="12"/>
  <c r="DC724" i="12"/>
  <c r="DF724" i="12"/>
  <c r="DG724" i="12"/>
  <c r="DJ724" i="12"/>
  <c r="DK724" i="12"/>
  <c r="DB725" i="12"/>
  <c r="DC725" i="12"/>
  <c r="DF725" i="12"/>
  <c r="DG725" i="12"/>
  <c r="DJ725" i="12"/>
  <c r="DK725" i="12"/>
  <c r="DB726" i="12"/>
  <c r="DC726" i="12"/>
  <c r="DF726" i="12"/>
  <c r="DG726" i="12"/>
  <c r="DJ726" i="12"/>
  <c r="DK726" i="12"/>
  <c r="DB727" i="12"/>
  <c r="DC727" i="12"/>
  <c r="DF727" i="12"/>
  <c r="DG727" i="12"/>
  <c r="DJ727" i="12"/>
  <c r="DK727" i="12"/>
  <c r="DB728" i="12"/>
  <c r="DC728" i="12"/>
  <c r="DF728" i="12"/>
  <c r="DG728" i="12"/>
  <c r="DJ728" i="12"/>
  <c r="DK728" i="12"/>
  <c r="DB729" i="12"/>
  <c r="DC729" i="12"/>
  <c r="DF729" i="12"/>
  <c r="DG729" i="12"/>
  <c r="DJ729" i="12"/>
  <c r="DK729" i="12"/>
  <c r="DB730" i="12"/>
  <c r="DC730" i="12"/>
  <c r="DF730" i="12"/>
  <c r="DG730" i="12"/>
  <c r="DJ730" i="12"/>
  <c r="DK730" i="12"/>
  <c r="DB731" i="12"/>
  <c r="DC731" i="12"/>
  <c r="DF731" i="12"/>
  <c r="DG731" i="12"/>
  <c r="DJ731" i="12"/>
  <c r="DK731" i="12"/>
  <c r="DB732" i="12"/>
  <c r="DC732" i="12"/>
  <c r="DF732" i="12"/>
  <c r="DG732" i="12"/>
  <c r="DJ732" i="12"/>
  <c r="DK732" i="12"/>
  <c r="DB733" i="12"/>
  <c r="DC733" i="12"/>
  <c r="DF733" i="12"/>
  <c r="DG733" i="12"/>
  <c r="DJ733" i="12"/>
  <c r="DK733" i="12"/>
  <c r="DB734" i="12"/>
  <c r="DC734" i="12"/>
  <c r="DF734" i="12"/>
  <c r="DG734" i="12"/>
  <c r="DJ734" i="12"/>
  <c r="DK734" i="12"/>
  <c r="DB735" i="12"/>
  <c r="DC735" i="12"/>
  <c r="DF735" i="12"/>
  <c r="DG735" i="12"/>
  <c r="DJ735" i="12"/>
  <c r="DK735" i="12"/>
  <c r="DB736" i="12"/>
  <c r="DC736" i="12"/>
  <c r="DF736" i="12"/>
  <c r="DG736" i="12"/>
  <c r="DJ736" i="12"/>
  <c r="DK736" i="12"/>
  <c r="DB737" i="12"/>
  <c r="DC737" i="12"/>
  <c r="DF737" i="12"/>
  <c r="DG737" i="12"/>
  <c r="DJ737" i="12"/>
  <c r="DK737" i="12"/>
  <c r="DB738" i="12"/>
  <c r="DC738" i="12"/>
  <c r="DF738" i="12"/>
  <c r="DG738" i="12"/>
  <c r="DJ738" i="12"/>
  <c r="DK738" i="12"/>
  <c r="DB739" i="12"/>
  <c r="DC739" i="12"/>
  <c r="DF739" i="12"/>
  <c r="DG739" i="12"/>
  <c r="DJ739" i="12"/>
  <c r="DK739" i="12"/>
  <c r="DB740" i="12"/>
  <c r="DC740" i="12"/>
  <c r="DF740" i="12"/>
  <c r="DG740" i="12"/>
  <c r="DJ740" i="12"/>
  <c r="DK740" i="12"/>
  <c r="DB741" i="12"/>
  <c r="DC741" i="12"/>
  <c r="DF741" i="12"/>
  <c r="DG741" i="12"/>
  <c r="DJ741" i="12"/>
  <c r="DK741" i="12"/>
  <c r="DB742" i="12"/>
  <c r="DC742" i="12"/>
  <c r="DF742" i="12"/>
  <c r="DG742" i="12"/>
  <c r="DJ742" i="12"/>
  <c r="DK742" i="12"/>
  <c r="DB743" i="12"/>
  <c r="DC743" i="12"/>
  <c r="DF743" i="12"/>
  <c r="DG743" i="12"/>
  <c r="DJ743" i="12"/>
  <c r="DK743" i="12"/>
  <c r="DB744" i="12"/>
  <c r="DC744" i="12"/>
  <c r="DF744" i="12"/>
  <c r="DG744" i="12"/>
  <c r="DJ744" i="12"/>
  <c r="DK744" i="12"/>
  <c r="DB745" i="12"/>
  <c r="DC745" i="12"/>
  <c r="DF745" i="12"/>
  <c r="DG745" i="12"/>
  <c r="DJ745" i="12"/>
  <c r="DK745" i="12"/>
  <c r="DB746" i="12"/>
  <c r="DC746" i="12"/>
  <c r="DF746" i="12"/>
  <c r="DG746" i="12"/>
  <c r="DJ746" i="12"/>
  <c r="DK746" i="12"/>
  <c r="DB747" i="12"/>
  <c r="DC747" i="12"/>
  <c r="DF747" i="12"/>
  <c r="DG747" i="12"/>
  <c r="DJ747" i="12"/>
  <c r="DK747" i="12"/>
  <c r="DB748" i="12"/>
  <c r="DC748" i="12"/>
  <c r="DF748" i="12"/>
  <c r="DG748" i="12"/>
  <c r="DJ748" i="12"/>
  <c r="DK748" i="12"/>
  <c r="DB749" i="12"/>
  <c r="DC749" i="12"/>
  <c r="DF749" i="12"/>
  <c r="DG749" i="12"/>
  <c r="DJ749" i="12"/>
  <c r="DK749" i="12"/>
  <c r="DB750" i="12"/>
  <c r="DC750" i="12"/>
  <c r="DF750" i="12"/>
  <c r="DG750" i="12"/>
  <c r="DJ750" i="12"/>
  <c r="DK750" i="12"/>
  <c r="DB751" i="12"/>
  <c r="DC751" i="12"/>
  <c r="DF751" i="12"/>
  <c r="DG751" i="12"/>
  <c r="DJ751" i="12"/>
  <c r="DK751" i="12"/>
  <c r="DB752" i="12"/>
  <c r="DC752" i="12"/>
  <c r="DF752" i="12"/>
  <c r="DG752" i="12"/>
  <c r="DJ752" i="12"/>
  <c r="DK752" i="12"/>
  <c r="DB753" i="12"/>
  <c r="DC753" i="12"/>
  <c r="DF753" i="12"/>
  <c r="DG753" i="12"/>
  <c r="DJ753" i="12"/>
  <c r="DK753" i="12"/>
  <c r="DB754" i="12"/>
  <c r="DC754" i="12"/>
  <c r="DF754" i="12"/>
  <c r="DG754" i="12"/>
  <c r="DJ754" i="12"/>
  <c r="DK754" i="12"/>
  <c r="DB755" i="12"/>
  <c r="DC755" i="12"/>
  <c r="DF755" i="12"/>
  <c r="DG755" i="12"/>
  <c r="DJ755" i="12"/>
  <c r="DK755" i="12"/>
  <c r="DB756" i="12"/>
  <c r="DC756" i="12"/>
  <c r="DF756" i="12"/>
  <c r="DG756" i="12"/>
  <c r="DJ756" i="12"/>
  <c r="DK756" i="12"/>
  <c r="DB757" i="12"/>
  <c r="DC757" i="12"/>
  <c r="DF757" i="12"/>
  <c r="DG757" i="12"/>
  <c r="DJ757" i="12"/>
  <c r="DK757" i="12"/>
  <c r="DB758" i="12"/>
  <c r="DC758" i="12"/>
  <c r="DF758" i="12"/>
  <c r="DG758" i="12"/>
  <c r="DJ758" i="12"/>
  <c r="DK758" i="12"/>
  <c r="DB759" i="12"/>
  <c r="DC759" i="12"/>
  <c r="DF759" i="12"/>
  <c r="DG759" i="12"/>
  <c r="DJ759" i="12"/>
  <c r="DK759" i="12"/>
  <c r="DB760" i="12"/>
  <c r="DC760" i="12"/>
  <c r="DF760" i="12"/>
  <c r="DG760" i="12"/>
  <c r="DJ760" i="12"/>
  <c r="DK760" i="12"/>
  <c r="DK641" i="12"/>
  <c r="DJ641" i="12"/>
  <c r="DG641" i="12"/>
  <c r="DF641" i="12"/>
  <c r="DC641" i="12"/>
  <c r="DB641" i="12"/>
  <c r="EK905" i="12"/>
  <c r="EL905" i="12"/>
  <c r="EO905" i="12"/>
  <c r="EP905" i="12"/>
  <c r="ES905" i="12"/>
  <c r="ET905" i="12"/>
  <c r="EK906" i="12"/>
  <c r="EL906" i="12"/>
  <c r="EO906" i="12"/>
  <c r="EP906" i="12"/>
  <c r="ES906" i="12"/>
  <c r="ET906" i="12"/>
  <c r="EK907" i="12"/>
  <c r="EL907" i="12"/>
  <c r="EO907" i="12"/>
  <c r="EP907" i="12"/>
  <c r="ES907" i="12"/>
  <c r="ET907" i="12"/>
  <c r="EK908" i="12"/>
  <c r="EL908" i="12"/>
  <c r="EO908" i="12"/>
  <c r="EP908" i="12"/>
  <c r="ES908" i="12"/>
  <c r="ET908" i="12"/>
  <c r="EK909" i="12"/>
  <c r="EL909" i="12"/>
  <c r="EO909" i="12"/>
  <c r="EP909" i="12"/>
  <c r="ES909" i="12"/>
  <c r="ET909" i="12"/>
  <c r="EK910" i="12"/>
  <c r="EL910" i="12"/>
  <c r="EO910" i="12"/>
  <c r="EP910" i="12"/>
  <c r="ES910" i="12"/>
  <c r="ET910" i="12"/>
  <c r="EK911" i="12"/>
  <c r="EL911" i="12"/>
  <c r="EO911" i="12"/>
  <c r="EP911" i="12"/>
  <c r="ES911" i="12"/>
  <c r="ET911" i="12"/>
  <c r="EK912" i="12"/>
  <c r="EL912" i="12"/>
  <c r="EO912" i="12"/>
  <c r="EP912" i="12"/>
  <c r="ES912" i="12"/>
  <c r="ET912" i="12"/>
  <c r="EK913" i="12"/>
  <c r="EL913" i="12"/>
  <c r="EO913" i="12"/>
  <c r="EP913" i="12"/>
  <c r="ES913" i="12"/>
  <c r="ET913" i="12"/>
  <c r="EK914" i="12"/>
  <c r="EL914" i="12"/>
  <c r="EO914" i="12"/>
  <c r="EP914" i="12"/>
  <c r="ES914" i="12"/>
  <c r="ET914" i="12"/>
  <c r="EK915" i="12"/>
  <c r="EL915" i="12"/>
  <c r="EO915" i="12"/>
  <c r="EP915" i="12"/>
  <c r="ES915" i="12"/>
  <c r="ET915" i="12"/>
  <c r="EK916" i="12"/>
  <c r="EL916" i="12"/>
  <c r="EO916" i="12"/>
  <c r="EP916" i="12"/>
  <c r="ES916" i="12"/>
  <c r="ET916" i="12"/>
  <c r="EK917" i="12"/>
  <c r="EL917" i="12"/>
  <c r="EO917" i="12"/>
  <c r="EP917" i="12"/>
  <c r="ES917" i="12"/>
  <c r="ET917" i="12"/>
  <c r="EK918" i="12"/>
  <c r="EL918" i="12"/>
  <c r="EO918" i="12"/>
  <c r="EP918" i="12"/>
  <c r="ES918" i="12"/>
  <c r="ET918" i="12"/>
  <c r="EK919" i="12"/>
  <c r="EL919" i="12"/>
  <c r="EO919" i="12"/>
  <c r="EP919" i="12"/>
  <c r="ES919" i="12"/>
  <c r="ET919" i="12"/>
  <c r="EK920" i="12"/>
  <c r="EL920" i="12"/>
  <c r="EO920" i="12"/>
  <c r="EP920" i="12"/>
  <c r="ES920" i="12"/>
  <c r="ET920" i="12"/>
  <c r="EK921" i="12"/>
  <c r="EL921" i="12"/>
  <c r="EO921" i="12"/>
  <c r="EP921" i="12"/>
  <c r="ES921" i="12"/>
  <c r="ET921" i="12"/>
  <c r="EK922" i="12"/>
  <c r="EL922" i="12"/>
  <c r="EO922" i="12"/>
  <c r="EP922" i="12"/>
  <c r="ES922" i="12"/>
  <c r="ET922" i="12"/>
  <c r="EK923" i="12"/>
  <c r="EL923" i="12"/>
  <c r="EO923" i="12"/>
  <c r="EP923" i="12"/>
  <c r="ES923" i="12"/>
  <c r="ET923" i="12"/>
  <c r="EK924" i="12"/>
  <c r="EL924" i="12"/>
  <c r="EO924" i="12"/>
  <c r="EP924" i="12"/>
  <c r="ES924" i="12"/>
  <c r="ET924" i="12"/>
  <c r="EK925" i="12"/>
  <c r="EL925" i="12"/>
  <c r="EO925" i="12"/>
  <c r="EP925" i="12"/>
  <c r="ES925" i="12"/>
  <c r="ET925" i="12"/>
  <c r="EK926" i="12"/>
  <c r="EL926" i="12"/>
  <c r="EO926" i="12"/>
  <c r="EP926" i="12"/>
  <c r="ES926" i="12"/>
  <c r="ET926" i="12"/>
  <c r="EK927" i="12"/>
  <c r="EL927" i="12"/>
  <c r="EO927" i="12"/>
  <c r="EP927" i="12"/>
  <c r="ES927" i="12"/>
  <c r="ET927" i="12"/>
  <c r="EK928" i="12"/>
  <c r="EL928" i="12"/>
  <c r="EO928" i="12"/>
  <c r="EP928" i="12"/>
  <c r="ES928" i="12"/>
  <c r="ET928" i="12"/>
  <c r="EK929" i="12"/>
  <c r="EL929" i="12"/>
  <c r="EO929" i="12"/>
  <c r="EP929" i="12"/>
  <c r="ES929" i="12"/>
  <c r="ET929" i="12"/>
  <c r="EK930" i="12"/>
  <c r="EL930" i="12"/>
  <c r="EO930" i="12"/>
  <c r="EP930" i="12"/>
  <c r="ES930" i="12"/>
  <c r="ET930" i="12"/>
  <c r="EK931" i="12"/>
  <c r="EL931" i="12"/>
  <c r="EO931" i="12"/>
  <c r="EP931" i="12"/>
  <c r="ES931" i="12"/>
  <c r="ET931" i="12"/>
  <c r="EK932" i="12"/>
  <c r="EL932" i="12"/>
  <c r="EO932" i="12"/>
  <c r="EP932" i="12"/>
  <c r="ES932" i="12"/>
  <c r="ET932" i="12"/>
  <c r="EK933" i="12"/>
  <c r="EL933" i="12"/>
  <c r="EO933" i="12"/>
  <c r="EP933" i="12"/>
  <c r="ES933" i="12"/>
  <c r="ET933" i="12"/>
  <c r="EK934" i="12"/>
  <c r="EL934" i="12"/>
  <c r="EO934" i="12"/>
  <c r="EP934" i="12"/>
  <c r="ES934" i="12"/>
  <c r="ET934" i="12"/>
  <c r="EK935" i="12"/>
  <c r="EL935" i="12"/>
  <c r="EO935" i="12"/>
  <c r="EP935" i="12"/>
  <c r="ES935" i="12"/>
  <c r="ET935" i="12"/>
  <c r="EK936" i="12"/>
  <c r="EL936" i="12"/>
  <c r="EO936" i="12"/>
  <c r="EP936" i="12"/>
  <c r="ES936" i="12"/>
  <c r="ET936" i="12"/>
  <c r="EK937" i="12"/>
  <c r="EL937" i="12"/>
  <c r="EO937" i="12"/>
  <c r="EP937" i="12"/>
  <c r="ES937" i="12"/>
  <c r="ET937" i="12"/>
  <c r="EK938" i="12"/>
  <c r="EL938" i="12"/>
  <c r="EO938" i="12"/>
  <c r="EP938" i="12"/>
  <c r="ES938" i="12"/>
  <c r="ET938" i="12"/>
  <c r="EK939" i="12"/>
  <c r="EL939" i="12"/>
  <c r="EO939" i="12"/>
  <c r="EP939" i="12"/>
  <c r="ES939" i="12"/>
  <c r="ET939" i="12"/>
  <c r="EK940" i="12"/>
  <c r="EL940" i="12"/>
  <c r="EO940" i="12"/>
  <c r="EP940" i="12"/>
  <c r="ES940" i="12"/>
  <c r="ET940" i="12"/>
  <c r="EK941" i="12"/>
  <c r="EL941" i="12"/>
  <c r="EO941" i="12"/>
  <c r="EP941" i="12"/>
  <c r="ES941" i="12"/>
  <c r="ET941" i="12"/>
  <c r="EK942" i="12"/>
  <c r="EL942" i="12"/>
  <c r="EO942" i="12"/>
  <c r="EP942" i="12"/>
  <c r="ES942" i="12"/>
  <c r="ET942" i="12"/>
  <c r="EK943" i="12"/>
  <c r="EL943" i="12"/>
  <c r="EO943" i="12"/>
  <c r="EP943" i="12"/>
  <c r="ES943" i="12"/>
  <c r="ET943" i="12"/>
  <c r="EK944" i="12"/>
  <c r="EL944" i="12"/>
  <c r="EO944" i="12"/>
  <c r="EP944" i="12"/>
  <c r="ES944" i="12"/>
  <c r="ET944" i="12"/>
  <c r="EK945" i="12"/>
  <c r="EL945" i="12"/>
  <c r="EO945" i="12"/>
  <c r="EP945" i="12"/>
  <c r="ES945" i="12"/>
  <c r="ET945" i="12"/>
  <c r="EK946" i="12"/>
  <c r="EL946" i="12"/>
  <c r="EO946" i="12"/>
  <c r="EP946" i="12"/>
  <c r="ES946" i="12"/>
  <c r="ET946" i="12"/>
  <c r="EK947" i="12"/>
  <c r="EL947" i="12"/>
  <c r="EO947" i="12"/>
  <c r="EP947" i="12"/>
  <c r="ES947" i="12"/>
  <c r="ET947" i="12"/>
  <c r="EK948" i="12"/>
  <c r="EL948" i="12"/>
  <c r="EO948" i="12"/>
  <c r="EP948" i="12"/>
  <c r="ES948" i="12"/>
  <c r="ET948" i="12"/>
  <c r="EK949" i="12"/>
  <c r="EL949" i="12"/>
  <c r="EO949" i="12"/>
  <c r="EP949" i="12"/>
  <c r="ES949" i="12"/>
  <c r="ET949" i="12"/>
  <c r="EK950" i="12"/>
  <c r="EL950" i="12"/>
  <c r="EO950" i="12"/>
  <c r="EP950" i="12"/>
  <c r="ES950" i="12"/>
  <c r="ET950" i="12"/>
  <c r="EK951" i="12"/>
  <c r="EL951" i="12"/>
  <c r="EO951" i="12"/>
  <c r="EP951" i="12"/>
  <c r="ES951" i="12"/>
  <c r="ET951" i="12"/>
  <c r="EK952" i="12"/>
  <c r="EL952" i="12"/>
  <c r="EO952" i="12"/>
  <c r="EP952" i="12"/>
  <c r="ES952" i="12"/>
  <c r="ET952" i="12"/>
  <c r="EK953" i="12"/>
  <c r="EL953" i="12"/>
  <c r="EO953" i="12"/>
  <c r="EP953" i="12"/>
  <c r="ES953" i="12"/>
  <c r="ET953" i="12"/>
  <c r="EK954" i="12"/>
  <c r="EL954" i="12"/>
  <c r="EO954" i="12"/>
  <c r="EP954" i="12"/>
  <c r="ES954" i="12"/>
  <c r="ET954" i="12"/>
  <c r="EK955" i="12"/>
  <c r="EL955" i="12"/>
  <c r="EO955" i="12"/>
  <c r="EP955" i="12"/>
  <c r="ES955" i="12"/>
  <c r="ET955" i="12"/>
  <c r="EK956" i="12"/>
  <c r="EL956" i="12"/>
  <c r="EO956" i="12"/>
  <c r="EP956" i="12"/>
  <c r="ES956" i="12"/>
  <c r="ET956" i="12"/>
  <c r="EK957" i="12"/>
  <c r="EL957" i="12"/>
  <c r="EO957" i="12"/>
  <c r="EP957" i="12"/>
  <c r="ES957" i="12"/>
  <c r="ET957" i="12"/>
  <c r="EK958" i="12"/>
  <c r="EL958" i="12"/>
  <c r="EO958" i="12"/>
  <c r="EP958" i="12"/>
  <c r="ES958" i="12"/>
  <c r="ET958" i="12"/>
  <c r="EK959" i="12"/>
  <c r="EL959" i="12"/>
  <c r="EO959" i="12"/>
  <c r="EP959" i="12"/>
  <c r="ES959" i="12"/>
  <c r="ET959" i="12"/>
  <c r="EK960" i="12"/>
  <c r="EL960" i="12"/>
  <c r="EO960" i="12"/>
  <c r="EP960" i="12"/>
  <c r="ES960" i="12"/>
  <c r="ET960" i="12"/>
  <c r="EK961" i="12"/>
  <c r="EL961" i="12"/>
  <c r="EO961" i="12"/>
  <c r="EP961" i="12"/>
  <c r="ES961" i="12"/>
  <c r="ET961" i="12"/>
  <c r="EK962" i="12"/>
  <c r="EL962" i="12"/>
  <c r="EO962" i="12"/>
  <c r="EP962" i="12"/>
  <c r="ES962" i="12"/>
  <c r="ET962" i="12"/>
  <c r="EK963" i="12"/>
  <c r="EL963" i="12"/>
  <c r="EO963" i="12"/>
  <c r="EP963" i="12"/>
  <c r="ES963" i="12"/>
  <c r="ET963" i="12"/>
  <c r="EK964" i="12"/>
  <c r="EL964" i="12"/>
  <c r="EO964" i="12"/>
  <c r="EP964" i="12"/>
  <c r="ES964" i="12"/>
  <c r="ET964" i="12"/>
  <c r="EK965" i="12"/>
  <c r="EL965" i="12"/>
  <c r="EO965" i="12"/>
  <c r="EP965" i="12"/>
  <c r="ES965" i="12"/>
  <c r="ET965" i="12"/>
  <c r="EK966" i="12"/>
  <c r="EL966" i="12"/>
  <c r="EO966" i="12"/>
  <c r="EP966" i="12"/>
  <c r="ES966" i="12"/>
  <c r="ET966" i="12"/>
  <c r="EK967" i="12"/>
  <c r="EL967" i="12"/>
  <c r="EO967" i="12"/>
  <c r="EP967" i="12"/>
  <c r="ES967" i="12"/>
  <c r="ET967" i="12"/>
  <c r="EK968" i="12"/>
  <c r="EL968" i="12"/>
  <c r="EO968" i="12"/>
  <c r="EP968" i="12"/>
  <c r="ES968" i="12"/>
  <c r="ET968" i="12"/>
  <c r="EK969" i="12"/>
  <c r="EL969" i="12"/>
  <c r="EO969" i="12"/>
  <c r="EP969" i="12"/>
  <c r="ES969" i="12"/>
  <c r="ET969" i="12"/>
  <c r="EK970" i="12"/>
  <c r="EL970" i="12"/>
  <c r="EO970" i="12"/>
  <c r="EP970" i="12"/>
  <c r="ES970" i="12"/>
  <c r="ET970" i="12"/>
  <c r="EK971" i="12"/>
  <c r="EL971" i="12"/>
  <c r="EO971" i="12"/>
  <c r="EP971" i="12"/>
  <c r="ES971" i="12"/>
  <c r="ET971" i="12"/>
  <c r="EK972" i="12"/>
  <c r="EL972" i="12"/>
  <c r="EO972" i="12"/>
  <c r="EP972" i="12"/>
  <c r="ES972" i="12"/>
  <c r="ET972" i="12"/>
  <c r="EK973" i="12"/>
  <c r="EL973" i="12"/>
  <c r="EO973" i="12"/>
  <c r="EP973" i="12"/>
  <c r="ES973" i="12"/>
  <c r="ET973" i="12"/>
  <c r="EK974" i="12"/>
  <c r="EL974" i="12"/>
  <c r="EO974" i="12"/>
  <c r="EP974" i="12"/>
  <c r="ES974" i="12"/>
  <c r="ET974" i="12"/>
  <c r="EK975" i="12"/>
  <c r="EL975" i="12"/>
  <c r="EO975" i="12"/>
  <c r="EP975" i="12"/>
  <c r="ES975" i="12"/>
  <c r="ET975" i="12"/>
  <c r="EK976" i="12"/>
  <c r="EL976" i="12"/>
  <c r="EO976" i="12"/>
  <c r="EP976" i="12"/>
  <c r="ES976" i="12"/>
  <c r="ET976" i="12"/>
  <c r="EK977" i="12"/>
  <c r="EL977" i="12"/>
  <c r="EO977" i="12"/>
  <c r="EP977" i="12"/>
  <c r="ES977" i="12"/>
  <c r="ET977" i="12"/>
  <c r="EK978" i="12"/>
  <c r="EL978" i="12"/>
  <c r="EO978" i="12"/>
  <c r="EP978" i="12"/>
  <c r="ES978" i="12"/>
  <c r="ET978" i="12"/>
  <c r="EK979" i="12"/>
  <c r="EL979" i="12"/>
  <c r="EO979" i="12"/>
  <c r="EP979" i="12"/>
  <c r="ES979" i="12"/>
  <c r="ET979" i="12"/>
  <c r="EK980" i="12"/>
  <c r="EL980" i="12"/>
  <c r="EO980" i="12"/>
  <c r="EP980" i="12"/>
  <c r="ES980" i="12"/>
  <c r="ET980" i="12"/>
  <c r="EK981" i="12"/>
  <c r="EL981" i="12"/>
  <c r="EO981" i="12"/>
  <c r="EP981" i="12"/>
  <c r="ES981" i="12"/>
  <c r="ET981" i="12"/>
  <c r="EK982" i="12"/>
  <c r="EL982" i="12"/>
  <c r="EO982" i="12"/>
  <c r="EP982" i="12"/>
  <c r="ES982" i="12"/>
  <c r="ET982" i="12"/>
  <c r="EK983" i="12"/>
  <c r="EL983" i="12"/>
  <c r="EO983" i="12"/>
  <c r="EP983" i="12"/>
  <c r="ES983" i="12"/>
  <c r="ET983" i="12"/>
  <c r="EK984" i="12"/>
  <c r="EL984" i="12"/>
  <c r="EO984" i="12"/>
  <c r="EP984" i="12"/>
  <c r="ES984" i="12"/>
  <c r="ET984" i="12"/>
  <c r="EK985" i="12"/>
  <c r="EL985" i="12"/>
  <c r="EO985" i="12"/>
  <c r="EP985" i="12"/>
  <c r="ES985" i="12"/>
  <c r="ET985" i="12"/>
  <c r="EK986" i="12"/>
  <c r="EL986" i="12"/>
  <c r="EO986" i="12"/>
  <c r="EP986" i="12"/>
  <c r="ES986" i="12"/>
  <c r="ET986" i="12"/>
  <c r="EK987" i="12"/>
  <c r="EL987" i="12"/>
  <c r="EO987" i="12"/>
  <c r="EP987" i="12"/>
  <c r="ES987" i="12"/>
  <c r="ET987" i="12"/>
  <c r="EK988" i="12"/>
  <c r="EL988" i="12"/>
  <c r="EO988" i="12"/>
  <c r="EP988" i="12"/>
  <c r="ES988" i="12"/>
  <c r="ET988" i="12"/>
  <c r="EK989" i="12"/>
  <c r="EL989" i="12"/>
  <c r="EO989" i="12"/>
  <c r="EP989" i="12"/>
  <c r="ES989" i="12"/>
  <c r="ET989" i="12"/>
  <c r="EK990" i="12"/>
  <c r="EL990" i="12"/>
  <c r="EO990" i="12"/>
  <c r="EP990" i="12"/>
  <c r="ES990" i="12"/>
  <c r="ET990" i="12"/>
  <c r="EK991" i="12"/>
  <c r="EL991" i="12"/>
  <c r="EO991" i="12"/>
  <c r="EP991" i="12"/>
  <c r="ES991" i="12"/>
  <c r="ET991" i="12"/>
  <c r="EK992" i="12"/>
  <c r="EL992" i="12"/>
  <c r="EO992" i="12"/>
  <c r="EP992" i="12"/>
  <c r="ES992" i="12"/>
  <c r="ET992" i="12"/>
  <c r="EK993" i="12"/>
  <c r="EL993" i="12"/>
  <c r="EO993" i="12"/>
  <c r="EP993" i="12"/>
  <c r="ES993" i="12"/>
  <c r="ET993" i="12"/>
  <c r="EK994" i="12"/>
  <c r="EL994" i="12"/>
  <c r="EO994" i="12"/>
  <c r="EP994" i="12"/>
  <c r="ES994" i="12"/>
  <c r="ET994" i="12"/>
  <c r="EK995" i="12"/>
  <c r="EL995" i="12"/>
  <c r="EO995" i="12"/>
  <c r="EP995" i="12"/>
  <c r="ES995" i="12"/>
  <c r="ET995" i="12"/>
  <c r="EK996" i="12"/>
  <c r="EL996" i="12"/>
  <c r="EO996" i="12"/>
  <c r="EP996" i="12"/>
  <c r="ES996" i="12"/>
  <c r="ET996" i="12"/>
  <c r="EK997" i="12"/>
  <c r="EL997" i="12"/>
  <c r="EO997" i="12"/>
  <c r="EP997" i="12"/>
  <c r="ES997" i="12"/>
  <c r="ET997" i="12"/>
  <c r="EK998" i="12"/>
  <c r="EL998" i="12"/>
  <c r="EO998" i="12"/>
  <c r="EP998" i="12"/>
  <c r="ES998" i="12"/>
  <c r="ET998" i="12"/>
  <c r="EK999" i="12"/>
  <c r="EL999" i="12"/>
  <c r="EO999" i="12"/>
  <c r="EP999" i="12"/>
  <c r="ES999" i="12"/>
  <c r="ET999" i="12"/>
  <c r="EK1000" i="12"/>
  <c r="EL1000" i="12"/>
  <c r="EO1000" i="12"/>
  <c r="EP1000" i="12"/>
  <c r="ES1000" i="12"/>
  <c r="ET1000" i="12"/>
  <c r="EK1001" i="12"/>
  <c r="EL1001" i="12"/>
  <c r="EO1001" i="12"/>
  <c r="EP1001" i="12"/>
  <c r="ES1001" i="12"/>
  <c r="ET1001" i="12"/>
  <c r="EK1002" i="12"/>
  <c r="EL1002" i="12"/>
  <c r="EO1002" i="12"/>
  <c r="EP1002" i="12"/>
  <c r="ES1002" i="12"/>
  <c r="ET1002" i="12"/>
  <c r="EK1003" i="12"/>
  <c r="EL1003" i="12"/>
  <c r="EO1003" i="12"/>
  <c r="EP1003" i="12"/>
  <c r="ES1003" i="12"/>
  <c r="ET1003" i="12"/>
  <c r="EK1004" i="12"/>
  <c r="EL1004" i="12"/>
  <c r="EO1004" i="12"/>
  <c r="EP1004" i="12"/>
  <c r="ES1004" i="12"/>
  <c r="ET1004" i="12"/>
  <c r="EK1005" i="12"/>
  <c r="EL1005" i="12"/>
  <c r="EO1005" i="12"/>
  <c r="EP1005" i="12"/>
  <c r="ES1005" i="12"/>
  <c r="ET1005" i="12"/>
  <c r="EK1006" i="12"/>
  <c r="EL1006" i="12"/>
  <c r="EO1006" i="12"/>
  <c r="EP1006" i="12"/>
  <c r="ES1006" i="12"/>
  <c r="ET1006" i="12"/>
  <c r="EK1007" i="12"/>
  <c r="EL1007" i="12"/>
  <c r="EO1007" i="12"/>
  <c r="EP1007" i="12"/>
  <c r="ES1007" i="12"/>
  <c r="ET1007" i="12"/>
  <c r="EK1008" i="12"/>
  <c r="EL1008" i="12"/>
  <c r="EO1008" i="12"/>
  <c r="EP1008" i="12"/>
  <c r="ES1008" i="12"/>
  <c r="ET1008" i="12"/>
  <c r="EK1009" i="12"/>
  <c r="EL1009" i="12"/>
  <c r="EO1009" i="12"/>
  <c r="EP1009" i="12"/>
  <c r="ES1009" i="12"/>
  <c r="ET1009" i="12"/>
  <c r="EK1010" i="12"/>
  <c r="EL1010" i="12"/>
  <c r="EO1010" i="12"/>
  <c r="EP1010" i="12"/>
  <c r="ES1010" i="12"/>
  <c r="ET1010" i="12"/>
  <c r="EK1011" i="12"/>
  <c r="EL1011" i="12"/>
  <c r="EO1011" i="12"/>
  <c r="EP1011" i="12"/>
  <c r="ES1011" i="12"/>
  <c r="ET1011" i="12"/>
  <c r="EK1012" i="12"/>
  <c r="EL1012" i="12"/>
  <c r="EO1012" i="12"/>
  <c r="EP1012" i="12"/>
  <c r="ES1012" i="12"/>
  <c r="ET1012" i="12"/>
  <c r="EK1013" i="12"/>
  <c r="EL1013" i="12"/>
  <c r="EO1013" i="12"/>
  <c r="EP1013" i="12"/>
  <c r="ES1013" i="12"/>
  <c r="ET1013" i="12"/>
  <c r="EK1014" i="12"/>
  <c r="EL1014" i="12"/>
  <c r="EO1014" i="12"/>
  <c r="EP1014" i="12"/>
  <c r="ES1014" i="12"/>
  <c r="ET1014" i="12"/>
  <c r="EK1015" i="12"/>
  <c r="EL1015" i="12"/>
  <c r="EO1015" i="12"/>
  <c r="EP1015" i="12"/>
  <c r="ES1015" i="12"/>
  <c r="ET1015" i="12"/>
  <c r="EK1016" i="12"/>
  <c r="EL1016" i="12"/>
  <c r="EO1016" i="12"/>
  <c r="EP1016" i="12"/>
  <c r="ES1016" i="12"/>
  <c r="ET1016" i="12"/>
  <c r="EK1017" i="12"/>
  <c r="EL1017" i="12"/>
  <c r="EO1017" i="12"/>
  <c r="EP1017" i="12"/>
  <c r="ES1017" i="12"/>
  <c r="ET1017" i="12"/>
  <c r="EK1018" i="12"/>
  <c r="EL1018" i="12"/>
  <c r="EO1018" i="12"/>
  <c r="EP1018" i="12"/>
  <c r="ES1018" i="12"/>
  <c r="ET1018" i="12"/>
  <c r="EK1019" i="12"/>
  <c r="EL1019" i="12"/>
  <c r="EO1019" i="12"/>
  <c r="EP1019" i="12"/>
  <c r="ES1019" i="12"/>
  <c r="ET1019" i="12"/>
  <c r="EK1020" i="12"/>
  <c r="EL1020" i="12"/>
  <c r="EO1020" i="12"/>
  <c r="EP1020" i="12"/>
  <c r="ES1020" i="12"/>
  <c r="ET1020" i="12"/>
  <c r="EK1021" i="12"/>
  <c r="EL1021" i="12"/>
  <c r="EO1021" i="12"/>
  <c r="EP1021" i="12"/>
  <c r="ES1021" i="12"/>
  <c r="ET1021" i="12"/>
  <c r="EK1022" i="12"/>
  <c r="EL1022" i="12"/>
  <c r="EO1022" i="12"/>
  <c r="EP1022" i="12"/>
  <c r="ES1022" i="12"/>
  <c r="ET1022" i="12"/>
  <c r="EK1023" i="12"/>
  <c r="EL1023" i="12"/>
  <c r="EO1023" i="12"/>
  <c r="EP1023" i="12"/>
  <c r="ES1023" i="12"/>
  <c r="ET1023" i="12"/>
  <c r="ET904" i="12"/>
  <c r="ES904" i="12"/>
  <c r="EP904" i="12"/>
  <c r="EO904" i="12"/>
  <c r="EL904" i="12"/>
  <c r="EK904" i="12"/>
  <c r="EH905" i="12"/>
  <c r="EH906" i="12"/>
  <c r="EH907" i="12"/>
  <c r="EH908" i="12"/>
  <c r="EH909" i="12"/>
  <c r="EH910" i="12"/>
  <c r="EH911" i="12"/>
  <c r="EH912" i="12"/>
  <c r="EH913" i="12"/>
  <c r="EH914" i="12"/>
  <c r="EH915" i="12"/>
  <c r="EH916" i="12"/>
  <c r="EH917" i="12"/>
  <c r="EH918" i="12"/>
  <c r="EH919" i="12"/>
  <c r="EH920" i="12"/>
  <c r="EH921" i="12"/>
  <c r="EH922" i="12"/>
  <c r="EH923" i="12"/>
  <c r="EH924" i="12"/>
  <c r="EH925" i="12"/>
  <c r="EH926" i="12"/>
  <c r="EH927" i="12"/>
  <c r="EH928" i="12"/>
  <c r="EH929" i="12"/>
  <c r="EH930" i="12"/>
  <c r="EH931" i="12"/>
  <c r="EH932" i="12"/>
  <c r="EH933" i="12"/>
  <c r="EH934" i="12"/>
  <c r="EH935" i="12"/>
  <c r="EH936" i="12"/>
  <c r="EH937" i="12"/>
  <c r="EH938" i="12"/>
  <c r="EH939" i="12"/>
  <c r="EH940" i="12"/>
  <c r="EH941" i="12"/>
  <c r="EH942" i="12"/>
  <c r="EH943" i="12"/>
  <c r="EH944" i="12"/>
  <c r="EH945" i="12"/>
  <c r="EH946" i="12"/>
  <c r="EH947" i="12"/>
  <c r="EH948" i="12"/>
  <c r="EH949" i="12"/>
  <c r="EH950" i="12"/>
  <c r="EH951" i="12"/>
  <c r="EH952" i="12"/>
  <c r="EH953" i="12"/>
  <c r="EH954" i="12"/>
  <c r="EH955" i="12"/>
  <c r="EH956" i="12"/>
  <c r="EH957" i="12"/>
  <c r="EH958" i="12"/>
  <c r="EH959" i="12"/>
  <c r="EH960" i="12"/>
  <c r="EH961" i="12"/>
  <c r="EH962" i="12"/>
  <c r="EH963" i="12"/>
  <c r="EH964" i="12"/>
  <c r="EH965" i="12"/>
  <c r="EH966" i="12"/>
  <c r="EH967" i="12"/>
  <c r="EH968" i="12"/>
  <c r="EH969" i="12"/>
  <c r="EH970" i="12"/>
  <c r="EH971" i="12"/>
  <c r="EH972" i="12"/>
  <c r="EH973" i="12"/>
  <c r="EH974" i="12"/>
  <c r="EH975" i="12"/>
  <c r="EH976" i="12"/>
  <c r="EH977" i="12"/>
  <c r="EH978" i="12"/>
  <c r="EH979" i="12"/>
  <c r="EH980" i="12"/>
  <c r="EH981" i="12"/>
  <c r="EH982" i="12"/>
  <c r="EH983" i="12"/>
  <c r="EH984" i="12"/>
  <c r="EH985" i="12"/>
  <c r="EH986" i="12"/>
  <c r="EH987" i="12"/>
  <c r="EH988" i="12"/>
  <c r="EH989" i="12"/>
  <c r="EH990" i="12"/>
  <c r="EH991" i="12"/>
  <c r="EH992" i="12"/>
  <c r="EH993" i="12"/>
  <c r="EH994" i="12"/>
  <c r="EH995" i="12"/>
  <c r="EH996" i="12"/>
  <c r="EH997" i="12"/>
  <c r="EH998" i="12"/>
  <c r="EH999" i="12"/>
  <c r="EH1000" i="12"/>
  <c r="EH1001" i="12"/>
  <c r="EH1002" i="12"/>
  <c r="EH1003" i="12"/>
  <c r="EH1004" i="12"/>
  <c r="EH1005" i="12"/>
  <c r="EH1006" i="12"/>
  <c r="EH1007" i="12"/>
  <c r="EH1008" i="12"/>
  <c r="EH1009" i="12"/>
  <c r="EH1010" i="12"/>
  <c r="EH1011" i="12"/>
  <c r="EH1012" i="12"/>
  <c r="EH1013" i="12"/>
  <c r="EH1014" i="12"/>
  <c r="EH1015" i="12"/>
  <c r="EH1016" i="12"/>
  <c r="EH1017" i="12"/>
  <c r="EH1018" i="12"/>
  <c r="EH1019" i="12"/>
  <c r="EH1020" i="12"/>
  <c r="EH1021" i="12"/>
  <c r="EH1022" i="12"/>
  <c r="EH1023" i="12"/>
  <c r="EH904" i="12"/>
  <c r="EC904" i="12"/>
  <c r="DX904" i="12"/>
  <c r="CW1294" i="12"/>
  <c r="CX1294" i="12"/>
  <c r="DA1294" i="12"/>
  <c r="DB1294" i="12"/>
  <c r="DE1294" i="12"/>
  <c r="DF1294" i="12"/>
  <c r="CW1295" i="12"/>
  <c r="CX1295" i="12"/>
  <c r="DA1295" i="12"/>
  <c r="DB1295" i="12"/>
  <c r="DE1295" i="12"/>
  <c r="DF1295" i="12"/>
  <c r="CW1296" i="12"/>
  <c r="CX1296" i="12"/>
  <c r="DA1296" i="12"/>
  <c r="DB1296" i="12"/>
  <c r="DE1296" i="12"/>
  <c r="DF1296" i="12"/>
  <c r="CW1297" i="12"/>
  <c r="CX1297" i="12"/>
  <c r="DA1297" i="12"/>
  <c r="DB1297" i="12"/>
  <c r="DE1297" i="12"/>
  <c r="DF1297" i="12"/>
  <c r="CW1298" i="12"/>
  <c r="CX1298" i="12"/>
  <c r="DA1298" i="12"/>
  <c r="DB1298" i="12"/>
  <c r="DE1298" i="12"/>
  <c r="DF1298" i="12"/>
  <c r="CW1299" i="12"/>
  <c r="CX1299" i="12"/>
  <c r="DA1299" i="12"/>
  <c r="DB1299" i="12"/>
  <c r="DE1299" i="12"/>
  <c r="DF1299" i="12"/>
  <c r="CW1300" i="12"/>
  <c r="CX1300" i="12"/>
  <c r="DA1300" i="12"/>
  <c r="DB1300" i="12"/>
  <c r="DE1300" i="12"/>
  <c r="DF1300" i="12"/>
  <c r="CW1301" i="12"/>
  <c r="CX1301" i="12"/>
  <c r="DA1301" i="12"/>
  <c r="DB1301" i="12"/>
  <c r="DE1301" i="12"/>
  <c r="DF1301" i="12"/>
  <c r="CW1302" i="12"/>
  <c r="CX1302" i="12"/>
  <c r="DA1302" i="12"/>
  <c r="DB1302" i="12"/>
  <c r="DE1302" i="12"/>
  <c r="DF1302" i="12"/>
  <c r="CW1303" i="12"/>
  <c r="CX1303" i="12"/>
  <c r="DA1303" i="12"/>
  <c r="DB1303" i="12"/>
  <c r="DE1303" i="12"/>
  <c r="DF1303" i="12"/>
  <c r="CW1304" i="12"/>
  <c r="CX1304" i="12"/>
  <c r="DA1304" i="12"/>
  <c r="DB1304" i="12"/>
  <c r="DE1304" i="12"/>
  <c r="DF1304" i="12"/>
  <c r="CW1305" i="12"/>
  <c r="CX1305" i="12"/>
  <c r="DA1305" i="12"/>
  <c r="DB1305" i="12"/>
  <c r="DE1305" i="12"/>
  <c r="DF1305" i="12"/>
  <c r="CW1306" i="12"/>
  <c r="CX1306" i="12"/>
  <c r="DA1306" i="12"/>
  <c r="DB1306" i="12"/>
  <c r="DE1306" i="12"/>
  <c r="DF1306" i="12"/>
  <c r="CW1307" i="12"/>
  <c r="CX1307" i="12"/>
  <c r="DA1307" i="12"/>
  <c r="DB1307" i="12"/>
  <c r="DE1307" i="12"/>
  <c r="DF1307" i="12"/>
  <c r="CW1308" i="12"/>
  <c r="CX1308" i="12"/>
  <c r="DA1308" i="12"/>
  <c r="DB1308" i="12"/>
  <c r="DE1308" i="12"/>
  <c r="DF1308" i="12"/>
  <c r="CW1309" i="12"/>
  <c r="CX1309" i="12"/>
  <c r="DA1309" i="12"/>
  <c r="DB1309" i="12"/>
  <c r="DE1309" i="12"/>
  <c r="DF1309" i="12"/>
  <c r="CW1310" i="12"/>
  <c r="CX1310" i="12"/>
  <c r="DA1310" i="12"/>
  <c r="DB1310" i="12"/>
  <c r="DE1310" i="12"/>
  <c r="DF1310" i="12"/>
  <c r="CW1311" i="12"/>
  <c r="CX1311" i="12"/>
  <c r="DA1311" i="12"/>
  <c r="DB1311" i="12"/>
  <c r="DE1311" i="12"/>
  <c r="DF1311" i="12"/>
  <c r="CW1312" i="12"/>
  <c r="CX1312" i="12"/>
  <c r="DA1312" i="12"/>
  <c r="DB1312" i="12"/>
  <c r="DE1312" i="12"/>
  <c r="DF1312" i="12"/>
  <c r="CW1313" i="12"/>
  <c r="CX1313" i="12"/>
  <c r="DA1313" i="12"/>
  <c r="DB1313" i="12"/>
  <c r="DE1313" i="12"/>
  <c r="DF1313" i="12"/>
  <c r="CW1314" i="12"/>
  <c r="CX1314" i="12"/>
  <c r="DA1314" i="12"/>
  <c r="DB1314" i="12"/>
  <c r="DE1314" i="12"/>
  <c r="DF1314" i="12"/>
  <c r="CW1315" i="12"/>
  <c r="CX1315" i="12"/>
  <c r="DA1315" i="12"/>
  <c r="DB1315" i="12"/>
  <c r="DE1315" i="12"/>
  <c r="DF1315" i="12"/>
  <c r="CW1316" i="12"/>
  <c r="CX1316" i="12"/>
  <c r="DA1316" i="12"/>
  <c r="DB1316" i="12"/>
  <c r="DE1316" i="12"/>
  <c r="DF1316" i="12"/>
  <c r="CW1317" i="12"/>
  <c r="CX1317" i="12"/>
  <c r="DA1317" i="12"/>
  <c r="DB1317" i="12"/>
  <c r="DE1317" i="12"/>
  <c r="DF1317" i="12"/>
  <c r="CW1318" i="12"/>
  <c r="CX1318" i="12"/>
  <c r="DA1318" i="12"/>
  <c r="DB1318" i="12"/>
  <c r="DE1318" i="12"/>
  <c r="DF1318" i="12"/>
  <c r="CW1319" i="12"/>
  <c r="CX1319" i="12"/>
  <c r="DA1319" i="12"/>
  <c r="DB1319" i="12"/>
  <c r="DE1319" i="12"/>
  <c r="DF1319" i="12"/>
  <c r="CW1320" i="12"/>
  <c r="CX1320" i="12"/>
  <c r="DA1320" i="12"/>
  <c r="DB1320" i="12"/>
  <c r="DE1320" i="12"/>
  <c r="DF1320" i="12"/>
  <c r="CW1321" i="12"/>
  <c r="CX1321" i="12"/>
  <c r="DA1321" i="12"/>
  <c r="DB1321" i="12"/>
  <c r="DE1321" i="12"/>
  <c r="DF1321" i="12"/>
  <c r="CW1322" i="12"/>
  <c r="CX1322" i="12"/>
  <c r="DA1322" i="12"/>
  <c r="DB1322" i="12"/>
  <c r="DE1322" i="12"/>
  <c r="DF1322" i="12"/>
  <c r="CW1323" i="12"/>
  <c r="CX1323" i="12"/>
  <c r="DA1323" i="12"/>
  <c r="DB1323" i="12"/>
  <c r="DE1323" i="12"/>
  <c r="DF1323" i="12"/>
  <c r="CW1324" i="12"/>
  <c r="CX1324" i="12"/>
  <c r="DA1324" i="12"/>
  <c r="DB1324" i="12"/>
  <c r="DE1324" i="12"/>
  <c r="DF1324" i="12"/>
  <c r="CW1325" i="12"/>
  <c r="CX1325" i="12"/>
  <c r="DA1325" i="12"/>
  <c r="DB1325" i="12"/>
  <c r="DE1325" i="12"/>
  <c r="DF1325" i="12"/>
  <c r="CW1326" i="12"/>
  <c r="CX1326" i="12"/>
  <c r="DA1326" i="12"/>
  <c r="DB1326" i="12"/>
  <c r="DE1326" i="12"/>
  <c r="DF1326" i="12"/>
  <c r="CW1327" i="12"/>
  <c r="CX1327" i="12"/>
  <c r="DA1327" i="12"/>
  <c r="DB1327" i="12"/>
  <c r="DE1327" i="12"/>
  <c r="DF1327" i="12"/>
  <c r="CW1328" i="12"/>
  <c r="CX1328" i="12"/>
  <c r="DA1328" i="12"/>
  <c r="DB1328" i="12"/>
  <c r="DE1328" i="12"/>
  <c r="DF1328" i="12"/>
  <c r="CW1329" i="12"/>
  <c r="CX1329" i="12"/>
  <c r="DA1329" i="12"/>
  <c r="DB1329" i="12"/>
  <c r="DE1329" i="12"/>
  <c r="DF1329" i="12"/>
  <c r="CW1330" i="12"/>
  <c r="CX1330" i="12"/>
  <c r="DA1330" i="12"/>
  <c r="DB1330" i="12"/>
  <c r="DE1330" i="12"/>
  <c r="DF1330" i="12"/>
  <c r="CW1331" i="12"/>
  <c r="CX1331" i="12"/>
  <c r="DA1331" i="12"/>
  <c r="DB1331" i="12"/>
  <c r="DE1331" i="12"/>
  <c r="DF1331" i="12"/>
  <c r="CW1332" i="12"/>
  <c r="CX1332" i="12"/>
  <c r="DA1332" i="12"/>
  <c r="DB1332" i="12"/>
  <c r="DE1332" i="12"/>
  <c r="DF1332" i="12"/>
  <c r="CW1333" i="12"/>
  <c r="CX1333" i="12"/>
  <c r="DA1333" i="12"/>
  <c r="DB1333" i="12"/>
  <c r="DE1333" i="12"/>
  <c r="DF1333" i="12"/>
  <c r="CW1334" i="12"/>
  <c r="CX1334" i="12"/>
  <c r="DA1334" i="12"/>
  <c r="DB1334" i="12"/>
  <c r="DE1334" i="12"/>
  <c r="DF1334" i="12"/>
  <c r="CW1335" i="12"/>
  <c r="CX1335" i="12"/>
  <c r="DA1335" i="12"/>
  <c r="DB1335" i="12"/>
  <c r="DE1335" i="12"/>
  <c r="DF1335" i="12"/>
  <c r="CW1336" i="12"/>
  <c r="CX1336" i="12"/>
  <c r="DA1336" i="12"/>
  <c r="DB1336" i="12"/>
  <c r="DE1336" i="12"/>
  <c r="DF1336" i="12"/>
  <c r="CW1337" i="12"/>
  <c r="CX1337" i="12"/>
  <c r="DA1337" i="12"/>
  <c r="DB1337" i="12"/>
  <c r="DE1337" i="12"/>
  <c r="DF1337" i="12"/>
  <c r="CW1338" i="12"/>
  <c r="CX1338" i="12"/>
  <c r="DA1338" i="12"/>
  <c r="DB1338" i="12"/>
  <c r="DE1338" i="12"/>
  <c r="DF1338" i="12"/>
  <c r="CW1339" i="12"/>
  <c r="CX1339" i="12"/>
  <c r="DA1339" i="12"/>
  <c r="DB1339" i="12"/>
  <c r="DE1339" i="12"/>
  <c r="DF1339" i="12"/>
  <c r="CW1340" i="12"/>
  <c r="CX1340" i="12"/>
  <c r="DA1340" i="12"/>
  <c r="DB1340" i="12"/>
  <c r="DE1340" i="12"/>
  <c r="DF1340" i="12"/>
  <c r="CW1341" i="12"/>
  <c r="CX1341" i="12"/>
  <c r="DA1341" i="12"/>
  <c r="DB1341" i="12"/>
  <c r="DE1341" i="12"/>
  <c r="DF1341" i="12"/>
  <c r="CW1342" i="12"/>
  <c r="CX1342" i="12"/>
  <c r="DA1342" i="12"/>
  <c r="DB1342" i="12"/>
  <c r="DE1342" i="12"/>
  <c r="DF1342" i="12"/>
  <c r="CW1343" i="12"/>
  <c r="CX1343" i="12"/>
  <c r="DA1343" i="12"/>
  <c r="DB1343" i="12"/>
  <c r="DE1343" i="12"/>
  <c r="DF1343" i="12"/>
  <c r="CW1344" i="12"/>
  <c r="CX1344" i="12"/>
  <c r="DA1344" i="12"/>
  <c r="DB1344" i="12"/>
  <c r="DE1344" i="12"/>
  <c r="DF1344" i="12"/>
  <c r="CW1345" i="12"/>
  <c r="CX1345" i="12"/>
  <c r="DA1345" i="12"/>
  <c r="DB1345" i="12"/>
  <c r="DE1345" i="12"/>
  <c r="DF1345" i="12"/>
  <c r="CW1346" i="12"/>
  <c r="CX1346" i="12"/>
  <c r="DA1346" i="12"/>
  <c r="DB1346" i="12"/>
  <c r="DE1346" i="12"/>
  <c r="DF1346" i="12"/>
  <c r="CW1347" i="12"/>
  <c r="CX1347" i="12"/>
  <c r="DA1347" i="12"/>
  <c r="DB1347" i="12"/>
  <c r="DE1347" i="12"/>
  <c r="DF1347" i="12"/>
  <c r="CW1348" i="12"/>
  <c r="CX1348" i="12"/>
  <c r="DA1348" i="12"/>
  <c r="DB1348" i="12"/>
  <c r="DE1348" i="12"/>
  <c r="DF1348" i="12"/>
  <c r="CW1349" i="12"/>
  <c r="CX1349" i="12"/>
  <c r="DA1349" i="12"/>
  <c r="DB1349" i="12"/>
  <c r="DE1349" i="12"/>
  <c r="DF1349" i="12"/>
  <c r="CW1350" i="12"/>
  <c r="CX1350" i="12"/>
  <c r="DA1350" i="12"/>
  <c r="DB1350" i="12"/>
  <c r="DE1350" i="12"/>
  <c r="DF1350" i="12"/>
  <c r="CW1351" i="12"/>
  <c r="CX1351" i="12"/>
  <c r="DA1351" i="12"/>
  <c r="DB1351" i="12"/>
  <c r="DE1351" i="12"/>
  <c r="DF1351" i="12"/>
  <c r="CW1352" i="12"/>
  <c r="CX1352" i="12"/>
  <c r="DA1352" i="12"/>
  <c r="DB1352" i="12"/>
  <c r="DE1352" i="12"/>
  <c r="DF1352" i="12"/>
  <c r="CW1353" i="12"/>
  <c r="CX1353" i="12"/>
  <c r="DA1353" i="12"/>
  <c r="DB1353" i="12"/>
  <c r="DE1353" i="12"/>
  <c r="DF1353" i="12"/>
  <c r="CW1354" i="12"/>
  <c r="CX1354" i="12"/>
  <c r="DA1354" i="12"/>
  <c r="DB1354" i="12"/>
  <c r="DE1354" i="12"/>
  <c r="DF1354" i="12"/>
  <c r="CW1355" i="12"/>
  <c r="CX1355" i="12"/>
  <c r="DA1355" i="12"/>
  <c r="DB1355" i="12"/>
  <c r="DE1355" i="12"/>
  <c r="DF1355" i="12"/>
  <c r="CW1356" i="12"/>
  <c r="CX1356" i="12"/>
  <c r="DA1356" i="12"/>
  <c r="DB1356" i="12"/>
  <c r="DE1356" i="12"/>
  <c r="DF1356" i="12"/>
  <c r="CW1357" i="12"/>
  <c r="CX1357" i="12"/>
  <c r="DA1357" i="12"/>
  <c r="DB1357" i="12"/>
  <c r="DE1357" i="12"/>
  <c r="DF1357" i="12"/>
  <c r="CW1358" i="12"/>
  <c r="CX1358" i="12"/>
  <c r="DA1358" i="12"/>
  <c r="DB1358" i="12"/>
  <c r="DE1358" i="12"/>
  <c r="DF1358" i="12"/>
  <c r="CW1359" i="12"/>
  <c r="CX1359" i="12"/>
  <c r="DA1359" i="12"/>
  <c r="DB1359" i="12"/>
  <c r="DE1359" i="12"/>
  <c r="DF1359" i="12"/>
  <c r="CW1360" i="12"/>
  <c r="CX1360" i="12"/>
  <c r="DA1360" i="12"/>
  <c r="DB1360" i="12"/>
  <c r="DE1360" i="12"/>
  <c r="DF1360" i="12"/>
  <c r="CW1361" i="12"/>
  <c r="CX1361" i="12"/>
  <c r="DA1361" i="12"/>
  <c r="DB1361" i="12"/>
  <c r="DE1361" i="12"/>
  <c r="DF1361" i="12"/>
  <c r="CW1362" i="12"/>
  <c r="CX1362" i="12"/>
  <c r="DA1362" i="12"/>
  <c r="DB1362" i="12"/>
  <c r="DE1362" i="12"/>
  <c r="DF1362" i="12"/>
  <c r="CW1363" i="12"/>
  <c r="CX1363" i="12"/>
  <c r="DA1363" i="12"/>
  <c r="DB1363" i="12"/>
  <c r="DE1363" i="12"/>
  <c r="DF1363" i="12"/>
  <c r="CW1364" i="12"/>
  <c r="CX1364" i="12"/>
  <c r="DA1364" i="12"/>
  <c r="DB1364" i="12"/>
  <c r="DE1364" i="12"/>
  <c r="DF1364" i="12"/>
  <c r="CW1365" i="12"/>
  <c r="CX1365" i="12"/>
  <c r="DA1365" i="12"/>
  <c r="DB1365" i="12"/>
  <c r="DE1365" i="12"/>
  <c r="DF1365" i="12"/>
  <c r="CW1366" i="12"/>
  <c r="CX1366" i="12"/>
  <c r="DA1366" i="12"/>
  <c r="DB1366" i="12"/>
  <c r="DE1366" i="12"/>
  <c r="DF1366" i="12"/>
  <c r="CW1367" i="12"/>
  <c r="CX1367" i="12"/>
  <c r="DA1367" i="12"/>
  <c r="DB1367" i="12"/>
  <c r="DE1367" i="12"/>
  <c r="DF1367" i="12"/>
  <c r="CW1368" i="12"/>
  <c r="CX1368" i="12"/>
  <c r="DA1368" i="12"/>
  <c r="DB1368" i="12"/>
  <c r="DE1368" i="12"/>
  <c r="DF1368" i="12"/>
  <c r="CW1369" i="12"/>
  <c r="CX1369" i="12"/>
  <c r="DA1369" i="12"/>
  <c r="DB1369" i="12"/>
  <c r="DE1369" i="12"/>
  <c r="DF1369" i="12"/>
  <c r="CW1370" i="12"/>
  <c r="CX1370" i="12"/>
  <c r="DA1370" i="12"/>
  <c r="DB1370" i="12"/>
  <c r="DE1370" i="12"/>
  <c r="DF1370" i="12"/>
  <c r="CW1371" i="12"/>
  <c r="CX1371" i="12"/>
  <c r="DA1371" i="12"/>
  <c r="DB1371" i="12"/>
  <c r="DE1371" i="12"/>
  <c r="DF1371" i="12"/>
  <c r="CW1372" i="12"/>
  <c r="CX1372" i="12"/>
  <c r="DA1372" i="12"/>
  <c r="DB1372" i="12"/>
  <c r="DE1372" i="12"/>
  <c r="DF1372" i="12"/>
  <c r="CW1373" i="12"/>
  <c r="CX1373" i="12"/>
  <c r="DA1373" i="12"/>
  <c r="DB1373" i="12"/>
  <c r="DE1373" i="12"/>
  <c r="DF1373" i="12"/>
  <c r="CW1374" i="12"/>
  <c r="CX1374" i="12"/>
  <c r="DA1374" i="12"/>
  <c r="DB1374" i="12"/>
  <c r="DE1374" i="12"/>
  <c r="DF1374" i="12"/>
  <c r="CW1375" i="12"/>
  <c r="CX1375" i="12"/>
  <c r="DA1375" i="12"/>
  <c r="DB1375" i="12"/>
  <c r="DE1375" i="12"/>
  <c r="DF1375" i="12"/>
  <c r="CW1376" i="12"/>
  <c r="CX1376" i="12"/>
  <c r="DA1376" i="12"/>
  <c r="DB1376" i="12"/>
  <c r="DE1376" i="12"/>
  <c r="DF1376" i="12"/>
  <c r="CW1377" i="12"/>
  <c r="CX1377" i="12"/>
  <c r="DA1377" i="12"/>
  <c r="DB1377" i="12"/>
  <c r="DE1377" i="12"/>
  <c r="DF1377" i="12"/>
  <c r="CW1378" i="12"/>
  <c r="CX1378" i="12"/>
  <c r="DA1378" i="12"/>
  <c r="DB1378" i="12"/>
  <c r="DE1378" i="12"/>
  <c r="DF1378" i="12"/>
  <c r="CW1379" i="12"/>
  <c r="CX1379" i="12"/>
  <c r="DA1379" i="12"/>
  <c r="DB1379" i="12"/>
  <c r="DE1379" i="12"/>
  <c r="DF1379" i="12"/>
  <c r="CW1380" i="12"/>
  <c r="CX1380" i="12"/>
  <c r="DA1380" i="12"/>
  <c r="DB1380" i="12"/>
  <c r="DE1380" i="12"/>
  <c r="DF1380" i="12"/>
  <c r="CW1381" i="12"/>
  <c r="CX1381" i="12"/>
  <c r="DA1381" i="12"/>
  <c r="DB1381" i="12"/>
  <c r="DE1381" i="12"/>
  <c r="DF1381" i="12"/>
  <c r="CW1382" i="12"/>
  <c r="CX1382" i="12"/>
  <c r="DA1382" i="12"/>
  <c r="DB1382" i="12"/>
  <c r="DE1382" i="12"/>
  <c r="DF1382" i="12"/>
  <c r="CW1383" i="12"/>
  <c r="CX1383" i="12"/>
  <c r="DA1383" i="12"/>
  <c r="DB1383" i="12"/>
  <c r="DE1383" i="12"/>
  <c r="DF1383" i="12"/>
  <c r="CW1384" i="12"/>
  <c r="CX1384" i="12"/>
  <c r="DA1384" i="12"/>
  <c r="DB1384" i="12"/>
  <c r="DE1384" i="12"/>
  <c r="DF1384" i="12"/>
  <c r="CW1385" i="12"/>
  <c r="CX1385" i="12"/>
  <c r="DA1385" i="12"/>
  <c r="DB1385" i="12"/>
  <c r="DE1385" i="12"/>
  <c r="DF1385" i="12"/>
  <c r="CW1386" i="12"/>
  <c r="CX1386" i="12"/>
  <c r="DA1386" i="12"/>
  <c r="DB1386" i="12"/>
  <c r="DE1386" i="12"/>
  <c r="DF1386" i="12"/>
  <c r="CW1387" i="12"/>
  <c r="CX1387" i="12"/>
  <c r="DA1387" i="12"/>
  <c r="DB1387" i="12"/>
  <c r="DE1387" i="12"/>
  <c r="DF1387" i="12"/>
  <c r="CW1388" i="12"/>
  <c r="CX1388" i="12"/>
  <c r="DA1388" i="12"/>
  <c r="DB1388" i="12"/>
  <c r="DE1388" i="12"/>
  <c r="DF1388" i="12"/>
  <c r="CW1389" i="12"/>
  <c r="CX1389" i="12"/>
  <c r="DA1389" i="12"/>
  <c r="DB1389" i="12"/>
  <c r="DE1389" i="12"/>
  <c r="DF1389" i="12"/>
  <c r="CW1390" i="12"/>
  <c r="CX1390" i="12"/>
  <c r="DA1390" i="12"/>
  <c r="DB1390" i="12"/>
  <c r="DE1390" i="12"/>
  <c r="DF1390" i="12"/>
  <c r="CW1391" i="12"/>
  <c r="CX1391" i="12"/>
  <c r="DA1391" i="12"/>
  <c r="DB1391" i="12"/>
  <c r="DE1391" i="12"/>
  <c r="DF1391" i="12"/>
  <c r="CW1392" i="12"/>
  <c r="CX1392" i="12"/>
  <c r="DA1392" i="12"/>
  <c r="DB1392" i="12"/>
  <c r="DE1392" i="12"/>
  <c r="DF1392" i="12"/>
  <c r="CW1393" i="12"/>
  <c r="CX1393" i="12"/>
  <c r="DA1393" i="12"/>
  <c r="DB1393" i="12"/>
  <c r="DE1393" i="12"/>
  <c r="DF1393" i="12"/>
  <c r="CW1394" i="12"/>
  <c r="CX1394" i="12"/>
  <c r="DA1394" i="12"/>
  <c r="DB1394" i="12"/>
  <c r="DE1394" i="12"/>
  <c r="DF1394" i="12"/>
  <c r="CW1395" i="12"/>
  <c r="CX1395" i="12"/>
  <c r="DA1395" i="12"/>
  <c r="DB1395" i="12"/>
  <c r="DE1395" i="12"/>
  <c r="DF1395" i="12"/>
  <c r="CW1396" i="12"/>
  <c r="CX1396" i="12"/>
  <c r="DA1396" i="12"/>
  <c r="DB1396" i="12"/>
  <c r="DE1396" i="12"/>
  <c r="DF1396" i="12"/>
  <c r="CW1397" i="12"/>
  <c r="CX1397" i="12"/>
  <c r="DA1397" i="12"/>
  <c r="DB1397" i="12"/>
  <c r="DE1397" i="12"/>
  <c r="DF1397" i="12"/>
  <c r="CW1398" i="12"/>
  <c r="CX1398" i="12"/>
  <c r="DA1398" i="12"/>
  <c r="DB1398" i="12"/>
  <c r="DE1398" i="12"/>
  <c r="DF1398" i="12"/>
  <c r="CW1399" i="12"/>
  <c r="CX1399" i="12"/>
  <c r="DA1399" i="12"/>
  <c r="DB1399" i="12"/>
  <c r="DE1399" i="12"/>
  <c r="DF1399" i="12"/>
  <c r="CW1400" i="12"/>
  <c r="CX1400" i="12"/>
  <c r="DA1400" i="12"/>
  <c r="DB1400" i="12"/>
  <c r="DE1400" i="12"/>
  <c r="DF1400" i="12"/>
  <c r="CW1401" i="12"/>
  <c r="CX1401" i="12"/>
  <c r="DA1401" i="12"/>
  <c r="DB1401" i="12"/>
  <c r="DE1401" i="12"/>
  <c r="DF1401" i="12"/>
  <c r="CW1402" i="12"/>
  <c r="CX1402" i="12"/>
  <c r="DA1402" i="12"/>
  <c r="DB1402" i="12"/>
  <c r="DE1402" i="12"/>
  <c r="DF1402" i="12"/>
  <c r="CW1403" i="12"/>
  <c r="CX1403" i="12"/>
  <c r="DA1403" i="12"/>
  <c r="DB1403" i="12"/>
  <c r="DE1403" i="12"/>
  <c r="DF1403" i="12"/>
  <c r="CW1404" i="12"/>
  <c r="CX1404" i="12"/>
  <c r="DA1404" i="12"/>
  <c r="DB1404" i="12"/>
  <c r="DE1404" i="12"/>
  <c r="DF1404" i="12"/>
  <c r="CW1405" i="12"/>
  <c r="CX1405" i="12"/>
  <c r="DA1405" i="12"/>
  <c r="DB1405" i="12"/>
  <c r="DE1405" i="12"/>
  <c r="DF1405" i="12"/>
  <c r="CW1406" i="12"/>
  <c r="CX1406" i="12"/>
  <c r="DA1406" i="12"/>
  <c r="DB1406" i="12"/>
  <c r="DE1406" i="12"/>
  <c r="DF1406" i="12"/>
  <c r="CW1407" i="12"/>
  <c r="CX1407" i="12"/>
  <c r="DA1407" i="12"/>
  <c r="DB1407" i="12"/>
  <c r="DE1407" i="12"/>
  <c r="DF1407" i="12"/>
  <c r="CW1408" i="12"/>
  <c r="CX1408" i="12"/>
  <c r="DA1408" i="12"/>
  <c r="DB1408" i="12"/>
  <c r="DE1408" i="12"/>
  <c r="DF1408" i="12"/>
  <c r="CW1409" i="12"/>
  <c r="CX1409" i="12"/>
  <c r="DA1409" i="12"/>
  <c r="DB1409" i="12"/>
  <c r="DE1409" i="12"/>
  <c r="DF1409" i="12"/>
  <c r="CW1410" i="12"/>
  <c r="CX1410" i="12"/>
  <c r="DA1410" i="12"/>
  <c r="DB1410" i="12"/>
  <c r="DE1410" i="12"/>
  <c r="DF1410" i="12"/>
  <c r="CW1411" i="12"/>
  <c r="CX1411" i="12"/>
  <c r="DA1411" i="12"/>
  <c r="DB1411" i="12"/>
  <c r="DE1411" i="12"/>
  <c r="DF1411" i="12"/>
  <c r="CW1412" i="12"/>
  <c r="CX1412" i="12"/>
  <c r="DA1412" i="12"/>
  <c r="DB1412" i="12"/>
  <c r="DE1412" i="12"/>
  <c r="DF1412" i="12"/>
  <c r="DF1293" i="12"/>
  <c r="DB1293" i="12"/>
  <c r="CX1293" i="12"/>
  <c r="DE1293" i="12"/>
  <c r="DA1293" i="12"/>
  <c r="CW1293" i="12"/>
  <c r="BS1555" i="12"/>
  <c r="BT1555" i="12"/>
  <c r="BW1555" i="12"/>
  <c r="BX1555" i="12"/>
  <c r="CA1555" i="12"/>
  <c r="CB1555" i="12"/>
  <c r="BS1556" i="12"/>
  <c r="BT1556" i="12"/>
  <c r="BW1556" i="12"/>
  <c r="BX1556" i="12"/>
  <c r="CA1556" i="12"/>
  <c r="CB1556" i="12"/>
  <c r="BS1557" i="12"/>
  <c r="BT1557" i="12"/>
  <c r="BW1557" i="12"/>
  <c r="BX1557" i="12"/>
  <c r="CA1557" i="12"/>
  <c r="CB1557" i="12"/>
  <c r="BS1558" i="12"/>
  <c r="BT1558" i="12"/>
  <c r="BW1558" i="12"/>
  <c r="BX1558" i="12"/>
  <c r="CA1558" i="12"/>
  <c r="CB1558" i="12"/>
  <c r="BS1559" i="12"/>
  <c r="BT1559" i="12"/>
  <c r="BW1559" i="12"/>
  <c r="BX1559" i="12"/>
  <c r="CA1559" i="12"/>
  <c r="CB1559" i="12"/>
  <c r="BS1560" i="12"/>
  <c r="BT1560" i="12"/>
  <c r="BW1560" i="12"/>
  <c r="BX1560" i="12"/>
  <c r="CA1560" i="12"/>
  <c r="CB1560" i="12"/>
  <c r="BS1561" i="12"/>
  <c r="BT1561" i="12"/>
  <c r="BW1561" i="12"/>
  <c r="BX1561" i="12"/>
  <c r="CA1561" i="12"/>
  <c r="CB1561" i="12"/>
  <c r="BS1562" i="12"/>
  <c r="BT1562" i="12"/>
  <c r="BW1562" i="12"/>
  <c r="BX1562" i="12"/>
  <c r="CA1562" i="12"/>
  <c r="CB1562" i="12"/>
  <c r="BS1563" i="12"/>
  <c r="BT1563" i="12"/>
  <c r="BW1563" i="12"/>
  <c r="BX1563" i="12"/>
  <c r="CA1563" i="12"/>
  <c r="CB1563" i="12"/>
  <c r="BS1564" i="12"/>
  <c r="BT1564" i="12"/>
  <c r="BW1564" i="12"/>
  <c r="BX1564" i="12"/>
  <c r="CA1564" i="12"/>
  <c r="CB1564" i="12"/>
  <c r="BS1565" i="12"/>
  <c r="BT1565" i="12"/>
  <c r="BW1565" i="12"/>
  <c r="BX1565" i="12"/>
  <c r="CA1565" i="12"/>
  <c r="CB1565" i="12"/>
  <c r="BS1566" i="12"/>
  <c r="BT1566" i="12"/>
  <c r="BW1566" i="12"/>
  <c r="BX1566" i="12"/>
  <c r="CA1566" i="12"/>
  <c r="CB1566" i="12"/>
  <c r="BS1567" i="12"/>
  <c r="BT1567" i="12"/>
  <c r="BW1567" i="12"/>
  <c r="BX1567" i="12"/>
  <c r="CA1567" i="12"/>
  <c r="CB1567" i="12"/>
  <c r="BS1568" i="12"/>
  <c r="BT1568" i="12"/>
  <c r="BW1568" i="12"/>
  <c r="BX1568" i="12"/>
  <c r="CA1568" i="12"/>
  <c r="CB1568" i="12"/>
  <c r="BS1569" i="12"/>
  <c r="BT1569" i="12"/>
  <c r="BW1569" i="12"/>
  <c r="BX1569" i="12"/>
  <c r="CA1569" i="12"/>
  <c r="CB1569" i="12"/>
  <c r="BS1570" i="12"/>
  <c r="BT1570" i="12"/>
  <c r="BW1570" i="12"/>
  <c r="BX1570" i="12"/>
  <c r="CA1570" i="12"/>
  <c r="CB1570" i="12"/>
  <c r="BS1571" i="12"/>
  <c r="BT1571" i="12"/>
  <c r="BW1571" i="12"/>
  <c r="BX1571" i="12"/>
  <c r="CA1571" i="12"/>
  <c r="CB1571" i="12"/>
  <c r="BS1572" i="12"/>
  <c r="BT1572" i="12"/>
  <c r="BW1572" i="12"/>
  <c r="BX1572" i="12"/>
  <c r="CA1572" i="12"/>
  <c r="CB1572" i="12"/>
  <c r="BS1573" i="12"/>
  <c r="BT1573" i="12"/>
  <c r="BW1573" i="12"/>
  <c r="BX1573" i="12"/>
  <c r="CA1573" i="12"/>
  <c r="CB1573" i="12"/>
  <c r="BS1574" i="12"/>
  <c r="BT1574" i="12"/>
  <c r="BW1574" i="12"/>
  <c r="BX1574" i="12"/>
  <c r="CA1574" i="12"/>
  <c r="CB1574" i="12"/>
  <c r="BS1575" i="12"/>
  <c r="BT1575" i="12"/>
  <c r="BW1575" i="12"/>
  <c r="BX1575" i="12"/>
  <c r="CA1575" i="12"/>
  <c r="CB1575" i="12"/>
  <c r="BS1576" i="12"/>
  <c r="BT1576" i="12"/>
  <c r="BW1576" i="12"/>
  <c r="BX1576" i="12"/>
  <c r="CA1576" i="12"/>
  <c r="CB1576" i="12"/>
  <c r="BS1577" i="12"/>
  <c r="BT1577" i="12"/>
  <c r="BW1577" i="12"/>
  <c r="BX1577" i="12"/>
  <c r="CA1577" i="12"/>
  <c r="CB1577" i="12"/>
  <c r="BS1578" i="12"/>
  <c r="BT1578" i="12"/>
  <c r="BW1578" i="12"/>
  <c r="BX1578" i="12"/>
  <c r="CA1578" i="12"/>
  <c r="CB1578" i="12"/>
  <c r="BS1579" i="12"/>
  <c r="BT1579" i="12"/>
  <c r="BW1579" i="12"/>
  <c r="BX1579" i="12"/>
  <c r="CA1579" i="12"/>
  <c r="CB1579" i="12"/>
  <c r="BS1580" i="12"/>
  <c r="BT1580" i="12"/>
  <c r="BW1580" i="12"/>
  <c r="BX1580" i="12"/>
  <c r="CA1580" i="12"/>
  <c r="CB1580" i="12"/>
  <c r="BS1581" i="12"/>
  <c r="BT1581" i="12"/>
  <c r="BW1581" i="12"/>
  <c r="BX1581" i="12"/>
  <c r="CA1581" i="12"/>
  <c r="CB1581" i="12"/>
  <c r="BS1582" i="12"/>
  <c r="BT1582" i="12"/>
  <c r="BW1582" i="12"/>
  <c r="BX1582" i="12"/>
  <c r="CA1582" i="12"/>
  <c r="CB1582" i="12"/>
  <c r="BS1583" i="12"/>
  <c r="BT1583" i="12"/>
  <c r="BW1583" i="12"/>
  <c r="BX1583" i="12"/>
  <c r="CA1583" i="12"/>
  <c r="CB1583" i="12"/>
  <c r="BS1584" i="12"/>
  <c r="BT1584" i="12"/>
  <c r="BW1584" i="12"/>
  <c r="BX1584" i="12"/>
  <c r="CA1584" i="12"/>
  <c r="CB1584" i="12"/>
  <c r="BS1585" i="12"/>
  <c r="BT1585" i="12"/>
  <c r="BW1585" i="12"/>
  <c r="BX1585" i="12"/>
  <c r="CA1585" i="12"/>
  <c r="CB1585" i="12"/>
  <c r="BS1586" i="12"/>
  <c r="BT1586" i="12"/>
  <c r="BW1586" i="12"/>
  <c r="BX1586" i="12"/>
  <c r="CA1586" i="12"/>
  <c r="CB1586" i="12"/>
  <c r="BS1587" i="12"/>
  <c r="BT1587" i="12"/>
  <c r="BW1587" i="12"/>
  <c r="BX1587" i="12"/>
  <c r="CA1587" i="12"/>
  <c r="CB1587" i="12"/>
  <c r="BS1588" i="12"/>
  <c r="BT1588" i="12"/>
  <c r="BW1588" i="12"/>
  <c r="BX1588" i="12"/>
  <c r="CA1588" i="12"/>
  <c r="CB1588" i="12"/>
  <c r="BS1589" i="12"/>
  <c r="BT1589" i="12"/>
  <c r="BW1589" i="12"/>
  <c r="BX1589" i="12"/>
  <c r="CA1589" i="12"/>
  <c r="CB1589" i="12"/>
  <c r="BS1590" i="12"/>
  <c r="BT1590" i="12"/>
  <c r="BW1590" i="12"/>
  <c r="BX1590" i="12"/>
  <c r="CA1590" i="12"/>
  <c r="CB1590" i="12"/>
  <c r="BS1591" i="12"/>
  <c r="BT1591" i="12"/>
  <c r="BW1591" i="12"/>
  <c r="BX1591" i="12"/>
  <c r="CA1591" i="12"/>
  <c r="CB1591" i="12"/>
  <c r="BS1592" i="12"/>
  <c r="BT1592" i="12"/>
  <c r="BW1592" i="12"/>
  <c r="BX1592" i="12"/>
  <c r="CA1592" i="12"/>
  <c r="CB1592" i="12"/>
  <c r="BS1593" i="12"/>
  <c r="BT1593" i="12"/>
  <c r="BW1593" i="12"/>
  <c r="BX1593" i="12"/>
  <c r="CA1593" i="12"/>
  <c r="CB1593" i="12"/>
  <c r="BS1594" i="12"/>
  <c r="BT1594" i="12"/>
  <c r="BW1594" i="12"/>
  <c r="BX1594" i="12"/>
  <c r="CA1594" i="12"/>
  <c r="CB1594" i="12"/>
  <c r="BS1595" i="12"/>
  <c r="BT1595" i="12"/>
  <c r="BW1595" i="12"/>
  <c r="BX1595" i="12"/>
  <c r="CA1595" i="12"/>
  <c r="CB1595" i="12"/>
  <c r="BS1596" i="12"/>
  <c r="BT1596" i="12"/>
  <c r="BW1596" i="12"/>
  <c r="BX1596" i="12"/>
  <c r="CA1596" i="12"/>
  <c r="CB1596" i="12"/>
  <c r="BS1597" i="12"/>
  <c r="BT1597" i="12"/>
  <c r="BW1597" i="12"/>
  <c r="BX1597" i="12"/>
  <c r="CA1597" i="12"/>
  <c r="CB1597" i="12"/>
  <c r="BS1598" i="12"/>
  <c r="BT1598" i="12"/>
  <c r="BW1598" i="12"/>
  <c r="BX1598" i="12"/>
  <c r="CA1598" i="12"/>
  <c r="CB1598" i="12"/>
  <c r="BS1599" i="12"/>
  <c r="BT1599" i="12"/>
  <c r="BW1599" i="12"/>
  <c r="BX1599" i="12"/>
  <c r="CA1599" i="12"/>
  <c r="CB1599" i="12"/>
  <c r="BS1600" i="12"/>
  <c r="BT1600" i="12"/>
  <c r="BW1600" i="12"/>
  <c r="BX1600" i="12"/>
  <c r="CA1600" i="12"/>
  <c r="CB1600" i="12"/>
  <c r="BS1601" i="12"/>
  <c r="BT1601" i="12"/>
  <c r="BW1601" i="12"/>
  <c r="BX1601" i="12"/>
  <c r="CA1601" i="12"/>
  <c r="CB1601" i="12"/>
  <c r="BS1602" i="12"/>
  <c r="BT1602" i="12"/>
  <c r="BW1602" i="12"/>
  <c r="BX1602" i="12"/>
  <c r="CA1602" i="12"/>
  <c r="CB1602" i="12"/>
  <c r="BS1603" i="12"/>
  <c r="BT1603" i="12"/>
  <c r="BW1603" i="12"/>
  <c r="BX1603" i="12"/>
  <c r="CA1603" i="12"/>
  <c r="CB1603" i="12"/>
  <c r="BS1604" i="12"/>
  <c r="BT1604" i="12"/>
  <c r="BW1604" i="12"/>
  <c r="BX1604" i="12"/>
  <c r="CA1604" i="12"/>
  <c r="CB1604" i="12"/>
  <c r="BS1605" i="12"/>
  <c r="BT1605" i="12"/>
  <c r="BW1605" i="12"/>
  <c r="BX1605" i="12"/>
  <c r="CA1605" i="12"/>
  <c r="CB1605" i="12"/>
  <c r="BS1606" i="12"/>
  <c r="BT1606" i="12"/>
  <c r="BW1606" i="12"/>
  <c r="BX1606" i="12"/>
  <c r="CA1606" i="12"/>
  <c r="CB1606" i="12"/>
  <c r="BS1607" i="12"/>
  <c r="BT1607" i="12"/>
  <c r="BW1607" i="12"/>
  <c r="BX1607" i="12"/>
  <c r="CA1607" i="12"/>
  <c r="CB1607" i="12"/>
  <c r="BS1608" i="12"/>
  <c r="BT1608" i="12"/>
  <c r="BW1608" i="12"/>
  <c r="BX1608" i="12"/>
  <c r="CA1608" i="12"/>
  <c r="CB1608" i="12"/>
  <c r="BS1609" i="12"/>
  <c r="BT1609" i="12"/>
  <c r="BW1609" i="12"/>
  <c r="BX1609" i="12"/>
  <c r="CA1609" i="12"/>
  <c r="CB1609" i="12"/>
  <c r="BS1610" i="12"/>
  <c r="BT1610" i="12"/>
  <c r="BW1610" i="12"/>
  <c r="BX1610" i="12"/>
  <c r="CA1610" i="12"/>
  <c r="CB1610" i="12"/>
  <c r="BS1611" i="12"/>
  <c r="BT1611" i="12"/>
  <c r="BW1611" i="12"/>
  <c r="BX1611" i="12"/>
  <c r="CA1611" i="12"/>
  <c r="CB1611" i="12"/>
  <c r="BS1612" i="12"/>
  <c r="BT1612" i="12"/>
  <c r="BW1612" i="12"/>
  <c r="BX1612" i="12"/>
  <c r="CA1612" i="12"/>
  <c r="CB1612" i="12"/>
  <c r="BS1613" i="12"/>
  <c r="BT1613" i="12"/>
  <c r="BW1613" i="12"/>
  <c r="BX1613" i="12"/>
  <c r="CA1613" i="12"/>
  <c r="CB1613" i="12"/>
  <c r="BS1614" i="12"/>
  <c r="BT1614" i="12"/>
  <c r="BW1614" i="12"/>
  <c r="BX1614" i="12"/>
  <c r="CA1614" i="12"/>
  <c r="CB1614" i="12"/>
  <c r="BS1615" i="12"/>
  <c r="BT1615" i="12"/>
  <c r="BW1615" i="12"/>
  <c r="BX1615" i="12"/>
  <c r="CA1615" i="12"/>
  <c r="CB1615" i="12"/>
  <c r="BS1616" i="12"/>
  <c r="BT1616" i="12"/>
  <c r="BW1616" i="12"/>
  <c r="BX1616" i="12"/>
  <c r="CA1616" i="12"/>
  <c r="CB1616" i="12"/>
  <c r="BS1617" i="12"/>
  <c r="BT1617" i="12"/>
  <c r="BW1617" i="12"/>
  <c r="BX1617" i="12"/>
  <c r="CA1617" i="12"/>
  <c r="CB1617" i="12"/>
  <c r="BS1618" i="12"/>
  <c r="BT1618" i="12"/>
  <c r="BW1618" i="12"/>
  <c r="BX1618" i="12"/>
  <c r="CA1618" i="12"/>
  <c r="CB1618" i="12"/>
  <c r="BS1619" i="12"/>
  <c r="BT1619" i="12"/>
  <c r="BW1619" i="12"/>
  <c r="BX1619" i="12"/>
  <c r="CA1619" i="12"/>
  <c r="CB1619" i="12"/>
  <c r="BS1620" i="12"/>
  <c r="BT1620" i="12"/>
  <c r="BW1620" i="12"/>
  <c r="BX1620" i="12"/>
  <c r="CA1620" i="12"/>
  <c r="CB1620" i="12"/>
  <c r="BS1621" i="12"/>
  <c r="BT1621" i="12"/>
  <c r="BW1621" i="12"/>
  <c r="BX1621" i="12"/>
  <c r="CA1621" i="12"/>
  <c r="CB1621" i="12"/>
  <c r="BS1622" i="12"/>
  <c r="BT1622" i="12"/>
  <c r="BW1622" i="12"/>
  <c r="BX1622" i="12"/>
  <c r="CA1622" i="12"/>
  <c r="CB1622" i="12"/>
  <c r="BS1623" i="12"/>
  <c r="BT1623" i="12"/>
  <c r="BW1623" i="12"/>
  <c r="BX1623" i="12"/>
  <c r="CA1623" i="12"/>
  <c r="CB1623" i="12"/>
  <c r="BS1624" i="12"/>
  <c r="BT1624" i="12"/>
  <c r="BW1624" i="12"/>
  <c r="BX1624" i="12"/>
  <c r="CA1624" i="12"/>
  <c r="CB1624" i="12"/>
  <c r="BS1625" i="12"/>
  <c r="BT1625" i="12"/>
  <c r="BW1625" i="12"/>
  <c r="BX1625" i="12"/>
  <c r="CA1625" i="12"/>
  <c r="CB1625" i="12"/>
  <c r="BS1626" i="12"/>
  <c r="BT1626" i="12"/>
  <c r="BW1626" i="12"/>
  <c r="BX1626" i="12"/>
  <c r="CA1626" i="12"/>
  <c r="CB1626" i="12"/>
  <c r="BS1627" i="12"/>
  <c r="BT1627" i="12"/>
  <c r="BW1627" i="12"/>
  <c r="BX1627" i="12"/>
  <c r="CA1627" i="12"/>
  <c r="CB1627" i="12"/>
  <c r="BS1628" i="12"/>
  <c r="BT1628" i="12"/>
  <c r="BW1628" i="12"/>
  <c r="BX1628" i="12"/>
  <c r="CA1628" i="12"/>
  <c r="CB1628" i="12"/>
  <c r="BS1629" i="12"/>
  <c r="BT1629" i="12"/>
  <c r="BW1629" i="12"/>
  <c r="BX1629" i="12"/>
  <c r="CA1629" i="12"/>
  <c r="CB1629" i="12"/>
  <c r="BS1630" i="12"/>
  <c r="BT1630" i="12"/>
  <c r="BW1630" i="12"/>
  <c r="BX1630" i="12"/>
  <c r="CA1630" i="12"/>
  <c r="CB1630" i="12"/>
  <c r="BS1631" i="12"/>
  <c r="BT1631" i="12"/>
  <c r="BW1631" i="12"/>
  <c r="BX1631" i="12"/>
  <c r="CA1631" i="12"/>
  <c r="CB1631" i="12"/>
  <c r="BS1632" i="12"/>
  <c r="BT1632" i="12"/>
  <c r="BW1632" i="12"/>
  <c r="BX1632" i="12"/>
  <c r="CA1632" i="12"/>
  <c r="CB1632" i="12"/>
  <c r="BS1633" i="12"/>
  <c r="BT1633" i="12"/>
  <c r="BW1633" i="12"/>
  <c r="BX1633" i="12"/>
  <c r="CA1633" i="12"/>
  <c r="CB1633" i="12"/>
  <c r="BS1634" i="12"/>
  <c r="BT1634" i="12"/>
  <c r="BW1634" i="12"/>
  <c r="BX1634" i="12"/>
  <c r="CA1634" i="12"/>
  <c r="CB1634" i="12"/>
  <c r="BS1635" i="12"/>
  <c r="BT1635" i="12"/>
  <c r="BW1635" i="12"/>
  <c r="BX1635" i="12"/>
  <c r="CA1635" i="12"/>
  <c r="CB1635" i="12"/>
  <c r="BS1636" i="12"/>
  <c r="BT1636" i="12"/>
  <c r="BW1636" i="12"/>
  <c r="BX1636" i="12"/>
  <c r="CA1636" i="12"/>
  <c r="CB1636" i="12"/>
  <c r="BS1637" i="12"/>
  <c r="BT1637" i="12"/>
  <c r="BW1637" i="12"/>
  <c r="BX1637" i="12"/>
  <c r="CA1637" i="12"/>
  <c r="CB1637" i="12"/>
  <c r="BS1638" i="12"/>
  <c r="BT1638" i="12"/>
  <c r="BW1638" i="12"/>
  <c r="BX1638" i="12"/>
  <c r="CA1638" i="12"/>
  <c r="CB1638" i="12"/>
  <c r="BS1639" i="12"/>
  <c r="BT1639" i="12"/>
  <c r="BW1639" i="12"/>
  <c r="BX1639" i="12"/>
  <c r="CA1639" i="12"/>
  <c r="CB1639" i="12"/>
  <c r="BS1640" i="12"/>
  <c r="BT1640" i="12"/>
  <c r="BW1640" i="12"/>
  <c r="BX1640" i="12"/>
  <c r="CA1640" i="12"/>
  <c r="CB1640" i="12"/>
  <c r="BS1641" i="12"/>
  <c r="BT1641" i="12"/>
  <c r="BW1641" i="12"/>
  <c r="BX1641" i="12"/>
  <c r="CA1641" i="12"/>
  <c r="CB1641" i="12"/>
  <c r="BS1642" i="12"/>
  <c r="BT1642" i="12"/>
  <c r="BW1642" i="12"/>
  <c r="BX1642" i="12"/>
  <c r="CA1642" i="12"/>
  <c r="CB1642" i="12"/>
  <c r="BS1643" i="12"/>
  <c r="BT1643" i="12"/>
  <c r="BW1643" i="12"/>
  <c r="BX1643" i="12"/>
  <c r="CA1643" i="12"/>
  <c r="CB1643" i="12"/>
  <c r="BS1644" i="12"/>
  <c r="BT1644" i="12"/>
  <c r="BW1644" i="12"/>
  <c r="BX1644" i="12"/>
  <c r="CA1644" i="12"/>
  <c r="CB1644" i="12"/>
  <c r="BS1645" i="12"/>
  <c r="BT1645" i="12"/>
  <c r="BW1645" i="12"/>
  <c r="BX1645" i="12"/>
  <c r="CA1645" i="12"/>
  <c r="CB1645" i="12"/>
  <c r="BS1646" i="12"/>
  <c r="BT1646" i="12"/>
  <c r="BW1646" i="12"/>
  <c r="BX1646" i="12"/>
  <c r="CA1646" i="12"/>
  <c r="CB1646" i="12"/>
  <c r="BS1647" i="12"/>
  <c r="BT1647" i="12"/>
  <c r="BW1647" i="12"/>
  <c r="BX1647" i="12"/>
  <c r="CA1647" i="12"/>
  <c r="CB1647" i="12"/>
  <c r="BS1648" i="12"/>
  <c r="BT1648" i="12"/>
  <c r="BW1648" i="12"/>
  <c r="BX1648" i="12"/>
  <c r="CA1648" i="12"/>
  <c r="CB1648" i="12"/>
  <c r="BS1649" i="12"/>
  <c r="BT1649" i="12"/>
  <c r="BW1649" i="12"/>
  <c r="BX1649" i="12"/>
  <c r="CA1649" i="12"/>
  <c r="CB1649" i="12"/>
  <c r="BS1650" i="12"/>
  <c r="BT1650" i="12"/>
  <c r="BW1650" i="12"/>
  <c r="BX1650" i="12"/>
  <c r="CA1650" i="12"/>
  <c r="CB1650" i="12"/>
  <c r="BS1651" i="12"/>
  <c r="BT1651" i="12"/>
  <c r="BW1651" i="12"/>
  <c r="BX1651" i="12"/>
  <c r="CA1651" i="12"/>
  <c r="CB1651" i="12"/>
  <c r="BS1652" i="12"/>
  <c r="BT1652" i="12"/>
  <c r="BW1652" i="12"/>
  <c r="BX1652" i="12"/>
  <c r="CA1652" i="12"/>
  <c r="CB1652" i="12"/>
  <c r="BS1653" i="12"/>
  <c r="BT1653" i="12"/>
  <c r="BW1653" i="12"/>
  <c r="BX1653" i="12"/>
  <c r="CA1653" i="12"/>
  <c r="CB1653" i="12"/>
  <c r="BS1654" i="12"/>
  <c r="BT1654" i="12"/>
  <c r="BW1654" i="12"/>
  <c r="BX1654" i="12"/>
  <c r="CA1654" i="12"/>
  <c r="CB1654" i="12"/>
  <c r="BS1655" i="12"/>
  <c r="BT1655" i="12"/>
  <c r="BW1655" i="12"/>
  <c r="BX1655" i="12"/>
  <c r="CA1655" i="12"/>
  <c r="CB1655" i="12"/>
  <c r="BS1656" i="12"/>
  <c r="BT1656" i="12"/>
  <c r="BW1656" i="12"/>
  <c r="BX1656" i="12"/>
  <c r="CA1656" i="12"/>
  <c r="CB1656" i="12"/>
  <c r="BS1657" i="12"/>
  <c r="BT1657" i="12"/>
  <c r="BW1657" i="12"/>
  <c r="BX1657" i="12"/>
  <c r="CA1657" i="12"/>
  <c r="CB1657" i="12"/>
  <c r="BS1658" i="12"/>
  <c r="BT1658" i="12"/>
  <c r="BW1658" i="12"/>
  <c r="BX1658" i="12"/>
  <c r="CA1658" i="12"/>
  <c r="CB1658" i="12"/>
  <c r="BS1659" i="12"/>
  <c r="BT1659" i="12"/>
  <c r="BW1659" i="12"/>
  <c r="BX1659" i="12"/>
  <c r="CA1659" i="12"/>
  <c r="CB1659" i="12"/>
  <c r="BS1660" i="12"/>
  <c r="BT1660" i="12"/>
  <c r="BW1660" i="12"/>
  <c r="BX1660" i="12"/>
  <c r="CA1660" i="12"/>
  <c r="CB1660" i="12"/>
  <c r="BS1661" i="12"/>
  <c r="BT1661" i="12"/>
  <c r="BW1661" i="12"/>
  <c r="BX1661" i="12"/>
  <c r="CA1661" i="12"/>
  <c r="CB1661" i="12"/>
  <c r="BS1662" i="12"/>
  <c r="BT1662" i="12"/>
  <c r="BW1662" i="12"/>
  <c r="BX1662" i="12"/>
  <c r="CA1662" i="12"/>
  <c r="CB1662" i="12"/>
  <c r="BS1663" i="12"/>
  <c r="BT1663" i="12"/>
  <c r="BW1663" i="12"/>
  <c r="BX1663" i="12"/>
  <c r="CA1663" i="12"/>
  <c r="CB1663" i="12"/>
  <c r="BS1664" i="12"/>
  <c r="BT1664" i="12"/>
  <c r="BW1664" i="12"/>
  <c r="BX1664" i="12"/>
  <c r="CA1664" i="12"/>
  <c r="CB1664" i="12"/>
  <c r="BS1665" i="12"/>
  <c r="BT1665" i="12"/>
  <c r="BW1665" i="12"/>
  <c r="BX1665" i="12"/>
  <c r="CA1665" i="12"/>
  <c r="CB1665" i="12"/>
  <c r="BS1666" i="12"/>
  <c r="BT1666" i="12"/>
  <c r="BW1666" i="12"/>
  <c r="BX1666" i="12"/>
  <c r="CA1666" i="12"/>
  <c r="CB1666" i="12"/>
  <c r="BS1667" i="12"/>
  <c r="BT1667" i="12"/>
  <c r="BW1667" i="12"/>
  <c r="BX1667" i="12"/>
  <c r="CA1667" i="12"/>
  <c r="CB1667" i="12"/>
  <c r="BS1668" i="12"/>
  <c r="BT1668" i="12"/>
  <c r="BW1668" i="12"/>
  <c r="BX1668" i="12"/>
  <c r="CA1668" i="12"/>
  <c r="CB1668" i="12"/>
  <c r="BS1669" i="12"/>
  <c r="BT1669" i="12"/>
  <c r="BW1669" i="12"/>
  <c r="BX1669" i="12"/>
  <c r="CA1669" i="12"/>
  <c r="CB1669" i="12"/>
  <c r="BS1670" i="12"/>
  <c r="BT1670" i="12"/>
  <c r="BW1670" i="12"/>
  <c r="BX1670" i="12"/>
  <c r="CA1670" i="12"/>
  <c r="CB1670" i="12"/>
  <c r="BS1671" i="12"/>
  <c r="BT1671" i="12"/>
  <c r="BW1671" i="12"/>
  <c r="BX1671" i="12"/>
  <c r="CA1671" i="12"/>
  <c r="CB1671" i="12"/>
  <c r="BS1672" i="12"/>
  <c r="BT1672" i="12"/>
  <c r="BW1672" i="12"/>
  <c r="BX1672" i="12"/>
  <c r="CA1672" i="12"/>
  <c r="CB1672" i="12"/>
  <c r="BS1673" i="12"/>
  <c r="BT1673" i="12"/>
  <c r="BW1673" i="12"/>
  <c r="BX1673" i="12"/>
  <c r="CA1673" i="12"/>
  <c r="CB1673" i="12"/>
  <c r="CB1554" i="12"/>
  <c r="CA1554" i="12"/>
  <c r="BX1554" i="12"/>
  <c r="BW1554" i="12"/>
  <c r="BT1554" i="12"/>
  <c r="BS1730" i="12"/>
  <c r="BS1554" i="12"/>
  <c r="BD1690" i="12"/>
  <c r="BC1690" i="12"/>
  <c r="AY1690" i="12"/>
  <c r="AX1690" i="12"/>
  <c r="AT1690" i="12"/>
  <c r="AS1690" i="12"/>
  <c r="BW1731" i="12"/>
  <c r="BX1731" i="12"/>
  <c r="CA1731" i="12"/>
  <c r="CB1731" i="12"/>
  <c r="BW1732" i="12"/>
  <c r="BX1732" i="12"/>
  <c r="CA1732" i="12"/>
  <c r="CB1732" i="12"/>
  <c r="BW1733" i="12"/>
  <c r="BX1733" i="12"/>
  <c r="CA1733" i="12"/>
  <c r="CB1733" i="12"/>
  <c r="BW1734" i="12"/>
  <c r="BX1734" i="12"/>
  <c r="CA1734" i="12"/>
  <c r="CB1734" i="12"/>
  <c r="BW1735" i="12"/>
  <c r="BX1735" i="12"/>
  <c r="CA1735" i="12"/>
  <c r="CB1735" i="12"/>
  <c r="BW1736" i="12"/>
  <c r="BX1736" i="12"/>
  <c r="CA1736" i="12"/>
  <c r="CB1736" i="12"/>
  <c r="BW1737" i="12"/>
  <c r="BX1737" i="12"/>
  <c r="CA1737" i="12"/>
  <c r="CB1737" i="12"/>
  <c r="BW1738" i="12"/>
  <c r="BX1738" i="12"/>
  <c r="CA1738" i="12"/>
  <c r="CB1738" i="12"/>
  <c r="BW1739" i="12"/>
  <c r="BX1739" i="12"/>
  <c r="CA1739" i="12"/>
  <c r="CB1739" i="12"/>
  <c r="BW1740" i="12"/>
  <c r="BX1740" i="12"/>
  <c r="CA1740" i="12"/>
  <c r="CB1740" i="12"/>
  <c r="BW1741" i="12"/>
  <c r="BX1741" i="12"/>
  <c r="CA1741" i="12"/>
  <c r="CB1741" i="12"/>
  <c r="BW1742" i="12"/>
  <c r="BX1742" i="12"/>
  <c r="CA1742" i="12"/>
  <c r="CB1742" i="12"/>
  <c r="BW1743" i="12"/>
  <c r="BX1743" i="12"/>
  <c r="CA1743" i="12"/>
  <c r="CB1743" i="12"/>
  <c r="BW1744" i="12"/>
  <c r="BX1744" i="12"/>
  <c r="CA1744" i="12"/>
  <c r="CB1744" i="12"/>
  <c r="BW1745" i="12"/>
  <c r="BX1745" i="12"/>
  <c r="CA1745" i="12"/>
  <c r="CB1745" i="12"/>
  <c r="BW1746" i="12"/>
  <c r="BX1746" i="12"/>
  <c r="CA1746" i="12"/>
  <c r="CB1746" i="12"/>
  <c r="BW1747" i="12"/>
  <c r="BX1747" i="12"/>
  <c r="CA1747" i="12"/>
  <c r="CB1747" i="12"/>
  <c r="BW1748" i="12"/>
  <c r="BX1748" i="12"/>
  <c r="CA1748" i="12"/>
  <c r="CB1748" i="12"/>
  <c r="BW1749" i="12"/>
  <c r="BX1749" i="12"/>
  <c r="CA1749" i="12"/>
  <c r="CB1749" i="12"/>
  <c r="BW1750" i="12"/>
  <c r="BX1750" i="12"/>
  <c r="CA1750" i="12"/>
  <c r="CB1750" i="12"/>
  <c r="BW1751" i="12"/>
  <c r="BX1751" i="12"/>
  <c r="CA1751" i="12"/>
  <c r="CB1751" i="12"/>
  <c r="BW1752" i="12"/>
  <c r="BX1752" i="12"/>
  <c r="CA1752" i="12"/>
  <c r="CB1752" i="12"/>
  <c r="BW1753" i="12"/>
  <c r="BX1753" i="12"/>
  <c r="CA1753" i="12"/>
  <c r="CB1753" i="12"/>
  <c r="BW1754" i="12"/>
  <c r="BX1754" i="12"/>
  <c r="CA1754" i="12"/>
  <c r="CB1754" i="12"/>
  <c r="BW1755" i="12"/>
  <c r="BX1755" i="12"/>
  <c r="CA1755" i="12"/>
  <c r="CB1755" i="12"/>
  <c r="BW1756" i="12"/>
  <c r="BX1756" i="12"/>
  <c r="CA1756" i="12"/>
  <c r="CB1756" i="12"/>
  <c r="BW1757" i="12"/>
  <c r="BX1757" i="12"/>
  <c r="CA1757" i="12"/>
  <c r="CB1757" i="12"/>
  <c r="BW1758" i="12"/>
  <c r="BX1758" i="12"/>
  <c r="CA1758" i="12"/>
  <c r="CB1758" i="12"/>
  <c r="BW1759" i="12"/>
  <c r="BX1759" i="12"/>
  <c r="CA1759" i="12"/>
  <c r="CB1759" i="12"/>
  <c r="BW1760" i="12"/>
  <c r="BX1760" i="12"/>
  <c r="CA1760" i="12"/>
  <c r="CB1760" i="12"/>
  <c r="BW1761" i="12"/>
  <c r="BX1761" i="12"/>
  <c r="CA1761" i="12"/>
  <c r="CB1761" i="12"/>
  <c r="BW1762" i="12"/>
  <c r="BX1762" i="12"/>
  <c r="CA1762" i="12"/>
  <c r="CB1762" i="12"/>
  <c r="BW1763" i="12"/>
  <c r="BX1763" i="12"/>
  <c r="CA1763" i="12"/>
  <c r="CB1763" i="12"/>
  <c r="BW1764" i="12"/>
  <c r="BX1764" i="12"/>
  <c r="CA1764" i="12"/>
  <c r="CB1764" i="12"/>
  <c r="BW1765" i="12"/>
  <c r="BX1765" i="12"/>
  <c r="CA1765" i="12"/>
  <c r="CB1765" i="12"/>
  <c r="BW1766" i="12"/>
  <c r="BX1766" i="12"/>
  <c r="CA1766" i="12"/>
  <c r="CB1766" i="12"/>
  <c r="BW1767" i="12"/>
  <c r="BX1767" i="12"/>
  <c r="CA1767" i="12"/>
  <c r="CB1767" i="12"/>
  <c r="BW1768" i="12"/>
  <c r="BX1768" i="12"/>
  <c r="CA1768" i="12"/>
  <c r="CB1768" i="12"/>
  <c r="BW1769" i="12"/>
  <c r="BX1769" i="12"/>
  <c r="CA1769" i="12"/>
  <c r="CB1769" i="12"/>
  <c r="BW1770" i="12"/>
  <c r="BX1770" i="12"/>
  <c r="CA1770" i="12"/>
  <c r="CB1770" i="12"/>
  <c r="BW1771" i="12"/>
  <c r="BX1771" i="12"/>
  <c r="CA1771" i="12"/>
  <c r="CB1771" i="12"/>
  <c r="BW1772" i="12"/>
  <c r="BX1772" i="12"/>
  <c r="CA1772" i="12"/>
  <c r="CB1772" i="12"/>
  <c r="BW1773" i="12"/>
  <c r="BX1773" i="12"/>
  <c r="CA1773" i="12"/>
  <c r="CB1773" i="12"/>
  <c r="BW1774" i="12"/>
  <c r="BX1774" i="12"/>
  <c r="CA1774" i="12"/>
  <c r="CB1774" i="12"/>
  <c r="BW1775" i="12"/>
  <c r="BX1775" i="12"/>
  <c r="CA1775" i="12"/>
  <c r="CB1775" i="12"/>
  <c r="BW1776" i="12"/>
  <c r="BX1776" i="12"/>
  <c r="CA1776" i="12"/>
  <c r="CB1776" i="12"/>
  <c r="BW1777" i="12"/>
  <c r="BX1777" i="12"/>
  <c r="CA1777" i="12"/>
  <c r="CB1777" i="12"/>
  <c r="BW1778" i="12"/>
  <c r="BX1778" i="12"/>
  <c r="CA1778" i="12"/>
  <c r="CB1778" i="12"/>
  <c r="BW1779" i="12"/>
  <c r="BX1779" i="12"/>
  <c r="CA1779" i="12"/>
  <c r="CB1779" i="12"/>
  <c r="BW1780" i="12"/>
  <c r="BX1780" i="12"/>
  <c r="CA1780" i="12"/>
  <c r="CB1780" i="12"/>
  <c r="BW1781" i="12"/>
  <c r="BX1781" i="12"/>
  <c r="CA1781" i="12"/>
  <c r="CB1781" i="12"/>
  <c r="BW1782" i="12"/>
  <c r="BX1782" i="12"/>
  <c r="CA1782" i="12"/>
  <c r="CB1782" i="12"/>
  <c r="BW1783" i="12"/>
  <c r="BX1783" i="12"/>
  <c r="CA1783" i="12"/>
  <c r="CB1783" i="12"/>
  <c r="BW1784" i="12"/>
  <c r="BX1784" i="12"/>
  <c r="CA1784" i="12"/>
  <c r="CB1784" i="12"/>
  <c r="BW1785" i="12"/>
  <c r="BX1785" i="12"/>
  <c r="CA1785" i="12"/>
  <c r="CB1785" i="12"/>
  <c r="BW1786" i="12"/>
  <c r="BX1786" i="12"/>
  <c r="CA1786" i="12"/>
  <c r="CB1786" i="12"/>
  <c r="BW1787" i="12"/>
  <c r="BX1787" i="12"/>
  <c r="CA1787" i="12"/>
  <c r="CB1787" i="12"/>
  <c r="BW1788" i="12"/>
  <c r="BX1788" i="12"/>
  <c r="CA1788" i="12"/>
  <c r="CB1788" i="12"/>
  <c r="BW1789" i="12"/>
  <c r="BX1789" i="12"/>
  <c r="CA1789" i="12"/>
  <c r="CB1789" i="12"/>
  <c r="BW1790" i="12"/>
  <c r="BX1790" i="12"/>
  <c r="CA1790" i="12"/>
  <c r="CB1790" i="12"/>
  <c r="BW1791" i="12"/>
  <c r="BX1791" i="12"/>
  <c r="CA1791" i="12"/>
  <c r="CB1791" i="12"/>
  <c r="BW1792" i="12"/>
  <c r="BX1792" i="12"/>
  <c r="CA1792" i="12"/>
  <c r="CB1792" i="12"/>
  <c r="BW1793" i="12"/>
  <c r="BX1793" i="12"/>
  <c r="CA1793" i="12"/>
  <c r="CB1793" i="12"/>
  <c r="BW1794" i="12"/>
  <c r="BX1794" i="12"/>
  <c r="CA1794" i="12"/>
  <c r="CB1794" i="12"/>
  <c r="BW1795" i="12"/>
  <c r="BX1795" i="12"/>
  <c r="CA1795" i="12"/>
  <c r="CB1795" i="12"/>
  <c r="BW1796" i="12"/>
  <c r="BX1796" i="12"/>
  <c r="CA1796" i="12"/>
  <c r="CB1796" i="12"/>
  <c r="BW1797" i="12"/>
  <c r="BX1797" i="12"/>
  <c r="CA1797" i="12"/>
  <c r="CB1797" i="12"/>
  <c r="BW1798" i="12"/>
  <c r="BX1798" i="12"/>
  <c r="CA1798" i="12"/>
  <c r="CB1798" i="12"/>
  <c r="BW1799" i="12"/>
  <c r="BX1799" i="12"/>
  <c r="CA1799" i="12"/>
  <c r="CB1799" i="12"/>
  <c r="BW1800" i="12"/>
  <c r="BX1800" i="12"/>
  <c r="CA1800" i="12"/>
  <c r="CB1800" i="12"/>
  <c r="BW1801" i="12"/>
  <c r="BX1801" i="12"/>
  <c r="CA1801" i="12"/>
  <c r="CB1801" i="12"/>
  <c r="BW1802" i="12"/>
  <c r="BX1802" i="12"/>
  <c r="CA1802" i="12"/>
  <c r="CB1802" i="12"/>
  <c r="BW1803" i="12"/>
  <c r="BX1803" i="12"/>
  <c r="CA1803" i="12"/>
  <c r="CB1803" i="12"/>
  <c r="BW1804" i="12"/>
  <c r="BX1804" i="12"/>
  <c r="CA1804" i="12"/>
  <c r="CB1804" i="12"/>
  <c r="BW1805" i="12"/>
  <c r="BX1805" i="12"/>
  <c r="CA1805" i="12"/>
  <c r="CB1805" i="12"/>
  <c r="BW1806" i="12"/>
  <c r="BX1806" i="12"/>
  <c r="CA1806" i="12"/>
  <c r="CB1806" i="12"/>
  <c r="BW1807" i="12"/>
  <c r="BX1807" i="12"/>
  <c r="CA1807" i="12"/>
  <c r="CB1807" i="12"/>
  <c r="BW1808" i="12"/>
  <c r="BX1808" i="12"/>
  <c r="CA1808" i="12"/>
  <c r="CB1808" i="12"/>
  <c r="BW1809" i="12"/>
  <c r="BX1809" i="12"/>
  <c r="CA1809" i="12"/>
  <c r="CB1809" i="12"/>
  <c r="BW1810" i="12"/>
  <c r="BX1810" i="12"/>
  <c r="CA1810" i="12"/>
  <c r="CB1810" i="12"/>
  <c r="BW1811" i="12"/>
  <c r="BX1811" i="12"/>
  <c r="CA1811" i="12"/>
  <c r="CB1811" i="12"/>
  <c r="BW1812" i="12"/>
  <c r="BX1812" i="12"/>
  <c r="CA1812" i="12"/>
  <c r="CB1812" i="12"/>
  <c r="BW1813" i="12"/>
  <c r="BX1813" i="12"/>
  <c r="CA1813" i="12"/>
  <c r="CB1813" i="12"/>
  <c r="BW1814" i="12"/>
  <c r="BX1814" i="12"/>
  <c r="CA1814" i="12"/>
  <c r="CB1814" i="12"/>
  <c r="BW1815" i="12"/>
  <c r="BX1815" i="12"/>
  <c r="CA1815" i="12"/>
  <c r="CB1815" i="12"/>
  <c r="BW1816" i="12"/>
  <c r="BX1816" i="12"/>
  <c r="CA1816" i="12"/>
  <c r="CB1816" i="12"/>
  <c r="BW1817" i="12"/>
  <c r="BX1817" i="12"/>
  <c r="CA1817" i="12"/>
  <c r="CB1817" i="12"/>
  <c r="BW1818" i="12"/>
  <c r="BX1818" i="12"/>
  <c r="CA1818" i="12"/>
  <c r="CB1818" i="12"/>
  <c r="BW1819" i="12"/>
  <c r="BX1819" i="12"/>
  <c r="CA1819" i="12"/>
  <c r="CB1819" i="12"/>
  <c r="BW1820" i="12"/>
  <c r="BX1820" i="12"/>
  <c r="CA1820" i="12"/>
  <c r="CB1820" i="12"/>
  <c r="BW1821" i="12"/>
  <c r="BX1821" i="12"/>
  <c r="CA1821" i="12"/>
  <c r="CB1821" i="12"/>
  <c r="BW1822" i="12"/>
  <c r="BX1822" i="12"/>
  <c r="CA1822" i="12"/>
  <c r="CB1822" i="12"/>
  <c r="BW1823" i="12"/>
  <c r="BX1823" i="12"/>
  <c r="CA1823" i="12"/>
  <c r="CB1823" i="12"/>
  <c r="BW1824" i="12"/>
  <c r="BX1824" i="12"/>
  <c r="CA1824" i="12"/>
  <c r="CB1824" i="12"/>
  <c r="BW1825" i="12"/>
  <c r="BX1825" i="12"/>
  <c r="CA1825" i="12"/>
  <c r="CB1825" i="12"/>
  <c r="BW1826" i="12"/>
  <c r="BX1826" i="12"/>
  <c r="CA1826" i="12"/>
  <c r="CB1826" i="12"/>
  <c r="BW1827" i="12"/>
  <c r="BX1827" i="12"/>
  <c r="CA1827" i="12"/>
  <c r="CB1827" i="12"/>
  <c r="BW1828" i="12"/>
  <c r="BX1828" i="12"/>
  <c r="CA1828" i="12"/>
  <c r="CB1828" i="12"/>
  <c r="BW1829" i="12"/>
  <c r="BX1829" i="12"/>
  <c r="CA1829" i="12"/>
  <c r="CB1829" i="12"/>
  <c r="BW1830" i="12"/>
  <c r="BX1830" i="12"/>
  <c r="CA1830" i="12"/>
  <c r="CB1830" i="12"/>
  <c r="BW1831" i="12"/>
  <c r="BX1831" i="12"/>
  <c r="CA1831" i="12"/>
  <c r="CB1831" i="12"/>
  <c r="BW1832" i="12"/>
  <c r="BX1832" i="12"/>
  <c r="CA1832" i="12"/>
  <c r="CB1832" i="12"/>
  <c r="BW1833" i="12"/>
  <c r="BX1833" i="12"/>
  <c r="CA1833" i="12"/>
  <c r="CB1833" i="12"/>
  <c r="BW1834" i="12"/>
  <c r="BX1834" i="12"/>
  <c r="CA1834" i="12"/>
  <c r="CB1834" i="12"/>
  <c r="BW1835" i="12"/>
  <c r="BX1835" i="12"/>
  <c r="CA1835" i="12"/>
  <c r="CB1835" i="12"/>
  <c r="BW1836" i="12"/>
  <c r="BX1836" i="12"/>
  <c r="CA1836" i="12"/>
  <c r="CB1836" i="12"/>
  <c r="BW1837" i="12"/>
  <c r="BX1837" i="12"/>
  <c r="CA1837" i="12"/>
  <c r="CB1837" i="12"/>
  <c r="BW1838" i="12"/>
  <c r="BX1838" i="12"/>
  <c r="CA1838" i="12"/>
  <c r="CB1838" i="12"/>
  <c r="BW1839" i="12"/>
  <c r="BX1839" i="12"/>
  <c r="CA1839" i="12"/>
  <c r="CB1839" i="12"/>
  <c r="BW1840" i="12"/>
  <c r="BX1840" i="12"/>
  <c r="CA1840" i="12"/>
  <c r="CB1840" i="12"/>
  <c r="BW1841" i="12"/>
  <c r="BX1841" i="12"/>
  <c r="CA1841" i="12"/>
  <c r="CB1841" i="12"/>
  <c r="BW1842" i="12"/>
  <c r="BX1842" i="12"/>
  <c r="CA1842" i="12"/>
  <c r="CB1842" i="12"/>
  <c r="BW1843" i="12"/>
  <c r="BX1843" i="12"/>
  <c r="CA1843" i="12"/>
  <c r="CB1843" i="12"/>
  <c r="BW1844" i="12"/>
  <c r="BX1844" i="12"/>
  <c r="CA1844" i="12"/>
  <c r="CB1844" i="12"/>
  <c r="BW1845" i="12"/>
  <c r="BX1845" i="12"/>
  <c r="CA1845" i="12"/>
  <c r="CB1845" i="12"/>
  <c r="BW1846" i="12"/>
  <c r="BX1846" i="12"/>
  <c r="CA1846" i="12"/>
  <c r="CB1846" i="12"/>
  <c r="BW1847" i="12"/>
  <c r="BX1847" i="12"/>
  <c r="CA1847" i="12"/>
  <c r="CB1847" i="12"/>
  <c r="BW1848" i="12"/>
  <c r="BX1848" i="12"/>
  <c r="CA1848" i="12"/>
  <c r="CB1848" i="12"/>
  <c r="BW1849" i="12"/>
  <c r="BX1849" i="12"/>
  <c r="CA1849" i="12"/>
  <c r="CB1849" i="12"/>
  <c r="CB1730" i="12"/>
  <c r="BX1730" i="12"/>
  <c r="CA1730" i="12"/>
  <c r="BW1730" i="12"/>
  <c r="BS1731" i="12"/>
  <c r="BT1731" i="12"/>
  <c r="BS1732" i="12"/>
  <c r="BT1732" i="12"/>
  <c r="BS1733" i="12"/>
  <c r="BT1733" i="12"/>
  <c r="BS1734" i="12"/>
  <c r="BT1734" i="12"/>
  <c r="BS1735" i="12"/>
  <c r="BT1735" i="12"/>
  <c r="BS1736" i="12"/>
  <c r="BT1736" i="12"/>
  <c r="BS1737" i="12"/>
  <c r="BT1737" i="12"/>
  <c r="BS1738" i="12"/>
  <c r="BT1738" i="12"/>
  <c r="BS1739" i="12"/>
  <c r="BT1739" i="12"/>
  <c r="BS1740" i="12"/>
  <c r="BT1740" i="12"/>
  <c r="BS1741" i="12"/>
  <c r="BT1741" i="12"/>
  <c r="BS1742" i="12"/>
  <c r="BT1742" i="12"/>
  <c r="BS1743" i="12"/>
  <c r="BT1743" i="12"/>
  <c r="BS1744" i="12"/>
  <c r="BT1744" i="12"/>
  <c r="BS1745" i="12"/>
  <c r="BT1745" i="12"/>
  <c r="BS1746" i="12"/>
  <c r="BT1746" i="12"/>
  <c r="BS1747" i="12"/>
  <c r="BT1747" i="12"/>
  <c r="BS1748" i="12"/>
  <c r="BT1748" i="12"/>
  <c r="BS1749" i="12"/>
  <c r="BT1749" i="12"/>
  <c r="BS1750" i="12"/>
  <c r="BT1750" i="12"/>
  <c r="BS1751" i="12"/>
  <c r="BT1751" i="12"/>
  <c r="BS1752" i="12"/>
  <c r="BT1752" i="12"/>
  <c r="BS1753" i="12"/>
  <c r="BT1753" i="12"/>
  <c r="BS1754" i="12"/>
  <c r="BT1754" i="12"/>
  <c r="BS1755" i="12"/>
  <c r="BT1755" i="12"/>
  <c r="BS1756" i="12"/>
  <c r="BT1756" i="12"/>
  <c r="BS1757" i="12"/>
  <c r="BT1757" i="12"/>
  <c r="BS1758" i="12"/>
  <c r="BT1758" i="12"/>
  <c r="BS1759" i="12"/>
  <c r="BT1759" i="12"/>
  <c r="BS1760" i="12"/>
  <c r="BT1760" i="12"/>
  <c r="BS1761" i="12"/>
  <c r="BT1761" i="12"/>
  <c r="BS1762" i="12"/>
  <c r="BT1762" i="12"/>
  <c r="BS1763" i="12"/>
  <c r="BT1763" i="12"/>
  <c r="BS1764" i="12"/>
  <c r="BT1764" i="12"/>
  <c r="BS1765" i="12"/>
  <c r="BT1765" i="12"/>
  <c r="BS1766" i="12"/>
  <c r="BT1766" i="12"/>
  <c r="BS1767" i="12"/>
  <c r="BT1767" i="12"/>
  <c r="BS1768" i="12"/>
  <c r="BT1768" i="12"/>
  <c r="BS1769" i="12"/>
  <c r="BT1769" i="12"/>
  <c r="BS1770" i="12"/>
  <c r="BT1770" i="12"/>
  <c r="BS1771" i="12"/>
  <c r="BT1771" i="12"/>
  <c r="BS1772" i="12"/>
  <c r="BT1772" i="12"/>
  <c r="BS1773" i="12"/>
  <c r="BT1773" i="12"/>
  <c r="BS1774" i="12"/>
  <c r="BT1774" i="12"/>
  <c r="BS1775" i="12"/>
  <c r="BT1775" i="12"/>
  <c r="BS1776" i="12"/>
  <c r="BT1776" i="12"/>
  <c r="BS1777" i="12"/>
  <c r="BT1777" i="12"/>
  <c r="BS1778" i="12"/>
  <c r="BT1778" i="12"/>
  <c r="BS1779" i="12"/>
  <c r="BT1779" i="12"/>
  <c r="BS1780" i="12"/>
  <c r="BT1780" i="12"/>
  <c r="BS1781" i="12"/>
  <c r="BT1781" i="12"/>
  <c r="BS1782" i="12"/>
  <c r="BT1782" i="12"/>
  <c r="BS1783" i="12"/>
  <c r="BT1783" i="12"/>
  <c r="BS1784" i="12"/>
  <c r="BT1784" i="12"/>
  <c r="BS1785" i="12"/>
  <c r="BT1785" i="12"/>
  <c r="BS1786" i="12"/>
  <c r="BT1786" i="12"/>
  <c r="BS1787" i="12"/>
  <c r="BT1787" i="12"/>
  <c r="BS1788" i="12"/>
  <c r="BT1788" i="12"/>
  <c r="BS1789" i="12"/>
  <c r="BT1789" i="12"/>
  <c r="BS1790" i="12"/>
  <c r="BT1790" i="12"/>
  <c r="BS1791" i="12"/>
  <c r="BT1791" i="12"/>
  <c r="BS1792" i="12"/>
  <c r="BT1792" i="12"/>
  <c r="BS1793" i="12"/>
  <c r="BT1793" i="12"/>
  <c r="BS1794" i="12"/>
  <c r="BT1794" i="12"/>
  <c r="BS1795" i="12"/>
  <c r="BT1795" i="12"/>
  <c r="BS1796" i="12"/>
  <c r="BT1796" i="12"/>
  <c r="BS1797" i="12"/>
  <c r="BT1797" i="12"/>
  <c r="BS1798" i="12"/>
  <c r="BT1798" i="12"/>
  <c r="BS1799" i="12"/>
  <c r="BT1799" i="12"/>
  <c r="BS1800" i="12"/>
  <c r="BT1800" i="12"/>
  <c r="BS1801" i="12"/>
  <c r="BT1801" i="12"/>
  <c r="BS1802" i="12"/>
  <c r="BT1802" i="12"/>
  <c r="BS1803" i="12"/>
  <c r="BT1803" i="12"/>
  <c r="BS1804" i="12"/>
  <c r="BT1804" i="12"/>
  <c r="BS1805" i="12"/>
  <c r="BT1805" i="12"/>
  <c r="BS1806" i="12"/>
  <c r="BT1806" i="12"/>
  <c r="BS1807" i="12"/>
  <c r="BT1807" i="12"/>
  <c r="BS1808" i="12"/>
  <c r="BT1808" i="12"/>
  <c r="BS1809" i="12"/>
  <c r="BT1809" i="12"/>
  <c r="BS1810" i="12"/>
  <c r="BT1810" i="12"/>
  <c r="BS1811" i="12"/>
  <c r="BT1811" i="12"/>
  <c r="BS1812" i="12"/>
  <c r="BT1812" i="12"/>
  <c r="BS1813" i="12"/>
  <c r="BT1813" i="12"/>
  <c r="BS1814" i="12"/>
  <c r="BT1814" i="12"/>
  <c r="BS1815" i="12"/>
  <c r="BT1815" i="12"/>
  <c r="BS1816" i="12"/>
  <c r="BT1816" i="12"/>
  <c r="BS1817" i="12"/>
  <c r="BT1817" i="12"/>
  <c r="BS1818" i="12"/>
  <c r="BT1818" i="12"/>
  <c r="BS1819" i="12"/>
  <c r="BT1819" i="12"/>
  <c r="BS1820" i="12"/>
  <c r="BT1820" i="12"/>
  <c r="BS1821" i="12"/>
  <c r="BT1821" i="12"/>
  <c r="BS1822" i="12"/>
  <c r="BT1822" i="12"/>
  <c r="BS1823" i="12"/>
  <c r="BT1823" i="12"/>
  <c r="BS1824" i="12"/>
  <c r="BT1824" i="12"/>
  <c r="BS1825" i="12"/>
  <c r="BT1825" i="12"/>
  <c r="BS1826" i="12"/>
  <c r="BT1826" i="12"/>
  <c r="BS1827" i="12"/>
  <c r="BT1827" i="12"/>
  <c r="BS1828" i="12"/>
  <c r="BT1828" i="12"/>
  <c r="BS1829" i="12"/>
  <c r="BT1829" i="12"/>
  <c r="BS1830" i="12"/>
  <c r="BT1830" i="12"/>
  <c r="BS1831" i="12"/>
  <c r="BT1831" i="12"/>
  <c r="BS1832" i="12"/>
  <c r="BT1832" i="12"/>
  <c r="BS1833" i="12"/>
  <c r="BT1833" i="12"/>
  <c r="BS1834" i="12"/>
  <c r="BT1834" i="12"/>
  <c r="BS1835" i="12"/>
  <c r="BT1835" i="12"/>
  <c r="BS1836" i="12"/>
  <c r="BT1836" i="12"/>
  <c r="BS1837" i="12"/>
  <c r="BT1837" i="12"/>
  <c r="BS1838" i="12"/>
  <c r="BT1838" i="12"/>
  <c r="BS1839" i="12"/>
  <c r="BT1839" i="12"/>
  <c r="BS1840" i="12"/>
  <c r="BT1840" i="12"/>
  <c r="BS1841" i="12"/>
  <c r="BT1841" i="12"/>
  <c r="BS1842" i="12"/>
  <c r="BT1842" i="12"/>
  <c r="BS1843" i="12"/>
  <c r="BT1843" i="12"/>
  <c r="BS1844" i="12"/>
  <c r="BT1844" i="12"/>
  <c r="BS1845" i="12"/>
  <c r="BT1845" i="12"/>
  <c r="BS1846" i="12"/>
  <c r="BT1846" i="12"/>
  <c r="BS1847" i="12"/>
  <c r="BT1847" i="12"/>
  <c r="BS1848" i="12"/>
  <c r="BT1848" i="12"/>
  <c r="BS1849" i="12"/>
  <c r="BT1849" i="12"/>
  <c r="BT1730" i="12"/>
  <c r="BI1868" i="12"/>
  <c r="BI1869" i="12"/>
  <c r="BI1870" i="12"/>
  <c r="BI1871" i="12"/>
  <c r="BI1872" i="12"/>
  <c r="BI1873" i="12"/>
  <c r="BI1874" i="12"/>
  <c r="BI1875" i="12"/>
  <c r="BI1876" i="12"/>
  <c r="BM1868" i="12"/>
  <c r="BM1869" i="12"/>
  <c r="BM1870" i="12"/>
  <c r="BM1871" i="12"/>
  <c r="BM1872" i="12"/>
  <c r="BM1873" i="12"/>
  <c r="BM1874" i="12"/>
  <c r="BM1875" i="12"/>
  <c r="BM1876" i="12"/>
  <c r="BQ1868" i="12"/>
  <c r="BQ1869" i="12"/>
  <c r="BQ1870" i="12"/>
  <c r="BQ1871" i="12"/>
  <c r="BQ1872" i="12"/>
  <c r="BQ1873" i="12"/>
  <c r="BQ1874" i="12"/>
  <c r="BQ1875" i="12"/>
  <c r="BQ1876" i="12"/>
  <c r="BQ1867" i="12"/>
  <c r="BM1867" i="12"/>
  <c r="BI1867" i="12"/>
  <c r="BD1867" i="12"/>
  <c r="BC1867" i="12"/>
  <c r="AY1867" i="12"/>
  <c r="AX1867" i="12"/>
  <c r="AT1867" i="12"/>
  <c r="AS1867" i="12"/>
  <c r="AT131" i="23" l="1"/>
  <c r="AT166" i="23"/>
  <c r="AT143" i="23"/>
  <c r="AT175" i="23"/>
  <c r="BD350" i="13"/>
  <c r="BE350" i="13" s="1"/>
  <c r="BF331" i="13"/>
  <c r="BG331" i="13" s="1"/>
  <c r="BH331" i="13" s="1"/>
  <c r="BF310" i="13"/>
  <c r="BG310" i="13" s="1"/>
  <c r="BH310" i="13" s="1"/>
  <c r="BH347" i="13"/>
  <c r="AW52" i="12"/>
  <c r="AW60" i="12"/>
  <c r="AW68" i="12"/>
  <c r="AW76" i="12"/>
  <c r="AW84" i="12"/>
  <c r="AW92" i="12"/>
  <c r="AW100" i="12"/>
  <c r="AW108" i="12"/>
  <c r="AW116" i="12"/>
  <c r="AW124" i="12"/>
  <c r="AW132" i="12"/>
  <c r="AW140" i="12"/>
  <c r="AW148" i="12"/>
  <c r="AW156" i="12"/>
  <c r="AW164" i="12"/>
  <c r="AW72" i="12"/>
  <c r="AW80" i="12"/>
  <c r="AW96" i="12"/>
  <c r="AW120" i="12"/>
  <c r="AW160" i="12"/>
  <c r="AW163" i="12"/>
  <c r="AW53" i="12"/>
  <c r="AW61" i="12"/>
  <c r="AW69" i="12"/>
  <c r="AW77" i="12"/>
  <c r="AW85" i="12"/>
  <c r="AW93" i="12"/>
  <c r="AW101" i="12"/>
  <c r="AW109" i="12"/>
  <c r="AW117" i="12"/>
  <c r="AW125" i="12"/>
  <c r="AW133" i="12"/>
  <c r="AW141" i="12"/>
  <c r="AW149" i="12"/>
  <c r="AW157" i="12"/>
  <c r="AW165" i="12"/>
  <c r="AW56" i="12"/>
  <c r="AW104" i="12"/>
  <c r="AW136" i="12"/>
  <c r="AW168" i="12"/>
  <c r="AW54" i="12"/>
  <c r="AW62" i="12"/>
  <c r="AW70" i="12"/>
  <c r="AW78" i="12"/>
  <c r="AW86" i="12"/>
  <c r="AW94" i="12"/>
  <c r="AW102" i="12"/>
  <c r="AW110" i="12"/>
  <c r="AW118" i="12"/>
  <c r="AW126" i="12"/>
  <c r="AW134" i="12"/>
  <c r="AW142" i="12"/>
  <c r="AW150" i="12"/>
  <c r="AW158" i="12"/>
  <c r="AW166" i="12"/>
  <c r="AW64" i="12"/>
  <c r="AW88" i="12"/>
  <c r="AW112" i="12"/>
  <c r="AW128" i="12"/>
  <c r="AW152" i="12"/>
  <c r="AW147" i="12"/>
  <c r="AW55" i="12"/>
  <c r="AW63" i="12"/>
  <c r="AW71" i="12"/>
  <c r="AW79" i="12"/>
  <c r="AW87" i="12"/>
  <c r="AW95" i="12"/>
  <c r="AW103" i="12"/>
  <c r="AW111" i="12"/>
  <c r="AW119" i="12"/>
  <c r="AW127" i="12"/>
  <c r="AW135" i="12"/>
  <c r="AW143" i="12"/>
  <c r="AW151" i="12"/>
  <c r="AW159" i="12"/>
  <c r="AW167" i="12"/>
  <c r="AW144" i="12"/>
  <c r="AW57" i="12"/>
  <c r="AW65" i="12"/>
  <c r="AW73" i="12"/>
  <c r="AW81" i="12"/>
  <c r="AW89" i="12"/>
  <c r="AW97" i="12"/>
  <c r="AW105" i="12"/>
  <c r="AW113" i="12"/>
  <c r="AW121" i="12"/>
  <c r="AW129" i="12"/>
  <c r="AW137" i="12"/>
  <c r="AW145" i="12"/>
  <c r="AW153" i="12"/>
  <c r="AW161" i="12"/>
  <c r="AW49" i="12"/>
  <c r="AW59" i="12"/>
  <c r="AW75" i="12"/>
  <c r="AW91" i="12"/>
  <c r="AW107" i="12"/>
  <c r="AW123" i="12"/>
  <c r="AW139" i="12"/>
  <c r="AW50" i="12"/>
  <c r="AW58" i="12"/>
  <c r="AW66" i="12"/>
  <c r="AW74" i="12"/>
  <c r="AW82" i="12"/>
  <c r="AW90" i="12"/>
  <c r="AW98" i="12"/>
  <c r="AW106" i="12"/>
  <c r="AW114" i="12"/>
  <c r="AW122" i="12"/>
  <c r="AW130" i="12"/>
  <c r="AW138" i="12"/>
  <c r="AW146" i="12"/>
  <c r="AW154" i="12"/>
  <c r="AW162" i="12"/>
  <c r="AY48" i="12"/>
  <c r="AW51" i="12"/>
  <c r="AW67" i="12"/>
  <c r="AW83" i="12"/>
  <c r="AW99" i="12"/>
  <c r="AW115" i="12"/>
  <c r="AW131" i="12"/>
  <c r="AW155" i="12"/>
  <c r="BH56" i="12"/>
  <c r="BH64" i="12"/>
  <c r="BH72" i="12"/>
  <c r="BH80" i="12"/>
  <c r="BH88" i="12"/>
  <c r="BH96" i="12"/>
  <c r="BH104" i="12"/>
  <c r="BH112" i="12"/>
  <c r="BH120" i="12"/>
  <c r="BH128" i="12"/>
  <c r="BH136" i="12"/>
  <c r="BH144" i="12"/>
  <c r="BH152" i="12"/>
  <c r="BH160" i="12"/>
  <c r="BH168" i="12"/>
  <c r="BH57" i="12"/>
  <c r="BH65" i="12"/>
  <c r="BH73" i="12"/>
  <c r="BH81" i="12"/>
  <c r="BH89" i="12"/>
  <c r="BH97" i="12"/>
  <c r="BH105" i="12"/>
  <c r="BH113" i="12"/>
  <c r="BH121" i="12"/>
  <c r="BH129" i="12"/>
  <c r="BH137" i="12"/>
  <c r="BH145" i="12"/>
  <c r="BH153" i="12"/>
  <c r="BH161" i="12"/>
  <c r="BH49" i="12"/>
  <c r="BH78" i="12"/>
  <c r="BH118" i="12"/>
  <c r="BH50" i="12"/>
  <c r="BH58" i="12"/>
  <c r="BH66" i="12"/>
  <c r="BH74" i="12"/>
  <c r="BH82" i="12"/>
  <c r="BH90" i="12"/>
  <c r="BH98" i="12"/>
  <c r="BH106" i="12"/>
  <c r="BH114" i="12"/>
  <c r="BH122" i="12"/>
  <c r="BH130" i="12"/>
  <c r="BH138" i="12"/>
  <c r="BH146" i="12"/>
  <c r="BH154" i="12"/>
  <c r="BH162" i="12"/>
  <c r="BH48" i="12"/>
  <c r="BH70" i="12"/>
  <c r="BH126" i="12"/>
  <c r="BH51" i="12"/>
  <c r="BH59" i="12"/>
  <c r="BH67" i="12"/>
  <c r="BH75" i="12"/>
  <c r="BH83" i="12"/>
  <c r="BH91" i="12"/>
  <c r="BH99" i="12"/>
  <c r="BH107" i="12"/>
  <c r="BH115" i="12"/>
  <c r="BH123" i="12"/>
  <c r="BH131" i="12"/>
  <c r="BH139" i="12"/>
  <c r="BH147" i="12"/>
  <c r="BH155" i="12"/>
  <c r="BH163" i="12"/>
  <c r="AW48" i="12"/>
  <c r="BH54" i="12"/>
  <c r="BH102" i="12"/>
  <c r="BH142" i="12"/>
  <c r="BH52" i="12"/>
  <c r="BH60" i="12"/>
  <c r="BH68" i="12"/>
  <c r="BH76" i="12"/>
  <c r="BH84" i="12"/>
  <c r="BH92" i="12"/>
  <c r="BH100" i="12"/>
  <c r="BH108" i="12"/>
  <c r="BH116" i="12"/>
  <c r="BH124" i="12"/>
  <c r="BH132" i="12"/>
  <c r="BH140" i="12"/>
  <c r="BH148" i="12"/>
  <c r="BH156" i="12"/>
  <c r="BH164" i="12"/>
  <c r="BH86" i="12"/>
  <c r="BH134" i="12"/>
  <c r="BH166" i="12"/>
  <c r="BH53" i="12"/>
  <c r="BH61" i="12"/>
  <c r="BH69" i="12"/>
  <c r="BH77" i="12"/>
  <c r="BH85" i="12"/>
  <c r="BH93" i="12"/>
  <c r="BH101" i="12"/>
  <c r="BH109" i="12"/>
  <c r="BH117" i="12"/>
  <c r="BH125" i="12"/>
  <c r="BH133" i="12"/>
  <c r="BH141" i="12"/>
  <c r="BH149" i="12"/>
  <c r="BH157" i="12"/>
  <c r="BH165" i="12"/>
  <c r="BH62" i="12"/>
  <c r="BH110" i="12"/>
  <c r="BH158" i="12"/>
  <c r="BH55" i="12"/>
  <c r="BH63" i="12"/>
  <c r="BH71" i="12"/>
  <c r="BH79" i="12"/>
  <c r="BH87" i="12"/>
  <c r="BH95" i="12"/>
  <c r="BH103" i="12"/>
  <c r="BH111" i="12"/>
  <c r="BH119" i="12"/>
  <c r="BH127" i="12"/>
  <c r="BH135" i="12"/>
  <c r="BH143" i="12"/>
  <c r="BH151" i="12"/>
  <c r="BH159" i="12"/>
  <c r="BH167" i="12"/>
  <c r="BH94" i="12"/>
  <c r="BH150" i="12"/>
  <c r="BH344" i="13"/>
  <c r="BH311" i="13"/>
  <c r="BF309" i="13"/>
  <c r="BG309" i="13" s="1"/>
  <c r="BH309" i="13" s="1"/>
  <c r="BF307" i="13"/>
  <c r="BG307" i="13" s="1"/>
  <c r="BH307" i="13" s="1"/>
  <c r="AY55" i="12"/>
  <c r="AY56" i="12"/>
  <c r="AY64" i="12"/>
  <c r="AY72" i="12"/>
  <c r="AY80" i="12"/>
  <c r="AY88" i="12"/>
  <c r="AY96" i="12"/>
  <c r="AY104" i="12"/>
  <c r="AY112" i="12"/>
  <c r="AY120" i="12"/>
  <c r="AY128" i="12"/>
  <c r="AY136" i="12"/>
  <c r="AY144" i="12"/>
  <c r="AY152" i="12"/>
  <c r="AY160" i="12"/>
  <c r="AY168" i="12"/>
  <c r="AY83" i="12"/>
  <c r="AY123" i="12"/>
  <c r="AY147" i="12"/>
  <c r="AY163" i="12"/>
  <c r="AY49" i="12"/>
  <c r="AY57" i="12"/>
  <c r="AY65" i="12"/>
  <c r="AY73" i="12"/>
  <c r="AY81" i="12"/>
  <c r="AY89" i="12"/>
  <c r="AY97" i="12"/>
  <c r="AY105" i="12"/>
  <c r="AY113" i="12"/>
  <c r="AY121" i="12"/>
  <c r="AY129" i="12"/>
  <c r="AY137" i="12"/>
  <c r="AY145" i="12"/>
  <c r="AY153" i="12"/>
  <c r="AY161" i="12"/>
  <c r="AY58" i="12"/>
  <c r="AY66" i="12"/>
  <c r="AY74" i="12"/>
  <c r="AY82" i="12"/>
  <c r="AY90" i="12"/>
  <c r="AY98" i="12"/>
  <c r="AY106" i="12"/>
  <c r="AY114" i="12"/>
  <c r="AY122" i="12"/>
  <c r="AY130" i="12"/>
  <c r="AY138" i="12"/>
  <c r="AY146" i="12"/>
  <c r="AY154" i="12"/>
  <c r="AY162" i="12"/>
  <c r="AY59" i="12"/>
  <c r="AY67" i="12"/>
  <c r="AY75" i="12"/>
  <c r="AY91" i="12"/>
  <c r="AY99" i="12"/>
  <c r="AY107" i="12"/>
  <c r="AY115" i="12"/>
  <c r="AY131" i="12"/>
  <c r="AY139" i="12"/>
  <c r="AY155" i="12"/>
  <c r="AY50" i="12"/>
  <c r="AY51" i="12"/>
  <c r="AY52" i="12"/>
  <c r="AY60" i="12"/>
  <c r="AY68" i="12"/>
  <c r="AY76" i="12"/>
  <c r="AY84" i="12"/>
  <c r="AY92" i="12"/>
  <c r="AY100" i="12"/>
  <c r="AY108" i="12"/>
  <c r="AY116" i="12"/>
  <c r="AY124" i="12"/>
  <c r="AY132" i="12"/>
  <c r="AY140" i="12"/>
  <c r="AY148" i="12"/>
  <c r="AY156" i="12"/>
  <c r="AY164" i="12"/>
  <c r="AY53" i="12"/>
  <c r="AY61" i="12"/>
  <c r="AY69" i="12"/>
  <c r="AY77" i="12"/>
  <c r="AY85" i="12"/>
  <c r="AY93" i="12"/>
  <c r="AY101" i="12"/>
  <c r="AY109" i="12"/>
  <c r="AY117" i="12"/>
  <c r="AY125" i="12"/>
  <c r="AY133" i="12"/>
  <c r="AY141" i="12"/>
  <c r="AY149" i="12"/>
  <c r="AY157" i="12"/>
  <c r="AY165" i="12"/>
  <c r="AH170" i="12"/>
  <c r="B171" i="12" s="1"/>
  <c r="AY110" i="12"/>
  <c r="AY134" i="12"/>
  <c r="AY150" i="12"/>
  <c r="AY166" i="12"/>
  <c r="AY63" i="12"/>
  <c r="AY79" i="12"/>
  <c r="AY87" i="12"/>
  <c r="AY95" i="12"/>
  <c r="AY111" i="12"/>
  <c r="AY127" i="12"/>
  <c r="AY143" i="12"/>
  <c r="AY159" i="12"/>
  <c r="AY167" i="12"/>
  <c r="AH172" i="12"/>
  <c r="B173" i="12" s="1"/>
  <c r="AY54" i="12"/>
  <c r="AY62" i="12"/>
  <c r="AY70" i="12"/>
  <c r="AY78" i="12"/>
  <c r="AY86" i="12"/>
  <c r="AY94" i="12"/>
  <c r="AY102" i="12"/>
  <c r="AY118" i="12"/>
  <c r="AY126" i="12"/>
  <c r="AY142" i="12"/>
  <c r="AY158" i="12"/>
  <c r="AY71" i="12"/>
  <c r="AY103" i="12"/>
  <c r="AY119" i="12"/>
  <c r="AY135" i="12"/>
  <c r="AY151" i="12"/>
  <c r="BH320" i="13"/>
  <c r="BF312" i="13"/>
  <c r="BG312" i="13" s="1"/>
  <c r="BH312" i="13" s="1"/>
  <c r="BD235" i="13"/>
  <c r="BE235" i="13" s="1"/>
  <c r="BH235" i="13" s="1"/>
  <c r="BH305" i="13"/>
  <c r="BH350" i="13"/>
  <c r="BF336" i="13"/>
  <c r="BG336" i="13" s="1"/>
  <c r="BH336" i="13" s="1"/>
  <c r="BF317" i="13"/>
  <c r="BG317" i="13" s="1"/>
  <c r="AT110" i="23"/>
  <c r="AT126" i="23"/>
  <c r="AT102" i="23"/>
  <c r="AT113" i="23"/>
  <c r="AT129" i="23"/>
  <c r="AT116" i="23"/>
  <c r="AT132" i="23"/>
  <c r="AT146" i="23"/>
  <c r="AT178" i="23"/>
  <c r="AT103" i="23"/>
  <c r="AT157" i="23"/>
  <c r="AT153" i="23"/>
  <c r="AT135" i="23"/>
  <c r="AT156" i="23"/>
  <c r="AT150" i="23"/>
  <c r="AT114" i="23"/>
  <c r="AT130" i="23"/>
  <c r="AT104" i="23"/>
  <c r="AT117" i="23"/>
  <c r="AT133" i="23"/>
  <c r="AT120" i="23"/>
  <c r="AT136" i="23"/>
  <c r="AT159" i="23"/>
  <c r="AT140" i="23"/>
  <c r="AT172" i="23"/>
  <c r="AT101" i="23"/>
  <c r="AT168" i="23"/>
  <c r="AT152" i="23"/>
  <c r="AT118" i="23"/>
  <c r="AT134" i="23"/>
  <c r="AT106" i="23"/>
  <c r="AT121" i="23"/>
  <c r="AT108" i="23"/>
  <c r="AT124" i="23"/>
  <c r="AT105" i="23"/>
  <c r="AT161" i="23"/>
  <c r="AT142" i="23"/>
  <c r="AT174" i="23"/>
  <c r="AT123" i="23"/>
  <c r="AT170" i="23"/>
  <c r="AT167" i="23"/>
  <c r="AT107" i="23"/>
  <c r="AT147" i="23"/>
  <c r="AT127" i="23"/>
  <c r="AT145" i="23"/>
  <c r="AT177" i="23"/>
  <c r="AT111" i="23"/>
  <c r="AT158" i="23"/>
  <c r="AL76" i="23"/>
  <c r="AM76" i="23" s="1"/>
  <c r="BH345" i="13"/>
  <c r="BH317" i="13"/>
  <c r="BD334" i="13"/>
  <c r="BE334" i="13" s="1"/>
  <c r="BF334" i="13"/>
  <c r="BG334" i="13" s="1"/>
  <c r="BH349" i="13"/>
  <c r="BD342" i="13"/>
  <c r="BE342" i="13" s="1"/>
  <c r="BF342" i="13"/>
  <c r="BG342" i="13" s="1"/>
  <c r="BH339" i="13"/>
  <c r="BH337" i="13"/>
  <c r="BD329" i="13"/>
  <c r="BE329" i="13" s="1"/>
  <c r="BF329" i="13"/>
  <c r="BG329" i="13" s="1"/>
  <c r="BH329" i="13" s="1"/>
  <c r="BD325" i="13"/>
  <c r="BE325" i="13" s="1"/>
  <c r="BF325" i="13"/>
  <c r="BG325" i="13" s="1"/>
  <c r="BD321" i="13"/>
  <c r="BE321" i="13" s="1"/>
  <c r="BF321" i="13"/>
  <c r="BG321" i="13" s="1"/>
  <c r="BD303" i="13"/>
  <c r="BE303" i="13" s="1"/>
  <c r="BF303" i="13"/>
  <c r="BG303" i="13" s="1"/>
  <c r="BD301" i="13"/>
  <c r="BE301" i="13" s="1"/>
  <c r="BF301" i="13"/>
  <c r="BG301" i="13" s="1"/>
  <c r="BH301" i="13" s="1"/>
  <c r="BD294" i="13"/>
  <c r="BE294" i="13" s="1"/>
  <c r="BF294" i="13"/>
  <c r="BG294" i="13" s="1"/>
  <c r="BD287" i="13"/>
  <c r="BE287" i="13" s="1"/>
  <c r="BF287" i="13"/>
  <c r="BG287" i="13" s="1"/>
  <c r="BD285" i="13"/>
  <c r="BE285" i="13" s="1"/>
  <c r="BF285" i="13"/>
  <c r="BG285" i="13" s="1"/>
  <c r="BD272" i="13"/>
  <c r="BE272" i="13" s="1"/>
  <c r="BF272" i="13"/>
  <c r="BG272" i="13" s="1"/>
  <c r="BH272" i="13" s="1"/>
  <c r="BF346" i="13"/>
  <c r="BG346" i="13" s="1"/>
  <c r="BH346" i="13" s="1"/>
  <c r="BF338" i="13"/>
  <c r="BG338" i="13" s="1"/>
  <c r="BH338" i="13" s="1"/>
  <c r="BD306" i="13"/>
  <c r="BE306" i="13" s="1"/>
  <c r="BF306" i="13"/>
  <c r="BG306" i="13" s="1"/>
  <c r="BD292" i="13"/>
  <c r="BE292" i="13" s="1"/>
  <c r="BF292" i="13"/>
  <c r="BG292" i="13" s="1"/>
  <c r="BD283" i="13"/>
  <c r="BE283" i="13" s="1"/>
  <c r="BF283" i="13"/>
  <c r="BG283" i="13" s="1"/>
  <c r="BH283" i="13" s="1"/>
  <c r="BD281" i="13"/>
  <c r="BE281" i="13" s="1"/>
  <c r="BF281" i="13"/>
  <c r="BG281" i="13" s="1"/>
  <c r="BD268" i="13"/>
  <c r="BE268" i="13" s="1"/>
  <c r="BF268" i="13"/>
  <c r="BG268" i="13" s="1"/>
  <c r="BD296" i="13"/>
  <c r="BE296" i="13" s="1"/>
  <c r="BF296" i="13"/>
  <c r="BG296" i="13" s="1"/>
  <c r="BD326" i="13"/>
  <c r="BE326" i="13" s="1"/>
  <c r="BF326" i="13"/>
  <c r="BG326" i="13" s="1"/>
  <c r="BH326" i="13" s="1"/>
  <c r="BD314" i="13"/>
  <c r="BE314" i="13" s="1"/>
  <c r="BF314" i="13"/>
  <c r="BG314" i="13" s="1"/>
  <c r="BD279" i="13"/>
  <c r="BE279" i="13" s="1"/>
  <c r="BF279" i="13"/>
  <c r="BG279" i="13" s="1"/>
  <c r="BF354" i="13"/>
  <c r="BG354" i="13" s="1"/>
  <c r="BH354" i="13" s="1"/>
  <c r="BF353" i="13"/>
  <c r="BG353" i="13" s="1"/>
  <c r="BH353" i="13" s="1"/>
  <c r="BF352" i="13"/>
  <c r="BG352" i="13" s="1"/>
  <c r="BH352" i="13" s="1"/>
  <c r="BF351" i="13"/>
  <c r="BG351" i="13" s="1"/>
  <c r="BH351" i="13" s="1"/>
  <c r="BF348" i="13"/>
  <c r="BG348" i="13" s="1"/>
  <c r="BH348" i="13" s="1"/>
  <c r="BF340" i="13"/>
  <c r="BG340" i="13" s="1"/>
  <c r="BH340" i="13" s="1"/>
  <c r="BF332" i="13"/>
  <c r="BG332" i="13" s="1"/>
  <c r="BH332" i="13" s="1"/>
  <c r="BF315" i="13"/>
  <c r="BG315" i="13" s="1"/>
  <c r="BH315" i="13" s="1"/>
  <c r="BD304" i="13"/>
  <c r="BE304" i="13" s="1"/>
  <c r="BF304" i="13"/>
  <c r="BG304" i="13" s="1"/>
  <c r="BD288" i="13"/>
  <c r="BE288" i="13" s="1"/>
  <c r="BF288" i="13"/>
  <c r="BG288" i="13" s="1"/>
  <c r="BH288" i="13" s="1"/>
  <c r="BD275" i="13"/>
  <c r="BE275" i="13" s="1"/>
  <c r="BF275" i="13"/>
  <c r="BG275" i="13" s="1"/>
  <c r="BD273" i="13"/>
  <c r="BE273" i="13" s="1"/>
  <c r="BF273" i="13"/>
  <c r="BG273" i="13" s="1"/>
  <c r="BD253" i="13"/>
  <c r="BE253" i="13" s="1"/>
  <c r="BF253" i="13"/>
  <c r="BG253" i="13" s="1"/>
  <c r="BD276" i="13"/>
  <c r="BE276" i="13" s="1"/>
  <c r="BF276" i="13"/>
  <c r="BG276" i="13" s="1"/>
  <c r="BH276" i="13" s="1"/>
  <c r="BD330" i="13"/>
  <c r="BE330" i="13" s="1"/>
  <c r="BF330" i="13"/>
  <c r="BG330" i="13" s="1"/>
  <c r="BD322" i="13"/>
  <c r="BE322" i="13" s="1"/>
  <c r="BF322" i="13"/>
  <c r="BG322" i="13" s="1"/>
  <c r="BH322" i="13" s="1"/>
  <c r="BD299" i="13"/>
  <c r="BE299" i="13" s="1"/>
  <c r="BF299" i="13"/>
  <c r="BG299" i="13" s="1"/>
  <c r="BD297" i="13"/>
  <c r="BE297" i="13" s="1"/>
  <c r="BF297" i="13"/>
  <c r="BG297" i="13" s="1"/>
  <c r="BH297" i="13" s="1"/>
  <c r="BD290" i="13"/>
  <c r="BE290" i="13" s="1"/>
  <c r="BF290" i="13"/>
  <c r="BG290" i="13" s="1"/>
  <c r="BD277" i="13"/>
  <c r="BE277" i="13" s="1"/>
  <c r="BF277" i="13"/>
  <c r="BG277" i="13" s="1"/>
  <c r="BH277" i="13" s="1"/>
  <c r="BF341" i="13"/>
  <c r="BG341" i="13" s="1"/>
  <c r="BH341" i="13" s="1"/>
  <c r="BF333" i="13"/>
  <c r="BG333" i="13" s="1"/>
  <c r="BH333" i="13" s="1"/>
  <c r="BD327" i="13"/>
  <c r="BE327" i="13" s="1"/>
  <c r="BF327" i="13"/>
  <c r="BG327" i="13" s="1"/>
  <c r="BH327" i="13" s="1"/>
  <c r="BD323" i="13"/>
  <c r="BE323" i="13" s="1"/>
  <c r="BF323" i="13"/>
  <c r="BG323" i="13" s="1"/>
  <c r="BF319" i="13"/>
  <c r="BG319" i="13" s="1"/>
  <c r="BH319" i="13" s="1"/>
  <c r="BF308" i="13"/>
  <c r="BG308" i="13" s="1"/>
  <c r="BH308" i="13" s="1"/>
  <c r="BD302" i="13"/>
  <c r="BE302" i="13" s="1"/>
  <c r="BF302" i="13"/>
  <c r="BG302" i="13" s="1"/>
  <c r="BD295" i="13"/>
  <c r="BE295" i="13" s="1"/>
  <c r="BF295" i="13"/>
  <c r="BG295" i="13" s="1"/>
  <c r="BH295" i="13" s="1"/>
  <c r="BD293" i="13"/>
  <c r="BE293" i="13" s="1"/>
  <c r="BF293" i="13"/>
  <c r="BG293" i="13" s="1"/>
  <c r="BD271" i="13"/>
  <c r="BE271" i="13" s="1"/>
  <c r="BF271" i="13"/>
  <c r="BG271" i="13" s="1"/>
  <c r="BH271" i="13" s="1"/>
  <c r="BD269" i="13"/>
  <c r="BE269" i="13" s="1"/>
  <c r="BF269" i="13"/>
  <c r="BG269" i="13" s="1"/>
  <c r="BD257" i="13"/>
  <c r="BE257" i="13" s="1"/>
  <c r="BF257" i="13"/>
  <c r="BG257" i="13" s="1"/>
  <c r="BH257" i="13" s="1"/>
  <c r="BD249" i="13"/>
  <c r="BE249" i="13" s="1"/>
  <c r="BF249" i="13"/>
  <c r="BG249" i="13" s="1"/>
  <c r="BF316" i="13"/>
  <c r="BG316" i="13" s="1"/>
  <c r="BH316" i="13" s="1"/>
  <c r="BD300" i="13"/>
  <c r="BE300" i="13" s="1"/>
  <c r="BF300" i="13"/>
  <c r="BG300" i="13" s="1"/>
  <c r="BD284" i="13"/>
  <c r="BE284" i="13" s="1"/>
  <c r="BF284" i="13"/>
  <c r="BG284" i="13" s="1"/>
  <c r="BD267" i="13"/>
  <c r="BE267" i="13" s="1"/>
  <c r="BF267" i="13"/>
  <c r="BG267" i="13" s="1"/>
  <c r="BD265" i="13"/>
  <c r="BE265" i="13" s="1"/>
  <c r="BF265" i="13"/>
  <c r="BG265" i="13" s="1"/>
  <c r="BD261" i="13"/>
  <c r="BE261" i="13" s="1"/>
  <c r="BF261" i="13"/>
  <c r="BG261" i="13" s="1"/>
  <c r="BD245" i="13"/>
  <c r="BE245" i="13" s="1"/>
  <c r="BF245" i="13"/>
  <c r="BG245" i="13" s="1"/>
  <c r="BF343" i="13"/>
  <c r="BG343" i="13" s="1"/>
  <c r="BH343" i="13" s="1"/>
  <c r="BF335" i="13"/>
  <c r="BG335" i="13" s="1"/>
  <c r="BH335" i="13" s="1"/>
  <c r="BD328" i="13"/>
  <c r="BE328" i="13" s="1"/>
  <c r="BF328" i="13"/>
  <c r="BG328" i="13" s="1"/>
  <c r="BD324" i="13"/>
  <c r="BE324" i="13" s="1"/>
  <c r="BF324" i="13"/>
  <c r="BG324" i="13" s="1"/>
  <c r="BF313" i="13"/>
  <c r="BG313" i="13" s="1"/>
  <c r="BH313" i="13" s="1"/>
  <c r="BD298" i="13"/>
  <c r="BE298" i="13" s="1"/>
  <c r="BF298" i="13"/>
  <c r="BG298" i="13" s="1"/>
  <c r="BH298" i="13" s="1"/>
  <c r="BD291" i="13"/>
  <c r="BE291" i="13" s="1"/>
  <c r="BF291" i="13"/>
  <c r="BG291" i="13" s="1"/>
  <c r="BD289" i="13"/>
  <c r="BE289" i="13" s="1"/>
  <c r="BF289" i="13"/>
  <c r="BG289" i="13" s="1"/>
  <c r="BD280" i="13"/>
  <c r="BE280" i="13" s="1"/>
  <c r="BF280" i="13"/>
  <c r="BG280" i="13" s="1"/>
  <c r="BD241" i="13"/>
  <c r="BE241" i="13" s="1"/>
  <c r="BF241" i="13"/>
  <c r="BG241" i="13" s="1"/>
  <c r="BH241" i="13" s="1"/>
  <c r="BD286" i="13"/>
  <c r="BE286" i="13" s="1"/>
  <c r="BF286" i="13"/>
  <c r="BG286" i="13" s="1"/>
  <c r="BD282" i="13"/>
  <c r="BE282" i="13" s="1"/>
  <c r="BF282" i="13"/>
  <c r="BG282" i="13" s="1"/>
  <c r="BD278" i="13"/>
  <c r="BE278" i="13" s="1"/>
  <c r="BF278" i="13"/>
  <c r="BG278" i="13" s="1"/>
  <c r="BD274" i="13"/>
  <c r="BE274" i="13" s="1"/>
  <c r="BF274" i="13"/>
  <c r="BG274" i="13" s="1"/>
  <c r="BH274" i="13" s="1"/>
  <c r="BD270" i="13"/>
  <c r="BE270" i="13" s="1"/>
  <c r="BF270" i="13"/>
  <c r="BG270" i="13" s="1"/>
  <c r="BD266" i="13"/>
  <c r="BE266" i="13" s="1"/>
  <c r="BF266" i="13"/>
  <c r="BG266" i="13" s="1"/>
  <c r="BH266" i="13" s="1"/>
  <c r="BD262" i="13"/>
  <c r="BE262" i="13" s="1"/>
  <c r="BF262" i="13"/>
  <c r="BG262" i="13" s="1"/>
  <c r="BD258" i="13"/>
  <c r="BE258" i="13" s="1"/>
  <c r="BF258" i="13"/>
  <c r="BG258" i="13" s="1"/>
  <c r="BH258" i="13" s="1"/>
  <c r="BD254" i="13"/>
  <c r="BE254" i="13" s="1"/>
  <c r="BF254" i="13"/>
  <c r="BG254" i="13" s="1"/>
  <c r="BD250" i="13"/>
  <c r="BE250" i="13" s="1"/>
  <c r="BF250" i="13"/>
  <c r="BG250" i="13" s="1"/>
  <c r="BH250" i="13" s="1"/>
  <c r="BD246" i="13"/>
  <c r="BE246" i="13" s="1"/>
  <c r="BF246" i="13"/>
  <c r="BG246" i="13" s="1"/>
  <c r="BD242" i="13"/>
  <c r="BE242" i="13" s="1"/>
  <c r="BF242" i="13"/>
  <c r="BG242" i="13" s="1"/>
  <c r="BH242" i="13" s="1"/>
  <c r="BD263" i="13"/>
  <c r="BE263" i="13" s="1"/>
  <c r="BF263" i="13"/>
  <c r="BG263" i="13" s="1"/>
  <c r="BD259" i="13"/>
  <c r="BE259" i="13" s="1"/>
  <c r="BF259" i="13"/>
  <c r="BG259" i="13" s="1"/>
  <c r="BH259" i="13" s="1"/>
  <c r="BD255" i="13"/>
  <c r="BE255" i="13" s="1"/>
  <c r="BF255" i="13"/>
  <c r="BG255" i="13" s="1"/>
  <c r="BD251" i="13"/>
  <c r="BE251" i="13" s="1"/>
  <c r="BF251" i="13"/>
  <c r="BG251" i="13" s="1"/>
  <c r="BH251" i="13" s="1"/>
  <c r="BD247" i="13"/>
  <c r="BE247" i="13" s="1"/>
  <c r="BF247" i="13"/>
  <c r="BG247" i="13" s="1"/>
  <c r="BD243" i="13"/>
  <c r="BE243" i="13" s="1"/>
  <c r="BF243" i="13"/>
  <c r="BG243" i="13" s="1"/>
  <c r="BH243" i="13" s="1"/>
  <c r="BD264" i="13"/>
  <c r="BE264" i="13" s="1"/>
  <c r="BF264" i="13"/>
  <c r="BG264" i="13" s="1"/>
  <c r="BD260" i="13"/>
  <c r="BE260" i="13" s="1"/>
  <c r="BF260" i="13"/>
  <c r="BG260" i="13" s="1"/>
  <c r="BH260" i="13" s="1"/>
  <c r="BD256" i="13"/>
  <c r="BE256" i="13" s="1"/>
  <c r="BF256" i="13"/>
  <c r="BG256" i="13" s="1"/>
  <c r="BD252" i="13"/>
  <c r="BE252" i="13" s="1"/>
  <c r="BF252" i="13"/>
  <c r="BG252" i="13" s="1"/>
  <c r="BH252" i="13" s="1"/>
  <c r="BD248" i="13"/>
  <c r="BE248" i="13" s="1"/>
  <c r="BF248" i="13"/>
  <c r="BG248" i="13" s="1"/>
  <c r="BD244" i="13"/>
  <c r="BE244" i="13" s="1"/>
  <c r="BF244" i="13"/>
  <c r="BG244" i="13" s="1"/>
  <c r="BH244" i="13" s="1"/>
  <c r="BF240" i="13"/>
  <c r="BG240" i="13" s="1"/>
  <c r="BH240" i="13" s="1"/>
  <c r="BF239" i="13"/>
  <c r="BG239" i="13" s="1"/>
  <c r="BH239" i="13" s="1"/>
  <c r="BF238" i="13"/>
  <c r="BG238" i="13" s="1"/>
  <c r="BH238" i="13" s="1"/>
  <c r="BF237" i="13"/>
  <c r="BG237" i="13" s="1"/>
  <c r="BH237" i="13" s="1"/>
  <c r="BF236" i="13"/>
  <c r="BG236" i="13" s="1"/>
  <c r="BH236" i="13" s="1"/>
  <c r="AW217" i="13"/>
  <c r="AX217" i="13" s="1"/>
  <c r="BA217" i="13" s="1"/>
  <c r="B222" i="13" s="1"/>
  <c r="AU161" i="12"/>
  <c r="AU152" i="12"/>
  <c r="AU147" i="12"/>
  <c r="AU138" i="12"/>
  <c r="AU129" i="12"/>
  <c r="AU120" i="12"/>
  <c r="AU115" i="12"/>
  <c r="AU106" i="12"/>
  <c r="AU97" i="12"/>
  <c r="AU88" i="12"/>
  <c r="AU83" i="12"/>
  <c r="AU74" i="12"/>
  <c r="AU65" i="12"/>
  <c r="AU56" i="12"/>
  <c r="AU51" i="12"/>
  <c r="AU165" i="12"/>
  <c r="AU156" i="12"/>
  <c r="AU151" i="12"/>
  <c r="AU142" i="12"/>
  <c r="AU133" i="12"/>
  <c r="AU124" i="12"/>
  <c r="AU119" i="12"/>
  <c r="AU110" i="12"/>
  <c r="AU101" i="12"/>
  <c r="AU92" i="12"/>
  <c r="AU87" i="12"/>
  <c r="AU78" i="12"/>
  <c r="AU69" i="12"/>
  <c r="AU60" i="12"/>
  <c r="AU55" i="12"/>
  <c r="AU160" i="12"/>
  <c r="AU155" i="12"/>
  <c r="AU146" i="12"/>
  <c r="AU137" i="12"/>
  <c r="AU128" i="12"/>
  <c r="AU123" i="12"/>
  <c r="AU114" i="12"/>
  <c r="AU105" i="12"/>
  <c r="AU96" i="12"/>
  <c r="AU91" i="12"/>
  <c r="AU82" i="12"/>
  <c r="AU73" i="12"/>
  <c r="AU64" i="12"/>
  <c r="AU59" i="12"/>
  <c r="AU50" i="12"/>
  <c r="AU48" i="12"/>
  <c r="AU164" i="12"/>
  <c r="AU159" i="12"/>
  <c r="AU150" i="12"/>
  <c r="AU141" i="12"/>
  <c r="AU132" i="12"/>
  <c r="AU127" i="12"/>
  <c r="AU118" i="12"/>
  <c r="AU109" i="12"/>
  <c r="AU100" i="12"/>
  <c r="AU95" i="12"/>
  <c r="AU86" i="12"/>
  <c r="AU77" i="12"/>
  <c r="AU68" i="12"/>
  <c r="AU63" i="12"/>
  <c r="AU54" i="12"/>
  <c r="AU168" i="12"/>
  <c r="AU163" i="12"/>
  <c r="AU154" i="12"/>
  <c r="AU145" i="12"/>
  <c r="AU136" i="12"/>
  <c r="AU131" i="12"/>
  <c r="AU122" i="12"/>
  <c r="AU113" i="12"/>
  <c r="AU104" i="12"/>
  <c r="AU99" i="12"/>
  <c r="AU90" i="12"/>
  <c r="AU81" i="12"/>
  <c r="AU72" i="12"/>
  <c r="AU67" i="12"/>
  <c r="AU58" i="12"/>
  <c r="AU49" i="12"/>
  <c r="AU167" i="12"/>
  <c r="AU158" i="12"/>
  <c r="AU149" i="12"/>
  <c r="AU140" i="12"/>
  <c r="AU135" i="12"/>
  <c r="AU126" i="12"/>
  <c r="AU117" i="12"/>
  <c r="AU108" i="12"/>
  <c r="AU103" i="12"/>
  <c r="AU94" i="12"/>
  <c r="AU85" i="12"/>
  <c r="AU76" i="12"/>
  <c r="AU71" i="12"/>
  <c r="AU62" i="12"/>
  <c r="AU53" i="12"/>
  <c r="AU162" i="12"/>
  <c r="AU153" i="12"/>
  <c r="AU144" i="12"/>
  <c r="AU139" i="12"/>
  <c r="AU130" i="12"/>
  <c r="AU121" i="12"/>
  <c r="AU112" i="12"/>
  <c r="AU107" i="12"/>
  <c r="AU98" i="12"/>
  <c r="AU89" i="12"/>
  <c r="AU80" i="12"/>
  <c r="AU75" i="12"/>
  <c r="AU66" i="12"/>
  <c r="AU57" i="12"/>
  <c r="AU166" i="12"/>
  <c r="AU157" i="12"/>
  <c r="AU148" i="12"/>
  <c r="AU143" i="12"/>
  <c r="AU134" i="12"/>
  <c r="AU125" i="12"/>
  <c r="AU116" i="12"/>
  <c r="AU111" i="12"/>
  <c r="AU102" i="12"/>
  <c r="AU93" i="12"/>
  <c r="AU84" i="12"/>
  <c r="AU79" i="12"/>
  <c r="AU70" i="12"/>
  <c r="AU61" i="12"/>
  <c r="AU52" i="12"/>
  <c r="AR48" i="12"/>
  <c r="B217" i="12" s="1"/>
  <c r="AT213" i="23" l="1"/>
  <c r="B219" i="23" s="1"/>
  <c r="BH324" i="13"/>
  <c r="BH261" i="13"/>
  <c r="BH300" i="13"/>
  <c r="BH282" i="13"/>
  <c r="BH289" i="13"/>
  <c r="BH273" i="13"/>
  <c r="BH279" i="13"/>
  <c r="BH268" i="13"/>
  <c r="BH306" i="13"/>
  <c r="BH287" i="13"/>
  <c r="BH321" i="13"/>
  <c r="BH342" i="13"/>
  <c r="BH256" i="13"/>
  <c r="BH247" i="13"/>
  <c r="BH263" i="13"/>
  <c r="BH254" i="13"/>
  <c r="BH270" i="13"/>
  <c r="BH286" i="13"/>
  <c r="BH291" i="13"/>
  <c r="BH249" i="13"/>
  <c r="BH293" i="13"/>
  <c r="BH323" i="13"/>
  <c r="BH290" i="13"/>
  <c r="BH330" i="13"/>
  <c r="BH275" i="13"/>
  <c r="BH314" i="13"/>
  <c r="BH281" i="13"/>
  <c r="BH294" i="13"/>
  <c r="BH325" i="13"/>
  <c r="BH267" i="13"/>
  <c r="BH334" i="13"/>
  <c r="AP76" i="23"/>
  <c r="B83" i="23" s="1"/>
  <c r="BH328" i="13"/>
  <c r="BH265" i="13"/>
  <c r="BH245" i="13"/>
  <c r="BH284" i="13"/>
  <c r="BH248" i="13"/>
  <c r="BH264" i="13"/>
  <c r="BH255" i="13"/>
  <c r="BH246" i="13"/>
  <c r="BH262" i="13"/>
  <c r="BH278" i="13"/>
  <c r="BH280" i="13"/>
  <c r="BH269" i="13"/>
  <c r="BH302" i="13"/>
  <c r="BH299" i="13"/>
  <c r="BH253" i="13"/>
  <c r="BH304" i="13"/>
  <c r="BH296" i="13"/>
  <c r="BH292" i="13"/>
  <c r="BH285" i="13"/>
  <c r="BH303" i="13"/>
  <c r="AY169" i="12"/>
  <c r="B218" i="12" s="1"/>
  <c r="AW169" i="12"/>
  <c r="B219" i="12" s="1"/>
  <c r="AU169" i="12"/>
  <c r="B221" i="12" s="1"/>
  <c r="BH355" i="13" l="1"/>
  <c r="B359" i="13" s="1"/>
  <c r="AK1932" i="12"/>
  <c r="AN1932" i="12" s="1"/>
  <c r="AO1932" i="12" s="1"/>
  <c r="AI1932" i="12"/>
  <c r="AJ1932" i="12" s="1"/>
  <c r="AK1959" i="12"/>
  <c r="AN1959" i="12" s="1"/>
  <c r="AO1959" i="12" s="1"/>
  <c r="AI1959" i="12"/>
  <c r="AJ1959" i="12" s="1"/>
  <c r="AW1982" i="12"/>
  <c r="AW1981" i="12"/>
  <c r="AO1982" i="12"/>
  <c r="AP1982" i="12" s="1"/>
  <c r="AQ1982" i="12" s="1"/>
  <c r="AO1981" i="12"/>
  <c r="AP1981" i="12" s="1"/>
  <c r="AQ1981" i="12" s="1"/>
  <c r="AO1983" i="12"/>
  <c r="AP1983" i="12" s="1"/>
  <c r="AQ1983" i="12" s="1"/>
  <c r="AO1984" i="12"/>
  <c r="AP1984" i="12" s="1"/>
  <c r="AQ1984" i="12" s="1"/>
  <c r="AO1985" i="12"/>
  <c r="AO1986" i="12"/>
  <c r="AR1986" i="12" s="1"/>
  <c r="AS1986" i="12" s="1"/>
  <c r="AO1987" i="12"/>
  <c r="AP1987" i="12" s="1"/>
  <c r="AQ1987" i="12" s="1"/>
  <c r="AO1988" i="12"/>
  <c r="AP1988" i="12" s="1"/>
  <c r="AQ1988" i="12" s="1"/>
  <c r="AO1989" i="12"/>
  <c r="AP1989" i="12" s="1"/>
  <c r="AQ1989" i="12" s="1"/>
  <c r="AO1990" i="12"/>
  <c r="AO1991" i="12"/>
  <c r="AO1992" i="12"/>
  <c r="AO1993" i="12"/>
  <c r="AO1994" i="12"/>
  <c r="AO1995" i="12"/>
  <c r="AR1995" i="12" s="1"/>
  <c r="AS1995" i="12" s="1"/>
  <c r="AO1996" i="12"/>
  <c r="AP1996" i="12" s="1"/>
  <c r="AQ1996" i="12" s="1"/>
  <c r="AO1997" i="12"/>
  <c r="AR1997" i="12" s="1"/>
  <c r="AS1997" i="12" s="1"/>
  <c r="AO1998" i="12"/>
  <c r="AO1999" i="12"/>
  <c r="AO2000" i="12"/>
  <c r="AO2001" i="12"/>
  <c r="AO2002" i="12"/>
  <c r="AR2002" i="12" s="1"/>
  <c r="AS2002" i="12" s="1"/>
  <c r="AO2003" i="12"/>
  <c r="AR2003" i="12" s="1"/>
  <c r="AS2003" i="12" s="1"/>
  <c r="AO2004" i="12"/>
  <c r="AP2004" i="12" s="1"/>
  <c r="AQ2004" i="12" s="1"/>
  <c r="AO2005" i="12"/>
  <c r="AR2005" i="12" s="1"/>
  <c r="AS2005" i="12" s="1"/>
  <c r="AO2006" i="12"/>
  <c r="AO2007" i="12"/>
  <c r="AO2008" i="12"/>
  <c r="AO2009" i="12"/>
  <c r="AO2010" i="12"/>
  <c r="AO2011" i="12"/>
  <c r="AP2011" i="12" s="1"/>
  <c r="AQ2011" i="12" s="1"/>
  <c r="AO2012" i="12"/>
  <c r="AP2012" i="12" s="1"/>
  <c r="AQ2012" i="12" s="1"/>
  <c r="AO2013" i="12"/>
  <c r="AP2013" i="12" s="1"/>
  <c r="AQ2013" i="12" s="1"/>
  <c r="AO2014" i="12"/>
  <c r="AO2015" i="12"/>
  <c r="AO2016" i="12"/>
  <c r="AO2017" i="12"/>
  <c r="AO2018" i="12"/>
  <c r="AR2018" i="12" s="1"/>
  <c r="AS2018" i="12" s="1"/>
  <c r="AO2019" i="12"/>
  <c r="AP2019" i="12" s="1"/>
  <c r="AQ2019" i="12" s="1"/>
  <c r="AO2020" i="12"/>
  <c r="AP2020" i="12" s="1"/>
  <c r="AQ2020" i="12" s="1"/>
  <c r="AO2021" i="12"/>
  <c r="AP2021" i="12" s="1"/>
  <c r="AQ2021" i="12" s="1"/>
  <c r="AO2022" i="12"/>
  <c r="AO2023" i="12"/>
  <c r="AO2024" i="12"/>
  <c r="AO2025" i="12"/>
  <c r="AO2026" i="12"/>
  <c r="AR2026" i="12" s="1"/>
  <c r="AS2026" i="12" s="1"/>
  <c r="AO2027" i="12"/>
  <c r="AP2027" i="12" s="1"/>
  <c r="AQ2027" i="12" s="1"/>
  <c r="AO2028" i="12"/>
  <c r="AP2028" i="12" s="1"/>
  <c r="AQ2028" i="12" s="1"/>
  <c r="AO2029" i="12"/>
  <c r="AP2029" i="12" s="1"/>
  <c r="AQ2029" i="12" s="1"/>
  <c r="AO2030" i="12"/>
  <c r="AO2031" i="12"/>
  <c r="AO2032" i="12"/>
  <c r="AO2033" i="12"/>
  <c r="AO2034" i="12"/>
  <c r="AR2034" i="12" s="1"/>
  <c r="AS2034" i="12" s="1"/>
  <c r="AO2035" i="12"/>
  <c r="AO2036" i="12"/>
  <c r="AP2036" i="12" s="1"/>
  <c r="AQ2036" i="12" s="1"/>
  <c r="AO2037" i="12"/>
  <c r="AR2037" i="12" s="1"/>
  <c r="AS2037" i="12" s="1"/>
  <c r="AO2038" i="12"/>
  <c r="AO2039" i="12"/>
  <c r="AO2040" i="12"/>
  <c r="AO2041" i="12"/>
  <c r="AO2042" i="12"/>
  <c r="AO2043" i="12"/>
  <c r="AP2043" i="12" s="1"/>
  <c r="AQ2043" i="12" s="1"/>
  <c r="AO2044" i="12"/>
  <c r="AP2044" i="12" s="1"/>
  <c r="AQ2044" i="12" s="1"/>
  <c r="AO2045" i="12"/>
  <c r="AP2045" i="12" s="1"/>
  <c r="AQ2045" i="12" s="1"/>
  <c r="AO2046" i="12"/>
  <c r="AO2047" i="12"/>
  <c r="AO2048" i="12"/>
  <c r="AO2049" i="12"/>
  <c r="AO2050" i="12"/>
  <c r="AO2051" i="12"/>
  <c r="AO2052" i="12"/>
  <c r="AP2052" i="12" s="1"/>
  <c r="AQ2052" i="12" s="1"/>
  <c r="AO2053" i="12"/>
  <c r="AP2053" i="12" s="1"/>
  <c r="AQ2053" i="12" s="1"/>
  <c r="AO2054" i="12"/>
  <c r="AO2055" i="12"/>
  <c r="AO2056" i="12"/>
  <c r="AO2057" i="12"/>
  <c r="AO2058" i="12"/>
  <c r="AO2059" i="12"/>
  <c r="AP2059" i="12" s="1"/>
  <c r="AQ2059" i="12" s="1"/>
  <c r="AO2060" i="12"/>
  <c r="AP2060" i="12" s="1"/>
  <c r="AQ2060" i="12" s="1"/>
  <c r="AO2061" i="12"/>
  <c r="AP2061" i="12" s="1"/>
  <c r="AQ2061" i="12" s="1"/>
  <c r="AO2062" i="12"/>
  <c r="AO2063" i="12"/>
  <c r="AO2064" i="12"/>
  <c r="AO2065" i="12"/>
  <c r="AO2066" i="12"/>
  <c r="AO2067" i="12"/>
  <c r="AP2067" i="12" s="1"/>
  <c r="AQ2067" i="12" s="1"/>
  <c r="AO2068" i="12"/>
  <c r="AP2068" i="12" s="1"/>
  <c r="AQ2068" i="12" s="1"/>
  <c r="AO2069" i="12"/>
  <c r="AP2069" i="12" s="1"/>
  <c r="AQ2069" i="12" s="1"/>
  <c r="AO2070" i="12"/>
  <c r="AO2071" i="12"/>
  <c r="AO2072" i="12"/>
  <c r="AO2073" i="12"/>
  <c r="AO2074" i="12"/>
  <c r="AO2075" i="12"/>
  <c r="AO2076" i="12"/>
  <c r="AP2076" i="12" s="1"/>
  <c r="AQ2076" i="12" s="1"/>
  <c r="AO2077" i="12"/>
  <c r="AP2077" i="12" s="1"/>
  <c r="AQ2077" i="12" s="1"/>
  <c r="AO2078" i="12"/>
  <c r="AO2079" i="12"/>
  <c r="AO2080" i="12"/>
  <c r="AR2080" i="12" s="1"/>
  <c r="AS2080" i="12" s="1"/>
  <c r="AO2081" i="12"/>
  <c r="AO2082" i="12"/>
  <c r="AR2082" i="12" s="1"/>
  <c r="AS2082" i="12" s="1"/>
  <c r="AO2083" i="12"/>
  <c r="AP2083" i="12" s="1"/>
  <c r="AQ2083" i="12" s="1"/>
  <c r="AO2084" i="12"/>
  <c r="AP2084" i="12" s="1"/>
  <c r="AQ2084" i="12" s="1"/>
  <c r="AO2085" i="12"/>
  <c r="AP2085" i="12" s="1"/>
  <c r="AQ2085" i="12" s="1"/>
  <c r="AO2086" i="12"/>
  <c r="AO2087" i="12"/>
  <c r="AO2088" i="12"/>
  <c r="AR2088" i="12" s="1"/>
  <c r="AS2088" i="12" s="1"/>
  <c r="AO2089" i="12"/>
  <c r="AO2090" i="12"/>
  <c r="AO2091" i="12"/>
  <c r="AR2091" i="12" s="1"/>
  <c r="AS2091" i="12" s="1"/>
  <c r="AO2092" i="12"/>
  <c r="AR2092" i="12" s="1"/>
  <c r="AS2092" i="12" s="1"/>
  <c r="AO2093" i="12"/>
  <c r="AR2093" i="12" s="1"/>
  <c r="AS2093" i="12" s="1"/>
  <c r="AO2094" i="12"/>
  <c r="AO2095" i="12"/>
  <c r="AO2096" i="12"/>
  <c r="AO2097" i="12"/>
  <c r="AO2098" i="12"/>
  <c r="AP2098" i="12" s="1"/>
  <c r="AQ2098" i="12" s="1"/>
  <c r="AO2099" i="12"/>
  <c r="AM1981" i="12"/>
  <c r="AN1981" i="12" s="1"/>
  <c r="AM1982" i="12"/>
  <c r="AN1982" i="12" s="1"/>
  <c r="AM1983" i="12"/>
  <c r="AN1983" i="12" s="1"/>
  <c r="AM1984" i="12"/>
  <c r="AN1984" i="12" s="1"/>
  <c r="AM1985" i="12"/>
  <c r="AN1985" i="12"/>
  <c r="AP1985" i="12"/>
  <c r="AQ1985" i="12" s="1"/>
  <c r="AR1985" i="12"/>
  <c r="AS1985" i="12" s="1"/>
  <c r="AM1986" i="12"/>
  <c r="AN1986" i="12" s="1"/>
  <c r="AM1987" i="12"/>
  <c r="AN1987" i="12" s="1"/>
  <c r="AR1987" i="12"/>
  <c r="AS1987" i="12" s="1"/>
  <c r="AM1988" i="12"/>
  <c r="AN1988" i="12" s="1"/>
  <c r="AM1989" i="12"/>
  <c r="AN1989" i="12" s="1"/>
  <c r="AM1990" i="12"/>
  <c r="AN1990" i="12" s="1"/>
  <c r="AP1990" i="12"/>
  <c r="AQ1990" i="12" s="1"/>
  <c r="AM1991" i="12"/>
  <c r="AN1991" i="12" s="1"/>
  <c r="AP1991" i="12"/>
  <c r="AQ1991" i="12" s="1"/>
  <c r="AR1991" i="12"/>
  <c r="AS1991" i="12" s="1"/>
  <c r="AM1992" i="12"/>
  <c r="AN1992" i="12" s="1"/>
  <c r="AP1992" i="12"/>
  <c r="AQ1992" i="12" s="1"/>
  <c r="AM1993" i="12"/>
  <c r="AN1993" i="12" s="1"/>
  <c r="AP1993" i="12"/>
  <c r="AQ1993" i="12" s="1"/>
  <c r="AR1993" i="12"/>
  <c r="AS1993" i="12" s="1"/>
  <c r="AM1994" i="12"/>
  <c r="AN1994" i="12" s="1"/>
  <c r="AR1994" i="12"/>
  <c r="AS1994" i="12" s="1"/>
  <c r="AM1995" i="12"/>
  <c r="AN1995" i="12" s="1"/>
  <c r="AP1995" i="12"/>
  <c r="AQ1995" i="12" s="1"/>
  <c r="AM1996" i="12"/>
  <c r="AN1996" i="12" s="1"/>
  <c r="AM1997" i="12"/>
  <c r="AN1997" i="12" s="1"/>
  <c r="AM1998" i="12"/>
  <c r="AN1998" i="12" s="1"/>
  <c r="AP1998" i="12"/>
  <c r="AQ1998" i="12" s="1"/>
  <c r="AM1999" i="12"/>
  <c r="AN1999" i="12" s="1"/>
  <c r="AP1999" i="12"/>
  <c r="AQ1999" i="12" s="1"/>
  <c r="AR1999" i="12"/>
  <c r="AS1999" i="12" s="1"/>
  <c r="AM2000" i="12"/>
  <c r="AN2000" i="12" s="1"/>
  <c r="AP2000" i="12"/>
  <c r="AQ2000" i="12" s="1"/>
  <c r="AM2001" i="12"/>
  <c r="AN2001" i="12"/>
  <c r="AP2001" i="12"/>
  <c r="AQ2001" i="12" s="1"/>
  <c r="AR2001" i="12"/>
  <c r="AS2001" i="12" s="1"/>
  <c r="AM2002" i="12"/>
  <c r="AN2002" i="12" s="1"/>
  <c r="AM2003" i="12"/>
  <c r="AN2003" i="12"/>
  <c r="AM2004" i="12"/>
  <c r="AN2004" i="12" s="1"/>
  <c r="AM2005" i="12"/>
  <c r="AN2005" i="12"/>
  <c r="AM2006" i="12"/>
  <c r="AN2006" i="12" s="1"/>
  <c r="AP2006" i="12"/>
  <c r="AQ2006" i="12" s="1"/>
  <c r="AM2007" i="12"/>
  <c r="AN2007" i="12" s="1"/>
  <c r="AP2007" i="12"/>
  <c r="AQ2007" i="12" s="1"/>
  <c r="AR2007" i="12"/>
  <c r="AS2007" i="12" s="1"/>
  <c r="AM2008" i="12"/>
  <c r="AN2008" i="12" s="1"/>
  <c r="AM2009" i="12"/>
  <c r="AN2009" i="12"/>
  <c r="AP2009" i="12"/>
  <c r="AQ2009" i="12" s="1"/>
  <c r="AR2009" i="12"/>
  <c r="AS2009" i="12" s="1"/>
  <c r="AM2010" i="12"/>
  <c r="AN2010" i="12" s="1"/>
  <c r="AR2010" i="12"/>
  <c r="AS2010" i="12" s="1"/>
  <c r="AM2011" i="12"/>
  <c r="AN2011" i="12" s="1"/>
  <c r="AM2012" i="12"/>
  <c r="AN2012" i="12" s="1"/>
  <c r="AM2013" i="12"/>
  <c r="AN2013" i="12"/>
  <c r="AM2014" i="12"/>
  <c r="AN2014" i="12" s="1"/>
  <c r="AP2014" i="12"/>
  <c r="AQ2014" i="12" s="1"/>
  <c r="AM2015" i="12"/>
  <c r="AN2015" i="12" s="1"/>
  <c r="AP2015" i="12"/>
  <c r="AQ2015" i="12" s="1"/>
  <c r="AR2015" i="12"/>
  <c r="AS2015" i="12" s="1"/>
  <c r="AM2016" i="12"/>
  <c r="AN2016" i="12" s="1"/>
  <c r="AM2017" i="12"/>
  <c r="AN2017" i="12"/>
  <c r="AP2017" i="12"/>
  <c r="AQ2017" i="12" s="1"/>
  <c r="AR2017" i="12"/>
  <c r="AS2017" i="12" s="1"/>
  <c r="AM2018" i="12"/>
  <c r="AN2018" i="12" s="1"/>
  <c r="AM2019" i="12"/>
  <c r="AN2019" i="12" s="1"/>
  <c r="AM2020" i="12"/>
  <c r="AN2020" i="12" s="1"/>
  <c r="AM2021" i="12"/>
  <c r="AN2021" i="12" s="1"/>
  <c r="AM2022" i="12"/>
  <c r="AN2022" i="12" s="1"/>
  <c r="AP2022" i="12"/>
  <c r="AQ2022" i="12" s="1"/>
  <c r="AM2023" i="12"/>
  <c r="AN2023" i="12" s="1"/>
  <c r="AP2023" i="12"/>
  <c r="AQ2023" i="12" s="1"/>
  <c r="AR2023" i="12"/>
  <c r="AS2023" i="12" s="1"/>
  <c r="AM2024" i="12"/>
  <c r="AN2024" i="12" s="1"/>
  <c r="AM2025" i="12"/>
  <c r="AN2025" i="12"/>
  <c r="AP2025" i="12"/>
  <c r="AQ2025" i="12" s="1"/>
  <c r="AR2025" i="12"/>
  <c r="AS2025" i="12" s="1"/>
  <c r="AM2026" i="12"/>
  <c r="AN2026" i="12" s="1"/>
  <c r="AM2027" i="12"/>
  <c r="AN2027" i="12" s="1"/>
  <c r="AR2027" i="12"/>
  <c r="AS2027" i="12" s="1"/>
  <c r="AM2028" i="12"/>
  <c r="AN2028" i="12" s="1"/>
  <c r="AM2029" i="12"/>
  <c r="AN2029" i="12" s="1"/>
  <c r="AM2030" i="12"/>
  <c r="AN2030" i="12" s="1"/>
  <c r="AP2030" i="12"/>
  <c r="AQ2030" i="12" s="1"/>
  <c r="AM2031" i="12"/>
  <c r="AN2031" i="12" s="1"/>
  <c r="AP2031" i="12"/>
  <c r="AQ2031" i="12" s="1"/>
  <c r="AR2031" i="12"/>
  <c r="AS2031" i="12" s="1"/>
  <c r="AM2032" i="12"/>
  <c r="AN2032" i="12" s="1"/>
  <c r="AM2033" i="12"/>
  <c r="AN2033" i="12" s="1"/>
  <c r="AP2033" i="12"/>
  <c r="AQ2033" i="12" s="1"/>
  <c r="AR2033" i="12"/>
  <c r="AS2033" i="12" s="1"/>
  <c r="AM2034" i="12"/>
  <c r="AN2034" i="12" s="1"/>
  <c r="AM2035" i="12"/>
  <c r="AN2035" i="12" s="1"/>
  <c r="AP2035" i="12"/>
  <c r="AQ2035" i="12" s="1"/>
  <c r="AR2035" i="12"/>
  <c r="AS2035" i="12" s="1"/>
  <c r="AM2036" i="12"/>
  <c r="AN2036" i="12" s="1"/>
  <c r="AM2037" i="12"/>
  <c r="AN2037" i="12" s="1"/>
  <c r="AM2038" i="12"/>
  <c r="AN2038" i="12" s="1"/>
  <c r="AP2038" i="12"/>
  <c r="AQ2038" i="12" s="1"/>
  <c r="AM2039" i="12"/>
  <c r="AN2039" i="12" s="1"/>
  <c r="AP2039" i="12"/>
  <c r="AQ2039" i="12" s="1"/>
  <c r="AR2039" i="12"/>
  <c r="AS2039" i="12" s="1"/>
  <c r="AM2040" i="12"/>
  <c r="AN2040" i="12" s="1"/>
  <c r="AM2041" i="12"/>
  <c r="AN2041" i="12" s="1"/>
  <c r="AP2041" i="12"/>
  <c r="AQ2041" i="12" s="1"/>
  <c r="AR2041" i="12"/>
  <c r="AS2041" i="12" s="1"/>
  <c r="AM2042" i="12"/>
  <c r="AN2042" i="12" s="1"/>
  <c r="AR2042" i="12"/>
  <c r="AS2042" i="12" s="1"/>
  <c r="AM2043" i="12"/>
  <c r="AN2043" i="12"/>
  <c r="AM2044" i="12"/>
  <c r="AN2044" i="12" s="1"/>
  <c r="AM2045" i="12"/>
  <c r="AN2045" i="12"/>
  <c r="AM2046" i="12"/>
  <c r="AN2046" i="12" s="1"/>
  <c r="AP2046" i="12"/>
  <c r="AQ2046" i="12" s="1"/>
  <c r="AM2047" i="12"/>
  <c r="AN2047" i="12" s="1"/>
  <c r="AP2047" i="12"/>
  <c r="AQ2047" i="12" s="1"/>
  <c r="AR2047" i="12"/>
  <c r="AS2047" i="12" s="1"/>
  <c r="AM2048" i="12"/>
  <c r="AN2048" i="12" s="1"/>
  <c r="AM2049" i="12"/>
  <c r="AN2049" i="12" s="1"/>
  <c r="AP2049" i="12"/>
  <c r="AQ2049" i="12" s="1"/>
  <c r="AR2049" i="12"/>
  <c r="AS2049" i="12" s="1"/>
  <c r="AM2050" i="12"/>
  <c r="AN2050" i="12" s="1"/>
  <c r="AR2050" i="12"/>
  <c r="AS2050" i="12" s="1"/>
  <c r="AM2051" i="12"/>
  <c r="AN2051" i="12" s="1"/>
  <c r="AP2051" i="12"/>
  <c r="AQ2051" i="12" s="1"/>
  <c r="AR2051" i="12"/>
  <c r="AS2051" i="12" s="1"/>
  <c r="AM2052" i="12"/>
  <c r="AN2052" i="12" s="1"/>
  <c r="AM2053" i="12"/>
  <c r="AN2053" i="12" s="1"/>
  <c r="AM2054" i="12"/>
  <c r="AN2054" i="12" s="1"/>
  <c r="AP2054" i="12"/>
  <c r="AQ2054" i="12" s="1"/>
  <c r="AM2055" i="12"/>
  <c r="AN2055" i="12"/>
  <c r="AP2055" i="12"/>
  <c r="AQ2055" i="12" s="1"/>
  <c r="AR2055" i="12"/>
  <c r="AS2055" i="12" s="1"/>
  <c r="AM2056" i="12"/>
  <c r="AN2056" i="12" s="1"/>
  <c r="AM2057" i="12"/>
  <c r="AN2057" i="12" s="1"/>
  <c r="AP2057" i="12"/>
  <c r="AQ2057" i="12" s="1"/>
  <c r="AR2057" i="12"/>
  <c r="AS2057" i="12" s="1"/>
  <c r="AM2058" i="12"/>
  <c r="AN2058" i="12" s="1"/>
  <c r="AR2058" i="12"/>
  <c r="AS2058" i="12" s="1"/>
  <c r="AM2059" i="12"/>
  <c r="AN2059" i="12" s="1"/>
  <c r="AM2060" i="12"/>
  <c r="AN2060" i="12" s="1"/>
  <c r="AM2061" i="12"/>
  <c r="AN2061" i="12" s="1"/>
  <c r="AM2062" i="12"/>
  <c r="AN2062" i="12" s="1"/>
  <c r="AP2062" i="12"/>
  <c r="AQ2062" i="12" s="1"/>
  <c r="AM2063" i="12"/>
  <c r="AN2063" i="12"/>
  <c r="AP2063" i="12"/>
  <c r="AQ2063" i="12" s="1"/>
  <c r="AR2063" i="12"/>
  <c r="AS2063" i="12" s="1"/>
  <c r="AM2064" i="12"/>
  <c r="AN2064" i="12" s="1"/>
  <c r="AM2065" i="12"/>
  <c r="AN2065" i="12" s="1"/>
  <c r="AP2065" i="12"/>
  <c r="AQ2065" i="12" s="1"/>
  <c r="AR2065" i="12"/>
  <c r="AS2065" i="12" s="1"/>
  <c r="AM2066" i="12"/>
  <c r="AN2066" i="12" s="1"/>
  <c r="AR2066" i="12"/>
  <c r="AS2066" i="12" s="1"/>
  <c r="AM2067" i="12"/>
  <c r="AN2067" i="12" s="1"/>
  <c r="AR2067" i="12"/>
  <c r="AS2067" i="12" s="1"/>
  <c r="AM2068" i="12"/>
  <c r="AN2068" i="12" s="1"/>
  <c r="AM2069" i="12"/>
  <c r="AN2069" i="12" s="1"/>
  <c r="AM2070" i="12"/>
  <c r="AN2070" i="12" s="1"/>
  <c r="AP2070" i="12"/>
  <c r="AQ2070" i="12" s="1"/>
  <c r="AM2071" i="12"/>
  <c r="AN2071" i="12"/>
  <c r="AR2071" i="12"/>
  <c r="AS2071" i="12" s="1"/>
  <c r="AP2071" i="12"/>
  <c r="AQ2071" i="12" s="1"/>
  <c r="AM2072" i="12"/>
  <c r="AN2072" i="12" s="1"/>
  <c r="AM2073" i="12"/>
  <c r="AN2073" i="12" s="1"/>
  <c r="AP2073" i="12"/>
  <c r="AQ2073" i="12" s="1"/>
  <c r="AR2073" i="12"/>
  <c r="AS2073" i="12" s="1"/>
  <c r="AM2074" i="12"/>
  <c r="AN2074" i="12" s="1"/>
  <c r="AM2075" i="12"/>
  <c r="AN2075" i="12"/>
  <c r="AP2075" i="12"/>
  <c r="AQ2075" i="12" s="1"/>
  <c r="AR2075" i="12"/>
  <c r="AS2075" i="12" s="1"/>
  <c r="AM2076" i="12"/>
  <c r="AN2076" i="12" s="1"/>
  <c r="AM2077" i="12"/>
  <c r="AN2077" i="12" s="1"/>
  <c r="AM2078" i="12"/>
  <c r="AN2078" i="12" s="1"/>
  <c r="AM2079" i="12"/>
  <c r="AN2079" i="12" s="1"/>
  <c r="AR2079" i="12"/>
  <c r="AS2079" i="12" s="1"/>
  <c r="AP2079" i="12"/>
  <c r="AQ2079" i="12" s="1"/>
  <c r="AM2080" i="12"/>
  <c r="AN2080" i="12" s="1"/>
  <c r="AM2081" i="12"/>
  <c r="AN2081" i="12" s="1"/>
  <c r="AP2081" i="12"/>
  <c r="AQ2081" i="12" s="1"/>
  <c r="AR2081" i="12"/>
  <c r="AS2081" i="12" s="1"/>
  <c r="AM2082" i="12"/>
  <c r="AN2082" i="12" s="1"/>
  <c r="AP2082" i="12"/>
  <c r="AQ2082" i="12" s="1"/>
  <c r="AM2083" i="12"/>
  <c r="AN2083" i="12" s="1"/>
  <c r="AM2084" i="12"/>
  <c r="AN2084" i="12" s="1"/>
  <c r="AM2085" i="12"/>
  <c r="AN2085" i="12" s="1"/>
  <c r="AM2086" i="12"/>
  <c r="AN2086" i="12" s="1"/>
  <c r="AP2086" i="12"/>
  <c r="AQ2086" i="12" s="1"/>
  <c r="AM2087" i="12"/>
  <c r="AN2087" i="12"/>
  <c r="AR2087" i="12"/>
  <c r="AS2087" i="12" s="1"/>
  <c r="AP2087" i="12"/>
  <c r="AQ2087" i="12" s="1"/>
  <c r="AM2088" i="12"/>
  <c r="AN2088" i="12" s="1"/>
  <c r="AM2089" i="12"/>
  <c r="AN2089" i="12" s="1"/>
  <c r="AP2089" i="12"/>
  <c r="AQ2089" i="12"/>
  <c r="AR2089" i="12"/>
  <c r="AS2089" i="12" s="1"/>
  <c r="AM2090" i="12"/>
  <c r="AN2090" i="12" s="1"/>
  <c r="AP2090" i="12"/>
  <c r="AQ2090" i="12" s="1"/>
  <c r="AM2091" i="12"/>
  <c r="AN2091" i="12" s="1"/>
  <c r="AM2092" i="12"/>
  <c r="AN2092" i="12" s="1"/>
  <c r="AM2093" i="12"/>
  <c r="AN2093" i="12" s="1"/>
  <c r="AM2094" i="12"/>
  <c r="AN2094" i="12" s="1"/>
  <c r="AP2094" i="12"/>
  <c r="AQ2094" i="12" s="1"/>
  <c r="AM2095" i="12"/>
  <c r="AN2095" i="12" s="1"/>
  <c r="AR2095" i="12"/>
  <c r="AS2095" i="12" s="1"/>
  <c r="AM2096" i="12"/>
  <c r="AN2096" i="12" s="1"/>
  <c r="AR2096" i="12"/>
  <c r="AS2096" i="12" s="1"/>
  <c r="AM2097" i="12"/>
  <c r="AN2097" i="12" s="1"/>
  <c r="AP2097" i="12"/>
  <c r="AQ2097" i="12"/>
  <c r="AR2097" i="12"/>
  <c r="AS2097" i="12" s="1"/>
  <c r="AM2098" i="12"/>
  <c r="AN2098" i="12" s="1"/>
  <c r="AM2099" i="12"/>
  <c r="AN2099" i="12" s="1"/>
  <c r="AR2099" i="12"/>
  <c r="AS2099" i="12" s="1"/>
  <c r="AO1980" i="12"/>
  <c r="AP1980" i="12" s="1"/>
  <c r="AQ1980" i="12" s="1"/>
  <c r="AM1980" i="12"/>
  <c r="AN1980" i="12" s="1"/>
  <c r="N10" i="20"/>
  <c r="N8" i="12" s="1"/>
  <c r="AR2084" i="12" l="1"/>
  <c r="AS2084" i="12" s="1"/>
  <c r="AR2083" i="12"/>
  <c r="AS2083" i="12" s="1"/>
  <c r="AR2098" i="12"/>
  <c r="AS2098" i="12" s="1"/>
  <c r="AR2077" i="12"/>
  <c r="AS2077" i="12" s="1"/>
  <c r="AR2043" i="12"/>
  <c r="AS2043" i="12" s="1"/>
  <c r="AR2019" i="12"/>
  <c r="AS2019" i="12" s="1"/>
  <c r="AP2003" i="12"/>
  <c r="AQ2003" i="12" s="1"/>
  <c r="AP2093" i="12"/>
  <c r="AQ2093" i="12" s="1"/>
  <c r="AR2059" i="12"/>
  <c r="AS2059" i="12" s="1"/>
  <c r="AP2088" i="12"/>
  <c r="AQ2088" i="12" s="1"/>
  <c r="AR2011" i="12"/>
  <c r="AS2011" i="12" s="1"/>
  <c r="AP2037" i="12"/>
  <c r="AQ2037" i="12" s="1"/>
  <c r="AR2045" i="12"/>
  <c r="AS2045" i="12" s="1"/>
  <c r="AP2005" i="12"/>
  <c r="AQ2005" i="12" s="1"/>
  <c r="AR2085" i="12"/>
  <c r="AS2085" i="12" s="1"/>
  <c r="AR2069" i="12"/>
  <c r="AS2069" i="12" s="1"/>
  <c r="AP1997" i="12"/>
  <c r="AQ1997" i="12" s="1"/>
  <c r="AR2013" i="12"/>
  <c r="AS2013" i="12" s="1"/>
  <c r="AR2021" i="12"/>
  <c r="AS2021" i="12" s="1"/>
  <c r="AR2053" i="12"/>
  <c r="AS2053" i="12" s="1"/>
  <c r="AR2061" i="12"/>
  <c r="AS2061" i="12" s="1"/>
  <c r="AR2029" i="12"/>
  <c r="AS2029" i="12" s="1"/>
  <c r="AR1989" i="12"/>
  <c r="AS1989" i="12" s="1"/>
  <c r="AL1932" i="12"/>
  <c r="AM1932" i="12" s="1"/>
  <c r="AP1932" i="12" s="1"/>
  <c r="B1950" i="12" s="1"/>
  <c r="AR1980" i="12"/>
  <c r="AS1980" i="12" s="1"/>
  <c r="AL1959" i="12"/>
  <c r="AM1959" i="12" s="1"/>
  <c r="AP1959" i="12" s="1"/>
  <c r="B1966" i="12" s="1"/>
  <c r="AW1983" i="12"/>
  <c r="AN2100" i="12"/>
  <c r="AR1983" i="12"/>
  <c r="AS1983" i="12" s="1"/>
  <c r="AP2092" i="12"/>
  <c r="AQ2092" i="12" s="1"/>
  <c r="AP2048" i="12"/>
  <c r="AQ2048" i="12" s="1"/>
  <c r="AR2048" i="12"/>
  <c r="AS2048" i="12" s="1"/>
  <c r="AP2016" i="12"/>
  <c r="AQ2016" i="12" s="1"/>
  <c r="AR2016" i="12"/>
  <c r="AS2016" i="12" s="1"/>
  <c r="AP2095" i="12"/>
  <c r="AQ2095" i="12" s="1"/>
  <c r="AR2086" i="12"/>
  <c r="AS2086" i="12" s="1"/>
  <c r="AP2056" i="12"/>
  <c r="AQ2056" i="12" s="1"/>
  <c r="AR2056" i="12"/>
  <c r="AS2056" i="12" s="1"/>
  <c r="AP2024" i="12"/>
  <c r="AQ2024" i="12" s="1"/>
  <c r="AR2024" i="12"/>
  <c r="AS2024" i="12" s="1"/>
  <c r="AP2091" i="12"/>
  <c r="AQ2091" i="12" s="1"/>
  <c r="AP2099" i="12"/>
  <c r="AQ2099" i="12" s="1"/>
  <c r="AP2080" i="12"/>
  <c r="AQ2080" i="12" s="1"/>
  <c r="AP2078" i="12"/>
  <c r="AQ2078" i="12" s="1"/>
  <c r="AR2078" i="12"/>
  <c r="AS2078" i="12" s="1"/>
  <c r="AP2064" i="12"/>
  <c r="AQ2064" i="12" s="1"/>
  <c r="AR2064" i="12"/>
  <c r="AS2064" i="12" s="1"/>
  <c r="AP2032" i="12"/>
  <c r="AQ2032" i="12" s="1"/>
  <c r="AR2032" i="12"/>
  <c r="AS2032" i="12" s="1"/>
  <c r="AR2090" i="12"/>
  <c r="AS2090" i="12" s="1"/>
  <c r="AP2096" i="12"/>
  <c r="AQ2096" i="12" s="1"/>
  <c r="AP2040" i="12"/>
  <c r="AQ2040" i="12" s="1"/>
  <c r="AR2040" i="12"/>
  <c r="AS2040" i="12" s="1"/>
  <c r="AP2008" i="12"/>
  <c r="AQ2008" i="12" s="1"/>
  <c r="AR2008" i="12"/>
  <c r="AS2008" i="12" s="1"/>
  <c r="AR2094" i="12"/>
  <c r="AS2094" i="12" s="1"/>
  <c r="AR2074" i="12"/>
  <c r="AS2074" i="12" s="1"/>
  <c r="AP2074" i="12"/>
  <c r="AQ2074" i="12" s="1"/>
  <c r="AP2072" i="12"/>
  <c r="AQ2072" i="12" s="1"/>
  <c r="AR2072" i="12"/>
  <c r="AS2072" i="12" s="1"/>
  <c r="AR2076" i="12"/>
  <c r="AS2076" i="12" s="1"/>
  <c r="AR2068" i="12"/>
  <c r="AS2068" i="12" s="1"/>
  <c r="AP2066" i="12"/>
  <c r="AQ2066" i="12" s="1"/>
  <c r="AR2060" i="12"/>
  <c r="AS2060" i="12" s="1"/>
  <c r="AP2058" i="12"/>
  <c r="AQ2058" i="12" s="1"/>
  <c r="AR2052" i="12"/>
  <c r="AS2052" i="12" s="1"/>
  <c r="AP2050" i="12"/>
  <c r="AQ2050" i="12" s="1"/>
  <c r="AR2044" i="12"/>
  <c r="AS2044" i="12" s="1"/>
  <c r="AP2042" i="12"/>
  <c r="AQ2042" i="12" s="1"/>
  <c r="AR2036" i="12"/>
  <c r="AS2036" i="12" s="1"/>
  <c r="AP2034" i="12"/>
  <c r="AQ2034" i="12" s="1"/>
  <c r="AR2028" i="12"/>
  <c r="AS2028" i="12" s="1"/>
  <c r="AP2026" i="12"/>
  <c r="AQ2026" i="12" s="1"/>
  <c r="AR2020" i="12"/>
  <c r="AS2020" i="12" s="1"/>
  <c r="AP2018" i="12"/>
  <c r="AQ2018" i="12" s="1"/>
  <c r="AR2012" i="12"/>
  <c r="AS2012" i="12" s="1"/>
  <c r="AP2010" i="12"/>
  <c r="AQ2010" i="12" s="1"/>
  <c r="AR2004" i="12"/>
  <c r="AS2004" i="12" s="1"/>
  <c r="AP2002" i="12"/>
  <c r="AQ2002" i="12" s="1"/>
  <c r="AR1996" i="12"/>
  <c r="AS1996" i="12" s="1"/>
  <c r="AP1994" i="12"/>
  <c r="AQ1994" i="12" s="1"/>
  <c r="AR1988" i="12"/>
  <c r="AS1988" i="12" s="1"/>
  <c r="AP1986" i="12"/>
  <c r="AQ1986" i="12" s="1"/>
  <c r="AR1981" i="12"/>
  <c r="AS1981" i="12" s="1"/>
  <c r="AR2070" i="12"/>
  <c r="AS2070" i="12" s="1"/>
  <c r="AR2062" i="12"/>
  <c r="AS2062" i="12" s="1"/>
  <c r="AR2054" i="12"/>
  <c r="AS2054" i="12" s="1"/>
  <c r="AR2046" i="12"/>
  <c r="AS2046" i="12" s="1"/>
  <c r="AR2038" i="12"/>
  <c r="AS2038" i="12" s="1"/>
  <c r="AR2030" i="12"/>
  <c r="AS2030" i="12" s="1"/>
  <c r="AR2022" i="12"/>
  <c r="AS2022" i="12" s="1"/>
  <c r="AR2014" i="12"/>
  <c r="AS2014" i="12" s="1"/>
  <c r="AR2006" i="12"/>
  <c r="AS2006" i="12" s="1"/>
  <c r="AR1998" i="12"/>
  <c r="AS1998" i="12" s="1"/>
  <c r="AR1990" i="12"/>
  <c r="AS1990" i="12" s="1"/>
  <c r="AR1982" i="12"/>
  <c r="AS1982" i="12" s="1"/>
  <c r="AR2000" i="12"/>
  <c r="AS2000" i="12" s="1"/>
  <c r="AR1992" i="12"/>
  <c r="AS1992" i="12" s="1"/>
  <c r="AR1984" i="12"/>
  <c r="AS1984" i="12" s="1"/>
  <c r="B9" i="1"/>
  <c r="N9" i="1"/>
  <c r="B10" i="21"/>
  <c r="B10" i="22"/>
  <c r="BJ66" i="22"/>
  <c r="BI66" i="22"/>
  <c r="BI65" i="22"/>
  <c r="BJ65" i="22" s="1"/>
  <c r="BI64" i="22"/>
  <c r="BJ64" i="22" s="1"/>
  <c r="BI63" i="22"/>
  <c r="BJ63" i="22" s="1"/>
  <c r="BI62" i="22"/>
  <c r="BJ62" i="22" s="1"/>
  <c r="BI61" i="22"/>
  <c r="BJ61" i="22" s="1"/>
  <c r="BI60" i="22"/>
  <c r="BJ60" i="22" s="1"/>
  <c r="BJ59" i="22"/>
  <c r="BI59" i="22"/>
  <c r="BI58" i="22"/>
  <c r="BJ58" i="22" s="1"/>
  <c r="BI57" i="22"/>
  <c r="BJ57" i="22" s="1"/>
  <c r="BI56" i="22"/>
  <c r="BJ56" i="22" s="1"/>
  <c r="BJ55" i="22"/>
  <c r="BI55" i="22"/>
  <c r="BJ54" i="22"/>
  <c r="BI54" i="22"/>
  <c r="BI53" i="22"/>
  <c r="BJ53" i="22" s="1"/>
  <c r="BI52" i="22"/>
  <c r="BJ52" i="22" s="1"/>
  <c r="BI51" i="22"/>
  <c r="BJ51" i="22" s="1"/>
  <c r="BJ50" i="22"/>
  <c r="BI50" i="22"/>
  <c r="BI49" i="22"/>
  <c r="BJ49" i="22" s="1"/>
  <c r="BI48" i="22"/>
  <c r="BJ48" i="22" s="1"/>
  <c r="BI47" i="22"/>
  <c r="BJ47" i="22" s="1"/>
  <c r="BI46" i="22"/>
  <c r="BJ46" i="22" s="1"/>
  <c r="BI45" i="22"/>
  <c r="BJ45" i="22" s="1"/>
  <c r="BI44" i="22"/>
  <c r="BJ44" i="22" s="1"/>
  <c r="BJ43" i="22"/>
  <c r="BI43" i="22"/>
  <c r="BI42" i="22"/>
  <c r="BJ42" i="22" s="1"/>
  <c r="BI41" i="22"/>
  <c r="BJ41" i="22" s="1"/>
  <c r="BI40" i="22"/>
  <c r="BJ40" i="22" s="1"/>
  <c r="BJ39" i="22"/>
  <c r="BI39" i="22"/>
  <c r="BI38" i="22"/>
  <c r="BJ38" i="22" s="1"/>
  <c r="BI37" i="22"/>
  <c r="BJ37" i="22" s="1"/>
  <c r="BI36" i="22"/>
  <c r="BJ36" i="22" s="1"/>
  <c r="BI35" i="22"/>
  <c r="BJ35" i="22" s="1"/>
  <c r="BJ34" i="22"/>
  <c r="BI34" i="22"/>
  <c r="BI33" i="22"/>
  <c r="BJ33" i="22" s="1"/>
  <c r="BI32" i="22"/>
  <c r="BJ32" i="22" s="1"/>
  <c r="AQ2100" i="12" l="1"/>
  <c r="AS2100" i="12"/>
  <c r="BJ67" i="22"/>
  <c r="B68" i="22" s="1"/>
  <c r="AT2100" i="12" l="1"/>
  <c r="B2118" i="12" s="1"/>
  <c r="B8" i="13"/>
  <c r="B10" i="23"/>
  <c r="B10" i="9"/>
  <c r="B10" i="8"/>
  <c r="AG559" i="23"/>
  <c r="AH688" i="23" s="1"/>
  <c r="B706" i="23" s="1"/>
  <c r="AG409" i="23"/>
  <c r="AH538" i="23" s="1"/>
  <c r="B556" i="23" s="1"/>
  <c r="AG259" i="23"/>
  <c r="AH388" i="23" s="1"/>
  <c r="B406" i="23" s="1"/>
  <c r="AG237" i="23"/>
  <c r="AH241" i="23" s="1"/>
  <c r="B255" i="23" s="1"/>
  <c r="AG222" i="23"/>
  <c r="AG227" i="23" s="1"/>
  <c r="B233" i="23" s="1"/>
  <c r="AG70" i="23"/>
  <c r="AG76" i="23" s="1"/>
  <c r="B82" i="23" s="1"/>
  <c r="AG51" i="23"/>
  <c r="AH56" i="23" s="1"/>
  <c r="B66" i="23" s="1"/>
  <c r="AG38" i="23"/>
  <c r="AG369" i="13"/>
  <c r="AG210" i="13"/>
  <c r="BB217" i="13" s="1"/>
  <c r="B225" i="13" s="1"/>
  <c r="AG190" i="13"/>
  <c r="AG44" i="13"/>
  <c r="AG28" i="13"/>
  <c r="AH34" i="13" s="1"/>
  <c r="B38" i="13" s="1"/>
  <c r="AH567" i="23" l="1"/>
  <c r="AH596" i="23"/>
  <c r="AH603" i="23"/>
  <c r="AH615" i="23"/>
  <c r="AH659" i="23"/>
  <c r="AH668" i="23"/>
  <c r="AH595" i="23"/>
  <c r="AH627" i="23"/>
  <c r="AH683" i="23"/>
  <c r="AH572" i="23"/>
  <c r="AH628" i="23"/>
  <c r="AH635" i="23"/>
  <c r="AH647" i="23"/>
  <c r="AH592" i="23"/>
  <c r="AH604" i="23"/>
  <c r="AH660" i="23"/>
  <c r="AH667" i="23"/>
  <c r="AH679" i="23"/>
  <c r="AH573" i="23"/>
  <c r="AH624" i="23"/>
  <c r="AH636" i="23"/>
  <c r="AH581" i="23"/>
  <c r="AH587" i="23"/>
  <c r="AH605" i="23"/>
  <c r="AH656" i="23"/>
  <c r="AH613" i="23"/>
  <c r="AH619" i="23"/>
  <c r="AH637" i="23"/>
  <c r="AH645" i="23"/>
  <c r="AH651" i="23"/>
  <c r="AH669" i="23"/>
  <c r="AH571" i="23"/>
  <c r="AH583" i="23"/>
  <c r="AH677" i="23"/>
  <c r="AH646" i="23"/>
  <c r="AH585" i="23"/>
  <c r="AH576" i="23"/>
  <c r="AH674" i="23"/>
  <c r="AH589" i="23"/>
  <c r="AH612" i="23"/>
  <c r="AH609" i="23"/>
  <c r="AH608" i="23"/>
  <c r="AH623" i="23"/>
  <c r="AH678" i="23"/>
  <c r="AH654" i="23"/>
  <c r="AH665" i="23"/>
  <c r="AH655" i="23"/>
  <c r="AH685" i="23"/>
  <c r="AH586" i="23"/>
  <c r="AH580" i="23"/>
  <c r="AH577" i="23"/>
  <c r="AH682" i="23"/>
  <c r="AH650" i="23"/>
  <c r="AH590" i="23"/>
  <c r="AH657" i="23"/>
  <c r="AH684" i="23"/>
  <c r="AH638" i="23"/>
  <c r="AH574" i="23"/>
  <c r="AH666" i="23"/>
  <c r="AH672" i="23"/>
  <c r="AH607" i="23"/>
  <c r="AH676" i="23"/>
  <c r="AH680" i="23"/>
  <c r="AH675" i="23"/>
  <c r="AH634" i="23"/>
  <c r="AH625" i="23"/>
  <c r="AH652" i="23"/>
  <c r="AH582" i="23"/>
  <c r="AH602" i="23"/>
  <c r="AH663" i="23"/>
  <c r="AH600" i="23"/>
  <c r="AH597" i="23"/>
  <c r="AH632" i="23"/>
  <c r="AH686" i="23"/>
  <c r="AH681" i="23"/>
  <c r="AH569" i="23"/>
  <c r="AH671" i="23"/>
  <c r="AH618" i="23"/>
  <c r="AH642" i="23"/>
  <c r="AH588" i="23"/>
  <c r="AH593" i="23"/>
  <c r="AH584" i="23"/>
  <c r="AH599" i="23"/>
  <c r="AH578" i="23"/>
  <c r="AH622" i="23"/>
  <c r="AH658" i="23"/>
  <c r="AH614" i="23"/>
  <c r="AH631" i="23"/>
  <c r="AH661" i="23"/>
  <c r="AH610" i="23"/>
  <c r="AH626" i="23"/>
  <c r="AH568" i="23"/>
  <c r="AH641" i="23"/>
  <c r="AH653" i="23"/>
  <c r="AH670" i="23"/>
  <c r="AH606" i="23"/>
  <c r="AH662" i="23"/>
  <c r="AH640" i="23"/>
  <c r="AH591" i="23"/>
  <c r="AH629" i="23"/>
  <c r="AH673" i="23"/>
  <c r="AH664" i="23"/>
  <c r="AH643" i="23"/>
  <c r="AH630" i="23"/>
  <c r="AH617" i="23"/>
  <c r="AH616" i="23"/>
  <c r="AH575" i="23"/>
  <c r="AH621" i="23"/>
  <c r="AH644" i="23"/>
  <c r="AH649" i="23"/>
  <c r="AH648" i="23"/>
  <c r="AH611" i="23"/>
  <c r="AH598" i="23"/>
  <c r="AH570" i="23"/>
  <c r="AH601" i="23"/>
  <c r="AH594" i="23"/>
  <c r="AH620" i="23"/>
  <c r="AH633" i="23"/>
  <c r="AH639" i="23"/>
  <c r="AH579" i="23"/>
  <c r="AH97" i="23"/>
  <c r="AH101" i="23"/>
  <c r="AH105" i="23"/>
  <c r="AH109" i="23"/>
  <c r="AH113" i="23"/>
  <c r="AH117" i="23"/>
  <c r="AH121" i="23"/>
  <c r="AH125" i="23"/>
  <c r="AH129" i="23"/>
  <c r="AH133" i="23"/>
  <c r="AH137" i="23"/>
  <c r="AH141" i="23"/>
  <c r="AH145" i="23"/>
  <c r="AH149" i="23"/>
  <c r="AH153" i="23"/>
  <c r="AH157" i="23"/>
  <c r="AH161" i="23"/>
  <c r="AH165" i="23"/>
  <c r="AH169" i="23"/>
  <c r="AH173" i="23"/>
  <c r="AH177" i="23"/>
  <c r="AH181" i="23"/>
  <c r="AH185" i="23"/>
  <c r="AH189" i="23"/>
  <c r="AH193" i="23"/>
  <c r="AH197" i="23"/>
  <c r="AH201" i="23"/>
  <c r="AH205" i="23"/>
  <c r="AH209" i="23"/>
  <c r="AH139" i="23"/>
  <c r="AH155" i="23"/>
  <c r="AH163" i="23"/>
  <c r="AH171" i="23"/>
  <c r="AH179" i="23"/>
  <c r="AH187" i="23"/>
  <c r="AH195" i="23"/>
  <c r="AH203" i="23"/>
  <c r="AH211" i="23"/>
  <c r="AH108" i="23"/>
  <c r="AH116" i="23"/>
  <c r="AH124" i="23"/>
  <c r="AH132" i="23"/>
  <c r="AH140" i="23"/>
  <c r="AH148" i="23"/>
  <c r="AH156" i="23"/>
  <c r="AH164" i="23"/>
  <c r="AH172" i="23"/>
  <c r="AH180" i="23"/>
  <c r="AH188" i="23"/>
  <c r="AH196" i="23"/>
  <c r="AH204" i="23"/>
  <c r="AH212" i="23"/>
  <c r="AH98" i="23"/>
  <c r="AH102" i="23"/>
  <c r="AH106" i="23"/>
  <c r="AH110" i="23"/>
  <c r="AH114" i="23"/>
  <c r="AH118" i="23"/>
  <c r="AH122" i="23"/>
  <c r="AH126" i="23"/>
  <c r="AH130" i="23"/>
  <c r="AH134" i="23"/>
  <c r="AH138" i="23"/>
  <c r="AH142" i="23"/>
  <c r="AH146" i="23"/>
  <c r="AH150" i="23"/>
  <c r="AH154" i="23"/>
  <c r="AH158" i="23"/>
  <c r="AH162" i="23"/>
  <c r="AH166" i="23"/>
  <c r="AH170" i="23"/>
  <c r="AH174" i="23"/>
  <c r="AH178" i="23"/>
  <c r="AH182" i="23"/>
  <c r="AH186" i="23"/>
  <c r="AH190" i="23"/>
  <c r="AH194" i="23"/>
  <c r="AH198" i="23"/>
  <c r="AH202" i="23"/>
  <c r="AH206" i="23"/>
  <c r="AH210" i="23"/>
  <c r="AH99" i="23"/>
  <c r="AH103" i="23"/>
  <c r="AH107" i="23"/>
  <c r="AH111" i="23"/>
  <c r="AH115" i="23"/>
  <c r="AH119" i="23"/>
  <c r="AH123" i="23"/>
  <c r="AH127" i="23"/>
  <c r="AH131" i="23"/>
  <c r="AH135" i="23"/>
  <c r="AH143" i="23"/>
  <c r="AH147" i="23"/>
  <c r="AH151" i="23"/>
  <c r="AH159" i="23"/>
  <c r="AH167" i="23"/>
  <c r="AH175" i="23"/>
  <c r="AH183" i="23"/>
  <c r="AH191" i="23"/>
  <c r="AH199" i="23"/>
  <c r="AH207" i="23"/>
  <c r="AH96" i="23"/>
  <c r="AH100" i="23"/>
  <c r="AH104" i="23"/>
  <c r="AH112" i="23"/>
  <c r="AH120" i="23"/>
  <c r="AH128" i="23"/>
  <c r="AH136" i="23"/>
  <c r="AH144" i="23"/>
  <c r="AH152" i="23"/>
  <c r="AH160" i="23"/>
  <c r="AH168" i="23"/>
  <c r="AH176" i="23"/>
  <c r="AH184" i="23"/>
  <c r="AH192" i="23"/>
  <c r="AH200" i="23"/>
  <c r="AH208" i="23"/>
  <c r="AH93" i="23"/>
  <c r="AH95" i="23"/>
  <c r="AH94" i="23"/>
  <c r="AH87" i="23"/>
  <c r="B218" i="23" s="1"/>
  <c r="AM424" i="23"/>
  <c r="AM440" i="23"/>
  <c r="AM456" i="23"/>
  <c r="AM472" i="23"/>
  <c r="AM488" i="23"/>
  <c r="AM504" i="23"/>
  <c r="AM520" i="23"/>
  <c r="AM422" i="23"/>
  <c r="AM438" i="23"/>
  <c r="AM454" i="23"/>
  <c r="AM470" i="23"/>
  <c r="AM486" i="23"/>
  <c r="AM502" i="23"/>
  <c r="AM518" i="23"/>
  <c r="AM534" i="23"/>
  <c r="AH418" i="23"/>
  <c r="AH422" i="23"/>
  <c r="AH426" i="23"/>
  <c r="AH430" i="23"/>
  <c r="AH434" i="23"/>
  <c r="AH438" i="23"/>
  <c r="AH442" i="23"/>
  <c r="AH446" i="23"/>
  <c r="AH450" i="23"/>
  <c r="AH454" i="23"/>
  <c r="AH458" i="23"/>
  <c r="AH462" i="23"/>
  <c r="AH466" i="23"/>
  <c r="AH470" i="23"/>
  <c r="AH474" i="23"/>
  <c r="AH478" i="23"/>
  <c r="AH482" i="23"/>
  <c r="AH486" i="23"/>
  <c r="AH490" i="23"/>
  <c r="AH494" i="23"/>
  <c r="AH498" i="23"/>
  <c r="AH502" i="23"/>
  <c r="AH506" i="23"/>
  <c r="AH510" i="23"/>
  <c r="AH514" i="23"/>
  <c r="AH518" i="23"/>
  <c r="AH522" i="23"/>
  <c r="AH526" i="23"/>
  <c r="AH530" i="23"/>
  <c r="AH534" i="23"/>
  <c r="AM420" i="23"/>
  <c r="AM436" i="23"/>
  <c r="AM452" i="23"/>
  <c r="AM468" i="23"/>
  <c r="AM484" i="23"/>
  <c r="AM500" i="23"/>
  <c r="AM516" i="23"/>
  <c r="AM532" i="23"/>
  <c r="AM418" i="23"/>
  <c r="AM434" i="23"/>
  <c r="AM450" i="23"/>
  <c r="AM466" i="23"/>
  <c r="AM482" i="23"/>
  <c r="AM498" i="23"/>
  <c r="AM514" i="23"/>
  <c r="AM530" i="23"/>
  <c r="AH419" i="23"/>
  <c r="AH423" i="23"/>
  <c r="AH427" i="23"/>
  <c r="AH431" i="23"/>
  <c r="AH435" i="23"/>
  <c r="AH439" i="23"/>
  <c r="AH443" i="23"/>
  <c r="AH447" i="23"/>
  <c r="AH451" i="23"/>
  <c r="AH455" i="23"/>
  <c r="AH459" i="23"/>
  <c r="AH463" i="23"/>
  <c r="AH467" i="23"/>
  <c r="AH471" i="23"/>
  <c r="AH475" i="23"/>
  <c r="AH479" i="23"/>
  <c r="AH483" i="23"/>
  <c r="AH487" i="23"/>
  <c r="AH491" i="23"/>
  <c r="AH495" i="23"/>
  <c r="AH499" i="23"/>
  <c r="AH503" i="23"/>
  <c r="AH507" i="23"/>
  <c r="AH511" i="23"/>
  <c r="AH515" i="23"/>
  <c r="AH519" i="23"/>
  <c r="AH523" i="23"/>
  <c r="AH527" i="23"/>
  <c r="AH531" i="23"/>
  <c r="AH535" i="23"/>
  <c r="AM432" i="23"/>
  <c r="AM448" i="23"/>
  <c r="AM464" i="23"/>
  <c r="AM480" i="23"/>
  <c r="AM496" i="23"/>
  <c r="AM512" i="23"/>
  <c r="AM528" i="23"/>
  <c r="AM430" i="23"/>
  <c r="AM446" i="23"/>
  <c r="AM462" i="23"/>
  <c r="AM478" i="23"/>
  <c r="AM494" i="23"/>
  <c r="AM510" i="23"/>
  <c r="AM526" i="23"/>
  <c r="AM416" i="23"/>
  <c r="AH420" i="23"/>
  <c r="AH424" i="23"/>
  <c r="AH428" i="23"/>
  <c r="AH432" i="23"/>
  <c r="AH436" i="23"/>
  <c r="AH440" i="23"/>
  <c r="AH444" i="23"/>
  <c r="AH448" i="23"/>
  <c r="AH452" i="23"/>
  <c r="AH456" i="23"/>
  <c r="AH460" i="23"/>
  <c r="AH464" i="23"/>
  <c r="AH468" i="23"/>
  <c r="AH472" i="23"/>
  <c r="AH476" i="23"/>
  <c r="AH480" i="23"/>
  <c r="AH484" i="23"/>
  <c r="AH488" i="23"/>
  <c r="AH492" i="23"/>
  <c r="AH496" i="23"/>
  <c r="AH500" i="23"/>
  <c r="AH504" i="23"/>
  <c r="AH508" i="23"/>
  <c r="AH512" i="23"/>
  <c r="AH516" i="23"/>
  <c r="AH520" i="23"/>
  <c r="AH524" i="23"/>
  <c r="AH528" i="23"/>
  <c r="AH532" i="23"/>
  <c r="AM428" i="23"/>
  <c r="AM444" i="23"/>
  <c r="AM460" i="23"/>
  <c r="AM476" i="23"/>
  <c r="AM492" i="23"/>
  <c r="AM508" i="23"/>
  <c r="AM524" i="23"/>
  <c r="AM426" i="23"/>
  <c r="AM442" i="23"/>
  <c r="AM458" i="23"/>
  <c r="AM474" i="23"/>
  <c r="AM490" i="23"/>
  <c r="AM506" i="23"/>
  <c r="AM522" i="23"/>
  <c r="AH417" i="23"/>
  <c r="AH421" i="23"/>
  <c r="AH425" i="23"/>
  <c r="AH429" i="23"/>
  <c r="AH433" i="23"/>
  <c r="AH437" i="23"/>
  <c r="AH441" i="23"/>
  <c r="AH445" i="23"/>
  <c r="AH449" i="23"/>
  <c r="AH453" i="23"/>
  <c r="AH457" i="23"/>
  <c r="AH461" i="23"/>
  <c r="AH465" i="23"/>
  <c r="AH469" i="23"/>
  <c r="AH473" i="23"/>
  <c r="AH477" i="23"/>
  <c r="AH481" i="23"/>
  <c r="AH485" i="23"/>
  <c r="AH489" i="23"/>
  <c r="AH493" i="23"/>
  <c r="AH497" i="23"/>
  <c r="AH501" i="23"/>
  <c r="AH505" i="23"/>
  <c r="AH509" i="23"/>
  <c r="AH513" i="23"/>
  <c r="AH517" i="23"/>
  <c r="AH521" i="23"/>
  <c r="AH525" i="23"/>
  <c r="AH529" i="23"/>
  <c r="AH533" i="23"/>
  <c r="AM527" i="23"/>
  <c r="AM513" i="23"/>
  <c r="AM515" i="23"/>
  <c r="AM533" i="23"/>
  <c r="AM535" i="23"/>
  <c r="AM521" i="23"/>
  <c r="AM507" i="23"/>
  <c r="AM493" i="23"/>
  <c r="AM439" i="23"/>
  <c r="AM511" i="23"/>
  <c r="AM497" i="23"/>
  <c r="AM499" i="23"/>
  <c r="AM517" i="23"/>
  <c r="AM519" i="23"/>
  <c r="AM505" i="23"/>
  <c r="AM491" i="23"/>
  <c r="AM477" i="23"/>
  <c r="AM419" i="23"/>
  <c r="AM495" i="23"/>
  <c r="AM481" i="23"/>
  <c r="AM483" i="23"/>
  <c r="AM501" i="23"/>
  <c r="AM503" i="23"/>
  <c r="AM489" i="23"/>
  <c r="AM475" i="23"/>
  <c r="AM461" i="23"/>
  <c r="AM417" i="23"/>
  <c r="AM479" i="23"/>
  <c r="AM465" i="23"/>
  <c r="AM467" i="23"/>
  <c r="AM485" i="23"/>
  <c r="AM487" i="23"/>
  <c r="AM473" i="23"/>
  <c r="AM459" i="23"/>
  <c r="AM445" i="23"/>
  <c r="AM425" i="23"/>
  <c r="AM463" i="23"/>
  <c r="AM449" i="23"/>
  <c r="AM451" i="23"/>
  <c r="AM469" i="23"/>
  <c r="AM471" i="23"/>
  <c r="AM457" i="23"/>
  <c r="AM443" i="23"/>
  <c r="AM429" i="23"/>
  <c r="AM437" i="23"/>
  <c r="AM447" i="23"/>
  <c r="AM433" i="23"/>
  <c r="AM435" i="23"/>
  <c r="AM453" i="23"/>
  <c r="AM455" i="23"/>
  <c r="AM441" i="23"/>
  <c r="AM427" i="23"/>
  <c r="AM525" i="23"/>
  <c r="AM529" i="23"/>
  <c r="AM531" i="23"/>
  <c r="AH416" i="23"/>
  <c r="AM421" i="23"/>
  <c r="AM423" i="23"/>
  <c r="AM523" i="23"/>
  <c r="AM509" i="23"/>
  <c r="AM431" i="23"/>
  <c r="AM282" i="23"/>
  <c r="AM298" i="23"/>
  <c r="AM314" i="23"/>
  <c r="AM330" i="23"/>
  <c r="AM346" i="23"/>
  <c r="AM362" i="23"/>
  <c r="AM378" i="23"/>
  <c r="AM280" i="23"/>
  <c r="AM296" i="23"/>
  <c r="AM312" i="23"/>
  <c r="AM328" i="23"/>
  <c r="AM344" i="23"/>
  <c r="AM360" i="23"/>
  <c r="AM376" i="23"/>
  <c r="AM266" i="23"/>
  <c r="AM278" i="23"/>
  <c r="AM294" i="23"/>
  <c r="AM310" i="23"/>
  <c r="AM326" i="23"/>
  <c r="AM342" i="23"/>
  <c r="AM358" i="23"/>
  <c r="AM374" i="23"/>
  <c r="AM366" i="23"/>
  <c r="AM276" i="23"/>
  <c r="AM292" i="23"/>
  <c r="AM308" i="23"/>
  <c r="AM324" i="23"/>
  <c r="AM340" i="23"/>
  <c r="AM356" i="23"/>
  <c r="AM372" i="23"/>
  <c r="AM274" i="23"/>
  <c r="AM290" i="23"/>
  <c r="AM306" i="23"/>
  <c r="AM322" i="23"/>
  <c r="AM338" i="23"/>
  <c r="AM354" i="23"/>
  <c r="AM272" i="23"/>
  <c r="AM288" i="23"/>
  <c r="AM304" i="23"/>
  <c r="AM320" i="23"/>
  <c r="AM336" i="23"/>
  <c r="AM352" i="23"/>
  <c r="AM368" i="23"/>
  <c r="AM384" i="23"/>
  <c r="AM270" i="23"/>
  <c r="AM286" i="23"/>
  <c r="AM302" i="23"/>
  <c r="AM318" i="23"/>
  <c r="AM334" i="23"/>
  <c r="AM268" i="23"/>
  <c r="AM284" i="23"/>
  <c r="AM300" i="23"/>
  <c r="AM316" i="23"/>
  <c r="AM332" i="23"/>
  <c r="AM348" i="23"/>
  <c r="AM364" i="23"/>
  <c r="AM380" i="23"/>
  <c r="AM370" i="23"/>
  <c r="AM350" i="23"/>
  <c r="AM382" i="23"/>
  <c r="AM371" i="23"/>
  <c r="AM305" i="23"/>
  <c r="AM357" i="23"/>
  <c r="AM311" i="23"/>
  <c r="AM297" i="23"/>
  <c r="AM299" i="23"/>
  <c r="AM301" i="23"/>
  <c r="AM319" i="23"/>
  <c r="AM333" i="23"/>
  <c r="AM359" i="23"/>
  <c r="AM289" i="23"/>
  <c r="AM341" i="23"/>
  <c r="AM295" i="23"/>
  <c r="AM281" i="23"/>
  <c r="AM283" i="23"/>
  <c r="AM285" i="23"/>
  <c r="AM303" i="23"/>
  <c r="AM375" i="23"/>
  <c r="AM351" i="23"/>
  <c r="AM327" i="23"/>
  <c r="AM273" i="23"/>
  <c r="AM325" i="23"/>
  <c r="AM279" i="23"/>
  <c r="AM355" i="23"/>
  <c r="AM267" i="23"/>
  <c r="AM269" i="23"/>
  <c r="AM287" i="23"/>
  <c r="AM275" i="23"/>
  <c r="AM385" i="23"/>
  <c r="AM323" i="23"/>
  <c r="AM309" i="23"/>
  <c r="AM377" i="23"/>
  <c r="AM379" i="23"/>
  <c r="AM381" i="23"/>
  <c r="AM339" i="23"/>
  <c r="AM271" i="23"/>
  <c r="AM329" i="23"/>
  <c r="AM369" i="23"/>
  <c r="AM307" i="23"/>
  <c r="AM293" i="23"/>
  <c r="AM361" i="23"/>
  <c r="AM363" i="23"/>
  <c r="AM365" i="23"/>
  <c r="AM383" i="23"/>
  <c r="AM353" i="23"/>
  <c r="AM291" i="23"/>
  <c r="AM277" i="23"/>
  <c r="AM345" i="23"/>
  <c r="AM347" i="23"/>
  <c r="AM349" i="23"/>
  <c r="AM367" i="23"/>
  <c r="AM337" i="23"/>
  <c r="AM321" i="23"/>
  <c r="AM373" i="23"/>
  <c r="AM343" i="23"/>
  <c r="AM313" i="23"/>
  <c r="AM315" i="23"/>
  <c r="AM317" i="23"/>
  <c r="AM335" i="23"/>
  <c r="AM331" i="23"/>
  <c r="AH267" i="23"/>
  <c r="AH275" i="23"/>
  <c r="AH283" i="23"/>
  <c r="AH291" i="23"/>
  <c r="AH299" i="23"/>
  <c r="AH307" i="23"/>
  <c r="AH315" i="23"/>
  <c r="AH323" i="23"/>
  <c r="AH331" i="23"/>
  <c r="AH339" i="23"/>
  <c r="AH347" i="23"/>
  <c r="AH355" i="23"/>
  <c r="AH363" i="23"/>
  <c r="AH371" i="23"/>
  <c r="AH379" i="23"/>
  <c r="AH268" i="23"/>
  <c r="AH276" i="23"/>
  <c r="AH284" i="23"/>
  <c r="AH292" i="23"/>
  <c r="AH300" i="23"/>
  <c r="AH308" i="23"/>
  <c r="AH316" i="23"/>
  <c r="AH324" i="23"/>
  <c r="AH332" i="23"/>
  <c r="AH340" i="23"/>
  <c r="AH348" i="23"/>
  <c r="AH356" i="23"/>
  <c r="AH364" i="23"/>
  <c r="AH372" i="23"/>
  <c r="AH380" i="23"/>
  <c r="AH269" i="23"/>
  <c r="AH277" i="23"/>
  <c r="AH285" i="23"/>
  <c r="AH293" i="23"/>
  <c r="AH301" i="23"/>
  <c r="AH309" i="23"/>
  <c r="AH317" i="23"/>
  <c r="AH325" i="23"/>
  <c r="AH333" i="23"/>
  <c r="AH341" i="23"/>
  <c r="AH349" i="23"/>
  <c r="AH357" i="23"/>
  <c r="AH365" i="23"/>
  <c r="AH373" i="23"/>
  <c r="AH381" i="23"/>
  <c r="AH270" i="23"/>
  <c r="AH278" i="23"/>
  <c r="AH286" i="23"/>
  <c r="AH294" i="23"/>
  <c r="AH302" i="23"/>
  <c r="AH310" i="23"/>
  <c r="AH318" i="23"/>
  <c r="AH326" i="23"/>
  <c r="AH334" i="23"/>
  <c r="AH342" i="23"/>
  <c r="AH350" i="23"/>
  <c r="AH358" i="23"/>
  <c r="AH366" i="23"/>
  <c r="AH374" i="23"/>
  <c r="AH382" i="23"/>
  <c r="AH384" i="23"/>
  <c r="AH271" i="23"/>
  <c r="AH279" i="23"/>
  <c r="AH287" i="23"/>
  <c r="AH295" i="23"/>
  <c r="AH303" i="23"/>
  <c r="AH311" i="23"/>
  <c r="AH319" i="23"/>
  <c r="AH327" i="23"/>
  <c r="AH335" i="23"/>
  <c r="AH343" i="23"/>
  <c r="AH351" i="23"/>
  <c r="AH359" i="23"/>
  <c r="AH367" i="23"/>
  <c r="AH375" i="23"/>
  <c r="AH383" i="23"/>
  <c r="AH272" i="23"/>
  <c r="AH280" i="23"/>
  <c r="AH288" i="23"/>
  <c r="AH296" i="23"/>
  <c r="AH304" i="23"/>
  <c r="AH312" i="23"/>
  <c r="AH320" i="23"/>
  <c r="AH328" i="23"/>
  <c r="AH336" i="23"/>
  <c r="AH344" i="23"/>
  <c r="AH352" i="23"/>
  <c r="AH360" i="23"/>
  <c r="AH368" i="23"/>
  <c r="AH376" i="23"/>
  <c r="AH273" i="23"/>
  <c r="AH281" i="23"/>
  <c r="AH289" i="23"/>
  <c r="AH297" i="23"/>
  <c r="AH305" i="23"/>
  <c r="AH313" i="23"/>
  <c r="AH321" i="23"/>
  <c r="AH329" i="23"/>
  <c r="AH337" i="23"/>
  <c r="AH345" i="23"/>
  <c r="AH353" i="23"/>
  <c r="AH361" i="23"/>
  <c r="AH369" i="23"/>
  <c r="AH377" i="23"/>
  <c r="AH385" i="23"/>
  <c r="AH274" i="23"/>
  <c r="AH282" i="23"/>
  <c r="AH290" i="23"/>
  <c r="AH298" i="23"/>
  <c r="AH306" i="23"/>
  <c r="AH314" i="23"/>
  <c r="AH322" i="23"/>
  <c r="AH330" i="23"/>
  <c r="AH338" i="23"/>
  <c r="AH346" i="23"/>
  <c r="AH354" i="23"/>
  <c r="AH362" i="23"/>
  <c r="AH370" i="23"/>
  <c r="AH378" i="23"/>
  <c r="AH266" i="23"/>
  <c r="AH375" i="13"/>
  <c r="AH380" i="13"/>
  <c r="AH389" i="13"/>
  <c r="AH398" i="13"/>
  <c r="AH412" i="13"/>
  <c r="AH421" i="13"/>
  <c r="AH430" i="13"/>
  <c r="AH444" i="13"/>
  <c r="AH453" i="13"/>
  <c r="AH462" i="13"/>
  <c r="AH476" i="13"/>
  <c r="AH485" i="13"/>
  <c r="AH494" i="13"/>
  <c r="AH385" i="13"/>
  <c r="AH394" i="13"/>
  <c r="AH408" i="13"/>
  <c r="AH417" i="13"/>
  <c r="AH426" i="13"/>
  <c r="AH440" i="13"/>
  <c r="AH449" i="13"/>
  <c r="AH458" i="13"/>
  <c r="AH472" i="13"/>
  <c r="AH481" i="13"/>
  <c r="AH490" i="13"/>
  <c r="AH376" i="13"/>
  <c r="AH381" i="13"/>
  <c r="AH390" i="13"/>
  <c r="AH404" i="13"/>
  <c r="AH413" i="13"/>
  <c r="AH422" i="13"/>
  <c r="AH436" i="13"/>
  <c r="AH445" i="13"/>
  <c r="AH454" i="13"/>
  <c r="AH468" i="13"/>
  <c r="AH477" i="13"/>
  <c r="AH486" i="13"/>
  <c r="AH416" i="13"/>
  <c r="AH425" i="13"/>
  <c r="AH457" i="13"/>
  <c r="AH466" i="13"/>
  <c r="AH480" i="13"/>
  <c r="AH386" i="13"/>
  <c r="AH400" i="13"/>
  <c r="AH409" i="13"/>
  <c r="AH418" i="13"/>
  <c r="AH432" i="13"/>
  <c r="AH441" i="13"/>
  <c r="AH450" i="13"/>
  <c r="AH464" i="13"/>
  <c r="AH473" i="13"/>
  <c r="AH482" i="13"/>
  <c r="AH402" i="13"/>
  <c r="AH382" i="13"/>
  <c r="AH396" i="13"/>
  <c r="AH405" i="13"/>
  <c r="AH414" i="13"/>
  <c r="AH428" i="13"/>
  <c r="AH437" i="13"/>
  <c r="AH446" i="13"/>
  <c r="AH460" i="13"/>
  <c r="AH469" i="13"/>
  <c r="AH478" i="13"/>
  <c r="AH492" i="13"/>
  <c r="AH393" i="13"/>
  <c r="AH378" i="13"/>
  <c r="AH392" i="13"/>
  <c r="AH401" i="13"/>
  <c r="AH410" i="13"/>
  <c r="AH424" i="13"/>
  <c r="AH433" i="13"/>
  <c r="AH442" i="13"/>
  <c r="AH456" i="13"/>
  <c r="AH465" i="13"/>
  <c r="AH474" i="13"/>
  <c r="AH488" i="13"/>
  <c r="AH384" i="13"/>
  <c r="AH388" i="13"/>
  <c r="AH397" i="13"/>
  <c r="AH406" i="13"/>
  <c r="AH420" i="13"/>
  <c r="AH429" i="13"/>
  <c r="AH438" i="13"/>
  <c r="AH452" i="13"/>
  <c r="AH461" i="13"/>
  <c r="AH470" i="13"/>
  <c r="AH484" i="13"/>
  <c r="AH493" i="13"/>
  <c r="AH434" i="13"/>
  <c r="AH448" i="13"/>
  <c r="AH489" i="13"/>
  <c r="AH471" i="13"/>
  <c r="AH383" i="13"/>
  <c r="AH391" i="13"/>
  <c r="AH463" i="13"/>
  <c r="AH475" i="13"/>
  <c r="AH483" i="13"/>
  <c r="AH377" i="13"/>
  <c r="AH431" i="13"/>
  <c r="AH423" i="13"/>
  <c r="AH443" i="13"/>
  <c r="AH451" i="13"/>
  <c r="AH439" i="13"/>
  <c r="AH399" i="13"/>
  <c r="AH411" i="13"/>
  <c r="AH419" i="13"/>
  <c r="AH491" i="13"/>
  <c r="AH467" i="13"/>
  <c r="AH379" i="13"/>
  <c r="AH387" i="13"/>
  <c r="AH459" i="13"/>
  <c r="AH435" i="13"/>
  <c r="AH407" i="13"/>
  <c r="AH479" i="13"/>
  <c r="AH487" i="13"/>
  <c r="AH427" i="13"/>
  <c r="AH403" i="13"/>
  <c r="AH415" i="13"/>
  <c r="AH447" i="13"/>
  <c r="AH455" i="13"/>
  <c r="AH395" i="13"/>
  <c r="AU238" i="13"/>
  <c r="AY250" i="13"/>
  <c r="AQ253" i="13"/>
  <c r="AY259" i="13"/>
  <c r="AQ272" i="13"/>
  <c r="AU274" i="13"/>
  <c r="AQ281" i="13"/>
  <c r="AU293" i="13"/>
  <c r="AY295" i="13"/>
  <c r="AU302" i="13"/>
  <c r="AY314" i="13"/>
  <c r="AQ317" i="13"/>
  <c r="AY323" i="13"/>
  <c r="AQ336" i="13"/>
  <c r="AU338" i="13"/>
  <c r="AQ345" i="13"/>
  <c r="AJ249" i="13"/>
  <c r="AJ263" i="13"/>
  <c r="AJ279" i="13"/>
  <c r="AJ295" i="13"/>
  <c r="AJ311" i="13"/>
  <c r="AJ327" i="13"/>
  <c r="AJ343" i="13"/>
  <c r="AU237" i="13"/>
  <c r="AY239" i="13"/>
  <c r="AU246" i="13"/>
  <c r="AY258" i="13"/>
  <c r="AQ261" i="13"/>
  <c r="AY267" i="13"/>
  <c r="AQ280" i="13"/>
  <c r="AU282" i="13"/>
  <c r="AQ289" i="13"/>
  <c r="AU301" i="13"/>
  <c r="AY303" i="13"/>
  <c r="AU310" i="13"/>
  <c r="AY322" i="13"/>
  <c r="AQ325" i="13"/>
  <c r="AY331" i="13"/>
  <c r="AQ344" i="13"/>
  <c r="AU346" i="13"/>
  <c r="AQ353" i="13"/>
  <c r="AU235" i="13"/>
  <c r="AJ247" i="13"/>
  <c r="AJ261" i="13"/>
  <c r="AJ277" i="13"/>
  <c r="AJ293" i="13"/>
  <c r="AJ309" i="13"/>
  <c r="AJ325" i="13"/>
  <c r="AJ341" i="13"/>
  <c r="AU245" i="13"/>
  <c r="AY247" i="13"/>
  <c r="AU254" i="13"/>
  <c r="AY266" i="13"/>
  <c r="AQ269" i="13"/>
  <c r="AY275" i="13"/>
  <c r="AQ288" i="13"/>
  <c r="AU290" i="13"/>
  <c r="AQ297" i="13"/>
  <c r="AU309" i="13"/>
  <c r="AY311" i="13"/>
  <c r="AU318" i="13"/>
  <c r="AY330" i="13"/>
  <c r="AQ333" i="13"/>
  <c r="AY339" i="13"/>
  <c r="AQ352" i="13"/>
  <c r="AU354" i="13"/>
  <c r="AJ245" i="13"/>
  <c r="AJ259" i="13"/>
  <c r="AJ275" i="13"/>
  <c r="AJ291" i="13"/>
  <c r="AJ307" i="13"/>
  <c r="AJ323" i="13"/>
  <c r="AJ339" i="13"/>
  <c r="AQ241" i="13"/>
  <c r="AU253" i="13"/>
  <c r="AY255" i="13"/>
  <c r="AU262" i="13"/>
  <c r="AY274" i="13"/>
  <c r="AQ277" i="13"/>
  <c r="AY283" i="13"/>
  <c r="AQ296" i="13"/>
  <c r="AU298" i="13"/>
  <c r="AQ305" i="13"/>
  <c r="AU317" i="13"/>
  <c r="AY319" i="13"/>
  <c r="AU326" i="13"/>
  <c r="AY338" i="13"/>
  <c r="AQ341" i="13"/>
  <c r="AY347" i="13"/>
  <c r="AJ243" i="13"/>
  <c r="AJ273" i="13"/>
  <c r="AJ289" i="13"/>
  <c r="AJ305" i="13"/>
  <c r="AJ321" i="13"/>
  <c r="AJ337" i="13"/>
  <c r="AJ353" i="13"/>
  <c r="B360" i="13"/>
  <c r="AQ240" i="13"/>
  <c r="AU242" i="13"/>
  <c r="AQ249" i="13"/>
  <c r="AU261" i="13"/>
  <c r="AY263" i="13"/>
  <c r="AU270" i="13"/>
  <c r="AY282" i="13"/>
  <c r="AQ285" i="13"/>
  <c r="AY291" i="13"/>
  <c r="AQ304" i="13"/>
  <c r="AU306" i="13"/>
  <c r="AQ313" i="13"/>
  <c r="AU325" i="13"/>
  <c r="AY327" i="13"/>
  <c r="AU334" i="13"/>
  <c r="AY346" i="13"/>
  <c r="AQ349" i="13"/>
  <c r="AQ235" i="13"/>
  <c r="AJ241" i="13"/>
  <c r="AJ271" i="13"/>
  <c r="AJ287" i="13"/>
  <c r="AJ303" i="13"/>
  <c r="AJ319" i="13"/>
  <c r="AJ335" i="13"/>
  <c r="AJ351" i="13"/>
  <c r="AQ248" i="13"/>
  <c r="AU250" i="13"/>
  <c r="AQ257" i="13"/>
  <c r="AU269" i="13"/>
  <c r="AY271" i="13"/>
  <c r="AU278" i="13"/>
  <c r="AY290" i="13"/>
  <c r="AQ293" i="13"/>
  <c r="AY299" i="13"/>
  <c r="AQ312" i="13"/>
  <c r="AU314" i="13"/>
  <c r="AQ321" i="13"/>
  <c r="AU333" i="13"/>
  <c r="AY335" i="13"/>
  <c r="AU342" i="13"/>
  <c r="AY354" i="13"/>
  <c r="AJ239" i="13"/>
  <c r="AJ255" i="13"/>
  <c r="AJ269" i="13"/>
  <c r="AJ285" i="13"/>
  <c r="AJ301" i="13"/>
  <c r="AJ317" i="13"/>
  <c r="AJ333" i="13"/>
  <c r="AJ349" i="13"/>
  <c r="AQ237" i="13"/>
  <c r="AY243" i="13"/>
  <c r="AQ256" i="13"/>
  <c r="AY242" i="13"/>
  <c r="AQ245" i="13"/>
  <c r="AY251" i="13"/>
  <c r="AQ264" i="13"/>
  <c r="AU266" i="13"/>
  <c r="AQ273" i="13"/>
  <c r="AU285" i="13"/>
  <c r="AY287" i="13"/>
  <c r="AU294" i="13"/>
  <c r="AY306" i="13"/>
  <c r="AQ309" i="13"/>
  <c r="AY315" i="13"/>
  <c r="AQ328" i="13"/>
  <c r="AU330" i="13"/>
  <c r="AQ337" i="13"/>
  <c r="AU349" i="13"/>
  <c r="AY351" i="13"/>
  <c r="AJ251" i="13"/>
  <c r="AJ265" i="13"/>
  <c r="AJ281" i="13"/>
  <c r="AJ297" i="13"/>
  <c r="AJ313" i="13"/>
  <c r="AJ329" i="13"/>
  <c r="AJ345" i="13"/>
  <c r="AJ235" i="13"/>
  <c r="AY298" i="13"/>
  <c r="AY307" i="13"/>
  <c r="AU258" i="13"/>
  <c r="AY235" i="13"/>
  <c r="AQ265" i="13"/>
  <c r="AU322" i="13"/>
  <c r="AJ267" i="13"/>
  <c r="AQ320" i="13"/>
  <c r="AQ329" i="13"/>
  <c r="AJ283" i="13"/>
  <c r="AY279" i="13"/>
  <c r="AJ299" i="13"/>
  <c r="AU277" i="13"/>
  <c r="AU286" i="13"/>
  <c r="AY343" i="13"/>
  <c r="AJ315" i="13"/>
  <c r="AU341" i="13"/>
  <c r="AU350" i="13"/>
  <c r="AJ237" i="13"/>
  <c r="AJ331" i="13"/>
  <c r="AQ301" i="13"/>
  <c r="AJ253" i="13"/>
  <c r="AJ347" i="13"/>
  <c r="AQ300" i="13"/>
  <c r="AJ352" i="13"/>
  <c r="AY278" i="13"/>
  <c r="AJ304" i="13"/>
  <c r="AJ238" i="13"/>
  <c r="AU319" i="13"/>
  <c r="AY286" i="13"/>
  <c r="AQ254" i="13"/>
  <c r="AJ288" i="13"/>
  <c r="AY325" i="13"/>
  <c r="AY297" i="13"/>
  <c r="AY260" i="13"/>
  <c r="AJ258" i="13"/>
  <c r="AY326" i="13"/>
  <c r="AQ294" i="13"/>
  <c r="AY253" i="13"/>
  <c r="AU352" i="13"/>
  <c r="AU324" i="13"/>
  <c r="AU287" i="13"/>
  <c r="AY254" i="13"/>
  <c r="AJ344" i="13"/>
  <c r="AU353" i="13"/>
  <c r="AY320" i="13"/>
  <c r="AU280" i="13"/>
  <c r="AU252" i="13"/>
  <c r="AJ330" i="13"/>
  <c r="AU336" i="13"/>
  <c r="AU308" i="13"/>
  <c r="AU271" i="13"/>
  <c r="AY238" i="13"/>
  <c r="AJ282" i="13"/>
  <c r="AU337" i="13"/>
  <c r="AY304" i="13"/>
  <c r="AU264" i="13"/>
  <c r="AU236" i="13"/>
  <c r="AU256" i="13"/>
  <c r="AJ290" i="13"/>
  <c r="AY264" i="13"/>
  <c r="AU284" i="13"/>
  <c r="AJ240" i="13"/>
  <c r="AQ263" i="13"/>
  <c r="AJ286" i="13"/>
  <c r="AU348" i="13"/>
  <c r="AJ350" i="13"/>
  <c r="AY350" i="13"/>
  <c r="AQ318" i="13"/>
  <c r="AY277" i="13"/>
  <c r="AY249" i="13"/>
  <c r="AJ272" i="13"/>
  <c r="AY324" i="13"/>
  <c r="AQ292" i="13"/>
  <c r="AU259" i="13"/>
  <c r="AJ244" i="13"/>
  <c r="AY317" i="13"/>
  <c r="AY289" i="13"/>
  <c r="AY252" i="13"/>
  <c r="AJ342" i="13"/>
  <c r="AU351" i="13"/>
  <c r="AY318" i="13"/>
  <c r="AQ286" i="13"/>
  <c r="AY245" i="13"/>
  <c r="AJ328" i="13"/>
  <c r="AU344" i="13"/>
  <c r="AU316" i="13"/>
  <c r="AU279" i="13"/>
  <c r="AY246" i="13"/>
  <c r="AJ314" i="13"/>
  <c r="AU335" i="13"/>
  <c r="AY302" i="13"/>
  <c r="AQ270" i="13"/>
  <c r="AJ266" i="13"/>
  <c r="AU328" i="13"/>
  <c r="AU300" i="13"/>
  <c r="AU263" i="13"/>
  <c r="AU312" i="13"/>
  <c r="AJ322" i="13"/>
  <c r="AQ238" i="13"/>
  <c r="AQ351" i="13"/>
  <c r="AU347" i="13"/>
  <c r="AY268" i="13"/>
  <c r="AY342" i="13"/>
  <c r="AU321" i="13"/>
  <c r="AY332" i="13"/>
  <c r="AJ334" i="13"/>
  <c r="AY341" i="13"/>
  <c r="AY313" i="13"/>
  <c r="AY276" i="13"/>
  <c r="AQ244" i="13"/>
  <c r="AJ242" i="13"/>
  <c r="AU323" i="13"/>
  <c r="AQ283" i="13"/>
  <c r="AQ255" i="13"/>
  <c r="AY353" i="13"/>
  <c r="AY316" i="13"/>
  <c r="AQ284" i="13"/>
  <c r="AU251" i="13"/>
  <c r="AJ326" i="13"/>
  <c r="AQ350" i="13"/>
  <c r="AY309" i="13"/>
  <c r="AY281" i="13"/>
  <c r="AY244" i="13"/>
  <c r="AJ312" i="13"/>
  <c r="AU343" i="13"/>
  <c r="AY310" i="13"/>
  <c r="AQ278" i="13"/>
  <c r="AY237" i="13"/>
  <c r="AJ296" i="13"/>
  <c r="AQ334" i="13"/>
  <c r="AY293" i="13"/>
  <c r="AY265" i="13"/>
  <c r="AJ252" i="13"/>
  <c r="AU327" i="13"/>
  <c r="AY294" i="13"/>
  <c r="AQ262" i="13"/>
  <c r="AJ336" i="13"/>
  <c r="AU303" i="13"/>
  <c r="AY336" i="13"/>
  <c r="AU297" i="13"/>
  <c r="AQ258" i="13"/>
  <c r="AY248" i="13"/>
  <c r="AQ242" i="13"/>
  <c r="AQ327" i="13"/>
  <c r="AJ320" i="13"/>
  <c r="AY305" i="13"/>
  <c r="AQ291" i="13"/>
  <c r="AJ318" i="13"/>
  <c r="AY340" i="13"/>
  <c r="AQ308" i="13"/>
  <c r="AU275" i="13"/>
  <c r="AU248" i="13"/>
  <c r="AQ347" i="13"/>
  <c r="AQ319" i="13"/>
  <c r="AQ282" i="13"/>
  <c r="AU249" i="13"/>
  <c r="AJ340" i="13"/>
  <c r="AQ348" i="13"/>
  <c r="AU315" i="13"/>
  <c r="AQ275" i="13"/>
  <c r="AQ247" i="13"/>
  <c r="AJ310" i="13"/>
  <c r="AY345" i="13"/>
  <c r="AY308" i="13"/>
  <c r="AQ276" i="13"/>
  <c r="AU243" i="13"/>
  <c r="AJ294" i="13"/>
  <c r="AQ342" i="13"/>
  <c r="AY301" i="13"/>
  <c r="AY273" i="13"/>
  <c r="AY236" i="13"/>
  <c r="AJ280" i="13"/>
  <c r="AY329" i="13"/>
  <c r="AY292" i="13"/>
  <c r="AQ260" i="13"/>
  <c r="AJ236" i="13"/>
  <c r="AQ326" i="13"/>
  <c r="AY285" i="13"/>
  <c r="AY257" i="13"/>
  <c r="AU331" i="13"/>
  <c r="AY296" i="13"/>
  <c r="AY270" i="13"/>
  <c r="AJ260" i="13"/>
  <c r="AQ295" i="13"/>
  <c r="AQ314" i="13"/>
  <c r="AQ307" i="13"/>
  <c r="AJ256" i="13"/>
  <c r="AU311" i="13"/>
  <c r="AJ302" i="13"/>
  <c r="AQ290" i="13"/>
  <c r="AU267" i="13"/>
  <c r="AJ300" i="13"/>
  <c r="AU339" i="13"/>
  <c r="AQ299" i="13"/>
  <c r="AQ271" i="13"/>
  <c r="AU247" i="13"/>
  <c r="AJ354" i="13"/>
  <c r="AQ346" i="13"/>
  <c r="AU313" i="13"/>
  <c r="AY280" i="13"/>
  <c r="AU240" i="13"/>
  <c r="AJ324" i="13"/>
  <c r="AQ339" i="13"/>
  <c r="AQ311" i="13"/>
  <c r="AQ274" i="13"/>
  <c r="AU241" i="13"/>
  <c r="AJ292" i="13"/>
  <c r="AQ340" i="13"/>
  <c r="AU307" i="13"/>
  <c r="AQ267" i="13"/>
  <c r="AQ239" i="13"/>
  <c r="AJ278" i="13"/>
  <c r="AY337" i="13"/>
  <c r="AY300" i="13"/>
  <c r="AQ268" i="13"/>
  <c r="AJ264" i="13"/>
  <c r="AQ324" i="13"/>
  <c r="AU291" i="13"/>
  <c r="AQ251" i="13"/>
  <c r="AJ348" i="13"/>
  <c r="AY349" i="13"/>
  <c r="AY321" i="13"/>
  <c r="AY284" i="13"/>
  <c r="AQ252" i="13"/>
  <c r="AJ268" i="13"/>
  <c r="AU340" i="13"/>
  <c r="AU268" i="13"/>
  <c r="AJ257" i="13"/>
  <c r="AJ316" i="13"/>
  <c r="AY333" i="13"/>
  <c r="AY269" i="13"/>
  <c r="AQ354" i="13"/>
  <c r="AJ270" i="13"/>
  <c r="AJ284" i="13"/>
  <c r="AQ335" i="13"/>
  <c r="AQ298" i="13"/>
  <c r="AU265" i="13"/>
  <c r="AQ246" i="13"/>
  <c r="AJ338" i="13"/>
  <c r="AY344" i="13"/>
  <c r="AU304" i="13"/>
  <c r="AU276" i="13"/>
  <c r="AU239" i="13"/>
  <c r="AJ308" i="13"/>
  <c r="AQ338" i="13"/>
  <c r="AU305" i="13"/>
  <c r="AY272" i="13"/>
  <c r="AJ276" i="13"/>
  <c r="AQ331" i="13"/>
  <c r="AQ303" i="13"/>
  <c r="AQ266" i="13"/>
  <c r="AJ262" i="13"/>
  <c r="AQ332" i="13"/>
  <c r="AU299" i="13"/>
  <c r="AQ259" i="13"/>
  <c r="AJ250" i="13"/>
  <c r="AQ315" i="13"/>
  <c r="AQ287" i="13"/>
  <c r="AQ250" i="13"/>
  <c r="AJ332" i="13"/>
  <c r="AY348" i="13"/>
  <c r="AQ316" i="13"/>
  <c r="AU283" i="13"/>
  <c r="AQ243" i="13"/>
  <c r="AQ310" i="13"/>
  <c r="AQ330" i="13"/>
  <c r="AU281" i="13"/>
  <c r="AY352" i="13"/>
  <c r="AY288" i="13"/>
  <c r="AU257" i="13"/>
  <c r="AJ254" i="13"/>
  <c r="AU320" i="13"/>
  <c r="AU292" i="13"/>
  <c r="AU255" i="13"/>
  <c r="AQ236" i="13"/>
  <c r="AJ306" i="13"/>
  <c r="AY334" i="13"/>
  <c r="AQ302" i="13"/>
  <c r="AY261" i="13"/>
  <c r="AJ274" i="13"/>
  <c r="AU332" i="13"/>
  <c r="AU295" i="13"/>
  <c r="AY262" i="13"/>
  <c r="AJ246" i="13"/>
  <c r="AY328" i="13"/>
  <c r="AU288" i="13"/>
  <c r="AU260" i="13"/>
  <c r="AJ248" i="13"/>
  <c r="AQ322" i="13"/>
  <c r="AU289" i="13"/>
  <c r="AY256" i="13"/>
  <c r="AJ346" i="13"/>
  <c r="AU345" i="13"/>
  <c r="AY312" i="13"/>
  <c r="AU272" i="13"/>
  <c r="AU244" i="13"/>
  <c r="AJ298" i="13"/>
  <c r="AQ343" i="13"/>
  <c r="AQ306" i="13"/>
  <c r="AU273" i="13"/>
  <c r="AY240" i="13"/>
  <c r="AU329" i="13"/>
  <c r="AY241" i="13"/>
  <c r="AU296" i="13"/>
  <c r="AQ323" i="13"/>
  <c r="AQ279" i="13"/>
  <c r="AG198" i="13"/>
  <c r="B205" i="13" s="1"/>
  <c r="AG203" i="13"/>
  <c r="B207" i="13" s="1"/>
  <c r="AN215" i="13"/>
  <c r="AN217" i="13"/>
  <c r="AR217" i="13"/>
  <c r="B226" i="13" s="1"/>
  <c r="AN216" i="13"/>
  <c r="AJ217" i="13"/>
  <c r="B223" i="13" s="1"/>
  <c r="AG37" i="13"/>
  <c r="B39" i="13" s="1"/>
  <c r="AG34" i="13"/>
  <c r="AH52" i="13"/>
  <c r="AH54" i="13"/>
  <c r="AH56" i="13"/>
  <c r="AH58" i="13"/>
  <c r="AI60" i="13"/>
  <c r="AI62" i="13"/>
  <c r="AI64" i="13"/>
  <c r="AI66" i="13"/>
  <c r="AH83" i="13"/>
  <c r="AH85" i="13"/>
  <c r="AH87" i="13"/>
  <c r="AH89" i="13"/>
  <c r="AI91" i="13"/>
  <c r="AI93" i="13"/>
  <c r="AI95" i="13"/>
  <c r="AI97" i="13"/>
  <c r="AH116" i="13"/>
  <c r="AH118" i="13"/>
  <c r="AH120" i="13"/>
  <c r="AH122" i="13"/>
  <c r="AI124" i="13"/>
  <c r="AI126" i="13"/>
  <c r="AI128" i="13"/>
  <c r="AI130" i="13"/>
  <c r="AH147" i="13"/>
  <c r="AH149" i="13"/>
  <c r="AH151" i="13"/>
  <c r="AH153" i="13"/>
  <c r="AI155" i="13"/>
  <c r="AI157" i="13"/>
  <c r="AI159" i="13"/>
  <c r="AI161" i="13"/>
  <c r="AH51" i="13"/>
  <c r="AI52" i="13"/>
  <c r="AI54" i="13"/>
  <c r="AI56" i="13"/>
  <c r="AI58" i="13"/>
  <c r="AH75" i="13"/>
  <c r="AH77" i="13"/>
  <c r="AH79" i="13"/>
  <c r="AH81" i="13"/>
  <c r="AI83" i="13"/>
  <c r="AI85" i="13"/>
  <c r="AI87" i="13"/>
  <c r="AI89" i="13"/>
  <c r="AH108" i="13"/>
  <c r="AH110" i="13"/>
  <c r="AH112" i="13"/>
  <c r="AH114" i="13"/>
  <c r="AI116" i="13"/>
  <c r="AI118" i="13"/>
  <c r="AI120" i="13"/>
  <c r="AI122" i="13"/>
  <c r="AH139" i="13"/>
  <c r="AH141" i="13"/>
  <c r="AH143" i="13"/>
  <c r="AH145" i="13"/>
  <c r="AI147" i="13"/>
  <c r="AI149" i="13"/>
  <c r="AI151" i="13"/>
  <c r="AI153" i="13"/>
  <c r="AH67" i="13"/>
  <c r="AH69" i="13"/>
  <c r="AH71" i="13"/>
  <c r="AH73" i="13"/>
  <c r="AI75" i="13"/>
  <c r="AI77" i="13"/>
  <c r="AI79" i="13"/>
  <c r="AI81" i="13"/>
  <c r="AH100" i="13"/>
  <c r="AH102" i="13"/>
  <c r="AH104" i="13"/>
  <c r="AH106" i="13"/>
  <c r="AI108" i="13"/>
  <c r="AI110" i="13"/>
  <c r="AI112" i="13"/>
  <c r="AI114" i="13"/>
  <c r="AH131" i="13"/>
  <c r="AH133" i="13"/>
  <c r="AH135" i="13"/>
  <c r="AH137" i="13"/>
  <c r="AI139" i="13"/>
  <c r="AI141" i="13"/>
  <c r="AI143" i="13"/>
  <c r="AI145" i="13"/>
  <c r="AH164" i="13"/>
  <c r="AH166" i="13"/>
  <c r="AH168" i="13"/>
  <c r="AH170" i="13"/>
  <c r="AI101" i="13"/>
  <c r="AH126" i="13"/>
  <c r="AH130" i="13"/>
  <c r="AI134" i="13"/>
  <c r="AI138" i="13"/>
  <c r="AH157" i="13"/>
  <c r="AH161" i="13"/>
  <c r="AI165" i="13"/>
  <c r="AI169" i="13"/>
  <c r="AH59" i="13"/>
  <c r="AH61" i="13"/>
  <c r="AH63" i="13"/>
  <c r="AH65" i="13"/>
  <c r="AI67" i="13"/>
  <c r="AI69" i="13"/>
  <c r="AI71" i="13"/>
  <c r="AI73" i="13"/>
  <c r="AH92" i="13"/>
  <c r="AH94" i="13"/>
  <c r="AH96" i="13"/>
  <c r="AH98" i="13"/>
  <c r="AI100" i="13"/>
  <c r="AI102" i="13"/>
  <c r="AI104" i="13"/>
  <c r="AI106" i="13"/>
  <c r="AH123" i="13"/>
  <c r="AH125" i="13"/>
  <c r="AH127" i="13"/>
  <c r="AH129" i="13"/>
  <c r="AI131" i="13"/>
  <c r="AI133" i="13"/>
  <c r="AI135" i="13"/>
  <c r="AI137" i="13"/>
  <c r="AH156" i="13"/>
  <c r="AH158" i="13"/>
  <c r="AH160" i="13"/>
  <c r="AH162" i="13"/>
  <c r="AI164" i="13"/>
  <c r="AI166" i="13"/>
  <c r="AI168" i="13"/>
  <c r="AI170" i="13"/>
  <c r="AH53" i="13"/>
  <c r="AH55" i="13"/>
  <c r="AH57" i="13"/>
  <c r="AI59" i="13"/>
  <c r="AI61" i="13"/>
  <c r="AI63" i="13"/>
  <c r="AI65" i="13"/>
  <c r="AH84" i="13"/>
  <c r="AH86" i="13"/>
  <c r="AH88" i="13"/>
  <c r="AH90" i="13"/>
  <c r="AI92" i="13"/>
  <c r="AI94" i="13"/>
  <c r="AI96" i="13"/>
  <c r="AI98" i="13"/>
  <c r="AH115" i="13"/>
  <c r="AH117" i="13"/>
  <c r="AH119" i="13"/>
  <c r="AH121" i="13"/>
  <c r="AI123" i="13"/>
  <c r="AI125" i="13"/>
  <c r="AI127" i="13"/>
  <c r="AI129" i="13"/>
  <c r="AH148" i="13"/>
  <c r="AH150" i="13"/>
  <c r="AH152" i="13"/>
  <c r="AH154" i="13"/>
  <c r="AI156" i="13"/>
  <c r="AI158" i="13"/>
  <c r="AI160" i="13"/>
  <c r="AI162" i="13"/>
  <c r="AI53" i="13"/>
  <c r="AI55" i="13"/>
  <c r="AI57" i="13"/>
  <c r="AH76" i="13"/>
  <c r="AH78" i="13"/>
  <c r="AH80" i="13"/>
  <c r="AH82" i="13"/>
  <c r="AI84" i="13"/>
  <c r="AI86" i="13"/>
  <c r="AI88" i="13"/>
  <c r="AI90" i="13"/>
  <c r="AH107" i="13"/>
  <c r="AH109" i="13"/>
  <c r="AH111" i="13"/>
  <c r="AH113" i="13"/>
  <c r="AI115" i="13"/>
  <c r="AI117" i="13"/>
  <c r="AI119" i="13"/>
  <c r="AI121" i="13"/>
  <c r="AH140" i="13"/>
  <c r="AH142" i="13"/>
  <c r="AH144" i="13"/>
  <c r="AH146" i="13"/>
  <c r="AI148" i="13"/>
  <c r="AI150" i="13"/>
  <c r="AI152" i="13"/>
  <c r="AI154" i="13"/>
  <c r="AH68" i="13"/>
  <c r="AH70" i="13"/>
  <c r="AH72" i="13"/>
  <c r="AH74" i="13"/>
  <c r="AI76" i="13"/>
  <c r="AI78" i="13"/>
  <c r="AI80" i="13"/>
  <c r="AI82" i="13"/>
  <c r="AH99" i="13"/>
  <c r="AH101" i="13"/>
  <c r="AH103" i="13"/>
  <c r="AH105" i="13"/>
  <c r="AI107" i="13"/>
  <c r="AI109" i="13"/>
  <c r="AI111" i="13"/>
  <c r="AI113" i="13"/>
  <c r="AH132" i="13"/>
  <c r="AH134" i="13"/>
  <c r="AH136" i="13"/>
  <c r="AH138" i="13"/>
  <c r="AI140" i="13"/>
  <c r="AI142" i="13"/>
  <c r="AI144" i="13"/>
  <c r="AI146" i="13"/>
  <c r="AH163" i="13"/>
  <c r="AH165" i="13"/>
  <c r="AH167" i="13"/>
  <c r="AH169" i="13"/>
  <c r="AH60" i="13"/>
  <c r="AH62" i="13"/>
  <c r="AH64" i="13"/>
  <c r="AH66" i="13"/>
  <c r="AI68" i="13"/>
  <c r="AI70" i="13"/>
  <c r="AI72" i="13"/>
  <c r="AI74" i="13"/>
  <c r="AH91" i="13"/>
  <c r="AH93" i="13"/>
  <c r="AH95" i="13"/>
  <c r="AH97" i="13"/>
  <c r="AI99" i="13"/>
  <c r="AI103" i="13"/>
  <c r="AI105" i="13"/>
  <c r="AH124" i="13"/>
  <c r="AH128" i="13"/>
  <c r="AI132" i="13"/>
  <c r="AI136" i="13"/>
  <c r="AH155" i="13"/>
  <c r="AH159" i="13"/>
  <c r="AI163" i="13"/>
  <c r="AI167" i="13"/>
  <c r="AI51" i="13"/>
  <c r="AJ1980" i="12"/>
  <c r="AM2128" i="12"/>
  <c r="AN2128" i="12" s="1"/>
  <c r="AO2128" i="12"/>
  <c r="AP2128" i="12" s="1"/>
  <c r="AQ2128" i="12" s="1"/>
  <c r="AM2129" i="12"/>
  <c r="AN2129" i="12" s="1"/>
  <c r="AO2129" i="12"/>
  <c r="AP2129" i="12" s="1"/>
  <c r="AQ2129" i="12" s="1"/>
  <c r="AM2130" i="12"/>
  <c r="AN2130" i="12" s="1"/>
  <c r="AO2130" i="12"/>
  <c r="AR2130" i="12" s="1"/>
  <c r="AS2130" i="12" s="1"/>
  <c r="AM2131" i="12"/>
  <c r="AN2131" i="12" s="1"/>
  <c r="AO2131" i="12"/>
  <c r="AP2131" i="12" s="1"/>
  <c r="AQ2131" i="12" s="1"/>
  <c r="AM2132" i="12"/>
  <c r="AN2132" i="12" s="1"/>
  <c r="AO2132" i="12"/>
  <c r="AP2132" i="12" s="1"/>
  <c r="AQ2132" i="12" s="1"/>
  <c r="AM2133" i="12"/>
  <c r="AN2133" i="12" s="1"/>
  <c r="AO2133" i="12"/>
  <c r="AR2133" i="12" s="1"/>
  <c r="AS2133" i="12" s="1"/>
  <c r="AM2134" i="12"/>
  <c r="AN2134" i="12"/>
  <c r="AO2134" i="12"/>
  <c r="AP2134" i="12" s="1"/>
  <c r="AQ2134" i="12" s="1"/>
  <c r="AR2134" i="12"/>
  <c r="AS2134" i="12" s="1"/>
  <c r="AM2135" i="12"/>
  <c r="AN2135" i="12" s="1"/>
  <c r="AO2135" i="12"/>
  <c r="AR2135" i="12" s="1"/>
  <c r="AS2135" i="12" s="1"/>
  <c r="AM2136" i="12"/>
  <c r="AN2136" i="12" s="1"/>
  <c r="AO2136" i="12"/>
  <c r="AP2136" i="12" s="1"/>
  <c r="AQ2136" i="12" s="1"/>
  <c r="AM2137" i="12"/>
  <c r="AN2137" i="12" s="1"/>
  <c r="AO2137" i="12"/>
  <c r="AP2137" i="12" s="1"/>
  <c r="AQ2137" i="12" s="1"/>
  <c r="AM2138" i="12"/>
  <c r="AN2138" i="12"/>
  <c r="AO2138" i="12"/>
  <c r="AR2138" i="12" s="1"/>
  <c r="AS2138" i="12" s="1"/>
  <c r="AM2139" i="12"/>
  <c r="AN2139" i="12" s="1"/>
  <c r="AO2139" i="12"/>
  <c r="AP2139" i="12" s="1"/>
  <c r="AQ2139" i="12" s="1"/>
  <c r="AM2140" i="12"/>
  <c r="AN2140" i="12" s="1"/>
  <c r="AO2140" i="12"/>
  <c r="AP2140" i="12" s="1"/>
  <c r="AQ2140" i="12" s="1"/>
  <c r="AR2140" i="12"/>
  <c r="AS2140" i="12" s="1"/>
  <c r="AM2141" i="12"/>
  <c r="AN2141" i="12" s="1"/>
  <c r="AO2141" i="12"/>
  <c r="AR2141" i="12" s="1"/>
  <c r="AS2141" i="12" s="1"/>
  <c r="AM2142" i="12"/>
  <c r="AN2142" i="12"/>
  <c r="AO2142" i="12"/>
  <c r="AP2142" i="12" s="1"/>
  <c r="AQ2142" i="12" s="1"/>
  <c r="AM2143" i="12"/>
  <c r="AN2143" i="12" s="1"/>
  <c r="AO2143" i="12"/>
  <c r="AR2143" i="12" s="1"/>
  <c r="AS2143" i="12" s="1"/>
  <c r="AM2144" i="12"/>
  <c r="AN2144" i="12" s="1"/>
  <c r="AO2144" i="12"/>
  <c r="AP2144" i="12" s="1"/>
  <c r="AQ2144" i="12" s="1"/>
  <c r="AM2145" i="12"/>
  <c r="AN2145" i="12" s="1"/>
  <c r="AO2145" i="12"/>
  <c r="AP2145" i="12" s="1"/>
  <c r="AQ2145" i="12" s="1"/>
  <c r="AM2146" i="12"/>
  <c r="AN2146" i="12" s="1"/>
  <c r="AO2146" i="12"/>
  <c r="AR2146" i="12" s="1"/>
  <c r="AS2146" i="12" s="1"/>
  <c r="AM2147" i="12"/>
  <c r="AN2147" i="12" s="1"/>
  <c r="AO2147" i="12"/>
  <c r="AM2148" i="12"/>
  <c r="AN2148" i="12" s="1"/>
  <c r="AO2148" i="12"/>
  <c r="AP2148" i="12" s="1"/>
  <c r="AQ2148" i="12" s="1"/>
  <c r="AM2149" i="12"/>
  <c r="AN2149" i="12" s="1"/>
  <c r="AO2149" i="12"/>
  <c r="AR2149" i="12" s="1"/>
  <c r="AS2149" i="12" s="1"/>
  <c r="AM2150" i="12"/>
  <c r="AN2150" i="12" s="1"/>
  <c r="AO2150" i="12"/>
  <c r="AP2150" i="12" s="1"/>
  <c r="AQ2150" i="12" s="1"/>
  <c r="AM2151" i="12"/>
  <c r="AN2151" i="12" s="1"/>
  <c r="AO2151" i="12"/>
  <c r="AR2151" i="12" s="1"/>
  <c r="AS2151" i="12" s="1"/>
  <c r="AM2152" i="12"/>
  <c r="AN2152" i="12" s="1"/>
  <c r="AO2152" i="12"/>
  <c r="AP2152" i="12" s="1"/>
  <c r="AQ2152" i="12" s="1"/>
  <c r="AM2153" i="12"/>
  <c r="AN2153" i="12" s="1"/>
  <c r="AO2153" i="12"/>
  <c r="AP2153" i="12" s="1"/>
  <c r="AQ2153" i="12" s="1"/>
  <c r="AM2154" i="12"/>
  <c r="AN2154" i="12"/>
  <c r="AO2154" i="12"/>
  <c r="AR2154" i="12" s="1"/>
  <c r="AS2154" i="12" s="1"/>
  <c r="AM2155" i="12"/>
  <c r="AN2155" i="12" s="1"/>
  <c r="AO2155" i="12"/>
  <c r="AM2156" i="12"/>
  <c r="AN2156" i="12" s="1"/>
  <c r="AO2156" i="12"/>
  <c r="AP2156" i="12" s="1"/>
  <c r="AQ2156" i="12" s="1"/>
  <c r="AM2157" i="12"/>
  <c r="AN2157" i="12" s="1"/>
  <c r="AO2157" i="12"/>
  <c r="AR2157" i="12" s="1"/>
  <c r="AS2157" i="12" s="1"/>
  <c r="AM2158" i="12"/>
  <c r="AN2158" i="12" s="1"/>
  <c r="AO2158" i="12"/>
  <c r="AP2158" i="12" s="1"/>
  <c r="AQ2158" i="12" s="1"/>
  <c r="AM2159" i="12"/>
  <c r="AN2159" i="12" s="1"/>
  <c r="AO2159" i="12"/>
  <c r="AR2159" i="12" s="1"/>
  <c r="AS2159" i="12" s="1"/>
  <c r="AM2160" i="12"/>
  <c r="AN2160" i="12"/>
  <c r="AO2160" i="12"/>
  <c r="AP2160" i="12" s="1"/>
  <c r="AQ2160" i="12" s="1"/>
  <c r="AR2160" i="12"/>
  <c r="AS2160" i="12" s="1"/>
  <c r="AM2161" i="12"/>
  <c r="AN2161" i="12" s="1"/>
  <c r="AO2161" i="12"/>
  <c r="AP2161" i="12" s="1"/>
  <c r="AQ2161" i="12" s="1"/>
  <c r="AM2162" i="12"/>
  <c r="AN2162" i="12" s="1"/>
  <c r="AO2162" i="12"/>
  <c r="AR2162" i="12" s="1"/>
  <c r="AS2162" i="12" s="1"/>
  <c r="AM2163" i="12"/>
  <c r="AN2163" i="12" s="1"/>
  <c r="AO2163" i="12"/>
  <c r="AM2164" i="12"/>
  <c r="AN2164" i="12" s="1"/>
  <c r="AO2164" i="12"/>
  <c r="AP2164" i="12" s="1"/>
  <c r="AQ2164" i="12" s="1"/>
  <c r="AM2165" i="12"/>
  <c r="AN2165" i="12" s="1"/>
  <c r="AO2165" i="12"/>
  <c r="AR2165" i="12" s="1"/>
  <c r="AS2165" i="12" s="1"/>
  <c r="AM2166" i="12"/>
  <c r="AN2166" i="12" s="1"/>
  <c r="AO2166" i="12"/>
  <c r="AP2166" i="12" s="1"/>
  <c r="AQ2166" i="12" s="1"/>
  <c r="AM2167" i="12"/>
  <c r="AN2167" i="12" s="1"/>
  <c r="AO2167" i="12"/>
  <c r="AR2167" i="12" s="1"/>
  <c r="AS2167" i="12"/>
  <c r="AM2168" i="12"/>
  <c r="AN2168" i="12" s="1"/>
  <c r="AO2168" i="12"/>
  <c r="AP2168" i="12" s="1"/>
  <c r="AQ2168" i="12" s="1"/>
  <c r="AM2169" i="12"/>
  <c r="AN2169" i="12" s="1"/>
  <c r="AO2169" i="12"/>
  <c r="AP2169" i="12" s="1"/>
  <c r="AQ2169" i="12" s="1"/>
  <c r="AM2170" i="12"/>
  <c r="AN2170" i="12" s="1"/>
  <c r="AO2170" i="12"/>
  <c r="AR2170" i="12" s="1"/>
  <c r="AS2170" i="12" s="1"/>
  <c r="AM2171" i="12"/>
  <c r="AN2171" i="12" s="1"/>
  <c r="AO2171" i="12"/>
  <c r="AM2172" i="12"/>
  <c r="AN2172" i="12" s="1"/>
  <c r="AO2172" i="12"/>
  <c r="AR2172" i="12" s="1"/>
  <c r="AS2172" i="12" s="1"/>
  <c r="AM2173" i="12"/>
  <c r="AN2173" i="12" s="1"/>
  <c r="AO2173" i="12"/>
  <c r="AR2173" i="12" s="1"/>
  <c r="AS2173" i="12" s="1"/>
  <c r="AM2174" i="12"/>
  <c r="AN2174" i="12" s="1"/>
  <c r="AO2174" i="12"/>
  <c r="AP2174" i="12" s="1"/>
  <c r="AQ2174" i="12" s="1"/>
  <c r="AR2174" i="12"/>
  <c r="AS2174" i="12" s="1"/>
  <c r="AM2175" i="12"/>
  <c r="AN2175" i="12" s="1"/>
  <c r="AO2175" i="12"/>
  <c r="AR2175" i="12" s="1"/>
  <c r="AS2175" i="12" s="1"/>
  <c r="AM2176" i="12"/>
  <c r="AN2176" i="12" s="1"/>
  <c r="AO2176" i="12"/>
  <c r="AP2176" i="12" s="1"/>
  <c r="AQ2176" i="12" s="1"/>
  <c r="AM2177" i="12"/>
  <c r="AN2177" i="12" s="1"/>
  <c r="AO2177" i="12"/>
  <c r="AP2177" i="12" s="1"/>
  <c r="AQ2177" i="12" s="1"/>
  <c r="AM2178" i="12"/>
  <c r="AN2178" i="12" s="1"/>
  <c r="AO2178" i="12"/>
  <c r="AR2178" i="12" s="1"/>
  <c r="AS2178" i="12" s="1"/>
  <c r="AM2179" i="12"/>
  <c r="AN2179" i="12" s="1"/>
  <c r="AO2179" i="12"/>
  <c r="AM2180" i="12"/>
  <c r="AN2180" i="12" s="1"/>
  <c r="AO2180" i="12"/>
  <c r="AP2180" i="12" s="1"/>
  <c r="AQ2180" i="12" s="1"/>
  <c r="AM2181" i="12"/>
  <c r="AN2181" i="12" s="1"/>
  <c r="AO2181" i="12"/>
  <c r="AR2181" i="12" s="1"/>
  <c r="AS2181" i="12" s="1"/>
  <c r="AM2182" i="12"/>
  <c r="AN2182" i="12" s="1"/>
  <c r="AO2182" i="12"/>
  <c r="AP2182" i="12" s="1"/>
  <c r="AQ2182" i="12" s="1"/>
  <c r="AR2182" i="12"/>
  <c r="AS2182" i="12" s="1"/>
  <c r="AM2183" i="12"/>
  <c r="AN2183" i="12" s="1"/>
  <c r="AO2183" i="12"/>
  <c r="AR2183" i="12" s="1"/>
  <c r="AS2183" i="12" s="1"/>
  <c r="AM2184" i="12"/>
  <c r="AN2184" i="12"/>
  <c r="AO2184" i="12"/>
  <c r="AR2184" i="12" s="1"/>
  <c r="AS2184" i="12" s="1"/>
  <c r="AM2185" i="12"/>
  <c r="AN2185" i="12" s="1"/>
  <c r="AO2185" i="12"/>
  <c r="AP2185" i="12" s="1"/>
  <c r="AQ2185" i="12" s="1"/>
  <c r="AM2186" i="12"/>
  <c r="AN2186" i="12" s="1"/>
  <c r="AO2186" i="12"/>
  <c r="AR2186" i="12" s="1"/>
  <c r="AS2186" i="12" s="1"/>
  <c r="AM2187" i="12"/>
  <c r="AN2187" i="12" s="1"/>
  <c r="AO2187" i="12"/>
  <c r="AM2188" i="12"/>
  <c r="AN2188" i="12" s="1"/>
  <c r="AO2188" i="12"/>
  <c r="AP2188" i="12" s="1"/>
  <c r="AQ2188" i="12" s="1"/>
  <c r="AM2189" i="12"/>
  <c r="AN2189" i="12" s="1"/>
  <c r="AO2189" i="12"/>
  <c r="AR2189" i="12" s="1"/>
  <c r="AS2189" i="12" s="1"/>
  <c r="AM2190" i="12"/>
  <c r="AN2190" i="12" s="1"/>
  <c r="AO2190" i="12"/>
  <c r="AP2190" i="12" s="1"/>
  <c r="AQ2190" i="12" s="1"/>
  <c r="AR2190" i="12"/>
  <c r="AS2190" i="12" s="1"/>
  <c r="AM2191" i="12"/>
  <c r="AN2191" i="12" s="1"/>
  <c r="AO2191" i="12"/>
  <c r="AR2191" i="12" s="1"/>
  <c r="AS2191" i="12" s="1"/>
  <c r="AM2192" i="12"/>
  <c r="AN2192" i="12"/>
  <c r="AO2192" i="12"/>
  <c r="AP2192" i="12" s="1"/>
  <c r="AQ2192" i="12" s="1"/>
  <c r="AR2192" i="12"/>
  <c r="AS2192" i="12" s="1"/>
  <c r="AM2193" i="12"/>
  <c r="AN2193" i="12" s="1"/>
  <c r="AO2193" i="12"/>
  <c r="AP2193" i="12" s="1"/>
  <c r="AQ2193" i="12" s="1"/>
  <c r="AM2194" i="12"/>
  <c r="AN2194" i="12" s="1"/>
  <c r="AO2194" i="12"/>
  <c r="AR2194" i="12" s="1"/>
  <c r="AS2194" i="12" s="1"/>
  <c r="AM2195" i="12"/>
  <c r="AN2195" i="12" s="1"/>
  <c r="AO2195" i="12"/>
  <c r="AM2196" i="12"/>
  <c r="AN2196" i="12" s="1"/>
  <c r="AO2196" i="12"/>
  <c r="AR2196" i="12" s="1"/>
  <c r="AS2196" i="12" s="1"/>
  <c r="AM2197" i="12"/>
  <c r="AN2197" i="12" s="1"/>
  <c r="AO2197" i="12"/>
  <c r="AR2197" i="12" s="1"/>
  <c r="AS2197" i="12" s="1"/>
  <c r="AM2198" i="12"/>
  <c r="AN2198" i="12" s="1"/>
  <c r="AO2198" i="12"/>
  <c r="AP2198" i="12" s="1"/>
  <c r="AQ2198" i="12" s="1"/>
  <c r="AM2199" i="12"/>
  <c r="AN2199" i="12" s="1"/>
  <c r="AO2199" i="12"/>
  <c r="AR2199" i="12" s="1"/>
  <c r="AS2199" i="12" s="1"/>
  <c r="AM2200" i="12"/>
  <c r="AN2200" i="12" s="1"/>
  <c r="AO2200" i="12"/>
  <c r="AP2200" i="12" s="1"/>
  <c r="AQ2200" i="12" s="1"/>
  <c r="AM2201" i="12"/>
  <c r="AN2201" i="12" s="1"/>
  <c r="AO2201" i="12"/>
  <c r="AP2201" i="12" s="1"/>
  <c r="AQ2201" i="12" s="1"/>
  <c r="AM2202" i="12"/>
  <c r="AN2202" i="12" s="1"/>
  <c r="AO2202" i="12"/>
  <c r="AR2202" i="12" s="1"/>
  <c r="AS2202" i="12" s="1"/>
  <c r="AM2203" i="12"/>
  <c r="AN2203" i="12" s="1"/>
  <c r="AO2203" i="12"/>
  <c r="AM2204" i="12"/>
  <c r="AN2204" i="12" s="1"/>
  <c r="AO2204" i="12"/>
  <c r="AR2204" i="12" s="1"/>
  <c r="AS2204" i="12" s="1"/>
  <c r="AP2204" i="12"/>
  <c r="AQ2204" i="12" s="1"/>
  <c r="AM2205" i="12"/>
  <c r="AN2205" i="12" s="1"/>
  <c r="AO2205" i="12"/>
  <c r="AM2206" i="12"/>
  <c r="AN2206" i="12" s="1"/>
  <c r="AO2206" i="12"/>
  <c r="AP2206" i="12" s="1"/>
  <c r="AQ2206" i="12" s="1"/>
  <c r="AM2207" i="12"/>
  <c r="AN2207" i="12" s="1"/>
  <c r="AO2207" i="12"/>
  <c r="AR2207" i="12" s="1"/>
  <c r="AS2207" i="12" s="1"/>
  <c r="AM2208" i="12"/>
  <c r="AN2208" i="12" s="1"/>
  <c r="AO2208" i="12"/>
  <c r="AR2208" i="12" s="1"/>
  <c r="AS2208" i="12" s="1"/>
  <c r="AM2209" i="12"/>
  <c r="AN2209" i="12" s="1"/>
  <c r="AO2209" i="12"/>
  <c r="AP2209" i="12" s="1"/>
  <c r="AQ2209" i="12" s="1"/>
  <c r="AM2210" i="12"/>
  <c r="AN2210" i="12" s="1"/>
  <c r="AO2210" i="12"/>
  <c r="AR2210" i="12" s="1"/>
  <c r="AS2210" i="12" s="1"/>
  <c r="AM2211" i="12"/>
  <c r="AN2211" i="12" s="1"/>
  <c r="AO2211" i="12"/>
  <c r="AR2211" i="12" s="1"/>
  <c r="AS2211" i="12" s="1"/>
  <c r="AM2212" i="12"/>
  <c r="AN2212" i="12" s="1"/>
  <c r="AO2212" i="12"/>
  <c r="AP2212" i="12" s="1"/>
  <c r="AQ2212" i="12" s="1"/>
  <c r="AM2213" i="12"/>
  <c r="AN2213" i="12" s="1"/>
  <c r="AO2213" i="12"/>
  <c r="AP2213" i="12" s="1"/>
  <c r="AQ2213" i="12" s="1"/>
  <c r="AM2214" i="12"/>
  <c r="AN2214" i="12" s="1"/>
  <c r="AO2214" i="12"/>
  <c r="AP2214" i="12" s="1"/>
  <c r="AQ2214" i="12" s="1"/>
  <c r="AM2215" i="12"/>
  <c r="AN2215" i="12" s="1"/>
  <c r="AO2215" i="12"/>
  <c r="AR2215" i="12" s="1"/>
  <c r="AS2215" i="12" s="1"/>
  <c r="AM2216" i="12"/>
  <c r="AN2216" i="12" s="1"/>
  <c r="AO2216" i="12"/>
  <c r="AR2216" i="12" s="1"/>
  <c r="AS2216" i="12" s="1"/>
  <c r="AM2217" i="12"/>
  <c r="AN2217" i="12" s="1"/>
  <c r="AO2217" i="12"/>
  <c r="AP2217" i="12" s="1"/>
  <c r="AQ2217" i="12" s="1"/>
  <c r="AM2218" i="12"/>
  <c r="AN2218" i="12" s="1"/>
  <c r="AO2218" i="12"/>
  <c r="AR2218" i="12" s="1"/>
  <c r="AS2218" i="12" s="1"/>
  <c r="AM2219" i="12"/>
  <c r="AN2219" i="12" s="1"/>
  <c r="AO2219" i="12"/>
  <c r="AR2219" i="12" s="1"/>
  <c r="AS2219" i="12" s="1"/>
  <c r="AM2220" i="12"/>
  <c r="AN2220" i="12" s="1"/>
  <c r="AO2220" i="12"/>
  <c r="AR2220" i="12" s="1"/>
  <c r="AS2220" i="12" s="1"/>
  <c r="AM2221" i="12"/>
  <c r="AN2221" i="12" s="1"/>
  <c r="AO2221" i="12"/>
  <c r="AP2221" i="12" s="1"/>
  <c r="AQ2221" i="12"/>
  <c r="AM2222" i="12"/>
  <c r="AN2222" i="12"/>
  <c r="AO2222" i="12"/>
  <c r="AP2222" i="12" s="1"/>
  <c r="AQ2222" i="12" s="1"/>
  <c r="AM2223" i="12"/>
  <c r="AN2223" i="12" s="1"/>
  <c r="AO2223" i="12"/>
  <c r="AR2223" i="12" s="1"/>
  <c r="AS2223" i="12" s="1"/>
  <c r="AM2224" i="12"/>
  <c r="AN2224" i="12" s="1"/>
  <c r="AO2224" i="12"/>
  <c r="AP2224" i="12" s="1"/>
  <c r="AQ2224" i="12" s="1"/>
  <c r="AM2225" i="12"/>
  <c r="AN2225" i="12" s="1"/>
  <c r="AO2225" i="12"/>
  <c r="AP2225" i="12" s="1"/>
  <c r="AQ2225" i="12" s="1"/>
  <c r="AM2226" i="12"/>
  <c r="AN2226" i="12" s="1"/>
  <c r="AO2226" i="12"/>
  <c r="AR2226" i="12" s="1"/>
  <c r="AS2226" i="12" s="1"/>
  <c r="AM2227" i="12"/>
  <c r="AN2227" i="12" s="1"/>
  <c r="AO2227" i="12"/>
  <c r="AR2227" i="12" s="1"/>
  <c r="AS2227" i="12" s="1"/>
  <c r="AM2228" i="12"/>
  <c r="AN2228" i="12" s="1"/>
  <c r="AO2228" i="12"/>
  <c r="AP2228" i="12" s="1"/>
  <c r="AQ2228" i="12" s="1"/>
  <c r="AM2229" i="12"/>
  <c r="AN2229" i="12" s="1"/>
  <c r="AO2229" i="12"/>
  <c r="AP2229" i="12" s="1"/>
  <c r="AQ2229" i="12" s="1"/>
  <c r="AM2230" i="12"/>
  <c r="AN2230" i="12"/>
  <c r="AO2230" i="12"/>
  <c r="AP2230" i="12" s="1"/>
  <c r="AQ2230" i="12" s="1"/>
  <c r="AM2231" i="12"/>
  <c r="AN2231" i="12" s="1"/>
  <c r="AO2231" i="12"/>
  <c r="AR2231" i="12" s="1"/>
  <c r="AS2231" i="12" s="1"/>
  <c r="AM2232" i="12"/>
  <c r="AN2232" i="12" s="1"/>
  <c r="AO2232" i="12"/>
  <c r="AR2232" i="12" s="1"/>
  <c r="AS2232" i="12" s="1"/>
  <c r="AM2233" i="12"/>
  <c r="AN2233" i="12" s="1"/>
  <c r="AO2233" i="12"/>
  <c r="AP2233" i="12" s="1"/>
  <c r="AQ2233" i="12" s="1"/>
  <c r="AM2234" i="12"/>
  <c r="AN2234" i="12" s="1"/>
  <c r="AO2234" i="12"/>
  <c r="AR2234" i="12" s="1"/>
  <c r="AS2234" i="12" s="1"/>
  <c r="AM2235" i="12"/>
  <c r="AN2235" i="12" s="1"/>
  <c r="AO2235" i="12"/>
  <c r="AR2235" i="12" s="1"/>
  <c r="AS2235" i="12" s="1"/>
  <c r="AM2236" i="12"/>
  <c r="AN2236" i="12" s="1"/>
  <c r="AO2236" i="12"/>
  <c r="AR2236" i="12" s="1"/>
  <c r="AS2236" i="12" s="1"/>
  <c r="AM2237" i="12"/>
  <c r="AN2237" i="12" s="1"/>
  <c r="AO2237" i="12"/>
  <c r="AP2237" i="12" s="1"/>
  <c r="AQ2237" i="12" s="1"/>
  <c r="AM2238" i="12"/>
  <c r="AN2238" i="12" s="1"/>
  <c r="AO2238" i="12"/>
  <c r="AR2238" i="12" s="1"/>
  <c r="AS2238" i="12" s="1"/>
  <c r="AM2239" i="12"/>
  <c r="AN2239" i="12" s="1"/>
  <c r="AO2239" i="12"/>
  <c r="AR2239" i="12" s="1"/>
  <c r="AS2239" i="12" s="1"/>
  <c r="AM2240" i="12"/>
  <c r="AN2240" i="12"/>
  <c r="AO2240" i="12"/>
  <c r="AP2240" i="12" s="1"/>
  <c r="AQ2240" i="12" s="1"/>
  <c r="AM2241" i="12"/>
  <c r="AN2241" i="12" s="1"/>
  <c r="AO2241" i="12"/>
  <c r="AP2241" i="12" s="1"/>
  <c r="AQ2241" i="12" s="1"/>
  <c r="AM2242" i="12"/>
  <c r="AN2242" i="12" s="1"/>
  <c r="AO2242" i="12"/>
  <c r="AR2242" i="12" s="1"/>
  <c r="AS2242" i="12"/>
  <c r="AM2243" i="12"/>
  <c r="AN2243" i="12" s="1"/>
  <c r="AO2243" i="12"/>
  <c r="AR2243" i="12" s="1"/>
  <c r="AS2243" i="12" s="1"/>
  <c r="AM2244" i="12"/>
  <c r="AN2244" i="12" s="1"/>
  <c r="AO2244" i="12"/>
  <c r="AR2244" i="12" s="1"/>
  <c r="AS2244" i="12" s="1"/>
  <c r="AM2245" i="12"/>
  <c r="AN2245" i="12" s="1"/>
  <c r="AO2245" i="12"/>
  <c r="AP2245" i="12" s="1"/>
  <c r="AQ2245" i="12" s="1"/>
  <c r="AM2246" i="12"/>
  <c r="AN2246" i="12" s="1"/>
  <c r="AO2246" i="12"/>
  <c r="AP2246" i="12" s="1"/>
  <c r="AQ2246" i="12" s="1"/>
  <c r="AR2246" i="12"/>
  <c r="AS2246" i="12" s="1"/>
  <c r="AR2127" i="12"/>
  <c r="AO2127" i="12"/>
  <c r="AP2127" i="12" s="1"/>
  <c r="AQ2127" i="12" s="1"/>
  <c r="AM2127" i="12"/>
  <c r="AN2127" i="12" s="1"/>
  <c r="AJ2127" i="12"/>
  <c r="AQ2271" i="12"/>
  <c r="AR2271" i="12" s="1"/>
  <c r="AR2272" i="12" s="1"/>
  <c r="AS2271" i="12"/>
  <c r="AT2271" i="12" s="1"/>
  <c r="AT2272" i="12" s="1"/>
  <c r="AP2271" i="12"/>
  <c r="AP2272" i="12" s="1"/>
  <c r="AU2271" i="12" s="1"/>
  <c r="B2277" i="12" s="1"/>
  <c r="AR2224" i="12" l="1"/>
  <c r="AS2224" i="12" s="1"/>
  <c r="AR2148" i="12"/>
  <c r="AS2148" i="12" s="1"/>
  <c r="AP2235" i="12"/>
  <c r="AQ2235" i="12" s="1"/>
  <c r="AR2180" i="12"/>
  <c r="AS2180" i="12" s="1"/>
  <c r="AR2156" i="12"/>
  <c r="AS2156" i="12" s="1"/>
  <c r="AP2232" i="12"/>
  <c r="AQ2232" i="12" s="1"/>
  <c r="AP2226" i="12"/>
  <c r="AQ2226" i="12" s="1"/>
  <c r="AR2214" i="12"/>
  <c r="AS2214" i="12" s="1"/>
  <c r="AR2200" i="12"/>
  <c r="AS2200" i="12" s="1"/>
  <c r="AP2194" i="12"/>
  <c r="AQ2194" i="12" s="1"/>
  <c r="AR2150" i="12"/>
  <c r="AS2150" i="12" s="1"/>
  <c r="AP2234" i="12"/>
  <c r="AQ2234" i="12" s="1"/>
  <c r="AR2206" i="12"/>
  <c r="AS2206" i="12" s="1"/>
  <c r="AP2172" i="12"/>
  <c r="AQ2172" i="12" s="1"/>
  <c r="AR2158" i="12"/>
  <c r="AS2158" i="12" s="1"/>
  <c r="AR2152" i="12"/>
  <c r="AS2152" i="12" s="1"/>
  <c r="AP2216" i="12"/>
  <c r="AQ2216" i="12" s="1"/>
  <c r="AP2184" i="12"/>
  <c r="AQ2184" i="12" s="1"/>
  <c r="AR2176" i="12"/>
  <c r="AS2176" i="12" s="1"/>
  <c r="AP2236" i="12"/>
  <c r="AQ2236" i="12" s="1"/>
  <c r="AP2223" i="12"/>
  <c r="AQ2223" i="12" s="1"/>
  <c r="AP2215" i="12"/>
  <c r="AQ2215" i="12" s="1"/>
  <c r="AR2228" i="12"/>
  <c r="AS2228" i="12" s="1"/>
  <c r="AP2208" i="12"/>
  <c r="AQ2208" i="12" s="1"/>
  <c r="AP2196" i="12"/>
  <c r="AQ2196" i="12" s="1"/>
  <c r="AR2188" i="12"/>
  <c r="AS2188" i="12" s="1"/>
  <c r="AP2154" i="12"/>
  <c r="AQ2154" i="12" s="1"/>
  <c r="AP2244" i="12"/>
  <c r="AQ2244" i="12" s="1"/>
  <c r="AR2241" i="12"/>
  <c r="AS2241" i="12" s="1"/>
  <c r="AP2238" i="12"/>
  <c r="AQ2238" i="12" s="1"/>
  <c r="AP2220" i="12"/>
  <c r="AQ2220" i="12" s="1"/>
  <c r="AR2201" i="12"/>
  <c r="AS2201" i="12" s="1"/>
  <c r="AP2183" i="12"/>
  <c r="AQ2183" i="12" s="1"/>
  <c r="AP2178" i="12"/>
  <c r="AQ2178" i="12" s="1"/>
  <c r="AP2159" i="12"/>
  <c r="AQ2159" i="12" s="1"/>
  <c r="AH687" i="23"/>
  <c r="B705" i="23" s="1"/>
  <c r="AH213" i="23"/>
  <c r="B220" i="23" s="1"/>
  <c r="AH536" i="23"/>
  <c r="B555" i="23" s="1"/>
  <c r="AM536" i="23"/>
  <c r="B557" i="23" s="1"/>
  <c r="AH386" i="23"/>
  <c r="B405" i="23" s="1"/>
  <c r="AM386" i="23"/>
  <c r="B407" i="23" s="1"/>
  <c r="AH495" i="13"/>
  <c r="B500" i="13" s="1"/>
  <c r="AM355" i="13"/>
  <c r="B363" i="13" s="1"/>
  <c r="AU355" i="13"/>
  <c r="AY355" i="13"/>
  <c r="AJ355" i="13"/>
  <c r="B361" i="13" s="1"/>
  <c r="AQ355" i="13"/>
  <c r="AO218" i="13"/>
  <c r="B224" i="13" s="1"/>
  <c r="AI171" i="13"/>
  <c r="AH171" i="13"/>
  <c r="B179" i="13" s="1"/>
  <c r="B40" i="13"/>
  <c r="AR2212" i="12"/>
  <c r="AS2212" i="12" s="1"/>
  <c r="AR2144" i="12"/>
  <c r="AS2144" i="12" s="1"/>
  <c r="AR2245" i="12"/>
  <c r="AS2245" i="12" s="1"/>
  <c r="AP2167" i="12"/>
  <c r="AQ2167" i="12" s="1"/>
  <c r="AP2162" i="12"/>
  <c r="AQ2162" i="12" s="1"/>
  <c r="AR2142" i="12"/>
  <c r="AS2142" i="12" s="1"/>
  <c r="AR2229" i="12"/>
  <c r="AS2229" i="12" s="1"/>
  <c r="AP2199" i="12"/>
  <c r="AQ2199" i="12" s="1"/>
  <c r="AP2191" i="12"/>
  <c r="AQ2191" i="12" s="1"/>
  <c r="AR2168" i="12"/>
  <c r="AS2168" i="12" s="1"/>
  <c r="AP2151" i="12"/>
  <c r="AQ2151" i="12" s="1"/>
  <c r="AP2146" i="12"/>
  <c r="AQ2146" i="12" s="1"/>
  <c r="AP2135" i="12"/>
  <c r="AQ2135" i="12" s="1"/>
  <c r="AP2186" i="12"/>
  <c r="AQ2186" i="12" s="1"/>
  <c r="AR2164" i="12"/>
  <c r="AS2164" i="12" s="1"/>
  <c r="AP2231" i="12"/>
  <c r="AQ2231" i="12" s="1"/>
  <c r="AP2227" i="12"/>
  <c r="AQ2227" i="12" s="1"/>
  <c r="AR2225" i="12"/>
  <c r="AS2225" i="12" s="1"/>
  <c r="AP2207" i="12"/>
  <c r="AQ2207" i="12" s="1"/>
  <c r="AP2202" i="12"/>
  <c r="AQ2202" i="12" s="1"/>
  <c r="AP2175" i="12"/>
  <c r="AQ2175" i="12" s="1"/>
  <c r="AP2170" i="12"/>
  <c r="AQ2170" i="12" s="1"/>
  <c r="AR2166" i="12"/>
  <c r="AS2166" i="12" s="1"/>
  <c r="AR2136" i="12"/>
  <c r="AS2136" i="12" s="1"/>
  <c r="AR2132" i="12"/>
  <c r="AS2132" i="12" s="1"/>
  <c r="AN2247" i="12"/>
  <c r="AR2198" i="12"/>
  <c r="AS2198" i="12" s="1"/>
  <c r="AP2239" i="12"/>
  <c r="AQ2239" i="12" s="1"/>
  <c r="AR2240" i="12"/>
  <c r="AS2240" i="12" s="1"/>
  <c r="AS2127" i="12"/>
  <c r="AP2143" i="12"/>
  <c r="AQ2143" i="12" s="1"/>
  <c r="AP2138" i="12"/>
  <c r="AQ2138" i="12" s="1"/>
  <c r="AP2130" i="12"/>
  <c r="AQ2130" i="12" s="1"/>
  <c r="AR2217" i="12"/>
  <c r="AS2217" i="12" s="1"/>
  <c r="AR2205" i="12"/>
  <c r="AS2205" i="12" s="1"/>
  <c r="AP2205" i="12"/>
  <c r="AQ2205" i="12" s="1"/>
  <c r="AP2163" i="12"/>
  <c r="AQ2163" i="12" s="1"/>
  <c r="AR2163" i="12"/>
  <c r="AS2163" i="12" s="1"/>
  <c r="AP2203" i="12"/>
  <c r="AQ2203" i="12" s="1"/>
  <c r="AR2203" i="12"/>
  <c r="AS2203" i="12" s="1"/>
  <c r="AP2242" i="12"/>
  <c r="AQ2242" i="12" s="1"/>
  <c r="AR2233" i="12"/>
  <c r="AS2233" i="12" s="1"/>
  <c r="AR2230" i="12"/>
  <c r="AS2230" i="12" s="1"/>
  <c r="AP2211" i="12"/>
  <c r="AQ2211" i="12" s="1"/>
  <c r="AP2171" i="12"/>
  <c r="AQ2171" i="12" s="1"/>
  <c r="AR2171" i="12"/>
  <c r="AS2171" i="12" s="1"/>
  <c r="AR2221" i="12"/>
  <c r="AS2221" i="12" s="1"/>
  <c r="AP2218" i="12"/>
  <c r="AQ2218" i="12" s="1"/>
  <c r="AR2209" i="12"/>
  <c r="AS2209" i="12" s="1"/>
  <c r="AP2179" i="12"/>
  <c r="AQ2179" i="12" s="1"/>
  <c r="AR2179" i="12"/>
  <c r="AS2179" i="12" s="1"/>
  <c r="AP2147" i="12"/>
  <c r="AQ2147" i="12" s="1"/>
  <c r="AR2147" i="12"/>
  <c r="AS2147" i="12" s="1"/>
  <c r="AR2237" i="12"/>
  <c r="AS2237" i="12" s="1"/>
  <c r="AR2222" i="12"/>
  <c r="AS2222" i="12" s="1"/>
  <c r="AP2243" i="12"/>
  <c r="AQ2243" i="12" s="1"/>
  <c r="AR2213" i="12"/>
  <c r="AS2213" i="12" s="1"/>
  <c r="AP2210" i="12"/>
  <c r="AQ2210" i="12" s="1"/>
  <c r="AP2195" i="12"/>
  <c r="AQ2195" i="12" s="1"/>
  <c r="AR2195" i="12"/>
  <c r="AS2195" i="12" s="1"/>
  <c r="AP2187" i="12"/>
  <c r="AQ2187" i="12" s="1"/>
  <c r="AR2187" i="12"/>
  <c r="AS2187" i="12" s="1"/>
  <c r="AP2155" i="12"/>
  <c r="AQ2155" i="12" s="1"/>
  <c r="AR2155" i="12"/>
  <c r="AS2155" i="12" s="1"/>
  <c r="AP2219" i="12"/>
  <c r="AQ2219" i="12" s="1"/>
  <c r="AP2197" i="12"/>
  <c r="AQ2197" i="12" s="1"/>
  <c r="AP2189" i="12"/>
  <c r="AQ2189" i="12" s="1"/>
  <c r="AP2181" i="12"/>
  <c r="AQ2181" i="12" s="1"/>
  <c r="AP2173" i="12"/>
  <c r="AQ2173" i="12" s="1"/>
  <c r="AP2165" i="12"/>
  <c r="AQ2165" i="12" s="1"/>
  <c r="AP2157" i="12"/>
  <c r="AQ2157" i="12" s="1"/>
  <c r="AP2149" i="12"/>
  <c r="AQ2149" i="12" s="1"/>
  <c r="AP2141" i="12"/>
  <c r="AQ2141" i="12" s="1"/>
  <c r="AP2133" i="12"/>
  <c r="AQ2133" i="12" s="1"/>
  <c r="AR2128" i="12"/>
  <c r="AS2128" i="12" s="1"/>
  <c r="AR2193" i="12"/>
  <c r="AS2193" i="12" s="1"/>
  <c r="AR2185" i="12"/>
  <c r="AS2185" i="12" s="1"/>
  <c r="AR2177" i="12"/>
  <c r="AS2177" i="12" s="1"/>
  <c r="AR2169" i="12"/>
  <c r="AS2169" i="12" s="1"/>
  <c r="AR2161" i="12"/>
  <c r="AS2161" i="12" s="1"/>
  <c r="AR2153" i="12"/>
  <c r="AS2153" i="12" s="1"/>
  <c r="AR2145" i="12"/>
  <c r="AS2145" i="12" s="1"/>
  <c r="AR2137" i="12"/>
  <c r="AS2137" i="12" s="1"/>
  <c r="AR2129" i="12"/>
  <c r="AS2129" i="12" s="1"/>
  <c r="AR2139" i="12"/>
  <c r="AS2139" i="12" s="1"/>
  <c r="AR2131" i="12"/>
  <c r="AS2131" i="12" s="1"/>
  <c r="AJ2271" i="12"/>
  <c r="AG2271" i="12"/>
  <c r="BH2293" i="12"/>
  <c r="BI2293" i="12" s="1"/>
  <c r="B2301" i="12" s="1"/>
  <c r="AS2247" i="12" l="1"/>
  <c r="AZ355" i="13"/>
  <c r="B362" i="13" s="1"/>
  <c r="AQ2247" i="12"/>
  <c r="AT2247" i="12" s="1"/>
  <c r="B2252" i="12" s="1"/>
  <c r="AG2293" i="12"/>
  <c r="AY2293" i="12"/>
  <c r="AG2281" i="12"/>
  <c r="AO2455" i="12"/>
  <c r="AP2455" i="12" s="1"/>
  <c r="AO2454" i="12"/>
  <c r="AP2454" i="12" s="1"/>
  <c r="AR2454" i="12"/>
  <c r="AS2454" i="12" s="1"/>
  <c r="AU2454" i="12"/>
  <c r="AV2454" i="12" s="1"/>
  <c r="AX2454" i="12"/>
  <c r="AY2454" i="12" s="1"/>
  <c r="BA2454" i="12"/>
  <c r="BB2454" i="12" s="1"/>
  <c r="BD2454" i="12"/>
  <c r="BE2454" i="12" s="1"/>
  <c r="BG2454" i="12"/>
  <c r="BH2454" i="12" s="1"/>
  <c r="BJ2454" i="12"/>
  <c r="BK2454" i="12" s="1"/>
  <c r="BM2454" i="12"/>
  <c r="BN2454" i="12" s="1"/>
  <c r="AR2455" i="12"/>
  <c r="AS2455" i="12" s="1"/>
  <c r="AU2455" i="12"/>
  <c r="AV2455" i="12" s="1"/>
  <c r="AX2455" i="12"/>
  <c r="AY2455" i="12" s="1"/>
  <c r="BA2455" i="12"/>
  <c r="BB2455" i="12" s="1"/>
  <c r="BD2455" i="12"/>
  <c r="BE2455" i="12" s="1"/>
  <c r="BG2455" i="12"/>
  <c r="BH2455" i="12" s="1"/>
  <c r="BJ2455" i="12"/>
  <c r="BK2455" i="12" s="1"/>
  <c r="BM2455" i="12"/>
  <c r="BN2455" i="12" s="1"/>
  <c r="AO2456" i="12"/>
  <c r="AP2456" i="12" s="1"/>
  <c r="AR2456" i="12"/>
  <c r="AS2456" i="12" s="1"/>
  <c r="AU2456" i="12"/>
  <c r="AV2456" i="12" s="1"/>
  <c r="AX2456" i="12"/>
  <c r="AY2456" i="12" s="1"/>
  <c r="BA2456" i="12"/>
  <c r="BB2456" i="12" s="1"/>
  <c r="BD2456" i="12"/>
  <c r="BE2456" i="12" s="1"/>
  <c r="BG2456" i="12"/>
  <c r="BH2456" i="12" s="1"/>
  <c r="BJ2456" i="12"/>
  <c r="BK2456" i="12" s="1"/>
  <c r="BM2456" i="12"/>
  <c r="BN2456" i="12" s="1"/>
  <c r="AO2457" i="12"/>
  <c r="AP2457" i="12" s="1"/>
  <c r="AR2457" i="12"/>
  <c r="AS2457" i="12" s="1"/>
  <c r="AU2457" i="12"/>
  <c r="AV2457" i="12" s="1"/>
  <c r="AX2457" i="12"/>
  <c r="AY2457" i="12" s="1"/>
  <c r="BA2457" i="12"/>
  <c r="BB2457" i="12" s="1"/>
  <c r="BD2457" i="12"/>
  <c r="BE2457" i="12" s="1"/>
  <c r="BG2457" i="12"/>
  <c r="BH2457" i="12" s="1"/>
  <c r="BJ2457" i="12"/>
  <c r="BK2457" i="12" s="1"/>
  <c r="BM2457" i="12"/>
  <c r="BN2457" i="12" s="1"/>
  <c r="AO2458" i="12"/>
  <c r="AP2458" i="12" s="1"/>
  <c r="AR2458" i="12"/>
  <c r="AS2458" i="12" s="1"/>
  <c r="AU2458" i="12"/>
  <c r="AV2458" i="12" s="1"/>
  <c r="AX2458" i="12"/>
  <c r="AY2458" i="12"/>
  <c r="BA2458" i="12"/>
  <c r="BB2458" i="12" s="1"/>
  <c r="BD2458" i="12"/>
  <c r="BE2458" i="12" s="1"/>
  <c r="BG2458" i="12"/>
  <c r="BH2458" i="12" s="1"/>
  <c r="BJ2458" i="12"/>
  <c r="BK2458" i="12" s="1"/>
  <c r="BM2458" i="12"/>
  <c r="BN2458" i="12" s="1"/>
  <c r="AO2459" i="12"/>
  <c r="AP2459" i="12" s="1"/>
  <c r="AR2459" i="12"/>
  <c r="AS2459" i="12" s="1"/>
  <c r="AU2459" i="12"/>
  <c r="AV2459" i="12" s="1"/>
  <c r="AX2459" i="12"/>
  <c r="AY2459" i="12" s="1"/>
  <c r="BA2459" i="12"/>
  <c r="BB2459" i="12" s="1"/>
  <c r="BD2459" i="12"/>
  <c r="BE2459" i="12" s="1"/>
  <c r="BG2459" i="12"/>
  <c r="BH2459" i="12" s="1"/>
  <c r="BJ2459" i="12"/>
  <c r="BK2459" i="12" s="1"/>
  <c r="BM2459" i="12"/>
  <c r="BN2459" i="12" s="1"/>
  <c r="AO2460" i="12"/>
  <c r="AP2460" i="12" s="1"/>
  <c r="AR2460" i="12"/>
  <c r="AS2460" i="12" s="1"/>
  <c r="AU2460" i="12"/>
  <c r="AV2460" i="12" s="1"/>
  <c r="AX2460" i="12"/>
  <c r="AY2460" i="12" s="1"/>
  <c r="BA2460" i="12"/>
  <c r="BB2460" i="12" s="1"/>
  <c r="BD2460" i="12"/>
  <c r="BE2460" i="12" s="1"/>
  <c r="BG2460" i="12"/>
  <c r="BH2460" i="12" s="1"/>
  <c r="BJ2460" i="12"/>
  <c r="BK2460" i="12" s="1"/>
  <c r="BM2460" i="12"/>
  <c r="BN2460" i="12" s="1"/>
  <c r="AO2461" i="12"/>
  <c r="AP2461" i="12" s="1"/>
  <c r="AR2461" i="12"/>
  <c r="AS2461" i="12" s="1"/>
  <c r="AU2461" i="12"/>
  <c r="AV2461" i="12" s="1"/>
  <c r="AX2461" i="12"/>
  <c r="AY2461" i="12" s="1"/>
  <c r="BA2461" i="12"/>
  <c r="BB2461" i="12" s="1"/>
  <c r="BD2461" i="12"/>
  <c r="BE2461" i="12" s="1"/>
  <c r="BG2461" i="12"/>
  <c r="BH2461" i="12" s="1"/>
  <c r="BJ2461" i="12"/>
  <c r="BK2461" i="12" s="1"/>
  <c r="BM2461" i="12"/>
  <c r="BN2461" i="12" s="1"/>
  <c r="AO2462" i="12"/>
  <c r="AP2462" i="12" s="1"/>
  <c r="AR2462" i="12"/>
  <c r="AS2462" i="12" s="1"/>
  <c r="AU2462" i="12"/>
  <c r="AV2462" i="12" s="1"/>
  <c r="AX2462" i="12"/>
  <c r="AY2462" i="12" s="1"/>
  <c r="BA2462" i="12"/>
  <c r="BB2462" i="12" s="1"/>
  <c r="BD2462" i="12"/>
  <c r="BE2462" i="12" s="1"/>
  <c r="BG2462" i="12"/>
  <c r="BH2462" i="12" s="1"/>
  <c r="BJ2462" i="12"/>
  <c r="BK2462" i="12" s="1"/>
  <c r="BM2462" i="12"/>
  <c r="BN2462" i="12" s="1"/>
  <c r="AO2463" i="12"/>
  <c r="AP2463" i="12" s="1"/>
  <c r="AR2463" i="12"/>
  <c r="AS2463" i="12" s="1"/>
  <c r="AU2463" i="12"/>
  <c r="AV2463" i="12" s="1"/>
  <c r="AX2463" i="12"/>
  <c r="AY2463" i="12" s="1"/>
  <c r="BA2463" i="12"/>
  <c r="BB2463" i="12" s="1"/>
  <c r="BD2463" i="12"/>
  <c r="BE2463" i="12" s="1"/>
  <c r="BG2463" i="12"/>
  <c r="BH2463" i="12" s="1"/>
  <c r="BJ2463" i="12"/>
  <c r="BK2463" i="12" s="1"/>
  <c r="BM2463" i="12"/>
  <c r="BN2463" i="12" s="1"/>
  <c r="AO2464" i="12"/>
  <c r="AP2464" i="12" s="1"/>
  <c r="AR2464" i="12"/>
  <c r="AS2464" i="12" s="1"/>
  <c r="AU2464" i="12"/>
  <c r="AV2464" i="12" s="1"/>
  <c r="AX2464" i="12"/>
  <c r="AY2464" i="12" s="1"/>
  <c r="BA2464" i="12"/>
  <c r="BB2464" i="12" s="1"/>
  <c r="BD2464" i="12"/>
  <c r="BE2464" i="12" s="1"/>
  <c r="BG2464" i="12"/>
  <c r="BH2464" i="12" s="1"/>
  <c r="BJ2464" i="12"/>
  <c r="BK2464" i="12" s="1"/>
  <c r="BM2464" i="12"/>
  <c r="BN2464" i="12" s="1"/>
  <c r="AO2465" i="12"/>
  <c r="AP2465" i="12" s="1"/>
  <c r="AR2465" i="12"/>
  <c r="AS2465" i="12" s="1"/>
  <c r="AU2465" i="12"/>
  <c r="AV2465" i="12" s="1"/>
  <c r="AX2465" i="12"/>
  <c r="AY2465" i="12" s="1"/>
  <c r="BA2465" i="12"/>
  <c r="BB2465" i="12" s="1"/>
  <c r="BD2465" i="12"/>
  <c r="BE2465" i="12" s="1"/>
  <c r="BG2465" i="12"/>
  <c r="BH2465" i="12" s="1"/>
  <c r="BJ2465" i="12"/>
  <c r="BK2465" i="12" s="1"/>
  <c r="BM2465" i="12"/>
  <c r="BN2465" i="12" s="1"/>
  <c r="AO2466" i="12"/>
  <c r="AP2466" i="12" s="1"/>
  <c r="AR2466" i="12"/>
  <c r="AS2466" i="12" s="1"/>
  <c r="AU2466" i="12"/>
  <c r="AV2466" i="12" s="1"/>
  <c r="AX2466" i="12"/>
  <c r="AY2466" i="12" s="1"/>
  <c r="BA2466" i="12"/>
  <c r="BB2466" i="12" s="1"/>
  <c r="BD2466" i="12"/>
  <c r="BE2466" i="12" s="1"/>
  <c r="BG2466" i="12"/>
  <c r="BH2466" i="12" s="1"/>
  <c r="BJ2466" i="12"/>
  <c r="BK2466" i="12" s="1"/>
  <c r="BM2466" i="12"/>
  <c r="BN2466" i="12" s="1"/>
  <c r="AO2467" i="12"/>
  <c r="AP2467" i="12" s="1"/>
  <c r="AR2467" i="12"/>
  <c r="AS2467" i="12" s="1"/>
  <c r="AU2467" i="12"/>
  <c r="AV2467" i="12" s="1"/>
  <c r="AX2467" i="12"/>
  <c r="AY2467" i="12" s="1"/>
  <c r="BA2467" i="12"/>
  <c r="BB2467" i="12" s="1"/>
  <c r="BD2467" i="12"/>
  <c r="BE2467" i="12" s="1"/>
  <c r="BG2467" i="12"/>
  <c r="BH2467" i="12" s="1"/>
  <c r="BJ2467" i="12"/>
  <c r="BK2467" i="12" s="1"/>
  <c r="BM2467" i="12"/>
  <c r="BN2467" i="12" s="1"/>
  <c r="AO2468" i="12"/>
  <c r="AP2468" i="12" s="1"/>
  <c r="AR2468" i="12"/>
  <c r="AS2468" i="12" s="1"/>
  <c r="AU2468" i="12"/>
  <c r="AV2468" i="12" s="1"/>
  <c r="AX2468" i="12"/>
  <c r="AY2468" i="12" s="1"/>
  <c r="BA2468" i="12"/>
  <c r="BB2468" i="12" s="1"/>
  <c r="BD2468" i="12"/>
  <c r="BE2468" i="12" s="1"/>
  <c r="BG2468" i="12"/>
  <c r="BH2468" i="12" s="1"/>
  <c r="BJ2468" i="12"/>
  <c r="BK2468" i="12" s="1"/>
  <c r="BM2468" i="12"/>
  <c r="BN2468" i="12" s="1"/>
  <c r="AO2469" i="12"/>
  <c r="AP2469" i="12" s="1"/>
  <c r="AR2469" i="12"/>
  <c r="AS2469" i="12" s="1"/>
  <c r="AU2469" i="12"/>
  <c r="AV2469" i="12" s="1"/>
  <c r="AX2469" i="12"/>
  <c r="AY2469" i="12" s="1"/>
  <c r="BA2469" i="12"/>
  <c r="BB2469" i="12" s="1"/>
  <c r="BD2469" i="12"/>
  <c r="BE2469" i="12" s="1"/>
  <c r="BG2469" i="12"/>
  <c r="BH2469" i="12" s="1"/>
  <c r="BJ2469" i="12"/>
  <c r="BK2469" i="12" s="1"/>
  <c r="BM2469" i="12"/>
  <c r="BN2469" i="12" s="1"/>
  <c r="AO2470" i="12"/>
  <c r="AP2470" i="12" s="1"/>
  <c r="AR2470" i="12"/>
  <c r="AS2470" i="12" s="1"/>
  <c r="AU2470" i="12"/>
  <c r="AV2470" i="12" s="1"/>
  <c r="AX2470" i="12"/>
  <c r="AY2470" i="12" s="1"/>
  <c r="BA2470" i="12"/>
  <c r="BB2470" i="12" s="1"/>
  <c r="BD2470" i="12"/>
  <c r="BE2470" i="12" s="1"/>
  <c r="BG2470" i="12"/>
  <c r="BH2470" i="12" s="1"/>
  <c r="BJ2470" i="12"/>
  <c r="BK2470" i="12" s="1"/>
  <c r="BM2470" i="12"/>
  <c r="BN2470" i="12" s="1"/>
  <c r="AO2471" i="12"/>
  <c r="AP2471" i="12" s="1"/>
  <c r="AR2471" i="12"/>
  <c r="AS2471" i="12" s="1"/>
  <c r="AU2471" i="12"/>
  <c r="AV2471" i="12" s="1"/>
  <c r="AX2471" i="12"/>
  <c r="AY2471" i="12" s="1"/>
  <c r="BA2471" i="12"/>
  <c r="BB2471" i="12" s="1"/>
  <c r="BD2471" i="12"/>
  <c r="BE2471" i="12" s="1"/>
  <c r="BG2471" i="12"/>
  <c r="BH2471" i="12" s="1"/>
  <c r="BJ2471" i="12"/>
  <c r="BK2471" i="12" s="1"/>
  <c r="BM2471" i="12"/>
  <c r="BN2471" i="12" s="1"/>
  <c r="AO2472" i="12"/>
  <c r="AP2472" i="12" s="1"/>
  <c r="AR2472" i="12"/>
  <c r="AS2472" i="12" s="1"/>
  <c r="AU2472" i="12"/>
  <c r="AV2472" i="12" s="1"/>
  <c r="AX2472" i="12"/>
  <c r="AY2472" i="12" s="1"/>
  <c r="BA2472" i="12"/>
  <c r="BB2472" i="12" s="1"/>
  <c r="BD2472" i="12"/>
  <c r="BE2472" i="12" s="1"/>
  <c r="BG2472" i="12"/>
  <c r="BH2472" i="12" s="1"/>
  <c r="BJ2472" i="12"/>
  <c r="BK2472" i="12" s="1"/>
  <c r="BM2472" i="12"/>
  <c r="BN2472" i="12" s="1"/>
  <c r="AO2473" i="12"/>
  <c r="AP2473" i="12" s="1"/>
  <c r="AR2473" i="12"/>
  <c r="AS2473" i="12" s="1"/>
  <c r="AU2473" i="12"/>
  <c r="AV2473" i="12" s="1"/>
  <c r="AX2473" i="12"/>
  <c r="AY2473" i="12" s="1"/>
  <c r="BA2473" i="12"/>
  <c r="BB2473" i="12" s="1"/>
  <c r="BD2473" i="12"/>
  <c r="BE2473" i="12" s="1"/>
  <c r="BG2473" i="12"/>
  <c r="BH2473" i="12" s="1"/>
  <c r="BJ2473" i="12"/>
  <c r="BK2473" i="12" s="1"/>
  <c r="BM2473" i="12"/>
  <c r="BN2473" i="12" s="1"/>
  <c r="AO2474" i="12"/>
  <c r="AP2474" i="12" s="1"/>
  <c r="AR2474" i="12"/>
  <c r="AS2474" i="12" s="1"/>
  <c r="AU2474" i="12"/>
  <c r="AV2474" i="12" s="1"/>
  <c r="AX2474" i="12"/>
  <c r="AY2474" i="12" s="1"/>
  <c r="BA2474" i="12"/>
  <c r="BB2474" i="12" s="1"/>
  <c r="BD2474" i="12"/>
  <c r="BE2474" i="12" s="1"/>
  <c r="BG2474" i="12"/>
  <c r="BH2474" i="12" s="1"/>
  <c r="BJ2474" i="12"/>
  <c r="BK2474" i="12" s="1"/>
  <c r="BM2474" i="12"/>
  <c r="BN2474" i="12" s="1"/>
  <c r="AO2475" i="12"/>
  <c r="AP2475" i="12" s="1"/>
  <c r="AR2475" i="12"/>
  <c r="AS2475" i="12" s="1"/>
  <c r="AU2475" i="12"/>
  <c r="AV2475" i="12" s="1"/>
  <c r="AX2475" i="12"/>
  <c r="AY2475" i="12" s="1"/>
  <c r="BA2475" i="12"/>
  <c r="BB2475" i="12" s="1"/>
  <c r="BD2475" i="12"/>
  <c r="BE2475" i="12" s="1"/>
  <c r="BG2475" i="12"/>
  <c r="BH2475" i="12" s="1"/>
  <c r="BJ2475" i="12"/>
  <c r="BK2475" i="12" s="1"/>
  <c r="BM2475" i="12"/>
  <c r="BN2475" i="12" s="1"/>
  <c r="AO2476" i="12"/>
  <c r="AP2476" i="12" s="1"/>
  <c r="AR2476" i="12"/>
  <c r="AS2476" i="12" s="1"/>
  <c r="AU2476" i="12"/>
  <c r="AV2476" i="12" s="1"/>
  <c r="AX2476" i="12"/>
  <c r="AY2476" i="12" s="1"/>
  <c r="BA2476" i="12"/>
  <c r="BB2476" i="12" s="1"/>
  <c r="BD2476" i="12"/>
  <c r="BE2476" i="12" s="1"/>
  <c r="BG2476" i="12"/>
  <c r="BH2476" i="12" s="1"/>
  <c r="BJ2476" i="12"/>
  <c r="BK2476" i="12" s="1"/>
  <c r="BM2476" i="12"/>
  <c r="BN2476" i="12" s="1"/>
  <c r="AO2477" i="12"/>
  <c r="AP2477" i="12" s="1"/>
  <c r="AR2477" i="12"/>
  <c r="AS2477" i="12" s="1"/>
  <c r="AU2477" i="12"/>
  <c r="AV2477" i="12" s="1"/>
  <c r="AX2477" i="12"/>
  <c r="AY2477" i="12" s="1"/>
  <c r="BA2477" i="12"/>
  <c r="BB2477" i="12" s="1"/>
  <c r="BD2477" i="12"/>
  <c r="BE2477" i="12" s="1"/>
  <c r="BG2477" i="12"/>
  <c r="BH2477" i="12" s="1"/>
  <c r="BJ2477" i="12"/>
  <c r="BK2477" i="12" s="1"/>
  <c r="BM2477" i="12"/>
  <c r="BN2477" i="12"/>
  <c r="AO2478" i="12"/>
  <c r="AP2478" i="12" s="1"/>
  <c r="AR2478" i="12"/>
  <c r="AS2478" i="12" s="1"/>
  <c r="AU2478" i="12"/>
  <c r="AV2478" i="12" s="1"/>
  <c r="AX2478" i="12"/>
  <c r="AY2478" i="12" s="1"/>
  <c r="BA2478" i="12"/>
  <c r="BB2478" i="12" s="1"/>
  <c r="BD2478" i="12"/>
  <c r="BE2478" i="12" s="1"/>
  <c r="BG2478" i="12"/>
  <c r="BH2478" i="12" s="1"/>
  <c r="BJ2478" i="12"/>
  <c r="BK2478" i="12" s="1"/>
  <c r="BM2478" i="12"/>
  <c r="BN2478" i="12" s="1"/>
  <c r="AO2479" i="12"/>
  <c r="AP2479" i="12" s="1"/>
  <c r="AR2479" i="12"/>
  <c r="AS2479" i="12"/>
  <c r="AU2479" i="12"/>
  <c r="AV2479" i="12" s="1"/>
  <c r="AX2479" i="12"/>
  <c r="AY2479" i="12" s="1"/>
  <c r="BA2479" i="12"/>
  <c r="BB2479" i="12" s="1"/>
  <c r="BD2479" i="12"/>
  <c r="BE2479" i="12" s="1"/>
  <c r="BG2479" i="12"/>
  <c r="BH2479" i="12" s="1"/>
  <c r="BJ2479" i="12"/>
  <c r="BK2479" i="12" s="1"/>
  <c r="BM2479" i="12"/>
  <c r="BN2479" i="12" s="1"/>
  <c r="AO2480" i="12"/>
  <c r="AP2480" i="12" s="1"/>
  <c r="AR2480" i="12"/>
  <c r="AS2480" i="12" s="1"/>
  <c r="AU2480" i="12"/>
  <c r="AV2480" i="12" s="1"/>
  <c r="AX2480" i="12"/>
  <c r="AY2480" i="12" s="1"/>
  <c r="BA2480" i="12"/>
  <c r="BB2480" i="12" s="1"/>
  <c r="BD2480" i="12"/>
  <c r="BE2480" i="12" s="1"/>
  <c r="BG2480" i="12"/>
  <c r="BH2480" i="12" s="1"/>
  <c r="BJ2480" i="12"/>
  <c r="BK2480" i="12" s="1"/>
  <c r="BM2480" i="12"/>
  <c r="BN2480" i="12" s="1"/>
  <c r="AO2481" i="12"/>
  <c r="AP2481" i="12" s="1"/>
  <c r="AR2481" i="12"/>
  <c r="AS2481" i="12" s="1"/>
  <c r="AU2481" i="12"/>
  <c r="AV2481" i="12" s="1"/>
  <c r="AX2481" i="12"/>
  <c r="AY2481" i="12" s="1"/>
  <c r="BA2481" i="12"/>
  <c r="BB2481" i="12"/>
  <c r="BD2481" i="12"/>
  <c r="BE2481" i="12" s="1"/>
  <c r="BG2481" i="12"/>
  <c r="BH2481" i="12" s="1"/>
  <c r="BJ2481" i="12"/>
  <c r="BK2481" i="12"/>
  <c r="BM2481" i="12"/>
  <c r="BN2481" i="12" s="1"/>
  <c r="AO2482" i="12"/>
  <c r="AP2482" i="12" s="1"/>
  <c r="AR2482" i="12"/>
  <c r="AS2482" i="12" s="1"/>
  <c r="AU2482" i="12"/>
  <c r="AV2482" i="12" s="1"/>
  <c r="AX2482" i="12"/>
  <c r="AY2482" i="12" s="1"/>
  <c r="BA2482" i="12"/>
  <c r="BB2482" i="12" s="1"/>
  <c r="BD2482" i="12"/>
  <c r="BE2482" i="12" s="1"/>
  <c r="BG2482" i="12"/>
  <c r="BH2482" i="12" s="1"/>
  <c r="BJ2482" i="12"/>
  <c r="BK2482" i="12" s="1"/>
  <c r="BM2482" i="12"/>
  <c r="BN2482" i="12" s="1"/>
  <c r="AO2483" i="12"/>
  <c r="AP2483" i="12" s="1"/>
  <c r="AR2483" i="12"/>
  <c r="AS2483" i="12" s="1"/>
  <c r="AU2483" i="12"/>
  <c r="AV2483" i="12" s="1"/>
  <c r="AX2483" i="12"/>
  <c r="AY2483" i="12" s="1"/>
  <c r="BA2483" i="12"/>
  <c r="BB2483" i="12" s="1"/>
  <c r="BD2483" i="12"/>
  <c r="BE2483" i="12"/>
  <c r="BG2483" i="12"/>
  <c r="BH2483" i="12" s="1"/>
  <c r="BJ2483" i="12"/>
  <c r="BK2483" i="12" s="1"/>
  <c r="BM2483" i="12"/>
  <c r="BN2483" i="12" s="1"/>
  <c r="AO2484" i="12"/>
  <c r="AP2484" i="12" s="1"/>
  <c r="AR2484" i="12"/>
  <c r="AS2484" i="12" s="1"/>
  <c r="AU2484" i="12"/>
  <c r="AV2484" i="12" s="1"/>
  <c r="AX2484" i="12"/>
  <c r="AY2484" i="12" s="1"/>
  <c r="BA2484" i="12"/>
  <c r="BB2484" i="12" s="1"/>
  <c r="BD2484" i="12"/>
  <c r="BE2484" i="12" s="1"/>
  <c r="BG2484" i="12"/>
  <c r="BH2484" i="12" s="1"/>
  <c r="BJ2484" i="12"/>
  <c r="BK2484" i="12" s="1"/>
  <c r="BM2484" i="12"/>
  <c r="BN2484" i="12" s="1"/>
  <c r="AO2485" i="12"/>
  <c r="AP2485" i="12" s="1"/>
  <c r="AR2485" i="12"/>
  <c r="AS2485" i="12" s="1"/>
  <c r="AU2485" i="12"/>
  <c r="AV2485" i="12" s="1"/>
  <c r="AX2485" i="12"/>
  <c r="AY2485" i="12" s="1"/>
  <c r="BA2485" i="12"/>
  <c r="BB2485" i="12" s="1"/>
  <c r="BD2485" i="12"/>
  <c r="BE2485" i="12" s="1"/>
  <c r="BG2485" i="12"/>
  <c r="BH2485" i="12" s="1"/>
  <c r="BJ2485" i="12"/>
  <c r="BK2485" i="12" s="1"/>
  <c r="BM2485" i="12"/>
  <c r="BN2485" i="12" s="1"/>
  <c r="AO2486" i="12"/>
  <c r="AP2486" i="12" s="1"/>
  <c r="AR2486" i="12"/>
  <c r="AS2486" i="12" s="1"/>
  <c r="AU2486" i="12"/>
  <c r="AV2486" i="12" s="1"/>
  <c r="AX2486" i="12"/>
  <c r="AY2486" i="12" s="1"/>
  <c r="BA2486" i="12"/>
  <c r="BB2486" i="12" s="1"/>
  <c r="BD2486" i="12"/>
  <c r="BE2486" i="12" s="1"/>
  <c r="BG2486" i="12"/>
  <c r="BH2486" i="12" s="1"/>
  <c r="BJ2486" i="12"/>
  <c r="BK2486" i="12" s="1"/>
  <c r="BM2486" i="12"/>
  <c r="BN2486" i="12" s="1"/>
  <c r="AO2487" i="12"/>
  <c r="AP2487" i="12" s="1"/>
  <c r="AR2487" i="12"/>
  <c r="AS2487" i="12" s="1"/>
  <c r="AU2487" i="12"/>
  <c r="AV2487" i="12" s="1"/>
  <c r="AX2487" i="12"/>
  <c r="AY2487" i="12" s="1"/>
  <c r="BA2487" i="12"/>
  <c r="BB2487" i="12" s="1"/>
  <c r="BD2487" i="12"/>
  <c r="BE2487" i="12" s="1"/>
  <c r="BG2487" i="12"/>
  <c r="BH2487" i="12" s="1"/>
  <c r="BJ2487" i="12"/>
  <c r="BK2487" i="12" s="1"/>
  <c r="BM2487" i="12"/>
  <c r="BN2487" i="12" s="1"/>
  <c r="AO2488" i="12"/>
  <c r="AP2488" i="12" s="1"/>
  <c r="AR2488" i="12"/>
  <c r="AS2488" i="12" s="1"/>
  <c r="AU2488" i="12"/>
  <c r="AV2488" i="12" s="1"/>
  <c r="AX2488" i="12"/>
  <c r="AY2488" i="12" s="1"/>
  <c r="BA2488" i="12"/>
  <c r="BB2488" i="12" s="1"/>
  <c r="BD2488" i="12"/>
  <c r="BE2488" i="12" s="1"/>
  <c r="BG2488" i="12"/>
  <c r="BH2488" i="12" s="1"/>
  <c r="BJ2488" i="12"/>
  <c r="BK2488" i="12" s="1"/>
  <c r="BM2488" i="12"/>
  <c r="BN2488" i="12" s="1"/>
  <c r="AO2489" i="12"/>
  <c r="AP2489" i="12" s="1"/>
  <c r="AR2489" i="12"/>
  <c r="AS2489" i="12" s="1"/>
  <c r="AU2489" i="12"/>
  <c r="AV2489" i="12" s="1"/>
  <c r="AX2489" i="12"/>
  <c r="AY2489" i="12" s="1"/>
  <c r="BA2489" i="12"/>
  <c r="BB2489" i="12" s="1"/>
  <c r="BD2489" i="12"/>
  <c r="BE2489" i="12" s="1"/>
  <c r="BG2489" i="12"/>
  <c r="BH2489" i="12" s="1"/>
  <c r="BJ2489" i="12"/>
  <c r="BK2489" i="12" s="1"/>
  <c r="BM2489" i="12"/>
  <c r="BN2489" i="12" s="1"/>
  <c r="AO2490" i="12"/>
  <c r="AP2490" i="12" s="1"/>
  <c r="AR2490" i="12"/>
  <c r="AS2490" i="12" s="1"/>
  <c r="AU2490" i="12"/>
  <c r="AV2490" i="12" s="1"/>
  <c r="AX2490" i="12"/>
  <c r="AY2490" i="12" s="1"/>
  <c r="BA2490" i="12"/>
  <c r="BB2490" i="12" s="1"/>
  <c r="BD2490" i="12"/>
  <c r="BE2490" i="12" s="1"/>
  <c r="BG2490" i="12"/>
  <c r="BH2490" i="12" s="1"/>
  <c r="BJ2490" i="12"/>
  <c r="BK2490" i="12" s="1"/>
  <c r="BM2490" i="12"/>
  <c r="BN2490" i="12" s="1"/>
  <c r="AO2491" i="12"/>
  <c r="AP2491" i="12" s="1"/>
  <c r="AR2491" i="12"/>
  <c r="AS2491" i="12" s="1"/>
  <c r="AU2491" i="12"/>
  <c r="AV2491" i="12" s="1"/>
  <c r="AX2491" i="12"/>
  <c r="AY2491" i="12" s="1"/>
  <c r="BA2491" i="12"/>
  <c r="BB2491" i="12" s="1"/>
  <c r="BD2491" i="12"/>
  <c r="BE2491" i="12" s="1"/>
  <c r="BG2491" i="12"/>
  <c r="BH2491" i="12" s="1"/>
  <c r="BJ2491" i="12"/>
  <c r="BK2491" i="12" s="1"/>
  <c r="BM2491" i="12"/>
  <c r="BN2491" i="12" s="1"/>
  <c r="AO2492" i="12"/>
  <c r="AP2492" i="12" s="1"/>
  <c r="AR2492" i="12"/>
  <c r="AS2492" i="12" s="1"/>
  <c r="AU2492" i="12"/>
  <c r="AV2492" i="12" s="1"/>
  <c r="AX2492" i="12"/>
  <c r="AY2492" i="12" s="1"/>
  <c r="BA2492" i="12"/>
  <c r="BB2492" i="12" s="1"/>
  <c r="BD2492" i="12"/>
  <c r="BE2492" i="12" s="1"/>
  <c r="BG2492" i="12"/>
  <c r="BH2492" i="12" s="1"/>
  <c r="BJ2492" i="12"/>
  <c r="BK2492" i="12" s="1"/>
  <c r="BM2492" i="12"/>
  <c r="BN2492" i="12" s="1"/>
  <c r="AO2493" i="12"/>
  <c r="AP2493" i="12" s="1"/>
  <c r="AR2493" i="12"/>
  <c r="AS2493" i="12" s="1"/>
  <c r="AU2493" i="12"/>
  <c r="AV2493" i="12" s="1"/>
  <c r="AX2493" i="12"/>
  <c r="AY2493" i="12" s="1"/>
  <c r="BA2493" i="12"/>
  <c r="BB2493" i="12" s="1"/>
  <c r="BD2493" i="12"/>
  <c r="BE2493" i="12" s="1"/>
  <c r="BG2493" i="12"/>
  <c r="BH2493" i="12" s="1"/>
  <c r="BJ2493" i="12"/>
  <c r="BK2493" i="12" s="1"/>
  <c r="BM2493" i="12"/>
  <c r="BN2493" i="12" s="1"/>
  <c r="AO2494" i="12"/>
  <c r="AP2494" i="12" s="1"/>
  <c r="AR2494" i="12"/>
  <c r="AS2494" i="12" s="1"/>
  <c r="AU2494" i="12"/>
  <c r="AV2494" i="12" s="1"/>
  <c r="AX2494" i="12"/>
  <c r="AY2494" i="12" s="1"/>
  <c r="BA2494" i="12"/>
  <c r="BB2494" i="12" s="1"/>
  <c r="BD2494" i="12"/>
  <c r="BE2494" i="12" s="1"/>
  <c r="BG2494" i="12"/>
  <c r="BH2494" i="12" s="1"/>
  <c r="BJ2494" i="12"/>
  <c r="BK2494" i="12" s="1"/>
  <c r="BM2494" i="12"/>
  <c r="BN2494" i="12" s="1"/>
  <c r="AO2495" i="12"/>
  <c r="AP2495" i="12" s="1"/>
  <c r="AR2495" i="12"/>
  <c r="AS2495" i="12" s="1"/>
  <c r="AU2495" i="12"/>
  <c r="AV2495" i="12" s="1"/>
  <c r="AX2495" i="12"/>
  <c r="AY2495" i="12" s="1"/>
  <c r="BA2495" i="12"/>
  <c r="BB2495" i="12" s="1"/>
  <c r="BD2495" i="12"/>
  <c r="BE2495" i="12" s="1"/>
  <c r="BG2495" i="12"/>
  <c r="BH2495" i="12" s="1"/>
  <c r="BJ2495" i="12"/>
  <c r="BK2495" i="12" s="1"/>
  <c r="BM2495" i="12"/>
  <c r="BN2495" i="12" s="1"/>
  <c r="AO2496" i="12"/>
  <c r="AP2496" i="12" s="1"/>
  <c r="AR2496" i="12"/>
  <c r="AS2496" i="12" s="1"/>
  <c r="AU2496" i="12"/>
  <c r="AV2496" i="12" s="1"/>
  <c r="AX2496" i="12"/>
  <c r="AY2496" i="12" s="1"/>
  <c r="BA2496" i="12"/>
  <c r="BB2496" i="12" s="1"/>
  <c r="BD2496" i="12"/>
  <c r="BE2496" i="12" s="1"/>
  <c r="BG2496" i="12"/>
  <c r="BH2496" i="12" s="1"/>
  <c r="BJ2496" i="12"/>
  <c r="BK2496" i="12" s="1"/>
  <c r="BM2496" i="12"/>
  <c r="BN2496" i="12" s="1"/>
  <c r="AO2497" i="12"/>
  <c r="AP2497" i="12" s="1"/>
  <c r="AR2497" i="12"/>
  <c r="AS2497" i="12" s="1"/>
  <c r="AU2497" i="12"/>
  <c r="AV2497" i="12" s="1"/>
  <c r="AX2497" i="12"/>
  <c r="AY2497" i="12" s="1"/>
  <c r="BA2497" i="12"/>
  <c r="BB2497" i="12" s="1"/>
  <c r="BD2497" i="12"/>
  <c r="BE2497" i="12" s="1"/>
  <c r="BG2497" i="12"/>
  <c r="BH2497" i="12" s="1"/>
  <c r="BJ2497" i="12"/>
  <c r="BK2497" i="12" s="1"/>
  <c r="BM2497" i="12"/>
  <c r="BN2497" i="12" s="1"/>
  <c r="AO2498" i="12"/>
  <c r="AP2498" i="12" s="1"/>
  <c r="AR2498" i="12"/>
  <c r="AS2498" i="12" s="1"/>
  <c r="AU2498" i="12"/>
  <c r="AV2498" i="12" s="1"/>
  <c r="AX2498" i="12"/>
  <c r="AY2498" i="12" s="1"/>
  <c r="BA2498" i="12"/>
  <c r="BB2498" i="12" s="1"/>
  <c r="BD2498" i="12"/>
  <c r="BE2498" i="12" s="1"/>
  <c r="BG2498" i="12"/>
  <c r="BH2498" i="12" s="1"/>
  <c r="BJ2498" i="12"/>
  <c r="BK2498" i="12" s="1"/>
  <c r="BM2498" i="12"/>
  <c r="BN2498" i="12" s="1"/>
  <c r="AO2499" i="12"/>
  <c r="AP2499" i="12" s="1"/>
  <c r="AR2499" i="12"/>
  <c r="AS2499" i="12" s="1"/>
  <c r="AU2499" i="12"/>
  <c r="AV2499" i="12" s="1"/>
  <c r="AX2499" i="12"/>
  <c r="AY2499" i="12" s="1"/>
  <c r="BA2499" i="12"/>
  <c r="BB2499" i="12" s="1"/>
  <c r="BD2499" i="12"/>
  <c r="BE2499" i="12" s="1"/>
  <c r="BG2499" i="12"/>
  <c r="BH2499" i="12" s="1"/>
  <c r="BJ2499" i="12"/>
  <c r="BK2499" i="12" s="1"/>
  <c r="BM2499" i="12"/>
  <c r="BN2499" i="12" s="1"/>
  <c r="AO2500" i="12"/>
  <c r="AP2500" i="12" s="1"/>
  <c r="AR2500" i="12"/>
  <c r="AS2500" i="12" s="1"/>
  <c r="AU2500" i="12"/>
  <c r="AV2500" i="12" s="1"/>
  <c r="AX2500" i="12"/>
  <c r="AY2500" i="12" s="1"/>
  <c r="BA2500" i="12"/>
  <c r="BB2500" i="12" s="1"/>
  <c r="BD2500" i="12"/>
  <c r="BE2500" i="12" s="1"/>
  <c r="BG2500" i="12"/>
  <c r="BH2500" i="12" s="1"/>
  <c r="BJ2500" i="12"/>
  <c r="BK2500" i="12" s="1"/>
  <c r="BM2500" i="12"/>
  <c r="BN2500" i="12" s="1"/>
  <c r="AO2501" i="12"/>
  <c r="AP2501" i="12" s="1"/>
  <c r="AR2501" i="12"/>
  <c r="AS2501" i="12" s="1"/>
  <c r="AU2501" i="12"/>
  <c r="AV2501" i="12" s="1"/>
  <c r="AX2501" i="12"/>
  <c r="AY2501" i="12" s="1"/>
  <c r="BA2501" i="12"/>
  <c r="BB2501" i="12" s="1"/>
  <c r="BD2501" i="12"/>
  <c r="BE2501" i="12" s="1"/>
  <c r="BG2501" i="12"/>
  <c r="BH2501" i="12" s="1"/>
  <c r="BJ2501" i="12"/>
  <c r="BK2501" i="12" s="1"/>
  <c r="BM2501" i="12"/>
  <c r="BN2501" i="12" s="1"/>
  <c r="AO2502" i="12"/>
  <c r="AP2502" i="12" s="1"/>
  <c r="AR2502" i="12"/>
  <c r="AS2502" i="12" s="1"/>
  <c r="AU2502" i="12"/>
  <c r="AV2502" i="12" s="1"/>
  <c r="AX2502" i="12"/>
  <c r="AY2502" i="12" s="1"/>
  <c r="BA2502" i="12"/>
  <c r="BB2502" i="12" s="1"/>
  <c r="BD2502" i="12"/>
  <c r="BE2502" i="12" s="1"/>
  <c r="BG2502" i="12"/>
  <c r="BH2502" i="12" s="1"/>
  <c r="BJ2502" i="12"/>
  <c r="BK2502" i="12" s="1"/>
  <c r="BM2502" i="12"/>
  <c r="BN2502" i="12" s="1"/>
  <c r="AO2503" i="12"/>
  <c r="AP2503" i="12" s="1"/>
  <c r="AR2503" i="12"/>
  <c r="AS2503" i="12" s="1"/>
  <c r="AU2503" i="12"/>
  <c r="AV2503" i="12" s="1"/>
  <c r="AX2503" i="12"/>
  <c r="AY2503" i="12" s="1"/>
  <c r="BA2503" i="12"/>
  <c r="BB2503" i="12" s="1"/>
  <c r="BD2503" i="12"/>
  <c r="BE2503" i="12" s="1"/>
  <c r="BG2503" i="12"/>
  <c r="BH2503" i="12" s="1"/>
  <c r="BJ2503" i="12"/>
  <c r="BK2503" i="12" s="1"/>
  <c r="BM2503" i="12"/>
  <c r="BN2503" i="12" s="1"/>
  <c r="AO2504" i="12"/>
  <c r="AP2504" i="12" s="1"/>
  <c r="AR2504" i="12"/>
  <c r="AS2504" i="12" s="1"/>
  <c r="AU2504" i="12"/>
  <c r="AV2504" i="12" s="1"/>
  <c r="AX2504" i="12"/>
  <c r="AY2504" i="12" s="1"/>
  <c r="BA2504" i="12"/>
  <c r="BB2504" i="12" s="1"/>
  <c r="BD2504" i="12"/>
  <c r="BE2504" i="12" s="1"/>
  <c r="BG2504" i="12"/>
  <c r="BH2504" i="12" s="1"/>
  <c r="BJ2504" i="12"/>
  <c r="BK2504" i="12" s="1"/>
  <c r="BM2504" i="12"/>
  <c r="BN2504" i="12" s="1"/>
  <c r="AO2505" i="12"/>
  <c r="AP2505" i="12" s="1"/>
  <c r="AR2505" i="12"/>
  <c r="AS2505" i="12" s="1"/>
  <c r="AU2505" i="12"/>
  <c r="AV2505" i="12" s="1"/>
  <c r="AX2505" i="12"/>
  <c r="AY2505" i="12" s="1"/>
  <c r="BA2505" i="12"/>
  <c r="BB2505" i="12" s="1"/>
  <c r="BD2505" i="12"/>
  <c r="BE2505" i="12" s="1"/>
  <c r="BG2505" i="12"/>
  <c r="BH2505" i="12" s="1"/>
  <c r="BJ2505" i="12"/>
  <c r="BK2505" i="12" s="1"/>
  <c r="BM2505" i="12"/>
  <c r="BN2505" i="12" s="1"/>
  <c r="AO2506" i="12"/>
  <c r="AP2506" i="12" s="1"/>
  <c r="AR2506" i="12"/>
  <c r="AS2506" i="12" s="1"/>
  <c r="AU2506" i="12"/>
  <c r="AV2506" i="12" s="1"/>
  <c r="AX2506" i="12"/>
  <c r="AY2506" i="12" s="1"/>
  <c r="BA2506" i="12"/>
  <c r="BB2506" i="12" s="1"/>
  <c r="BD2506" i="12"/>
  <c r="BE2506" i="12" s="1"/>
  <c r="BG2506" i="12"/>
  <c r="BH2506" i="12" s="1"/>
  <c r="BJ2506" i="12"/>
  <c r="BK2506" i="12" s="1"/>
  <c r="BM2506" i="12"/>
  <c r="BN2506" i="12" s="1"/>
  <c r="AO2507" i="12"/>
  <c r="AP2507" i="12" s="1"/>
  <c r="AR2507" i="12"/>
  <c r="AS2507" i="12" s="1"/>
  <c r="AU2507" i="12"/>
  <c r="AV2507" i="12" s="1"/>
  <c r="AX2507" i="12"/>
  <c r="AY2507" i="12" s="1"/>
  <c r="BA2507" i="12"/>
  <c r="BB2507" i="12" s="1"/>
  <c r="BD2507" i="12"/>
  <c r="BE2507" i="12" s="1"/>
  <c r="BG2507" i="12"/>
  <c r="BH2507" i="12" s="1"/>
  <c r="BJ2507" i="12"/>
  <c r="BK2507" i="12" s="1"/>
  <c r="BM2507" i="12"/>
  <c r="BN2507" i="12" s="1"/>
  <c r="AO2508" i="12"/>
  <c r="AP2508" i="12" s="1"/>
  <c r="AR2508" i="12"/>
  <c r="AS2508" i="12" s="1"/>
  <c r="AU2508" i="12"/>
  <c r="AV2508" i="12" s="1"/>
  <c r="AX2508" i="12"/>
  <c r="AY2508" i="12"/>
  <c r="BA2508" i="12"/>
  <c r="BB2508" i="12" s="1"/>
  <c r="BD2508" i="12"/>
  <c r="BE2508" i="12" s="1"/>
  <c r="BG2508" i="12"/>
  <c r="BH2508" i="12" s="1"/>
  <c r="BJ2508" i="12"/>
  <c r="BK2508" i="12" s="1"/>
  <c r="BM2508" i="12"/>
  <c r="BN2508" i="12" s="1"/>
  <c r="AO2509" i="12"/>
  <c r="AP2509" i="12" s="1"/>
  <c r="AR2509" i="12"/>
  <c r="AS2509" i="12" s="1"/>
  <c r="AU2509" i="12"/>
  <c r="AV2509" i="12" s="1"/>
  <c r="AX2509" i="12"/>
  <c r="AY2509" i="12" s="1"/>
  <c r="BA2509" i="12"/>
  <c r="BB2509" i="12" s="1"/>
  <c r="BD2509" i="12"/>
  <c r="BE2509" i="12" s="1"/>
  <c r="BG2509" i="12"/>
  <c r="BH2509" i="12" s="1"/>
  <c r="BJ2509" i="12"/>
  <c r="BK2509" i="12" s="1"/>
  <c r="BM2509" i="12"/>
  <c r="BN2509" i="12" s="1"/>
  <c r="AO2510" i="12"/>
  <c r="AP2510" i="12" s="1"/>
  <c r="AR2510" i="12"/>
  <c r="AS2510" i="12" s="1"/>
  <c r="AU2510" i="12"/>
  <c r="AV2510" i="12" s="1"/>
  <c r="AX2510" i="12"/>
  <c r="AY2510" i="12" s="1"/>
  <c r="BA2510" i="12"/>
  <c r="BB2510" i="12" s="1"/>
  <c r="BD2510" i="12"/>
  <c r="BE2510" i="12" s="1"/>
  <c r="BG2510" i="12"/>
  <c r="BH2510" i="12" s="1"/>
  <c r="BJ2510" i="12"/>
  <c r="BK2510" i="12" s="1"/>
  <c r="BM2510" i="12"/>
  <c r="BN2510" i="12" s="1"/>
  <c r="AO2511" i="12"/>
  <c r="AP2511" i="12" s="1"/>
  <c r="AR2511" i="12"/>
  <c r="AS2511" i="12" s="1"/>
  <c r="AU2511" i="12"/>
  <c r="AV2511" i="12" s="1"/>
  <c r="AX2511" i="12"/>
  <c r="AY2511" i="12" s="1"/>
  <c r="BA2511" i="12"/>
  <c r="BB2511" i="12" s="1"/>
  <c r="BD2511" i="12"/>
  <c r="BE2511" i="12" s="1"/>
  <c r="BG2511" i="12"/>
  <c r="BH2511" i="12" s="1"/>
  <c r="BJ2511" i="12"/>
  <c r="BK2511" i="12" s="1"/>
  <c r="BM2511" i="12"/>
  <c r="BN2511" i="12" s="1"/>
  <c r="AO2512" i="12"/>
  <c r="AP2512" i="12" s="1"/>
  <c r="AR2512" i="12"/>
  <c r="AS2512" i="12" s="1"/>
  <c r="AU2512" i="12"/>
  <c r="AV2512" i="12" s="1"/>
  <c r="AX2512" i="12"/>
  <c r="AY2512" i="12" s="1"/>
  <c r="BA2512" i="12"/>
  <c r="BB2512" i="12" s="1"/>
  <c r="BD2512" i="12"/>
  <c r="BE2512" i="12" s="1"/>
  <c r="BG2512" i="12"/>
  <c r="BH2512" i="12" s="1"/>
  <c r="BJ2512" i="12"/>
  <c r="BK2512" i="12" s="1"/>
  <c r="BM2512" i="12"/>
  <c r="BN2512" i="12" s="1"/>
  <c r="AO2513" i="12"/>
  <c r="AP2513" i="12" s="1"/>
  <c r="AR2513" i="12"/>
  <c r="AS2513" i="12" s="1"/>
  <c r="AU2513" i="12"/>
  <c r="AV2513" i="12" s="1"/>
  <c r="AX2513" i="12"/>
  <c r="AY2513" i="12" s="1"/>
  <c r="BA2513" i="12"/>
  <c r="BB2513" i="12" s="1"/>
  <c r="BD2513" i="12"/>
  <c r="BE2513" i="12" s="1"/>
  <c r="BG2513" i="12"/>
  <c r="BH2513" i="12" s="1"/>
  <c r="BJ2513" i="12"/>
  <c r="BK2513" i="12" s="1"/>
  <c r="BM2513" i="12"/>
  <c r="BN2513" i="12" s="1"/>
  <c r="AO2514" i="12"/>
  <c r="AP2514" i="12" s="1"/>
  <c r="AR2514" i="12"/>
  <c r="AS2514" i="12" s="1"/>
  <c r="AU2514" i="12"/>
  <c r="AV2514" i="12" s="1"/>
  <c r="AX2514" i="12"/>
  <c r="AY2514" i="12" s="1"/>
  <c r="BA2514" i="12"/>
  <c r="BB2514" i="12" s="1"/>
  <c r="BD2514" i="12"/>
  <c r="BE2514" i="12" s="1"/>
  <c r="BG2514" i="12"/>
  <c r="BH2514" i="12" s="1"/>
  <c r="BJ2514" i="12"/>
  <c r="BK2514" i="12" s="1"/>
  <c r="BM2514" i="12"/>
  <c r="BN2514" i="12" s="1"/>
  <c r="AO2515" i="12"/>
  <c r="AP2515" i="12" s="1"/>
  <c r="AR2515" i="12"/>
  <c r="AS2515" i="12" s="1"/>
  <c r="AU2515" i="12"/>
  <c r="AV2515" i="12" s="1"/>
  <c r="AX2515" i="12"/>
  <c r="AY2515" i="12" s="1"/>
  <c r="BA2515" i="12"/>
  <c r="BB2515" i="12" s="1"/>
  <c r="BD2515" i="12"/>
  <c r="BE2515" i="12" s="1"/>
  <c r="BG2515" i="12"/>
  <c r="BH2515" i="12" s="1"/>
  <c r="BJ2515" i="12"/>
  <c r="BK2515" i="12" s="1"/>
  <c r="BM2515" i="12"/>
  <c r="BN2515" i="12" s="1"/>
  <c r="AO2516" i="12"/>
  <c r="AP2516" i="12" s="1"/>
  <c r="AR2516" i="12"/>
  <c r="AS2516" i="12" s="1"/>
  <c r="AU2516" i="12"/>
  <c r="AV2516" i="12" s="1"/>
  <c r="AX2516" i="12"/>
  <c r="AY2516" i="12" s="1"/>
  <c r="BA2516" i="12"/>
  <c r="BB2516" i="12" s="1"/>
  <c r="BD2516" i="12"/>
  <c r="BE2516" i="12" s="1"/>
  <c r="BG2516" i="12"/>
  <c r="BH2516" i="12" s="1"/>
  <c r="BJ2516" i="12"/>
  <c r="BK2516" i="12" s="1"/>
  <c r="BM2516" i="12"/>
  <c r="BN2516" i="12" s="1"/>
  <c r="AO2517" i="12"/>
  <c r="AP2517" i="12" s="1"/>
  <c r="AR2517" i="12"/>
  <c r="AS2517" i="12" s="1"/>
  <c r="AU2517" i="12"/>
  <c r="AV2517" i="12" s="1"/>
  <c r="AX2517" i="12"/>
  <c r="AY2517" i="12" s="1"/>
  <c r="BA2517" i="12"/>
  <c r="BB2517" i="12" s="1"/>
  <c r="BD2517" i="12"/>
  <c r="BE2517" i="12" s="1"/>
  <c r="BG2517" i="12"/>
  <c r="BH2517" i="12" s="1"/>
  <c r="BJ2517" i="12"/>
  <c r="BK2517" i="12" s="1"/>
  <c r="BM2517" i="12"/>
  <c r="BN2517" i="12" s="1"/>
  <c r="AO2518" i="12"/>
  <c r="AP2518" i="12" s="1"/>
  <c r="AR2518" i="12"/>
  <c r="AS2518" i="12" s="1"/>
  <c r="AU2518" i="12"/>
  <c r="AV2518" i="12" s="1"/>
  <c r="AX2518" i="12"/>
  <c r="AY2518" i="12" s="1"/>
  <c r="BA2518" i="12"/>
  <c r="BB2518" i="12" s="1"/>
  <c r="BD2518" i="12"/>
  <c r="BE2518" i="12" s="1"/>
  <c r="BG2518" i="12"/>
  <c r="BH2518" i="12" s="1"/>
  <c r="BJ2518" i="12"/>
  <c r="BK2518" i="12" s="1"/>
  <c r="BM2518" i="12"/>
  <c r="BN2518" i="12" s="1"/>
  <c r="AO2519" i="12"/>
  <c r="AP2519" i="12" s="1"/>
  <c r="AR2519" i="12"/>
  <c r="AS2519" i="12" s="1"/>
  <c r="AU2519" i="12"/>
  <c r="AV2519" i="12" s="1"/>
  <c r="AX2519" i="12"/>
  <c r="AY2519" i="12" s="1"/>
  <c r="BA2519" i="12"/>
  <c r="BB2519" i="12" s="1"/>
  <c r="BD2519" i="12"/>
  <c r="BE2519" i="12" s="1"/>
  <c r="BG2519" i="12"/>
  <c r="BH2519" i="12" s="1"/>
  <c r="BJ2519" i="12"/>
  <c r="BK2519" i="12" s="1"/>
  <c r="BM2519" i="12"/>
  <c r="BN2519" i="12" s="1"/>
  <c r="AO2520" i="12"/>
  <c r="AP2520" i="12" s="1"/>
  <c r="AR2520" i="12"/>
  <c r="AS2520" i="12" s="1"/>
  <c r="AU2520" i="12"/>
  <c r="AV2520" i="12" s="1"/>
  <c r="AX2520" i="12"/>
  <c r="AY2520" i="12" s="1"/>
  <c r="BA2520" i="12"/>
  <c r="BB2520" i="12" s="1"/>
  <c r="BD2520" i="12"/>
  <c r="BE2520" i="12" s="1"/>
  <c r="BG2520" i="12"/>
  <c r="BH2520" i="12" s="1"/>
  <c r="BJ2520" i="12"/>
  <c r="BK2520" i="12" s="1"/>
  <c r="BM2520" i="12"/>
  <c r="BN2520" i="12" s="1"/>
  <c r="AO2521" i="12"/>
  <c r="AP2521" i="12" s="1"/>
  <c r="AR2521" i="12"/>
  <c r="AS2521" i="12" s="1"/>
  <c r="AU2521" i="12"/>
  <c r="AV2521" i="12" s="1"/>
  <c r="AX2521" i="12"/>
  <c r="AY2521" i="12" s="1"/>
  <c r="BA2521" i="12"/>
  <c r="BB2521" i="12" s="1"/>
  <c r="BD2521" i="12"/>
  <c r="BE2521" i="12" s="1"/>
  <c r="BG2521" i="12"/>
  <c r="BH2521" i="12" s="1"/>
  <c r="BJ2521" i="12"/>
  <c r="BK2521" i="12" s="1"/>
  <c r="BM2521" i="12"/>
  <c r="BN2521" i="12" s="1"/>
  <c r="AO2522" i="12"/>
  <c r="AP2522" i="12" s="1"/>
  <c r="AR2522" i="12"/>
  <c r="AS2522" i="12" s="1"/>
  <c r="AU2522" i="12"/>
  <c r="AV2522" i="12" s="1"/>
  <c r="AX2522" i="12"/>
  <c r="AY2522" i="12" s="1"/>
  <c r="BA2522" i="12"/>
  <c r="BB2522" i="12" s="1"/>
  <c r="BD2522" i="12"/>
  <c r="BE2522" i="12" s="1"/>
  <c r="BG2522" i="12"/>
  <c r="BH2522" i="12" s="1"/>
  <c r="BJ2522" i="12"/>
  <c r="BK2522" i="12" s="1"/>
  <c r="BM2522" i="12"/>
  <c r="BN2522" i="12" s="1"/>
  <c r="AO2523" i="12"/>
  <c r="AP2523" i="12" s="1"/>
  <c r="AR2523" i="12"/>
  <c r="AS2523" i="12" s="1"/>
  <c r="AU2523" i="12"/>
  <c r="AV2523" i="12" s="1"/>
  <c r="AX2523" i="12"/>
  <c r="AY2523" i="12" s="1"/>
  <c r="BA2523" i="12"/>
  <c r="BB2523" i="12" s="1"/>
  <c r="BD2523" i="12"/>
  <c r="BE2523" i="12" s="1"/>
  <c r="BG2523" i="12"/>
  <c r="BH2523" i="12" s="1"/>
  <c r="BJ2523" i="12"/>
  <c r="BK2523" i="12" s="1"/>
  <c r="BM2523" i="12"/>
  <c r="BN2523" i="12" s="1"/>
  <c r="AO2524" i="12"/>
  <c r="AP2524" i="12" s="1"/>
  <c r="AR2524" i="12"/>
  <c r="AS2524" i="12" s="1"/>
  <c r="AU2524" i="12"/>
  <c r="AV2524" i="12" s="1"/>
  <c r="AX2524" i="12"/>
  <c r="AY2524" i="12" s="1"/>
  <c r="BA2524" i="12"/>
  <c r="BB2524" i="12" s="1"/>
  <c r="BD2524" i="12"/>
  <c r="BE2524" i="12" s="1"/>
  <c r="BG2524" i="12"/>
  <c r="BH2524" i="12" s="1"/>
  <c r="BJ2524" i="12"/>
  <c r="BK2524" i="12" s="1"/>
  <c r="BM2524" i="12"/>
  <c r="BN2524" i="12" s="1"/>
  <c r="AO2525" i="12"/>
  <c r="AP2525" i="12" s="1"/>
  <c r="AR2525" i="12"/>
  <c r="AS2525" i="12" s="1"/>
  <c r="AU2525" i="12"/>
  <c r="AV2525" i="12" s="1"/>
  <c r="AX2525" i="12"/>
  <c r="AY2525" i="12" s="1"/>
  <c r="BA2525" i="12"/>
  <c r="BB2525" i="12" s="1"/>
  <c r="BD2525" i="12"/>
  <c r="BE2525" i="12" s="1"/>
  <c r="BG2525" i="12"/>
  <c r="BH2525" i="12" s="1"/>
  <c r="BJ2525" i="12"/>
  <c r="BK2525" i="12" s="1"/>
  <c r="BM2525" i="12"/>
  <c r="BN2525" i="12" s="1"/>
  <c r="AO2526" i="12"/>
  <c r="AP2526" i="12" s="1"/>
  <c r="AR2526" i="12"/>
  <c r="AS2526" i="12" s="1"/>
  <c r="AU2526" i="12"/>
  <c r="AV2526" i="12" s="1"/>
  <c r="AX2526" i="12"/>
  <c r="AY2526" i="12" s="1"/>
  <c r="BA2526" i="12"/>
  <c r="BB2526" i="12" s="1"/>
  <c r="BD2526" i="12"/>
  <c r="BE2526" i="12" s="1"/>
  <c r="BG2526" i="12"/>
  <c r="BH2526" i="12" s="1"/>
  <c r="BJ2526" i="12"/>
  <c r="BK2526" i="12" s="1"/>
  <c r="BM2526" i="12"/>
  <c r="BN2526" i="12" s="1"/>
  <c r="AO2527" i="12"/>
  <c r="AP2527" i="12" s="1"/>
  <c r="AR2527" i="12"/>
  <c r="AS2527" i="12" s="1"/>
  <c r="AU2527" i="12"/>
  <c r="AV2527" i="12" s="1"/>
  <c r="AX2527" i="12"/>
  <c r="AY2527" i="12" s="1"/>
  <c r="BA2527" i="12"/>
  <c r="BB2527" i="12" s="1"/>
  <c r="BD2527" i="12"/>
  <c r="BE2527" i="12" s="1"/>
  <c r="BG2527" i="12"/>
  <c r="BH2527" i="12" s="1"/>
  <c r="BJ2527" i="12"/>
  <c r="BK2527" i="12" s="1"/>
  <c r="BM2527" i="12"/>
  <c r="BN2527" i="12" s="1"/>
  <c r="AO2528" i="12"/>
  <c r="AP2528" i="12" s="1"/>
  <c r="AR2528" i="12"/>
  <c r="AS2528" i="12" s="1"/>
  <c r="AU2528" i="12"/>
  <c r="AV2528" i="12" s="1"/>
  <c r="AX2528" i="12"/>
  <c r="AY2528" i="12" s="1"/>
  <c r="BA2528" i="12"/>
  <c r="BB2528" i="12" s="1"/>
  <c r="BD2528" i="12"/>
  <c r="BE2528" i="12" s="1"/>
  <c r="BG2528" i="12"/>
  <c r="BH2528" i="12" s="1"/>
  <c r="BJ2528" i="12"/>
  <c r="BK2528" i="12" s="1"/>
  <c r="BM2528" i="12"/>
  <c r="BN2528" i="12" s="1"/>
  <c r="AO2529" i="12"/>
  <c r="AP2529" i="12" s="1"/>
  <c r="AR2529" i="12"/>
  <c r="AS2529" i="12" s="1"/>
  <c r="AU2529" i="12"/>
  <c r="AV2529" i="12" s="1"/>
  <c r="AX2529" i="12"/>
  <c r="AY2529" i="12" s="1"/>
  <c r="BA2529" i="12"/>
  <c r="BB2529" i="12" s="1"/>
  <c r="BD2529" i="12"/>
  <c r="BE2529" i="12"/>
  <c r="BG2529" i="12"/>
  <c r="BH2529" i="12" s="1"/>
  <c r="BJ2529" i="12"/>
  <c r="BK2529" i="12" s="1"/>
  <c r="BM2529" i="12"/>
  <c r="BN2529" i="12" s="1"/>
  <c r="AO2530" i="12"/>
  <c r="AP2530" i="12" s="1"/>
  <c r="AR2530" i="12"/>
  <c r="AS2530" i="12" s="1"/>
  <c r="AU2530" i="12"/>
  <c r="AV2530" i="12" s="1"/>
  <c r="AX2530" i="12"/>
  <c r="AY2530" i="12" s="1"/>
  <c r="BA2530" i="12"/>
  <c r="BB2530" i="12" s="1"/>
  <c r="BD2530" i="12"/>
  <c r="BE2530" i="12" s="1"/>
  <c r="BG2530" i="12"/>
  <c r="BH2530" i="12" s="1"/>
  <c r="BJ2530" i="12"/>
  <c r="BK2530" i="12" s="1"/>
  <c r="BM2530" i="12"/>
  <c r="BN2530" i="12" s="1"/>
  <c r="AO2531" i="12"/>
  <c r="AP2531" i="12" s="1"/>
  <c r="AR2531" i="12"/>
  <c r="AS2531" i="12" s="1"/>
  <c r="AU2531" i="12"/>
  <c r="AV2531" i="12" s="1"/>
  <c r="AX2531" i="12"/>
  <c r="AY2531" i="12" s="1"/>
  <c r="BA2531" i="12"/>
  <c r="BB2531" i="12" s="1"/>
  <c r="BD2531" i="12"/>
  <c r="BE2531" i="12" s="1"/>
  <c r="BG2531" i="12"/>
  <c r="BH2531" i="12" s="1"/>
  <c r="BJ2531" i="12"/>
  <c r="BK2531" i="12" s="1"/>
  <c r="BM2531" i="12"/>
  <c r="BN2531" i="12" s="1"/>
  <c r="AO2532" i="12"/>
  <c r="AP2532" i="12" s="1"/>
  <c r="AR2532" i="12"/>
  <c r="AS2532" i="12" s="1"/>
  <c r="AU2532" i="12"/>
  <c r="AV2532" i="12" s="1"/>
  <c r="AX2532" i="12"/>
  <c r="AY2532" i="12" s="1"/>
  <c r="BA2532" i="12"/>
  <c r="BB2532" i="12" s="1"/>
  <c r="BD2532" i="12"/>
  <c r="BE2532" i="12" s="1"/>
  <c r="BG2532" i="12"/>
  <c r="BH2532" i="12" s="1"/>
  <c r="BJ2532" i="12"/>
  <c r="BK2532" i="12" s="1"/>
  <c r="BM2532" i="12"/>
  <c r="BN2532" i="12" s="1"/>
  <c r="AO2533" i="12"/>
  <c r="AP2533" i="12" s="1"/>
  <c r="AR2533" i="12"/>
  <c r="AS2533" i="12" s="1"/>
  <c r="AU2533" i="12"/>
  <c r="AV2533" i="12" s="1"/>
  <c r="AX2533" i="12"/>
  <c r="AY2533" i="12" s="1"/>
  <c r="BA2533" i="12"/>
  <c r="BB2533" i="12" s="1"/>
  <c r="BD2533" i="12"/>
  <c r="BE2533" i="12"/>
  <c r="BG2533" i="12"/>
  <c r="BH2533" i="12" s="1"/>
  <c r="BJ2533" i="12"/>
  <c r="BK2533" i="12" s="1"/>
  <c r="BM2533" i="12"/>
  <c r="BN2533" i="12" s="1"/>
  <c r="AO2534" i="12"/>
  <c r="AP2534" i="12" s="1"/>
  <c r="AR2534" i="12"/>
  <c r="AS2534" i="12" s="1"/>
  <c r="AU2534" i="12"/>
  <c r="AV2534" i="12" s="1"/>
  <c r="AX2534" i="12"/>
  <c r="AY2534" i="12" s="1"/>
  <c r="BA2534" i="12"/>
  <c r="BB2534" i="12" s="1"/>
  <c r="BD2534" i="12"/>
  <c r="BE2534" i="12" s="1"/>
  <c r="BG2534" i="12"/>
  <c r="BH2534" i="12" s="1"/>
  <c r="BJ2534" i="12"/>
  <c r="BK2534" i="12" s="1"/>
  <c r="BM2534" i="12"/>
  <c r="BN2534" i="12" s="1"/>
  <c r="AO2535" i="12"/>
  <c r="AP2535" i="12" s="1"/>
  <c r="AR2535" i="12"/>
  <c r="AS2535" i="12" s="1"/>
  <c r="AU2535" i="12"/>
  <c r="AV2535" i="12" s="1"/>
  <c r="AX2535" i="12"/>
  <c r="AY2535" i="12" s="1"/>
  <c r="BA2535" i="12"/>
  <c r="BB2535" i="12" s="1"/>
  <c r="BD2535" i="12"/>
  <c r="BE2535" i="12" s="1"/>
  <c r="BG2535" i="12"/>
  <c r="BH2535" i="12" s="1"/>
  <c r="BJ2535" i="12"/>
  <c r="BK2535" i="12" s="1"/>
  <c r="BM2535" i="12"/>
  <c r="BN2535" i="12" s="1"/>
  <c r="AO2536" i="12"/>
  <c r="AP2536" i="12" s="1"/>
  <c r="AR2536" i="12"/>
  <c r="AS2536" i="12" s="1"/>
  <c r="AU2536" i="12"/>
  <c r="AV2536" i="12" s="1"/>
  <c r="AX2536" i="12"/>
  <c r="AY2536" i="12" s="1"/>
  <c r="BA2536" i="12"/>
  <c r="BB2536" i="12" s="1"/>
  <c r="BD2536" i="12"/>
  <c r="BE2536" i="12" s="1"/>
  <c r="BG2536" i="12"/>
  <c r="BH2536" i="12" s="1"/>
  <c r="BJ2536" i="12"/>
  <c r="BK2536" i="12" s="1"/>
  <c r="BM2536" i="12"/>
  <c r="BN2536" i="12" s="1"/>
  <c r="AO2537" i="12"/>
  <c r="AP2537" i="12" s="1"/>
  <c r="AR2537" i="12"/>
  <c r="AS2537" i="12" s="1"/>
  <c r="AU2537" i="12"/>
  <c r="AV2537" i="12" s="1"/>
  <c r="AX2537" i="12"/>
  <c r="AY2537" i="12" s="1"/>
  <c r="BA2537" i="12"/>
  <c r="BB2537" i="12" s="1"/>
  <c r="BD2537" i="12"/>
  <c r="BE2537" i="12" s="1"/>
  <c r="BG2537" i="12"/>
  <c r="BH2537" i="12" s="1"/>
  <c r="BJ2537" i="12"/>
  <c r="BK2537" i="12" s="1"/>
  <c r="BM2537" i="12"/>
  <c r="BN2537" i="12" s="1"/>
  <c r="AO2538" i="12"/>
  <c r="AP2538" i="12" s="1"/>
  <c r="AR2538" i="12"/>
  <c r="AS2538" i="12" s="1"/>
  <c r="AU2538" i="12"/>
  <c r="AV2538" i="12" s="1"/>
  <c r="AX2538" i="12"/>
  <c r="AY2538" i="12" s="1"/>
  <c r="BA2538" i="12"/>
  <c r="BB2538" i="12"/>
  <c r="BD2538" i="12"/>
  <c r="BE2538" i="12" s="1"/>
  <c r="BG2538" i="12"/>
  <c r="BH2538" i="12" s="1"/>
  <c r="BJ2538" i="12"/>
  <c r="BK2538" i="12" s="1"/>
  <c r="BM2538" i="12"/>
  <c r="BN2538" i="12" s="1"/>
  <c r="AO2539" i="12"/>
  <c r="AP2539" i="12" s="1"/>
  <c r="AR2539" i="12"/>
  <c r="AS2539" i="12" s="1"/>
  <c r="AU2539" i="12"/>
  <c r="AV2539" i="12" s="1"/>
  <c r="AX2539" i="12"/>
  <c r="AY2539" i="12" s="1"/>
  <c r="BA2539" i="12"/>
  <c r="BB2539" i="12" s="1"/>
  <c r="BD2539" i="12"/>
  <c r="BE2539" i="12" s="1"/>
  <c r="BG2539" i="12"/>
  <c r="BH2539" i="12" s="1"/>
  <c r="BJ2539" i="12"/>
  <c r="BK2539" i="12" s="1"/>
  <c r="BM2539" i="12"/>
  <c r="BN2539" i="12" s="1"/>
  <c r="AO2540" i="12"/>
  <c r="AP2540" i="12" s="1"/>
  <c r="AR2540" i="12"/>
  <c r="AS2540" i="12" s="1"/>
  <c r="AU2540" i="12"/>
  <c r="AV2540" i="12" s="1"/>
  <c r="AX2540" i="12"/>
  <c r="AY2540" i="12" s="1"/>
  <c r="BA2540" i="12"/>
  <c r="BB2540" i="12" s="1"/>
  <c r="BD2540" i="12"/>
  <c r="BE2540" i="12" s="1"/>
  <c r="BG2540" i="12"/>
  <c r="BH2540" i="12"/>
  <c r="BJ2540" i="12"/>
  <c r="BK2540" i="12" s="1"/>
  <c r="BM2540" i="12"/>
  <c r="BN2540" i="12" s="1"/>
  <c r="AO2541" i="12"/>
  <c r="AP2541" i="12" s="1"/>
  <c r="AR2541" i="12"/>
  <c r="AS2541" i="12" s="1"/>
  <c r="AU2541" i="12"/>
  <c r="AV2541" i="12" s="1"/>
  <c r="AX2541" i="12"/>
  <c r="AY2541" i="12" s="1"/>
  <c r="BA2541" i="12"/>
  <c r="BB2541" i="12" s="1"/>
  <c r="BD2541" i="12"/>
  <c r="BE2541" i="12" s="1"/>
  <c r="BG2541" i="12"/>
  <c r="BH2541" i="12" s="1"/>
  <c r="BJ2541" i="12"/>
  <c r="BK2541" i="12" s="1"/>
  <c r="BM2541" i="12"/>
  <c r="BN2541" i="12" s="1"/>
  <c r="AO2542" i="12"/>
  <c r="AP2542" i="12" s="1"/>
  <c r="AR2542" i="12"/>
  <c r="AS2542" i="12" s="1"/>
  <c r="AU2542" i="12"/>
  <c r="AV2542" i="12" s="1"/>
  <c r="AX2542" i="12"/>
  <c r="AY2542" i="12" s="1"/>
  <c r="BA2542" i="12"/>
  <c r="BB2542" i="12" s="1"/>
  <c r="BD2542" i="12"/>
  <c r="BE2542" i="12" s="1"/>
  <c r="BG2542" i="12"/>
  <c r="BH2542" i="12" s="1"/>
  <c r="BJ2542" i="12"/>
  <c r="BK2542" i="12" s="1"/>
  <c r="BM2542" i="12"/>
  <c r="BN2542" i="12" s="1"/>
  <c r="AO2543" i="12"/>
  <c r="AP2543" i="12" s="1"/>
  <c r="AR2543" i="12"/>
  <c r="AS2543" i="12" s="1"/>
  <c r="AU2543" i="12"/>
  <c r="AV2543" i="12" s="1"/>
  <c r="AX2543" i="12"/>
  <c r="AY2543" i="12" s="1"/>
  <c r="BA2543" i="12"/>
  <c r="BB2543" i="12" s="1"/>
  <c r="BD2543" i="12"/>
  <c r="BE2543" i="12" s="1"/>
  <c r="BG2543" i="12"/>
  <c r="BH2543" i="12" s="1"/>
  <c r="BJ2543" i="12"/>
  <c r="BK2543" i="12" s="1"/>
  <c r="BM2543" i="12"/>
  <c r="BN2543" i="12" s="1"/>
  <c r="AO2544" i="12"/>
  <c r="AP2544" i="12" s="1"/>
  <c r="AR2544" i="12"/>
  <c r="AS2544" i="12" s="1"/>
  <c r="AU2544" i="12"/>
  <c r="AV2544" i="12" s="1"/>
  <c r="AX2544" i="12"/>
  <c r="AY2544" i="12" s="1"/>
  <c r="BA2544" i="12"/>
  <c r="BB2544" i="12" s="1"/>
  <c r="BD2544" i="12"/>
  <c r="BE2544" i="12" s="1"/>
  <c r="BG2544" i="12"/>
  <c r="BH2544" i="12" s="1"/>
  <c r="BJ2544" i="12"/>
  <c r="BK2544" i="12" s="1"/>
  <c r="BM2544" i="12"/>
  <c r="BN2544" i="12" s="1"/>
  <c r="AO2545" i="12"/>
  <c r="AP2545" i="12" s="1"/>
  <c r="AR2545" i="12"/>
  <c r="AS2545" i="12" s="1"/>
  <c r="AU2545" i="12"/>
  <c r="AV2545" i="12" s="1"/>
  <c r="AX2545" i="12"/>
  <c r="AY2545" i="12" s="1"/>
  <c r="BA2545" i="12"/>
  <c r="BB2545" i="12" s="1"/>
  <c r="BD2545" i="12"/>
  <c r="BE2545" i="12" s="1"/>
  <c r="BG2545" i="12"/>
  <c r="BH2545" i="12" s="1"/>
  <c r="BJ2545" i="12"/>
  <c r="BK2545" i="12" s="1"/>
  <c r="BM2545" i="12"/>
  <c r="BN2545" i="12" s="1"/>
  <c r="AO2546" i="12"/>
  <c r="AP2546" i="12" s="1"/>
  <c r="AR2546" i="12"/>
  <c r="AS2546" i="12" s="1"/>
  <c r="AU2546" i="12"/>
  <c r="AV2546" i="12" s="1"/>
  <c r="AX2546" i="12"/>
  <c r="AY2546" i="12" s="1"/>
  <c r="BA2546" i="12"/>
  <c r="BB2546" i="12" s="1"/>
  <c r="BD2546" i="12"/>
  <c r="BE2546" i="12" s="1"/>
  <c r="BG2546" i="12"/>
  <c r="BH2546" i="12" s="1"/>
  <c r="BJ2546" i="12"/>
  <c r="BK2546" i="12" s="1"/>
  <c r="BM2546" i="12"/>
  <c r="BN2546" i="12" s="1"/>
  <c r="AO2547" i="12"/>
  <c r="AP2547" i="12" s="1"/>
  <c r="AR2547" i="12"/>
  <c r="AS2547" i="12" s="1"/>
  <c r="AU2547" i="12"/>
  <c r="AV2547" i="12" s="1"/>
  <c r="AX2547" i="12"/>
  <c r="AY2547" i="12" s="1"/>
  <c r="BA2547" i="12"/>
  <c r="BB2547" i="12" s="1"/>
  <c r="BD2547" i="12"/>
  <c r="BE2547" i="12" s="1"/>
  <c r="BG2547" i="12"/>
  <c r="BH2547" i="12" s="1"/>
  <c r="BJ2547" i="12"/>
  <c r="BK2547" i="12" s="1"/>
  <c r="BM2547" i="12"/>
  <c r="BN2547" i="12" s="1"/>
  <c r="AO2548" i="12"/>
  <c r="AP2548" i="12" s="1"/>
  <c r="AR2548" i="12"/>
  <c r="AS2548" i="12" s="1"/>
  <c r="AU2548" i="12"/>
  <c r="AV2548" i="12" s="1"/>
  <c r="AX2548" i="12"/>
  <c r="AY2548" i="12" s="1"/>
  <c r="BA2548" i="12"/>
  <c r="BB2548" i="12" s="1"/>
  <c r="BD2548" i="12"/>
  <c r="BE2548" i="12" s="1"/>
  <c r="BG2548" i="12"/>
  <c r="BH2548" i="12" s="1"/>
  <c r="BJ2548" i="12"/>
  <c r="BK2548" i="12" s="1"/>
  <c r="BM2548" i="12"/>
  <c r="BN2548" i="12" s="1"/>
  <c r="AO2549" i="12"/>
  <c r="AP2549" i="12" s="1"/>
  <c r="AR2549" i="12"/>
  <c r="AS2549" i="12" s="1"/>
  <c r="AU2549" i="12"/>
  <c r="AV2549" i="12" s="1"/>
  <c r="AX2549" i="12"/>
  <c r="AY2549" i="12" s="1"/>
  <c r="BA2549" i="12"/>
  <c r="BB2549" i="12" s="1"/>
  <c r="BD2549" i="12"/>
  <c r="BE2549" i="12" s="1"/>
  <c r="BG2549" i="12"/>
  <c r="BH2549" i="12" s="1"/>
  <c r="BJ2549" i="12"/>
  <c r="BK2549" i="12"/>
  <c r="BM2549" i="12"/>
  <c r="BN2549" i="12" s="1"/>
  <c r="AO2550" i="12"/>
  <c r="AP2550" i="12" s="1"/>
  <c r="AR2550" i="12"/>
  <c r="AS2550" i="12" s="1"/>
  <c r="AU2550" i="12"/>
  <c r="AV2550" i="12" s="1"/>
  <c r="AX2550" i="12"/>
  <c r="AY2550" i="12" s="1"/>
  <c r="BA2550" i="12"/>
  <c r="BB2550" i="12" s="1"/>
  <c r="BD2550" i="12"/>
  <c r="BE2550" i="12" s="1"/>
  <c r="BG2550" i="12"/>
  <c r="BH2550" i="12" s="1"/>
  <c r="BJ2550" i="12"/>
  <c r="BK2550" i="12" s="1"/>
  <c r="BM2550" i="12"/>
  <c r="BN2550" i="12" s="1"/>
  <c r="AO2551" i="12"/>
  <c r="AP2551" i="12" s="1"/>
  <c r="AR2551" i="12"/>
  <c r="AS2551" i="12" s="1"/>
  <c r="AU2551" i="12"/>
  <c r="AV2551" i="12" s="1"/>
  <c r="AX2551" i="12"/>
  <c r="AY2551" i="12" s="1"/>
  <c r="BA2551" i="12"/>
  <c r="BB2551" i="12" s="1"/>
  <c r="BD2551" i="12"/>
  <c r="BE2551" i="12" s="1"/>
  <c r="BG2551" i="12"/>
  <c r="BH2551" i="12" s="1"/>
  <c r="BJ2551" i="12"/>
  <c r="BK2551" i="12" s="1"/>
  <c r="BM2551" i="12"/>
  <c r="BN2551" i="12" s="1"/>
  <c r="AO2552" i="12"/>
  <c r="AP2552" i="12" s="1"/>
  <c r="AR2552" i="12"/>
  <c r="AS2552" i="12" s="1"/>
  <c r="AU2552" i="12"/>
  <c r="AV2552" i="12" s="1"/>
  <c r="AX2552" i="12"/>
  <c r="AY2552" i="12" s="1"/>
  <c r="BA2552" i="12"/>
  <c r="BB2552" i="12" s="1"/>
  <c r="BD2552" i="12"/>
  <c r="BE2552" i="12" s="1"/>
  <c r="BG2552" i="12"/>
  <c r="BH2552" i="12" s="1"/>
  <c r="BJ2552" i="12"/>
  <c r="BK2552" i="12" s="1"/>
  <c r="BM2552" i="12"/>
  <c r="BN2552" i="12" s="1"/>
  <c r="AO2553" i="12"/>
  <c r="AP2553" i="12" s="1"/>
  <c r="AR2553" i="12"/>
  <c r="AS2553" i="12" s="1"/>
  <c r="AU2553" i="12"/>
  <c r="AV2553" i="12" s="1"/>
  <c r="AX2553" i="12"/>
  <c r="AY2553" i="12" s="1"/>
  <c r="BA2553" i="12"/>
  <c r="BB2553" i="12" s="1"/>
  <c r="BD2553" i="12"/>
  <c r="BE2553" i="12" s="1"/>
  <c r="BG2553" i="12"/>
  <c r="BH2553" i="12" s="1"/>
  <c r="BJ2553" i="12"/>
  <c r="BK2553" i="12" s="1"/>
  <c r="BM2553" i="12"/>
  <c r="BN2553" i="12" s="1"/>
  <c r="AO2554" i="12"/>
  <c r="AP2554" i="12" s="1"/>
  <c r="AR2554" i="12"/>
  <c r="AS2554" i="12" s="1"/>
  <c r="AU2554" i="12"/>
  <c r="AV2554" i="12" s="1"/>
  <c r="AX2554" i="12"/>
  <c r="AY2554" i="12" s="1"/>
  <c r="BA2554" i="12"/>
  <c r="BB2554" i="12" s="1"/>
  <c r="BD2554" i="12"/>
  <c r="BE2554" i="12" s="1"/>
  <c r="BG2554" i="12"/>
  <c r="BH2554" i="12" s="1"/>
  <c r="BJ2554" i="12"/>
  <c r="BK2554" i="12" s="1"/>
  <c r="BM2554" i="12"/>
  <c r="BN2554" i="12" s="1"/>
  <c r="AO2555" i="12"/>
  <c r="AP2555" i="12" s="1"/>
  <c r="AR2555" i="12"/>
  <c r="AS2555" i="12" s="1"/>
  <c r="AU2555" i="12"/>
  <c r="AV2555" i="12" s="1"/>
  <c r="AX2555" i="12"/>
  <c r="AY2555" i="12" s="1"/>
  <c r="BA2555" i="12"/>
  <c r="BB2555" i="12" s="1"/>
  <c r="BD2555" i="12"/>
  <c r="BE2555" i="12" s="1"/>
  <c r="BG2555" i="12"/>
  <c r="BH2555" i="12" s="1"/>
  <c r="BJ2555" i="12"/>
  <c r="BK2555" i="12" s="1"/>
  <c r="BM2555" i="12"/>
  <c r="BN2555" i="12" s="1"/>
  <c r="AO2556" i="12"/>
  <c r="AP2556" i="12" s="1"/>
  <c r="AR2556" i="12"/>
  <c r="AS2556" i="12" s="1"/>
  <c r="AU2556" i="12"/>
  <c r="AV2556" i="12" s="1"/>
  <c r="AX2556" i="12"/>
  <c r="AY2556" i="12" s="1"/>
  <c r="BA2556" i="12"/>
  <c r="BB2556" i="12" s="1"/>
  <c r="BD2556" i="12"/>
  <c r="BE2556" i="12" s="1"/>
  <c r="BG2556" i="12"/>
  <c r="BH2556" i="12" s="1"/>
  <c r="BJ2556" i="12"/>
  <c r="BK2556" i="12" s="1"/>
  <c r="BM2556" i="12"/>
  <c r="BN2556" i="12" s="1"/>
  <c r="AO2557" i="12"/>
  <c r="AP2557" i="12" s="1"/>
  <c r="AR2557" i="12"/>
  <c r="AS2557" i="12" s="1"/>
  <c r="AU2557" i="12"/>
  <c r="AV2557" i="12" s="1"/>
  <c r="AX2557" i="12"/>
  <c r="AY2557" i="12" s="1"/>
  <c r="BA2557" i="12"/>
  <c r="BB2557" i="12" s="1"/>
  <c r="BD2557" i="12"/>
  <c r="BE2557" i="12"/>
  <c r="BG2557" i="12"/>
  <c r="BH2557" i="12" s="1"/>
  <c r="BJ2557" i="12"/>
  <c r="BK2557" i="12" s="1"/>
  <c r="BM2557" i="12"/>
  <c r="BN2557" i="12" s="1"/>
  <c r="AO2558" i="12"/>
  <c r="AP2558" i="12" s="1"/>
  <c r="AR2558" i="12"/>
  <c r="AS2558" i="12" s="1"/>
  <c r="AU2558" i="12"/>
  <c r="AV2558" i="12" s="1"/>
  <c r="AX2558" i="12"/>
  <c r="AY2558" i="12" s="1"/>
  <c r="BA2558" i="12"/>
  <c r="BB2558" i="12"/>
  <c r="BD2558" i="12"/>
  <c r="BE2558" i="12" s="1"/>
  <c r="BG2558" i="12"/>
  <c r="BH2558" i="12" s="1"/>
  <c r="BJ2558" i="12"/>
  <c r="BK2558" i="12" s="1"/>
  <c r="BM2558" i="12"/>
  <c r="BN2558" i="12" s="1"/>
  <c r="AO2559" i="12"/>
  <c r="AP2559" i="12" s="1"/>
  <c r="AR2559" i="12"/>
  <c r="AS2559" i="12" s="1"/>
  <c r="AU2559" i="12"/>
  <c r="AV2559" i="12" s="1"/>
  <c r="AX2559" i="12"/>
  <c r="AY2559" i="12" s="1"/>
  <c r="BA2559" i="12"/>
  <c r="BB2559" i="12" s="1"/>
  <c r="BD2559" i="12"/>
  <c r="BE2559" i="12" s="1"/>
  <c r="BG2559" i="12"/>
  <c r="BH2559" i="12" s="1"/>
  <c r="BJ2559" i="12"/>
  <c r="BK2559" i="12" s="1"/>
  <c r="BM2559" i="12"/>
  <c r="BN2559" i="12" s="1"/>
  <c r="AO2560" i="12"/>
  <c r="AP2560" i="12" s="1"/>
  <c r="AR2560" i="12"/>
  <c r="AS2560" i="12" s="1"/>
  <c r="AU2560" i="12"/>
  <c r="AV2560" i="12"/>
  <c r="AX2560" i="12"/>
  <c r="AY2560" i="12" s="1"/>
  <c r="BA2560" i="12"/>
  <c r="BB2560" i="12" s="1"/>
  <c r="BD2560" i="12"/>
  <c r="BE2560" i="12" s="1"/>
  <c r="BG2560" i="12"/>
  <c r="BH2560" i="12" s="1"/>
  <c r="BJ2560" i="12"/>
  <c r="BK2560" i="12" s="1"/>
  <c r="BM2560" i="12"/>
  <c r="BN2560" i="12" s="1"/>
  <c r="AO2561" i="12"/>
  <c r="AP2561" i="12" s="1"/>
  <c r="AR2561" i="12"/>
  <c r="AS2561" i="12" s="1"/>
  <c r="AU2561" i="12"/>
  <c r="AV2561" i="12" s="1"/>
  <c r="AX2561" i="12"/>
  <c r="AY2561" i="12" s="1"/>
  <c r="BA2561" i="12"/>
  <c r="BB2561" i="12" s="1"/>
  <c r="BD2561" i="12"/>
  <c r="BE2561" i="12" s="1"/>
  <c r="BG2561" i="12"/>
  <c r="BH2561" i="12" s="1"/>
  <c r="BJ2561" i="12"/>
  <c r="BK2561" i="12" s="1"/>
  <c r="BM2561" i="12"/>
  <c r="BN2561" i="12" s="1"/>
  <c r="AO2562" i="12"/>
  <c r="AP2562" i="12" s="1"/>
  <c r="AR2562" i="12"/>
  <c r="AS2562" i="12" s="1"/>
  <c r="AU2562" i="12"/>
  <c r="AV2562" i="12" s="1"/>
  <c r="AX2562" i="12"/>
  <c r="AY2562" i="12" s="1"/>
  <c r="BA2562" i="12"/>
  <c r="BB2562" i="12" s="1"/>
  <c r="BD2562" i="12"/>
  <c r="BE2562" i="12" s="1"/>
  <c r="BG2562" i="12"/>
  <c r="BH2562" i="12" s="1"/>
  <c r="BJ2562" i="12"/>
  <c r="BK2562" i="12" s="1"/>
  <c r="BM2562" i="12"/>
  <c r="BN2562" i="12" s="1"/>
  <c r="AO2563" i="12"/>
  <c r="AP2563" i="12" s="1"/>
  <c r="AR2563" i="12"/>
  <c r="AS2563" i="12" s="1"/>
  <c r="AU2563" i="12"/>
  <c r="AV2563" i="12" s="1"/>
  <c r="AX2563" i="12"/>
  <c r="AY2563" i="12" s="1"/>
  <c r="BA2563" i="12"/>
  <c r="BB2563" i="12" s="1"/>
  <c r="BD2563" i="12"/>
  <c r="BE2563" i="12" s="1"/>
  <c r="BG2563" i="12"/>
  <c r="BH2563" i="12" s="1"/>
  <c r="BJ2563" i="12"/>
  <c r="BK2563" i="12"/>
  <c r="BM2563" i="12"/>
  <c r="BN2563" i="12" s="1"/>
  <c r="AO2564" i="12"/>
  <c r="AP2564" i="12" s="1"/>
  <c r="AR2564" i="12"/>
  <c r="AS2564" i="12" s="1"/>
  <c r="AU2564" i="12"/>
  <c r="AV2564" i="12" s="1"/>
  <c r="AX2564" i="12"/>
  <c r="AY2564" i="12" s="1"/>
  <c r="BA2564" i="12"/>
  <c r="BB2564" i="12" s="1"/>
  <c r="BD2564" i="12"/>
  <c r="BE2564" i="12" s="1"/>
  <c r="BG2564" i="12"/>
  <c r="BH2564" i="12" s="1"/>
  <c r="BJ2564" i="12"/>
  <c r="BK2564" i="12" s="1"/>
  <c r="BM2564" i="12"/>
  <c r="BN2564" i="12" s="1"/>
  <c r="AO2565" i="12"/>
  <c r="AP2565" i="12" s="1"/>
  <c r="AR2565" i="12"/>
  <c r="AS2565" i="12" s="1"/>
  <c r="AU2565" i="12"/>
  <c r="AV2565" i="12" s="1"/>
  <c r="AX2565" i="12"/>
  <c r="AY2565" i="12" s="1"/>
  <c r="BA2565" i="12"/>
  <c r="BB2565" i="12" s="1"/>
  <c r="BD2565" i="12"/>
  <c r="BE2565" i="12" s="1"/>
  <c r="BG2565" i="12"/>
  <c r="BH2565" i="12" s="1"/>
  <c r="BJ2565" i="12"/>
  <c r="BK2565" i="12" s="1"/>
  <c r="BM2565" i="12"/>
  <c r="BN2565" i="12" s="1"/>
  <c r="AO2566" i="12"/>
  <c r="AP2566" i="12" s="1"/>
  <c r="AR2566" i="12"/>
  <c r="AS2566" i="12" s="1"/>
  <c r="AU2566" i="12"/>
  <c r="AV2566" i="12" s="1"/>
  <c r="AX2566" i="12"/>
  <c r="AY2566" i="12" s="1"/>
  <c r="BA2566" i="12"/>
  <c r="BB2566" i="12" s="1"/>
  <c r="BD2566" i="12"/>
  <c r="BE2566" i="12" s="1"/>
  <c r="BG2566" i="12"/>
  <c r="BH2566" i="12" s="1"/>
  <c r="BJ2566" i="12"/>
  <c r="BK2566" i="12" s="1"/>
  <c r="BM2566" i="12"/>
  <c r="BN2566" i="12" s="1"/>
  <c r="AO2567" i="12"/>
  <c r="AP2567" i="12" s="1"/>
  <c r="AR2567" i="12"/>
  <c r="AS2567" i="12" s="1"/>
  <c r="AU2567" i="12"/>
  <c r="AV2567" i="12" s="1"/>
  <c r="AX2567" i="12"/>
  <c r="AY2567" i="12" s="1"/>
  <c r="BA2567" i="12"/>
  <c r="BB2567" i="12" s="1"/>
  <c r="BD2567" i="12"/>
  <c r="BE2567" i="12" s="1"/>
  <c r="BG2567" i="12"/>
  <c r="BH2567" i="12" s="1"/>
  <c r="BJ2567" i="12"/>
  <c r="BK2567" i="12" s="1"/>
  <c r="BM2567" i="12"/>
  <c r="BN2567" i="12" s="1"/>
  <c r="AO2568" i="12"/>
  <c r="AP2568" i="12" s="1"/>
  <c r="AR2568" i="12"/>
  <c r="AS2568" i="12" s="1"/>
  <c r="AU2568" i="12"/>
  <c r="AV2568" i="12"/>
  <c r="AX2568" i="12"/>
  <c r="AY2568" i="12" s="1"/>
  <c r="BA2568" i="12"/>
  <c r="BB2568" i="12" s="1"/>
  <c r="BD2568" i="12"/>
  <c r="BE2568" i="12" s="1"/>
  <c r="BG2568" i="12"/>
  <c r="BH2568" i="12" s="1"/>
  <c r="BJ2568" i="12"/>
  <c r="BK2568" i="12" s="1"/>
  <c r="BM2568" i="12"/>
  <c r="BN2568" i="12" s="1"/>
  <c r="AO2569" i="12"/>
  <c r="AP2569" i="12" s="1"/>
  <c r="AR2569" i="12"/>
  <c r="AS2569" i="12" s="1"/>
  <c r="AU2569" i="12"/>
  <c r="AV2569" i="12" s="1"/>
  <c r="AX2569" i="12"/>
  <c r="AY2569" i="12" s="1"/>
  <c r="BA2569" i="12"/>
  <c r="BB2569" i="12" s="1"/>
  <c r="BD2569" i="12"/>
  <c r="BE2569" i="12" s="1"/>
  <c r="BG2569" i="12"/>
  <c r="BH2569" i="12" s="1"/>
  <c r="BJ2569" i="12"/>
  <c r="BK2569" i="12" s="1"/>
  <c r="BM2569" i="12"/>
  <c r="BN2569" i="12" s="1"/>
  <c r="AO2570" i="12"/>
  <c r="AP2570" i="12" s="1"/>
  <c r="AR2570" i="12"/>
  <c r="AS2570" i="12" s="1"/>
  <c r="AU2570" i="12"/>
  <c r="AV2570" i="12" s="1"/>
  <c r="AX2570" i="12"/>
  <c r="AY2570" i="12" s="1"/>
  <c r="BA2570" i="12"/>
  <c r="BB2570" i="12" s="1"/>
  <c r="BD2570" i="12"/>
  <c r="BE2570" i="12" s="1"/>
  <c r="BG2570" i="12"/>
  <c r="BH2570" i="12" s="1"/>
  <c r="BJ2570" i="12"/>
  <c r="BK2570" i="12" s="1"/>
  <c r="BM2570" i="12"/>
  <c r="BN2570" i="12" s="1"/>
  <c r="AO2571" i="12"/>
  <c r="AP2571" i="12" s="1"/>
  <c r="AR2571" i="12"/>
  <c r="AS2571" i="12" s="1"/>
  <c r="AU2571" i="12"/>
  <c r="AV2571" i="12" s="1"/>
  <c r="AX2571" i="12"/>
  <c r="AY2571" i="12" s="1"/>
  <c r="BA2571" i="12"/>
  <c r="BB2571" i="12" s="1"/>
  <c r="BD2571" i="12"/>
  <c r="BE2571" i="12" s="1"/>
  <c r="BG2571" i="12"/>
  <c r="BH2571" i="12" s="1"/>
  <c r="BJ2571" i="12"/>
  <c r="BK2571" i="12"/>
  <c r="BM2571" i="12"/>
  <c r="BN2571" i="12" s="1"/>
  <c r="AO2572" i="12"/>
  <c r="AP2572" i="12" s="1"/>
  <c r="AR2572" i="12"/>
  <c r="AS2572" i="12" s="1"/>
  <c r="AU2572" i="12"/>
  <c r="AV2572" i="12" s="1"/>
  <c r="AX2572" i="12"/>
  <c r="AY2572" i="12" s="1"/>
  <c r="BA2572" i="12"/>
  <c r="BB2572" i="12" s="1"/>
  <c r="BD2572" i="12"/>
  <c r="BE2572" i="12" s="1"/>
  <c r="BG2572" i="12"/>
  <c r="BH2572" i="12"/>
  <c r="BJ2572" i="12"/>
  <c r="BK2572" i="12" s="1"/>
  <c r="BM2572" i="12"/>
  <c r="BN2572" i="12" s="1"/>
  <c r="BM2453" i="12"/>
  <c r="BN2453" i="12" s="1"/>
  <c r="BJ2453" i="12"/>
  <c r="BK2453" i="12" s="1"/>
  <c r="BG2453" i="12"/>
  <c r="BH2453" i="12" s="1"/>
  <c r="BD2453" i="12"/>
  <c r="BE2453" i="12" s="1"/>
  <c r="BA2453" i="12"/>
  <c r="BB2453" i="12" s="1"/>
  <c r="AX2453" i="12"/>
  <c r="AY2453" i="12" s="1"/>
  <c r="AU2453" i="12"/>
  <c r="AV2453" i="12" s="1"/>
  <c r="AR2453" i="12"/>
  <c r="AS2453" i="12" s="1"/>
  <c r="AO2453" i="12"/>
  <c r="AP2453" i="12" s="1"/>
  <c r="AO2319" i="12"/>
  <c r="AP2319" i="12" s="1"/>
  <c r="AR2319" i="12"/>
  <c r="AS2319" i="12" s="1"/>
  <c r="AO2320" i="12"/>
  <c r="AP2320" i="12" s="1"/>
  <c r="AR2320" i="12"/>
  <c r="AS2320" i="12" s="1"/>
  <c r="AO2321" i="12"/>
  <c r="AP2321" i="12" s="1"/>
  <c r="AR2321" i="12"/>
  <c r="AS2321" i="12" s="1"/>
  <c r="AO2322" i="12"/>
  <c r="AP2322" i="12" s="1"/>
  <c r="AR2322" i="12"/>
  <c r="AS2322" i="12" s="1"/>
  <c r="AO2323" i="12"/>
  <c r="AP2323" i="12" s="1"/>
  <c r="AR2323" i="12"/>
  <c r="AS2323" i="12" s="1"/>
  <c r="AO2324" i="12"/>
  <c r="AP2324" i="12" s="1"/>
  <c r="AR2324" i="12"/>
  <c r="AS2324" i="12" s="1"/>
  <c r="AO2325" i="12"/>
  <c r="AP2325" i="12" s="1"/>
  <c r="AR2325" i="12"/>
  <c r="AS2325" i="12" s="1"/>
  <c r="AO2326" i="12"/>
  <c r="AP2326" i="12" s="1"/>
  <c r="AR2326" i="12"/>
  <c r="AS2326" i="12" s="1"/>
  <c r="AO2327" i="12"/>
  <c r="AP2327" i="12" s="1"/>
  <c r="AR2327" i="12"/>
  <c r="AS2327" i="12" s="1"/>
  <c r="AO2328" i="12"/>
  <c r="AP2328" i="12" s="1"/>
  <c r="AR2328" i="12"/>
  <c r="AS2328" i="12" s="1"/>
  <c r="AO2329" i="12"/>
  <c r="AP2329" i="12" s="1"/>
  <c r="AR2329" i="12"/>
  <c r="AS2329" i="12" s="1"/>
  <c r="AO2330" i="12"/>
  <c r="AP2330" i="12" s="1"/>
  <c r="AR2330" i="12"/>
  <c r="AS2330" i="12" s="1"/>
  <c r="AO2331" i="12"/>
  <c r="AP2331" i="12" s="1"/>
  <c r="AR2331" i="12"/>
  <c r="AS2331" i="12" s="1"/>
  <c r="AO2332" i="12"/>
  <c r="AP2332" i="12" s="1"/>
  <c r="AR2332" i="12"/>
  <c r="AS2332" i="12" s="1"/>
  <c r="AO2333" i="12"/>
  <c r="AP2333" i="12" s="1"/>
  <c r="AR2333" i="12"/>
  <c r="AS2333" i="12" s="1"/>
  <c r="AO2334" i="12"/>
  <c r="AP2334" i="12" s="1"/>
  <c r="AR2334" i="12"/>
  <c r="AS2334" i="12" s="1"/>
  <c r="AO2335" i="12"/>
  <c r="AP2335" i="12" s="1"/>
  <c r="AR2335" i="12"/>
  <c r="AS2335" i="12" s="1"/>
  <c r="AO2336" i="12"/>
  <c r="AP2336" i="12" s="1"/>
  <c r="AR2336" i="12"/>
  <c r="AS2336" i="12" s="1"/>
  <c r="AO2337" i="12"/>
  <c r="AP2337" i="12" s="1"/>
  <c r="AR2337" i="12"/>
  <c r="AS2337" i="12" s="1"/>
  <c r="AO2338" i="12"/>
  <c r="AP2338" i="12" s="1"/>
  <c r="AR2338" i="12"/>
  <c r="AS2338" i="12" s="1"/>
  <c r="AO2339" i="12"/>
  <c r="AP2339" i="12" s="1"/>
  <c r="AR2339" i="12"/>
  <c r="AS2339" i="12" s="1"/>
  <c r="AO2340" i="12"/>
  <c r="AP2340" i="12" s="1"/>
  <c r="AR2340" i="12"/>
  <c r="AS2340" i="12" s="1"/>
  <c r="AO2341" i="12"/>
  <c r="AP2341" i="12" s="1"/>
  <c r="AR2341" i="12"/>
  <c r="AS2341" i="12" s="1"/>
  <c r="AO2342" i="12"/>
  <c r="AP2342" i="12" s="1"/>
  <c r="AR2342" i="12"/>
  <c r="AS2342" i="12" s="1"/>
  <c r="AO2343" i="12"/>
  <c r="AP2343" i="12" s="1"/>
  <c r="AR2343" i="12"/>
  <c r="AS2343" i="12" s="1"/>
  <c r="AO2344" i="12"/>
  <c r="AP2344" i="12" s="1"/>
  <c r="AR2344" i="12"/>
  <c r="AS2344" i="12" s="1"/>
  <c r="AO2345" i="12"/>
  <c r="AP2345" i="12" s="1"/>
  <c r="AR2345" i="12"/>
  <c r="AS2345" i="12" s="1"/>
  <c r="AO2346" i="12"/>
  <c r="AP2346" i="12" s="1"/>
  <c r="AR2346" i="12"/>
  <c r="AS2346" i="12" s="1"/>
  <c r="AO2347" i="12"/>
  <c r="AP2347" i="12" s="1"/>
  <c r="AR2347" i="12"/>
  <c r="AS2347" i="12" s="1"/>
  <c r="AO2348" i="12"/>
  <c r="AP2348" i="12" s="1"/>
  <c r="AR2348" i="12"/>
  <c r="AS2348" i="12" s="1"/>
  <c r="AO2349" i="12"/>
  <c r="AP2349" i="12" s="1"/>
  <c r="AR2349" i="12"/>
  <c r="AS2349" i="12" s="1"/>
  <c r="AO2350" i="12"/>
  <c r="AP2350" i="12" s="1"/>
  <c r="AR2350" i="12"/>
  <c r="AS2350" i="12" s="1"/>
  <c r="AO2351" i="12"/>
  <c r="AP2351" i="12" s="1"/>
  <c r="AR2351" i="12"/>
  <c r="AS2351" i="12" s="1"/>
  <c r="AO2352" i="12"/>
  <c r="AP2352" i="12" s="1"/>
  <c r="AR2352" i="12"/>
  <c r="AS2352" i="12" s="1"/>
  <c r="AO2353" i="12"/>
  <c r="AP2353" i="12" s="1"/>
  <c r="AR2353" i="12"/>
  <c r="AS2353" i="12" s="1"/>
  <c r="AO2354" i="12"/>
  <c r="AP2354" i="12" s="1"/>
  <c r="AR2354" i="12"/>
  <c r="AS2354" i="12" s="1"/>
  <c r="AO2355" i="12"/>
  <c r="AP2355" i="12" s="1"/>
  <c r="AR2355" i="12"/>
  <c r="AS2355" i="12" s="1"/>
  <c r="AO2356" i="12"/>
  <c r="AP2356" i="12" s="1"/>
  <c r="AR2356" i="12"/>
  <c r="AS2356" i="12" s="1"/>
  <c r="AO2357" i="12"/>
  <c r="AP2357" i="12" s="1"/>
  <c r="AR2357" i="12"/>
  <c r="AS2357" i="12" s="1"/>
  <c r="AO2358" i="12"/>
  <c r="AP2358" i="12" s="1"/>
  <c r="AR2358" i="12"/>
  <c r="AS2358" i="12" s="1"/>
  <c r="AO2359" i="12"/>
  <c r="AP2359" i="12" s="1"/>
  <c r="AR2359" i="12"/>
  <c r="AS2359" i="12" s="1"/>
  <c r="AO2360" i="12"/>
  <c r="AP2360" i="12" s="1"/>
  <c r="AR2360" i="12"/>
  <c r="AS2360" i="12" s="1"/>
  <c r="AO2361" i="12"/>
  <c r="AP2361" i="12" s="1"/>
  <c r="AR2361" i="12"/>
  <c r="AS2361" i="12" s="1"/>
  <c r="AO2362" i="12"/>
  <c r="AP2362" i="12" s="1"/>
  <c r="AR2362" i="12"/>
  <c r="AS2362" i="12"/>
  <c r="AO2363" i="12"/>
  <c r="AP2363" i="12" s="1"/>
  <c r="AR2363" i="12"/>
  <c r="AS2363" i="12" s="1"/>
  <c r="AO2364" i="12"/>
  <c r="AP2364" i="12" s="1"/>
  <c r="AR2364" i="12"/>
  <c r="AS2364" i="12" s="1"/>
  <c r="AO2365" i="12"/>
  <c r="AP2365" i="12" s="1"/>
  <c r="AR2365" i="12"/>
  <c r="AS2365" i="12" s="1"/>
  <c r="AO2366" i="12"/>
  <c r="AP2366" i="12" s="1"/>
  <c r="AR2366" i="12"/>
  <c r="AS2366" i="12" s="1"/>
  <c r="AO2367" i="12"/>
  <c r="AP2367" i="12" s="1"/>
  <c r="AR2367" i="12"/>
  <c r="AS2367" i="12" s="1"/>
  <c r="AO2368" i="12"/>
  <c r="AP2368" i="12" s="1"/>
  <c r="AR2368" i="12"/>
  <c r="AS2368" i="12" s="1"/>
  <c r="AO2369" i="12"/>
  <c r="AP2369" i="12" s="1"/>
  <c r="AR2369" i="12"/>
  <c r="AS2369" i="12" s="1"/>
  <c r="AO2370" i="12"/>
  <c r="AP2370" i="12" s="1"/>
  <c r="AR2370" i="12"/>
  <c r="AS2370" i="12" s="1"/>
  <c r="AO2371" i="12"/>
  <c r="AP2371" i="12" s="1"/>
  <c r="AR2371" i="12"/>
  <c r="AS2371" i="12" s="1"/>
  <c r="AO2372" i="12"/>
  <c r="AP2372" i="12" s="1"/>
  <c r="AR2372" i="12"/>
  <c r="AS2372" i="12" s="1"/>
  <c r="AO2373" i="12"/>
  <c r="AP2373" i="12" s="1"/>
  <c r="AR2373" i="12"/>
  <c r="AS2373" i="12" s="1"/>
  <c r="AO2374" i="12"/>
  <c r="AP2374" i="12" s="1"/>
  <c r="AR2374" i="12"/>
  <c r="AS2374" i="12" s="1"/>
  <c r="AO2375" i="12"/>
  <c r="AP2375" i="12" s="1"/>
  <c r="AR2375" i="12"/>
  <c r="AS2375" i="12" s="1"/>
  <c r="AO2376" i="12"/>
  <c r="AP2376" i="12" s="1"/>
  <c r="AR2376" i="12"/>
  <c r="AS2376" i="12" s="1"/>
  <c r="AO2377" i="12"/>
  <c r="AP2377" i="12" s="1"/>
  <c r="AR2377" i="12"/>
  <c r="AS2377" i="12" s="1"/>
  <c r="AO2378" i="12"/>
  <c r="AP2378" i="12" s="1"/>
  <c r="AR2378" i="12"/>
  <c r="AS2378" i="12" s="1"/>
  <c r="AO2379" i="12"/>
  <c r="AP2379" i="12" s="1"/>
  <c r="AR2379" i="12"/>
  <c r="AS2379" i="12" s="1"/>
  <c r="AO2380" i="12"/>
  <c r="AP2380" i="12" s="1"/>
  <c r="AR2380" i="12"/>
  <c r="AS2380" i="12" s="1"/>
  <c r="AO2381" i="12"/>
  <c r="AP2381" i="12" s="1"/>
  <c r="AR2381" i="12"/>
  <c r="AS2381" i="12" s="1"/>
  <c r="AO2382" i="12"/>
  <c r="AP2382" i="12" s="1"/>
  <c r="AR2382" i="12"/>
  <c r="AS2382" i="12" s="1"/>
  <c r="AO2383" i="12"/>
  <c r="AP2383" i="12" s="1"/>
  <c r="AR2383" i="12"/>
  <c r="AS2383" i="12" s="1"/>
  <c r="AO2384" i="12"/>
  <c r="AP2384" i="12" s="1"/>
  <c r="AR2384" i="12"/>
  <c r="AS2384" i="12" s="1"/>
  <c r="AO2385" i="12"/>
  <c r="AP2385" i="12" s="1"/>
  <c r="AR2385" i="12"/>
  <c r="AS2385" i="12" s="1"/>
  <c r="AO2386" i="12"/>
  <c r="AP2386" i="12" s="1"/>
  <c r="AR2386" i="12"/>
  <c r="AS2386" i="12" s="1"/>
  <c r="AO2387" i="12"/>
  <c r="AP2387" i="12" s="1"/>
  <c r="AR2387" i="12"/>
  <c r="AS2387" i="12" s="1"/>
  <c r="AO2388" i="12"/>
  <c r="AP2388" i="12" s="1"/>
  <c r="AR2388" i="12"/>
  <c r="AS2388" i="12"/>
  <c r="AO2389" i="12"/>
  <c r="AP2389" i="12" s="1"/>
  <c r="AR2389" i="12"/>
  <c r="AS2389" i="12" s="1"/>
  <c r="AO2390" i="12"/>
  <c r="AP2390" i="12" s="1"/>
  <c r="AR2390" i="12"/>
  <c r="AS2390" i="12" s="1"/>
  <c r="AO2391" i="12"/>
  <c r="AP2391" i="12" s="1"/>
  <c r="AR2391" i="12"/>
  <c r="AS2391" i="12" s="1"/>
  <c r="AO2392" i="12"/>
  <c r="AP2392" i="12" s="1"/>
  <c r="AR2392" i="12"/>
  <c r="AS2392" i="12" s="1"/>
  <c r="AO2393" i="12"/>
  <c r="AP2393" i="12" s="1"/>
  <c r="AR2393" i="12"/>
  <c r="AS2393" i="12" s="1"/>
  <c r="AO2394" i="12"/>
  <c r="AP2394" i="12" s="1"/>
  <c r="AR2394" i="12"/>
  <c r="AS2394" i="12" s="1"/>
  <c r="AO2395" i="12"/>
  <c r="AP2395" i="12" s="1"/>
  <c r="AR2395" i="12"/>
  <c r="AS2395" i="12" s="1"/>
  <c r="AO2396" i="12"/>
  <c r="AP2396" i="12" s="1"/>
  <c r="AR2396" i="12"/>
  <c r="AS2396" i="12" s="1"/>
  <c r="AO2397" i="12"/>
  <c r="AP2397" i="12" s="1"/>
  <c r="AR2397" i="12"/>
  <c r="AS2397" i="12" s="1"/>
  <c r="AO2398" i="12"/>
  <c r="AP2398" i="12" s="1"/>
  <c r="AR2398" i="12"/>
  <c r="AS2398" i="12" s="1"/>
  <c r="AO2399" i="12"/>
  <c r="AP2399" i="12" s="1"/>
  <c r="AR2399" i="12"/>
  <c r="AS2399" i="12" s="1"/>
  <c r="AO2400" i="12"/>
  <c r="AP2400" i="12" s="1"/>
  <c r="AR2400" i="12"/>
  <c r="AS2400" i="12" s="1"/>
  <c r="AO2401" i="12"/>
  <c r="AP2401" i="12" s="1"/>
  <c r="AR2401" i="12"/>
  <c r="AS2401" i="12" s="1"/>
  <c r="AO2402" i="12"/>
  <c r="AP2402" i="12" s="1"/>
  <c r="AR2402" i="12"/>
  <c r="AS2402" i="12" s="1"/>
  <c r="AO2403" i="12"/>
  <c r="AP2403" i="12" s="1"/>
  <c r="AR2403" i="12"/>
  <c r="AS2403" i="12" s="1"/>
  <c r="AO2404" i="12"/>
  <c r="AP2404" i="12" s="1"/>
  <c r="AR2404" i="12"/>
  <c r="AS2404" i="12" s="1"/>
  <c r="AO2405" i="12"/>
  <c r="AP2405" i="12" s="1"/>
  <c r="AR2405" i="12"/>
  <c r="AS2405" i="12" s="1"/>
  <c r="AO2406" i="12"/>
  <c r="AP2406" i="12" s="1"/>
  <c r="AR2406" i="12"/>
  <c r="AS2406" i="12" s="1"/>
  <c r="AO2407" i="12"/>
  <c r="AP2407" i="12" s="1"/>
  <c r="AR2407" i="12"/>
  <c r="AS2407" i="12" s="1"/>
  <c r="AO2408" i="12"/>
  <c r="AP2408" i="12" s="1"/>
  <c r="AR2408" i="12"/>
  <c r="AS2408" i="12" s="1"/>
  <c r="AO2409" i="12"/>
  <c r="AP2409" i="12" s="1"/>
  <c r="AR2409" i="12"/>
  <c r="AS2409" i="12" s="1"/>
  <c r="AO2410" i="12"/>
  <c r="AP2410" i="12" s="1"/>
  <c r="AR2410" i="12"/>
  <c r="AS2410" i="12" s="1"/>
  <c r="AO2411" i="12"/>
  <c r="AP2411" i="12" s="1"/>
  <c r="AR2411" i="12"/>
  <c r="AS2411" i="12" s="1"/>
  <c r="AO2412" i="12"/>
  <c r="AP2412" i="12" s="1"/>
  <c r="AR2412" i="12"/>
  <c r="AS2412" i="12" s="1"/>
  <c r="AO2413" i="12"/>
  <c r="AP2413" i="12" s="1"/>
  <c r="AR2413" i="12"/>
  <c r="AS2413" i="12" s="1"/>
  <c r="AO2414" i="12"/>
  <c r="AP2414" i="12" s="1"/>
  <c r="AR2414" i="12"/>
  <c r="AS2414" i="12"/>
  <c r="AO2415" i="12"/>
  <c r="AP2415" i="12" s="1"/>
  <c r="AR2415" i="12"/>
  <c r="AS2415" i="12" s="1"/>
  <c r="AO2416" i="12"/>
  <c r="AP2416" i="12" s="1"/>
  <c r="AR2416" i="12"/>
  <c r="AS2416" i="12" s="1"/>
  <c r="AO2417" i="12"/>
  <c r="AP2417" i="12" s="1"/>
  <c r="AR2417" i="12"/>
  <c r="AS2417" i="12" s="1"/>
  <c r="AO2418" i="12"/>
  <c r="AP2418" i="12" s="1"/>
  <c r="AR2418" i="12"/>
  <c r="AS2418" i="12" s="1"/>
  <c r="AO2419" i="12"/>
  <c r="AP2419" i="12" s="1"/>
  <c r="AR2419" i="12"/>
  <c r="AS2419" i="12" s="1"/>
  <c r="AO2420" i="12"/>
  <c r="AP2420" i="12" s="1"/>
  <c r="AR2420" i="12"/>
  <c r="AS2420" i="12" s="1"/>
  <c r="AO2421" i="12"/>
  <c r="AP2421" i="12" s="1"/>
  <c r="AR2421" i="12"/>
  <c r="AS2421" i="12" s="1"/>
  <c r="AO2422" i="12"/>
  <c r="AP2422" i="12" s="1"/>
  <c r="AR2422" i="12"/>
  <c r="AS2422" i="12" s="1"/>
  <c r="AO2423" i="12"/>
  <c r="AP2423" i="12" s="1"/>
  <c r="AR2423" i="12"/>
  <c r="AS2423" i="12" s="1"/>
  <c r="AO2424" i="12"/>
  <c r="AP2424" i="12" s="1"/>
  <c r="AR2424" i="12"/>
  <c r="AS2424" i="12" s="1"/>
  <c r="AO2425" i="12"/>
  <c r="AP2425" i="12" s="1"/>
  <c r="AR2425" i="12"/>
  <c r="AS2425" i="12" s="1"/>
  <c r="AO2426" i="12"/>
  <c r="AP2426" i="12" s="1"/>
  <c r="AR2426" i="12"/>
  <c r="AS2426" i="12" s="1"/>
  <c r="AO2427" i="12"/>
  <c r="AP2427" i="12" s="1"/>
  <c r="AR2427" i="12"/>
  <c r="AS2427" i="12" s="1"/>
  <c r="AO2428" i="12"/>
  <c r="AP2428" i="12" s="1"/>
  <c r="AR2428" i="12"/>
  <c r="AS2428" i="12" s="1"/>
  <c r="AO2429" i="12"/>
  <c r="AP2429" i="12" s="1"/>
  <c r="AR2429" i="12"/>
  <c r="AS2429" i="12" s="1"/>
  <c r="AO2430" i="12"/>
  <c r="AP2430" i="12" s="1"/>
  <c r="AR2430" i="12"/>
  <c r="AS2430" i="12" s="1"/>
  <c r="AO2431" i="12"/>
  <c r="AP2431" i="12" s="1"/>
  <c r="AR2431" i="12"/>
  <c r="AS2431" i="12" s="1"/>
  <c r="AO2432" i="12"/>
  <c r="AP2432" i="12" s="1"/>
  <c r="AR2432" i="12"/>
  <c r="AS2432" i="12" s="1"/>
  <c r="AO2433" i="12"/>
  <c r="AP2433" i="12" s="1"/>
  <c r="AR2433" i="12"/>
  <c r="AS2433" i="12" s="1"/>
  <c r="AO2434" i="12"/>
  <c r="AP2434" i="12" s="1"/>
  <c r="AR2434" i="12"/>
  <c r="AS2434" i="12"/>
  <c r="AO2435" i="12"/>
  <c r="AP2435" i="12" s="1"/>
  <c r="AR2435" i="12"/>
  <c r="AS2435" i="12" s="1"/>
  <c r="AO2436" i="12"/>
  <c r="AP2436" i="12" s="1"/>
  <c r="AR2436" i="12"/>
  <c r="AS2436" i="12" s="1"/>
  <c r="AO2437" i="12"/>
  <c r="AP2437" i="12" s="1"/>
  <c r="AR2437" i="12"/>
  <c r="AS2437" i="12" s="1"/>
  <c r="AR2318" i="12"/>
  <c r="AS2318" i="12" s="1"/>
  <c r="AO2318" i="12"/>
  <c r="AP2318" i="12" s="1"/>
  <c r="AL2319" i="12"/>
  <c r="AM2319" i="12" s="1"/>
  <c r="AL2320" i="12"/>
  <c r="AM2320" i="12" s="1"/>
  <c r="AL2321" i="12"/>
  <c r="AM2321" i="12" s="1"/>
  <c r="AL2322" i="12"/>
  <c r="AM2322" i="12"/>
  <c r="AL2323" i="12"/>
  <c r="AM2323" i="12" s="1"/>
  <c r="AL2324" i="12"/>
  <c r="AM2324" i="12" s="1"/>
  <c r="AL2325" i="12"/>
  <c r="AM2325" i="12" s="1"/>
  <c r="AL2326" i="12"/>
  <c r="AM2326" i="12" s="1"/>
  <c r="AL2327" i="12"/>
  <c r="AM2327" i="12" s="1"/>
  <c r="AL2328" i="12"/>
  <c r="AM2328" i="12" s="1"/>
  <c r="AL2329" i="12"/>
  <c r="AM2329" i="12" s="1"/>
  <c r="AL2330" i="12"/>
  <c r="AM2330" i="12" s="1"/>
  <c r="AL2331" i="12"/>
  <c r="AM2331" i="12" s="1"/>
  <c r="AL2332" i="12"/>
  <c r="AM2332" i="12" s="1"/>
  <c r="AL2333" i="12"/>
  <c r="AM2333" i="12" s="1"/>
  <c r="AL2334" i="12"/>
  <c r="AM2334" i="12" s="1"/>
  <c r="AL2335" i="12"/>
  <c r="AM2335" i="12" s="1"/>
  <c r="AL2336" i="12"/>
  <c r="AM2336" i="12" s="1"/>
  <c r="AL2337" i="12"/>
  <c r="AM2337" i="12" s="1"/>
  <c r="AL2338" i="12"/>
  <c r="AM2338" i="12" s="1"/>
  <c r="AL2339" i="12"/>
  <c r="AM2339" i="12" s="1"/>
  <c r="AL2340" i="12"/>
  <c r="AM2340" i="12" s="1"/>
  <c r="AL2341" i="12"/>
  <c r="AM2341" i="12" s="1"/>
  <c r="AL2342" i="12"/>
  <c r="AM2342" i="12" s="1"/>
  <c r="AL2343" i="12"/>
  <c r="AM2343" i="12" s="1"/>
  <c r="AL2344" i="12"/>
  <c r="AM2344" i="12" s="1"/>
  <c r="AL2345" i="12"/>
  <c r="AM2345" i="12" s="1"/>
  <c r="AL2346" i="12"/>
  <c r="AM2346" i="12" s="1"/>
  <c r="AL2347" i="12"/>
  <c r="AM2347" i="12" s="1"/>
  <c r="AL2348" i="12"/>
  <c r="AM2348" i="12" s="1"/>
  <c r="AL2349" i="12"/>
  <c r="AM2349" i="12" s="1"/>
  <c r="AL2350" i="12"/>
  <c r="AM2350" i="12" s="1"/>
  <c r="AL2351" i="12"/>
  <c r="AM2351" i="12" s="1"/>
  <c r="AL2352" i="12"/>
  <c r="AM2352" i="12" s="1"/>
  <c r="AL2353" i="12"/>
  <c r="AM2353" i="12" s="1"/>
  <c r="AL2354" i="12"/>
  <c r="AM2354" i="12" s="1"/>
  <c r="AL2355" i="12"/>
  <c r="AM2355" i="12" s="1"/>
  <c r="AL2356" i="12"/>
  <c r="AM2356" i="12" s="1"/>
  <c r="AL2357" i="12"/>
  <c r="AM2357" i="12" s="1"/>
  <c r="AL2358" i="12"/>
  <c r="AM2358" i="12" s="1"/>
  <c r="AL2359" i="12"/>
  <c r="AM2359" i="12" s="1"/>
  <c r="AL2360" i="12"/>
  <c r="AM2360" i="12" s="1"/>
  <c r="AL2361" i="12"/>
  <c r="AM2361" i="12" s="1"/>
  <c r="AL2362" i="12"/>
  <c r="AM2362" i="12" s="1"/>
  <c r="AL2363" i="12"/>
  <c r="AM2363" i="12" s="1"/>
  <c r="AL2364" i="12"/>
  <c r="AM2364" i="12" s="1"/>
  <c r="AL2365" i="12"/>
  <c r="AM2365" i="12" s="1"/>
  <c r="AL2366" i="12"/>
  <c r="AM2366" i="12" s="1"/>
  <c r="AL2367" i="12"/>
  <c r="AM2367" i="12" s="1"/>
  <c r="AL2368" i="12"/>
  <c r="AM2368" i="12" s="1"/>
  <c r="AL2369" i="12"/>
  <c r="AM2369" i="12" s="1"/>
  <c r="AL2370" i="12"/>
  <c r="AM2370" i="12" s="1"/>
  <c r="AL2371" i="12"/>
  <c r="AM2371" i="12" s="1"/>
  <c r="AL2372" i="12"/>
  <c r="AM2372" i="12" s="1"/>
  <c r="AL2373" i="12"/>
  <c r="AM2373" i="12" s="1"/>
  <c r="AL2374" i="12"/>
  <c r="AM2374" i="12" s="1"/>
  <c r="AL2375" i="12"/>
  <c r="AM2375" i="12" s="1"/>
  <c r="AL2376" i="12"/>
  <c r="AM2376" i="12" s="1"/>
  <c r="AL2377" i="12"/>
  <c r="AM2377" i="12" s="1"/>
  <c r="AL2378" i="12"/>
  <c r="AM2378" i="12" s="1"/>
  <c r="AL2379" i="12"/>
  <c r="AM2379" i="12" s="1"/>
  <c r="AL2380" i="12"/>
  <c r="AM2380" i="12" s="1"/>
  <c r="AL2381" i="12"/>
  <c r="AM2381" i="12" s="1"/>
  <c r="AL2382" i="12"/>
  <c r="AM2382" i="12" s="1"/>
  <c r="AL2383" i="12"/>
  <c r="AM2383" i="12" s="1"/>
  <c r="AL2384" i="12"/>
  <c r="AM2384" i="12" s="1"/>
  <c r="AL2385" i="12"/>
  <c r="AM2385" i="12" s="1"/>
  <c r="AL2386" i="12"/>
  <c r="AM2386" i="12" s="1"/>
  <c r="AL2387" i="12"/>
  <c r="AM2387" i="12" s="1"/>
  <c r="AL2388" i="12"/>
  <c r="AM2388" i="12" s="1"/>
  <c r="AL2389" i="12"/>
  <c r="AM2389" i="12" s="1"/>
  <c r="AL2390" i="12"/>
  <c r="AM2390" i="12" s="1"/>
  <c r="AL2391" i="12"/>
  <c r="AM2391" i="12" s="1"/>
  <c r="AL2392" i="12"/>
  <c r="AM2392" i="12" s="1"/>
  <c r="AL2393" i="12"/>
  <c r="AM2393" i="12" s="1"/>
  <c r="AL2394" i="12"/>
  <c r="AM2394" i="12" s="1"/>
  <c r="AL2395" i="12"/>
  <c r="AM2395" i="12" s="1"/>
  <c r="AL2396" i="12"/>
  <c r="AM2396" i="12" s="1"/>
  <c r="AL2397" i="12"/>
  <c r="AM2397" i="12" s="1"/>
  <c r="AL2398" i="12"/>
  <c r="AM2398" i="12" s="1"/>
  <c r="AL2399" i="12"/>
  <c r="AM2399" i="12" s="1"/>
  <c r="AL2400" i="12"/>
  <c r="AM2400" i="12" s="1"/>
  <c r="AL2401" i="12"/>
  <c r="AM2401" i="12" s="1"/>
  <c r="AL2402" i="12"/>
  <c r="AM2402" i="12" s="1"/>
  <c r="AL2403" i="12"/>
  <c r="AM2403" i="12" s="1"/>
  <c r="AL2404" i="12"/>
  <c r="AM2404" i="12" s="1"/>
  <c r="AL2405" i="12"/>
  <c r="AM2405" i="12" s="1"/>
  <c r="AL2406" i="12"/>
  <c r="AM2406" i="12" s="1"/>
  <c r="AL2407" i="12"/>
  <c r="AM2407" i="12" s="1"/>
  <c r="AL2408" i="12"/>
  <c r="AM2408" i="12" s="1"/>
  <c r="AL2409" i="12"/>
  <c r="AM2409" i="12" s="1"/>
  <c r="AL2410" i="12"/>
  <c r="AM2410" i="12" s="1"/>
  <c r="AL2411" i="12"/>
  <c r="AM2411" i="12" s="1"/>
  <c r="AL2412" i="12"/>
  <c r="AM2412" i="12" s="1"/>
  <c r="AL2413" i="12"/>
  <c r="AM2413" i="12" s="1"/>
  <c r="AL2414" i="12"/>
  <c r="AM2414" i="12" s="1"/>
  <c r="AL2415" i="12"/>
  <c r="AM2415" i="12" s="1"/>
  <c r="AL2416" i="12"/>
  <c r="AM2416" i="12" s="1"/>
  <c r="AL2417" i="12"/>
  <c r="AM2417" i="12" s="1"/>
  <c r="AL2418" i="12"/>
  <c r="AM2418" i="12" s="1"/>
  <c r="AL2419" i="12"/>
  <c r="AM2419" i="12" s="1"/>
  <c r="AL2420" i="12"/>
  <c r="AM2420" i="12" s="1"/>
  <c r="AL2421" i="12"/>
  <c r="AM2421" i="12" s="1"/>
  <c r="AL2422" i="12"/>
  <c r="AM2422" i="12"/>
  <c r="AL2423" i="12"/>
  <c r="AM2423" i="12" s="1"/>
  <c r="AL2424" i="12"/>
  <c r="AM2424" i="12" s="1"/>
  <c r="AL2425" i="12"/>
  <c r="AM2425" i="12" s="1"/>
  <c r="AL2426" i="12"/>
  <c r="AM2426" i="12" s="1"/>
  <c r="AL2427" i="12"/>
  <c r="AM2427" i="12" s="1"/>
  <c r="AL2428" i="12"/>
  <c r="AM2428" i="12" s="1"/>
  <c r="AL2429" i="12"/>
  <c r="AM2429" i="12" s="1"/>
  <c r="AL2430" i="12"/>
  <c r="AM2430" i="12" s="1"/>
  <c r="AL2431" i="12"/>
  <c r="AM2431" i="12" s="1"/>
  <c r="AL2432" i="12"/>
  <c r="AM2432" i="12" s="1"/>
  <c r="AL2433" i="12"/>
  <c r="AM2433" i="12" s="1"/>
  <c r="AL2434" i="12"/>
  <c r="AM2434" i="12" s="1"/>
  <c r="AL2435" i="12"/>
  <c r="AM2435" i="12" s="1"/>
  <c r="AL2436" i="12"/>
  <c r="AM2436" i="12" s="1"/>
  <c r="AL2437" i="12"/>
  <c r="AM2437" i="12" s="1"/>
  <c r="AL2318" i="12"/>
  <c r="AM2318" i="12" s="1"/>
  <c r="AJ2454" i="12"/>
  <c r="AK2454" i="12"/>
  <c r="AL2454" i="12"/>
  <c r="AJ2455" i="12"/>
  <c r="AK2455" i="12"/>
  <c r="AL2455" i="12"/>
  <c r="AJ2456" i="12"/>
  <c r="AK2456" i="12"/>
  <c r="AL2456" i="12"/>
  <c r="AJ2457" i="12"/>
  <c r="AK2457" i="12"/>
  <c r="AL2457" i="12"/>
  <c r="AJ2458" i="12"/>
  <c r="AK2458" i="12"/>
  <c r="AL2458" i="12"/>
  <c r="AJ2459" i="12"/>
  <c r="AK2459" i="12"/>
  <c r="AL2459" i="12"/>
  <c r="AJ2460" i="12"/>
  <c r="AK2460" i="12"/>
  <c r="AL2460" i="12"/>
  <c r="AJ2461" i="12"/>
  <c r="AK2461" i="12"/>
  <c r="AL2461" i="12"/>
  <c r="AJ2462" i="12"/>
  <c r="AK2462" i="12"/>
  <c r="AL2462" i="12"/>
  <c r="AJ2463" i="12"/>
  <c r="AK2463" i="12"/>
  <c r="AL2463" i="12"/>
  <c r="AJ2464" i="12"/>
  <c r="AK2464" i="12"/>
  <c r="AL2464" i="12"/>
  <c r="AJ2465" i="12"/>
  <c r="AK2465" i="12"/>
  <c r="AL2465" i="12"/>
  <c r="AJ2466" i="12"/>
  <c r="AK2466" i="12"/>
  <c r="AL2466" i="12"/>
  <c r="AJ2467" i="12"/>
  <c r="AK2467" i="12"/>
  <c r="AL2467" i="12"/>
  <c r="AJ2468" i="12"/>
  <c r="AK2468" i="12"/>
  <c r="AL2468" i="12"/>
  <c r="AJ2469" i="12"/>
  <c r="AK2469" i="12"/>
  <c r="AL2469" i="12"/>
  <c r="AJ2470" i="12"/>
  <c r="AK2470" i="12"/>
  <c r="AL2470" i="12"/>
  <c r="AJ2471" i="12"/>
  <c r="AK2471" i="12"/>
  <c r="AL2471" i="12"/>
  <c r="AJ2472" i="12"/>
  <c r="AK2472" i="12"/>
  <c r="AL2472" i="12"/>
  <c r="AJ2473" i="12"/>
  <c r="AK2473" i="12"/>
  <c r="AL2473" i="12"/>
  <c r="AJ2474" i="12"/>
  <c r="AK2474" i="12"/>
  <c r="AL2474" i="12"/>
  <c r="AJ2475" i="12"/>
  <c r="AK2475" i="12"/>
  <c r="AL2475" i="12"/>
  <c r="AJ2476" i="12"/>
  <c r="AK2476" i="12"/>
  <c r="AL2476" i="12"/>
  <c r="AJ2477" i="12"/>
  <c r="AK2477" i="12"/>
  <c r="AL2477" i="12"/>
  <c r="AJ2478" i="12"/>
  <c r="AK2478" i="12"/>
  <c r="AL2478" i="12"/>
  <c r="AJ2479" i="12"/>
  <c r="AK2479" i="12"/>
  <c r="AL2479" i="12"/>
  <c r="AJ2480" i="12"/>
  <c r="AK2480" i="12"/>
  <c r="AL2480" i="12"/>
  <c r="AJ2481" i="12"/>
  <c r="AK2481" i="12"/>
  <c r="AL2481" i="12"/>
  <c r="AJ2482" i="12"/>
  <c r="AK2482" i="12"/>
  <c r="AL2482" i="12"/>
  <c r="AJ2483" i="12"/>
  <c r="AK2483" i="12"/>
  <c r="AL2483" i="12"/>
  <c r="AJ2484" i="12"/>
  <c r="AK2484" i="12"/>
  <c r="AL2484" i="12"/>
  <c r="AJ2485" i="12"/>
  <c r="AK2485" i="12"/>
  <c r="AL2485" i="12"/>
  <c r="AJ2486" i="12"/>
  <c r="AK2486" i="12"/>
  <c r="AL2486" i="12"/>
  <c r="AJ2487" i="12"/>
  <c r="AK2487" i="12"/>
  <c r="AL2487" i="12"/>
  <c r="AJ2488" i="12"/>
  <c r="AK2488" i="12"/>
  <c r="AL2488" i="12"/>
  <c r="AJ2489" i="12"/>
  <c r="AK2489" i="12"/>
  <c r="AL2489" i="12"/>
  <c r="AJ2490" i="12"/>
  <c r="AK2490" i="12"/>
  <c r="AL2490" i="12"/>
  <c r="AJ2491" i="12"/>
  <c r="AK2491" i="12"/>
  <c r="AL2491" i="12"/>
  <c r="AJ2492" i="12"/>
  <c r="AK2492" i="12"/>
  <c r="AL2492" i="12"/>
  <c r="AJ2493" i="12"/>
  <c r="AK2493" i="12"/>
  <c r="AL2493" i="12"/>
  <c r="AJ2494" i="12"/>
  <c r="AK2494" i="12"/>
  <c r="AL2494" i="12"/>
  <c r="AJ2495" i="12"/>
  <c r="AK2495" i="12"/>
  <c r="AL2495" i="12"/>
  <c r="AJ2496" i="12"/>
  <c r="AK2496" i="12"/>
  <c r="AL2496" i="12"/>
  <c r="AJ2497" i="12"/>
  <c r="AK2497" i="12"/>
  <c r="AL2497" i="12"/>
  <c r="AJ2498" i="12"/>
  <c r="AK2498" i="12"/>
  <c r="AL2498" i="12"/>
  <c r="AJ2499" i="12"/>
  <c r="AK2499" i="12"/>
  <c r="AL2499" i="12"/>
  <c r="AJ2500" i="12"/>
  <c r="AK2500" i="12"/>
  <c r="AL2500" i="12"/>
  <c r="AJ2501" i="12"/>
  <c r="AK2501" i="12"/>
  <c r="AL2501" i="12"/>
  <c r="AJ2502" i="12"/>
  <c r="AK2502" i="12"/>
  <c r="AL2502" i="12"/>
  <c r="AJ2503" i="12"/>
  <c r="AK2503" i="12"/>
  <c r="AL2503" i="12"/>
  <c r="AJ2504" i="12"/>
  <c r="AK2504" i="12"/>
  <c r="AL2504" i="12"/>
  <c r="AJ2505" i="12"/>
  <c r="AK2505" i="12"/>
  <c r="AL2505" i="12"/>
  <c r="AJ2506" i="12"/>
  <c r="AK2506" i="12"/>
  <c r="AL2506" i="12"/>
  <c r="AJ2507" i="12"/>
  <c r="AK2507" i="12"/>
  <c r="AL2507" i="12"/>
  <c r="AJ2508" i="12"/>
  <c r="AK2508" i="12"/>
  <c r="AL2508" i="12"/>
  <c r="AJ2509" i="12"/>
  <c r="AK2509" i="12"/>
  <c r="AL2509" i="12"/>
  <c r="AJ2510" i="12"/>
  <c r="AK2510" i="12"/>
  <c r="AL2510" i="12"/>
  <c r="AJ2511" i="12"/>
  <c r="AK2511" i="12"/>
  <c r="AL2511" i="12"/>
  <c r="AJ2512" i="12"/>
  <c r="AK2512" i="12"/>
  <c r="AL2512" i="12"/>
  <c r="AJ2513" i="12"/>
  <c r="AK2513" i="12"/>
  <c r="AL2513" i="12"/>
  <c r="AJ2514" i="12"/>
  <c r="AK2514" i="12"/>
  <c r="AL2514" i="12"/>
  <c r="AJ2515" i="12"/>
  <c r="AK2515" i="12"/>
  <c r="AL2515" i="12"/>
  <c r="AJ2516" i="12"/>
  <c r="AK2516" i="12"/>
  <c r="AL2516" i="12"/>
  <c r="AJ2517" i="12"/>
  <c r="AK2517" i="12"/>
  <c r="AL2517" i="12"/>
  <c r="AJ2518" i="12"/>
  <c r="AK2518" i="12"/>
  <c r="AL2518" i="12"/>
  <c r="AJ2519" i="12"/>
  <c r="AK2519" i="12"/>
  <c r="AL2519" i="12"/>
  <c r="AJ2520" i="12"/>
  <c r="AK2520" i="12"/>
  <c r="AL2520" i="12"/>
  <c r="AJ2521" i="12"/>
  <c r="AK2521" i="12"/>
  <c r="AL2521" i="12"/>
  <c r="AJ2522" i="12"/>
  <c r="AK2522" i="12"/>
  <c r="AL2522" i="12"/>
  <c r="AJ2523" i="12"/>
  <c r="AK2523" i="12"/>
  <c r="AL2523" i="12"/>
  <c r="AJ2524" i="12"/>
  <c r="AK2524" i="12"/>
  <c r="AL2524" i="12"/>
  <c r="AJ2525" i="12"/>
  <c r="AK2525" i="12"/>
  <c r="AL2525" i="12"/>
  <c r="AJ2526" i="12"/>
  <c r="AK2526" i="12"/>
  <c r="AL2526" i="12"/>
  <c r="AJ2527" i="12"/>
  <c r="AK2527" i="12"/>
  <c r="AL2527" i="12"/>
  <c r="AJ2528" i="12"/>
  <c r="AK2528" i="12"/>
  <c r="AL2528" i="12"/>
  <c r="AJ2529" i="12"/>
  <c r="AK2529" i="12"/>
  <c r="AL2529" i="12"/>
  <c r="AJ2530" i="12"/>
  <c r="AK2530" i="12"/>
  <c r="AL2530" i="12"/>
  <c r="AJ2531" i="12"/>
  <c r="AK2531" i="12"/>
  <c r="AL2531" i="12"/>
  <c r="AJ2532" i="12"/>
  <c r="AK2532" i="12"/>
  <c r="AL2532" i="12"/>
  <c r="AJ2533" i="12"/>
  <c r="AK2533" i="12"/>
  <c r="AL2533" i="12"/>
  <c r="AJ2534" i="12"/>
  <c r="AK2534" i="12"/>
  <c r="AL2534" i="12"/>
  <c r="AJ2535" i="12"/>
  <c r="AK2535" i="12"/>
  <c r="AL2535" i="12"/>
  <c r="AJ2536" i="12"/>
  <c r="AK2536" i="12"/>
  <c r="AL2536" i="12"/>
  <c r="AJ2537" i="12"/>
  <c r="AK2537" i="12"/>
  <c r="AL2537" i="12"/>
  <c r="AJ2538" i="12"/>
  <c r="AK2538" i="12"/>
  <c r="AL2538" i="12"/>
  <c r="AJ2539" i="12"/>
  <c r="AK2539" i="12"/>
  <c r="AL2539" i="12"/>
  <c r="AJ2540" i="12"/>
  <c r="AK2540" i="12"/>
  <c r="AL2540" i="12"/>
  <c r="AJ2541" i="12"/>
  <c r="AK2541" i="12"/>
  <c r="AL2541" i="12"/>
  <c r="AJ2542" i="12"/>
  <c r="AK2542" i="12"/>
  <c r="AL2542" i="12"/>
  <c r="AJ2543" i="12"/>
  <c r="AK2543" i="12"/>
  <c r="AL2543" i="12"/>
  <c r="AJ2544" i="12"/>
  <c r="AK2544" i="12"/>
  <c r="AL2544" i="12"/>
  <c r="AJ2545" i="12"/>
  <c r="AK2545" i="12"/>
  <c r="AL2545" i="12"/>
  <c r="AJ2546" i="12"/>
  <c r="AK2546" i="12"/>
  <c r="AL2546" i="12"/>
  <c r="AJ2547" i="12"/>
  <c r="AK2547" i="12"/>
  <c r="AL2547" i="12"/>
  <c r="AJ2548" i="12"/>
  <c r="AK2548" i="12"/>
  <c r="AL2548" i="12"/>
  <c r="AJ2549" i="12"/>
  <c r="AK2549" i="12"/>
  <c r="AL2549" i="12"/>
  <c r="AJ2550" i="12"/>
  <c r="AK2550" i="12"/>
  <c r="AL2550" i="12"/>
  <c r="AJ2551" i="12"/>
  <c r="AK2551" i="12"/>
  <c r="AL2551" i="12"/>
  <c r="AJ2552" i="12"/>
  <c r="AK2552" i="12"/>
  <c r="AL2552" i="12"/>
  <c r="AJ2553" i="12"/>
  <c r="AK2553" i="12"/>
  <c r="AL2553" i="12"/>
  <c r="AJ2554" i="12"/>
  <c r="AK2554" i="12"/>
  <c r="AL2554" i="12"/>
  <c r="AJ2555" i="12"/>
  <c r="AK2555" i="12"/>
  <c r="AL2555" i="12"/>
  <c r="AJ2556" i="12"/>
  <c r="AK2556" i="12"/>
  <c r="AL2556" i="12"/>
  <c r="AJ2557" i="12"/>
  <c r="AK2557" i="12"/>
  <c r="AL2557" i="12"/>
  <c r="AJ2558" i="12"/>
  <c r="AK2558" i="12"/>
  <c r="AL2558" i="12"/>
  <c r="AJ2559" i="12"/>
  <c r="AK2559" i="12"/>
  <c r="AL2559" i="12"/>
  <c r="AJ2560" i="12"/>
  <c r="AK2560" i="12"/>
  <c r="AL2560" i="12"/>
  <c r="AJ2561" i="12"/>
  <c r="AK2561" i="12"/>
  <c r="AL2561" i="12"/>
  <c r="AJ2562" i="12"/>
  <c r="AK2562" i="12"/>
  <c r="AL2562" i="12"/>
  <c r="AJ2563" i="12"/>
  <c r="AK2563" i="12"/>
  <c r="AL2563" i="12"/>
  <c r="AJ2564" i="12"/>
  <c r="AK2564" i="12"/>
  <c r="AL2564" i="12"/>
  <c r="AJ2565" i="12"/>
  <c r="AK2565" i="12"/>
  <c r="AL2565" i="12"/>
  <c r="AJ2566" i="12"/>
  <c r="AK2566" i="12"/>
  <c r="AL2566" i="12"/>
  <c r="AJ2567" i="12"/>
  <c r="AK2567" i="12"/>
  <c r="AL2567" i="12"/>
  <c r="AJ2568" i="12"/>
  <c r="AK2568" i="12"/>
  <c r="AL2568" i="12"/>
  <c r="AJ2569" i="12"/>
  <c r="AK2569" i="12"/>
  <c r="AL2569" i="12"/>
  <c r="AJ2570" i="12"/>
  <c r="AK2570" i="12"/>
  <c r="AL2570" i="12"/>
  <c r="AJ2571" i="12"/>
  <c r="AK2571" i="12"/>
  <c r="AL2571" i="12"/>
  <c r="AJ2572" i="12"/>
  <c r="AK2572" i="12"/>
  <c r="AL2572" i="12"/>
  <c r="AL2453" i="12"/>
  <c r="AK2453" i="12"/>
  <c r="BD2293" i="12" l="1"/>
  <c r="BE2293" i="12"/>
  <c r="BB2293" i="12"/>
  <c r="BF2293" i="12" s="1"/>
  <c r="BC2293" i="12"/>
  <c r="BN2573" i="12"/>
  <c r="AV2573" i="12"/>
  <c r="AH2293" i="12"/>
  <c r="B2302" i="12" s="1"/>
  <c r="AZ2293" i="12"/>
  <c r="B2298" i="12" s="1"/>
  <c r="BK2573" i="12"/>
  <c r="AS2573" i="12"/>
  <c r="AY2573" i="12"/>
  <c r="BB2573" i="12"/>
  <c r="AM2438" i="12"/>
  <c r="AT2438" i="12" s="1"/>
  <c r="B2445" i="12" s="1"/>
  <c r="BE2573" i="12"/>
  <c r="BH2573" i="12"/>
  <c r="AP2573" i="12"/>
  <c r="AP2438" i="12"/>
  <c r="AS2438" i="12"/>
  <c r="B2299" i="12" l="1"/>
  <c r="BO2573" i="12"/>
  <c r="B2578" i="12" s="1"/>
  <c r="CH368" i="12" l="1"/>
  <c r="CI368" i="12"/>
  <c r="CH369" i="12"/>
  <c r="CI369" i="12"/>
  <c r="CH370" i="12"/>
  <c r="CI370" i="12"/>
  <c r="CH371" i="12"/>
  <c r="CI371" i="12"/>
  <c r="CH372" i="12"/>
  <c r="CI372" i="12"/>
  <c r="CH373" i="12"/>
  <c r="CI373" i="12"/>
  <c r="CH374" i="12"/>
  <c r="CI374" i="12"/>
  <c r="CH375" i="12"/>
  <c r="CI375" i="12"/>
  <c r="CH376" i="12"/>
  <c r="CI376" i="12"/>
  <c r="CH377" i="12"/>
  <c r="CI377" i="12"/>
  <c r="CH378" i="12"/>
  <c r="CI378" i="12"/>
  <c r="CH379" i="12"/>
  <c r="CI379" i="12"/>
  <c r="CH380" i="12"/>
  <c r="CI380" i="12"/>
  <c r="CH381" i="12"/>
  <c r="CI381" i="12"/>
  <c r="CH382" i="12"/>
  <c r="CI382" i="12"/>
  <c r="CH383" i="12"/>
  <c r="CI383" i="12"/>
  <c r="CH384" i="12"/>
  <c r="CI384" i="12"/>
  <c r="CH385" i="12"/>
  <c r="CI385" i="12"/>
  <c r="CH386" i="12"/>
  <c r="CI386" i="12"/>
  <c r="CH387" i="12"/>
  <c r="CI387" i="12"/>
  <c r="CH388" i="12"/>
  <c r="CI388" i="12"/>
  <c r="CH389" i="12"/>
  <c r="CI389" i="12"/>
  <c r="CH390" i="12"/>
  <c r="CI390" i="12"/>
  <c r="CH391" i="12"/>
  <c r="CI391" i="12"/>
  <c r="CH392" i="12"/>
  <c r="CI392" i="12"/>
  <c r="CH393" i="12"/>
  <c r="CI393" i="12"/>
  <c r="CH394" i="12"/>
  <c r="CI394" i="12"/>
  <c r="CH395" i="12"/>
  <c r="CI395" i="12"/>
  <c r="CH396" i="12"/>
  <c r="CI396" i="12"/>
  <c r="CH397" i="12"/>
  <c r="CI397" i="12"/>
  <c r="CH398" i="12"/>
  <c r="CI398" i="12"/>
  <c r="CH399" i="12"/>
  <c r="CI399" i="12"/>
  <c r="CH400" i="12"/>
  <c r="CI400" i="12"/>
  <c r="CH401" i="12"/>
  <c r="CI401" i="12"/>
  <c r="CH402" i="12"/>
  <c r="CI402" i="12"/>
  <c r="CH403" i="12"/>
  <c r="CI403" i="12"/>
  <c r="CH404" i="12"/>
  <c r="CI404" i="12"/>
  <c r="CH405" i="12"/>
  <c r="CI405" i="12"/>
  <c r="CH406" i="12"/>
  <c r="CI406" i="12"/>
  <c r="CH407" i="12"/>
  <c r="CI407" i="12"/>
  <c r="CH408" i="12"/>
  <c r="CI408" i="12"/>
  <c r="CH409" i="12"/>
  <c r="CI409" i="12"/>
  <c r="CH410" i="12"/>
  <c r="CI410" i="12"/>
  <c r="CH411" i="12"/>
  <c r="CI411" i="12"/>
  <c r="CH412" i="12"/>
  <c r="CI412" i="12"/>
  <c r="CH413" i="12"/>
  <c r="CI413" i="12"/>
  <c r="CH414" i="12"/>
  <c r="CI414" i="12"/>
  <c r="CH415" i="12"/>
  <c r="CI415" i="12"/>
  <c r="CH416" i="12"/>
  <c r="CI416" i="12"/>
  <c r="CH417" i="12"/>
  <c r="CI417" i="12"/>
  <c r="CH418" i="12"/>
  <c r="CI418" i="12"/>
  <c r="CH419" i="12"/>
  <c r="CI419" i="12"/>
  <c r="CH420" i="12"/>
  <c r="CI420" i="12"/>
  <c r="CH421" i="12"/>
  <c r="CI421" i="12"/>
  <c r="CH422" i="12"/>
  <c r="CI422" i="12"/>
  <c r="CH423" i="12"/>
  <c r="CI423" i="12"/>
  <c r="CH424" i="12"/>
  <c r="CI424" i="12"/>
  <c r="CH425" i="12"/>
  <c r="CI425" i="12"/>
  <c r="CH426" i="12"/>
  <c r="CI426" i="12"/>
  <c r="CH427" i="12"/>
  <c r="CI427" i="12"/>
  <c r="CH428" i="12"/>
  <c r="CI428" i="12"/>
  <c r="CH429" i="12"/>
  <c r="CI429" i="12"/>
  <c r="CH430" i="12"/>
  <c r="CI430" i="12"/>
  <c r="CH431" i="12"/>
  <c r="CI431" i="12"/>
  <c r="CH432" i="12"/>
  <c r="CI432" i="12"/>
  <c r="CH433" i="12"/>
  <c r="CI433" i="12"/>
  <c r="CH434" i="12"/>
  <c r="CI434" i="12"/>
  <c r="CH435" i="12"/>
  <c r="CI435" i="12"/>
  <c r="CH436" i="12"/>
  <c r="CI436" i="12"/>
  <c r="CH437" i="12"/>
  <c r="CI437" i="12"/>
  <c r="CH438" i="12"/>
  <c r="CI438" i="12"/>
  <c r="CH439" i="12"/>
  <c r="CI439" i="12"/>
  <c r="CH440" i="12"/>
  <c r="CI440" i="12"/>
  <c r="CH441" i="12"/>
  <c r="CI441" i="12"/>
  <c r="CH442" i="12"/>
  <c r="CI442" i="12"/>
  <c r="CH443" i="12"/>
  <c r="CI443" i="12"/>
  <c r="CH444" i="12"/>
  <c r="CI444" i="12"/>
  <c r="CH445" i="12"/>
  <c r="CI445" i="12"/>
  <c r="CH446" i="12"/>
  <c r="CI446" i="12"/>
  <c r="CH447" i="12"/>
  <c r="CI447" i="12"/>
  <c r="CH448" i="12"/>
  <c r="CI448" i="12"/>
  <c r="CH449" i="12"/>
  <c r="CI449" i="12"/>
  <c r="CH450" i="12"/>
  <c r="CI450" i="12"/>
  <c r="CH451" i="12"/>
  <c r="CI451" i="12"/>
  <c r="CH452" i="12"/>
  <c r="CI452" i="12"/>
  <c r="CH453" i="12"/>
  <c r="CI453" i="12"/>
  <c r="CH454" i="12"/>
  <c r="CI454" i="12"/>
  <c r="CH455" i="12"/>
  <c r="CI455" i="12"/>
  <c r="CH456" i="12"/>
  <c r="CI456" i="12"/>
  <c r="CH457" i="12"/>
  <c r="CI457" i="12"/>
  <c r="CH458" i="12"/>
  <c r="CI458" i="12"/>
  <c r="CH459" i="12"/>
  <c r="CI459" i="12"/>
  <c r="CH460" i="12"/>
  <c r="CI460" i="12"/>
  <c r="CH461" i="12"/>
  <c r="CI461" i="12"/>
  <c r="CH462" i="12"/>
  <c r="CI462" i="12"/>
  <c r="CH463" i="12"/>
  <c r="CI463" i="12"/>
  <c r="CH464" i="12"/>
  <c r="CI464" i="12"/>
  <c r="CH465" i="12"/>
  <c r="CI465" i="12"/>
  <c r="CH466" i="12"/>
  <c r="CI466" i="12"/>
  <c r="CH467" i="12"/>
  <c r="CI467" i="12"/>
  <c r="CH468" i="12"/>
  <c r="CI468" i="12"/>
  <c r="CH469" i="12"/>
  <c r="CI469" i="12"/>
  <c r="CH470" i="12"/>
  <c r="CI470" i="12"/>
  <c r="CH471" i="12"/>
  <c r="CI471" i="12"/>
  <c r="CH472" i="12"/>
  <c r="CI472" i="12"/>
  <c r="CH473" i="12"/>
  <c r="CI473" i="12"/>
  <c r="CH474" i="12"/>
  <c r="CI474" i="12"/>
  <c r="CH475" i="12"/>
  <c r="CI475" i="12"/>
  <c r="CH476" i="12"/>
  <c r="CI476" i="12"/>
  <c r="CH477" i="12"/>
  <c r="CI477" i="12"/>
  <c r="CH478" i="12"/>
  <c r="CI478" i="12"/>
  <c r="CH479" i="12"/>
  <c r="CI479" i="12"/>
  <c r="CH480" i="12"/>
  <c r="CI480" i="12"/>
  <c r="CH481" i="12"/>
  <c r="CI481" i="12"/>
  <c r="CH482" i="12"/>
  <c r="CI482" i="12"/>
  <c r="CH483" i="12"/>
  <c r="CI483" i="12"/>
  <c r="CH484" i="12"/>
  <c r="CI484" i="12"/>
  <c r="CH485" i="12"/>
  <c r="CI485" i="12"/>
  <c r="CH486" i="12"/>
  <c r="CI486" i="12"/>
  <c r="CI367" i="12"/>
  <c r="CH367" i="12" l="1"/>
  <c r="AG2448" i="12"/>
  <c r="AG2319" i="12"/>
  <c r="AG2320" i="12"/>
  <c r="AG2321" i="12"/>
  <c r="AG2322" i="12"/>
  <c r="AG2323" i="12"/>
  <c r="AG2324" i="12"/>
  <c r="AG2325" i="12"/>
  <c r="AG2326" i="12"/>
  <c r="AG2327" i="12"/>
  <c r="AG2328" i="12"/>
  <c r="AG2329" i="12"/>
  <c r="AG2330" i="12"/>
  <c r="AG2331" i="12"/>
  <c r="AG2332" i="12"/>
  <c r="AG2333" i="12"/>
  <c r="AG2334" i="12"/>
  <c r="AG2335" i="12"/>
  <c r="AG2336" i="12"/>
  <c r="AG2337" i="12"/>
  <c r="AG2338" i="12"/>
  <c r="AG2339" i="12"/>
  <c r="AG2340" i="12"/>
  <c r="AG2341" i="12"/>
  <c r="AG2342" i="12"/>
  <c r="AG2343" i="12"/>
  <c r="AG2344" i="12"/>
  <c r="AG2345" i="12"/>
  <c r="AG2346" i="12"/>
  <c r="AG2347" i="12"/>
  <c r="AG2348" i="12"/>
  <c r="AG2349" i="12"/>
  <c r="AG2350" i="12"/>
  <c r="AG2351" i="12"/>
  <c r="AG2352" i="12"/>
  <c r="AG2353" i="12"/>
  <c r="AG2354" i="12"/>
  <c r="AG2355" i="12"/>
  <c r="AG2356" i="12"/>
  <c r="AG2357" i="12"/>
  <c r="AG2358" i="12"/>
  <c r="AG2359" i="12"/>
  <c r="AG2360" i="12"/>
  <c r="AG2361" i="12"/>
  <c r="AG2362" i="12"/>
  <c r="AG2363" i="12"/>
  <c r="AG2364" i="12"/>
  <c r="AG2365" i="12"/>
  <c r="AG2366" i="12"/>
  <c r="AG2367" i="12"/>
  <c r="AG2368" i="12"/>
  <c r="AG2369" i="12"/>
  <c r="AG2370" i="12"/>
  <c r="AG2371" i="12"/>
  <c r="AG2372" i="12"/>
  <c r="AG2373" i="12"/>
  <c r="AG2374" i="12"/>
  <c r="AG2375" i="12"/>
  <c r="AG2376" i="12"/>
  <c r="AG2377" i="12"/>
  <c r="AG2378" i="12"/>
  <c r="AG2379" i="12"/>
  <c r="AG2380" i="12"/>
  <c r="AG2381" i="12"/>
  <c r="AG2382" i="12"/>
  <c r="AG2383" i="12"/>
  <c r="AG2384" i="12"/>
  <c r="AG2385" i="12"/>
  <c r="AG2386" i="12"/>
  <c r="AG2387" i="12"/>
  <c r="AG2388" i="12"/>
  <c r="AG2389" i="12"/>
  <c r="AG2390" i="12"/>
  <c r="AG2391" i="12"/>
  <c r="AG2392" i="12"/>
  <c r="AG2393" i="12"/>
  <c r="AG2394" i="12"/>
  <c r="AG2395" i="12"/>
  <c r="AG2396" i="12"/>
  <c r="AG2397" i="12"/>
  <c r="AG2398" i="12"/>
  <c r="AG2399" i="12"/>
  <c r="AG2400" i="12"/>
  <c r="AG2401" i="12"/>
  <c r="AG2402" i="12"/>
  <c r="AG2403" i="12"/>
  <c r="AG2404" i="12"/>
  <c r="AG2405" i="12"/>
  <c r="AG2406" i="12"/>
  <c r="AG2407" i="12"/>
  <c r="AG2408" i="12"/>
  <c r="AG2409" i="12"/>
  <c r="AG2410" i="12"/>
  <c r="AG2411" i="12"/>
  <c r="AG2412" i="12"/>
  <c r="AG2413" i="12"/>
  <c r="AG2414" i="12"/>
  <c r="AG2415" i="12"/>
  <c r="AG2416" i="12"/>
  <c r="AG2417" i="12"/>
  <c r="AG2418" i="12"/>
  <c r="AG2419" i="12"/>
  <c r="AG2420" i="12"/>
  <c r="AG2421" i="12"/>
  <c r="AG2422" i="12"/>
  <c r="AG2423" i="12"/>
  <c r="AG2424" i="12"/>
  <c r="AG2425" i="12"/>
  <c r="AG2426" i="12"/>
  <c r="AG2427" i="12"/>
  <c r="AG2428" i="12"/>
  <c r="AG2429" i="12"/>
  <c r="AG2430" i="12"/>
  <c r="AG2431" i="12"/>
  <c r="AG2432" i="12"/>
  <c r="AG2433" i="12"/>
  <c r="AG2434" i="12"/>
  <c r="AG2435" i="12"/>
  <c r="AG2436" i="12"/>
  <c r="AG2437" i="12"/>
  <c r="AG2318" i="12"/>
  <c r="AG2314" i="12"/>
  <c r="BC50" i="12"/>
  <c r="BD50" i="12"/>
  <c r="BE50" i="12"/>
  <c r="BF50" i="12"/>
  <c r="BG50" i="12"/>
  <c r="BI50" i="12"/>
  <c r="BJ50" i="12" s="1"/>
  <c r="BO50" i="12"/>
  <c r="BC51" i="12"/>
  <c r="BD51" i="12"/>
  <c r="BE51" i="12"/>
  <c r="BF51" i="12"/>
  <c r="BG51" i="12"/>
  <c r="BI51" i="12"/>
  <c r="BJ51" i="12" s="1"/>
  <c r="BO51" i="12"/>
  <c r="BC52" i="12"/>
  <c r="BE52" i="12"/>
  <c r="BF52" i="12"/>
  <c r="BG52" i="12"/>
  <c r="BI52" i="12"/>
  <c r="BJ52" i="12" s="1"/>
  <c r="BO52" i="12"/>
  <c r="BC53" i="12"/>
  <c r="BE53" i="12"/>
  <c r="BF53" i="12"/>
  <c r="BG53" i="12"/>
  <c r="BI53" i="12"/>
  <c r="BJ53" i="12" s="1"/>
  <c r="BO53" i="12"/>
  <c r="BC54" i="12"/>
  <c r="BD54" i="12"/>
  <c r="BE54" i="12"/>
  <c r="BF54" i="12"/>
  <c r="BG54" i="12"/>
  <c r="BI54" i="12"/>
  <c r="BJ54" i="12" s="1"/>
  <c r="BO54" i="12"/>
  <c r="BC55" i="12"/>
  <c r="BD55" i="12"/>
  <c r="BE55" i="12"/>
  <c r="BF55" i="12"/>
  <c r="BG55" i="12"/>
  <c r="BI55" i="12"/>
  <c r="BJ55" i="12" s="1"/>
  <c r="BO55" i="12"/>
  <c r="BC56" i="12"/>
  <c r="BD56" i="12"/>
  <c r="BE56" i="12"/>
  <c r="BF56" i="12"/>
  <c r="BG56" i="12"/>
  <c r="BI56" i="12"/>
  <c r="BJ56" i="12" s="1"/>
  <c r="BO56" i="12"/>
  <c r="BC57" i="12"/>
  <c r="BD57" i="12"/>
  <c r="BE57" i="12"/>
  <c r="BF57" i="12"/>
  <c r="BG57" i="12"/>
  <c r="BI57" i="12"/>
  <c r="BJ57" i="12" s="1"/>
  <c r="BO57" i="12"/>
  <c r="BC58" i="12"/>
  <c r="BD58" i="12"/>
  <c r="BE58" i="12"/>
  <c r="BF58" i="12"/>
  <c r="BG58" i="12"/>
  <c r="BI58" i="12"/>
  <c r="BJ58" i="12" s="1"/>
  <c r="BO58" i="12"/>
  <c r="BC59" i="12"/>
  <c r="BD59" i="12"/>
  <c r="BE59" i="12"/>
  <c r="BF59" i="12"/>
  <c r="BG59" i="12"/>
  <c r="BI59" i="12"/>
  <c r="BJ59" i="12" s="1"/>
  <c r="BO59" i="12"/>
  <c r="BC60" i="12"/>
  <c r="BD60" i="12"/>
  <c r="BE60" i="12"/>
  <c r="BF60" i="12"/>
  <c r="BG60" i="12"/>
  <c r="BI60" i="12"/>
  <c r="BJ60" i="12" s="1"/>
  <c r="BO60" i="12"/>
  <c r="BC61" i="12"/>
  <c r="BD61" i="12"/>
  <c r="BE61" i="12"/>
  <c r="BF61" i="12"/>
  <c r="BG61" i="12"/>
  <c r="BI61" i="12"/>
  <c r="BJ61" i="12" s="1"/>
  <c r="BO61" i="12"/>
  <c r="BC62" i="12"/>
  <c r="BD62" i="12"/>
  <c r="BE62" i="12"/>
  <c r="BF62" i="12"/>
  <c r="BG62" i="12"/>
  <c r="BI62" i="12"/>
  <c r="BJ62" i="12" s="1"/>
  <c r="BO62" i="12"/>
  <c r="BC63" i="12"/>
  <c r="BD63" i="12"/>
  <c r="BE63" i="12"/>
  <c r="BF63" i="12"/>
  <c r="BG63" i="12"/>
  <c r="BI63" i="12"/>
  <c r="BJ63" i="12" s="1"/>
  <c r="BO63" i="12"/>
  <c r="BC64" i="12"/>
  <c r="BD64" i="12"/>
  <c r="BE64" i="12"/>
  <c r="BF64" i="12"/>
  <c r="BG64" i="12"/>
  <c r="BI64" i="12"/>
  <c r="BJ64" i="12" s="1"/>
  <c r="BO64" i="12"/>
  <c r="BC65" i="12"/>
  <c r="BD65" i="12"/>
  <c r="BE65" i="12"/>
  <c r="BF65" i="12"/>
  <c r="BG65" i="12"/>
  <c r="BI65" i="12"/>
  <c r="BJ65" i="12" s="1"/>
  <c r="BO65" i="12"/>
  <c r="BC66" i="12"/>
  <c r="BD66" i="12"/>
  <c r="BE66" i="12"/>
  <c r="BF66" i="12"/>
  <c r="BG66" i="12"/>
  <c r="BI66" i="12"/>
  <c r="BJ66" i="12" s="1"/>
  <c r="BO66" i="12"/>
  <c r="BC67" i="12"/>
  <c r="BD67" i="12"/>
  <c r="BE67" i="12"/>
  <c r="BF67" i="12"/>
  <c r="BG67" i="12"/>
  <c r="BI67" i="12"/>
  <c r="BJ67" i="12" s="1"/>
  <c r="BO67" i="12"/>
  <c r="BC68" i="12"/>
  <c r="BD68" i="12"/>
  <c r="BE68" i="12"/>
  <c r="BF68" i="12"/>
  <c r="BG68" i="12"/>
  <c r="BI68" i="12"/>
  <c r="BJ68" i="12" s="1"/>
  <c r="BO68" i="12"/>
  <c r="BC69" i="12"/>
  <c r="BD69" i="12"/>
  <c r="BE69" i="12"/>
  <c r="BF69" i="12"/>
  <c r="BG69" i="12"/>
  <c r="BI69" i="12"/>
  <c r="BJ69" i="12"/>
  <c r="BO69" i="12"/>
  <c r="BC70" i="12"/>
  <c r="BD70" i="12"/>
  <c r="BE70" i="12"/>
  <c r="BF70" i="12"/>
  <c r="BG70" i="12"/>
  <c r="BI70" i="12"/>
  <c r="BJ70" i="12" s="1"/>
  <c r="BO70" i="12"/>
  <c r="BC71" i="12"/>
  <c r="BD71" i="12"/>
  <c r="BE71" i="12"/>
  <c r="BF71" i="12"/>
  <c r="BG71" i="12"/>
  <c r="BI71" i="12"/>
  <c r="BJ71" i="12" s="1"/>
  <c r="BO71" i="12"/>
  <c r="BC72" i="12"/>
  <c r="BD72" i="12"/>
  <c r="BE72" i="12"/>
  <c r="BF72" i="12"/>
  <c r="BG72" i="12"/>
  <c r="BI72" i="12"/>
  <c r="BJ72" i="12" s="1"/>
  <c r="BO72" i="12"/>
  <c r="BC73" i="12"/>
  <c r="BD73" i="12"/>
  <c r="BE73" i="12"/>
  <c r="BF73" i="12"/>
  <c r="BG73" i="12"/>
  <c r="BI73" i="12"/>
  <c r="BJ73" i="12" s="1"/>
  <c r="BO73" i="12"/>
  <c r="BC74" i="12"/>
  <c r="BD74" i="12"/>
  <c r="BE74" i="12"/>
  <c r="BF74" i="12"/>
  <c r="BG74" i="12"/>
  <c r="BI74" i="12"/>
  <c r="BJ74" i="12" s="1"/>
  <c r="BO74" i="12"/>
  <c r="BC75" i="12"/>
  <c r="BD75" i="12"/>
  <c r="BE75" i="12"/>
  <c r="BF75" i="12"/>
  <c r="BG75" i="12"/>
  <c r="BI75" i="12"/>
  <c r="BJ75" i="12" s="1"/>
  <c r="BO75" i="12"/>
  <c r="BC76" i="12"/>
  <c r="BD76" i="12"/>
  <c r="BE76" i="12"/>
  <c r="BF76" i="12"/>
  <c r="BG76" i="12"/>
  <c r="BI76" i="12"/>
  <c r="BJ76" i="12" s="1"/>
  <c r="BO76" i="12"/>
  <c r="BC77" i="12"/>
  <c r="BD77" i="12"/>
  <c r="BE77" i="12"/>
  <c r="BF77" i="12"/>
  <c r="BG77" i="12"/>
  <c r="BI77" i="12"/>
  <c r="BJ77" i="12" s="1"/>
  <c r="BO77" i="12"/>
  <c r="BC78" i="12"/>
  <c r="BD78" i="12"/>
  <c r="BE78" i="12"/>
  <c r="BF78" i="12"/>
  <c r="BG78" i="12"/>
  <c r="BI78" i="12"/>
  <c r="BJ78" i="12" s="1"/>
  <c r="BO78" i="12"/>
  <c r="BC79" i="12"/>
  <c r="BD79" i="12"/>
  <c r="BE79" i="12"/>
  <c r="BF79" i="12"/>
  <c r="BG79" i="12"/>
  <c r="BI79" i="12"/>
  <c r="BJ79" i="12" s="1"/>
  <c r="BO79" i="12"/>
  <c r="BC80" i="12"/>
  <c r="BD80" i="12"/>
  <c r="BE80" i="12"/>
  <c r="BF80" i="12"/>
  <c r="BG80" i="12"/>
  <c r="BI80" i="12"/>
  <c r="BJ80" i="12" s="1"/>
  <c r="BO80" i="12"/>
  <c r="BC81" i="12"/>
  <c r="BD81" i="12"/>
  <c r="BE81" i="12"/>
  <c r="BF81" i="12"/>
  <c r="BG81" i="12"/>
  <c r="BI81" i="12"/>
  <c r="BJ81" i="12" s="1"/>
  <c r="BO81" i="12"/>
  <c r="BC82" i="12"/>
  <c r="BD82" i="12"/>
  <c r="BE82" i="12"/>
  <c r="BF82" i="12"/>
  <c r="BG82" i="12"/>
  <c r="BI82" i="12"/>
  <c r="BJ82" i="12" s="1"/>
  <c r="BO82" i="12"/>
  <c r="BC83" i="12"/>
  <c r="BD83" i="12"/>
  <c r="BE83" i="12"/>
  <c r="BF83" i="12"/>
  <c r="BG83" i="12"/>
  <c r="BI83" i="12"/>
  <c r="BJ83" i="12"/>
  <c r="BO83" i="12"/>
  <c r="BC84" i="12"/>
  <c r="BD84" i="12"/>
  <c r="BE84" i="12"/>
  <c r="BF84" i="12"/>
  <c r="BG84" i="12"/>
  <c r="BI84" i="12"/>
  <c r="BJ84" i="12" s="1"/>
  <c r="BO84" i="12"/>
  <c r="BC85" i="12"/>
  <c r="BD85" i="12"/>
  <c r="BE85" i="12"/>
  <c r="BF85" i="12"/>
  <c r="BG85" i="12"/>
  <c r="BI85" i="12"/>
  <c r="BJ85" i="12" s="1"/>
  <c r="BO85" i="12"/>
  <c r="BC86" i="12"/>
  <c r="BD86" i="12"/>
  <c r="BE86" i="12"/>
  <c r="BF86" i="12"/>
  <c r="BG86" i="12"/>
  <c r="BI86" i="12"/>
  <c r="BJ86" i="12" s="1"/>
  <c r="BO86" i="12"/>
  <c r="BC87" i="12"/>
  <c r="BD87" i="12"/>
  <c r="BE87" i="12"/>
  <c r="BF87" i="12"/>
  <c r="BG87" i="12"/>
  <c r="BI87" i="12"/>
  <c r="BJ87" i="12" s="1"/>
  <c r="BO87" i="12"/>
  <c r="BC88" i="12"/>
  <c r="BD88" i="12"/>
  <c r="BE88" i="12"/>
  <c r="BF88" i="12"/>
  <c r="BG88" i="12"/>
  <c r="BI88" i="12"/>
  <c r="BJ88" i="12" s="1"/>
  <c r="BO88" i="12"/>
  <c r="BC89" i="12"/>
  <c r="BD89" i="12"/>
  <c r="BE89" i="12"/>
  <c r="BF89" i="12"/>
  <c r="BG89" i="12"/>
  <c r="BI89" i="12"/>
  <c r="BJ89" i="12" s="1"/>
  <c r="BO89" i="12"/>
  <c r="BC90" i="12"/>
  <c r="BD90" i="12"/>
  <c r="BE90" i="12"/>
  <c r="BF90" i="12"/>
  <c r="BG90" i="12"/>
  <c r="BI90" i="12"/>
  <c r="BJ90" i="12" s="1"/>
  <c r="BO90" i="12"/>
  <c r="BC91" i="12"/>
  <c r="BD91" i="12"/>
  <c r="BE91" i="12"/>
  <c r="BF91" i="12"/>
  <c r="BG91" i="12"/>
  <c r="BI91" i="12"/>
  <c r="BJ91" i="12" s="1"/>
  <c r="BO91" i="12"/>
  <c r="BC92" i="12"/>
  <c r="BD92" i="12"/>
  <c r="BE92" i="12"/>
  <c r="BF92" i="12"/>
  <c r="BG92" i="12"/>
  <c r="BI92" i="12"/>
  <c r="BJ92" i="12" s="1"/>
  <c r="BO92" i="12"/>
  <c r="BC93" i="12"/>
  <c r="BD93" i="12"/>
  <c r="BE93" i="12"/>
  <c r="BF93" i="12"/>
  <c r="BG93" i="12"/>
  <c r="BI93" i="12"/>
  <c r="BJ93" i="12" s="1"/>
  <c r="BO93" i="12"/>
  <c r="BC94" i="12"/>
  <c r="BD94" i="12"/>
  <c r="BE94" i="12"/>
  <c r="BF94" i="12"/>
  <c r="BG94" i="12"/>
  <c r="BI94" i="12"/>
  <c r="BJ94" i="12"/>
  <c r="BO94" i="12"/>
  <c r="BC95" i="12"/>
  <c r="BD95" i="12"/>
  <c r="BE95" i="12"/>
  <c r="BF95" i="12"/>
  <c r="BG95" i="12"/>
  <c r="BI95" i="12"/>
  <c r="BJ95" i="12"/>
  <c r="BO95" i="12"/>
  <c r="BC96" i="12"/>
  <c r="BD96" i="12"/>
  <c r="BE96" i="12"/>
  <c r="BF96" i="12"/>
  <c r="BG96" i="12"/>
  <c r="BI96" i="12"/>
  <c r="BJ96" i="12" s="1"/>
  <c r="BO96" i="12"/>
  <c r="BC97" i="12"/>
  <c r="BD97" i="12"/>
  <c r="BE97" i="12"/>
  <c r="BF97" i="12"/>
  <c r="BG97" i="12"/>
  <c r="BI97" i="12"/>
  <c r="BJ97" i="12" s="1"/>
  <c r="BO97" i="12"/>
  <c r="BC98" i="12"/>
  <c r="BD98" i="12"/>
  <c r="BE98" i="12"/>
  <c r="BF98" i="12"/>
  <c r="BG98" i="12"/>
  <c r="BI98" i="12"/>
  <c r="BJ98" i="12" s="1"/>
  <c r="BO98" i="12"/>
  <c r="BC99" i="12"/>
  <c r="BD99" i="12"/>
  <c r="BE99" i="12"/>
  <c r="BF99" i="12"/>
  <c r="BG99" i="12"/>
  <c r="BI99" i="12"/>
  <c r="BJ99" i="12" s="1"/>
  <c r="BO99" i="12"/>
  <c r="BC100" i="12"/>
  <c r="BD100" i="12"/>
  <c r="BE100" i="12"/>
  <c r="BF100" i="12"/>
  <c r="BG100" i="12"/>
  <c r="BI100" i="12"/>
  <c r="BJ100" i="12" s="1"/>
  <c r="BO100" i="12"/>
  <c r="BC101" i="12"/>
  <c r="BD101" i="12"/>
  <c r="BE101" i="12"/>
  <c r="BF101" i="12"/>
  <c r="BG101" i="12"/>
  <c r="BI101" i="12"/>
  <c r="BJ101" i="12" s="1"/>
  <c r="BO101" i="12"/>
  <c r="BC102" i="12"/>
  <c r="BD102" i="12"/>
  <c r="BE102" i="12"/>
  <c r="BF102" i="12"/>
  <c r="BG102" i="12"/>
  <c r="BI102" i="12"/>
  <c r="BJ102" i="12" s="1"/>
  <c r="BO102" i="12"/>
  <c r="BC103" i="12"/>
  <c r="BD103" i="12"/>
  <c r="BE103" i="12"/>
  <c r="BF103" i="12"/>
  <c r="BG103" i="12"/>
  <c r="BI103" i="12"/>
  <c r="BJ103" i="12"/>
  <c r="BO103" i="12"/>
  <c r="BC104" i="12"/>
  <c r="BD104" i="12"/>
  <c r="BE104" i="12"/>
  <c r="BF104" i="12"/>
  <c r="BG104" i="12"/>
  <c r="BI104" i="12"/>
  <c r="BJ104" i="12" s="1"/>
  <c r="BO104" i="12"/>
  <c r="BC105" i="12"/>
  <c r="BD105" i="12"/>
  <c r="BE105" i="12"/>
  <c r="BF105" i="12"/>
  <c r="BG105" i="12"/>
  <c r="BI105" i="12"/>
  <c r="BJ105" i="12" s="1"/>
  <c r="BO105" i="12"/>
  <c r="BC106" i="12"/>
  <c r="BD106" i="12"/>
  <c r="BE106" i="12"/>
  <c r="BF106" i="12"/>
  <c r="BG106" i="12"/>
  <c r="BI106" i="12"/>
  <c r="BJ106" i="12" s="1"/>
  <c r="BO106" i="12"/>
  <c r="BC107" i="12"/>
  <c r="BD107" i="12"/>
  <c r="BE107" i="12"/>
  <c r="BF107" i="12"/>
  <c r="BG107" i="12"/>
  <c r="BI107" i="12"/>
  <c r="BJ107" i="12" s="1"/>
  <c r="BO107" i="12"/>
  <c r="BC108" i="12"/>
  <c r="BD108" i="12"/>
  <c r="BE108" i="12"/>
  <c r="BF108" i="12"/>
  <c r="BG108" i="12"/>
  <c r="BI108" i="12"/>
  <c r="BJ108" i="12" s="1"/>
  <c r="BO108" i="12"/>
  <c r="BC109" i="12"/>
  <c r="BD109" i="12"/>
  <c r="BE109" i="12"/>
  <c r="BF109" i="12"/>
  <c r="BG109" i="12"/>
  <c r="BI109" i="12"/>
  <c r="BJ109" i="12"/>
  <c r="BO109" i="12"/>
  <c r="BC110" i="12"/>
  <c r="BD110" i="12"/>
  <c r="BE110" i="12"/>
  <c r="BF110" i="12"/>
  <c r="BG110" i="12"/>
  <c r="BI110" i="12"/>
  <c r="BJ110" i="12" s="1"/>
  <c r="BO110" i="12"/>
  <c r="BC111" i="12"/>
  <c r="BD111" i="12"/>
  <c r="BE111" i="12"/>
  <c r="BF111" i="12"/>
  <c r="BG111" i="12"/>
  <c r="BI111" i="12"/>
  <c r="BJ111" i="12" s="1"/>
  <c r="BO111" i="12"/>
  <c r="BC112" i="12"/>
  <c r="BD112" i="12"/>
  <c r="BE112" i="12"/>
  <c r="BF112" i="12"/>
  <c r="BG112" i="12"/>
  <c r="BI112" i="12"/>
  <c r="BJ112" i="12" s="1"/>
  <c r="BO112" i="12"/>
  <c r="BC113" i="12"/>
  <c r="BD113" i="12"/>
  <c r="BE113" i="12"/>
  <c r="BF113" i="12"/>
  <c r="BG113" i="12"/>
  <c r="BI113" i="12"/>
  <c r="BJ113" i="12"/>
  <c r="BO113" i="12"/>
  <c r="BC114" i="12"/>
  <c r="BD114" i="12"/>
  <c r="BE114" i="12"/>
  <c r="BF114" i="12"/>
  <c r="BG114" i="12"/>
  <c r="BI114" i="12"/>
  <c r="BJ114" i="12" s="1"/>
  <c r="BO114" i="12"/>
  <c r="BC115" i="12"/>
  <c r="BD115" i="12"/>
  <c r="BE115" i="12"/>
  <c r="BF115" i="12"/>
  <c r="BG115" i="12"/>
  <c r="BI115" i="12"/>
  <c r="BJ115" i="12" s="1"/>
  <c r="BO115" i="12"/>
  <c r="BC116" i="12"/>
  <c r="BD116" i="12"/>
  <c r="BE116" i="12"/>
  <c r="BF116" i="12"/>
  <c r="BG116" i="12"/>
  <c r="BI116" i="12"/>
  <c r="BJ116" i="12" s="1"/>
  <c r="BO116" i="12"/>
  <c r="BC117" i="12"/>
  <c r="BD117" i="12"/>
  <c r="BE117" i="12"/>
  <c r="BF117" i="12"/>
  <c r="BG117" i="12"/>
  <c r="BI117" i="12"/>
  <c r="BJ117" i="12" s="1"/>
  <c r="BO117" i="12"/>
  <c r="BC118" i="12"/>
  <c r="BD118" i="12"/>
  <c r="BE118" i="12"/>
  <c r="BF118" i="12"/>
  <c r="BG118" i="12"/>
  <c r="BI118" i="12"/>
  <c r="BJ118" i="12" s="1"/>
  <c r="BO118" i="12"/>
  <c r="BC119" i="12"/>
  <c r="BD119" i="12"/>
  <c r="BE119" i="12"/>
  <c r="BF119" i="12"/>
  <c r="BG119" i="12"/>
  <c r="BI119" i="12"/>
  <c r="BJ119" i="12" s="1"/>
  <c r="BO119" i="12"/>
  <c r="BC120" i="12"/>
  <c r="BD120" i="12"/>
  <c r="BE120" i="12"/>
  <c r="BF120" i="12"/>
  <c r="BG120" i="12"/>
  <c r="BI120" i="12"/>
  <c r="BJ120" i="12" s="1"/>
  <c r="BO120" i="12"/>
  <c r="BC121" i="12"/>
  <c r="BD121" i="12"/>
  <c r="BE121" i="12"/>
  <c r="BF121" i="12"/>
  <c r="BG121" i="12"/>
  <c r="BI121" i="12"/>
  <c r="BJ121" i="12" s="1"/>
  <c r="BO121" i="12"/>
  <c r="BC122" i="12"/>
  <c r="BD122" i="12"/>
  <c r="BE122" i="12"/>
  <c r="BF122" i="12"/>
  <c r="BG122" i="12"/>
  <c r="BI122" i="12"/>
  <c r="BJ122" i="12" s="1"/>
  <c r="BO122" i="12"/>
  <c r="BC123" i="12"/>
  <c r="BD123" i="12"/>
  <c r="BE123" i="12"/>
  <c r="BF123" i="12"/>
  <c r="BG123" i="12"/>
  <c r="BI123" i="12"/>
  <c r="BJ123" i="12" s="1"/>
  <c r="BO123" i="12"/>
  <c r="BC124" i="12"/>
  <c r="BD124" i="12"/>
  <c r="BE124" i="12"/>
  <c r="BF124" i="12"/>
  <c r="BG124" i="12"/>
  <c r="BI124" i="12"/>
  <c r="BJ124" i="12" s="1"/>
  <c r="BO124" i="12"/>
  <c r="BC125" i="12"/>
  <c r="BD125" i="12"/>
  <c r="BE125" i="12"/>
  <c r="BF125" i="12"/>
  <c r="BG125" i="12"/>
  <c r="BI125" i="12"/>
  <c r="BJ125" i="12" s="1"/>
  <c r="BO125" i="12"/>
  <c r="BC126" i="12"/>
  <c r="BD126" i="12"/>
  <c r="BE126" i="12"/>
  <c r="BF126" i="12"/>
  <c r="BG126" i="12"/>
  <c r="BI126" i="12"/>
  <c r="BJ126" i="12" s="1"/>
  <c r="BO126" i="12"/>
  <c r="BC127" i="12"/>
  <c r="BD127" i="12"/>
  <c r="BE127" i="12"/>
  <c r="BF127" i="12"/>
  <c r="BG127" i="12"/>
  <c r="BI127" i="12"/>
  <c r="BJ127" i="12" s="1"/>
  <c r="BO127" i="12"/>
  <c r="BC128" i="12"/>
  <c r="BD128" i="12"/>
  <c r="BE128" i="12"/>
  <c r="BF128" i="12"/>
  <c r="BG128" i="12"/>
  <c r="BI128" i="12"/>
  <c r="BJ128" i="12" s="1"/>
  <c r="BO128" i="12"/>
  <c r="BC129" i="12"/>
  <c r="BD129" i="12"/>
  <c r="BE129" i="12"/>
  <c r="BF129" i="12"/>
  <c r="BG129" i="12"/>
  <c r="BI129" i="12"/>
  <c r="BJ129" i="12" s="1"/>
  <c r="BO129" i="12"/>
  <c r="BC130" i="12"/>
  <c r="BD130" i="12"/>
  <c r="BE130" i="12"/>
  <c r="BF130" i="12"/>
  <c r="BG130" i="12"/>
  <c r="BI130" i="12"/>
  <c r="BJ130" i="12" s="1"/>
  <c r="BO130" i="12"/>
  <c r="BC131" i="12"/>
  <c r="BD131" i="12"/>
  <c r="BE131" i="12"/>
  <c r="BF131" i="12"/>
  <c r="BG131" i="12"/>
  <c r="BI131" i="12"/>
  <c r="BJ131" i="12" s="1"/>
  <c r="BO131" i="12"/>
  <c r="BC132" i="12"/>
  <c r="BD132" i="12"/>
  <c r="BE132" i="12"/>
  <c r="BF132" i="12"/>
  <c r="BG132" i="12"/>
  <c r="BI132" i="12"/>
  <c r="BJ132" i="12" s="1"/>
  <c r="BO132" i="12"/>
  <c r="BC133" i="12"/>
  <c r="BD133" i="12"/>
  <c r="BE133" i="12"/>
  <c r="BF133" i="12"/>
  <c r="BG133" i="12"/>
  <c r="BI133" i="12"/>
  <c r="BJ133" i="12" s="1"/>
  <c r="BO133" i="12"/>
  <c r="BC134" i="12"/>
  <c r="BD134" i="12"/>
  <c r="BE134" i="12"/>
  <c r="BF134" i="12"/>
  <c r="BG134" i="12"/>
  <c r="BI134" i="12"/>
  <c r="BJ134" i="12" s="1"/>
  <c r="BO134" i="12"/>
  <c r="BC135" i="12"/>
  <c r="BD135" i="12"/>
  <c r="BE135" i="12"/>
  <c r="BF135" i="12"/>
  <c r="BG135" i="12"/>
  <c r="BI135" i="12"/>
  <c r="BJ135" i="12"/>
  <c r="BO135" i="12"/>
  <c r="BC136" i="12"/>
  <c r="BD136" i="12"/>
  <c r="BE136" i="12"/>
  <c r="BF136" i="12"/>
  <c r="BG136" i="12"/>
  <c r="BI136" i="12"/>
  <c r="BJ136" i="12" s="1"/>
  <c r="BO136" i="12"/>
  <c r="BC137" i="12"/>
  <c r="BD137" i="12"/>
  <c r="BE137" i="12"/>
  <c r="BF137" i="12"/>
  <c r="BG137" i="12"/>
  <c r="BI137" i="12"/>
  <c r="BJ137" i="12" s="1"/>
  <c r="BO137" i="12"/>
  <c r="BC138" i="12"/>
  <c r="BD138" i="12"/>
  <c r="BE138" i="12"/>
  <c r="BF138" i="12"/>
  <c r="BG138" i="12"/>
  <c r="BI138" i="12"/>
  <c r="BJ138" i="12" s="1"/>
  <c r="BO138" i="12"/>
  <c r="BC139" i="12"/>
  <c r="BD139" i="12"/>
  <c r="BE139" i="12"/>
  <c r="BF139" i="12"/>
  <c r="BG139" i="12"/>
  <c r="BI139" i="12"/>
  <c r="BJ139" i="12" s="1"/>
  <c r="BO139" i="12"/>
  <c r="BC140" i="12"/>
  <c r="BD140" i="12"/>
  <c r="BE140" i="12"/>
  <c r="BF140" i="12"/>
  <c r="BG140" i="12"/>
  <c r="BI140" i="12"/>
  <c r="BJ140" i="12" s="1"/>
  <c r="BO140" i="12"/>
  <c r="BC141" i="12"/>
  <c r="BD141" i="12"/>
  <c r="BE141" i="12"/>
  <c r="BF141" i="12"/>
  <c r="BG141" i="12"/>
  <c r="BI141" i="12"/>
  <c r="BJ141" i="12" s="1"/>
  <c r="BO141" i="12"/>
  <c r="BC142" i="12"/>
  <c r="BD142" i="12"/>
  <c r="BE142" i="12"/>
  <c r="BF142" i="12"/>
  <c r="BG142" i="12"/>
  <c r="BI142" i="12"/>
  <c r="BJ142" i="12" s="1"/>
  <c r="BO142" i="12"/>
  <c r="BC143" i="12"/>
  <c r="BD143" i="12"/>
  <c r="BE143" i="12"/>
  <c r="BF143" i="12"/>
  <c r="BG143" i="12"/>
  <c r="BI143" i="12"/>
  <c r="BJ143" i="12" s="1"/>
  <c r="BO143" i="12"/>
  <c r="BC144" i="12"/>
  <c r="BD144" i="12"/>
  <c r="BE144" i="12"/>
  <c r="BF144" i="12"/>
  <c r="BG144" i="12"/>
  <c r="BI144" i="12"/>
  <c r="BJ144" i="12" s="1"/>
  <c r="BO144" i="12"/>
  <c r="BC145" i="12"/>
  <c r="BD145" i="12"/>
  <c r="BE145" i="12"/>
  <c r="BF145" i="12"/>
  <c r="BG145" i="12"/>
  <c r="BI145" i="12"/>
  <c r="BJ145" i="12" s="1"/>
  <c r="BO145" i="12"/>
  <c r="BC146" i="12"/>
  <c r="BD146" i="12"/>
  <c r="BE146" i="12"/>
  <c r="BF146" i="12"/>
  <c r="BG146" i="12"/>
  <c r="BI146" i="12"/>
  <c r="BJ146" i="12" s="1"/>
  <c r="BO146" i="12"/>
  <c r="BC147" i="12"/>
  <c r="BD147" i="12"/>
  <c r="BE147" i="12"/>
  <c r="BF147" i="12"/>
  <c r="BG147" i="12"/>
  <c r="BI147" i="12"/>
  <c r="BJ147" i="12" s="1"/>
  <c r="BO147" i="12"/>
  <c r="BC148" i="12"/>
  <c r="BD148" i="12"/>
  <c r="BE148" i="12"/>
  <c r="BF148" i="12"/>
  <c r="BG148" i="12"/>
  <c r="BI148" i="12"/>
  <c r="BJ148" i="12" s="1"/>
  <c r="BO148" i="12"/>
  <c r="BC149" i="12"/>
  <c r="BD149" i="12"/>
  <c r="BE149" i="12"/>
  <c r="BF149" i="12"/>
  <c r="BG149" i="12"/>
  <c r="BI149" i="12"/>
  <c r="BJ149" i="12" s="1"/>
  <c r="BO149" i="12"/>
  <c r="BC150" i="12"/>
  <c r="BD150" i="12"/>
  <c r="BE150" i="12"/>
  <c r="BF150" i="12"/>
  <c r="BG150" i="12"/>
  <c r="BI150" i="12"/>
  <c r="BJ150" i="12" s="1"/>
  <c r="BO150" i="12"/>
  <c r="BC151" i="12"/>
  <c r="BD151" i="12"/>
  <c r="BE151" i="12"/>
  <c r="BF151" i="12"/>
  <c r="BG151" i="12"/>
  <c r="BI151" i="12"/>
  <c r="BJ151" i="12"/>
  <c r="BO151" i="12"/>
  <c r="BC152" i="12"/>
  <c r="BD152" i="12"/>
  <c r="BE152" i="12"/>
  <c r="BF152" i="12"/>
  <c r="BG152" i="12"/>
  <c r="BI152" i="12"/>
  <c r="BJ152" i="12" s="1"/>
  <c r="BO152" i="12"/>
  <c r="BC153" i="12"/>
  <c r="BD153" i="12"/>
  <c r="BE153" i="12"/>
  <c r="BF153" i="12"/>
  <c r="BG153" i="12"/>
  <c r="BI153" i="12"/>
  <c r="BJ153" i="12" s="1"/>
  <c r="BO153" i="12"/>
  <c r="BC154" i="12"/>
  <c r="BD154" i="12"/>
  <c r="BE154" i="12"/>
  <c r="BF154" i="12"/>
  <c r="BG154" i="12"/>
  <c r="BI154" i="12"/>
  <c r="BJ154" i="12" s="1"/>
  <c r="BO154" i="12"/>
  <c r="BC155" i="12"/>
  <c r="BD155" i="12"/>
  <c r="BE155" i="12"/>
  <c r="BF155" i="12"/>
  <c r="BG155" i="12"/>
  <c r="BI155" i="12"/>
  <c r="BJ155" i="12" s="1"/>
  <c r="BO155" i="12"/>
  <c r="BC156" i="12"/>
  <c r="BD156" i="12"/>
  <c r="BE156" i="12"/>
  <c r="BF156" i="12"/>
  <c r="BG156" i="12"/>
  <c r="BI156" i="12"/>
  <c r="BJ156" i="12" s="1"/>
  <c r="BO156" i="12"/>
  <c r="BC157" i="12"/>
  <c r="BD157" i="12"/>
  <c r="BE157" i="12"/>
  <c r="BF157" i="12"/>
  <c r="BG157" i="12"/>
  <c r="BI157" i="12"/>
  <c r="BJ157" i="12" s="1"/>
  <c r="BO157" i="12"/>
  <c r="BC158" i="12"/>
  <c r="BD158" i="12"/>
  <c r="BE158" i="12"/>
  <c r="BF158" i="12"/>
  <c r="BG158" i="12"/>
  <c r="BI158" i="12"/>
  <c r="BJ158" i="12" s="1"/>
  <c r="BO158" i="12"/>
  <c r="BC159" i="12"/>
  <c r="BD159" i="12"/>
  <c r="BE159" i="12"/>
  <c r="BF159" i="12"/>
  <c r="BG159" i="12"/>
  <c r="BI159" i="12"/>
  <c r="BJ159" i="12" s="1"/>
  <c r="BO159" i="12"/>
  <c r="BC160" i="12"/>
  <c r="BD160" i="12"/>
  <c r="BE160" i="12"/>
  <c r="BF160" i="12"/>
  <c r="BG160" i="12"/>
  <c r="BI160" i="12"/>
  <c r="BJ160" i="12" s="1"/>
  <c r="BO160" i="12"/>
  <c r="BC161" i="12"/>
  <c r="BD161" i="12"/>
  <c r="BE161" i="12"/>
  <c r="BF161" i="12"/>
  <c r="BG161" i="12"/>
  <c r="BI161" i="12"/>
  <c r="BJ161" i="12" s="1"/>
  <c r="BO161" i="12"/>
  <c r="BC162" i="12"/>
  <c r="BD162" i="12"/>
  <c r="BE162" i="12"/>
  <c r="BF162" i="12"/>
  <c r="BG162" i="12"/>
  <c r="BI162" i="12"/>
  <c r="BJ162" i="12" s="1"/>
  <c r="BO162" i="12"/>
  <c r="BC163" i="12"/>
  <c r="BD163" i="12"/>
  <c r="BE163" i="12"/>
  <c r="BF163" i="12"/>
  <c r="BG163" i="12"/>
  <c r="BI163" i="12"/>
  <c r="BJ163" i="12" s="1"/>
  <c r="BO163" i="12"/>
  <c r="BC164" i="12"/>
  <c r="BD164" i="12"/>
  <c r="BE164" i="12"/>
  <c r="BF164" i="12"/>
  <c r="BG164" i="12"/>
  <c r="BI164" i="12"/>
  <c r="BJ164" i="12" s="1"/>
  <c r="BO164" i="12"/>
  <c r="BC165" i="12"/>
  <c r="BD165" i="12"/>
  <c r="BE165" i="12"/>
  <c r="BF165" i="12"/>
  <c r="BG165" i="12"/>
  <c r="BI165" i="12"/>
  <c r="BJ165" i="12"/>
  <c r="BO165" i="12"/>
  <c r="BC166" i="12"/>
  <c r="BD166" i="12"/>
  <c r="BE166" i="12"/>
  <c r="BF166" i="12"/>
  <c r="BG166" i="12"/>
  <c r="BI166" i="12"/>
  <c r="BJ166" i="12" s="1"/>
  <c r="BO166" i="12"/>
  <c r="BC167" i="12"/>
  <c r="BD167" i="12"/>
  <c r="BE167" i="12"/>
  <c r="BF167" i="12"/>
  <c r="BG167" i="12"/>
  <c r="BI167" i="12"/>
  <c r="BJ167" i="12" s="1"/>
  <c r="BO167" i="12"/>
  <c r="BC168" i="12"/>
  <c r="BD168" i="12"/>
  <c r="BE168" i="12"/>
  <c r="BF168" i="12"/>
  <c r="BG168" i="12"/>
  <c r="BI168" i="12"/>
  <c r="BJ168" i="12" s="1"/>
  <c r="BO168" i="12"/>
  <c r="AG505" i="12"/>
  <c r="AG506" i="12"/>
  <c r="AG507" i="12"/>
  <c r="AG508" i="12"/>
  <c r="AG509" i="12"/>
  <c r="AG510" i="12"/>
  <c r="AG511" i="12"/>
  <c r="AG512" i="12"/>
  <c r="AG513" i="12"/>
  <c r="AG514" i="12"/>
  <c r="AG515" i="12"/>
  <c r="AG516" i="12"/>
  <c r="AG517" i="12"/>
  <c r="AG518" i="12"/>
  <c r="AG519" i="12"/>
  <c r="AG520" i="12"/>
  <c r="AG521" i="12"/>
  <c r="AG522" i="12"/>
  <c r="AG523" i="12"/>
  <c r="AG524" i="12"/>
  <c r="AG525" i="12"/>
  <c r="AG526" i="12"/>
  <c r="AG527" i="12"/>
  <c r="AG528" i="12"/>
  <c r="AG529" i="12"/>
  <c r="AG530" i="12"/>
  <c r="AG531" i="12"/>
  <c r="AG532" i="12"/>
  <c r="AG533" i="12"/>
  <c r="AG534" i="12"/>
  <c r="AG535" i="12"/>
  <c r="AG536" i="12"/>
  <c r="AG537" i="12"/>
  <c r="AG538" i="12"/>
  <c r="AG539" i="12"/>
  <c r="AG540" i="12"/>
  <c r="AG541" i="12"/>
  <c r="AG542" i="12"/>
  <c r="AG543" i="12"/>
  <c r="AG544" i="12"/>
  <c r="AG545" i="12"/>
  <c r="AG546" i="12"/>
  <c r="AG547" i="12"/>
  <c r="AG548" i="12"/>
  <c r="AG549" i="12"/>
  <c r="AG550" i="12"/>
  <c r="AG551" i="12"/>
  <c r="AG552" i="12"/>
  <c r="AG553" i="12"/>
  <c r="AG554" i="12"/>
  <c r="AG555" i="12"/>
  <c r="AG556" i="12"/>
  <c r="AG557" i="12"/>
  <c r="AG558" i="12"/>
  <c r="AG559" i="12"/>
  <c r="AG560" i="12"/>
  <c r="AG561" i="12"/>
  <c r="AG562" i="12"/>
  <c r="AG563" i="12"/>
  <c r="AG564" i="12"/>
  <c r="AG565" i="12"/>
  <c r="AG566" i="12"/>
  <c r="AG567" i="12"/>
  <c r="AG568" i="12"/>
  <c r="AG569" i="12"/>
  <c r="AG570" i="12"/>
  <c r="AG571" i="12"/>
  <c r="AG572" i="12"/>
  <c r="AG573" i="12"/>
  <c r="AG574" i="12"/>
  <c r="AG575" i="12"/>
  <c r="AG576" i="12"/>
  <c r="AG577" i="12"/>
  <c r="AG578" i="12"/>
  <c r="AG579" i="12"/>
  <c r="AG580" i="12"/>
  <c r="AG581" i="12"/>
  <c r="AG582" i="12"/>
  <c r="AG583" i="12"/>
  <c r="AG584" i="12"/>
  <c r="AG585" i="12"/>
  <c r="AG586" i="12"/>
  <c r="AG587" i="12"/>
  <c r="AG588" i="12"/>
  <c r="AG589" i="12"/>
  <c r="AG590" i="12"/>
  <c r="AG591" i="12"/>
  <c r="AG592" i="12"/>
  <c r="AG593" i="12"/>
  <c r="AG594" i="12"/>
  <c r="AG595" i="12"/>
  <c r="AG596" i="12"/>
  <c r="AG597" i="12"/>
  <c r="AG598" i="12"/>
  <c r="AG599" i="12"/>
  <c r="AG600" i="12"/>
  <c r="AG601" i="12"/>
  <c r="AG602" i="12"/>
  <c r="AG603" i="12"/>
  <c r="AG604" i="12"/>
  <c r="AG605" i="12"/>
  <c r="AG606" i="12"/>
  <c r="AG607" i="12"/>
  <c r="AG608" i="12"/>
  <c r="AG609" i="12"/>
  <c r="AG610" i="12"/>
  <c r="AG611" i="12"/>
  <c r="AG612" i="12"/>
  <c r="AG613" i="12"/>
  <c r="AG614" i="12"/>
  <c r="AG615" i="12"/>
  <c r="AG616" i="12"/>
  <c r="AG617" i="12"/>
  <c r="AG618" i="12"/>
  <c r="AG619" i="12"/>
  <c r="AG620" i="12"/>
  <c r="AG621" i="12"/>
  <c r="AG622" i="12"/>
  <c r="AG623" i="12"/>
  <c r="AG504" i="12"/>
  <c r="AG642" i="12"/>
  <c r="AG643" i="12"/>
  <c r="AG644" i="12"/>
  <c r="AG645" i="12"/>
  <c r="AG646" i="12"/>
  <c r="AG647" i="12"/>
  <c r="AG648" i="12"/>
  <c r="AG649" i="12"/>
  <c r="AG650" i="12"/>
  <c r="AG651" i="12"/>
  <c r="AG652" i="12"/>
  <c r="AG653" i="12"/>
  <c r="AG654" i="12"/>
  <c r="AG655" i="12"/>
  <c r="AG656" i="12"/>
  <c r="AG657" i="12"/>
  <c r="AG658" i="12"/>
  <c r="AG659" i="12"/>
  <c r="AG660" i="12"/>
  <c r="AG661" i="12"/>
  <c r="AG662" i="12"/>
  <c r="AG663" i="12"/>
  <c r="AG664" i="12"/>
  <c r="AG665" i="12"/>
  <c r="AG666" i="12"/>
  <c r="AG667" i="12"/>
  <c r="AG668" i="12"/>
  <c r="AG669" i="12"/>
  <c r="AG670" i="12"/>
  <c r="AG671" i="12"/>
  <c r="AG672" i="12"/>
  <c r="AG673" i="12"/>
  <c r="AG674" i="12"/>
  <c r="AG675" i="12"/>
  <c r="AG676" i="12"/>
  <c r="AG677" i="12"/>
  <c r="AG678" i="12"/>
  <c r="AG679" i="12"/>
  <c r="AG680" i="12"/>
  <c r="AG681" i="12"/>
  <c r="AG682" i="12"/>
  <c r="AG683" i="12"/>
  <c r="AG684" i="12"/>
  <c r="AG685" i="12"/>
  <c r="AG686" i="12"/>
  <c r="AG687" i="12"/>
  <c r="AG688" i="12"/>
  <c r="AG689" i="12"/>
  <c r="AG690" i="12"/>
  <c r="AG691" i="12"/>
  <c r="AG692" i="12"/>
  <c r="AG693" i="12"/>
  <c r="AG694" i="12"/>
  <c r="AG695" i="12"/>
  <c r="AG696" i="12"/>
  <c r="AG697" i="12"/>
  <c r="AG698" i="12"/>
  <c r="AG699" i="12"/>
  <c r="AG700" i="12"/>
  <c r="AG701" i="12"/>
  <c r="AG702" i="12"/>
  <c r="AG703" i="12"/>
  <c r="AG704" i="12"/>
  <c r="AG705" i="12"/>
  <c r="AG706" i="12"/>
  <c r="AG707" i="12"/>
  <c r="AG708" i="12"/>
  <c r="AG709" i="12"/>
  <c r="AG710" i="12"/>
  <c r="AG711" i="12"/>
  <c r="AG712" i="12"/>
  <c r="AG713" i="12"/>
  <c r="AG714" i="12"/>
  <c r="AG715" i="12"/>
  <c r="AG716" i="12"/>
  <c r="AG717" i="12"/>
  <c r="AG718" i="12"/>
  <c r="AG719" i="12"/>
  <c r="AG720" i="12"/>
  <c r="AG721" i="12"/>
  <c r="AG722" i="12"/>
  <c r="AG723" i="12"/>
  <c r="AG724" i="12"/>
  <c r="AG725" i="12"/>
  <c r="AG726" i="12"/>
  <c r="AG727" i="12"/>
  <c r="AG728" i="12"/>
  <c r="AG729" i="12"/>
  <c r="AG730" i="12"/>
  <c r="AG731" i="12"/>
  <c r="AG732" i="12"/>
  <c r="AG733" i="12"/>
  <c r="AG734" i="12"/>
  <c r="AG735" i="12"/>
  <c r="AG736" i="12"/>
  <c r="AG737" i="12"/>
  <c r="AG738" i="12"/>
  <c r="AG739" i="12"/>
  <c r="AG740" i="12"/>
  <c r="AG741" i="12"/>
  <c r="AG742" i="12"/>
  <c r="AG743" i="12"/>
  <c r="AG744" i="12"/>
  <c r="AG745" i="12"/>
  <c r="AG746" i="12"/>
  <c r="AG747" i="12"/>
  <c r="AG748" i="12"/>
  <c r="AG749" i="12"/>
  <c r="AG750" i="12"/>
  <c r="AG751" i="12"/>
  <c r="AG752" i="12"/>
  <c r="AG753" i="12"/>
  <c r="AG754" i="12"/>
  <c r="AG755" i="12"/>
  <c r="AG756" i="12"/>
  <c r="AG757" i="12"/>
  <c r="AG758" i="12"/>
  <c r="AG759" i="12"/>
  <c r="AG760" i="12"/>
  <c r="AG641" i="12"/>
  <c r="AG905" i="12"/>
  <c r="AG906" i="12"/>
  <c r="AG907" i="12"/>
  <c r="AG908" i="12"/>
  <c r="AG909" i="12"/>
  <c r="AG910" i="12"/>
  <c r="AG911" i="12"/>
  <c r="AG912" i="12"/>
  <c r="AG913" i="12"/>
  <c r="AG914" i="12"/>
  <c r="AG915" i="12"/>
  <c r="AG916" i="12"/>
  <c r="AG917" i="12"/>
  <c r="AG918" i="12"/>
  <c r="AG919" i="12"/>
  <c r="AG920" i="12"/>
  <c r="AG921" i="12"/>
  <c r="AG922" i="12"/>
  <c r="AG923" i="12"/>
  <c r="AG924" i="12"/>
  <c r="AG925" i="12"/>
  <c r="AG926" i="12"/>
  <c r="AG927" i="12"/>
  <c r="AG928" i="12"/>
  <c r="AG929" i="12"/>
  <c r="AG930" i="12"/>
  <c r="AG931" i="12"/>
  <c r="AG932" i="12"/>
  <c r="AG933" i="12"/>
  <c r="AG934" i="12"/>
  <c r="AG935" i="12"/>
  <c r="AG936" i="12"/>
  <c r="AG937" i="12"/>
  <c r="AG938" i="12"/>
  <c r="AG939" i="12"/>
  <c r="AG940" i="12"/>
  <c r="AG941" i="12"/>
  <c r="AG942" i="12"/>
  <c r="AG943" i="12"/>
  <c r="AG944" i="12"/>
  <c r="AG945" i="12"/>
  <c r="AG946" i="12"/>
  <c r="AG947" i="12"/>
  <c r="AG948" i="12"/>
  <c r="AG949" i="12"/>
  <c r="AG950" i="12"/>
  <c r="AG951" i="12"/>
  <c r="AG952" i="12"/>
  <c r="AG953" i="12"/>
  <c r="AG954" i="12"/>
  <c r="AG955" i="12"/>
  <c r="AG956" i="12"/>
  <c r="AG957" i="12"/>
  <c r="AG958" i="12"/>
  <c r="AG959" i="12"/>
  <c r="AG960" i="12"/>
  <c r="AG961" i="12"/>
  <c r="AG962" i="12"/>
  <c r="AG963" i="12"/>
  <c r="AG964" i="12"/>
  <c r="AG965" i="12"/>
  <c r="AG966" i="12"/>
  <c r="AG967" i="12"/>
  <c r="AG968" i="12"/>
  <c r="AG969" i="12"/>
  <c r="AG970" i="12"/>
  <c r="AG971" i="12"/>
  <c r="AG972" i="12"/>
  <c r="AG973" i="12"/>
  <c r="AG974" i="12"/>
  <c r="AG975" i="12"/>
  <c r="AG976" i="12"/>
  <c r="AG977" i="12"/>
  <c r="AG978" i="12"/>
  <c r="AG979" i="12"/>
  <c r="AG980" i="12"/>
  <c r="AG981" i="12"/>
  <c r="AG982" i="12"/>
  <c r="AG983" i="12"/>
  <c r="AG984" i="12"/>
  <c r="AG985" i="12"/>
  <c r="AG986" i="12"/>
  <c r="AG987" i="12"/>
  <c r="AG988" i="12"/>
  <c r="AG989" i="12"/>
  <c r="AG990" i="12"/>
  <c r="AG991" i="12"/>
  <c r="AG992" i="12"/>
  <c r="AG993" i="12"/>
  <c r="AG994" i="12"/>
  <c r="AG995" i="12"/>
  <c r="AG996" i="12"/>
  <c r="AG997" i="12"/>
  <c r="AG998" i="12"/>
  <c r="AG999" i="12"/>
  <c r="AG1000" i="12"/>
  <c r="AG1001" i="12"/>
  <c r="AG1002" i="12"/>
  <c r="AG1003" i="12"/>
  <c r="AG1004" i="12"/>
  <c r="AG1005" i="12"/>
  <c r="AG1006" i="12"/>
  <c r="AG1007" i="12"/>
  <c r="AG1008" i="12"/>
  <c r="AG1009" i="12"/>
  <c r="AG1010" i="12"/>
  <c r="AG1011" i="12"/>
  <c r="AG1012" i="12"/>
  <c r="AG1013" i="12"/>
  <c r="AG1014" i="12"/>
  <c r="AG1015" i="12"/>
  <c r="AG1016" i="12"/>
  <c r="AG1017" i="12"/>
  <c r="AG1018" i="12"/>
  <c r="AG1019" i="12"/>
  <c r="AG1020" i="12"/>
  <c r="AG1021" i="12"/>
  <c r="AG1022" i="12"/>
  <c r="AG1023" i="12"/>
  <c r="AG904" i="12"/>
  <c r="AG1294" i="12"/>
  <c r="AG1295" i="12"/>
  <c r="AG1296" i="12"/>
  <c r="AG1297" i="12"/>
  <c r="AG1298" i="12"/>
  <c r="AG1299" i="12"/>
  <c r="AG1300" i="12"/>
  <c r="AG1301" i="12"/>
  <c r="AG1302" i="12"/>
  <c r="AG1303" i="12"/>
  <c r="AG1304" i="12"/>
  <c r="AG1305" i="12"/>
  <c r="AG1306" i="12"/>
  <c r="AG1307" i="12"/>
  <c r="AG1308" i="12"/>
  <c r="AG1309" i="12"/>
  <c r="AG1310" i="12"/>
  <c r="AG1311" i="12"/>
  <c r="AG1312" i="12"/>
  <c r="AG1313" i="12"/>
  <c r="AG1314" i="12"/>
  <c r="AG1315" i="12"/>
  <c r="AG1316" i="12"/>
  <c r="AG1317" i="12"/>
  <c r="AG1318" i="12"/>
  <c r="AG1319" i="12"/>
  <c r="AG1320" i="12"/>
  <c r="AG1321" i="12"/>
  <c r="AG1322" i="12"/>
  <c r="AG1323" i="12"/>
  <c r="AG1324" i="12"/>
  <c r="AG1325" i="12"/>
  <c r="AG1326" i="12"/>
  <c r="AG1327" i="12"/>
  <c r="AG1328" i="12"/>
  <c r="AG1329" i="12"/>
  <c r="AG1330" i="12"/>
  <c r="AG1331" i="12"/>
  <c r="AG1332" i="12"/>
  <c r="AG1333" i="12"/>
  <c r="AG1334" i="12"/>
  <c r="AG1335" i="12"/>
  <c r="AG1336" i="12"/>
  <c r="AG1337" i="12"/>
  <c r="AG1338" i="12"/>
  <c r="AG1339" i="12"/>
  <c r="AG1340" i="12"/>
  <c r="AG1341" i="12"/>
  <c r="AG1342" i="12"/>
  <c r="AG1343" i="12"/>
  <c r="AG1344" i="12"/>
  <c r="AG1345" i="12"/>
  <c r="AG1346" i="12"/>
  <c r="AG1347" i="12"/>
  <c r="AG1348" i="12"/>
  <c r="AG1349" i="12"/>
  <c r="AG1350" i="12"/>
  <c r="AG1351" i="12"/>
  <c r="AG1352" i="12"/>
  <c r="AG1353" i="12"/>
  <c r="AG1354" i="12"/>
  <c r="AG1355" i="12"/>
  <c r="AG1356" i="12"/>
  <c r="AG1357" i="12"/>
  <c r="AG1358" i="12"/>
  <c r="AG1359" i="12"/>
  <c r="AG1360" i="12"/>
  <c r="AG1361" i="12"/>
  <c r="AG1362" i="12"/>
  <c r="AG1363" i="12"/>
  <c r="AG1364" i="12"/>
  <c r="AG1365" i="12"/>
  <c r="AG1366" i="12"/>
  <c r="AG1367" i="12"/>
  <c r="AG1368" i="12"/>
  <c r="AG1369" i="12"/>
  <c r="AG1370" i="12"/>
  <c r="AG1371" i="12"/>
  <c r="AG1372" i="12"/>
  <c r="AG1373" i="12"/>
  <c r="AG1374" i="12"/>
  <c r="AG1375" i="12"/>
  <c r="AG1376" i="12"/>
  <c r="AG1377" i="12"/>
  <c r="AG1378" i="12"/>
  <c r="AG1379" i="12"/>
  <c r="AG1380" i="12"/>
  <c r="AG1381" i="12"/>
  <c r="AG1382" i="12"/>
  <c r="AG1383" i="12"/>
  <c r="AG1384" i="12"/>
  <c r="AG1385" i="12"/>
  <c r="AG1386" i="12"/>
  <c r="AG1387" i="12"/>
  <c r="AG1388" i="12"/>
  <c r="AG1389" i="12"/>
  <c r="AG1390" i="12"/>
  <c r="AG1391" i="12"/>
  <c r="AG1392" i="12"/>
  <c r="AG1393" i="12"/>
  <c r="AG1394" i="12"/>
  <c r="AG1395" i="12"/>
  <c r="AG1396" i="12"/>
  <c r="AG1397" i="12"/>
  <c r="AG1398" i="12"/>
  <c r="AG1399" i="12"/>
  <c r="AG1400" i="12"/>
  <c r="AG1401" i="12"/>
  <c r="AG1402" i="12"/>
  <c r="AG1403" i="12"/>
  <c r="AG1404" i="12"/>
  <c r="AG1405" i="12"/>
  <c r="AG1406" i="12"/>
  <c r="AG1407" i="12"/>
  <c r="AG1408" i="12"/>
  <c r="AG1409" i="12"/>
  <c r="AG1410" i="12"/>
  <c r="AG1411" i="12"/>
  <c r="AG1412" i="12"/>
  <c r="AG1293" i="12"/>
  <c r="AG1554" i="12"/>
  <c r="AG1673" i="12"/>
  <c r="AG1672" i="12"/>
  <c r="AG1671" i="12"/>
  <c r="AG1670" i="12"/>
  <c r="AG1669" i="12"/>
  <c r="AG1668" i="12"/>
  <c r="AG1667" i="12"/>
  <c r="AG1666" i="12"/>
  <c r="AG1665" i="12"/>
  <c r="AG1664" i="12"/>
  <c r="AG1663" i="12"/>
  <c r="AG1662" i="12"/>
  <c r="AG1661" i="12"/>
  <c r="AG1660" i="12"/>
  <c r="AG1659" i="12"/>
  <c r="AG1658" i="12"/>
  <c r="AG1657" i="12"/>
  <c r="AG1656" i="12"/>
  <c r="AG1655" i="12"/>
  <c r="AG1654" i="12"/>
  <c r="AG1653" i="12"/>
  <c r="AG1652" i="12"/>
  <c r="AG1651" i="12"/>
  <c r="AG1650" i="12"/>
  <c r="AG1649" i="12"/>
  <c r="AG1648" i="12"/>
  <c r="AG1647" i="12"/>
  <c r="AG1646" i="12"/>
  <c r="AG1645" i="12"/>
  <c r="AG1644" i="12"/>
  <c r="AG1643" i="12"/>
  <c r="AG1642" i="12"/>
  <c r="AG1641" i="12"/>
  <c r="AG1640" i="12"/>
  <c r="AG1639" i="12"/>
  <c r="AG1638" i="12"/>
  <c r="AG1637" i="12"/>
  <c r="AG1636" i="12"/>
  <c r="AG1635" i="12"/>
  <c r="AG1634" i="12"/>
  <c r="AG1633" i="12"/>
  <c r="AG1632" i="12"/>
  <c r="AG1631" i="12"/>
  <c r="AG1630" i="12"/>
  <c r="AG1629" i="12"/>
  <c r="AG1628" i="12"/>
  <c r="AG1627" i="12"/>
  <c r="AG1626" i="12"/>
  <c r="AG1625" i="12"/>
  <c r="AG1624" i="12"/>
  <c r="AG1623" i="12"/>
  <c r="AG1622" i="12"/>
  <c r="AG1621" i="12"/>
  <c r="AG1620" i="12"/>
  <c r="AG1619" i="12"/>
  <c r="AG1618" i="12"/>
  <c r="AG1617" i="12"/>
  <c r="AG1616" i="12"/>
  <c r="AG1615" i="12"/>
  <c r="AG1614" i="12"/>
  <c r="AG1613" i="12"/>
  <c r="AG1612" i="12"/>
  <c r="AG1611" i="12"/>
  <c r="AG1610" i="12"/>
  <c r="AG1609" i="12"/>
  <c r="AG1608" i="12"/>
  <c r="AG1607" i="12"/>
  <c r="AG1606" i="12"/>
  <c r="AG1605" i="12"/>
  <c r="AG1604" i="12"/>
  <c r="AG1603" i="12"/>
  <c r="AG1602" i="12"/>
  <c r="AG1601" i="12"/>
  <c r="AG1600" i="12"/>
  <c r="AG1599" i="12"/>
  <c r="AG1598" i="12"/>
  <c r="AG1597" i="12"/>
  <c r="AG1596" i="12"/>
  <c r="AG1595" i="12"/>
  <c r="AG1594" i="12"/>
  <c r="AG1593" i="12"/>
  <c r="AG1592" i="12"/>
  <c r="AG1591" i="12"/>
  <c r="AG1590" i="12"/>
  <c r="AG1589" i="12"/>
  <c r="AG1588" i="12"/>
  <c r="AG1587" i="12"/>
  <c r="AG1586" i="12"/>
  <c r="AG1585" i="12"/>
  <c r="AG1584" i="12"/>
  <c r="AG1583" i="12"/>
  <c r="AG1582" i="12"/>
  <c r="AG1581" i="12"/>
  <c r="AG1580" i="12"/>
  <c r="AG1579" i="12"/>
  <c r="AG1578" i="12"/>
  <c r="AG1577" i="12"/>
  <c r="AG1576" i="12"/>
  <c r="AG1575" i="12"/>
  <c r="AG1574" i="12"/>
  <c r="AG1573" i="12"/>
  <c r="AG1572" i="12"/>
  <c r="AG1571" i="12"/>
  <c r="AG1570" i="12"/>
  <c r="AG1569" i="12"/>
  <c r="AG1568" i="12"/>
  <c r="AG1567" i="12"/>
  <c r="AG1566" i="12"/>
  <c r="AG1565" i="12"/>
  <c r="AG1564" i="12"/>
  <c r="AG1563" i="12"/>
  <c r="AG1562" i="12"/>
  <c r="AG1561" i="12"/>
  <c r="AG1560" i="12"/>
  <c r="AG1559" i="12"/>
  <c r="AG1558" i="12"/>
  <c r="AG1557" i="12"/>
  <c r="AG1556" i="12"/>
  <c r="AG1555" i="12"/>
  <c r="AG1731" i="12"/>
  <c r="AG1732" i="12"/>
  <c r="AG1733" i="12"/>
  <c r="AG1734" i="12"/>
  <c r="AG1735" i="12"/>
  <c r="AG1736" i="12"/>
  <c r="AG1737" i="12"/>
  <c r="AG1738" i="12"/>
  <c r="AG1739" i="12"/>
  <c r="AG1740" i="12"/>
  <c r="AG1741" i="12"/>
  <c r="AG1742" i="12"/>
  <c r="AG1743" i="12"/>
  <c r="AG1744" i="12"/>
  <c r="AG1745" i="12"/>
  <c r="AG1746" i="12"/>
  <c r="AG1747" i="12"/>
  <c r="AG1748" i="12"/>
  <c r="AG1749" i="12"/>
  <c r="AG1750" i="12"/>
  <c r="AG1751" i="12"/>
  <c r="AG1752" i="12"/>
  <c r="AG1753" i="12"/>
  <c r="AG1754" i="12"/>
  <c r="AG1755" i="12"/>
  <c r="AG1756" i="12"/>
  <c r="AG1757" i="12"/>
  <c r="AG1758" i="12"/>
  <c r="AG1759" i="12"/>
  <c r="AG1760" i="12"/>
  <c r="AG1761" i="12"/>
  <c r="AG1762" i="12"/>
  <c r="AG1763" i="12"/>
  <c r="AG1764" i="12"/>
  <c r="AG1765" i="12"/>
  <c r="AG1766" i="12"/>
  <c r="AG1767" i="12"/>
  <c r="AG1768" i="12"/>
  <c r="AG1769" i="12"/>
  <c r="AG1770" i="12"/>
  <c r="AG1771" i="12"/>
  <c r="AG1772" i="12"/>
  <c r="AG1773" i="12"/>
  <c r="AG1774" i="12"/>
  <c r="AG1775" i="12"/>
  <c r="AG1776" i="12"/>
  <c r="AG1777" i="12"/>
  <c r="AG1778" i="12"/>
  <c r="AG1779" i="12"/>
  <c r="AG1780" i="12"/>
  <c r="AG1781" i="12"/>
  <c r="AG1782" i="12"/>
  <c r="AG1783" i="12"/>
  <c r="AG1784" i="12"/>
  <c r="AG1785" i="12"/>
  <c r="AG1786" i="12"/>
  <c r="AG1787" i="12"/>
  <c r="AG1788" i="12"/>
  <c r="AG1789" i="12"/>
  <c r="AG1790" i="12"/>
  <c r="AG1791" i="12"/>
  <c r="AG1792" i="12"/>
  <c r="AG1793" i="12"/>
  <c r="AG1794" i="12"/>
  <c r="AG1795" i="12"/>
  <c r="AG1796" i="12"/>
  <c r="AG1797" i="12"/>
  <c r="AG1798" i="12"/>
  <c r="AG1799" i="12"/>
  <c r="AG1800" i="12"/>
  <c r="AG1801" i="12"/>
  <c r="AG1802" i="12"/>
  <c r="AG1803" i="12"/>
  <c r="AG1804" i="12"/>
  <c r="AG1805" i="12"/>
  <c r="AG1806" i="12"/>
  <c r="AG1807" i="12"/>
  <c r="AG1808" i="12"/>
  <c r="AG1809" i="12"/>
  <c r="AG1810" i="12"/>
  <c r="AG1811" i="12"/>
  <c r="AG1812" i="12"/>
  <c r="AG1813" i="12"/>
  <c r="AG1814" i="12"/>
  <c r="AG1815" i="12"/>
  <c r="AG1816" i="12"/>
  <c r="AG1817" i="12"/>
  <c r="AG1818" i="12"/>
  <c r="AG1819" i="12"/>
  <c r="AG1820" i="12"/>
  <c r="AG1821" i="12"/>
  <c r="AG1822" i="12"/>
  <c r="AG1823" i="12"/>
  <c r="AG1824" i="12"/>
  <c r="AG1825" i="12"/>
  <c r="AG1826" i="12"/>
  <c r="AG1827" i="12"/>
  <c r="AG1828" i="12"/>
  <c r="AG1829" i="12"/>
  <c r="AG1830" i="12"/>
  <c r="AG1831" i="12"/>
  <c r="AG1832" i="12"/>
  <c r="AG1833" i="12"/>
  <c r="AG1834" i="12"/>
  <c r="AG1835" i="12"/>
  <c r="AG1836" i="12"/>
  <c r="AG1837" i="12"/>
  <c r="AG1838" i="12"/>
  <c r="AG1839" i="12"/>
  <c r="AG1840" i="12"/>
  <c r="AG1841" i="12"/>
  <c r="AG1842" i="12"/>
  <c r="AG1843" i="12"/>
  <c r="AG1844" i="12"/>
  <c r="AG1845" i="12"/>
  <c r="AG1846" i="12"/>
  <c r="AG1847" i="12"/>
  <c r="AG1848" i="12"/>
  <c r="AG1849" i="12"/>
  <c r="AG1730" i="12"/>
  <c r="AG1981" i="12"/>
  <c r="AG1982" i="12"/>
  <c r="AG1983" i="12"/>
  <c r="AG1984" i="12"/>
  <c r="AG1985" i="12"/>
  <c r="AG1986" i="12"/>
  <c r="AG1987" i="12"/>
  <c r="AG1988" i="12"/>
  <c r="AG1989" i="12"/>
  <c r="AG1990" i="12"/>
  <c r="AG1991" i="12"/>
  <c r="AG1992" i="12"/>
  <c r="AG1993" i="12"/>
  <c r="AG1994" i="12"/>
  <c r="AG1995" i="12"/>
  <c r="AG1996" i="12"/>
  <c r="AG1997" i="12"/>
  <c r="AG1998" i="12"/>
  <c r="AG1999" i="12"/>
  <c r="AG2000" i="12"/>
  <c r="AG2001" i="12"/>
  <c r="AG2002" i="12"/>
  <c r="AG2003" i="12"/>
  <c r="AG2004" i="12"/>
  <c r="AG2005" i="12"/>
  <c r="AG2006" i="12"/>
  <c r="AG2007" i="12"/>
  <c r="AG2008" i="12"/>
  <c r="AG2009" i="12"/>
  <c r="AG2010" i="12"/>
  <c r="AG2011" i="12"/>
  <c r="AG2012" i="12"/>
  <c r="AG2013" i="12"/>
  <c r="AG2014" i="12"/>
  <c r="AG2015" i="12"/>
  <c r="AG2016" i="12"/>
  <c r="AG2017" i="12"/>
  <c r="AG2018" i="12"/>
  <c r="AG2019" i="12"/>
  <c r="AG2020" i="12"/>
  <c r="AG2021" i="12"/>
  <c r="AG2022" i="12"/>
  <c r="AG2023" i="12"/>
  <c r="AG2024" i="12"/>
  <c r="AG2025" i="12"/>
  <c r="AG2026" i="12"/>
  <c r="AG2027" i="12"/>
  <c r="AG2028" i="12"/>
  <c r="AG2029" i="12"/>
  <c r="AG2030" i="12"/>
  <c r="AG2031" i="12"/>
  <c r="AG2032" i="12"/>
  <c r="AG2033" i="12"/>
  <c r="AG2034" i="12"/>
  <c r="AG2035" i="12"/>
  <c r="AG2036" i="12"/>
  <c r="AG2037" i="12"/>
  <c r="AG2038" i="12"/>
  <c r="AG2039" i="12"/>
  <c r="AG2040" i="12"/>
  <c r="AG2041" i="12"/>
  <c r="AG2042" i="12"/>
  <c r="AG2043" i="12"/>
  <c r="AG2044" i="12"/>
  <c r="AG2045" i="12"/>
  <c r="AG2046" i="12"/>
  <c r="AG2047" i="12"/>
  <c r="AG2048" i="12"/>
  <c r="AG2049" i="12"/>
  <c r="AG2050" i="12"/>
  <c r="AG2051" i="12"/>
  <c r="AG2052" i="12"/>
  <c r="AG2053" i="12"/>
  <c r="AG2054" i="12"/>
  <c r="AG2055" i="12"/>
  <c r="AG2056" i="12"/>
  <c r="AG2057" i="12"/>
  <c r="AG2058" i="12"/>
  <c r="AG2059" i="12"/>
  <c r="AG2060" i="12"/>
  <c r="AG2061" i="12"/>
  <c r="AG2062" i="12"/>
  <c r="AG2063" i="12"/>
  <c r="AG2064" i="12"/>
  <c r="AG2065" i="12"/>
  <c r="AG2066" i="12"/>
  <c r="AG2067" i="12"/>
  <c r="AG2068" i="12"/>
  <c r="AG2069" i="12"/>
  <c r="AG2070" i="12"/>
  <c r="AG2071" i="12"/>
  <c r="AG2072" i="12"/>
  <c r="AG2073" i="12"/>
  <c r="AG2074" i="12"/>
  <c r="AG2075" i="12"/>
  <c r="AG2076" i="12"/>
  <c r="AG2077" i="12"/>
  <c r="AG2078" i="12"/>
  <c r="AG2079" i="12"/>
  <c r="AG2080" i="12"/>
  <c r="AG2081" i="12"/>
  <c r="AG2082" i="12"/>
  <c r="AG2083" i="12"/>
  <c r="AG2084" i="12"/>
  <c r="AG2085" i="12"/>
  <c r="AG2086" i="12"/>
  <c r="AG2087" i="12"/>
  <c r="AG2088" i="12"/>
  <c r="AG2089" i="12"/>
  <c r="AG2090" i="12"/>
  <c r="AG2091" i="12"/>
  <c r="AG2092" i="12"/>
  <c r="AG2093" i="12"/>
  <c r="AG2094" i="12"/>
  <c r="AG2095" i="12"/>
  <c r="AG2096" i="12"/>
  <c r="AG2097" i="12"/>
  <c r="AG2098" i="12"/>
  <c r="AG2099" i="12"/>
  <c r="AG1980" i="12"/>
  <c r="AG2128" i="12"/>
  <c r="AG2129" i="12"/>
  <c r="AG2130" i="12"/>
  <c r="AG2131" i="12"/>
  <c r="AG2132" i="12"/>
  <c r="AG2133" i="12"/>
  <c r="AG2134" i="12"/>
  <c r="AG2135" i="12"/>
  <c r="AG2136" i="12"/>
  <c r="AG2137" i="12"/>
  <c r="AG2138" i="12"/>
  <c r="AG2139" i="12"/>
  <c r="AG2140" i="12"/>
  <c r="AG2141" i="12"/>
  <c r="AG2142" i="12"/>
  <c r="AG2143" i="12"/>
  <c r="AG2144" i="12"/>
  <c r="AG2145" i="12"/>
  <c r="AG2146" i="12"/>
  <c r="AG2147" i="12"/>
  <c r="AG2148" i="12"/>
  <c r="AG2149" i="12"/>
  <c r="AG2150" i="12"/>
  <c r="AG2151" i="12"/>
  <c r="AG2152" i="12"/>
  <c r="AG2153" i="12"/>
  <c r="AG2154" i="12"/>
  <c r="AG2155" i="12"/>
  <c r="AG2156" i="12"/>
  <c r="AG2157" i="12"/>
  <c r="AG2158" i="12"/>
  <c r="AG2159" i="12"/>
  <c r="AG2160" i="12"/>
  <c r="AG2161" i="12"/>
  <c r="AG2162" i="12"/>
  <c r="AG2163" i="12"/>
  <c r="AG2164" i="12"/>
  <c r="AG2165" i="12"/>
  <c r="AG2166" i="12"/>
  <c r="AG2167" i="12"/>
  <c r="AG2168" i="12"/>
  <c r="AG2169" i="12"/>
  <c r="AG2170" i="12"/>
  <c r="AG2171" i="12"/>
  <c r="AG2172" i="12"/>
  <c r="AG2173" i="12"/>
  <c r="AG2174" i="12"/>
  <c r="AG2175" i="12"/>
  <c r="AG2176" i="12"/>
  <c r="AG2177" i="12"/>
  <c r="AG2178" i="12"/>
  <c r="AG2179" i="12"/>
  <c r="AG2180" i="12"/>
  <c r="AG2181" i="12"/>
  <c r="AG2182" i="12"/>
  <c r="AG2183" i="12"/>
  <c r="AG2184" i="12"/>
  <c r="AG2185" i="12"/>
  <c r="AG2186" i="12"/>
  <c r="AG2187" i="12"/>
  <c r="AG2188" i="12"/>
  <c r="AG2189" i="12"/>
  <c r="AG2190" i="12"/>
  <c r="AG2191" i="12"/>
  <c r="AG2192" i="12"/>
  <c r="AG2193" i="12"/>
  <c r="AG2194" i="12"/>
  <c r="AG2195" i="12"/>
  <c r="AG2196" i="12"/>
  <c r="AG2197" i="12"/>
  <c r="AG2198" i="12"/>
  <c r="AG2199" i="12"/>
  <c r="AG2200" i="12"/>
  <c r="AG2201" i="12"/>
  <c r="AG2202" i="12"/>
  <c r="AG2203" i="12"/>
  <c r="AG2204" i="12"/>
  <c r="AG2205" i="12"/>
  <c r="AG2206" i="12"/>
  <c r="AG2207" i="12"/>
  <c r="AG2208" i="12"/>
  <c r="AG2209" i="12"/>
  <c r="AG2210" i="12"/>
  <c r="AG2211" i="12"/>
  <c r="AG2212" i="12"/>
  <c r="AG2213" i="12"/>
  <c r="AG2214" i="12"/>
  <c r="AG2215" i="12"/>
  <c r="AG2216" i="12"/>
  <c r="AG2217" i="12"/>
  <c r="AG2218" i="12"/>
  <c r="AG2219" i="12"/>
  <c r="AG2220" i="12"/>
  <c r="AG2221" i="12"/>
  <c r="AG2222" i="12"/>
  <c r="AG2223" i="12"/>
  <c r="AG2224" i="12"/>
  <c r="AG2225" i="12"/>
  <c r="AG2226" i="12"/>
  <c r="AG2227" i="12"/>
  <c r="AG2228" i="12"/>
  <c r="AG2229" i="12"/>
  <c r="AG2230" i="12"/>
  <c r="AG2231" i="12"/>
  <c r="AG2232" i="12"/>
  <c r="AG2233" i="12"/>
  <c r="AG2234" i="12"/>
  <c r="AG2235" i="12"/>
  <c r="AG2236" i="12"/>
  <c r="AG2237" i="12"/>
  <c r="AG2238" i="12"/>
  <c r="AG2239" i="12"/>
  <c r="AG2240" i="12"/>
  <c r="AG2241" i="12"/>
  <c r="AG2242" i="12"/>
  <c r="AG2243" i="12"/>
  <c r="AG2244" i="12"/>
  <c r="AG2245" i="12"/>
  <c r="AG2246" i="12"/>
  <c r="AG2127" i="12"/>
  <c r="AG2454" i="12"/>
  <c r="AG2455" i="12"/>
  <c r="AG2456" i="12"/>
  <c r="AG2457" i="12"/>
  <c r="AG2458" i="12"/>
  <c r="AG2459" i="12"/>
  <c r="AG2460" i="12"/>
  <c r="AG2461" i="12"/>
  <c r="AG2462" i="12"/>
  <c r="AG2463" i="12"/>
  <c r="AG2464" i="12"/>
  <c r="AG2465" i="12"/>
  <c r="AG2466" i="12"/>
  <c r="AG2467" i="12"/>
  <c r="AG2468" i="12"/>
  <c r="AG2469" i="12"/>
  <c r="AG2470" i="12"/>
  <c r="AG2471" i="12"/>
  <c r="AG2472" i="12"/>
  <c r="AG2473" i="12"/>
  <c r="AG2474" i="12"/>
  <c r="AG2475" i="12"/>
  <c r="AG2476" i="12"/>
  <c r="AG2477" i="12"/>
  <c r="AG2478" i="12"/>
  <c r="AG2479" i="12"/>
  <c r="AG2480" i="12"/>
  <c r="AG2481" i="12"/>
  <c r="AG2482" i="12"/>
  <c r="AG2483" i="12"/>
  <c r="AG2484" i="12"/>
  <c r="AG2485" i="12"/>
  <c r="AG2486" i="12"/>
  <c r="AG2487" i="12"/>
  <c r="AG2488" i="12"/>
  <c r="AG2489" i="12"/>
  <c r="AG2490" i="12"/>
  <c r="AG2491" i="12"/>
  <c r="AG2492" i="12"/>
  <c r="AG2493" i="12"/>
  <c r="AG2494" i="12"/>
  <c r="AG2495" i="12"/>
  <c r="AG2496" i="12"/>
  <c r="AG2497" i="12"/>
  <c r="AG2498" i="12"/>
  <c r="AG2499" i="12"/>
  <c r="AG2500" i="12"/>
  <c r="AG2501" i="12"/>
  <c r="AG2502" i="12"/>
  <c r="AG2503" i="12"/>
  <c r="AG2504" i="12"/>
  <c r="AG2505" i="12"/>
  <c r="AG2506" i="12"/>
  <c r="AG2507" i="12"/>
  <c r="AG2508" i="12"/>
  <c r="AG2509" i="12"/>
  <c r="AG2510" i="12"/>
  <c r="AG2511" i="12"/>
  <c r="AG2512" i="12"/>
  <c r="AG2513" i="12"/>
  <c r="AG2514" i="12"/>
  <c r="AG2515" i="12"/>
  <c r="AG2516" i="12"/>
  <c r="AG2517" i="12"/>
  <c r="AG2518" i="12"/>
  <c r="AG2519" i="12"/>
  <c r="AG2520" i="12"/>
  <c r="AG2521" i="12"/>
  <c r="AG2522" i="12"/>
  <c r="AG2523" i="12"/>
  <c r="AG2524" i="12"/>
  <c r="AG2525" i="12"/>
  <c r="AG2526" i="12"/>
  <c r="AG2527" i="12"/>
  <c r="AG2528" i="12"/>
  <c r="AG2529" i="12"/>
  <c r="AG2530" i="12"/>
  <c r="AG2531" i="12"/>
  <c r="AG2532" i="12"/>
  <c r="AG2533" i="12"/>
  <c r="AG2534" i="12"/>
  <c r="AG2535" i="12"/>
  <c r="AG2536" i="12"/>
  <c r="AG2537" i="12"/>
  <c r="AG2538" i="12"/>
  <c r="AG2539" i="12"/>
  <c r="AG2540" i="12"/>
  <c r="AG2541" i="12"/>
  <c r="AG2542" i="12"/>
  <c r="AG2543" i="12"/>
  <c r="AG2544" i="12"/>
  <c r="AG2545" i="12"/>
  <c r="AG2546" i="12"/>
  <c r="AG2547" i="12"/>
  <c r="AG2548" i="12"/>
  <c r="AG2549" i="12"/>
  <c r="AG2550" i="12"/>
  <c r="AG2551" i="12"/>
  <c r="AG2552" i="12"/>
  <c r="AG2553" i="12"/>
  <c r="AG2554" i="12"/>
  <c r="AG2555" i="12"/>
  <c r="AG2556" i="12"/>
  <c r="AG2557" i="12"/>
  <c r="AG2558" i="12"/>
  <c r="AG2559" i="12"/>
  <c r="AG2560" i="12"/>
  <c r="AG2561" i="12"/>
  <c r="AG2562" i="12"/>
  <c r="AG2563" i="12"/>
  <c r="AG2564" i="12"/>
  <c r="AG2565" i="12"/>
  <c r="AG2566" i="12"/>
  <c r="AG2567" i="12"/>
  <c r="AG2568" i="12"/>
  <c r="AG2569" i="12"/>
  <c r="AG2570" i="12"/>
  <c r="AG2571" i="12"/>
  <c r="AG2572" i="12"/>
  <c r="AG2453" i="12"/>
  <c r="AG2593" i="12"/>
  <c r="AG2594" i="12"/>
  <c r="AG2595" i="12"/>
  <c r="AG2596" i="12"/>
  <c r="AG2597" i="12"/>
  <c r="AG2598" i="12"/>
  <c r="AG2599" i="12"/>
  <c r="AG2600" i="12"/>
  <c r="AG2601" i="12"/>
  <c r="AG2602" i="12"/>
  <c r="AG2603" i="12"/>
  <c r="AG2604" i="12"/>
  <c r="AG2605" i="12"/>
  <c r="AG2606" i="12"/>
  <c r="AG2607" i="12"/>
  <c r="AG2608" i="12"/>
  <c r="AG2609" i="12"/>
  <c r="AG2610" i="12"/>
  <c r="AG2611" i="12"/>
  <c r="AG2612" i="12"/>
  <c r="AG2613" i="12"/>
  <c r="AG2614" i="12"/>
  <c r="AG2615" i="12"/>
  <c r="AG2616" i="12"/>
  <c r="AG2617" i="12"/>
  <c r="AG2618" i="12"/>
  <c r="AG2619" i="12"/>
  <c r="AG2620" i="12"/>
  <c r="AG2621" i="12"/>
  <c r="AG2622" i="12"/>
  <c r="AG2623" i="12"/>
  <c r="AG2624" i="12"/>
  <c r="AG2625" i="12"/>
  <c r="AG2626" i="12"/>
  <c r="AG2627" i="12"/>
  <c r="AG2628" i="12"/>
  <c r="AG2629" i="12"/>
  <c r="AG2630" i="12"/>
  <c r="AG2631" i="12"/>
  <c r="AG2632" i="12"/>
  <c r="AG2633" i="12"/>
  <c r="AG2634" i="12"/>
  <c r="AG2635" i="12"/>
  <c r="AG2636" i="12"/>
  <c r="AG2637" i="12"/>
  <c r="AG2638" i="12"/>
  <c r="AG2639" i="12"/>
  <c r="AG2640" i="12"/>
  <c r="AG2641" i="12"/>
  <c r="AG2642" i="12"/>
  <c r="AG2643" i="12"/>
  <c r="AG2644" i="12"/>
  <c r="AG2645" i="12"/>
  <c r="AG2646" i="12"/>
  <c r="AG2647" i="12"/>
  <c r="AG2648" i="12"/>
  <c r="AG2649" i="12"/>
  <c r="AG2650" i="12"/>
  <c r="AG2651" i="12"/>
  <c r="AG2652" i="12"/>
  <c r="AG2653" i="12"/>
  <c r="AG2654" i="12"/>
  <c r="AG2655" i="12"/>
  <c r="AG2656" i="12"/>
  <c r="AG2657" i="12"/>
  <c r="AG2658" i="12"/>
  <c r="AG2659" i="12"/>
  <c r="AG2660" i="12"/>
  <c r="AG2661" i="12"/>
  <c r="AG2662" i="12"/>
  <c r="AG2663" i="12"/>
  <c r="AG2664" i="12"/>
  <c r="AG2665" i="12"/>
  <c r="AG2666" i="12"/>
  <c r="AG2667" i="12"/>
  <c r="AG2668" i="12"/>
  <c r="AG2669" i="12"/>
  <c r="AG2670" i="12"/>
  <c r="AG2671" i="12"/>
  <c r="AG2672" i="12"/>
  <c r="AG2673" i="12"/>
  <c r="AG2674" i="12"/>
  <c r="AG2675" i="12"/>
  <c r="AG2676" i="12"/>
  <c r="AG2677" i="12"/>
  <c r="AG2678" i="12"/>
  <c r="AG2679" i="12"/>
  <c r="AG2680" i="12"/>
  <c r="AG2681" i="12"/>
  <c r="AG2682" i="12"/>
  <c r="AG2683" i="12"/>
  <c r="AG2684" i="12"/>
  <c r="AG2685" i="12"/>
  <c r="AG2686" i="12"/>
  <c r="AG2687" i="12"/>
  <c r="AG2688" i="12"/>
  <c r="AG2689" i="12"/>
  <c r="AG2690" i="12"/>
  <c r="AG2691" i="12"/>
  <c r="AG2692" i="12"/>
  <c r="AG2693" i="12"/>
  <c r="AG2694" i="12"/>
  <c r="AG2695" i="12"/>
  <c r="AG2696" i="12"/>
  <c r="AG2697" i="12"/>
  <c r="AG2698" i="12"/>
  <c r="AG2699" i="12"/>
  <c r="AG2700" i="12"/>
  <c r="AG2701" i="12"/>
  <c r="AG2702" i="12"/>
  <c r="AG2703" i="12"/>
  <c r="AG2704" i="12"/>
  <c r="AG2705" i="12"/>
  <c r="AG2706" i="12"/>
  <c r="AG2707" i="12"/>
  <c r="AG2708" i="12"/>
  <c r="AG2709" i="12"/>
  <c r="AG2710" i="12"/>
  <c r="AG2711" i="12"/>
  <c r="AG2592" i="12"/>
  <c r="AG2741" i="12"/>
  <c r="AG2860" i="12"/>
  <c r="AG2859" i="12"/>
  <c r="AG2858" i="12"/>
  <c r="AG2857" i="12"/>
  <c r="AG2856" i="12"/>
  <c r="AG2855" i="12"/>
  <c r="AG2854" i="12"/>
  <c r="AG2853" i="12"/>
  <c r="AG2852" i="12"/>
  <c r="AG2851" i="12"/>
  <c r="AG2850" i="12"/>
  <c r="AG2849" i="12"/>
  <c r="AG2848" i="12"/>
  <c r="AG2847" i="12"/>
  <c r="AG2846" i="12"/>
  <c r="AG2845" i="12"/>
  <c r="AG2844" i="12"/>
  <c r="AG2843" i="12"/>
  <c r="AG2842" i="12"/>
  <c r="AG2841" i="12"/>
  <c r="AG2840" i="12"/>
  <c r="AG2839" i="12"/>
  <c r="AG2838" i="12"/>
  <c r="AG2837" i="12"/>
  <c r="AG2836" i="12"/>
  <c r="AG2835" i="12"/>
  <c r="AG2834" i="12"/>
  <c r="AG2833" i="12"/>
  <c r="AG2832" i="12"/>
  <c r="AG2831" i="12"/>
  <c r="AG2830" i="12"/>
  <c r="AG2829" i="12"/>
  <c r="AG2828" i="12"/>
  <c r="AG2827" i="12"/>
  <c r="AG2826" i="12"/>
  <c r="AG2825" i="12"/>
  <c r="AG2824" i="12"/>
  <c r="AG2823" i="12"/>
  <c r="AG2822" i="12"/>
  <c r="AG2821" i="12"/>
  <c r="AG2820" i="12"/>
  <c r="AG2819" i="12"/>
  <c r="AG2818" i="12"/>
  <c r="AG2817" i="12"/>
  <c r="AG2816" i="12"/>
  <c r="AG2815" i="12"/>
  <c r="AG2814" i="12"/>
  <c r="AG2813" i="12"/>
  <c r="AG2812" i="12"/>
  <c r="AG2811" i="12"/>
  <c r="AG2810" i="12"/>
  <c r="AG2809" i="12"/>
  <c r="AG2808" i="12"/>
  <c r="AG2807" i="12"/>
  <c r="AG2806" i="12"/>
  <c r="AG2805" i="12"/>
  <c r="AG2804" i="12"/>
  <c r="AG2803" i="12"/>
  <c r="AG2802" i="12"/>
  <c r="AG2801" i="12"/>
  <c r="AG2800" i="12"/>
  <c r="AG2799" i="12"/>
  <c r="AG2798" i="12"/>
  <c r="AG2797" i="12"/>
  <c r="AG2796" i="12"/>
  <c r="AG2795" i="12"/>
  <c r="AG2794" i="12"/>
  <c r="AG2793" i="12"/>
  <c r="AG2792" i="12"/>
  <c r="AG2791" i="12"/>
  <c r="AG2790" i="12"/>
  <c r="AG2789" i="12"/>
  <c r="AG2788" i="12"/>
  <c r="AG2787" i="12"/>
  <c r="AG2786" i="12"/>
  <c r="AG2785" i="12"/>
  <c r="AG2784" i="12"/>
  <c r="AG2783" i="12"/>
  <c r="AG2782" i="12"/>
  <c r="AG2781" i="12"/>
  <c r="AG2780" i="12"/>
  <c r="AG2779" i="12"/>
  <c r="AG2778" i="12"/>
  <c r="AG2777" i="12"/>
  <c r="AG2776" i="12"/>
  <c r="AG2775" i="12"/>
  <c r="AG2774" i="12"/>
  <c r="AG2773" i="12"/>
  <c r="AG2772" i="12"/>
  <c r="AG2771" i="12"/>
  <c r="AG2770" i="12"/>
  <c r="AG2769" i="12"/>
  <c r="AG2768" i="12"/>
  <c r="AG2767" i="12"/>
  <c r="AG2766" i="12"/>
  <c r="AG2765" i="12"/>
  <c r="AG2764" i="12"/>
  <c r="AG2763" i="12"/>
  <c r="AG2762" i="12"/>
  <c r="AG2761" i="12"/>
  <c r="AG2760" i="12"/>
  <c r="AG2759" i="12"/>
  <c r="AG2758" i="12"/>
  <c r="AG2757" i="12"/>
  <c r="AG2756" i="12"/>
  <c r="AG2755" i="12"/>
  <c r="AG2754" i="12"/>
  <c r="AG2753" i="12"/>
  <c r="AG2752" i="12"/>
  <c r="AG2751" i="12"/>
  <c r="AG2750" i="12"/>
  <c r="AG2749" i="12"/>
  <c r="AG2748" i="12"/>
  <c r="AG2747" i="12"/>
  <c r="AG2746" i="12"/>
  <c r="AG2745" i="12"/>
  <c r="AG2744" i="12"/>
  <c r="AG2743" i="12"/>
  <c r="AG2742" i="12"/>
  <c r="AG2881" i="12"/>
  <c r="AG2882" i="12"/>
  <c r="AG2883" i="12"/>
  <c r="AG2884" i="12"/>
  <c r="AG2885" i="12"/>
  <c r="AG2886" i="12"/>
  <c r="AG2887" i="12"/>
  <c r="AG2888" i="12"/>
  <c r="AG2889" i="12"/>
  <c r="AG2890" i="12"/>
  <c r="AG2891" i="12"/>
  <c r="AG2892" i="12"/>
  <c r="AG2893" i="12"/>
  <c r="AG2894" i="12"/>
  <c r="AG2895" i="12"/>
  <c r="AG2896" i="12"/>
  <c r="AG2897" i="12"/>
  <c r="AG2898" i="12"/>
  <c r="AG2899" i="12"/>
  <c r="AG2900" i="12"/>
  <c r="AG2901" i="12"/>
  <c r="AG2902" i="12"/>
  <c r="AG2903" i="12"/>
  <c r="AG2904" i="12"/>
  <c r="AG2905" i="12"/>
  <c r="AG2906" i="12"/>
  <c r="AG2907" i="12"/>
  <c r="AG2908" i="12"/>
  <c r="AG2909" i="12"/>
  <c r="AG2910" i="12"/>
  <c r="AG2911" i="12"/>
  <c r="AG2912" i="12"/>
  <c r="AG2913" i="12"/>
  <c r="AG2914" i="12"/>
  <c r="AG2915" i="12"/>
  <c r="AG2916" i="12"/>
  <c r="AG2917" i="12"/>
  <c r="AG2918" i="12"/>
  <c r="AG2919" i="12"/>
  <c r="AG2920" i="12"/>
  <c r="AG2921" i="12"/>
  <c r="AG2922" i="12"/>
  <c r="AG2923" i="12"/>
  <c r="AG2924" i="12"/>
  <c r="AG2925" i="12"/>
  <c r="AG2926" i="12"/>
  <c r="AG2927" i="12"/>
  <c r="AG2928" i="12"/>
  <c r="AG2929" i="12"/>
  <c r="AG2930" i="12"/>
  <c r="AG2931" i="12"/>
  <c r="AG2932" i="12"/>
  <c r="AG2933" i="12"/>
  <c r="AG2934" i="12"/>
  <c r="AG2935" i="12"/>
  <c r="AG2936" i="12"/>
  <c r="AG2937" i="12"/>
  <c r="AG2938" i="12"/>
  <c r="AG2939" i="12"/>
  <c r="AG2940" i="12"/>
  <c r="AG2941" i="12"/>
  <c r="AG2942" i="12"/>
  <c r="AG2943" i="12"/>
  <c r="AG2944" i="12"/>
  <c r="AG2945" i="12"/>
  <c r="AG2946" i="12"/>
  <c r="AG2947" i="12"/>
  <c r="AG2948" i="12"/>
  <c r="AG2949" i="12"/>
  <c r="AG2950" i="12"/>
  <c r="AG2951" i="12"/>
  <c r="AG2952" i="12"/>
  <c r="AG2953" i="12"/>
  <c r="AG2954" i="12"/>
  <c r="AG2955" i="12"/>
  <c r="AG2956" i="12"/>
  <c r="AG2957" i="12"/>
  <c r="AG2958" i="12"/>
  <c r="AG2959" i="12"/>
  <c r="AG2960" i="12"/>
  <c r="AG2961" i="12"/>
  <c r="AG2962" i="12"/>
  <c r="AG2963" i="12"/>
  <c r="AG2964" i="12"/>
  <c r="AG2965" i="12"/>
  <c r="AG2966" i="12"/>
  <c r="AG2967" i="12"/>
  <c r="AG2968" i="12"/>
  <c r="AG2969" i="12"/>
  <c r="AG2970" i="12"/>
  <c r="AG2971" i="12"/>
  <c r="AG2972" i="12"/>
  <c r="AG2973" i="12"/>
  <c r="AG2974" i="12"/>
  <c r="AG2975" i="12"/>
  <c r="AG2976" i="12"/>
  <c r="AG2977" i="12"/>
  <c r="AG2978" i="12"/>
  <c r="AG2979" i="12"/>
  <c r="AG2980" i="12"/>
  <c r="AG2981" i="12"/>
  <c r="AG2982" i="12"/>
  <c r="AG2983" i="12"/>
  <c r="AG2984" i="12"/>
  <c r="AG2985" i="12"/>
  <c r="AG2986" i="12"/>
  <c r="AG2987" i="12"/>
  <c r="AG2988" i="12"/>
  <c r="AG2989" i="12"/>
  <c r="AG2990" i="12"/>
  <c r="AG2991" i="12"/>
  <c r="AG2992" i="12"/>
  <c r="AG2993" i="12"/>
  <c r="AG2994" i="12"/>
  <c r="AG2995" i="12"/>
  <c r="AG2996" i="12"/>
  <c r="AG2997" i="12"/>
  <c r="AG2998" i="12"/>
  <c r="AG2999" i="12"/>
  <c r="AG2880" i="12"/>
  <c r="AG3021" i="12"/>
  <c r="AG3022" i="12"/>
  <c r="AG3023" i="12"/>
  <c r="AG3024" i="12"/>
  <c r="AG3025" i="12"/>
  <c r="AG3026" i="12"/>
  <c r="AG3027" i="12"/>
  <c r="AG3028" i="12"/>
  <c r="AG3029" i="12"/>
  <c r="AG3030" i="12"/>
  <c r="AG3031" i="12"/>
  <c r="AG3032" i="12"/>
  <c r="AG3033" i="12"/>
  <c r="AG3034" i="12"/>
  <c r="AG3035" i="12"/>
  <c r="AG3036" i="12"/>
  <c r="AG3037" i="12"/>
  <c r="AG3038" i="12"/>
  <c r="AG3039" i="12"/>
  <c r="AG3040" i="12"/>
  <c r="AG3041" i="12"/>
  <c r="AG3042" i="12"/>
  <c r="AG3043" i="12"/>
  <c r="AG3044" i="12"/>
  <c r="AG3045" i="12"/>
  <c r="AG3046" i="12"/>
  <c r="AG3047" i="12"/>
  <c r="AG3048" i="12"/>
  <c r="AG3049" i="12"/>
  <c r="AG3050" i="12"/>
  <c r="AG3051" i="12"/>
  <c r="AG3052" i="12"/>
  <c r="AG3053" i="12"/>
  <c r="AG3054" i="12"/>
  <c r="AG3055" i="12"/>
  <c r="AG3056" i="12"/>
  <c r="AG3057" i="12"/>
  <c r="AG3058" i="12"/>
  <c r="AG3059" i="12"/>
  <c r="AG3060" i="12"/>
  <c r="AG3061" i="12"/>
  <c r="AG3062" i="12"/>
  <c r="AG3063" i="12"/>
  <c r="AG3064" i="12"/>
  <c r="AG3065" i="12"/>
  <c r="AG3066" i="12"/>
  <c r="AG3067" i="12"/>
  <c r="AG3068" i="12"/>
  <c r="AG3069" i="12"/>
  <c r="AG3070" i="12"/>
  <c r="AG3071" i="12"/>
  <c r="AG3072" i="12"/>
  <c r="AG3073" i="12"/>
  <c r="AG3074" i="12"/>
  <c r="AG3075" i="12"/>
  <c r="AG3076" i="12"/>
  <c r="AG3077" i="12"/>
  <c r="AG3078" i="12"/>
  <c r="AG3079" i="12"/>
  <c r="AG3080" i="12"/>
  <c r="AG3081" i="12"/>
  <c r="AG3082" i="12"/>
  <c r="AG3083" i="12"/>
  <c r="AG3084" i="12"/>
  <c r="AG3085" i="12"/>
  <c r="AG3086" i="12"/>
  <c r="AG3087" i="12"/>
  <c r="AG3088" i="12"/>
  <c r="AG3089" i="12"/>
  <c r="AG3090" i="12"/>
  <c r="AG3091" i="12"/>
  <c r="AG3092" i="12"/>
  <c r="AG3093" i="12"/>
  <c r="AG3094" i="12"/>
  <c r="AG3095" i="12"/>
  <c r="AG3096" i="12"/>
  <c r="AG3097" i="12"/>
  <c r="AG3098" i="12"/>
  <c r="AG3099" i="12"/>
  <c r="AG3100" i="12"/>
  <c r="AG3101" i="12"/>
  <c r="AG3102" i="12"/>
  <c r="AG3103" i="12"/>
  <c r="AG3104" i="12"/>
  <c r="AG3105" i="12"/>
  <c r="AG3106" i="12"/>
  <c r="AG3107" i="12"/>
  <c r="AG3108" i="12"/>
  <c r="AG3109" i="12"/>
  <c r="AG3110" i="12"/>
  <c r="AG3111" i="12"/>
  <c r="AG3112" i="12"/>
  <c r="AG3113" i="12"/>
  <c r="AG3114" i="12"/>
  <c r="AG3115" i="12"/>
  <c r="AG3116" i="12"/>
  <c r="AG3117" i="12"/>
  <c r="AG3118" i="12"/>
  <c r="AG3119" i="12"/>
  <c r="AG3120" i="12"/>
  <c r="AG3121" i="12"/>
  <c r="AG3122" i="12"/>
  <c r="AG3123" i="12"/>
  <c r="AG3124" i="12"/>
  <c r="AG3125" i="12"/>
  <c r="AG3126" i="12"/>
  <c r="AG3127" i="12"/>
  <c r="AG3128" i="12"/>
  <c r="AG3129" i="12"/>
  <c r="AG3130" i="12"/>
  <c r="AG3131" i="12"/>
  <c r="AG3132" i="12"/>
  <c r="AG3133" i="12"/>
  <c r="AG3134" i="12"/>
  <c r="AG3135" i="12"/>
  <c r="AG3136" i="12"/>
  <c r="AG3137" i="12"/>
  <c r="AG3138" i="12"/>
  <c r="AG3139" i="12"/>
  <c r="AG3020" i="12"/>
  <c r="AG3166" i="12"/>
  <c r="AG3167" i="12"/>
  <c r="AG3168" i="12"/>
  <c r="AG3169" i="12"/>
  <c r="AG3170" i="12"/>
  <c r="AG3171" i="12"/>
  <c r="AG3172" i="12"/>
  <c r="AG3173" i="12"/>
  <c r="AG3174" i="12"/>
  <c r="AG3175" i="12"/>
  <c r="AG3176" i="12"/>
  <c r="AG3177" i="12"/>
  <c r="AG3178" i="12"/>
  <c r="AG3179" i="12"/>
  <c r="AG3180" i="12"/>
  <c r="AG3181" i="12"/>
  <c r="AG3182" i="12"/>
  <c r="AG3183" i="12"/>
  <c r="AG3184" i="12"/>
  <c r="AG3185" i="12"/>
  <c r="AG3186" i="12"/>
  <c r="AG3187" i="12"/>
  <c r="AG3188" i="12"/>
  <c r="AG3189" i="12"/>
  <c r="AG3190" i="12"/>
  <c r="AG3191" i="12"/>
  <c r="AG3192" i="12"/>
  <c r="AG3193" i="12"/>
  <c r="AG3194" i="12"/>
  <c r="AG3195" i="12"/>
  <c r="AG3196" i="12"/>
  <c r="AG3197" i="12"/>
  <c r="AG3198" i="12"/>
  <c r="AG3199" i="12"/>
  <c r="AG3200" i="12"/>
  <c r="AG3201" i="12"/>
  <c r="AG3202" i="12"/>
  <c r="AG3203" i="12"/>
  <c r="AG3204" i="12"/>
  <c r="AG3205" i="12"/>
  <c r="AG3206" i="12"/>
  <c r="AG3207" i="12"/>
  <c r="AG3208" i="12"/>
  <c r="AG3209" i="12"/>
  <c r="AG3210" i="12"/>
  <c r="AG3211" i="12"/>
  <c r="AG3212" i="12"/>
  <c r="AG3213" i="12"/>
  <c r="AG3214" i="12"/>
  <c r="AG3215" i="12"/>
  <c r="AG3216" i="12"/>
  <c r="AG3217" i="12"/>
  <c r="AG3218" i="12"/>
  <c r="AG3219" i="12"/>
  <c r="AG3220" i="12"/>
  <c r="AG3221" i="12"/>
  <c r="AG3222" i="12"/>
  <c r="AG3223" i="12"/>
  <c r="AG3224" i="12"/>
  <c r="AG3225" i="12"/>
  <c r="AG3226" i="12"/>
  <c r="AG3227" i="12"/>
  <c r="AG3228" i="12"/>
  <c r="AG3229" i="12"/>
  <c r="AG3230" i="12"/>
  <c r="AG3231" i="12"/>
  <c r="AG3232" i="12"/>
  <c r="AG3233" i="12"/>
  <c r="AG3234" i="12"/>
  <c r="AG3235" i="12"/>
  <c r="AG3236" i="12"/>
  <c r="AG3237" i="12"/>
  <c r="AG3238" i="12"/>
  <c r="AG3239" i="12"/>
  <c r="AG3240" i="12"/>
  <c r="AG3241" i="12"/>
  <c r="AG3242" i="12"/>
  <c r="AG3243" i="12"/>
  <c r="AG3244" i="12"/>
  <c r="AG3245" i="12"/>
  <c r="AG3246" i="12"/>
  <c r="AG3247" i="12"/>
  <c r="AG3248" i="12"/>
  <c r="AG3249" i="12"/>
  <c r="AG3250" i="12"/>
  <c r="AG3251" i="12"/>
  <c r="AG3252" i="12"/>
  <c r="AG3253" i="12"/>
  <c r="AG3254" i="12"/>
  <c r="AG3255" i="12"/>
  <c r="AG3256" i="12"/>
  <c r="AG3257" i="12"/>
  <c r="AG3258" i="12"/>
  <c r="AG3259" i="12"/>
  <c r="AG3260" i="12"/>
  <c r="AG3261" i="12"/>
  <c r="AG3262" i="12"/>
  <c r="AG3263" i="12"/>
  <c r="AG3264" i="12"/>
  <c r="AG3265" i="12"/>
  <c r="AG3266" i="12"/>
  <c r="AG3267" i="12"/>
  <c r="AG3268" i="12"/>
  <c r="AG3269" i="12"/>
  <c r="AG3270" i="12"/>
  <c r="AG3271" i="12"/>
  <c r="AG3272" i="12"/>
  <c r="AG3273" i="12"/>
  <c r="AG3274" i="12"/>
  <c r="AG3275" i="12"/>
  <c r="AG3276" i="12"/>
  <c r="AG3277" i="12"/>
  <c r="AG3278" i="12"/>
  <c r="AG3279" i="12"/>
  <c r="AG3280" i="12"/>
  <c r="AG3162" i="12"/>
  <c r="AG3163" i="12"/>
  <c r="AG3164" i="12"/>
  <c r="AG3165" i="12"/>
  <c r="AG3161" i="12"/>
  <c r="AG368" i="12"/>
  <c r="AG369" i="12"/>
  <c r="AG370" i="12"/>
  <c r="AG371" i="12"/>
  <c r="AG372" i="12"/>
  <c r="AG373" i="12"/>
  <c r="AG374" i="12"/>
  <c r="AG375" i="12"/>
  <c r="AG376" i="12"/>
  <c r="AG377" i="12"/>
  <c r="AG378" i="12"/>
  <c r="AG379" i="12"/>
  <c r="AG380" i="12"/>
  <c r="AG381" i="12"/>
  <c r="AG382" i="12"/>
  <c r="AG383" i="12"/>
  <c r="AG384" i="12"/>
  <c r="AG385" i="12"/>
  <c r="AG386" i="12"/>
  <c r="AG387" i="12"/>
  <c r="AG388" i="12"/>
  <c r="AG389" i="12"/>
  <c r="AG390" i="12"/>
  <c r="AG391" i="12"/>
  <c r="AG392" i="12"/>
  <c r="AG393" i="12"/>
  <c r="AG394" i="12"/>
  <c r="AG395" i="12"/>
  <c r="AG396" i="12"/>
  <c r="AG397" i="12"/>
  <c r="AG398" i="12"/>
  <c r="AG399" i="12"/>
  <c r="AG400" i="12"/>
  <c r="AG401" i="12"/>
  <c r="AG402" i="12"/>
  <c r="AG403" i="12"/>
  <c r="AG404" i="12"/>
  <c r="AG405" i="12"/>
  <c r="AG406" i="12"/>
  <c r="AG407" i="12"/>
  <c r="AG408" i="12"/>
  <c r="AG409" i="12"/>
  <c r="AG410" i="12"/>
  <c r="AG411" i="12"/>
  <c r="AG412" i="12"/>
  <c r="AG413" i="12"/>
  <c r="AG414" i="12"/>
  <c r="AG415" i="12"/>
  <c r="AG416" i="12"/>
  <c r="AG417" i="12"/>
  <c r="AG418" i="12"/>
  <c r="AG419" i="12"/>
  <c r="AG420" i="12"/>
  <c r="AG421" i="12"/>
  <c r="AG422" i="12"/>
  <c r="AG423" i="12"/>
  <c r="AG424" i="12"/>
  <c r="AG425" i="12"/>
  <c r="AG426" i="12"/>
  <c r="AG427" i="12"/>
  <c r="AG428" i="12"/>
  <c r="AG429" i="12"/>
  <c r="AG430" i="12"/>
  <c r="AG431" i="12"/>
  <c r="AG432" i="12"/>
  <c r="AG433" i="12"/>
  <c r="AG434" i="12"/>
  <c r="AG435" i="12"/>
  <c r="AG436" i="12"/>
  <c r="AG437" i="12"/>
  <c r="AG438" i="12"/>
  <c r="AG439" i="12"/>
  <c r="AG440" i="12"/>
  <c r="AG441" i="12"/>
  <c r="AG442" i="12"/>
  <c r="AG443" i="12"/>
  <c r="AG444" i="12"/>
  <c r="AG445" i="12"/>
  <c r="AG446" i="12"/>
  <c r="AG447" i="12"/>
  <c r="AG448" i="12"/>
  <c r="AG449" i="12"/>
  <c r="AG450" i="12"/>
  <c r="AG451" i="12"/>
  <c r="AG452" i="12"/>
  <c r="AG453" i="12"/>
  <c r="AG454" i="12"/>
  <c r="AG455" i="12"/>
  <c r="AG456" i="12"/>
  <c r="AG457" i="12"/>
  <c r="AG458" i="12"/>
  <c r="AG459" i="12"/>
  <c r="AG460" i="12"/>
  <c r="AG461" i="12"/>
  <c r="AG462" i="12"/>
  <c r="AG463" i="12"/>
  <c r="AG464" i="12"/>
  <c r="AG465" i="12"/>
  <c r="AG466" i="12"/>
  <c r="AG467" i="12"/>
  <c r="AG468" i="12"/>
  <c r="AG469" i="12"/>
  <c r="AG470" i="12"/>
  <c r="AG471" i="12"/>
  <c r="AG472" i="12"/>
  <c r="AG473" i="12"/>
  <c r="AG474" i="12"/>
  <c r="AG475" i="12"/>
  <c r="AG476" i="12"/>
  <c r="AG477" i="12"/>
  <c r="AG478" i="12"/>
  <c r="AG479" i="12"/>
  <c r="AG480" i="12"/>
  <c r="AG481" i="12"/>
  <c r="AG482" i="12"/>
  <c r="AG483" i="12"/>
  <c r="AG484" i="12"/>
  <c r="AG485" i="12"/>
  <c r="AG486" i="12"/>
  <c r="AG367" i="12"/>
  <c r="AG267" i="12"/>
  <c r="AG268" i="12"/>
  <c r="AG269" i="12"/>
  <c r="AG270" i="12"/>
  <c r="AG271" i="12"/>
  <c r="AG272" i="12"/>
  <c r="AG273" i="12"/>
  <c r="AG274" i="12"/>
  <c r="AG275" i="12"/>
  <c r="AG276" i="12"/>
  <c r="AG277" i="12"/>
  <c r="AG278" i="12"/>
  <c r="AG279" i="12"/>
  <c r="AG280" i="12"/>
  <c r="AG281" i="12"/>
  <c r="AG282" i="12"/>
  <c r="AG283" i="12"/>
  <c r="AG284" i="12"/>
  <c r="AG285" i="12"/>
  <c r="AG286" i="12"/>
  <c r="AG287" i="12"/>
  <c r="AG288" i="12"/>
  <c r="AG289" i="12"/>
  <c r="AG290" i="12"/>
  <c r="AG291" i="12"/>
  <c r="AG292" i="12"/>
  <c r="AG293" i="12"/>
  <c r="AG294" i="12"/>
  <c r="AG295" i="12"/>
  <c r="AG296" i="12"/>
  <c r="AG297" i="12"/>
  <c r="AG298" i="12"/>
  <c r="AG299" i="12"/>
  <c r="AG300" i="12"/>
  <c r="AG301" i="12"/>
  <c r="AG302" i="12"/>
  <c r="AG303" i="12"/>
  <c r="AG304" i="12"/>
  <c r="AG305" i="12"/>
  <c r="AG306" i="12"/>
  <c r="AG307" i="12"/>
  <c r="AG308" i="12"/>
  <c r="AG309" i="12"/>
  <c r="AG310" i="12"/>
  <c r="AG311" i="12"/>
  <c r="AG312" i="12"/>
  <c r="AG313" i="12"/>
  <c r="AG314" i="12"/>
  <c r="AG315" i="12"/>
  <c r="AG316" i="12"/>
  <c r="AG317" i="12"/>
  <c r="AG318" i="12"/>
  <c r="AG319" i="12"/>
  <c r="AG320" i="12"/>
  <c r="AG321" i="12"/>
  <c r="AG322" i="12"/>
  <c r="AG323" i="12"/>
  <c r="AG324" i="12"/>
  <c r="AG325" i="12"/>
  <c r="AG326" i="12"/>
  <c r="AG327" i="12"/>
  <c r="AG328" i="12"/>
  <c r="AG329" i="12"/>
  <c r="AG330" i="12"/>
  <c r="AG331" i="12"/>
  <c r="AG332" i="12"/>
  <c r="AG333" i="12"/>
  <c r="AG334" i="12"/>
  <c r="AG335" i="12"/>
  <c r="AG336" i="12"/>
  <c r="AG337" i="12"/>
  <c r="AG338" i="12"/>
  <c r="AG339" i="12"/>
  <c r="AG340" i="12"/>
  <c r="AG341" i="12"/>
  <c r="AG342" i="12"/>
  <c r="AG343" i="12"/>
  <c r="AG344" i="12"/>
  <c r="AG345" i="12"/>
  <c r="AG346" i="12"/>
  <c r="AG347" i="12"/>
  <c r="AG348" i="12"/>
  <c r="AG349" i="12"/>
  <c r="AG350" i="12"/>
  <c r="AG232" i="12"/>
  <c r="AG233" i="12"/>
  <c r="AG234" i="12"/>
  <c r="AG235" i="12"/>
  <c r="AG236" i="12"/>
  <c r="AG237" i="12"/>
  <c r="AG238" i="12"/>
  <c r="AG239" i="12"/>
  <c r="AG240" i="12"/>
  <c r="AG241" i="12"/>
  <c r="AG242" i="12"/>
  <c r="AG243" i="12"/>
  <c r="AG244" i="12"/>
  <c r="AG245" i="12"/>
  <c r="AG246" i="12"/>
  <c r="AG247" i="12"/>
  <c r="AG248" i="12"/>
  <c r="AG249" i="12"/>
  <c r="AG250" i="12"/>
  <c r="AG251" i="12"/>
  <c r="AG252" i="12"/>
  <c r="AG253" i="12"/>
  <c r="AG254" i="12"/>
  <c r="AG255" i="12"/>
  <c r="AG256" i="12"/>
  <c r="AG257" i="12"/>
  <c r="AG258" i="12"/>
  <c r="AG259" i="12"/>
  <c r="AG260" i="12"/>
  <c r="AG261" i="12"/>
  <c r="AG262" i="12"/>
  <c r="AG263" i="12"/>
  <c r="AG264" i="12"/>
  <c r="AG265" i="12"/>
  <c r="AG266" i="12"/>
  <c r="AG231" i="12"/>
  <c r="AJ232" i="12"/>
  <c r="AK232" i="12"/>
  <c r="AL232" i="12"/>
  <c r="AJ233" i="12"/>
  <c r="AK233" i="12"/>
  <c r="AL233" i="12"/>
  <c r="AJ234" i="12"/>
  <c r="AK234" i="12"/>
  <c r="AL234" i="12"/>
  <c r="AJ235" i="12"/>
  <c r="AK235" i="12"/>
  <c r="AL235" i="12"/>
  <c r="AJ236" i="12"/>
  <c r="AK236" i="12"/>
  <c r="AL236" i="12"/>
  <c r="AJ237" i="12"/>
  <c r="AK237" i="12"/>
  <c r="AL237" i="12"/>
  <c r="AJ238" i="12"/>
  <c r="AK238" i="12"/>
  <c r="AL238" i="12"/>
  <c r="AJ239" i="12"/>
  <c r="AK239" i="12"/>
  <c r="AL239" i="12"/>
  <c r="AJ240" i="12"/>
  <c r="AK240" i="12"/>
  <c r="AL240" i="12"/>
  <c r="AJ241" i="12"/>
  <c r="AK241" i="12"/>
  <c r="AL241" i="12"/>
  <c r="AJ242" i="12"/>
  <c r="AK242" i="12"/>
  <c r="AL242" i="12"/>
  <c r="AJ243" i="12"/>
  <c r="AK243" i="12"/>
  <c r="AL243" i="12"/>
  <c r="AJ244" i="12"/>
  <c r="AK244" i="12"/>
  <c r="AL244" i="12"/>
  <c r="AJ245" i="12"/>
  <c r="AK245" i="12"/>
  <c r="AL245" i="12"/>
  <c r="AJ246" i="12"/>
  <c r="AK246" i="12"/>
  <c r="AL246" i="12"/>
  <c r="AJ247" i="12"/>
  <c r="AK247" i="12"/>
  <c r="AL247" i="12"/>
  <c r="AJ248" i="12"/>
  <c r="AK248" i="12"/>
  <c r="AL248" i="12"/>
  <c r="AJ249" i="12"/>
  <c r="AK249" i="12"/>
  <c r="AL249" i="12"/>
  <c r="AJ250" i="12"/>
  <c r="AK250" i="12"/>
  <c r="AL250" i="12"/>
  <c r="AJ251" i="12"/>
  <c r="AK251" i="12"/>
  <c r="AL251" i="12"/>
  <c r="AJ252" i="12"/>
  <c r="AK252" i="12"/>
  <c r="AL252" i="12"/>
  <c r="AJ253" i="12"/>
  <c r="AK253" i="12"/>
  <c r="AL253" i="12"/>
  <c r="AJ254" i="12"/>
  <c r="AK254" i="12"/>
  <c r="AL254" i="12"/>
  <c r="AJ255" i="12"/>
  <c r="AK255" i="12"/>
  <c r="AL255" i="12"/>
  <c r="AJ256" i="12"/>
  <c r="AK256" i="12"/>
  <c r="AL256" i="12"/>
  <c r="AJ257" i="12"/>
  <c r="AK257" i="12"/>
  <c r="AL257" i="12"/>
  <c r="AJ258" i="12"/>
  <c r="AK258" i="12"/>
  <c r="AL258" i="12"/>
  <c r="AJ259" i="12"/>
  <c r="AK259" i="12"/>
  <c r="AL259" i="12"/>
  <c r="AJ260" i="12"/>
  <c r="AK260" i="12"/>
  <c r="AL260" i="12"/>
  <c r="AJ261" i="12"/>
  <c r="AK261" i="12"/>
  <c r="AL261" i="12"/>
  <c r="AJ262" i="12"/>
  <c r="AK262" i="12"/>
  <c r="AL262" i="12"/>
  <c r="AJ263" i="12"/>
  <c r="AK263" i="12"/>
  <c r="AL263" i="12"/>
  <c r="AJ264" i="12"/>
  <c r="AK264" i="12"/>
  <c r="AL264" i="12"/>
  <c r="AJ265" i="12"/>
  <c r="AK265" i="12"/>
  <c r="AL265" i="12"/>
  <c r="AJ266" i="12"/>
  <c r="AK266" i="12"/>
  <c r="AL266" i="12"/>
  <c r="AJ267" i="12"/>
  <c r="AK267" i="12"/>
  <c r="AL267" i="12"/>
  <c r="AJ268" i="12"/>
  <c r="AK268" i="12"/>
  <c r="AL268" i="12"/>
  <c r="AJ269" i="12"/>
  <c r="AK269" i="12"/>
  <c r="AL269" i="12"/>
  <c r="AJ270" i="12"/>
  <c r="AK270" i="12"/>
  <c r="AL270" i="12"/>
  <c r="AJ271" i="12"/>
  <c r="AK271" i="12"/>
  <c r="AL271" i="12"/>
  <c r="AJ272" i="12"/>
  <c r="AK272" i="12"/>
  <c r="AL272" i="12"/>
  <c r="AJ273" i="12"/>
  <c r="AK273" i="12"/>
  <c r="AL273" i="12"/>
  <c r="AJ274" i="12"/>
  <c r="AK274" i="12"/>
  <c r="AL274" i="12"/>
  <c r="AJ275" i="12"/>
  <c r="AK275" i="12"/>
  <c r="AL275" i="12"/>
  <c r="AJ276" i="12"/>
  <c r="AK276" i="12"/>
  <c r="AL276" i="12"/>
  <c r="AJ277" i="12"/>
  <c r="AK277" i="12"/>
  <c r="AL277" i="12"/>
  <c r="AJ278" i="12"/>
  <c r="AK278" i="12"/>
  <c r="AL278" i="12"/>
  <c r="AJ279" i="12"/>
  <c r="AK279" i="12"/>
  <c r="AL279" i="12"/>
  <c r="AJ280" i="12"/>
  <c r="AK280" i="12"/>
  <c r="AL280" i="12"/>
  <c r="AJ281" i="12"/>
  <c r="AK281" i="12"/>
  <c r="AL281" i="12"/>
  <c r="AJ282" i="12"/>
  <c r="AK282" i="12"/>
  <c r="AL282" i="12"/>
  <c r="AJ283" i="12"/>
  <c r="AK283" i="12"/>
  <c r="AL283" i="12"/>
  <c r="AJ284" i="12"/>
  <c r="AK284" i="12"/>
  <c r="AL284" i="12"/>
  <c r="AJ285" i="12"/>
  <c r="AK285" i="12"/>
  <c r="AL285" i="12"/>
  <c r="AJ286" i="12"/>
  <c r="AK286" i="12"/>
  <c r="AL286" i="12"/>
  <c r="AJ287" i="12"/>
  <c r="AK287" i="12"/>
  <c r="AL287" i="12"/>
  <c r="AJ288" i="12"/>
  <c r="AK288" i="12"/>
  <c r="AL288" i="12"/>
  <c r="AJ289" i="12"/>
  <c r="AK289" i="12"/>
  <c r="AL289" i="12"/>
  <c r="AJ290" i="12"/>
  <c r="AK290" i="12"/>
  <c r="AL290" i="12"/>
  <c r="AJ291" i="12"/>
  <c r="AK291" i="12"/>
  <c r="AL291" i="12"/>
  <c r="AJ292" i="12"/>
  <c r="AK292" i="12"/>
  <c r="AL292" i="12"/>
  <c r="AJ293" i="12"/>
  <c r="AK293" i="12"/>
  <c r="AL293" i="12"/>
  <c r="AJ294" i="12"/>
  <c r="AK294" i="12"/>
  <c r="AL294" i="12"/>
  <c r="AJ295" i="12"/>
  <c r="AK295" i="12"/>
  <c r="AL295" i="12"/>
  <c r="AJ296" i="12"/>
  <c r="AK296" i="12"/>
  <c r="AL296" i="12"/>
  <c r="AJ297" i="12"/>
  <c r="AK297" i="12"/>
  <c r="AL297" i="12"/>
  <c r="AJ298" i="12"/>
  <c r="AK298" i="12"/>
  <c r="AL298" i="12"/>
  <c r="AJ299" i="12"/>
  <c r="AK299" i="12"/>
  <c r="AL299" i="12"/>
  <c r="AJ300" i="12"/>
  <c r="AK300" i="12"/>
  <c r="AL300" i="12"/>
  <c r="AJ301" i="12"/>
  <c r="AK301" i="12"/>
  <c r="AL301" i="12"/>
  <c r="AJ302" i="12"/>
  <c r="AK302" i="12"/>
  <c r="AL302" i="12"/>
  <c r="AJ303" i="12"/>
  <c r="AK303" i="12"/>
  <c r="AL303" i="12"/>
  <c r="AJ304" i="12"/>
  <c r="AK304" i="12"/>
  <c r="AL304" i="12"/>
  <c r="AJ305" i="12"/>
  <c r="AK305" i="12"/>
  <c r="AL305" i="12"/>
  <c r="AJ306" i="12"/>
  <c r="AK306" i="12"/>
  <c r="AL306" i="12"/>
  <c r="AJ307" i="12"/>
  <c r="AK307" i="12"/>
  <c r="AL307" i="12"/>
  <c r="AJ308" i="12"/>
  <c r="AK308" i="12"/>
  <c r="AL308" i="12"/>
  <c r="AJ309" i="12"/>
  <c r="AK309" i="12"/>
  <c r="AL309" i="12"/>
  <c r="AJ310" i="12"/>
  <c r="AK310" i="12"/>
  <c r="AL310" i="12"/>
  <c r="AJ311" i="12"/>
  <c r="AK311" i="12"/>
  <c r="AL311" i="12"/>
  <c r="AJ312" i="12"/>
  <c r="AK312" i="12"/>
  <c r="AL312" i="12"/>
  <c r="AJ313" i="12"/>
  <c r="AK313" i="12"/>
  <c r="AL313" i="12"/>
  <c r="AJ314" i="12"/>
  <c r="AK314" i="12"/>
  <c r="AL314" i="12"/>
  <c r="AJ315" i="12"/>
  <c r="AK315" i="12"/>
  <c r="AL315" i="12"/>
  <c r="AJ316" i="12"/>
  <c r="AK316" i="12"/>
  <c r="AL316" i="12"/>
  <c r="AJ317" i="12"/>
  <c r="AK317" i="12"/>
  <c r="AL317" i="12"/>
  <c r="AJ318" i="12"/>
  <c r="AK318" i="12"/>
  <c r="AL318" i="12"/>
  <c r="AJ319" i="12"/>
  <c r="AK319" i="12"/>
  <c r="AL319" i="12"/>
  <c r="AJ320" i="12"/>
  <c r="AK320" i="12"/>
  <c r="AL320" i="12"/>
  <c r="AJ321" i="12"/>
  <c r="AK321" i="12"/>
  <c r="AL321" i="12"/>
  <c r="AJ322" i="12"/>
  <c r="AK322" i="12"/>
  <c r="AL322" i="12"/>
  <c r="AJ323" i="12"/>
  <c r="AK323" i="12"/>
  <c r="AL323" i="12"/>
  <c r="AJ324" i="12"/>
  <c r="AK324" i="12"/>
  <c r="AL324" i="12"/>
  <c r="AJ325" i="12"/>
  <c r="AK325" i="12"/>
  <c r="AL325" i="12"/>
  <c r="AJ326" i="12"/>
  <c r="AK326" i="12"/>
  <c r="AL326" i="12"/>
  <c r="AJ327" i="12"/>
  <c r="AK327" i="12"/>
  <c r="AL327" i="12"/>
  <c r="AJ328" i="12"/>
  <c r="AK328" i="12"/>
  <c r="AL328" i="12"/>
  <c r="AJ329" i="12"/>
  <c r="AK329" i="12"/>
  <c r="AL329" i="12"/>
  <c r="AJ330" i="12"/>
  <c r="AK330" i="12"/>
  <c r="AL330" i="12"/>
  <c r="AJ331" i="12"/>
  <c r="AK331" i="12"/>
  <c r="AL331" i="12"/>
  <c r="AJ332" i="12"/>
  <c r="AK332" i="12"/>
  <c r="AL332" i="12"/>
  <c r="AJ333" i="12"/>
  <c r="AK333" i="12"/>
  <c r="AL333" i="12"/>
  <c r="AJ334" i="12"/>
  <c r="AK334" i="12"/>
  <c r="AL334" i="12"/>
  <c r="AJ335" i="12"/>
  <c r="AK335" i="12"/>
  <c r="AL335" i="12"/>
  <c r="AJ336" i="12"/>
  <c r="AK336" i="12"/>
  <c r="AL336" i="12"/>
  <c r="AJ337" i="12"/>
  <c r="AK337" i="12"/>
  <c r="AL337" i="12"/>
  <c r="AJ338" i="12"/>
  <c r="AK338" i="12"/>
  <c r="AL338" i="12"/>
  <c r="AJ339" i="12"/>
  <c r="AK339" i="12"/>
  <c r="AL339" i="12"/>
  <c r="AJ340" i="12"/>
  <c r="AK340" i="12"/>
  <c r="AL340" i="12"/>
  <c r="AJ341" i="12"/>
  <c r="AK341" i="12"/>
  <c r="AL341" i="12"/>
  <c r="AJ342" i="12"/>
  <c r="AK342" i="12"/>
  <c r="AL342" i="12"/>
  <c r="AJ343" i="12"/>
  <c r="AK343" i="12"/>
  <c r="AL343" i="12"/>
  <c r="AJ344" i="12"/>
  <c r="AK344" i="12"/>
  <c r="AL344" i="12"/>
  <c r="AJ345" i="12"/>
  <c r="AK345" i="12"/>
  <c r="AL345" i="12"/>
  <c r="AJ346" i="12"/>
  <c r="AK346" i="12"/>
  <c r="AL346" i="12"/>
  <c r="AJ347" i="12"/>
  <c r="AK347" i="12"/>
  <c r="AL347" i="12"/>
  <c r="AJ348" i="12"/>
  <c r="AK348" i="12"/>
  <c r="AL348" i="12"/>
  <c r="AJ349" i="12"/>
  <c r="AK349" i="12"/>
  <c r="AL349" i="12"/>
  <c r="AJ350" i="12"/>
  <c r="AK350" i="12"/>
  <c r="AL350" i="12"/>
  <c r="AL231" i="12"/>
  <c r="AK231" i="12"/>
  <c r="AJ231" i="12"/>
  <c r="CD368" i="12"/>
  <c r="CE368" i="12"/>
  <c r="CD369" i="12"/>
  <c r="CE369" i="12"/>
  <c r="CD370" i="12"/>
  <c r="CE370" i="12"/>
  <c r="CD371" i="12"/>
  <c r="CE371" i="12"/>
  <c r="CD372" i="12"/>
  <c r="CE372" i="12"/>
  <c r="CD373" i="12"/>
  <c r="CE373" i="12"/>
  <c r="CD374" i="12"/>
  <c r="CE374" i="12"/>
  <c r="CD375" i="12"/>
  <c r="CE375" i="12"/>
  <c r="CD376" i="12"/>
  <c r="CE376" i="12"/>
  <c r="CD377" i="12"/>
  <c r="CE377" i="12"/>
  <c r="CD378" i="12"/>
  <c r="CE378" i="12"/>
  <c r="CD379" i="12"/>
  <c r="CE379" i="12"/>
  <c r="CD380" i="12"/>
  <c r="CE380" i="12"/>
  <c r="CD381" i="12"/>
  <c r="CE381" i="12"/>
  <c r="CD382" i="12"/>
  <c r="CE382" i="12"/>
  <c r="CD383" i="12"/>
  <c r="CE383" i="12"/>
  <c r="CD384" i="12"/>
  <c r="CE384" i="12"/>
  <c r="CD385" i="12"/>
  <c r="CE385" i="12"/>
  <c r="CD386" i="12"/>
  <c r="CE386" i="12"/>
  <c r="CD387" i="12"/>
  <c r="CE387" i="12"/>
  <c r="CD388" i="12"/>
  <c r="CE388" i="12"/>
  <c r="CD389" i="12"/>
  <c r="CE389" i="12"/>
  <c r="CD390" i="12"/>
  <c r="CE390" i="12"/>
  <c r="CD391" i="12"/>
  <c r="CE391" i="12"/>
  <c r="CD392" i="12"/>
  <c r="CE392" i="12"/>
  <c r="CD393" i="12"/>
  <c r="CE393" i="12"/>
  <c r="CD394" i="12"/>
  <c r="CE394" i="12"/>
  <c r="CD395" i="12"/>
  <c r="CE395" i="12"/>
  <c r="CD396" i="12"/>
  <c r="CE396" i="12"/>
  <c r="CD397" i="12"/>
  <c r="CE397" i="12"/>
  <c r="CD398" i="12"/>
  <c r="CE398" i="12"/>
  <c r="CD399" i="12"/>
  <c r="CE399" i="12"/>
  <c r="CD400" i="12"/>
  <c r="CE400" i="12"/>
  <c r="CD401" i="12"/>
  <c r="CE401" i="12"/>
  <c r="CD402" i="12"/>
  <c r="CE402" i="12"/>
  <c r="CD403" i="12"/>
  <c r="CE403" i="12"/>
  <c r="CD404" i="12"/>
  <c r="CE404" i="12"/>
  <c r="CD405" i="12"/>
  <c r="CE405" i="12"/>
  <c r="CD406" i="12"/>
  <c r="CE406" i="12"/>
  <c r="CD407" i="12"/>
  <c r="CE407" i="12"/>
  <c r="CD408" i="12"/>
  <c r="CE408" i="12"/>
  <c r="CD409" i="12"/>
  <c r="CE409" i="12"/>
  <c r="CD410" i="12"/>
  <c r="CE410" i="12"/>
  <c r="CD411" i="12"/>
  <c r="CE411" i="12"/>
  <c r="CD412" i="12"/>
  <c r="CE412" i="12"/>
  <c r="CD413" i="12"/>
  <c r="CE413" i="12"/>
  <c r="CD414" i="12"/>
  <c r="CE414" i="12"/>
  <c r="CD415" i="12"/>
  <c r="CE415" i="12"/>
  <c r="CD416" i="12"/>
  <c r="CE416" i="12"/>
  <c r="CD417" i="12"/>
  <c r="CE417" i="12"/>
  <c r="CD418" i="12"/>
  <c r="CE418" i="12"/>
  <c r="CD419" i="12"/>
  <c r="CE419" i="12"/>
  <c r="CD420" i="12"/>
  <c r="CE420" i="12"/>
  <c r="CD421" i="12"/>
  <c r="CE421" i="12"/>
  <c r="CD422" i="12"/>
  <c r="CE422" i="12"/>
  <c r="CD423" i="12"/>
  <c r="CE423" i="12"/>
  <c r="CD424" i="12"/>
  <c r="CE424" i="12"/>
  <c r="CD425" i="12"/>
  <c r="CE425" i="12"/>
  <c r="CD426" i="12"/>
  <c r="CE426" i="12"/>
  <c r="CD427" i="12"/>
  <c r="CE427" i="12"/>
  <c r="CD428" i="12"/>
  <c r="CE428" i="12"/>
  <c r="CD429" i="12"/>
  <c r="CE429" i="12"/>
  <c r="CD430" i="12"/>
  <c r="CE430" i="12"/>
  <c r="CD431" i="12"/>
  <c r="CE431" i="12"/>
  <c r="CD432" i="12"/>
  <c r="CE432" i="12"/>
  <c r="CD433" i="12"/>
  <c r="CE433" i="12"/>
  <c r="CD434" i="12"/>
  <c r="CE434" i="12"/>
  <c r="CD435" i="12"/>
  <c r="CE435" i="12"/>
  <c r="CD436" i="12"/>
  <c r="CE436" i="12"/>
  <c r="CD437" i="12"/>
  <c r="CE437" i="12"/>
  <c r="CD438" i="12"/>
  <c r="CE438" i="12"/>
  <c r="CD439" i="12"/>
  <c r="CE439" i="12"/>
  <c r="CD440" i="12"/>
  <c r="CE440" i="12"/>
  <c r="CD441" i="12"/>
  <c r="CE441" i="12"/>
  <c r="CD442" i="12"/>
  <c r="CE442" i="12"/>
  <c r="CD443" i="12"/>
  <c r="CE443" i="12"/>
  <c r="CD444" i="12"/>
  <c r="CE444" i="12"/>
  <c r="CD445" i="12"/>
  <c r="CE445" i="12"/>
  <c r="CD446" i="12"/>
  <c r="CE446" i="12"/>
  <c r="CD447" i="12"/>
  <c r="CE447" i="12"/>
  <c r="CD448" i="12"/>
  <c r="CE448" i="12"/>
  <c r="CD449" i="12"/>
  <c r="CE449" i="12"/>
  <c r="CD450" i="12"/>
  <c r="CE450" i="12"/>
  <c r="CD451" i="12"/>
  <c r="CE451" i="12"/>
  <c r="CD452" i="12"/>
  <c r="CE452" i="12"/>
  <c r="CD453" i="12"/>
  <c r="CE453" i="12"/>
  <c r="CD454" i="12"/>
  <c r="CE454" i="12"/>
  <c r="CD455" i="12"/>
  <c r="CE455" i="12"/>
  <c r="CD456" i="12"/>
  <c r="CE456" i="12"/>
  <c r="CD457" i="12"/>
  <c r="CE457" i="12"/>
  <c r="CD458" i="12"/>
  <c r="CE458" i="12"/>
  <c r="CD459" i="12"/>
  <c r="CE459" i="12"/>
  <c r="CD460" i="12"/>
  <c r="CE460" i="12"/>
  <c r="CD461" i="12"/>
  <c r="CE461" i="12"/>
  <c r="CD462" i="12"/>
  <c r="CE462" i="12"/>
  <c r="CD463" i="12"/>
  <c r="CE463" i="12"/>
  <c r="CD464" i="12"/>
  <c r="CE464" i="12"/>
  <c r="CD465" i="12"/>
  <c r="CE465" i="12"/>
  <c r="CD466" i="12"/>
  <c r="CE466" i="12"/>
  <c r="CD467" i="12"/>
  <c r="CE467" i="12"/>
  <c r="CD468" i="12"/>
  <c r="CE468" i="12"/>
  <c r="CD469" i="12"/>
  <c r="CE469" i="12"/>
  <c r="CD470" i="12"/>
  <c r="CE470" i="12"/>
  <c r="CD471" i="12"/>
  <c r="CE471" i="12"/>
  <c r="CD472" i="12"/>
  <c r="CE472" i="12"/>
  <c r="CD473" i="12"/>
  <c r="CE473" i="12"/>
  <c r="CD474" i="12"/>
  <c r="CE474" i="12"/>
  <c r="CD475" i="12"/>
  <c r="CE475" i="12"/>
  <c r="CD476" i="12"/>
  <c r="CE476" i="12"/>
  <c r="CD477" i="12"/>
  <c r="CE477" i="12"/>
  <c r="CD478" i="12"/>
  <c r="CE478" i="12"/>
  <c r="CD479" i="12"/>
  <c r="CE479" i="12"/>
  <c r="CD480" i="12"/>
  <c r="CE480" i="12"/>
  <c r="CD481" i="12"/>
  <c r="CE481" i="12"/>
  <c r="CD482" i="12"/>
  <c r="CE482" i="12"/>
  <c r="CD483" i="12"/>
  <c r="CE483" i="12"/>
  <c r="CD484" i="12"/>
  <c r="CE484" i="12"/>
  <c r="CD485" i="12"/>
  <c r="CE485" i="12"/>
  <c r="CD486" i="12"/>
  <c r="CE486" i="12"/>
  <c r="CE367" i="12"/>
  <c r="CD367" i="12"/>
  <c r="BZ367" i="12"/>
  <c r="BY367" i="12"/>
  <c r="BU367" i="12"/>
  <c r="BT367" i="12"/>
  <c r="BP367" i="12"/>
  <c r="BO367" i="12"/>
  <c r="BN367" i="12"/>
  <c r="AU367" i="12"/>
  <c r="BK367" i="12"/>
  <c r="BJ367" i="12"/>
  <c r="BI367" i="12"/>
  <c r="BF367" i="12"/>
  <c r="BE367" i="12"/>
  <c r="BD367" i="12"/>
  <c r="BA367" i="12"/>
  <c r="AZ367" i="12"/>
  <c r="AY367" i="12"/>
  <c r="AV367" i="12"/>
  <c r="AT367" i="12"/>
  <c r="AQ367" i="12"/>
  <c r="AP367" i="12"/>
  <c r="AO367" i="12"/>
  <c r="AL367" i="12"/>
  <c r="AK367" i="12"/>
  <c r="CE504" i="12"/>
  <c r="CD504" i="12"/>
  <c r="BZ504" i="12"/>
  <c r="BY504" i="12"/>
  <c r="BP504" i="12"/>
  <c r="BO504" i="12"/>
  <c r="BN504" i="12"/>
  <c r="BK504" i="12"/>
  <c r="BJ504" i="12"/>
  <c r="BI504" i="12"/>
  <c r="BF504" i="12"/>
  <c r="BE504" i="12"/>
  <c r="BD504" i="12"/>
  <c r="BA504" i="12"/>
  <c r="AZ504" i="12"/>
  <c r="AY504" i="12"/>
  <c r="AV504" i="12"/>
  <c r="AU504" i="12"/>
  <c r="AT504" i="12"/>
  <c r="AQ504" i="12"/>
  <c r="AP504" i="12"/>
  <c r="AO504" i="12"/>
  <c r="AL504" i="12"/>
  <c r="AK504" i="12"/>
  <c r="AG227" i="12"/>
  <c r="AM238" i="12" s="1"/>
  <c r="AG361" i="12"/>
  <c r="AG499" i="12"/>
  <c r="CX642" i="12"/>
  <c r="CY642" i="12"/>
  <c r="CX643" i="12"/>
  <c r="CY643" i="12"/>
  <c r="CX644" i="12"/>
  <c r="CY644" i="12"/>
  <c r="CX645" i="12"/>
  <c r="CY645" i="12"/>
  <c r="CX646" i="12"/>
  <c r="CY646" i="12"/>
  <c r="CX647" i="12"/>
  <c r="CY647" i="12"/>
  <c r="CX648" i="12"/>
  <c r="CY648" i="12"/>
  <c r="CX649" i="12"/>
  <c r="CY649" i="12"/>
  <c r="CX650" i="12"/>
  <c r="CY650" i="12"/>
  <c r="CX651" i="12"/>
  <c r="CY651" i="12"/>
  <c r="CX652" i="12"/>
  <c r="CY652" i="12"/>
  <c r="CX653" i="12"/>
  <c r="CY653" i="12"/>
  <c r="CX654" i="12"/>
  <c r="CY654" i="12"/>
  <c r="CX655" i="12"/>
  <c r="CY655" i="12"/>
  <c r="CX656" i="12"/>
  <c r="CY656" i="12"/>
  <c r="CX657" i="12"/>
  <c r="CY657" i="12"/>
  <c r="CX658" i="12"/>
  <c r="CY658" i="12"/>
  <c r="CX659" i="12"/>
  <c r="CY659" i="12"/>
  <c r="CX660" i="12"/>
  <c r="CY660" i="12"/>
  <c r="CX661" i="12"/>
  <c r="CY661" i="12"/>
  <c r="CX662" i="12"/>
  <c r="CY662" i="12"/>
  <c r="CX663" i="12"/>
  <c r="CY663" i="12"/>
  <c r="CX664" i="12"/>
  <c r="CY664" i="12"/>
  <c r="CX665" i="12"/>
  <c r="CY665" i="12"/>
  <c r="CX666" i="12"/>
  <c r="CY666" i="12"/>
  <c r="CX667" i="12"/>
  <c r="CY667" i="12"/>
  <c r="CX668" i="12"/>
  <c r="CY668" i="12"/>
  <c r="CX669" i="12"/>
  <c r="CY669" i="12"/>
  <c r="CX670" i="12"/>
  <c r="CY670" i="12"/>
  <c r="CX671" i="12"/>
  <c r="CY671" i="12"/>
  <c r="CX672" i="12"/>
  <c r="CY672" i="12"/>
  <c r="CX673" i="12"/>
  <c r="CY673" i="12"/>
  <c r="CX674" i="12"/>
  <c r="CY674" i="12"/>
  <c r="CX675" i="12"/>
  <c r="CY675" i="12"/>
  <c r="CX676" i="12"/>
  <c r="CY676" i="12"/>
  <c r="CX677" i="12"/>
  <c r="CY677" i="12"/>
  <c r="CX678" i="12"/>
  <c r="CY678" i="12"/>
  <c r="CX679" i="12"/>
  <c r="CY679" i="12"/>
  <c r="CX680" i="12"/>
  <c r="CY680" i="12"/>
  <c r="CX681" i="12"/>
  <c r="CY681" i="12"/>
  <c r="CX682" i="12"/>
  <c r="CY682" i="12"/>
  <c r="CX683" i="12"/>
  <c r="CY683" i="12"/>
  <c r="CX684" i="12"/>
  <c r="CY684" i="12"/>
  <c r="CX685" i="12"/>
  <c r="CY685" i="12"/>
  <c r="CX686" i="12"/>
  <c r="CY686" i="12"/>
  <c r="CX687" i="12"/>
  <c r="CY687" i="12"/>
  <c r="CX688" i="12"/>
  <c r="CY688" i="12"/>
  <c r="CX689" i="12"/>
  <c r="CY689" i="12"/>
  <c r="CX690" i="12"/>
  <c r="CY690" i="12"/>
  <c r="CX691" i="12"/>
  <c r="CY691" i="12"/>
  <c r="CX692" i="12"/>
  <c r="CY692" i="12"/>
  <c r="CX693" i="12"/>
  <c r="CY693" i="12"/>
  <c r="CX694" i="12"/>
  <c r="CY694" i="12"/>
  <c r="CX695" i="12"/>
  <c r="CY695" i="12"/>
  <c r="CX696" i="12"/>
  <c r="CY696" i="12"/>
  <c r="CX697" i="12"/>
  <c r="CY697" i="12"/>
  <c r="CX698" i="12"/>
  <c r="CY698" i="12"/>
  <c r="CX699" i="12"/>
  <c r="CY699" i="12"/>
  <c r="CX700" i="12"/>
  <c r="CY700" i="12"/>
  <c r="CX701" i="12"/>
  <c r="CY701" i="12"/>
  <c r="CX702" i="12"/>
  <c r="CY702" i="12"/>
  <c r="CX703" i="12"/>
  <c r="CY703" i="12"/>
  <c r="CX704" i="12"/>
  <c r="CY704" i="12"/>
  <c r="CX705" i="12"/>
  <c r="CY705" i="12"/>
  <c r="CX706" i="12"/>
  <c r="CY706" i="12"/>
  <c r="CX707" i="12"/>
  <c r="CY707" i="12"/>
  <c r="CX708" i="12"/>
  <c r="CY708" i="12"/>
  <c r="CX709" i="12"/>
  <c r="CY709" i="12"/>
  <c r="CX710" i="12"/>
  <c r="CY710" i="12"/>
  <c r="CX711" i="12"/>
  <c r="CY711" i="12"/>
  <c r="CX712" i="12"/>
  <c r="CY712" i="12"/>
  <c r="CX713" i="12"/>
  <c r="CY713" i="12"/>
  <c r="CX714" i="12"/>
  <c r="CY714" i="12"/>
  <c r="CX715" i="12"/>
  <c r="CY715" i="12"/>
  <c r="CX716" i="12"/>
  <c r="CY716" i="12"/>
  <c r="CX717" i="12"/>
  <c r="CY717" i="12"/>
  <c r="CX718" i="12"/>
  <c r="CY718" i="12"/>
  <c r="CX719" i="12"/>
  <c r="CY719" i="12"/>
  <c r="CX720" i="12"/>
  <c r="CY720" i="12"/>
  <c r="CX721" i="12"/>
  <c r="CY721" i="12"/>
  <c r="CX722" i="12"/>
  <c r="CY722" i="12"/>
  <c r="CX723" i="12"/>
  <c r="CY723" i="12"/>
  <c r="CX724" i="12"/>
  <c r="CY724" i="12"/>
  <c r="CX725" i="12"/>
  <c r="CY725" i="12"/>
  <c r="CX726" i="12"/>
  <c r="CY726" i="12"/>
  <c r="CX727" i="12"/>
  <c r="CY727" i="12"/>
  <c r="CX728" i="12"/>
  <c r="CY728" i="12"/>
  <c r="CX729" i="12"/>
  <c r="CY729" i="12"/>
  <c r="CX730" i="12"/>
  <c r="CY730" i="12"/>
  <c r="CX731" i="12"/>
  <c r="CY731" i="12"/>
  <c r="CX732" i="12"/>
  <c r="CY732" i="12"/>
  <c r="CX733" i="12"/>
  <c r="CY733" i="12"/>
  <c r="CX734" i="12"/>
  <c r="CY734" i="12"/>
  <c r="CX735" i="12"/>
  <c r="CY735" i="12"/>
  <c r="CX736" i="12"/>
  <c r="CY736" i="12"/>
  <c r="CX737" i="12"/>
  <c r="CY737" i="12"/>
  <c r="CX738" i="12"/>
  <c r="CY738" i="12"/>
  <c r="CX739" i="12"/>
  <c r="CY739" i="12"/>
  <c r="CX740" i="12"/>
  <c r="CY740" i="12"/>
  <c r="CX741" i="12"/>
  <c r="CY741" i="12"/>
  <c r="CX742" i="12"/>
  <c r="CY742" i="12"/>
  <c r="CX743" i="12"/>
  <c r="CY743" i="12"/>
  <c r="CX744" i="12"/>
  <c r="CY744" i="12"/>
  <c r="CX745" i="12"/>
  <c r="CY745" i="12"/>
  <c r="CX746" i="12"/>
  <c r="CY746" i="12"/>
  <c r="CX747" i="12"/>
  <c r="CY747" i="12"/>
  <c r="CX748" i="12"/>
  <c r="CY748" i="12"/>
  <c r="CX749" i="12"/>
  <c r="CY749" i="12"/>
  <c r="CX750" i="12"/>
  <c r="CY750" i="12"/>
  <c r="CX751" i="12"/>
  <c r="CY751" i="12"/>
  <c r="CX752" i="12"/>
  <c r="CY752" i="12"/>
  <c r="CX753" i="12"/>
  <c r="CY753" i="12"/>
  <c r="CX754" i="12"/>
  <c r="CY754" i="12"/>
  <c r="CX755" i="12"/>
  <c r="CY755" i="12"/>
  <c r="CX756" i="12"/>
  <c r="CY756" i="12"/>
  <c r="CX757" i="12"/>
  <c r="CY757" i="12"/>
  <c r="CX758" i="12"/>
  <c r="CY758" i="12"/>
  <c r="CX759" i="12"/>
  <c r="CY759" i="12"/>
  <c r="CX760" i="12"/>
  <c r="CY760" i="12"/>
  <c r="CY641" i="12"/>
  <c r="CX641" i="12"/>
  <c r="CT641" i="12"/>
  <c r="CS641" i="12"/>
  <c r="CO641" i="12"/>
  <c r="CN641" i="12"/>
  <c r="CJ641" i="12"/>
  <c r="CI641" i="12"/>
  <c r="CH641" i="12"/>
  <c r="CE641" i="12"/>
  <c r="CD641" i="12"/>
  <c r="CC641" i="12"/>
  <c r="BZ641" i="12"/>
  <c r="BY641" i="12"/>
  <c r="BX641" i="12"/>
  <c r="BU641" i="12"/>
  <c r="BT641" i="12"/>
  <c r="BS641" i="12"/>
  <c r="BP641" i="12"/>
  <c r="BO641" i="12"/>
  <c r="BN641" i="12"/>
  <c r="BK641" i="12"/>
  <c r="BJ641" i="12"/>
  <c r="BI641" i="12"/>
  <c r="BF641" i="12"/>
  <c r="BE641" i="12"/>
  <c r="BD641" i="12"/>
  <c r="BA641" i="12"/>
  <c r="AZ641" i="12"/>
  <c r="AY641" i="12"/>
  <c r="AV641" i="12"/>
  <c r="AU641" i="12"/>
  <c r="AT641" i="12"/>
  <c r="AQ641" i="12"/>
  <c r="AP641" i="12"/>
  <c r="AO641" i="12"/>
  <c r="AL641" i="12"/>
  <c r="AK641" i="12"/>
  <c r="AG897" i="12"/>
  <c r="AG635" i="12"/>
  <c r="EG905" i="12"/>
  <c r="EG906" i="12"/>
  <c r="EG907" i="12"/>
  <c r="EG908" i="12"/>
  <c r="EG909" i="12"/>
  <c r="EG910" i="12"/>
  <c r="EG911" i="12"/>
  <c r="EG912" i="12"/>
  <c r="EG913" i="12"/>
  <c r="EG914" i="12"/>
  <c r="EG915" i="12"/>
  <c r="EG916" i="12"/>
  <c r="EG917" i="12"/>
  <c r="EG918" i="12"/>
  <c r="EG919" i="12"/>
  <c r="EG920" i="12"/>
  <c r="EG921" i="12"/>
  <c r="EG922" i="12"/>
  <c r="EG923" i="12"/>
  <c r="EG924" i="12"/>
  <c r="EG925" i="12"/>
  <c r="EG926" i="12"/>
  <c r="EG927" i="12"/>
  <c r="EG928" i="12"/>
  <c r="EG929" i="12"/>
  <c r="EG930" i="12"/>
  <c r="EG931" i="12"/>
  <c r="EG932" i="12"/>
  <c r="EG933" i="12"/>
  <c r="EG934" i="12"/>
  <c r="EG935" i="12"/>
  <c r="EG936" i="12"/>
  <c r="EG937" i="12"/>
  <c r="EG938" i="12"/>
  <c r="EG939" i="12"/>
  <c r="EG940" i="12"/>
  <c r="EG941" i="12"/>
  <c r="EG942" i="12"/>
  <c r="EG943" i="12"/>
  <c r="EG944" i="12"/>
  <c r="EG945" i="12"/>
  <c r="EG946" i="12"/>
  <c r="EG947" i="12"/>
  <c r="EG948" i="12"/>
  <c r="EG949" i="12"/>
  <c r="EG950" i="12"/>
  <c r="EG951" i="12"/>
  <c r="EG952" i="12"/>
  <c r="EG953" i="12"/>
  <c r="EG954" i="12"/>
  <c r="EG955" i="12"/>
  <c r="EG956" i="12"/>
  <c r="EG957" i="12"/>
  <c r="EG958" i="12"/>
  <c r="EG959" i="12"/>
  <c r="EG960" i="12"/>
  <c r="EG961" i="12"/>
  <c r="EG962" i="12"/>
  <c r="EG963" i="12"/>
  <c r="EG964" i="12"/>
  <c r="EG965" i="12"/>
  <c r="EG966" i="12"/>
  <c r="EG967" i="12"/>
  <c r="EG968" i="12"/>
  <c r="EG969" i="12"/>
  <c r="EG970" i="12"/>
  <c r="EG971" i="12"/>
  <c r="EG972" i="12"/>
  <c r="EG973" i="12"/>
  <c r="EG974" i="12"/>
  <c r="EG975" i="12"/>
  <c r="EG976" i="12"/>
  <c r="EG977" i="12"/>
  <c r="EG978" i="12"/>
  <c r="EG979" i="12"/>
  <c r="EG980" i="12"/>
  <c r="EG981" i="12"/>
  <c r="EG982" i="12"/>
  <c r="EG983" i="12"/>
  <c r="EG984" i="12"/>
  <c r="EG985" i="12"/>
  <c r="EG986" i="12"/>
  <c r="EG987" i="12"/>
  <c r="EG988" i="12"/>
  <c r="EG989" i="12"/>
  <c r="EG990" i="12"/>
  <c r="EG991" i="12"/>
  <c r="EG992" i="12"/>
  <c r="EG993" i="12"/>
  <c r="EG994" i="12"/>
  <c r="EG995" i="12"/>
  <c r="EG996" i="12"/>
  <c r="EG997" i="12"/>
  <c r="EG998" i="12"/>
  <c r="EG999" i="12"/>
  <c r="EG1000" i="12"/>
  <c r="EG1001" i="12"/>
  <c r="EG1002" i="12"/>
  <c r="EG1003" i="12"/>
  <c r="EG1004" i="12"/>
  <c r="EG1005" i="12"/>
  <c r="EG1006" i="12"/>
  <c r="EG1007" i="12"/>
  <c r="EG1008" i="12"/>
  <c r="EG1009" i="12"/>
  <c r="EG1010" i="12"/>
  <c r="EG1011" i="12"/>
  <c r="EG1012" i="12"/>
  <c r="EG1013" i="12"/>
  <c r="EG1014" i="12"/>
  <c r="EG1015" i="12"/>
  <c r="EG1016" i="12"/>
  <c r="EG1017" i="12"/>
  <c r="EG1018" i="12"/>
  <c r="EG1019" i="12"/>
  <c r="EG1020" i="12"/>
  <c r="EG1021" i="12"/>
  <c r="EG1022" i="12"/>
  <c r="EG1023" i="12"/>
  <c r="EG904" i="12"/>
  <c r="EB904" i="12"/>
  <c r="DW904" i="12"/>
  <c r="DS904" i="12"/>
  <c r="DR904" i="12"/>
  <c r="DQ904" i="12"/>
  <c r="DN904" i="12"/>
  <c r="DM904" i="12"/>
  <c r="DL904" i="12"/>
  <c r="DI904" i="12"/>
  <c r="DH904" i="12"/>
  <c r="DG904" i="12"/>
  <c r="DD904" i="12"/>
  <c r="DC904" i="12"/>
  <c r="DB904" i="12"/>
  <c r="CY904" i="12"/>
  <c r="CX904" i="12"/>
  <c r="CW904" i="12"/>
  <c r="CT904" i="12"/>
  <c r="CS904" i="12"/>
  <c r="CR904" i="12"/>
  <c r="BZ904" i="12"/>
  <c r="BY904" i="12"/>
  <c r="BN904" i="12"/>
  <c r="BX904" i="12"/>
  <c r="BU904" i="12"/>
  <c r="BT904" i="12"/>
  <c r="BS904" i="12"/>
  <c r="CC904" i="12"/>
  <c r="BP904" i="12"/>
  <c r="BO904" i="12"/>
  <c r="BA904" i="12"/>
  <c r="AZ904" i="12"/>
  <c r="AY904" i="12"/>
  <c r="AL904" i="12"/>
  <c r="AK904" i="12"/>
  <c r="CO904" i="12"/>
  <c r="CN904" i="12"/>
  <c r="CM904" i="12"/>
  <c r="CJ904" i="12"/>
  <c r="CI904" i="12"/>
  <c r="CH904" i="12"/>
  <c r="CE904" i="12"/>
  <c r="CD904" i="12"/>
  <c r="BK904" i="12"/>
  <c r="BJ904" i="12"/>
  <c r="BI904" i="12"/>
  <c r="BF904" i="12"/>
  <c r="BE904" i="12"/>
  <c r="BD904" i="12"/>
  <c r="AV904" i="12"/>
  <c r="AU904" i="12"/>
  <c r="AT904" i="12"/>
  <c r="AQ904" i="12"/>
  <c r="AP904" i="12"/>
  <c r="AO904" i="12"/>
  <c r="CS1294" i="12"/>
  <c r="CT1294" i="12"/>
  <c r="CS1295" i="12"/>
  <c r="CT1295" i="12"/>
  <c r="CS1296" i="12"/>
  <c r="CT1296" i="12"/>
  <c r="CS1297" i="12"/>
  <c r="CT1297" i="12"/>
  <c r="CS1298" i="12"/>
  <c r="CT1298" i="12"/>
  <c r="CS1299" i="12"/>
  <c r="CT1299" i="12"/>
  <c r="CS1300" i="12"/>
  <c r="CT1300" i="12"/>
  <c r="CS1301" i="12"/>
  <c r="CT1301" i="12"/>
  <c r="CS1302" i="12"/>
  <c r="CT1302" i="12"/>
  <c r="CS1303" i="12"/>
  <c r="CT1303" i="12"/>
  <c r="CS1304" i="12"/>
  <c r="CT1304" i="12"/>
  <c r="CS1305" i="12"/>
  <c r="CT1305" i="12"/>
  <c r="CS1306" i="12"/>
  <c r="CT1306" i="12"/>
  <c r="CS1307" i="12"/>
  <c r="CT1307" i="12"/>
  <c r="CS1308" i="12"/>
  <c r="CT1308" i="12"/>
  <c r="CS1309" i="12"/>
  <c r="CT1309" i="12"/>
  <c r="CS1310" i="12"/>
  <c r="CT1310" i="12"/>
  <c r="CS1311" i="12"/>
  <c r="CT1311" i="12"/>
  <c r="CS1312" i="12"/>
  <c r="CT1312" i="12"/>
  <c r="CS1313" i="12"/>
  <c r="CT1313" i="12"/>
  <c r="CS1314" i="12"/>
  <c r="CT1314" i="12"/>
  <c r="CS1315" i="12"/>
  <c r="CT1315" i="12"/>
  <c r="CS1316" i="12"/>
  <c r="CT1316" i="12"/>
  <c r="CS1317" i="12"/>
  <c r="CT1317" i="12"/>
  <c r="CS1318" i="12"/>
  <c r="CT1318" i="12"/>
  <c r="CS1319" i="12"/>
  <c r="CT1319" i="12"/>
  <c r="CS1320" i="12"/>
  <c r="CT1320" i="12"/>
  <c r="CS1321" i="12"/>
  <c r="CT1321" i="12"/>
  <c r="CS1322" i="12"/>
  <c r="CT1322" i="12"/>
  <c r="CS1323" i="12"/>
  <c r="CT1323" i="12"/>
  <c r="CS1324" i="12"/>
  <c r="CT1324" i="12"/>
  <c r="CS1325" i="12"/>
  <c r="CT1325" i="12"/>
  <c r="CS1326" i="12"/>
  <c r="CT1326" i="12"/>
  <c r="CS1327" i="12"/>
  <c r="CT1327" i="12"/>
  <c r="CS1328" i="12"/>
  <c r="CT1328" i="12"/>
  <c r="CS1329" i="12"/>
  <c r="CT1329" i="12"/>
  <c r="CS1330" i="12"/>
  <c r="CT1330" i="12"/>
  <c r="CS1331" i="12"/>
  <c r="CT1331" i="12"/>
  <c r="CS1332" i="12"/>
  <c r="CT1332" i="12"/>
  <c r="CS1333" i="12"/>
  <c r="CT1333" i="12"/>
  <c r="CS1334" i="12"/>
  <c r="CT1334" i="12"/>
  <c r="CS1335" i="12"/>
  <c r="CT1335" i="12"/>
  <c r="CS1336" i="12"/>
  <c r="CT1336" i="12"/>
  <c r="CS1337" i="12"/>
  <c r="CT1337" i="12"/>
  <c r="CS1338" i="12"/>
  <c r="CT1338" i="12"/>
  <c r="CS1339" i="12"/>
  <c r="CT1339" i="12"/>
  <c r="CS1340" i="12"/>
  <c r="CT1340" i="12"/>
  <c r="CS1341" i="12"/>
  <c r="CT1341" i="12"/>
  <c r="CS1342" i="12"/>
  <c r="CT1342" i="12"/>
  <c r="CS1343" i="12"/>
  <c r="CT1343" i="12"/>
  <c r="CS1344" i="12"/>
  <c r="CT1344" i="12"/>
  <c r="CS1345" i="12"/>
  <c r="CT1345" i="12"/>
  <c r="CS1346" i="12"/>
  <c r="CT1346" i="12"/>
  <c r="CS1347" i="12"/>
  <c r="CT1347" i="12"/>
  <c r="CS1348" i="12"/>
  <c r="CT1348" i="12"/>
  <c r="CS1349" i="12"/>
  <c r="CT1349" i="12"/>
  <c r="CS1350" i="12"/>
  <c r="CT1350" i="12"/>
  <c r="CS1351" i="12"/>
  <c r="CT1351" i="12"/>
  <c r="CS1352" i="12"/>
  <c r="CT1352" i="12"/>
  <c r="CS1353" i="12"/>
  <c r="CT1353" i="12"/>
  <c r="CS1354" i="12"/>
  <c r="CT1354" i="12"/>
  <c r="CS1355" i="12"/>
  <c r="CT1355" i="12"/>
  <c r="CS1356" i="12"/>
  <c r="CT1356" i="12"/>
  <c r="CS1357" i="12"/>
  <c r="CT1357" i="12"/>
  <c r="CS1358" i="12"/>
  <c r="CT1358" i="12"/>
  <c r="CS1359" i="12"/>
  <c r="CT1359" i="12"/>
  <c r="CS1360" i="12"/>
  <c r="CT1360" i="12"/>
  <c r="CS1361" i="12"/>
  <c r="CT1361" i="12"/>
  <c r="CS1362" i="12"/>
  <c r="CT1362" i="12"/>
  <c r="CS1363" i="12"/>
  <c r="CT1363" i="12"/>
  <c r="CS1364" i="12"/>
  <c r="CT1364" i="12"/>
  <c r="CS1365" i="12"/>
  <c r="CT1365" i="12"/>
  <c r="CS1366" i="12"/>
  <c r="CT1366" i="12"/>
  <c r="CS1367" i="12"/>
  <c r="CT1367" i="12"/>
  <c r="CS1368" i="12"/>
  <c r="CT1368" i="12"/>
  <c r="CS1369" i="12"/>
  <c r="CT1369" i="12"/>
  <c r="CS1370" i="12"/>
  <c r="CT1370" i="12"/>
  <c r="CS1371" i="12"/>
  <c r="CT1371" i="12"/>
  <c r="CS1372" i="12"/>
  <c r="CT1372" i="12"/>
  <c r="CS1373" i="12"/>
  <c r="CT1373" i="12"/>
  <c r="CS1374" i="12"/>
  <c r="CT1374" i="12"/>
  <c r="CS1375" i="12"/>
  <c r="CT1375" i="12"/>
  <c r="CS1376" i="12"/>
  <c r="CT1376" i="12"/>
  <c r="CS1377" i="12"/>
  <c r="CT1377" i="12"/>
  <c r="CS1378" i="12"/>
  <c r="CT1378" i="12"/>
  <c r="CS1379" i="12"/>
  <c r="CT1379" i="12"/>
  <c r="CS1380" i="12"/>
  <c r="CT1380" i="12"/>
  <c r="CS1381" i="12"/>
  <c r="CT1381" i="12"/>
  <c r="CS1382" i="12"/>
  <c r="CT1382" i="12"/>
  <c r="CS1383" i="12"/>
  <c r="CT1383" i="12"/>
  <c r="CS1384" i="12"/>
  <c r="CT1384" i="12"/>
  <c r="CS1385" i="12"/>
  <c r="CT1385" i="12"/>
  <c r="CS1386" i="12"/>
  <c r="CT1386" i="12"/>
  <c r="CS1387" i="12"/>
  <c r="CT1387" i="12"/>
  <c r="CS1388" i="12"/>
  <c r="CT1388" i="12"/>
  <c r="CS1389" i="12"/>
  <c r="CT1389" i="12"/>
  <c r="CS1390" i="12"/>
  <c r="CT1390" i="12"/>
  <c r="CS1391" i="12"/>
  <c r="CT1391" i="12"/>
  <c r="CS1392" i="12"/>
  <c r="CT1392" i="12"/>
  <c r="CS1393" i="12"/>
  <c r="CT1393" i="12"/>
  <c r="CS1394" i="12"/>
  <c r="CT1394" i="12"/>
  <c r="CS1395" i="12"/>
  <c r="CT1395" i="12"/>
  <c r="CS1396" i="12"/>
  <c r="CT1396" i="12"/>
  <c r="CS1397" i="12"/>
  <c r="CT1397" i="12"/>
  <c r="CS1398" i="12"/>
  <c r="CT1398" i="12"/>
  <c r="CS1399" i="12"/>
  <c r="CT1399" i="12"/>
  <c r="CS1400" i="12"/>
  <c r="CT1400" i="12"/>
  <c r="CS1401" i="12"/>
  <c r="CT1401" i="12"/>
  <c r="CS1402" i="12"/>
  <c r="CT1402" i="12"/>
  <c r="CS1403" i="12"/>
  <c r="CT1403" i="12"/>
  <c r="CS1404" i="12"/>
  <c r="CT1404" i="12"/>
  <c r="CS1405" i="12"/>
  <c r="CT1405" i="12"/>
  <c r="CS1406" i="12"/>
  <c r="CT1406" i="12"/>
  <c r="CS1407" i="12"/>
  <c r="CT1407" i="12"/>
  <c r="CS1408" i="12"/>
  <c r="CT1408" i="12"/>
  <c r="CS1409" i="12"/>
  <c r="CT1409" i="12"/>
  <c r="CS1410" i="12"/>
  <c r="CT1410" i="12"/>
  <c r="CS1411" i="12"/>
  <c r="CT1411" i="12"/>
  <c r="CS1412" i="12"/>
  <c r="CT1412" i="12"/>
  <c r="CT1293" i="12"/>
  <c r="CS1293" i="12"/>
  <c r="CO1293" i="12"/>
  <c r="CN1293" i="12"/>
  <c r="CJ1293" i="12"/>
  <c r="CI1293" i="12"/>
  <c r="CE1293" i="12"/>
  <c r="CD1293" i="12"/>
  <c r="CC1293" i="12"/>
  <c r="BZ1293" i="12"/>
  <c r="BY1293" i="12"/>
  <c r="BX1293" i="12"/>
  <c r="BS1293" i="12"/>
  <c r="BU1293" i="12"/>
  <c r="BT1293" i="12"/>
  <c r="BP1293" i="12"/>
  <c r="BO1293" i="12"/>
  <c r="BN1293" i="12"/>
  <c r="BK1293" i="12"/>
  <c r="BJ1293" i="12"/>
  <c r="BI1293" i="12"/>
  <c r="BA1293" i="12"/>
  <c r="AZ1293" i="12"/>
  <c r="AY1293" i="12"/>
  <c r="AV1293" i="12"/>
  <c r="AU1293" i="12"/>
  <c r="AT1293" i="12"/>
  <c r="AQ1293" i="12"/>
  <c r="AP1293" i="12"/>
  <c r="AO1293" i="12"/>
  <c r="AL1293" i="12"/>
  <c r="AK1293" i="12"/>
  <c r="BF1293" i="12"/>
  <c r="BE1293" i="12"/>
  <c r="BD1293" i="12"/>
  <c r="AG1286" i="12"/>
  <c r="BO1555" i="12"/>
  <c r="BP1555" i="12"/>
  <c r="BO1556" i="12"/>
  <c r="BP1556" i="12"/>
  <c r="BO1557" i="12"/>
  <c r="BP1557" i="12"/>
  <c r="BO1558" i="12"/>
  <c r="BP1558" i="12"/>
  <c r="BO1559" i="12"/>
  <c r="BP1559" i="12"/>
  <c r="BO1560" i="12"/>
  <c r="BP1560" i="12"/>
  <c r="BO1561" i="12"/>
  <c r="BP1561" i="12"/>
  <c r="BO1562" i="12"/>
  <c r="BP1562" i="12"/>
  <c r="BO1563" i="12"/>
  <c r="BP1563" i="12"/>
  <c r="BO1564" i="12"/>
  <c r="BP1564" i="12"/>
  <c r="BO1565" i="12"/>
  <c r="BP1565" i="12"/>
  <c r="BO1566" i="12"/>
  <c r="BP1566" i="12"/>
  <c r="BO1567" i="12"/>
  <c r="BP1567" i="12"/>
  <c r="BO1568" i="12"/>
  <c r="BP1568" i="12"/>
  <c r="BO1569" i="12"/>
  <c r="BP1569" i="12"/>
  <c r="BO1570" i="12"/>
  <c r="BP1570" i="12"/>
  <c r="BO1571" i="12"/>
  <c r="BP1571" i="12"/>
  <c r="BO1572" i="12"/>
  <c r="BP1572" i="12"/>
  <c r="BO1573" i="12"/>
  <c r="BP1573" i="12"/>
  <c r="BO1574" i="12"/>
  <c r="BP1574" i="12"/>
  <c r="BO1575" i="12"/>
  <c r="BP1575" i="12"/>
  <c r="BO1576" i="12"/>
  <c r="BP1576" i="12"/>
  <c r="BO1577" i="12"/>
  <c r="BP1577" i="12"/>
  <c r="BO1578" i="12"/>
  <c r="BP1578" i="12"/>
  <c r="BO1579" i="12"/>
  <c r="BP1579" i="12"/>
  <c r="BO1580" i="12"/>
  <c r="BP1580" i="12"/>
  <c r="BO1581" i="12"/>
  <c r="BP1581" i="12"/>
  <c r="BO1582" i="12"/>
  <c r="BP1582" i="12"/>
  <c r="BO1583" i="12"/>
  <c r="BP1583" i="12"/>
  <c r="BO1584" i="12"/>
  <c r="BP1584" i="12"/>
  <c r="BO1585" i="12"/>
  <c r="BP1585" i="12"/>
  <c r="BO1586" i="12"/>
  <c r="BP1586" i="12"/>
  <c r="BO1587" i="12"/>
  <c r="BP1587" i="12"/>
  <c r="BO1588" i="12"/>
  <c r="BP1588" i="12"/>
  <c r="BO1589" i="12"/>
  <c r="BP1589" i="12"/>
  <c r="BO1590" i="12"/>
  <c r="BP1590" i="12"/>
  <c r="BO1591" i="12"/>
  <c r="BP1591" i="12"/>
  <c r="BO1592" i="12"/>
  <c r="BP1592" i="12"/>
  <c r="BO1593" i="12"/>
  <c r="BP1593" i="12"/>
  <c r="BO1594" i="12"/>
  <c r="BP1594" i="12"/>
  <c r="BO1595" i="12"/>
  <c r="BP1595" i="12"/>
  <c r="BO1596" i="12"/>
  <c r="BP1596" i="12"/>
  <c r="BO1597" i="12"/>
  <c r="BP1597" i="12"/>
  <c r="BO1598" i="12"/>
  <c r="BP1598" i="12"/>
  <c r="BO1599" i="12"/>
  <c r="BP1599" i="12"/>
  <c r="BO1600" i="12"/>
  <c r="BP1600" i="12"/>
  <c r="BO1601" i="12"/>
  <c r="BP1601" i="12"/>
  <c r="BO1602" i="12"/>
  <c r="BP1602" i="12"/>
  <c r="BO1603" i="12"/>
  <c r="BP1603" i="12"/>
  <c r="BO1604" i="12"/>
  <c r="BP1604" i="12"/>
  <c r="BO1605" i="12"/>
  <c r="BP1605" i="12"/>
  <c r="BO1606" i="12"/>
  <c r="BP1606" i="12"/>
  <c r="BO1607" i="12"/>
  <c r="BP1607" i="12"/>
  <c r="BO1608" i="12"/>
  <c r="BP1608" i="12"/>
  <c r="BO1609" i="12"/>
  <c r="BP1609" i="12"/>
  <c r="BO1610" i="12"/>
  <c r="BP1610" i="12"/>
  <c r="BO1611" i="12"/>
  <c r="BP1611" i="12"/>
  <c r="BO1612" i="12"/>
  <c r="BP1612" i="12"/>
  <c r="BO1613" i="12"/>
  <c r="BP1613" i="12"/>
  <c r="BO1614" i="12"/>
  <c r="BP1614" i="12"/>
  <c r="BO1615" i="12"/>
  <c r="BP1615" i="12"/>
  <c r="BO1616" i="12"/>
  <c r="BP1616" i="12"/>
  <c r="BO1617" i="12"/>
  <c r="BP1617" i="12"/>
  <c r="BO1618" i="12"/>
  <c r="BP1618" i="12"/>
  <c r="BO1619" i="12"/>
  <c r="BP1619" i="12"/>
  <c r="BO1620" i="12"/>
  <c r="BP1620" i="12"/>
  <c r="BO1621" i="12"/>
  <c r="BP1621" i="12"/>
  <c r="BO1622" i="12"/>
  <c r="BP1622" i="12"/>
  <c r="BO1623" i="12"/>
  <c r="BP1623" i="12"/>
  <c r="BO1624" i="12"/>
  <c r="BP1624" i="12"/>
  <c r="BO1625" i="12"/>
  <c r="BP1625" i="12"/>
  <c r="BO1626" i="12"/>
  <c r="BP1626" i="12"/>
  <c r="BO1627" i="12"/>
  <c r="BP1627" i="12"/>
  <c r="BO1628" i="12"/>
  <c r="BP1628" i="12"/>
  <c r="BO1629" i="12"/>
  <c r="BP1629" i="12"/>
  <c r="BO1630" i="12"/>
  <c r="BP1630" i="12"/>
  <c r="BO1631" i="12"/>
  <c r="BP1631" i="12"/>
  <c r="BO1632" i="12"/>
  <c r="BP1632" i="12"/>
  <c r="BO1633" i="12"/>
  <c r="BP1633" i="12"/>
  <c r="BO1634" i="12"/>
  <c r="BP1634" i="12"/>
  <c r="BO1635" i="12"/>
  <c r="BP1635" i="12"/>
  <c r="BO1636" i="12"/>
  <c r="BP1636" i="12"/>
  <c r="BO1637" i="12"/>
  <c r="BP1637" i="12"/>
  <c r="BO1638" i="12"/>
  <c r="BP1638" i="12"/>
  <c r="BO1639" i="12"/>
  <c r="BP1639" i="12"/>
  <c r="BO1640" i="12"/>
  <c r="BP1640" i="12"/>
  <c r="BO1641" i="12"/>
  <c r="BP1641" i="12"/>
  <c r="BO1642" i="12"/>
  <c r="BP1642" i="12"/>
  <c r="BO1643" i="12"/>
  <c r="BP1643" i="12"/>
  <c r="BO1644" i="12"/>
  <c r="BP1644" i="12"/>
  <c r="BO1645" i="12"/>
  <c r="BP1645" i="12"/>
  <c r="BO1646" i="12"/>
  <c r="BP1646" i="12"/>
  <c r="BO1647" i="12"/>
  <c r="BP1647" i="12"/>
  <c r="BO1648" i="12"/>
  <c r="BP1648" i="12"/>
  <c r="BO1649" i="12"/>
  <c r="BP1649" i="12"/>
  <c r="BO1650" i="12"/>
  <c r="BP1650" i="12"/>
  <c r="BO1651" i="12"/>
  <c r="BP1651" i="12"/>
  <c r="BO1652" i="12"/>
  <c r="BP1652" i="12"/>
  <c r="BO1653" i="12"/>
  <c r="BP1653" i="12"/>
  <c r="BO1654" i="12"/>
  <c r="BP1654" i="12"/>
  <c r="BO1655" i="12"/>
  <c r="BP1655" i="12"/>
  <c r="BO1656" i="12"/>
  <c r="BP1656" i="12"/>
  <c r="BO1657" i="12"/>
  <c r="BP1657" i="12"/>
  <c r="BO1658" i="12"/>
  <c r="BP1658" i="12"/>
  <c r="BO1659" i="12"/>
  <c r="BP1659" i="12"/>
  <c r="BO1660" i="12"/>
  <c r="BP1660" i="12"/>
  <c r="BO1661" i="12"/>
  <c r="BP1661" i="12"/>
  <c r="BO1662" i="12"/>
  <c r="BP1662" i="12"/>
  <c r="BO1663" i="12"/>
  <c r="BP1663" i="12"/>
  <c r="BO1664" i="12"/>
  <c r="BP1664" i="12"/>
  <c r="BO1665" i="12"/>
  <c r="BP1665" i="12"/>
  <c r="BO1666" i="12"/>
  <c r="BP1666" i="12"/>
  <c r="BO1667" i="12"/>
  <c r="BP1667" i="12"/>
  <c r="BO1668" i="12"/>
  <c r="BP1668" i="12"/>
  <c r="BO1669" i="12"/>
  <c r="BP1669" i="12"/>
  <c r="BO1670" i="12"/>
  <c r="BP1670" i="12"/>
  <c r="BO1671" i="12"/>
  <c r="BP1671" i="12"/>
  <c r="BO1672" i="12"/>
  <c r="BP1672" i="12"/>
  <c r="BO1673" i="12"/>
  <c r="BP1673" i="12"/>
  <c r="AY1554" i="12"/>
  <c r="AP1554" i="12"/>
  <c r="AO1554" i="12"/>
  <c r="BP1554" i="12"/>
  <c r="BO1554" i="12"/>
  <c r="BK1554" i="12"/>
  <c r="BJ1554" i="12"/>
  <c r="BF1554" i="12"/>
  <c r="BE1554" i="12"/>
  <c r="BA1554" i="12"/>
  <c r="AZ1554" i="12"/>
  <c r="AV1554" i="12"/>
  <c r="AU1554" i="12"/>
  <c r="AT1554" i="12"/>
  <c r="AQ1554" i="12"/>
  <c r="AL1554" i="12"/>
  <c r="AK1554" i="12"/>
  <c r="AG1549" i="12"/>
  <c r="AJ1691" i="12"/>
  <c r="AK1691" i="12"/>
  <c r="AL1691" i="12"/>
  <c r="AJ1692" i="12"/>
  <c r="AK1692" i="12"/>
  <c r="AL1692" i="12"/>
  <c r="AJ1693" i="12"/>
  <c r="AK1693" i="12"/>
  <c r="AL1693" i="12"/>
  <c r="AJ1694" i="12"/>
  <c r="AK1694" i="12"/>
  <c r="AL1694" i="12"/>
  <c r="AJ1695" i="12"/>
  <c r="AK1695" i="12"/>
  <c r="AL1695" i="12"/>
  <c r="AJ1696" i="12"/>
  <c r="AK1696" i="12"/>
  <c r="AL1696" i="12"/>
  <c r="AJ1697" i="12"/>
  <c r="AK1697" i="12"/>
  <c r="AL1697" i="12"/>
  <c r="AJ1698" i="12"/>
  <c r="AK1698" i="12"/>
  <c r="AL1698" i="12"/>
  <c r="AJ1699" i="12"/>
  <c r="AK1699" i="12"/>
  <c r="AL1699" i="12"/>
  <c r="AJ1700" i="12"/>
  <c r="AK1700" i="12"/>
  <c r="AL1700" i="12"/>
  <c r="AJ1701" i="12"/>
  <c r="AK1701" i="12"/>
  <c r="AL1701" i="12"/>
  <c r="AJ1702" i="12"/>
  <c r="AK1702" i="12"/>
  <c r="AL1702" i="12"/>
  <c r="AJ1703" i="12"/>
  <c r="AK1703" i="12"/>
  <c r="AL1703" i="12"/>
  <c r="AJ1704" i="12"/>
  <c r="AK1704" i="12"/>
  <c r="AL1704" i="12"/>
  <c r="AJ1705" i="12"/>
  <c r="AK1705" i="12"/>
  <c r="AL1705" i="12"/>
  <c r="AJ1706" i="12"/>
  <c r="AK1706" i="12"/>
  <c r="AL1706" i="12"/>
  <c r="AJ1707" i="12"/>
  <c r="AK1707" i="12"/>
  <c r="AL1707" i="12"/>
  <c r="AJ1708" i="12"/>
  <c r="AK1708" i="12"/>
  <c r="AL1708" i="12"/>
  <c r="AJ1709" i="12"/>
  <c r="AK1709" i="12"/>
  <c r="AL1709" i="12"/>
  <c r="AJ1710" i="12"/>
  <c r="AK1710" i="12"/>
  <c r="AL1710" i="12"/>
  <c r="AJ1711" i="12"/>
  <c r="AK1711" i="12"/>
  <c r="AL1711" i="12"/>
  <c r="AJ1712" i="12"/>
  <c r="AK1712" i="12"/>
  <c r="AL1712" i="12"/>
  <c r="AJ1713" i="12"/>
  <c r="AK1713" i="12"/>
  <c r="AL1713" i="12"/>
  <c r="AJ1714" i="12"/>
  <c r="AK1714" i="12"/>
  <c r="AL1714" i="12"/>
  <c r="AL1690" i="12"/>
  <c r="AK1690" i="12"/>
  <c r="AJ1690" i="12"/>
  <c r="AG1684" i="12"/>
  <c r="BO1731" i="12"/>
  <c r="BP1731" i="12"/>
  <c r="BO1732" i="12"/>
  <c r="BP1732" i="12"/>
  <c r="BO1733" i="12"/>
  <c r="BP1733" i="12"/>
  <c r="BO1734" i="12"/>
  <c r="BP1734" i="12"/>
  <c r="BO1735" i="12"/>
  <c r="BP1735" i="12"/>
  <c r="BO1736" i="12"/>
  <c r="BP1736" i="12"/>
  <c r="BO1737" i="12"/>
  <c r="BP1737" i="12"/>
  <c r="BO1738" i="12"/>
  <c r="BP1738" i="12"/>
  <c r="BO1739" i="12"/>
  <c r="BP1739" i="12"/>
  <c r="BO1740" i="12"/>
  <c r="BP1740" i="12"/>
  <c r="BO1741" i="12"/>
  <c r="BP1741" i="12"/>
  <c r="BO1742" i="12"/>
  <c r="BP1742" i="12"/>
  <c r="BO1743" i="12"/>
  <c r="BP1743" i="12"/>
  <c r="BO1744" i="12"/>
  <c r="BP1744" i="12"/>
  <c r="BO1745" i="12"/>
  <c r="BP1745" i="12"/>
  <c r="BO1746" i="12"/>
  <c r="BP1746" i="12"/>
  <c r="BO1747" i="12"/>
  <c r="BP1747" i="12"/>
  <c r="BO1748" i="12"/>
  <c r="BP1748" i="12"/>
  <c r="BO1749" i="12"/>
  <c r="BP1749" i="12"/>
  <c r="BO1750" i="12"/>
  <c r="BP1750" i="12"/>
  <c r="BO1751" i="12"/>
  <c r="BP1751" i="12"/>
  <c r="BO1752" i="12"/>
  <c r="BP1752" i="12"/>
  <c r="BO1753" i="12"/>
  <c r="BP1753" i="12"/>
  <c r="BO1754" i="12"/>
  <c r="BP1754" i="12"/>
  <c r="BO1755" i="12"/>
  <c r="BP1755" i="12"/>
  <c r="BO1756" i="12"/>
  <c r="BP1756" i="12"/>
  <c r="BO1757" i="12"/>
  <c r="BP1757" i="12"/>
  <c r="BO1758" i="12"/>
  <c r="BP1758" i="12"/>
  <c r="BO1759" i="12"/>
  <c r="BP1759" i="12"/>
  <c r="BO1760" i="12"/>
  <c r="BP1760" i="12"/>
  <c r="BO1761" i="12"/>
  <c r="BP1761" i="12"/>
  <c r="BO1762" i="12"/>
  <c r="BP1762" i="12"/>
  <c r="BO1763" i="12"/>
  <c r="BP1763" i="12"/>
  <c r="BO1764" i="12"/>
  <c r="BP1764" i="12"/>
  <c r="BO1765" i="12"/>
  <c r="BP1765" i="12"/>
  <c r="BO1766" i="12"/>
  <c r="BP1766" i="12"/>
  <c r="BO1767" i="12"/>
  <c r="BP1767" i="12"/>
  <c r="BO1768" i="12"/>
  <c r="BP1768" i="12"/>
  <c r="BO1769" i="12"/>
  <c r="BP1769" i="12"/>
  <c r="BO1770" i="12"/>
  <c r="BP1770" i="12"/>
  <c r="BO1771" i="12"/>
  <c r="BP1771" i="12"/>
  <c r="BO1772" i="12"/>
  <c r="BP1772" i="12"/>
  <c r="BO1773" i="12"/>
  <c r="BP1773" i="12"/>
  <c r="BO1774" i="12"/>
  <c r="BP1774" i="12"/>
  <c r="BO1775" i="12"/>
  <c r="BP1775" i="12"/>
  <c r="BO1776" i="12"/>
  <c r="BP1776" i="12"/>
  <c r="BO1777" i="12"/>
  <c r="BP1777" i="12"/>
  <c r="BO1778" i="12"/>
  <c r="BP1778" i="12"/>
  <c r="BO1779" i="12"/>
  <c r="BP1779" i="12"/>
  <c r="BO1780" i="12"/>
  <c r="BP1780" i="12"/>
  <c r="BO1781" i="12"/>
  <c r="BP1781" i="12"/>
  <c r="BO1782" i="12"/>
  <c r="BP1782" i="12"/>
  <c r="BO1783" i="12"/>
  <c r="BP1783" i="12"/>
  <c r="BO1784" i="12"/>
  <c r="BP1784" i="12"/>
  <c r="BO1785" i="12"/>
  <c r="BP1785" i="12"/>
  <c r="BO1786" i="12"/>
  <c r="BP1786" i="12"/>
  <c r="BO1787" i="12"/>
  <c r="BP1787" i="12"/>
  <c r="BO1788" i="12"/>
  <c r="BP1788" i="12"/>
  <c r="BO1789" i="12"/>
  <c r="BP1789" i="12"/>
  <c r="BO1790" i="12"/>
  <c r="BP1790" i="12"/>
  <c r="BO1791" i="12"/>
  <c r="BP1791" i="12"/>
  <c r="BO1792" i="12"/>
  <c r="BP1792" i="12"/>
  <c r="BO1793" i="12"/>
  <c r="BP1793" i="12"/>
  <c r="BO1794" i="12"/>
  <c r="BP1794" i="12"/>
  <c r="BO1795" i="12"/>
  <c r="BP1795" i="12"/>
  <c r="BO1796" i="12"/>
  <c r="BP1796" i="12"/>
  <c r="BO1797" i="12"/>
  <c r="BP1797" i="12"/>
  <c r="BO1798" i="12"/>
  <c r="BP1798" i="12"/>
  <c r="BO1799" i="12"/>
  <c r="BP1799" i="12"/>
  <c r="BO1800" i="12"/>
  <c r="BP1800" i="12"/>
  <c r="BO1801" i="12"/>
  <c r="BP1801" i="12"/>
  <c r="BO1802" i="12"/>
  <c r="BP1802" i="12"/>
  <c r="BO1803" i="12"/>
  <c r="BP1803" i="12"/>
  <c r="BO1804" i="12"/>
  <c r="BP1804" i="12"/>
  <c r="BO1805" i="12"/>
  <c r="BP1805" i="12"/>
  <c r="BO1806" i="12"/>
  <c r="BP1806" i="12"/>
  <c r="BO1807" i="12"/>
  <c r="BP1807" i="12"/>
  <c r="BO1808" i="12"/>
  <c r="BP1808" i="12"/>
  <c r="BO1809" i="12"/>
  <c r="BP1809" i="12"/>
  <c r="BO1810" i="12"/>
  <c r="BP1810" i="12"/>
  <c r="BO1811" i="12"/>
  <c r="BP1811" i="12"/>
  <c r="BO1812" i="12"/>
  <c r="BP1812" i="12"/>
  <c r="BO1813" i="12"/>
  <c r="BP1813" i="12"/>
  <c r="BO1814" i="12"/>
  <c r="BP1814" i="12"/>
  <c r="BO1815" i="12"/>
  <c r="BP1815" i="12"/>
  <c r="BO1816" i="12"/>
  <c r="BP1816" i="12"/>
  <c r="BO1817" i="12"/>
  <c r="BP1817" i="12"/>
  <c r="BO1818" i="12"/>
  <c r="BP1818" i="12"/>
  <c r="BO1819" i="12"/>
  <c r="BP1819" i="12"/>
  <c r="BO1820" i="12"/>
  <c r="BP1820" i="12"/>
  <c r="BO1821" i="12"/>
  <c r="BP1821" i="12"/>
  <c r="BO1822" i="12"/>
  <c r="BP1822" i="12"/>
  <c r="BO1823" i="12"/>
  <c r="BP1823" i="12"/>
  <c r="BO1824" i="12"/>
  <c r="BP1824" i="12"/>
  <c r="BO1825" i="12"/>
  <c r="BP1825" i="12"/>
  <c r="BO1826" i="12"/>
  <c r="BP1826" i="12"/>
  <c r="BO1827" i="12"/>
  <c r="BP1827" i="12"/>
  <c r="BO1828" i="12"/>
  <c r="BP1828" i="12"/>
  <c r="BO1829" i="12"/>
  <c r="BP1829" i="12"/>
  <c r="BO1830" i="12"/>
  <c r="BP1830" i="12"/>
  <c r="BO1831" i="12"/>
  <c r="BP1831" i="12"/>
  <c r="BO1832" i="12"/>
  <c r="BP1832" i="12"/>
  <c r="BO1833" i="12"/>
  <c r="BP1833" i="12"/>
  <c r="BO1834" i="12"/>
  <c r="BP1834" i="12"/>
  <c r="BO1835" i="12"/>
  <c r="BP1835" i="12"/>
  <c r="BO1836" i="12"/>
  <c r="BP1836" i="12"/>
  <c r="BO1837" i="12"/>
  <c r="BP1837" i="12"/>
  <c r="BO1838" i="12"/>
  <c r="BP1838" i="12"/>
  <c r="BO1839" i="12"/>
  <c r="BP1839" i="12"/>
  <c r="BO1840" i="12"/>
  <c r="BP1840" i="12"/>
  <c r="BO1841" i="12"/>
  <c r="BP1841" i="12"/>
  <c r="BO1842" i="12"/>
  <c r="BP1842" i="12"/>
  <c r="BO1843" i="12"/>
  <c r="BP1843" i="12"/>
  <c r="BO1844" i="12"/>
  <c r="BP1844" i="12"/>
  <c r="BO1845" i="12"/>
  <c r="BP1845" i="12"/>
  <c r="BO1846" i="12"/>
  <c r="BP1846" i="12"/>
  <c r="BO1847" i="12"/>
  <c r="BP1847" i="12"/>
  <c r="BO1848" i="12"/>
  <c r="BP1848" i="12"/>
  <c r="BO1849" i="12"/>
  <c r="BP1849" i="12"/>
  <c r="BP1730" i="12"/>
  <c r="BO1730" i="12"/>
  <c r="BJ1730" i="12"/>
  <c r="BK1730" i="12"/>
  <c r="BF1730" i="12"/>
  <c r="BE1730" i="12"/>
  <c r="BA1730" i="12"/>
  <c r="AZ1730" i="12"/>
  <c r="AY1730" i="12"/>
  <c r="AV1730" i="12"/>
  <c r="AU1730" i="12"/>
  <c r="AT1730" i="12"/>
  <c r="AQ1730" i="12"/>
  <c r="AP1730" i="12"/>
  <c r="AO1730" i="12"/>
  <c r="AL1730" i="12"/>
  <c r="AK1730" i="12"/>
  <c r="AG1725" i="12"/>
  <c r="AJ1868" i="12"/>
  <c r="AK1868" i="12"/>
  <c r="AL1868" i="12"/>
  <c r="AJ1869" i="12"/>
  <c r="AK1869" i="12"/>
  <c r="AL1869" i="12"/>
  <c r="AJ1870" i="12"/>
  <c r="AK1870" i="12"/>
  <c r="AL1870" i="12"/>
  <c r="AJ1871" i="12"/>
  <c r="AK1871" i="12"/>
  <c r="AL1871" i="12"/>
  <c r="AJ1872" i="12"/>
  <c r="AK1872" i="12"/>
  <c r="AL1872" i="12"/>
  <c r="AJ1873" i="12"/>
  <c r="AK1873" i="12"/>
  <c r="AL1873" i="12"/>
  <c r="AJ1874" i="12"/>
  <c r="AK1874" i="12"/>
  <c r="AL1874" i="12"/>
  <c r="AJ1875" i="12"/>
  <c r="AK1875" i="12"/>
  <c r="AL1875" i="12"/>
  <c r="AJ1876" i="12"/>
  <c r="AK1876" i="12"/>
  <c r="AL1876" i="12"/>
  <c r="AL1867" i="12"/>
  <c r="AK1867" i="12"/>
  <c r="AJ1867" i="12"/>
  <c r="AG1860" i="12"/>
  <c r="AG1903" i="12"/>
  <c r="AG1922" i="12"/>
  <c r="AG1953" i="12"/>
  <c r="AG1959" i="12" s="1"/>
  <c r="B1965" i="12" s="1"/>
  <c r="AG2120" i="12"/>
  <c r="AG1969" i="12"/>
  <c r="AH2101" i="12" s="1"/>
  <c r="B2102" i="12" s="1"/>
  <c r="AG2101" i="12"/>
  <c r="AG2263" i="12"/>
  <c r="AV2293" i="12"/>
  <c r="AU2293" i="12"/>
  <c r="AT2293" i="12"/>
  <c r="AQ2293" i="12"/>
  <c r="AP2293" i="12"/>
  <c r="AO2293" i="12"/>
  <c r="AL2293" i="12"/>
  <c r="AK2293" i="12"/>
  <c r="AJ2293" i="12"/>
  <c r="AJ2593" i="12"/>
  <c r="AK2593" i="12"/>
  <c r="AL2593" i="12"/>
  <c r="AJ2594" i="12"/>
  <c r="AK2594" i="12"/>
  <c r="AL2594" i="12"/>
  <c r="AJ2595" i="12"/>
  <c r="AK2595" i="12"/>
  <c r="AL2595" i="12"/>
  <c r="AJ2596" i="12"/>
  <c r="AK2596" i="12"/>
  <c r="AL2596" i="12"/>
  <c r="AJ2597" i="12"/>
  <c r="AK2597" i="12"/>
  <c r="AL2597" i="12"/>
  <c r="AJ2598" i="12"/>
  <c r="AK2598" i="12"/>
  <c r="AL2598" i="12"/>
  <c r="AJ2599" i="12"/>
  <c r="AK2599" i="12"/>
  <c r="AL2599" i="12"/>
  <c r="AJ2600" i="12"/>
  <c r="AK2600" i="12"/>
  <c r="AL2600" i="12"/>
  <c r="AJ2601" i="12"/>
  <c r="AK2601" i="12"/>
  <c r="AL2601" i="12"/>
  <c r="AJ2602" i="12"/>
  <c r="AK2602" i="12"/>
  <c r="AL2602" i="12"/>
  <c r="AJ2603" i="12"/>
  <c r="AK2603" i="12"/>
  <c r="AL2603" i="12"/>
  <c r="AJ2604" i="12"/>
  <c r="AK2604" i="12"/>
  <c r="AL2604" i="12"/>
  <c r="AJ2605" i="12"/>
  <c r="AK2605" i="12"/>
  <c r="AL2605" i="12"/>
  <c r="AJ2606" i="12"/>
  <c r="AK2606" i="12"/>
  <c r="AL2606" i="12"/>
  <c r="AJ2607" i="12"/>
  <c r="AK2607" i="12"/>
  <c r="AL2607" i="12"/>
  <c r="AJ2608" i="12"/>
  <c r="AK2608" i="12"/>
  <c r="AL2608" i="12"/>
  <c r="AJ2609" i="12"/>
  <c r="AK2609" i="12"/>
  <c r="AL2609" i="12"/>
  <c r="AJ2610" i="12"/>
  <c r="AK2610" i="12"/>
  <c r="AL2610" i="12"/>
  <c r="AJ2611" i="12"/>
  <c r="AK2611" i="12"/>
  <c r="AL2611" i="12"/>
  <c r="AJ2612" i="12"/>
  <c r="AK2612" i="12"/>
  <c r="AL2612" i="12"/>
  <c r="AJ2613" i="12"/>
  <c r="AK2613" i="12"/>
  <c r="AL2613" i="12"/>
  <c r="AJ2614" i="12"/>
  <c r="AK2614" i="12"/>
  <c r="AL2614" i="12"/>
  <c r="AJ2615" i="12"/>
  <c r="AK2615" i="12"/>
  <c r="AL2615" i="12"/>
  <c r="AJ2616" i="12"/>
  <c r="AK2616" i="12"/>
  <c r="AL2616" i="12"/>
  <c r="AJ2617" i="12"/>
  <c r="AK2617" i="12"/>
  <c r="AL2617" i="12"/>
  <c r="AJ2618" i="12"/>
  <c r="AK2618" i="12"/>
  <c r="AL2618" i="12"/>
  <c r="AJ2619" i="12"/>
  <c r="AK2619" i="12"/>
  <c r="AL2619" i="12"/>
  <c r="AJ2620" i="12"/>
  <c r="AK2620" i="12"/>
  <c r="AL2620" i="12"/>
  <c r="AJ2621" i="12"/>
  <c r="AK2621" i="12"/>
  <c r="AL2621" i="12"/>
  <c r="AJ2622" i="12"/>
  <c r="AK2622" i="12"/>
  <c r="AL2622" i="12"/>
  <c r="AJ2623" i="12"/>
  <c r="AK2623" i="12"/>
  <c r="AL2623" i="12"/>
  <c r="AJ2624" i="12"/>
  <c r="AK2624" i="12"/>
  <c r="AL2624" i="12"/>
  <c r="AJ2625" i="12"/>
  <c r="AK2625" i="12"/>
  <c r="AL2625" i="12"/>
  <c r="AJ2626" i="12"/>
  <c r="AK2626" i="12"/>
  <c r="AL2626" i="12"/>
  <c r="AJ2627" i="12"/>
  <c r="AK2627" i="12"/>
  <c r="AL2627" i="12"/>
  <c r="AJ2628" i="12"/>
  <c r="AK2628" i="12"/>
  <c r="AL2628" i="12"/>
  <c r="AJ2629" i="12"/>
  <c r="AK2629" i="12"/>
  <c r="AL2629" i="12"/>
  <c r="AJ2630" i="12"/>
  <c r="AK2630" i="12"/>
  <c r="AL2630" i="12"/>
  <c r="AJ2631" i="12"/>
  <c r="AK2631" i="12"/>
  <c r="AL2631" i="12"/>
  <c r="AJ2632" i="12"/>
  <c r="AK2632" i="12"/>
  <c r="AL2632" i="12"/>
  <c r="AJ2633" i="12"/>
  <c r="AK2633" i="12"/>
  <c r="AL2633" i="12"/>
  <c r="AJ2634" i="12"/>
  <c r="AK2634" i="12"/>
  <c r="AL2634" i="12"/>
  <c r="AJ2635" i="12"/>
  <c r="AK2635" i="12"/>
  <c r="AL2635" i="12"/>
  <c r="AJ2636" i="12"/>
  <c r="AK2636" i="12"/>
  <c r="AL2636" i="12"/>
  <c r="AJ2637" i="12"/>
  <c r="AK2637" i="12"/>
  <c r="AL2637" i="12"/>
  <c r="AJ2638" i="12"/>
  <c r="AK2638" i="12"/>
  <c r="AL2638" i="12"/>
  <c r="AJ2639" i="12"/>
  <c r="AK2639" i="12"/>
  <c r="AL2639" i="12"/>
  <c r="AJ2640" i="12"/>
  <c r="AK2640" i="12"/>
  <c r="AL2640" i="12"/>
  <c r="AJ2641" i="12"/>
  <c r="AK2641" i="12"/>
  <c r="AL2641" i="12"/>
  <c r="AJ2642" i="12"/>
  <c r="AK2642" i="12"/>
  <c r="AL2642" i="12"/>
  <c r="AJ2643" i="12"/>
  <c r="AK2643" i="12"/>
  <c r="AL2643" i="12"/>
  <c r="AJ2644" i="12"/>
  <c r="AK2644" i="12"/>
  <c r="AL2644" i="12"/>
  <c r="AJ2645" i="12"/>
  <c r="AK2645" i="12"/>
  <c r="AL2645" i="12"/>
  <c r="AJ2646" i="12"/>
  <c r="AK2646" i="12"/>
  <c r="AL2646" i="12"/>
  <c r="AJ2647" i="12"/>
  <c r="AK2647" i="12"/>
  <c r="AL2647" i="12"/>
  <c r="AJ2648" i="12"/>
  <c r="AK2648" i="12"/>
  <c r="AL2648" i="12"/>
  <c r="AJ2649" i="12"/>
  <c r="AK2649" i="12"/>
  <c r="AL2649" i="12"/>
  <c r="AJ2650" i="12"/>
  <c r="AK2650" i="12"/>
  <c r="AL2650" i="12"/>
  <c r="AJ2651" i="12"/>
  <c r="AK2651" i="12"/>
  <c r="AL2651" i="12"/>
  <c r="AJ2652" i="12"/>
  <c r="AK2652" i="12"/>
  <c r="AL2652" i="12"/>
  <c r="AJ2653" i="12"/>
  <c r="AK2653" i="12"/>
  <c r="AL2653" i="12"/>
  <c r="AJ2654" i="12"/>
  <c r="AK2654" i="12"/>
  <c r="AL2654" i="12"/>
  <c r="AJ2655" i="12"/>
  <c r="AK2655" i="12"/>
  <c r="AL2655" i="12"/>
  <c r="AJ2656" i="12"/>
  <c r="AK2656" i="12"/>
  <c r="AL2656" i="12"/>
  <c r="AJ2657" i="12"/>
  <c r="AK2657" i="12"/>
  <c r="AL2657" i="12"/>
  <c r="AJ2658" i="12"/>
  <c r="AK2658" i="12"/>
  <c r="AL2658" i="12"/>
  <c r="AJ2659" i="12"/>
  <c r="AK2659" i="12"/>
  <c r="AL2659" i="12"/>
  <c r="AJ2660" i="12"/>
  <c r="AK2660" i="12"/>
  <c r="AL2660" i="12"/>
  <c r="AJ2661" i="12"/>
  <c r="AK2661" i="12"/>
  <c r="AL2661" i="12"/>
  <c r="AJ2662" i="12"/>
  <c r="AK2662" i="12"/>
  <c r="AL2662" i="12"/>
  <c r="AJ2663" i="12"/>
  <c r="AK2663" i="12"/>
  <c r="AL2663" i="12"/>
  <c r="AJ2664" i="12"/>
  <c r="AK2664" i="12"/>
  <c r="AL2664" i="12"/>
  <c r="AJ2665" i="12"/>
  <c r="AK2665" i="12"/>
  <c r="AL2665" i="12"/>
  <c r="AJ2666" i="12"/>
  <c r="AK2666" i="12"/>
  <c r="AL2666" i="12"/>
  <c r="AJ2667" i="12"/>
  <c r="AK2667" i="12"/>
  <c r="AL2667" i="12"/>
  <c r="AJ2668" i="12"/>
  <c r="AK2668" i="12"/>
  <c r="AL2668" i="12"/>
  <c r="AJ2669" i="12"/>
  <c r="AK2669" i="12"/>
  <c r="AL2669" i="12"/>
  <c r="AJ2670" i="12"/>
  <c r="AK2670" i="12"/>
  <c r="AL2670" i="12"/>
  <c r="AJ2671" i="12"/>
  <c r="AK2671" i="12"/>
  <c r="AL2671" i="12"/>
  <c r="AJ2672" i="12"/>
  <c r="AK2672" i="12"/>
  <c r="AL2672" i="12"/>
  <c r="AJ2673" i="12"/>
  <c r="AK2673" i="12"/>
  <c r="AL2673" i="12"/>
  <c r="AJ2674" i="12"/>
  <c r="AK2674" i="12"/>
  <c r="AL2674" i="12"/>
  <c r="AJ2675" i="12"/>
  <c r="AK2675" i="12"/>
  <c r="AL2675" i="12"/>
  <c r="AJ2676" i="12"/>
  <c r="AK2676" i="12"/>
  <c r="AL2676" i="12"/>
  <c r="AJ2677" i="12"/>
  <c r="AK2677" i="12"/>
  <c r="AL2677" i="12"/>
  <c r="AJ2678" i="12"/>
  <c r="AK2678" i="12"/>
  <c r="AL2678" i="12"/>
  <c r="AJ2679" i="12"/>
  <c r="AK2679" i="12"/>
  <c r="AL2679" i="12"/>
  <c r="AJ2680" i="12"/>
  <c r="AK2680" i="12"/>
  <c r="AL2680" i="12"/>
  <c r="AJ2681" i="12"/>
  <c r="AK2681" i="12"/>
  <c r="AL2681" i="12"/>
  <c r="AJ2682" i="12"/>
  <c r="AK2682" i="12"/>
  <c r="AL2682" i="12"/>
  <c r="AJ2683" i="12"/>
  <c r="AK2683" i="12"/>
  <c r="AL2683" i="12"/>
  <c r="AJ2684" i="12"/>
  <c r="AK2684" i="12"/>
  <c r="AL2684" i="12"/>
  <c r="AJ2685" i="12"/>
  <c r="AK2685" i="12"/>
  <c r="AL2685" i="12"/>
  <c r="AJ2686" i="12"/>
  <c r="AK2686" i="12"/>
  <c r="AL2686" i="12"/>
  <c r="AJ2687" i="12"/>
  <c r="AK2687" i="12"/>
  <c r="AL2687" i="12"/>
  <c r="AJ2688" i="12"/>
  <c r="AK2688" i="12"/>
  <c r="AL2688" i="12"/>
  <c r="AJ2689" i="12"/>
  <c r="AK2689" i="12"/>
  <c r="AL2689" i="12"/>
  <c r="AJ2690" i="12"/>
  <c r="AK2690" i="12"/>
  <c r="AL2690" i="12"/>
  <c r="AJ2691" i="12"/>
  <c r="AK2691" i="12"/>
  <c r="AL2691" i="12"/>
  <c r="AJ2692" i="12"/>
  <c r="AK2692" i="12"/>
  <c r="AL2692" i="12"/>
  <c r="AJ2693" i="12"/>
  <c r="AK2693" i="12"/>
  <c r="AL2693" i="12"/>
  <c r="AJ2694" i="12"/>
  <c r="AK2694" i="12"/>
  <c r="AL2694" i="12"/>
  <c r="AJ2695" i="12"/>
  <c r="AK2695" i="12"/>
  <c r="AL2695" i="12"/>
  <c r="AJ2696" i="12"/>
  <c r="AK2696" i="12"/>
  <c r="AL2696" i="12"/>
  <c r="AJ2697" i="12"/>
  <c r="AK2697" i="12"/>
  <c r="AL2697" i="12"/>
  <c r="AJ2698" i="12"/>
  <c r="AK2698" i="12"/>
  <c r="AL2698" i="12"/>
  <c r="AJ2699" i="12"/>
  <c r="AK2699" i="12"/>
  <c r="AL2699" i="12"/>
  <c r="AJ2700" i="12"/>
  <c r="AK2700" i="12"/>
  <c r="AL2700" i="12"/>
  <c r="AJ2701" i="12"/>
  <c r="AK2701" i="12"/>
  <c r="AL2701" i="12"/>
  <c r="AJ2702" i="12"/>
  <c r="AK2702" i="12"/>
  <c r="AL2702" i="12"/>
  <c r="AJ2703" i="12"/>
  <c r="AK2703" i="12"/>
  <c r="AL2703" i="12"/>
  <c r="AJ2704" i="12"/>
  <c r="AK2704" i="12"/>
  <c r="AL2704" i="12"/>
  <c r="AJ2705" i="12"/>
  <c r="AK2705" i="12"/>
  <c r="AL2705" i="12"/>
  <c r="AJ2706" i="12"/>
  <c r="AK2706" i="12"/>
  <c r="AL2706" i="12"/>
  <c r="AJ2707" i="12"/>
  <c r="AK2707" i="12"/>
  <c r="AL2707" i="12"/>
  <c r="AJ2708" i="12"/>
  <c r="AK2708" i="12"/>
  <c r="AL2708" i="12"/>
  <c r="AJ2709" i="12"/>
  <c r="AK2709" i="12"/>
  <c r="AL2709" i="12"/>
  <c r="AJ2710" i="12"/>
  <c r="AK2710" i="12"/>
  <c r="AL2710" i="12"/>
  <c r="AJ2711" i="12"/>
  <c r="AK2711" i="12"/>
  <c r="AL2711" i="12"/>
  <c r="AL2592" i="12"/>
  <c r="AK2592" i="12"/>
  <c r="AJ2592" i="12"/>
  <c r="AJ2742" i="12"/>
  <c r="AK2742" i="12"/>
  <c r="AL2742" i="12"/>
  <c r="AJ2743" i="12"/>
  <c r="AK2743" i="12"/>
  <c r="AL2743" i="12"/>
  <c r="AJ2744" i="12"/>
  <c r="AK2744" i="12"/>
  <c r="AL2744" i="12"/>
  <c r="AJ2745" i="12"/>
  <c r="AK2745" i="12"/>
  <c r="AL2745" i="12"/>
  <c r="AJ2746" i="12"/>
  <c r="AK2746" i="12"/>
  <c r="AL2746" i="12"/>
  <c r="AJ2747" i="12"/>
  <c r="AK2747" i="12"/>
  <c r="AL2747" i="12"/>
  <c r="AJ2748" i="12"/>
  <c r="AK2748" i="12"/>
  <c r="AL2748" i="12"/>
  <c r="AJ2749" i="12"/>
  <c r="AK2749" i="12"/>
  <c r="AL2749" i="12"/>
  <c r="AJ2750" i="12"/>
  <c r="AK2750" i="12"/>
  <c r="AL2750" i="12"/>
  <c r="AJ2751" i="12"/>
  <c r="AK2751" i="12"/>
  <c r="AL2751" i="12"/>
  <c r="AJ2752" i="12"/>
  <c r="AK2752" i="12"/>
  <c r="AL2752" i="12"/>
  <c r="AJ2753" i="12"/>
  <c r="AK2753" i="12"/>
  <c r="AL2753" i="12"/>
  <c r="AJ2754" i="12"/>
  <c r="AK2754" i="12"/>
  <c r="AL2754" i="12"/>
  <c r="AJ2755" i="12"/>
  <c r="AK2755" i="12"/>
  <c r="AL2755" i="12"/>
  <c r="AJ2756" i="12"/>
  <c r="AK2756" i="12"/>
  <c r="AL2756" i="12"/>
  <c r="AJ2757" i="12"/>
  <c r="AK2757" i="12"/>
  <c r="AL2757" i="12"/>
  <c r="AJ2758" i="12"/>
  <c r="AK2758" i="12"/>
  <c r="AL2758" i="12"/>
  <c r="AJ2759" i="12"/>
  <c r="AK2759" i="12"/>
  <c r="AL2759" i="12"/>
  <c r="AJ2760" i="12"/>
  <c r="AK2760" i="12"/>
  <c r="AL2760" i="12"/>
  <c r="AJ2761" i="12"/>
  <c r="AK2761" i="12"/>
  <c r="AL2761" i="12"/>
  <c r="AJ2762" i="12"/>
  <c r="AK2762" i="12"/>
  <c r="AL2762" i="12"/>
  <c r="AJ2763" i="12"/>
  <c r="AK2763" i="12"/>
  <c r="AL2763" i="12"/>
  <c r="AJ2764" i="12"/>
  <c r="AK2764" i="12"/>
  <c r="AL2764" i="12"/>
  <c r="AJ2765" i="12"/>
  <c r="AK2765" i="12"/>
  <c r="AL2765" i="12"/>
  <c r="AJ2766" i="12"/>
  <c r="AK2766" i="12"/>
  <c r="AL2766" i="12"/>
  <c r="AJ2767" i="12"/>
  <c r="AK2767" i="12"/>
  <c r="AL2767" i="12"/>
  <c r="AJ2768" i="12"/>
  <c r="AK2768" i="12"/>
  <c r="AL2768" i="12"/>
  <c r="AJ2769" i="12"/>
  <c r="AK2769" i="12"/>
  <c r="AL2769" i="12"/>
  <c r="AJ2770" i="12"/>
  <c r="AK2770" i="12"/>
  <c r="AL2770" i="12"/>
  <c r="AJ2771" i="12"/>
  <c r="AK2771" i="12"/>
  <c r="AL2771" i="12"/>
  <c r="AJ2772" i="12"/>
  <c r="AK2772" i="12"/>
  <c r="AL2772" i="12"/>
  <c r="AJ2773" i="12"/>
  <c r="AK2773" i="12"/>
  <c r="AL2773" i="12"/>
  <c r="AJ2774" i="12"/>
  <c r="AK2774" i="12"/>
  <c r="AL2774" i="12"/>
  <c r="AJ2775" i="12"/>
  <c r="AK2775" i="12"/>
  <c r="AL2775" i="12"/>
  <c r="AJ2776" i="12"/>
  <c r="AK2776" i="12"/>
  <c r="AL2776" i="12"/>
  <c r="AJ2777" i="12"/>
  <c r="AK2777" i="12"/>
  <c r="AL2777" i="12"/>
  <c r="AJ2778" i="12"/>
  <c r="AK2778" i="12"/>
  <c r="AL2778" i="12"/>
  <c r="AJ2779" i="12"/>
  <c r="AK2779" i="12"/>
  <c r="AL2779" i="12"/>
  <c r="AJ2780" i="12"/>
  <c r="AK2780" i="12"/>
  <c r="AL2780" i="12"/>
  <c r="AJ2781" i="12"/>
  <c r="AK2781" i="12"/>
  <c r="AL2781" i="12"/>
  <c r="AJ2782" i="12"/>
  <c r="AK2782" i="12"/>
  <c r="AL2782" i="12"/>
  <c r="AJ2783" i="12"/>
  <c r="AK2783" i="12"/>
  <c r="AL2783" i="12"/>
  <c r="AJ2784" i="12"/>
  <c r="AK2784" i="12"/>
  <c r="AL2784" i="12"/>
  <c r="AJ2785" i="12"/>
  <c r="AK2785" i="12"/>
  <c r="AL2785" i="12"/>
  <c r="AJ2786" i="12"/>
  <c r="AK2786" i="12"/>
  <c r="AL2786" i="12"/>
  <c r="AJ2787" i="12"/>
  <c r="AK2787" i="12"/>
  <c r="AL2787" i="12"/>
  <c r="AJ2788" i="12"/>
  <c r="AK2788" i="12"/>
  <c r="AL2788" i="12"/>
  <c r="AJ2789" i="12"/>
  <c r="AK2789" i="12"/>
  <c r="AL2789" i="12"/>
  <c r="AJ2790" i="12"/>
  <c r="AK2790" i="12"/>
  <c r="AL2790" i="12"/>
  <c r="AJ2791" i="12"/>
  <c r="AK2791" i="12"/>
  <c r="AL2791" i="12"/>
  <c r="AJ2792" i="12"/>
  <c r="AK2792" i="12"/>
  <c r="AL2792" i="12"/>
  <c r="AJ2793" i="12"/>
  <c r="AK2793" i="12"/>
  <c r="AL2793" i="12"/>
  <c r="AJ2794" i="12"/>
  <c r="AK2794" i="12"/>
  <c r="AL2794" i="12"/>
  <c r="AJ2795" i="12"/>
  <c r="AK2795" i="12"/>
  <c r="AL2795" i="12"/>
  <c r="AJ2796" i="12"/>
  <c r="AK2796" i="12"/>
  <c r="AL2796" i="12"/>
  <c r="AJ2797" i="12"/>
  <c r="AK2797" i="12"/>
  <c r="AL2797" i="12"/>
  <c r="AJ2798" i="12"/>
  <c r="AK2798" i="12"/>
  <c r="AL2798" i="12"/>
  <c r="AJ2799" i="12"/>
  <c r="AK2799" i="12"/>
  <c r="AL2799" i="12"/>
  <c r="AJ2800" i="12"/>
  <c r="AK2800" i="12"/>
  <c r="AL2800" i="12"/>
  <c r="AJ2801" i="12"/>
  <c r="AK2801" i="12"/>
  <c r="AL2801" i="12"/>
  <c r="AJ2802" i="12"/>
  <c r="AK2802" i="12"/>
  <c r="AL2802" i="12"/>
  <c r="AJ2803" i="12"/>
  <c r="AK2803" i="12"/>
  <c r="AL2803" i="12"/>
  <c r="AJ2804" i="12"/>
  <c r="AK2804" i="12"/>
  <c r="AL2804" i="12"/>
  <c r="AJ2805" i="12"/>
  <c r="AK2805" i="12"/>
  <c r="AL2805" i="12"/>
  <c r="AJ2806" i="12"/>
  <c r="AK2806" i="12"/>
  <c r="AL2806" i="12"/>
  <c r="AJ2807" i="12"/>
  <c r="AK2807" i="12"/>
  <c r="AL2807" i="12"/>
  <c r="AJ2808" i="12"/>
  <c r="AK2808" i="12"/>
  <c r="AL2808" i="12"/>
  <c r="AJ2809" i="12"/>
  <c r="AK2809" i="12"/>
  <c r="AL2809" i="12"/>
  <c r="AJ2810" i="12"/>
  <c r="AK2810" i="12"/>
  <c r="AL2810" i="12"/>
  <c r="AJ2811" i="12"/>
  <c r="AK2811" i="12"/>
  <c r="AL2811" i="12"/>
  <c r="AJ2812" i="12"/>
  <c r="AK2812" i="12"/>
  <c r="AL2812" i="12"/>
  <c r="AJ2813" i="12"/>
  <c r="AK2813" i="12"/>
  <c r="AL2813" i="12"/>
  <c r="AJ2814" i="12"/>
  <c r="AK2814" i="12"/>
  <c r="AL2814" i="12"/>
  <c r="AJ2815" i="12"/>
  <c r="AK2815" i="12"/>
  <c r="AL2815" i="12"/>
  <c r="AJ2816" i="12"/>
  <c r="AK2816" i="12"/>
  <c r="AL2816" i="12"/>
  <c r="AJ2817" i="12"/>
  <c r="AK2817" i="12"/>
  <c r="AL2817" i="12"/>
  <c r="AJ2818" i="12"/>
  <c r="AK2818" i="12"/>
  <c r="AL2818" i="12"/>
  <c r="AJ2819" i="12"/>
  <c r="AK2819" i="12"/>
  <c r="AL2819" i="12"/>
  <c r="AJ2820" i="12"/>
  <c r="AK2820" i="12"/>
  <c r="AL2820" i="12"/>
  <c r="AJ2821" i="12"/>
  <c r="AK2821" i="12"/>
  <c r="AL2821" i="12"/>
  <c r="AJ2822" i="12"/>
  <c r="AK2822" i="12"/>
  <c r="AL2822" i="12"/>
  <c r="AJ2823" i="12"/>
  <c r="AK2823" i="12"/>
  <c r="AL2823" i="12"/>
  <c r="AJ2824" i="12"/>
  <c r="AK2824" i="12"/>
  <c r="AL2824" i="12"/>
  <c r="AJ2825" i="12"/>
  <c r="AK2825" i="12"/>
  <c r="AL2825" i="12"/>
  <c r="AJ2826" i="12"/>
  <c r="AK2826" i="12"/>
  <c r="AL2826" i="12"/>
  <c r="AJ2827" i="12"/>
  <c r="AK2827" i="12"/>
  <c r="AL2827" i="12"/>
  <c r="AJ2828" i="12"/>
  <c r="AK2828" i="12"/>
  <c r="AL2828" i="12"/>
  <c r="AJ2829" i="12"/>
  <c r="AK2829" i="12"/>
  <c r="AL2829" i="12"/>
  <c r="AJ2830" i="12"/>
  <c r="AK2830" i="12"/>
  <c r="AL2830" i="12"/>
  <c r="AJ2831" i="12"/>
  <c r="AK2831" i="12"/>
  <c r="AL2831" i="12"/>
  <c r="AJ2832" i="12"/>
  <c r="AK2832" i="12"/>
  <c r="AL2832" i="12"/>
  <c r="AJ2833" i="12"/>
  <c r="AK2833" i="12"/>
  <c r="AL2833" i="12"/>
  <c r="AJ2834" i="12"/>
  <c r="AK2834" i="12"/>
  <c r="AL2834" i="12"/>
  <c r="AJ2835" i="12"/>
  <c r="AK2835" i="12"/>
  <c r="AL2835" i="12"/>
  <c r="AJ2836" i="12"/>
  <c r="AK2836" i="12"/>
  <c r="AL2836" i="12"/>
  <c r="AJ2837" i="12"/>
  <c r="AK2837" i="12"/>
  <c r="AL2837" i="12"/>
  <c r="AJ2838" i="12"/>
  <c r="AK2838" i="12"/>
  <c r="AL2838" i="12"/>
  <c r="AJ2839" i="12"/>
  <c r="AK2839" i="12"/>
  <c r="AL2839" i="12"/>
  <c r="AJ2840" i="12"/>
  <c r="AK2840" i="12"/>
  <c r="AL2840" i="12"/>
  <c r="AJ2841" i="12"/>
  <c r="AK2841" i="12"/>
  <c r="AL2841" i="12"/>
  <c r="AJ2842" i="12"/>
  <c r="AK2842" i="12"/>
  <c r="AL2842" i="12"/>
  <c r="AJ2843" i="12"/>
  <c r="AK2843" i="12"/>
  <c r="AL2843" i="12"/>
  <c r="AJ2844" i="12"/>
  <c r="AK2844" i="12"/>
  <c r="AL2844" i="12"/>
  <c r="AJ2845" i="12"/>
  <c r="AK2845" i="12"/>
  <c r="AL2845" i="12"/>
  <c r="AJ2846" i="12"/>
  <c r="AK2846" i="12"/>
  <c r="AL2846" i="12"/>
  <c r="AJ2847" i="12"/>
  <c r="AK2847" i="12"/>
  <c r="AL2847" i="12"/>
  <c r="AJ2848" i="12"/>
  <c r="AK2848" i="12"/>
  <c r="AL2848" i="12"/>
  <c r="AJ2849" i="12"/>
  <c r="AK2849" i="12"/>
  <c r="AL2849" i="12"/>
  <c r="AJ2850" i="12"/>
  <c r="AK2850" i="12"/>
  <c r="AL2850" i="12"/>
  <c r="AJ2851" i="12"/>
  <c r="AK2851" i="12"/>
  <c r="AL2851" i="12"/>
  <c r="AJ2852" i="12"/>
  <c r="AK2852" i="12"/>
  <c r="AL2852" i="12"/>
  <c r="AJ2853" i="12"/>
  <c r="AK2853" i="12"/>
  <c r="AL2853" i="12"/>
  <c r="AJ2854" i="12"/>
  <c r="AK2854" i="12"/>
  <c r="AL2854" i="12"/>
  <c r="AJ2855" i="12"/>
  <c r="AK2855" i="12"/>
  <c r="AL2855" i="12"/>
  <c r="AJ2856" i="12"/>
  <c r="AK2856" i="12"/>
  <c r="AL2856" i="12"/>
  <c r="AJ2857" i="12"/>
  <c r="AK2857" i="12"/>
  <c r="AL2857" i="12"/>
  <c r="AJ2858" i="12"/>
  <c r="AK2858" i="12"/>
  <c r="AL2858" i="12"/>
  <c r="AJ2859" i="12"/>
  <c r="AK2859" i="12"/>
  <c r="AL2859" i="12"/>
  <c r="AJ2860" i="12"/>
  <c r="AK2860" i="12"/>
  <c r="AL2860" i="12"/>
  <c r="AL2741" i="12"/>
  <c r="AK2741" i="12"/>
  <c r="AJ2741" i="12"/>
  <c r="AG2737" i="12"/>
  <c r="AA2861" i="12"/>
  <c r="AJ2881" i="12"/>
  <c r="AK2881" i="12"/>
  <c r="AL2881" i="12"/>
  <c r="AJ2882" i="12"/>
  <c r="AK2882" i="12"/>
  <c r="AL2882" i="12"/>
  <c r="AJ2883" i="12"/>
  <c r="AK2883" i="12"/>
  <c r="AL2883" i="12"/>
  <c r="AJ2884" i="12"/>
  <c r="AK2884" i="12"/>
  <c r="AL2884" i="12"/>
  <c r="AJ2885" i="12"/>
  <c r="AK2885" i="12"/>
  <c r="AL2885" i="12"/>
  <c r="AJ2886" i="12"/>
  <c r="AK2886" i="12"/>
  <c r="AL2886" i="12"/>
  <c r="AJ2887" i="12"/>
  <c r="AK2887" i="12"/>
  <c r="AL2887" i="12"/>
  <c r="AJ2888" i="12"/>
  <c r="AK2888" i="12"/>
  <c r="AL2888" i="12"/>
  <c r="AJ2889" i="12"/>
  <c r="AK2889" i="12"/>
  <c r="AL2889" i="12"/>
  <c r="AJ2890" i="12"/>
  <c r="AK2890" i="12"/>
  <c r="AL2890" i="12"/>
  <c r="AJ2891" i="12"/>
  <c r="AK2891" i="12"/>
  <c r="AL2891" i="12"/>
  <c r="AJ2892" i="12"/>
  <c r="AK2892" i="12"/>
  <c r="AL2892" i="12"/>
  <c r="AJ2893" i="12"/>
  <c r="AK2893" i="12"/>
  <c r="AL2893" i="12"/>
  <c r="AJ2894" i="12"/>
  <c r="AK2894" i="12"/>
  <c r="AL2894" i="12"/>
  <c r="AJ2895" i="12"/>
  <c r="AK2895" i="12"/>
  <c r="AL2895" i="12"/>
  <c r="AJ2896" i="12"/>
  <c r="AK2896" i="12"/>
  <c r="AL2896" i="12"/>
  <c r="AJ2897" i="12"/>
  <c r="AK2897" i="12"/>
  <c r="AL2897" i="12"/>
  <c r="AJ2898" i="12"/>
  <c r="AK2898" i="12"/>
  <c r="AL2898" i="12"/>
  <c r="AJ2899" i="12"/>
  <c r="AK2899" i="12"/>
  <c r="AL2899" i="12"/>
  <c r="AJ2900" i="12"/>
  <c r="AK2900" i="12"/>
  <c r="AL2900" i="12"/>
  <c r="AJ2901" i="12"/>
  <c r="AK2901" i="12"/>
  <c r="AL2901" i="12"/>
  <c r="AJ2902" i="12"/>
  <c r="AK2902" i="12"/>
  <c r="AL2902" i="12"/>
  <c r="AJ2903" i="12"/>
  <c r="AK2903" i="12"/>
  <c r="AL2903" i="12"/>
  <c r="AJ2904" i="12"/>
  <c r="AK2904" i="12"/>
  <c r="AL2904" i="12"/>
  <c r="AJ2905" i="12"/>
  <c r="AK2905" i="12"/>
  <c r="AL2905" i="12"/>
  <c r="AJ2906" i="12"/>
  <c r="AK2906" i="12"/>
  <c r="AL2906" i="12"/>
  <c r="AJ2907" i="12"/>
  <c r="AK2907" i="12"/>
  <c r="AL2907" i="12"/>
  <c r="AJ2908" i="12"/>
  <c r="AK2908" i="12"/>
  <c r="AL2908" i="12"/>
  <c r="AJ2909" i="12"/>
  <c r="AK2909" i="12"/>
  <c r="AL2909" i="12"/>
  <c r="AJ2910" i="12"/>
  <c r="AK2910" i="12"/>
  <c r="AL2910" i="12"/>
  <c r="AJ2911" i="12"/>
  <c r="AK2911" i="12"/>
  <c r="AL2911" i="12"/>
  <c r="AJ2912" i="12"/>
  <c r="AK2912" i="12"/>
  <c r="AL2912" i="12"/>
  <c r="AJ2913" i="12"/>
  <c r="AK2913" i="12"/>
  <c r="AL2913" i="12"/>
  <c r="AJ2914" i="12"/>
  <c r="AK2914" i="12"/>
  <c r="AL2914" i="12"/>
  <c r="AJ2915" i="12"/>
  <c r="AK2915" i="12"/>
  <c r="AL2915" i="12"/>
  <c r="AJ2916" i="12"/>
  <c r="AK2916" i="12"/>
  <c r="AL2916" i="12"/>
  <c r="AJ2917" i="12"/>
  <c r="AK2917" i="12"/>
  <c r="AL2917" i="12"/>
  <c r="AJ2918" i="12"/>
  <c r="AK2918" i="12"/>
  <c r="AL2918" i="12"/>
  <c r="AJ2919" i="12"/>
  <c r="AK2919" i="12"/>
  <c r="AL2919" i="12"/>
  <c r="AJ2920" i="12"/>
  <c r="AK2920" i="12"/>
  <c r="AL2920" i="12"/>
  <c r="AJ2921" i="12"/>
  <c r="AK2921" i="12"/>
  <c r="AL2921" i="12"/>
  <c r="AJ2922" i="12"/>
  <c r="AK2922" i="12"/>
  <c r="AL2922" i="12"/>
  <c r="AJ2923" i="12"/>
  <c r="AK2923" i="12"/>
  <c r="AL2923" i="12"/>
  <c r="AJ2924" i="12"/>
  <c r="AK2924" i="12"/>
  <c r="AL2924" i="12"/>
  <c r="AJ2925" i="12"/>
  <c r="AK2925" i="12"/>
  <c r="AL2925" i="12"/>
  <c r="AJ2926" i="12"/>
  <c r="AK2926" i="12"/>
  <c r="AL2926" i="12"/>
  <c r="AJ2927" i="12"/>
  <c r="AK2927" i="12"/>
  <c r="AL2927" i="12"/>
  <c r="AJ2928" i="12"/>
  <c r="AK2928" i="12"/>
  <c r="AL2928" i="12"/>
  <c r="AJ2929" i="12"/>
  <c r="AK2929" i="12"/>
  <c r="AL2929" i="12"/>
  <c r="AJ2930" i="12"/>
  <c r="AK2930" i="12"/>
  <c r="AL2930" i="12"/>
  <c r="AJ2931" i="12"/>
  <c r="AK2931" i="12"/>
  <c r="AL2931" i="12"/>
  <c r="AJ2932" i="12"/>
  <c r="AK2932" i="12"/>
  <c r="AL2932" i="12"/>
  <c r="AJ2933" i="12"/>
  <c r="AK2933" i="12"/>
  <c r="AL2933" i="12"/>
  <c r="AJ2934" i="12"/>
  <c r="AK2934" i="12"/>
  <c r="AL2934" i="12"/>
  <c r="AJ2935" i="12"/>
  <c r="AK2935" i="12"/>
  <c r="AL2935" i="12"/>
  <c r="AJ2936" i="12"/>
  <c r="AK2936" i="12"/>
  <c r="AL2936" i="12"/>
  <c r="AJ2937" i="12"/>
  <c r="AK2937" i="12"/>
  <c r="AL2937" i="12"/>
  <c r="AJ2938" i="12"/>
  <c r="AK2938" i="12"/>
  <c r="AL2938" i="12"/>
  <c r="AJ2939" i="12"/>
  <c r="AK2939" i="12"/>
  <c r="AL2939" i="12"/>
  <c r="AJ2940" i="12"/>
  <c r="AK2940" i="12"/>
  <c r="AL2940" i="12"/>
  <c r="AJ2941" i="12"/>
  <c r="AK2941" i="12"/>
  <c r="AL2941" i="12"/>
  <c r="AJ2942" i="12"/>
  <c r="AK2942" i="12"/>
  <c r="AL2942" i="12"/>
  <c r="AJ2943" i="12"/>
  <c r="AK2943" i="12"/>
  <c r="AL2943" i="12"/>
  <c r="AJ2944" i="12"/>
  <c r="AK2944" i="12"/>
  <c r="AL2944" i="12"/>
  <c r="AJ2945" i="12"/>
  <c r="AK2945" i="12"/>
  <c r="AL2945" i="12"/>
  <c r="AJ2946" i="12"/>
  <c r="AK2946" i="12"/>
  <c r="AL2946" i="12"/>
  <c r="AJ2947" i="12"/>
  <c r="AK2947" i="12"/>
  <c r="AL2947" i="12"/>
  <c r="AJ2948" i="12"/>
  <c r="AK2948" i="12"/>
  <c r="AL2948" i="12"/>
  <c r="AJ2949" i="12"/>
  <c r="AK2949" i="12"/>
  <c r="AL2949" i="12"/>
  <c r="AJ2950" i="12"/>
  <c r="AK2950" i="12"/>
  <c r="AL2950" i="12"/>
  <c r="AJ2951" i="12"/>
  <c r="AK2951" i="12"/>
  <c r="AL2951" i="12"/>
  <c r="AJ2952" i="12"/>
  <c r="AK2952" i="12"/>
  <c r="AL2952" i="12"/>
  <c r="AJ2953" i="12"/>
  <c r="AK2953" i="12"/>
  <c r="AL2953" i="12"/>
  <c r="AJ2954" i="12"/>
  <c r="AK2954" i="12"/>
  <c r="AL2954" i="12"/>
  <c r="AJ2955" i="12"/>
  <c r="AK2955" i="12"/>
  <c r="AL2955" i="12"/>
  <c r="AJ2956" i="12"/>
  <c r="AK2956" i="12"/>
  <c r="AL2956" i="12"/>
  <c r="AJ2957" i="12"/>
  <c r="AK2957" i="12"/>
  <c r="AL2957" i="12"/>
  <c r="AJ2958" i="12"/>
  <c r="AK2958" i="12"/>
  <c r="AL2958" i="12"/>
  <c r="AJ2959" i="12"/>
  <c r="AK2959" i="12"/>
  <c r="AL2959" i="12"/>
  <c r="AJ2960" i="12"/>
  <c r="AK2960" i="12"/>
  <c r="AL2960" i="12"/>
  <c r="AJ2961" i="12"/>
  <c r="AK2961" i="12"/>
  <c r="AL2961" i="12"/>
  <c r="AJ2962" i="12"/>
  <c r="AK2962" i="12"/>
  <c r="AL2962" i="12"/>
  <c r="AJ2963" i="12"/>
  <c r="AK2963" i="12"/>
  <c r="AL2963" i="12"/>
  <c r="AJ2964" i="12"/>
  <c r="AK2964" i="12"/>
  <c r="AL2964" i="12"/>
  <c r="AJ2965" i="12"/>
  <c r="AK2965" i="12"/>
  <c r="AL2965" i="12"/>
  <c r="AJ2966" i="12"/>
  <c r="AK2966" i="12"/>
  <c r="AL2966" i="12"/>
  <c r="AJ2967" i="12"/>
  <c r="AK2967" i="12"/>
  <c r="AL2967" i="12"/>
  <c r="AJ2968" i="12"/>
  <c r="AK2968" i="12"/>
  <c r="AL2968" i="12"/>
  <c r="AJ2969" i="12"/>
  <c r="AK2969" i="12"/>
  <c r="AL2969" i="12"/>
  <c r="AJ2970" i="12"/>
  <c r="AK2970" i="12"/>
  <c r="AL2970" i="12"/>
  <c r="AJ2971" i="12"/>
  <c r="AK2971" i="12"/>
  <c r="AL2971" i="12"/>
  <c r="AJ2972" i="12"/>
  <c r="AK2972" i="12"/>
  <c r="AL2972" i="12"/>
  <c r="AJ2973" i="12"/>
  <c r="AK2973" i="12"/>
  <c r="AL2973" i="12"/>
  <c r="AJ2974" i="12"/>
  <c r="AK2974" i="12"/>
  <c r="AL2974" i="12"/>
  <c r="AJ2975" i="12"/>
  <c r="AK2975" i="12"/>
  <c r="AL2975" i="12"/>
  <c r="AJ2976" i="12"/>
  <c r="AK2976" i="12"/>
  <c r="AL2976" i="12"/>
  <c r="AJ2977" i="12"/>
  <c r="AK2977" i="12"/>
  <c r="AL2977" i="12"/>
  <c r="AJ2978" i="12"/>
  <c r="AK2978" i="12"/>
  <c r="AL2978" i="12"/>
  <c r="AJ2979" i="12"/>
  <c r="AK2979" i="12"/>
  <c r="AL2979" i="12"/>
  <c r="AJ2980" i="12"/>
  <c r="AK2980" i="12"/>
  <c r="AL2980" i="12"/>
  <c r="AJ2981" i="12"/>
  <c r="AK2981" i="12"/>
  <c r="AL2981" i="12"/>
  <c r="AJ2982" i="12"/>
  <c r="AK2982" i="12"/>
  <c r="AL2982" i="12"/>
  <c r="AJ2983" i="12"/>
  <c r="AK2983" i="12"/>
  <c r="AL2983" i="12"/>
  <c r="AJ2984" i="12"/>
  <c r="AK2984" i="12"/>
  <c r="AL2984" i="12"/>
  <c r="AJ2985" i="12"/>
  <c r="AK2985" i="12"/>
  <c r="AL2985" i="12"/>
  <c r="AJ2986" i="12"/>
  <c r="AK2986" i="12"/>
  <c r="AL2986" i="12"/>
  <c r="AJ2987" i="12"/>
  <c r="AK2987" i="12"/>
  <c r="AL2987" i="12"/>
  <c r="AJ2988" i="12"/>
  <c r="AK2988" i="12"/>
  <c r="AL2988" i="12"/>
  <c r="AJ2989" i="12"/>
  <c r="AK2989" i="12"/>
  <c r="AL2989" i="12"/>
  <c r="AJ2990" i="12"/>
  <c r="AK2990" i="12"/>
  <c r="AL2990" i="12"/>
  <c r="AJ2991" i="12"/>
  <c r="AK2991" i="12"/>
  <c r="AL2991" i="12"/>
  <c r="AJ2992" i="12"/>
  <c r="AK2992" i="12"/>
  <c r="AL2992" i="12"/>
  <c r="AJ2993" i="12"/>
  <c r="AK2993" i="12"/>
  <c r="AL2993" i="12"/>
  <c r="AJ2994" i="12"/>
  <c r="AK2994" i="12"/>
  <c r="AL2994" i="12"/>
  <c r="AJ2995" i="12"/>
  <c r="AK2995" i="12"/>
  <c r="AL2995" i="12"/>
  <c r="AJ2996" i="12"/>
  <c r="AK2996" i="12"/>
  <c r="AL2996" i="12"/>
  <c r="AJ2997" i="12"/>
  <c r="AK2997" i="12"/>
  <c r="AL2997" i="12"/>
  <c r="AJ2998" i="12"/>
  <c r="AK2998" i="12"/>
  <c r="AL2998" i="12"/>
  <c r="AJ2999" i="12"/>
  <c r="AK2999" i="12"/>
  <c r="AL2999" i="12"/>
  <c r="AG2875" i="12"/>
  <c r="AL2880" i="12"/>
  <c r="AK2880" i="12"/>
  <c r="AJ2880" i="12"/>
  <c r="AJ3021" i="12"/>
  <c r="AK3021" i="12"/>
  <c r="AL3021" i="12"/>
  <c r="AO3021" i="12"/>
  <c r="AP3021" i="12"/>
  <c r="AQ3021" i="12"/>
  <c r="AJ3022" i="12"/>
  <c r="AK3022" i="12"/>
  <c r="AL3022" i="12"/>
  <c r="AO3022" i="12"/>
  <c r="AP3022" i="12"/>
  <c r="AQ3022" i="12"/>
  <c r="AJ3023" i="12"/>
  <c r="AK3023" i="12"/>
  <c r="AL3023" i="12"/>
  <c r="AO3023" i="12"/>
  <c r="AP3023" i="12"/>
  <c r="AQ3023" i="12"/>
  <c r="AJ3024" i="12"/>
  <c r="AK3024" i="12"/>
  <c r="AL3024" i="12"/>
  <c r="AO3024" i="12"/>
  <c r="AP3024" i="12"/>
  <c r="AQ3024" i="12"/>
  <c r="AJ3025" i="12"/>
  <c r="AK3025" i="12"/>
  <c r="AL3025" i="12"/>
  <c r="AO3025" i="12"/>
  <c r="AP3025" i="12"/>
  <c r="AQ3025" i="12"/>
  <c r="AJ3026" i="12"/>
  <c r="AK3026" i="12"/>
  <c r="AL3026" i="12"/>
  <c r="AO3026" i="12"/>
  <c r="AP3026" i="12"/>
  <c r="AQ3026" i="12"/>
  <c r="AJ3027" i="12"/>
  <c r="AK3027" i="12"/>
  <c r="AL3027" i="12"/>
  <c r="AO3027" i="12"/>
  <c r="AP3027" i="12"/>
  <c r="AQ3027" i="12"/>
  <c r="AJ3028" i="12"/>
  <c r="AK3028" i="12"/>
  <c r="AL3028" i="12"/>
  <c r="AO3028" i="12"/>
  <c r="AP3028" i="12"/>
  <c r="AQ3028" i="12"/>
  <c r="AJ3029" i="12"/>
  <c r="AK3029" i="12"/>
  <c r="AL3029" i="12"/>
  <c r="AO3029" i="12"/>
  <c r="AP3029" i="12"/>
  <c r="AQ3029" i="12"/>
  <c r="AJ3030" i="12"/>
  <c r="AK3030" i="12"/>
  <c r="AL3030" i="12"/>
  <c r="AO3030" i="12"/>
  <c r="AP3030" i="12"/>
  <c r="AQ3030" i="12"/>
  <c r="AJ3031" i="12"/>
  <c r="AK3031" i="12"/>
  <c r="AL3031" i="12"/>
  <c r="AO3031" i="12"/>
  <c r="AP3031" i="12"/>
  <c r="AQ3031" i="12"/>
  <c r="AJ3032" i="12"/>
  <c r="AK3032" i="12"/>
  <c r="AL3032" i="12"/>
  <c r="AO3032" i="12"/>
  <c r="AP3032" i="12"/>
  <c r="AQ3032" i="12"/>
  <c r="AJ3033" i="12"/>
  <c r="AK3033" i="12"/>
  <c r="AL3033" i="12"/>
  <c r="AO3033" i="12"/>
  <c r="AP3033" i="12"/>
  <c r="AQ3033" i="12"/>
  <c r="AJ3034" i="12"/>
  <c r="AK3034" i="12"/>
  <c r="AL3034" i="12"/>
  <c r="AO3034" i="12"/>
  <c r="AP3034" i="12"/>
  <c r="AQ3034" i="12"/>
  <c r="AJ3035" i="12"/>
  <c r="AK3035" i="12"/>
  <c r="AL3035" i="12"/>
  <c r="AO3035" i="12"/>
  <c r="AP3035" i="12"/>
  <c r="AQ3035" i="12"/>
  <c r="AJ3036" i="12"/>
  <c r="AK3036" i="12"/>
  <c r="AL3036" i="12"/>
  <c r="AO3036" i="12"/>
  <c r="AP3036" i="12"/>
  <c r="AQ3036" i="12"/>
  <c r="AJ3037" i="12"/>
  <c r="AK3037" i="12"/>
  <c r="AL3037" i="12"/>
  <c r="AO3037" i="12"/>
  <c r="AP3037" i="12"/>
  <c r="AQ3037" i="12"/>
  <c r="AJ3038" i="12"/>
  <c r="AK3038" i="12"/>
  <c r="AL3038" i="12"/>
  <c r="AO3038" i="12"/>
  <c r="AP3038" i="12"/>
  <c r="AQ3038" i="12"/>
  <c r="AJ3039" i="12"/>
  <c r="AK3039" i="12"/>
  <c r="AL3039" i="12"/>
  <c r="AO3039" i="12"/>
  <c r="AP3039" i="12"/>
  <c r="AQ3039" i="12"/>
  <c r="AJ3040" i="12"/>
  <c r="AK3040" i="12"/>
  <c r="AL3040" i="12"/>
  <c r="AO3040" i="12"/>
  <c r="AP3040" i="12"/>
  <c r="AQ3040" i="12"/>
  <c r="AJ3041" i="12"/>
  <c r="AK3041" i="12"/>
  <c r="AL3041" i="12"/>
  <c r="AO3041" i="12"/>
  <c r="AP3041" i="12"/>
  <c r="AQ3041" i="12"/>
  <c r="AJ3042" i="12"/>
  <c r="AK3042" i="12"/>
  <c r="AL3042" i="12"/>
  <c r="AO3042" i="12"/>
  <c r="AP3042" i="12"/>
  <c r="AQ3042" i="12"/>
  <c r="AJ3043" i="12"/>
  <c r="AK3043" i="12"/>
  <c r="AL3043" i="12"/>
  <c r="AO3043" i="12"/>
  <c r="AP3043" i="12"/>
  <c r="AQ3043" i="12"/>
  <c r="AJ3044" i="12"/>
  <c r="AK3044" i="12"/>
  <c r="AL3044" i="12"/>
  <c r="AO3044" i="12"/>
  <c r="AP3044" i="12"/>
  <c r="AQ3044" i="12"/>
  <c r="AJ3045" i="12"/>
  <c r="AK3045" i="12"/>
  <c r="AL3045" i="12"/>
  <c r="AO3045" i="12"/>
  <c r="AP3045" i="12"/>
  <c r="AQ3045" i="12"/>
  <c r="AJ3046" i="12"/>
  <c r="AK3046" i="12"/>
  <c r="AL3046" i="12"/>
  <c r="AO3046" i="12"/>
  <c r="AP3046" i="12"/>
  <c r="AQ3046" i="12"/>
  <c r="AJ3047" i="12"/>
  <c r="AK3047" i="12"/>
  <c r="AL3047" i="12"/>
  <c r="AO3047" i="12"/>
  <c r="AP3047" i="12"/>
  <c r="AQ3047" i="12"/>
  <c r="AJ3048" i="12"/>
  <c r="AK3048" i="12"/>
  <c r="AL3048" i="12"/>
  <c r="AO3048" i="12"/>
  <c r="AP3048" i="12"/>
  <c r="AQ3048" i="12"/>
  <c r="AJ3049" i="12"/>
  <c r="AK3049" i="12"/>
  <c r="AL3049" i="12"/>
  <c r="AO3049" i="12"/>
  <c r="AP3049" i="12"/>
  <c r="AQ3049" i="12"/>
  <c r="AJ3050" i="12"/>
  <c r="AK3050" i="12"/>
  <c r="AL3050" i="12"/>
  <c r="AO3050" i="12"/>
  <c r="AP3050" i="12"/>
  <c r="AQ3050" i="12"/>
  <c r="AJ3051" i="12"/>
  <c r="AK3051" i="12"/>
  <c r="AL3051" i="12"/>
  <c r="AO3051" i="12"/>
  <c r="AP3051" i="12"/>
  <c r="AQ3051" i="12"/>
  <c r="AJ3052" i="12"/>
  <c r="AK3052" i="12"/>
  <c r="AL3052" i="12"/>
  <c r="AO3052" i="12"/>
  <c r="AP3052" i="12"/>
  <c r="AQ3052" i="12"/>
  <c r="AJ3053" i="12"/>
  <c r="AK3053" i="12"/>
  <c r="AL3053" i="12"/>
  <c r="AO3053" i="12"/>
  <c r="AP3053" i="12"/>
  <c r="AQ3053" i="12"/>
  <c r="AJ3054" i="12"/>
  <c r="AK3054" i="12"/>
  <c r="AL3054" i="12"/>
  <c r="AO3054" i="12"/>
  <c r="AP3054" i="12"/>
  <c r="AQ3054" i="12"/>
  <c r="AJ3055" i="12"/>
  <c r="AK3055" i="12"/>
  <c r="AL3055" i="12"/>
  <c r="AO3055" i="12"/>
  <c r="AP3055" i="12"/>
  <c r="AQ3055" i="12"/>
  <c r="AJ3056" i="12"/>
  <c r="AK3056" i="12"/>
  <c r="AL3056" i="12"/>
  <c r="AO3056" i="12"/>
  <c r="AP3056" i="12"/>
  <c r="AQ3056" i="12"/>
  <c r="AJ3057" i="12"/>
  <c r="AK3057" i="12"/>
  <c r="AL3057" i="12"/>
  <c r="AO3057" i="12"/>
  <c r="AP3057" i="12"/>
  <c r="AQ3057" i="12"/>
  <c r="AJ3058" i="12"/>
  <c r="AK3058" i="12"/>
  <c r="AL3058" i="12"/>
  <c r="AO3058" i="12"/>
  <c r="AP3058" i="12"/>
  <c r="AQ3058" i="12"/>
  <c r="AJ3059" i="12"/>
  <c r="AK3059" i="12"/>
  <c r="AL3059" i="12"/>
  <c r="AO3059" i="12"/>
  <c r="AP3059" i="12"/>
  <c r="AQ3059" i="12"/>
  <c r="AJ3060" i="12"/>
  <c r="AK3060" i="12"/>
  <c r="AL3060" i="12"/>
  <c r="AO3060" i="12"/>
  <c r="AP3060" i="12"/>
  <c r="AQ3060" i="12"/>
  <c r="AJ3061" i="12"/>
  <c r="AK3061" i="12"/>
  <c r="AL3061" i="12"/>
  <c r="AO3061" i="12"/>
  <c r="AP3061" i="12"/>
  <c r="AQ3061" i="12"/>
  <c r="AJ3062" i="12"/>
  <c r="AK3062" i="12"/>
  <c r="AL3062" i="12"/>
  <c r="AO3062" i="12"/>
  <c r="AP3062" i="12"/>
  <c r="AQ3062" i="12"/>
  <c r="AJ3063" i="12"/>
  <c r="AK3063" i="12"/>
  <c r="AL3063" i="12"/>
  <c r="AO3063" i="12"/>
  <c r="AP3063" i="12"/>
  <c r="AQ3063" i="12"/>
  <c r="AJ3064" i="12"/>
  <c r="AK3064" i="12"/>
  <c r="AL3064" i="12"/>
  <c r="AO3064" i="12"/>
  <c r="AP3064" i="12"/>
  <c r="AQ3064" i="12"/>
  <c r="AJ3065" i="12"/>
  <c r="AK3065" i="12"/>
  <c r="AL3065" i="12"/>
  <c r="AO3065" i="12"/>
  <c r="AP3065" i="12"/>
  <c r="AQ3065" i="12"/>
  <c r="AJ3066" i="12"/>
  <c r="AK3066" i="12"/>
  <c r="AL3066" i="12"/>
  <c r="AO3066" i="12"/>
  <c r="AP3066" i="12"/>
  <c r="AQ3066" i="12"/>
  <c r="AJ3067" i="12"/>
  <c r="AK3067" i="12"/>
  <c r="AL3067" i="12"/>
  <c r="AO3067" i="12"/>
  <c r="AP3067" i="12"/>
  <c r="AQ3067" i="12"/>
  <c r="AJ3068" i="12"/>
  <c r="AK3068" i="12"/>
  <c r="AL3068" i="12"/>
  <c r="AO3068" i="12"/>
  <c r="AP3068" i="12"/>
  <c r="AQ3068" i="12"/>
  <c r="AJ3069" i="12"/>
  <c r="AK3069" i="12"/>
  <c r="AL3069" i="12"/>
  <c r="AO3069" i="12"/>
  <c r="AP3069" i="12"/>
  <c r="AQ3069" i="12"/>
  <c r="AJ3070" i="12"/>
  <c r="AK3070" i="12"/>
  <c r="AL3070" i="12"/>
  <c r="AO3070" i="12"/>
  <c r="AP3070" i="12"/>
  <c r="AQ3070" i="12"/>
  <c r="AJ3071" i="12"/>
  <c r="AK3071" i="12"/>
  <c r="AL3071" i="12"/>
  <c r="AO3071" i="12"/>
  <c r="AP3071" i="12"/>
  <c r="AQ3071" i="12"/>
  <c r="AJ3072" i="12"/>
  <c r="AK3072" i="12"/>
  <c r="AL3072" i="12"/>
  <c r="AO3072" i="12"/>
  <c r="AP3072" i="12"/>
  <c r="AQ3072" i="12"/>
  <c r="AJ3073" i="12"/>
  <c r="AK3073" i="12"/>
  <c r="AL3073" i="12"/>
  <c r="AO3073" i="12"/>
  <c r="AP3073" i="12"/>
  <c r="AQ3073" i="12"/>
  <c r="AJ3074" i="12"/>
  <c r="AK3074" i="12"/>
  <c r="AL3074" i="12"/>
  <c r="AO3074" i="12"/>
  <c r="AP3074" i="12"/>
  <c r="AQ3074" i="12"/>
  <c r="AJ3075" i="12"/>
  <c r="AK3075" i="12"/>
  <c r="AL3075" i="12"/>
  <c r="AO3075" i="12"/>
  <c r="AP3075" i="12"/>
  <c r="AQ3075" i="12"/>
  <c r="AJ3076" i="12"/>
  <c r="AK3076" i="12"/>
  <c r="AL3076" i="12"/>
  <c r="AO3076" i="12"/>
  <c r="AP3076" i="12"/>
  <c r="AQ3076" i="12"/>
  <c r="AJ3077" i="12"/>
  <c r="AK3077" i="12"/>
  <c r="AL3077" i="12"/>
  <c r="AO3077" i="12"/>
  <c r="AP3077" i="12"/>
  <c r="AQ3077" i="12"/>
  <c r="AJ3078" i="12"/>
  <c r="AK3078" i="12"/>
  <c r="AL3078" i="12"/>
  <c r="AO3078" i="12"/>
  <c r="AP3078" i="12"/>
  <c r="AQ3078" i="12"/>
  <c r="AJ3079" i="12"/>
  <c r="AK3079" i="12"/>
  <c r="AL3079" i="12"/>
  <c r="AO3079" i="12"/>
  <c r="AP3079" i="12"/>
  <c r="AQ3079" i="12"/>
  <c r="AJ3080" i="12"/>
  <c r="AK3080" i="12"/>
  <c r="AL3080" i="12"/>
  <c r="AO3080" i="12"/>
  <c r="AP3080" i="12"/>
  <c r="AQ3080" i="12"/>
  <c r="AJ3081" i="12"/>
  <c r="AK3081" i="12"/>
  <c r="AL3081" i="12"/>
  <c r="AO3081" i="12"/>
  <c r="AP3081" i="12"/>
  <c r="AQ3081" i="12"/>
  <c r="AJ3082" i="12"/>
  <c r="AK3082" i="12"/>
  <c r="AL3082" i="12"/>
  <c r="AO3082" i="12"/>
  <c r="AP3082" i="12"/>
  <c r="AQ3082" i="12"/>
  <c r="AJ3083" i="12"/>
  <c r="AK3083" i="12"/>
  <c r="AL3083" i="12"/>
  <c r="AO3083" i="12"/>
  <c r="AP3083" i="12"/>
  <c r="AQ3083" i="12"/>
  <c r="AJ3084" i="12"/>
  <c r="AK3084" i="12"/>
  <c r="AL3084" i="12"/>
  <c r="AO3084" i="12"/>
  <c r="AP3084" i="12"/>
  <c r="AQ3084" i="12"/>
  <c r="AJ3085" i="12"/>
  <c r="AK3085" i="12"/>
  <c r="AL3085" i="12"/>
  <c r="AO3085" i="12"/>
  <c r="AP3085" i="12"/>
  <c r="AQ3085" i="12"/>
  <c r="AJ3086" i="12"/>
  <c r="AK3086" i="12"/>
  <c r="AL3086" i="12"/>
  <c r="AO3086" i="12"/>
  <c r="AP3086" i="12"/>
  <c r="AQ3086" i="12"/>
  <c r="AJ3087" i="12"/>
  <c r="AK3087" i="12"/>
  <c r="AL3087" i="12"/>
  <c r="AO3087" i="12"/>
  <c r="AP3087" i="12"/>
  <c r="AQ3087" i="12"/>
  <c r="AJ3088" i="12"/>
  <c r="AK3088" i="12"/>
  <c r="AL3088" i="12"/>
  <c r="AO3088" i="12"/>
  <c r="AP3088" i="12"/>
  <c r="AQ3088" i="12"/>
  <c r="AJ3089" i="12"/>
  <c r="AK3089" i="12"/>
  <c r="AL3089" i="12"/>
  <c r="AO3089" i="12"/>
  <c r="AP3089" i="12"/>
  <c r="AQ3089" i="12"/>
  <c r="AJ3090" i="12"/>
  <c r="AK3090" i="12"/>
  <c r="AL3090" i="12"/>
  <c r="AO3090" i="12"/>
  <c r="AP3090" i="12"/>
  <c r="AQ3090" i="12"/>
  <c r="AJ3091" i="12"/>
  <c r="AK3091" i="12"/>
  <c r="AL3091" i="12"/>
  <c r="AO3091" i="12"/>
  <c r="AP3091" i="12"/>
  <c r="AQ3091" i="12"/>
  <c r="AJ3092" i="12"/>
  <c r="AK3092" i="12"/>
  <c r="AL3092" i="12"/>
  <c r="AO3092" i="12"/>
  <c r="AP3092" i="12"/>
  <c r="AQ3092" i="12"/>
  <c r="AJ3093" i="12"/>
  <c r="AK3093" i="12"/>
  <c r="AL3093" i="12"/>
  <c r="AO3093" i="12"/>
  <c r="AP3093" i="12"/>
  <c r="AQ3093" i="12"/>
  <c r="AJ3094" i="12"/>
  <c r="AK3094" i="12"/>
  <c r="AL3094" i="12"/>
  <c r="AO3094" i="12"/>
  <c r="AP3094" i="12"/>
  <c r="AQ3094" i="12"/>
  <c r="AJ3095" i="12"/>
  <c r="AK3095" i="12"/>
  <c r="AL3095" i="12"/>
  <c r="AO3095" i="12"/>
  <c r="AP3095" i="12"/>
  <c r="AQ3095" i="12"/>
  <c r="AJ3096" i="12"/>
  <c r="AK3096" i="12"/>
  <c r="AL3096" i="12"/>
  <c r="AO3096" i="12"/>
  <c r="AP3096" i="12"/>
  <c r="AQ3096" i="12"/>
  <c r="AJ3097" i="12"/>
  <c r="AK3097" i="12"/>
  <c r="AL3097" i="12"/>
  <c r="AO3097" i="12"/>
  <c r="AP3097" i="12"/>
  <c r="AQ3097" i="12"/>
  <c r="AJ3098" i="12"/>
  <c r="AK3098" i="12"/>
  <c r="AL3098" i="12"/>
  <c r="AO3098" i="12"/>
  <c r="AP3098" i="12"/>
  <c r="AQ3098" i="12"/>
  <c r="AJ3099" i="12"/>
  <c r="AK3099" i="12"/>
  <c r="AL3099" i="12"/>
  <c r="AO3099" i="12"/>
  <c r="AP3099" i="12"/>
  <c r="AQ3099" i="12"/>
  <c r="AJ3100" i="12"/>
  <c r="AK3100" i="12"/>
  <c r="AL3100" i="12"/>
  <c r="AO3100" i="12"/>
  <c r="AP3100" i="12"/>
  <c r="AQ3100" i="12"/>
  <c r="AJ3101" i="12"/>
  <c r="AK3101" i="12"/>
  <c r="AL3101" i="12"/>
  <c r="AO3101" i="12"/>
  <c r="AP3101" i="12"/>
  <c r="AQ3101" i="12"/>
  <c r="AJ3102" i="12"/>
  <c r="AK3102" i="12"/>
  <c r="AL3102" i="12"/>
  <c r="AO3102" i="12"/>
  <c r="AP3102" i="12"/>
  <c r="AQ3102" i="12"/>
  <c r="AJ3103" i="12"/>
  <c r="AK3103" i="12"/>
  <c r="AL3103" i="12"/>
  <c r="AO3103" i="12"/>
  <c r="AP3103" i="12"/>
  <c r="AQ3103" i="12"/>
  <c r="AJ3104" i="12"/>
  <c r="AK3104" i="12"/>
  <c r="AL3104" i="12"/>
  <c r="AO3104" i="12"/>
  <c r="AP3104" i="12"/>
  <c r="AQ3104" i="12"/>
  <c r="AJ3105" i="12"/>
  <c r="AK3105" i="12"/>
  <c r="AL3105" i="12"/>
  <c r="AO3105" i="12"/>
  <c r="AP3105" i="12"/>
  <c r="AQ3105" i="12"/>
  <c r="AJ3106" i="12"/>
  <c r="AK3106" i="12"/>
  <c r="AL3106" i="12"/>
  <c r="AO3106" i="12"/>
  <c r="AP3106" i="12"/>
  <c r="AQ3106" i="12"/>
  <c r="AJ3107" i="12"/>
  <c r="AK3107" i="12"/>
  <c r="AL3107" i="12"/>
  <c r="AO3107" i="12"/>
  <c r="AP3107" i="12"/>
  <c r="AQ3107" i="12"/>
  <c r="AJ3108" i="12"/>
  <c r="AK3108" i="12"/>
  <c r="AL3108" i="12"/>
  <c r="AO3108" i="12"/>
  <c r="AP3108" i="12"/>
  <c r="AQ3108" i="12"/>
  <c r="AJ3109" i="12"/>
  <c r="AK3109" i="12"/>
  <c r="AL3109" i="12"/>
  <c r="AO3109" i="12"/>
  <c r="AP3109" i="12"/>
  <c r="AQ3109" i="12"/>
  <c r="AJ3110" i="12"/>
  <c r="AK3110" i="12"/>
  <c r="AL3110" i="12"/>
  <c r="AO3110" i="12"/>
  <c r="AP3110" i="12"/>
  <c r="AQ3110" i="12"/>
  <c r="AJ3111" i="12"/>
  <c r="AK3111" i="12"/>
  <c r="AL3111" i="12"/>
  <c r="AO3111" i="12"/>
  <c r="AP3111" i="12"/>
  <c r="AQ3111" i="12"/>
  <c r="AJ3112" i="12"/>
  <c r="AK3112" i="12"/>
  <c r="AL3112" i="12"/>
  <c r="AO3112" i="12"/>
  <c r="AP3112" i="12"/>
  <c r="AQ3112" i="12"/>
  <c r="AJ3113" i="12"/>
  <c r="AK3113" i="12"/>
  <c r="AL3113" i="12"/>
  <c r="AO3113" i="12"/>
  <c r="AP3113" i="12"/>
  <c r="AQ3113" i="12"/>
  <c r="AJ3114" i="12"/>
  <c r="AK3114" i="12"/>
  <c r="AL3114" i="12"/>
  <c r="AO3114" i="12"/>
  <c r="AP3114" i="12"/>
  <c r="AQ3114" i="12"/>
  <c r="AJ3115" i="12"/>
  <c r="AK3115" i="12"/>
  <c r="AL3115" i="12"/>
  <c r="AO3115" i="12"/>
  <c r="AP3115" i="12"/>
  <c r="AQ3115" i="12"/>
  <c r="AJ3116" i="12"/>
  <c r="AK3116" i="12"/>
  <c r="AL3116" i="12"/>
  <c r="AO3116" i="12"/>
  <c r="AP3116" i="12"/>
  <c r="AQ3116" i="12"/>
  <c r="AJ3117" i="12"/>
  <c r="AK3117" i="12"/>
  <c r="AL3117" i="12"/>
  <c r="AO3117" i="12"/>
  <c r="AP3117" i="12"/>
  <c r="AQ3117" i="12"/>
  <c r="AJ3118" i="12"/>
  <c r="AK3118" i="12"/>
  <c r="AL3118" i="12"/>
  <c r="AO3118" i="12"/>
  <c r="AP3118" i="12"/>
  <c r="AQ3118" i="12"/>
  <c r="AJ3119" i="12"/>
  <c r="AK3119" i="12"/>
  <c r="AL3119" i="12"/>
  <c r="AO3119" i="12"/>
  <c r="AP3119" i="12"/>
  <c r="AQ3119" i="12"/>
  <c r="AJ3120" i="12"/>
  <c r="AK3120" i="12"/>
  <c r="AL3120" i="12"/>
  <c r="AO3120" i="12"/>
  <c r="AP3120" i="12"/>
  <c r="AQ3120" i="12"/>
  <c r="AJ3121" i="12"/>
  <c r="AK3121" i="12"/>
  <c r="AL3121" i="12"/>
  <c r="AO3121" i="12"/>
  <c r="AP3121" i="12"/>
  <c r="AQ3121" i="12"/>
  <c r="AJ3122" i="12"/>
  <c r="AK3122" i="12"/>
  <c r="AL3122" i="12"/>
  <c r="AO3122" i="12"/>
  <c r="AP3122" i="12"/>
  <c r="AQ3122" i="12"/>
  <c r="AJ3123" i="12"/>
  <c r="AK3123" i="12"/>
  <c r="AL3123" i="12"/>
  <c r="AO3123" i="12"/>
  <c r="AP3123" i="12"/>
  <c r="AQ3123" i="12"/>
  <c r="AJ3124" i="12"/>
  <c r="AK3124" i="12"/>
  <c r="AL3124" i="12"/>
  <c r="AO3124" i="12"/>
  <c r="AP3124" i="12"/>
  <c r="AQ3124" i="12"/>
  <c r="AJ3125" i="12"/>
  <c r="AK3125" i="12"/>
  <c r="AL3125" i="12"/>
  <c r="AO3125" i="12"/>
  <c r="AP3125" i="12"/>
  <c r="AQ3125" i="12"/>
  <c r="AJ3126" i="12"/>
  <c r="AK3126" i="12"/>
  <c r="AL3126" i="12"/>
  <c r="AO3126" i="12"/>
  <c r="AP3126" i="12"/>
  <c r="AQ3126" i="12"/>
  <c r="AJ3127" i="12"/>
  <c r="AK3127" i="12"/>
  <c r="AL3127" i="12"/>
  <c r="AO3127" i="12"/>
  <c r="AP3127" i="12"/>
  <c r="AQ3127" i="12"/>
  <c r="AJ3128" i="12"/>
  <c r="AK3128" i="12"/>
  <c r="AL3128" i="12"/>
  <c r="AO3128" i="12"/>
  <c r="AP3128" i="12"/>
  <c r="AQ3128" i="12"/>
  <c r="AJ3129" i="12"/>
  <c r="AK3129" i="12"/>
  <c r="AL3129" i="12"/>
  <c r="AO3129" i="12"/>
  <c r="AP3129" i="12"/>
  <c r="AQ3129" i="12"/>
  <c r="AJ3130" i="12"/>
  <c r="AK3130" i="12"/>
  <c r="AL3130" i="12"/>
  <c r="AO3130" i="12"/>
  <c r="AP3130" i="12"/>
  <c r="AQ3130" i="12"/>
  <c r="AJ3131" i="12"/>
  <c r="AK3131" i="12"/>
  <c r="AL3131" i="12"/>
  <c r="AO3131" i="12"/>
  <c r="AP3131" i="12"/>
  <c r="AQ3131" i="12"/>
  <c r="AJ3132" i="12"/>
  <c r="AK3132" i="12"/>
  <c r="AL3132" i="12"/>
  <c r="AO3132" i="12"/>
  <c r="AP3132" i="12"/>
  <c r="AQ3132" i="12"/>
  <c r="AJ3133" i="12"/>
  <c r="AK3133" i="12"/>
  <c r="AL3133" i="12"/>
  <c r="AO3133" i="12"/>
  <c r="AP3133" i="12"/>
  <c r="AQ3133" i="12"/>
  <c r="AJ3134" i="12"/>
  <c r="AK3134" i="12"/>
  <c r="AL3134" i="12"/>
  <c r="AO3134" i="12"/>
  <c r="AP3134" i="12"/>
  <c r="AQ3134" i="12"/>
  <c r="AJ3135" i="12"/>
  <c r="AK3135" i="12"/>
  <c r="AL3135" i="12"/>
  <c r="AO3135" i="12"/>
  <c r="AP3135" i="12"/>
  <c r="AQ3135" i="12"/>
  <c r="AJ3136" i="12"/>
  <c r="AK3136" i="12"/>
  <c r="AL3136" i="12"/>
  <c r="AO3136" i="12"/>
  <c r="AP3136" i="12"/>
  <c r="AQ3136" i="12"/>
  <c r="AJ3137" i="12"/>
  <c r="AK3137" i="12"/>
  <c r="AL3137" i="12"/>
  <c r="AO3137" i="12"/>
  <c r="AP3137" i="12"/>
  <c r="AQ3137" i="12"/>
  <c r="AJ3138" i="12"/>
  <c r="AK3138" i="12"/>
  <c r="AL3138" i="12"/>
  <c r="AO3138" i="12"/>
  <c r="AP3138" i="12"/>
  <c r="AQ3138" i="12"/>
  <c r="AJ3139" i="12"/>
  <c r="AK3139" i="12"/>
  <c r="AL3139" i="12"/>
  <c r="AO3139" i="12"/>
  <c r="AP3139" i="12"/>
  <c r="AQ3139" i="12"/>
  <c r="AQ3020" i="12"/>
  <c r="AP3020" i="12"/>
  <c r="AO3020" i="12"/>
  <c r="AJ3020" i="12"/>
  <c r="AL3020" i="12"/>
  <c r="AK3020" i="12"/>
  <c r="AG3014" i="12"/>
  <c r="AJ3162" i="12"/>
  <c r="AK3162" i="12"/>
  <c r="AL3162" i="12"/>
  <c r="AO3162" i="12"/>
  <c r="AP3162" i="12"/>
  <c r="AQ3162" i="12"/>
  <c r="AJ3163" i="12"/>
  <c r="AK3163" i="12"/>
  <c r="AL3163" i="12"/>
  <c r="AO3163" i="12"/>
  <c r="AP3163" i="12"/>
  <c r="AQ3163" i="12"/>
  <c r="AJ3164" i="12"/>
  <c r="AK3164" i="12"/>
  <c r="AL3164" i="12"/>
  <c r="AO3164" i="12"/>
  <c r="AP3164" i="12"/>
  <c r="AQ3164" i="12"/>
  <c r="AJ3165" i="12"/>
  <c r="AK3165" i="12"/>
  <c r="AL3165" i="12"/>
  <c r="AO3165" i="12"/>
  <c r="AP3165" i="12"/>
  <c r="AQ3165" i="12"/>
  <c r="AJ3166" i="12"/>
  <c r="AK3166" i="12"/>
  <c r="AL3166" i="12"/>
  <c r="AO3166" i="12"/>
  <c r="AP3166" i="12"/>
  <c r="AQ3166" i="12"/>
  <c r="AJ3167" i="12"/>
  <c r="AK3167" i="12"/>
  <c r="AL3167" i="12"/>
  <c r="AO3167" i="12"/>
  <c r="AP3167" i="12"/>
  <c r="AQ3167" i="12"/>
  <c r="AJ3168" i="12"/>
  <c r="AK3168" i="12"/>
  <c r="AL3168" i="12"/>
  <c r="AO3168" i="12"/>
  <c r="AP3168" i="12"/>
  <c r="AQ3168" i="12"/>
  <c r="AJ3169" i="12"/>
  <c r="AK3169" i="12"/>
  <c r="AL3169" i="12"/>
  <c r="AO3169" i="12"/>
  <c r="AP3169" i="12"/>
  <c r="AQ3169" i="12"/>
  <c r="AJ3170" i="12"/>
  <c r="AK3170" i="12"/>
  <c r="AL3170" i="12"/>
  <c r="AO3170" i="12"/>
  <c r="AP3170" i="12"/>
  <c r="AQ3170" i="12"/>
  <c r="AJ3171" i="12"/>
  <c r="AK3171" i="12"/>
  <c r="AL3171" i="12"/>
  <c r="AO3171" i="12"/>
  <c r="AP3171" i="12"/>
  <c r="AQ3171" i="12"/>
  <c r="AJ3172" i="12"/>
  <c r="AK3172" i="12"/>
  <c r="AL3172" i="12"/>
  <c r="AO3172" i="12"/>
  <c r="AP3172" i="12"/>
  <c r="AQ3172" i="12"/>
  <c r="AJ3173" i="12"/>
  <c r="AK3173" i="12"/>
  <c r="AL3173" i="12"/>
  <c r="AO3173" i="12"/>
  <c r="AP3173" i="12"/>
  <c r="AQ3173" i="12"/>
  <c r="AJ3174" i="12"/>
  <c r="AK3174" i="12"/>
  <c r="AL3174" i="12"/>
  <c r="AO3174" i="12"/>
  <c r="AP3174" i="12"/>
  <c r="AQ3174" i="12"/>
  <c r="AJ3175" i="12"/>
  <c r="AK3175" i="12"/>
  <c r="AL3175" i="12"/>
  <c r="AO3175" i="12"/>
  <c r="AP3175" i="12"/>
  <c r="AQ3175" i="12"/>
  <c r="AJ3176" i="12"/>
  <c r="AK3176" i="12"/>
  <c r="AL3176" i="12"/>
  <c r="AO3176" i="12"/>
  <c r="AP3176" i="12"/>
  <c r="AQ3176" i="12"/>
  <c r="AJ3177" i="12"/>
  <c r="AK3177" i="12"/>
  <c r="AL3177" i="12"/>
  <c r="AO3177" i="12"/>
  <c r="AP3177" i="12"/>
  <c r="AQ3177" i="12"/>
  <c r="AJ3178" i="12"/>
  <c r="AK3178" i="12"/>
  <c r="AL3178" i="12"/>
  <c r="AO3178" i="12"/>
  <c r="AP3178" i="12"/>
  <c r="AQ3178" i="12"/>
  <c r="AJ3179" i="12"/>
  <c r="AK3179" i="12"/>
  <c r="AL3179" i="12"/>
  <c r="AO3179" i="12"/>
  <c r="AP3179" i="12"/>
  <c r="AQ3179" i="12"/>
  <c r="AJ3180" i="12"/>
  <c r="AK3180" i="12"/>
  <c r="AL3180" i="12"/>
  <c r="AO3180" i="12"/>
  <c r="AP3180" i="12"/>
  <c r="AQ3180" i="12"/>
  <c r="AJ3181" i="12"/>
  <c r="AK3181" i="12"/>
  <c r="AL3181" i="12"/>
  <c r="AO3181" i="12"/>
  <c r="AP3181" i="12"/>
  <c r="AQ3181" i="12"/>
  <c r="AJ3182" i="12"/>
  <c r="AK3182" i="12"/>
  <c r="AL3182" i="12"/>
  <c r="AO3182" i="12"/>
  <c r="AP3182" i="12"/>
  <c r="AQ3182" i="12"/>
  <c r="AJ3183" i="12"/>
  <c r="AK3183" i="12"/>
  <c r="AL3183" i="12"/>
  <c r="AO3183" i="12"/>
  <c r="AP3183" i="12"/>
  <c r="AQ3183" i="12"/>
  <c r="AJ3184" i="12"/>
  <c r="AK3184" i="12"/>
  <c r="AL3184" i="12"/>
  <c r="AO3184" i="12"/>
  <c r="AP3184" i="12"/>
  <c r="AQ3184" i="12"/>
  <c r="AJ3185" i="12"/>
  <c r="AK3185" i="12"/>
  <c r="AL3185" i="12"/>
  <c r="AO3185" i="12"/>
  <c r="AP3185" i="12"/>
  <c r="AQ3185" i="12"/>
  <c r="AJ3186" i="12"/>
  <c r="AK3186" i="12"/>
  <c r="AL3186" i="12"/>
  <c r="AO3186" i="12"/>
  <c r="AP3186" i="12"/>
  <c r="AQ3186" i="12"/>
  <c r="AJ3187" i="12"/>
  <c r="AK3187" i="12"/>
  <c r="AL3187" i="12"/>
  <c r="AO3187" i="12"/>
  <c r="AP3187" i="12"/>
  <c r="AQ3187" i="12"/>
  <c r="AJ3188" i="12"/>
  <c r="AK3188" i="12"/>
  <c r="AL3188" i="12"/>
  <c r="AO3188" i="12"/>
  <c r="AP3188" i="12"/>
  <c r="AQ3188" i="12"/>
  <c r="AJ3189" i="12"/>
  <c r="AK3189" i="12"/>
  <c r="AL3189" i="12"/>
  <c r="AO3189" i="12"/>
  <c r="AP3189" i="12"/>
  <c r="AQ3189" i="12"/>
  <c r="AJ3190" i="12"/>
  <c r="AK3190" i="12"/>
  <c r="AL3190" i="12"/>
  <c r="AO3190" i="12"/>
  <c r="AP3190" i="12"/>
  <c r="AQ3190" i="12"/>
  <c r="AJ3191" i="12"/>
  <c r="AK3191" i="12"/>
  <c r="AL3191" i="12"/>
  <c r="AO3191" i="12"/>
  <c r="AP3191" i="12"/>
  <c r="AQ3191" i="12"/>
  <c r="AJ3192" i="12"/>
  <c r="AK3192" i="12"/>
  <c r="AL3192" i="12"/>
  <c r="AO3192" i="12"/>
  <c r="AP3192" i="12"/>
  <c r="AQ3192" i="12"/>
  <c r="AJ3193" i="12"/>
  <c r="AK3193" i="12"/>
  <c r="AL3193" i="12"/>
  <c r="AO3193" i="12"/>
  <c r="AP3193" i="12"/>
  <c r="AQ3193" i="12"/>
  <c r="AJ3194" i="12"/>
  <c r="AK3194" i="12"/>
  <c r="AL3194" i="12"/>
  <c r="AO3194" i="12"/>
  <c r="AP3194" i="12"/>
  <c r="AQ3194" i="12"/>
  <c r="AJ3195" i="12"/>
  <c r="AK3195" i="12"/>
  <c r="AL3195" i="12"/>
  <c r="AO3195" i="12"/>
  <c r="AP3195" i="12"/>
  <c r="AQ3195" i="12"/>
  <c r="AJ3196" i="12"/>
  <c r="AK3196" i="12"/>
  <c r="AL3196" i="12"/>
  <c r="AO3196" i="12"/>
  <c r="AP3196" i="12"/>
  <c r="AQ3196" i="12"/>
  <c r="AJ3197" i="12"/>
  <c r="AK3197" i="12"/>
  <c r="AL3197" i="12"/>
  <c r="AO3197" i="12"/>
  <c r="AP3197" i="12"/>
  <c r="AQ3197" i="12"/>
  <c r="AJ3198" i="12"/>
  <c r="AK3198" i="12"/>
  <c r="AL3198" i="12"/>
  <c r="AO3198" i="12"/>
  <c r="AP3198" i="12"/>
  <c r="AQ3198" i="12"/>
  <c r="AJ3199" i="12"/>
  <c r="AK3199" i="12"/>
  <c r="AL3199" i="12"/>
  <c r="AO3199" i="12"/>
  <c r="AP3199" i="12"/>
  <c r="AQ3199" i="12"/>
  <c r="AJ3200" i="12"/>
  <c r="AK3200" i="12"/>
  <c r="AL3200" i="12"/>
  <c r="AO3200" i="12"/>
  <c r="AP3200" i="12"/>
  <c r="AQ3200" i="12"/>
  <c r="AJ3201" i="12"/>
  <c r="AK3201" i="12"/>
  <c r="AL3201" i="12"/>
  <c r="AO3201" i="12"/>
  <c r="AP3201" i="12"/>
  <c r="AQ3201" i="12"/>
  <c r="AJ3202" i="12"/>
  <c r="AK3202" i="12"/>
  <c r="AL3202" i="12"/>
  <c r="AO3202" i="12"/>
  <c r="AP3202" i="12"/>
  <c r="AQ3202" i="12"/>
  <c r="AJ3203" i="12"/>
  <c r="AK3203" i="12"/>
  <c r="AL3203" i="12"/>
  <c r="AO3203" i="12"/>
  <c r="AP3203" i="12"/>
  <c r="AQ3203" i="12"/>
  <c r="AJ3204" i="12"/>
  <c r="AK3204" i="12"/>
  <c r="AL3204" i="12"/>
  <c r="AO3204" i="12"/>
  <c r="AP3204" i="12"/>
  <c r="AQ3204" i="12"/>
  <c r="AJ3205" i="12"/>
  <c r="AK3205" i="12"/>
  <c r="AL3205" i="12"/>
  <c r="AO3205" i="12"/>
  <c r="AP3205" i="12"/>
  <c r="AQ3205" i="12"/>
  <c r="AJ3206" i="12"/>
  <c r="AK3206" i="12"/>
  <c r="AL3206" i="12"/>
  <c r="AO3206" i="12"/>
  <c r="AP3206" i="12"/>
  <c r="AQ3206" i="12"/>
  <c r="AJ3207" i="12"/>
  <c r="AK3207" i="12"/>
  <c r="AL3207" i="12"/>
  <c r="AO3207" i="12"/>
  <c r="AP3207" i="12"/>
  <c r="AQ3207" i="12"/>
  <c r="AJ3208" i="12"/>
  <c r="AK3208" i="12"/>
  <c r="AL3208" i="12"/>
  <c r="AO3208" i="12"/>
  <c r="AP3208" i="12"/>
  <c r="AQ3208" i="12"/>
  <c r="AJ3209" i="12"/>
  <c r="AK3209" i="12"/>
  <c r="AL3209" i="12"/>
  <c r="AO3209" i="12"/>
  <c r="AP3209" i="12"/>
  <c r="AQ3209" i="12"/>
  <c r="AJ3210" i="12"/>
  <c r="AK3210" i="12"/>
  <c r="AL3210" i="12"/>
  <c r="AO3210" i="12"/>
  <c r="AP3210" i="12"/>
  <c r="AQ3210" i="12"/>
  <c r="AJ3211" i="12"/>
  <c r="AK3211" i="12"/>
  <c r="AL3211" i="12"/>
  <c r="AO3211" i="12"/>
  <c r="AP3211" i="12"/>
  <c r="AQ3211" i="12"/>
  <c r="AJ3212" i="12"/>
  <c r="AK3212" i="12"/>
  <c r="AL3212" i="12"/>
  <c r="AO3212" i="12"/>
  <c r="AP3212" i="12"/>
  <c r="AQ3212" i="12"/>
  <c r="AJ3213" i="12"/>
  <c r="AK3213" i="12"/>
  <c r="AL3213" i="12"/>
  <c r="AO3213" i="12"/>
  <c r="AP3213" i="12"/>
  <c r="AQ3213" i="12"/>
  <c r="AJ3214" i="12"/>
  <c r="AK3214" i="12"/>
  <c r="AL3214" i="12"/>
  <c r="AO3214" i="12"/>
  <c r="AP3214" i="12"/>
  <c r="AQ3214" i="12"/>
  <c r="AJ3215" i="12"/>
  <c r="AK3215" i="12"/>
  <c r="AL3215" i="12"/>
  <c r="AO3215" i="12"/>
  <c r="AP3215" i="12"/>
  <c r="AQ3215" i="12"/>
  <c r="AJ3216" i="12"/>
  <c r="AK3216" i="12"/>
  <c r="AL3216" i="12"/>
  <c r="AO3216" i="12"/>
  <c r="AP3216" i="12"/>
  <c r="AQ3216" i="12"/>
  <c r="AJ3217" i="12"/>
  <c r="AK3217" i="12"/>
  <c r="AL3217" i="12"/>
  <c r="AO3217" i="12"/>
  <c r="AP3217" i="12"/>
  <c r="AQ3217" i="12"/>
  <c r="AJ3218" i="12"/>
  <c r="AK3218" i="12"/>
  <c r="AL3218" i="12"/>
  <c r="AO3218" i="12"/>
  <c r="AP3218" i="12"/>
  <c r="AQ3218" i="12"/>
  <c r="AJ3219" i="12"/>
  <c r="AK3219" i="12"/>
  <c r="AL3219" i="12"/>
  <c r="AO3219" i="12"/>
  <c r="AP3219" i="12"/>
  <c r="AQ3219" i="12"/>
  <c r="AJ3220" i="12"/>
  <c r="AK3220" i="12"/>
  <c r="AL3220" i="12"/>
  <c r="AO3220" i="12"/>
  <c r="AP3220" i="12"/>
  <c r="AQ3220" i="12"/>
  <c r="AJ3221" i="12"/>
  <c r="AK3221" i="12"/>
  <c r="AL3221" i="12"/>
  <c r="AO3221" i="12"/>
  <c r="AP3221" i="12"/>
  <c r="AQ3221" i="12"/>
  <c r="AJ3222" i="12"/>
  <c r="AK3222" i="12"/>
  <c r="AL3222" i="12"/>
  <c r="AO3222" i="12"/>
  <c r="AP3222" i="12"/>
  <c r="AQ3222" i="12"/>
  <c r="AJ3223" i="12"/>
  <c r="AK3223" i="12"/>
  <c r="AL3223" i="12"/>
  <c r="AO3223" i="12"/>
  <c r="AP3223" i="12"/>
  <c r="AQ3223" i="12"/>
  <c r="AJ3224" i="12"/>
  <c r="AK3224" i="12"/>
  <c r="AL3224" i="12"/>
  <c r="AO3224" i="12"/>
  <c r="AP3224" i="12"/>
  <c r="AQ3224" i="12"/>
  <c r="AJ3225" i="12"/>
  <c r="AK3225" i="12"/>
  <c r="AL3225" i="12"/>
  <c r="AO3225" i="12"/>
  <c r="AP3225" i="12"/>
  <c r="AQ3225" i="12"/>
  <c r="AJ3226" i="12"/>
  <c r="AK3226" i="12"/>
  <c r="AL3226" i="12"/>
  <c r="AO3226" i="12"/>
  <c r="AP3226" i="12"/>
  <c r="AQ3226" i="12"/>
  <c r="AJ3227" i="12"/>
  <c r="AK3227" i="12"/>
  <c r="AL3227" i="12"/>
  <c r="AO3227" i="12"/>
  <c r="AP3227" i="12"/>
  <c r="AQ3227" i="12"/>
  <c r="AJ3228" i="12"/>
  <c r="AK3228" i="12"/>
  <c r="AL3228" i="12"/>
  <c r="AO3228" i="12"/>
  <c r="AP3228" i="12"/>
  <c r="AQ3228" i="12"/>
  <c r="AJ3229" i="12"/>
  <c r="AK3229" i="12"/>
  <c r="AL3229" i="12"/>
  <c r="AO3229" i="12"/>
  <c r="AP3229" i="12"/>
  <c r="AQ3229" i="12"/>
  <c r="AJ3230" i="12"/>
  <c r="AK3230" i="12"/>
  <c r="AL3230" i="12"/>
  <c r="AO3230" i="12"/>
  <c r="AP3230" i="12"/>
  <c r="AQ3230" i="12"/>
  <c r="AJ3231" i="12"/>
  <c r="AK3231" i="12"/>
  <c r="AL3231" i="12"/>
  <c r="AO3231" i="12"/>
  <c r="AP3231" i="12"/>
  <c r="AQ3231" i="12"/>
  <c r="AJ3232" i="12"/>
  <c r="AK3232" i="12"/>
  <c r="AL3232" i="12"/>
  <c r="AO3232" i="12"/>
  <c r="AP3232" i="12"/>
  <c r="AQ3232" i="12"/>
  <c r="AJ3233" i="12"/>
  <c r="AK3233" i="12"/>
  <c r="AL3233" i="12"/>
  <c r="AO3233" i="12"/>
  <c r="AP3233" i="12"/>
  <c r="AQ3233" i="12"/>
  <c r="AJ3234" i="12"/>
  <c r="AK3234" i="12"/>
  <c r="AL3234" i="12"/>
  <c r="AO3234" i="12"/>
  <c r="AP3234" i="12"/>
  <c r="AQ3234" i="12"/>
  <c r="AJ3235" i="12"/>
  <c r="AK3235" i="12"/>
  <c r="AL3235" i="12"/>
  <c r="AO3235" i="12"/>
  <c r="AP3235" i="12"/>
  <c r="AQ3235" i="12"/>
  <c r="AJ3236" i="12"/>
  <c r="AK3236" i="12"/>
  <c r="AL3236" i="12"/>
  <c r="AO3236" i="12"/>
  <c r="AP3236" i="12"/>
  <c r="AQ3236" i="12"/>
  <c r="AJ3237" i="12"/>
  <c r="AK3237" i="12"/>
  <c r="AL3237" i="12"/>
  <c r="AO3237" i="12"/>
  <c r="AP3237" i="12"/>
  <c r="AQ3237" i="12"/>
  <c r="AJ3238" i="12"/>
  <c r="AK3238" i="12"/>
  <c r="AL3238" i="12"/>
  <c r="AO3238" i="12"/>
  <c r="AP3238" i="12"/>
  <c r="AQ3238" i="12"/>
  <c r="AJ3239" i="12"/>
  <c r="AK3239" i="12"/>
  <c r="AL3239" i="12"/>
  <c r="AO3239" i="12"/>
  <c r="AP3239" i="12"/>
  <c r="AQ3239" i="12"/>
  <c r="AJ3240" i="12"/>
  <c r="AK3240" i="12"/>
  <c r="AL3240" i="12"/>
  <c r="AO3240" i="12"/>
  <c r="AP3240" i="12"/>
  <c r="AQ3240" i="12"/>
  <c r="AJ3241" i="12"/>
  <c r="AK3241" i="12"/>
  <c r="AL3241" i="12"/>
  <c r="AO3241" i="12"/>
  <c r="AP3241" i="12"/>
  <c r="AQ3241" i="12"/>
  <c r="AJ3242" i="12"/>
  <c r="AK3242" i="12"/>
  <c r="AL3242" i="12"/>
  <c r="AO3242" i="12"/>
  <c r="AP3242" i="12"/>
  <c r="AQ3242" i="12"/>
  <c r="AJ3243" i="12"/>
  <c r="AK3243" i="12"/>
  <c r="AL3243" i="12"/>
  <c r="AO3243" i="12"/>
  <c r="AP3243" i="12"/>
  <c r="AQ3243" i="12"/>
  <c r="AJ3244" i="12"/>
  <c r="AK3244" i="12"/>
  <c r="AL3244" i="12"/>
  <c r="AO3244" i="12"/>
  <c r="AP3244" i="12"/>
  <c r="AQ3244" i="12"/>
  <c r="AJ3245" i="12"/>
  <c r="AK3245" i="12"/>
  <c r="AL3245" i="12"/>
  <c r="AO3245" i="12"/>
  <c r="AP3245" i="12"/>
  <c r="AQ3245" i="12"/>
  <c r="AJ3246" i="12"/>
  <c r="AK3246" i="12"/>
  <c r="AL3246" i="12"/>
  <c r="AO3246" i="12"/>
  <c r="AP3246" i="12"/>
  <c r="AQ3246" i="12"/>
  <c r="AJ3247" i="12"/>
  <c r="AK3247" i="12"/>
  <c r="AL3247" i="12"/>
  <c r="AO3247" i="12"/>
  <c r="AP3247" i="12"/>
  <c r="AQ3247" i="12"/>
  <c r="AJ3248" i="12"/>
  <c r="AK3248" i="12"/>
  <c r="AL3248" i="12"/>
  <c r="AO3248" i="12"/>
  <c r="AP3248" i="12"/>
  <c r="AQ3248" i="12"/>
  <c r="AJ3249" i="12"/>
  <c r="AK3249" i="12"/>
  <c r="AL3249" i="12"/>
  <c r="AO3249" i="12"/>
  <c r="AP3249" i="12"/>
  <c r="AQ3249" i="12"/>
  <c r="AJ3250" i="12"/>
  <c r="AK3250" i="12"/>
  <c r="AL3250" i="12"/>
  <c r="AO3250" i="12"/>
  <c r="AP3250" i="12"/>
  <c r="AQ3250" i="12"/>
  <c r="AJ3251" i="12"/>
  <c r="AK3251" i="12"/>
  <c r="AL3251" i="12"/>
  <c r="AO3251" i="12"/>
  <c r="AP3251" i="12"/>
  <c r="AQ3251" i="12"/>
  <c r="AJ3252" i="12"/>
  <c r="AK3252" i="12"/>
  <c r="AL3252" i="12"/>
  <c r="AO3252" i="12"/>
  <c r="AP3252" i="12"/>
  <c r="AQ3252" i="12"/>
  <c r="AJ3253" i="12"/>
  <c r="AK3253" i="12"/>
  <c r="AL3253" i="12"/>
  <c r="AO3253" i="12"/>
  <c r="AP3253" i="12"/>
  <c r="AQ3253" i="12"/>
  <c r="AJ3254" i="12"/>
  <c r="AK3254" i="12"/>
  <c r="AL3254" i="12"/>
  <c r="AO3254" i="12"/>
  <c r="AP3254" i="12"/>
  <c r="AQ3254" i="12"/>
  <c r="AJ3255" i="12"/>
  <c r="AK3255" i="12"/>
  <c r="AL3255" i="12"/>
  <c r="AO3255" i="12"/>
  <c r="AP3255" i="12"/>
  <c r="AQ3255" i="12"/>
  <c r="AJ3256" i="12"/>
  <c r="AK3256" i="12"/>
  <c r="AL3256" i="12"/>
  <c r="AO3256" i="12"/>
  <c r="AP3256" i="12"/>
  <c r="AQ3256" i="12"/>
  <c r="AJ3257" i="12"/>
  <c r="AK3257" i="12"/>
  <c r="AL3257" i="12"/>
  <c r="AO3257" i="12"/>
  <c r="AP3257" i="12"/>
  <c r="AQ3257" i="12"/>
  <c r="AJ3258" i="12"/>
  <c r="AK3258" i="12"/>
  <c r="AL3258" i="12"/>
  <c r="AO3258" i="12"/>
  <c r="AP3258" i="12"/>
  <c r="AQ3258" i="12"/>
  <c r="AJ3259" i="12"/>
  <c r="AK3259" i="12"/>
  <c r="AL3259" i="12"/>
  <c r="AO3259" i="12"/>
  <c r="AP3259" i="12"/>
  <c r="AQ3259" i="12"/>
  <c r="AJ3260" i="12"/>
  <c r="AK3260" i="12"/>
  <c r="AL3260" i="12"/>
  <c r="AO3260" i="12"/>
  <c r="AP3260" i="12"/>
  <c r="AQ3260" i="12"/>
  <c r="AJ3261" i="12"/>
  <c r="AK3261" i="12"/>
  <c r="AL3261" i="12"/>
  <c r="AO3261" i="12"/>
  <c r="AP3261" i="12"/>
  <c r="AQ3261" i="12"/>
  <c r="AJ3262" i="12"/>
  <c r="AK3262" i="12"/>
  <c r="AL3262" i="12"/>
  <c r="AO3262" i="12"/>
  <c r="AP3262" i="12"/>
  <c r="AQ3262" i="12"/>
  <c r="AJ3263" i="12"/>
  <c r="AK3263" i="12"/>
  <c r="AL3263" i="12"/>
  <c r="AO3263" i="12"/>
  <c r="AP3263" i="12"/>
  <c r="AQ3263" i="12"/>
  <c r="AJ3264" i="12"/>
  <c r="AK3264" i="12"/>
  <c r="AL3264" i="12"/>
  <c r="AO3264" i="12"/>
  <c r="AP3264" i="12"/>
  <c r="AQ3264" i="12"/>
  <c r="AJ3265" i="12"/>
  <c r="AK3265" i="12"/>
  <c r="AL3265" i="12"/>
  <c r="AO3265" i="12"/>
  <c r="AP3265" i="12"/>
  <c r="AQ3265" i="12"/>
  <c r="AJ3266" i="12"/>
  <c r="AK3266" i="12"/>
  <c r="AL3266" i="12"/>
  <c r="AO3266" i="12"/>
  <c r="AP3266" i="12"/>
  <c r="AQ3266" i="12"/>
  <c r="AJ3267" i="12"/>
  <c r="AK3267" i="12"/>
  <c r="AL3267" i="12"/>
  <c r="AO3267" i="12"/>
  <c r="AP3267" i="12"/>
  <c r="AQ3267" i="12"/>
  <c r="AJ3268" i="12"/>
  <c r="AK3268" i="12"/>
  <c r="AL3268" i="12"/>
  <c r="AO3268" i="12"/>
  <c r="AP3268" i="12"/>
  <c r="AQ3268" i="12"/>
  <c r="AJ3269" i="12"/>
  <c r="AK3269" i="12"/>
  <c r="AL3269" i="12"/>
  <c r="AO3269" i="12"/>
  <c r="AP3269" i="12"/>
  <c r="AQ3269" i="12"/>
  <c r="AJ3270" i="12"/>
  <c r="AK3270" i="12"/>
  <c r="AL3270" i="12"/>
  <c r="AO3270" i="12"/>
  <c r="AP3270" i="12"/>
  <c r="AQ3270" i="12"/>
  <c r="AJ3271" i="12"/>
  <c r="AK3271" i="12"/>
  <c r="AL3271" i="12"/>
  <c r="AO3271" i="12"/>
  <c r="AP3271" i="12"/>
  <c r="AQ3271" i="12"/>
  <c r="AJ3272" i="12"/>
  <c r="AK3272" i="12"/>
  <c r="AL3272" i="12"/>
  <c r="AO3272" i="12"/>
  <c r="AP3272" i="12"/>
  <c r="AQ3272" i="12"/>
  <c r="AJ3273" i="12"/>
  <c r="AK3273" i="12"/>
  <c r="AL3273" i="12"/>
  <c r="AO3273" i="12"/>
  <c r="AP3273" i="12"/>
  <c r="AQ3273" i="12"/>
  <c r="AJ3274" i="12"/>
  <c r="AK3274" i="12"/>
  <c r="AL3274" i="12"/>
  <c r="AO3274" i="12"/>
  <c r="AP3274" i="12"/>
  <c r="AQ3274" i="12"/>
  <c r="AJ3275" i="12"/>
  <c r="AK3275" i="12"/>
  <c r="AL3275" i="12"/>
  <c r="AO3275" i="12"/>
  <c r="AP3275" i="12"/>
  <c r="AQ3275" i="12"/>
  <c r="AJ3276" i="12"/>
  <c r="AK3276" i="12"/>
  <c r="AL3276" i="12"/>
  <c r="AO3276" i="12"/>
  <c r="AP3276" i="12"/>
  <c r="AQ3276" i="12"/>
  <c r="AJ3277" i="12"/>
  <c r="AK3277" i="12"/>
  <c r="AL3277" i="12"/>
  <c r="AO3277" i="12"/>
  <c r="AP3277" i="12"/>
  <c r="AQ3277" i="12"/>
  <c r="AJ3278" i="12"/>
  <c r="AK3278" i="12"/>
  <c r="AL3278" i="12"/>
  <c r="AO3278" i="12"/>
  <c r="AP3278" i="12"/>
  <c r="AQ3278" i="12"/>
  <c r="AJ3279" i="12"/>
  <c r="AK3279" i="12"/>
  <c r="AL3279" i="12"/>
  <c r="AO3279" i="12"/>
  <c r="AP3279" i="12"/>
  <c r="AQ3279" i="12"/>
  <c r="AJ3280" i="12"/>
  <c r="AK3280" i="12"/>
  <c r="AL3280" i="12"/>
  <c r="AO3280" i="12"/>
  <c r="AP3280" i="12"/>
  <c r="AQ3280" i="12"/>
  <c r="AQ3161" i="12"/>
  <c r="AP3161" i="12"/>
  <c r="AO3161" i="12"/>
  <c r="AL3161" i="12"/>
  <c r="AK3161" i="12"/>
  <c r="AJ3161" i="12"/>
  <c r="AG3157" i="12"/>
  <c r="AM3215" i="12" s="1"/>
  <c r="J3281" i="12"/>
  <c r="L3281" i="12"/>
  <c r="N3281" i="12"/>
  <c r="P3281" i="12"/>
  <c r="R3281" i="12"/>
  <c r="T3281" i="12"/>
  <c r="V3281" i="12"/>
  <c r="X3281" i="12"/>
  <c r="Z3281" i="12"/>
  <c r="Y1877" i="12"/>
  <c r="CA3158" i="12"/>
  <c r="B3287" i="12" s="1"/>
  <c r="AB3140" i="12"/>
  <c r="M3140" i="12"/>
  <c r="P3140" i="12"/>
  <c r="S3140" i="12"/>
  <c r="V3140" i="12"/>
  <c r="Y3140" i="12"/>
  <c r="CA3015" i="12"/>
  <c r="B3146" i="12" s="1"/>
  <c r="K3000" i="12"/>
  <c r="M3000" i="12"/>
  <c r="O3000" i="12"/>
  <c r="Q3000" i="12"/>
  <c r="S3000" i="12"/>
  <c r="U3000" i="12"/>
  <c r="W3000" i="12"/>
  <c r="Y3000" i="12"/>
  <c r="AA3000" i="12"/>
  <c r="AC3000" i="12"/>
  <c r="AG3002" i="12" s="1"/>
  <c r="CA2876" i="12"/>
  <c r="B3008" i="12" s="1"/>
  <c r="K2861" i="12"/>
  <c r="O2861" i="12"/>
  <c r="S2861" i="12"/>
  <c r="W2861" i="12"/>
  <c r="CA2738" i="12"/>
  <c r="B2867" i="12" s="1"/>
  <c r="K2712" i="12"/>
  <c r="M2712" i="12"/>
  <c r="O2712" i="12"/>
  <c r="Q2712" i="12"/>
  <c r="S2712" i="12"/>
  <c r="U2712" i="12"/>
  <c r="W2712" i="12"/>
  <c r="Y2712" i="12"/>
  <c r="AA2712" i="12"/>
  <c r="AC2712" i="12"/>
  <c r="CA2588" i="12"/>
  <c r="B2718" i="12" s="1"/>
  <c r="M2573" i="12"/>
  <c r="O2573" i="12"/>
  <c r="Q2573" i="12"/>
  <c r="S2573" i="12"/>
  <c r="U2573" i="12"/>
  <c r="W2573" i="12"/>
  <c r="Y2573" i="12"/>
  <c r="AA2573" i="12"/>
  <c r="AC2573" i="12"/>
  <c r="CA2449" i="12"/>
  <c r="B2579" i="12" s="1"/>
  <c r="M2438" i="12"/>
  <c r="S2438" i="12"/>
  <c r="Y2438" i="12"/>
  <c r="CA2315" i="12"/>
  <c r="B2444" i="12" s="1"/>
  <c r="CA2282" i="12"/>
  <c r="B2297" i="12" s="1"/>
  <c r="CA2264" i="12"/>
  <c r="B2276" i="12" s="1"/>
  <c r="CA2121" i="12"/>
  <c r="B2250" i="12" s="1"/>
  <c r="CA1970" i="12"/>
  <c r="B2114" i="12" s="1"/>
  <c r="CA1954" i="12"/>
  <c r="B1964" i="12" s="1"/>
  <c r="CA1923" i="12"/>
  <c r="B1947" i="12" s="1"/>
  <c r="CA1861" i="12"/>
  <c r="B1885" i="12" s="1"/>
  <c r="M1877" i="12"/>
  <c r="S1877" i="12"/>
  <c r="S1850" i="12"/>
  <c r="T1850" i="12"/>
  <c r="U1850" i="12"/>
  <c r="V1850" i="12"/>
  <c r="W1850" i="12"/>
  <c r="X1850" i="12"/>
  <c r="Y1850" i="12"/>
  <c r="Z1850" i="12"/>
  <c r="AA1850" i="12"/>
  <c r="AB1850" i="12"/>
  <c r="AC1850" i="12"/>
  <c r="AD1850" i="12"/>
  <c r="CA1726" i="12"/>
  <c r="B1855" i="12" s="1"/>
  <c r="M1715" i="12"/>
  <c r="S1715" i="12"/>
  <c r="Y1715" i="12"/>
  <c r="CA1685" i="12"/>
  <c r="B1719" i="12" s="1"/>
  <c r="CA1550" i="12"/>
  <c r="B1679" i="12" s="1"/>
  <c r="S1674" i="12"/>
  <c r="T1674" i="12"/>
  <c r="U1674" i="12"/>
  <c r="V1674" i="12"/>
  <c r="W1674" i="12"/>
  <c r="AW1690" i="12" s="1"/>
  <c r="X1674" i="12"/>
  <c r="BB1690" i="12" s="1"/>
  <c r="Y1674" i="12"/>
  <c r="Z1674" i="12"/>
  <c r="AA1674" i="12"/>
  <c r="AB1674" i="12"/>
  <c r="AC1674" i="12"/>
  <c r="AD1674" i="12"/>
  <c r="CA1287" i="12"/>
  <c r="B1544" i="12" s="1"/>
  <c r="P1413" i="12"/>
  <c r="Q1413" i="12"/>
  <c r="R1413" i="12"/>
  <c r="S1413" i="12"/>
  <c r="T1413" i="12"/>
  <c r="U1413" i="12"/>
  <c r="V1413" i="12"/>
  <c r="W1413" i="12"/>
  <c r="X1413" i="12"/>
  <c r="Y1413" i="12"/>
  <c r="Z1413" i="12"/>
  <c r="AA1413" i="12"/>
  <c r="AB1413" i="12"/>
  <c r="AC1413" i="12"/>
  <c r="AD1413" i="12"/>
  <c r="P1539" i="12"/>
  <c r="Q1539" i="12"/>
  <c r="R1539" i="12"/>
  <c r="S1539" i="12"/>
  <c r="T1539" i="12"/>
  <c r="U1539" i="12"/>
  <c r="V1539" i="12"/>
  <c r="W1539" i="12"/>
  <c r="X1539" i="12"/>
  <c r="Y1539" i="12"/>
  <c r="Z1539" i="12"/>
  <c r="AA1539" i="12"/>
  <c r="AB1539" i="12"/>
  <c r="AC1539" i="12"/>
  <c r="AD1539" i="12"/>
  <c r="CA898" i="12"/>
  <c r="B1281" i="12" s="1"/>
  <c r="M1276" i="12"/>
  <c r="N1276" i="12"/>
  <c r="O1276" i="12"/>
  <c r="P1276" i="12"/>
  <c r="Q1276" i="12"/>
  <c r="R1276" i="12"/>
  <c r="S1276" i="12"/>
  <c r="T1276" i="12"/>
  <c r="U1276" i="12"/>
  <c r="V1276" i="12"/>
  <c r="W1276" i="12"/>
  <c r="X1276" i="12"/>
  <c r="Y1276" i="12"/>
  <c r="Z1276" i="12"/>
  <c r="AA1276" i="12"/>
  <c r="AB1276" i="12"/>
  <c r="AC1276" i="12"/>
  <c r="AD1276" i="12"/>
  <c r="M1150" i="12"/>
  <c r="N1150" i="12"/>
  <c r="O1150" i="12"/>
  <c r="P1150" i="12"/>
  <c r="Q1150" i="12"/>
  <c r="R1150" i="12"/>
  <c r="S1150" i="12"/>
  <c r="T1150" i="12"/>
  <c r="U1150" i="12"/>
  <c r="V1150" i="12"/>
  <c r="W1150" i="12"/>
  <c r="X1150" i="12"/>
  <c r="Y1150" i="12"/>
  <c r="Z1150" i="12"/>
  <c r="AA1150" i="12"/>
  <c r="AB1150" i="12"/>
  <c r="AC1150" i="12"/>
  <c r="AD1150" i="12"/>
  <c r="M1024" i="12"/>
  <c r="N1024" i="12"/>
  <c r="O1024" i="12"/>
  <c r="P1024" i="12"/>
  <c r="Q1024" i="12"/>
  <c r="R1024" i="12"/>
  <c r="S1024" i="12"/>
  <c r="T1024" i="12"/>
  <c r="U1024" i="12"/>
  <c r="V1024" i="12"/>
  <c r="W1024" i="12"/>
  <c r="X1024" i="12"/>
  <c r="Y1024" i="12"/>
  <c r="Z1024" i="12"/>
  <c r="AA1024" i="12"/>
  <c r="AB1024" i="12"/>
  <c r="AC1024" i="12"/>
  <c r="AD1024" i="12"/>
  <c r="N887" i="12"/>
  <c r="M887" i="12"/>
  <c r="CA635" i="12"/>
  <c r="B892" i="12" s="1"/>
  <c r="O887" i="12"/>
  <c r="P887" i="12"/>
  <c r="Q887" i="12"/>
  <c r="R887" i="12"/>
  <c r="S887" i="12"/>
  <c r="T887" i="12"/>
  <c r="U887" i="12"/>
  <c r="V887" i="12"/>
  <c r="W887" i="12"/>
  <c r="X887" i="12"/>
  <c r="Y887" i="12"/>
  <c r="Z887" i="12"/>
  <c r="AA887" i="12"/>
  <c r="AB887" i="12"/>
  <c r="AC887" i="12"/>
  <c r="AD887" i="12"/>
  <c r="P761" i="12"/>
  <c r="Q761" i="12"/>
  <c r="R761" i="12"/>
  <c r="S761" i="12"/>
  <c r="T761" i="12"/>
  <c r="U761" i="12"/>
  <c r="V761" i="12"/>
  <c r="W761" i="12"/>
  <c r="X761" i="12"/>
  <c r="Y761" i="12"/>
  <c r="Z761" i="12"/>
  <c r="AA761" i="12"/>
  <c r="AB761" i="12"/>
  <c r="AC761" i="12"/>
  <c r="AD761" i="12"/>
  <c r="J624" i="12"/>
  <c r="K624" i="12"/>
  <c r="L624" i="12"/>
  <c r="M624" i="12"/>
  <c r="N624" i="12"/>
  <c r="O624" i="12"/>
  <c r="P624" i="12"/>
  <c r="Q624" i="12"/>
  <c r="R624" i="12"/>
  <c r="S624" i="12"/>
  <c r="T624" i="12"/>
  <c r="U624" i="12"/>
  <c r="V624" i="12"/>
  <c r="W624" i="12"/>
  <c r="X624" i="12"/>
  <c r="Y624" i="12"/>
  <c r="Z624" i="12"/>
  <c r="AA624" i="12"/>
  <c r="AB624" i="12"/>
  <c r="AC624" i="12"/>
  <c r="AD624" i="12"/>
  <c r="CA500" i="12"/>
  <c r="B629" i="12" s="1"/>
  <c r="J487" i="12"/>
  <c r="K487" i="12"/>
  <c r="L487" i="12"/>
  <c r="M487" i="12"/>
  <c r="N487" i="12"/>
  <c r="O487" i="12"/>
  <c r="P487" i="12"/>
  <c r="Q487" i="12"/>
  <c r="R487" i="12"/>
  <c r="S487" i="12"/>
  <c r="T487" i="12"/>
  <c r="U487" i="12"/>
  <c r="V487" i="12"/>
  <c r="W487" i="12"/>
  <c r="X487" i="12"/>
  <c r="Y487" i="12"/>
  <c r="Z487" i="12"/>
  <c r="AA487" i="12"/>
  <c r="AB487" i="12"/>
  <c r="AC487" i="12"/>
  <c r="AD487" i="12"/>
  <c r="M351" i="12"/>
  <c r="AM215" i="13" s="1"/>
  <c r="S351" i="12"/>
  <c r="AM216" i="13" s="1"/>
  <c r="Y351" i="12"/>
  <c r="AM217" i="13" s="1"/>
  <c r="CA362" i="12"/>
  <c r="B494" i="12" s="1"/>
  <c r="CA228" i="12"/>
  <c r="B356" i="12" s="1"/>
  <c r="CA25" i="12"/>
  <c r="B169" i="12" s="1"/>
  <c r="D1369" i="12"/>
  <c r="D1400" i="12"/>
  <c r="D1089" i="12"/>
  <c r="D694" i="12"/>
  <c r="D459" i="12"/>
  <c r="D290" i="12"/>
  <c r="BO49" i="12"/>
  <c r="BI49" i="12"/>
  <c r="BJ49" i="12" s="1"/>
  <c r="BG49" i="12"/>
  <c r="BF49" i="12"/>
  <c r="BE49" i="12"/>
  <c r="BD49" i="12"/>
  <c r="BC49" i="12"/>
  <c r="BO48" i="12"/>
  <c r="BJ48" i="12"/>
  <c r="BG48" i="12"/>
  <c r="D50" i="12"/>
  <c r="D51" i="12"/>
  <c r="D52" i="12"/>
  <c r="D2456" i="12" s="1"/>
  <c r="D53" i="12"/>
  <c r="D54" i="12"/>
  <c r="D55" i="12"/>
  <c r="D56" i="12"/>
  <c r="D57" i="12"/>
  <c r="D58" i="12"/>
  <c r="D59" i="12"/>
  <c r="D60" i="12"/>
  <c r="D242" i="12" s="1"/>
  <c r="D61" i="12"/>
  <c r="D62" i="12"/>
  <c r="D63" i="12"/>
  <c r="D64" i="12"/>
  <c r="D65" i="12"/>
  <c r="D66" i="12"/>
  <c r="D67" i="12"/>
  <c r="D68" i="12"/>
  <c r="D660" i="12" s="1"/>
  <c r="D69" i="12"/>
  <c r="D70" i="12"/>
  <c r="D71" i="12"/>
  <c r="D72" i="12"/>
  <c r="D73" i="12"/>
  <c r="D74" i="12"/>
  <c r="D75" i="12"/>
  <c r="D76" i="12"/>
  <c r="D77" i="12"/>
  <c r="D78" i="12"/>
  <c r="D79" i="12"/>
  <c r="D80" i="12"/>
  <c r="D81" i="12"/>
  <c r="D82" i="12"/>
  <c r="D83" i="12"/>
  <c r="D84" i="12"/>
  <c r="D85" i="12"/>
  <c r="D86" i="12"/>
  <c r="D87" i="12"/>
  <c r="D88" i="12"/>
  <c r="D89" i="12"/>
  <c r="D90" i="12"/>
  <c r="D91" i="12"/>
  <c r="D92" i="12"/>
  <c r="D1462" i="12" s="1"/>
  <c r="D93" i="12"/>
  <c r="D94" i="12"/>
  <c r="D95" i="12"/>
  <c r="D96" i="12"/>
  <c r="D97" i="12"/>
  <c r="D98" i="12"/>
  <c r="D99" i="12"/>
  <c r="D100" i="12"/>
  <c r="D955" i="12" s="1"/>
  <c r="D101" i="12"/>
  <c r="D102" i="12"/>
  <c r="D103" i="12"/>
  <c r="D104" i="12"/>
  <c r="D105" i="12"/>
  <c r="D106" i="12"/>
  <c r="D107" i="12"/>
  <c r="D108" i="12"/>
  <c r="D426" i="12" s="1"/>
  <c r="D109" i="12"/>
  <c r="D110" i="12"/>
  <c r="D111" i="12"/>
  <c r="D112" i="12"/>
  <c r="D113" i="12"/>
  <c r="D114" i="12"/>
  <c r="D115" i="12"/>
  <c r="D116" i="12"/>
  <c r="D117" i="12"/>
  <c r="D118" i="12"/>
  <c r="D119" i="12"/>
  <c r="D2523" i="12" s="1"/>
  <c r="D120" i="12"/>
  <c r="D121" i="12"/>
  <c r="D122" i="12"/>
  <c r="D123" i="12"/>
  <c r="D124" i="12"/>
  <c r="D1368" i="12" s="1"/>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740" i="12" s="1"/>
  <c r="D149" i="12"/>
  <c r="D150" i="12"/>
  <c r="D151" i="12"/>
  <c r="D152" i="12"/>
  <c r="D153" i="12"/>
  <c r="D154" i="12"/>
  <c r="D155" i="12"/>
  <c r="D156" i="12"/>
  <c r="D1011" i="12" s="1"/>
  <c r="D157" i="12"/>
  <c r="D158" i="12"/>
  <c r="D159" i="12"/>
  <c r="D160" i="12"/>
  <c r="D161" i="12"/>
  <c r="D162" i="12"/>
  <c r="D163" i="12"/>
  <c r="D164" i="12"/>
  <c r="D165" i="12"/>
  <c r="D166" i="12"/>
  <c r="D167" i="12"/>
  <c r="D168" i="12"/>
  <c r="D49" i="12"/>
  <c r="AG162" i="5"/>
  <c r="AW40" i="5"/>
  <c r="AX40" i="5" s="1"/>
  <c r="AY40" i="5"/>
  <c r="AZ40" i="5" s="1"/>
  <c r="BA40" i="5" s="1"/>
  <c r="AW41" i="5"/>
  <c r="AX41" i="5"/>
  <c r="AY41" i="5"/>
  <c r="AZ41" i="5" s="1"/>
  <c r="BA41" i="5" s="1"/>
  <c r="AW42" i="5"/>
  <c r="AX42" i="5" s="1"/>
  <c r="AY42" i="5"/>
  <c r="BB42" i="5" s="1"/>
  <c r="BC42" i="5" s="1"/>
  <c r="AW43" i="5"/>
  <c r="AX43" i="5" s="1"/>
  <c r="AY43" i="5"/>
  <c r="BB43" i="5" s="1"/>
  <c r="BC43" i="5" s="1"/>
  <c r="AW44" i="5"/>
  <c r="AX44" i="5" s="1"/>
  <c r="AY44" i="5"/>
  <c r="AZ44" i="5" s="1"/>
  <c r="BA44" i="5" s="1"/>
  <c r="AW45" i="5"/>
  <c r="AX45" i="5" s="1"/>
  <c r="AY45" i="5"/>
  <c r="BB45" i="5" s="1"/>
  <c r="BC45" i="5" s="1"/>
  <c r="AW46" i="5"/>
  <c r="AX46" i="5" s="1"/>
  <c r="AY46" i="5"/>
  <c r="BB46" i="5" s="1"/>
  <c r="BC46" i="5" s="1"/>
  <c r="AW47" i="5"/>
  <c r="AX47" i="5" s="1"/>
  <c r="AY47" i="5"/>
  <c r="BB47" i="5" s="1"/>
  <c r="BC47" i="5" s="1"/>
  <c r="AW48" i="5"/>
  <c r="AX48" i="5"/>
  <c r="AY48" i="5"/>
  <c r="BB48" i="5" s="1"/>
  <c r="BC48" i="5" s="1"/>
  <c r="AW49" i="5"/>
  <c r="AX49" i="5"/>
  <c r="AY49" i="5"/>
  <c r="AZ49" i="5" s="1"/>
  <c r="BA49" i="5" s="1"/>
  <c r="AW50" i="5"/>
  <c r="AX50" i="5" s="1"/>
  <c r="AY50" i="5"/>
  <c r="BB50" i="5" s="1"/>
  <c r="BC50" i="5" s="1"/>
  <c r="AW51" i="5"/>
  <c r="AX51" i="5" s="1"/>
  <c r="AY51" i="5"/>
  <c r="BB51" i="5" s="1"/>
  <c r="BC51" i="5" s="1"/>
  <c r="AW52" i="5"/>
  <c r="AX52" i="5" s="1"/>
  <c r="AY52" i="5"/>
  <c r="AZ52" i="5" s="1"/>
  <c r="BA52" i="5" s="1"/>
  <c r="AW53" i="5"/>
  <c r="AX53" i="5" s="1"/>
  <c r="AY53" i="5"/>
  <c r="BB53" i="5" s="1"/>
  <c r="BC53" i="5" s="1"/>
  <c r="AW54" i="5"/>
  <c r="AX54" i="5" s="1"/>
  <c r="AY54" i="5"/>
  <c r="BB54" i="5" s="1"/>
  <c r="BC54" i="5" s="1"/>
  <c r="AZ54" i="5"/>
  <c r="BA54" i="5" s="1"/>
  <c r="AW55" i="5"/>
  <c r="AX55" i="5" s="1"/>
  <c r="AY55" i="5"/>
  <c r="AZ55" i="5" s="1"/>
  <c r="BA55" i="5" s="1"/>
  <c r="AW56" i="5"/>
  <c r="AX56" i="5" s="1"/>
  <c r="AY56" i="5"/>
  <c r="AZ56" i="5" s="1"/>
  <c r="BA56" i="5" s="1"/>
  <c r="AW57" i="5"/>
  <c r="AX57" i="5" s="1"/>
  <c r="AY57" i="5"/>
  <c r="AZ57" i="5" s="1"/>
  <c r="BA57" i="5" s="1"/>
  <c r="AW58" i="5"/>
  <c r="AX58" i="5" s="1"/>
  <c r="AY58" i="5"/>
  <c r="BB58" i="5" s="1"/>
  <c r="BC58" i="5" s="1"/>
  <c r="AZ58" i="5"/>
  <c r="BA58" i="5" s="1"/>
  <c r="AW59" i="5"/>
  <c r="AX59" i="5" s="1"/>
  <c r="AY59" i="5"/>
  <c r="BB59" i="5" s="1"/>
  <c r="BC59" i="5" s="1"/>
  <c r="AW60" i="5"/>
  <c r="AX60" i="5" s="1"/>
  <c r="AY60" i="5"/>
  <c r="AZ60" i="5" s="1"/>
  <c r="BA60" i="5" s="1"/>
  <c r="AW61" i="5"/>
  <c r="AX61" i="5"/>
  <c r="AY61" i="5"/>
  <c r="BB61" i="5" s="1"/>
  <c r="BC61" i="5" s="1"/>
  <c r="AW62" i="5"/>
  <c r="AX62" i="5" s="1"/>
  <c r="AY62" i="5"/>
  <c r="BB62" i="5" s="1"/>
  <c r="BC62" i="5" s="1"/>
  <c r="AW63" i="5"/>
  <c r="AX63" i="5" s="1"/>
  <c r="AY63" i="5"/>
  <c r="BB63" i="5" s="1"/>
  <c r="BC63" i="5" s="1"/>
  <c r="AW64" i="5"/>
  <c r="AX64" i="5" s="1"/>
  <c r="AY64" i="5"/>
  <c r="AZ64" i="5" s="1"/>
  <c r="BA64" i="5" s="1"/>
  <c r="AW65" i="5"/>
  <c r="AX65" i="5"/>
  <c r="AY65" i="5"/>
  <c r="AZ65" i="5" s="1"/>
  <c r="BA65" i="5" s="1"/>
  <c r="AW66" i="5"/>
  <c r="AX66" i="5" s="1"/>
  <c r="AY66" i="5"/>
  <c r="BB66" i="5" s="1"/>
  <c r="BC66" i="5" s="1"/>
  <c r="AW67" i="5"/>
  <c r="AX67" i="5" s="1"/>
  <c r="AY67" i="5"/>
  <c r="AZ67" i="5"/>
  <c r="BA67" i="5"/>
  <c r="BB67" i="5"/>
  <c r="BC67" i="5" s="1"/>
  <c r="AW68" i="5"/>
  <c r="AX68" i="5" s="1"/>
  <c r="AY68" i="5"/>
  <c r="AZ68" i="5" s="1"/>
  <c r="BA68" i="5" s="1"/>
  <c r="AW69" i="5"/>
  <c r="AX69" i="5"/>
  <c r="AY69" i="5"/>
  <c r="BB69" i="5" s="1"/>
  <c r="BC69" i="5" s="1"/>
  <c r="AW70" i="5"/>
  <c r="AX70" i="5" s="1"/>
  <c r="AY70" i="5"/>
  <c r="BB70" i="5" s="1"/>
  <c r="BC70" i="5" s="1"/>
  <c r="AW71" i="5"/>
  <c r="AX71" i="5" s="1"/>
  <c r="AY71" i="5"/>
  <c r="AZ71" i="5"/>
  <c r="BA71" i="5" s="1"/>
  <c r="BB71" i="5"/>
  <c r="BC71" i="5" s="1"/>
  <c r="AW72" i="5"/>
  <c r="AX72" i="5" s="1"/>
  <c r="AY72" i="5"/>
  <c r="AZ72" i="5" s="1"/>
  <c r="BA72" i="5" s="1"/>
  <c r="BB72" i="5"/>
  <c r="BC72" i="5" s="1"/>
  <c r="AW73" i="5"/>
  <c r="AX73" i="5" s="1"/>
  <c r="AY73" i="5"/>
  <c r="AZ73" i="5" s="1"/>
  <c r="BA73" i="5" s="1"/>
  <c r="AW74" i="5"/>
  <c r="AX74" i="5" s="1"/>
  <c r="AY74" i="5"/>
  <c r="BB74" i="5" s="1"/>
  <c r="BC74" i="5" s="1"/>
  <c r="AW75" i="5"/>
  <c r="AX75" i="5" s="1"/>
  <c r="AY75" i="5"/>
  <c r="AZ75" i="5" s="1"/>
  <c r="BA75" i="5" s="1"/>
  <c r="BB75" i="5"/>
  <c r="BC75" i="5" s="1"/>
  <c r="AW76" i="5"/>
  <c r="AX76" i="5" s="1"/>
  <c r="AY76" i="5"/>
  <c r="AZ76" i="5" s="1"/>
  <c r="BA76" i="5" s="1"/>
  <c r="AW77" i="5"/>
  <c r="AX77" i="5" s="1"/>
  <c r="AY77" i="5"/>
  <c r="BB77" i="5" s="1"/>
  <c r="BC77" i="5" s="1"/>
  <c r="AW78" i="5"/>
  <c r="AX78" i="5" s="1"/>
  <c r="AY78" i="5"/>
  <c r="BB78" i="5" s="1"/>
  <c r="BC78" i="5" s="1"/>
  <c r="AZ78" i="5"/>
  <c r="BA78" i="5" s="1"/>
  <c r="AW79" i="5"/>
  <c r="AX79" i="5" s="1"/>
  <c r="AY79" i="5"/>
  <c r="BB79" i="5" s="1"/>
  <c r="BC79" i="5" s="1"/>
  <c r="AZ79" i="5"/>
  <c r="BA79" i="5" s="1"/>
  <c r="AW80" i="5"/>
  <c r="AX80" i="5" s="1"/>
  <c r="AY80" i="5"/>
  <c r="AZ80" i="5" s="1"/>
  <c r="BA80" i="5" s="1"/>
  <c r="AW81" i="5"/>
  <c r="AX81" i="5" s="1"/>
  <c r="AY81" i="5"/>
  <c r="AZ81" i="5" s="1"/>
  <c r="BA81" i="5" s="1"/>
  <c r="AW82" i="5"/>
  <c r="AX82" i="5" s="1"/>
  <c r="AY82" i="5"/>
  <c r="BB82" i="5" s="1"/>
  <c r="BC82" i="5" s="1"/>
  <c r="AZ82" i="5"/>
  <c r="BA82" i="5" s="1"/>
  <c r="AW83" i="5"/>
  <c r="AX83" i="5" s="1"/>
  <c r="AY83" i="5"/>
  <c r="AZ83" i="5" s="1"/>
  <c r="BA83" i="5" s="1"/>
  <c r="AW84" i="5"/>
  <c r="AX84" i="5" s="1"/>
  <c r="AY84" i="5"/>
  <c r="AZ84" i="5" s="1"/>
  <c r="BA84" i="5" s="1"/>
  <c r="BB84" i="5"/>
  <c r="BC84" i="5" s="1"/>
  <c r="AW85" i="5"/>
  <c r="AX85" i="5" s="1"/>
  <c r="AY85" i="5"/>
  <c r="BB85" i="5" s="1"/>
  <c r="BC85" i="5" s="1"/>
  <c r="AW86" i="5"/>
  <c r="AX86" i="5" s="1"/>
  <c r="AY86" i="5"/>
  <c r="BB86" i="5" s="1"/>
  <c r="BC86" i="5" s="1"/>
  <c r="AZ86" i="5"/>
  <c r="BA86" i="5" s="1"/>
  <c r="AW87" i="5"/>
  <c r="AX87" i="5" s="1"/>
  <c r="AY87" i="5"/>
  <c r="AZ87" i="5" s="1"/>
  <c r="BA87" i="5" s="1"/>
  <c r="AW88" i="5"/>
  <c r="AX88" i="5" s="1"/>
  <c r="AY88" i="5"/>
  <c r="AZ88" i="5" s="1"/>
  <c r="BA88" i="5" s="1"/>
  <c r="AW89" i="5"/>
  <c r="AX89" i="5" s="1"/>
  <c r="AY89" i="5"/>
  <c r="AZ89" i="5" s="1"/>
  <c r="BA89" i="5" s="1"/>
  <c r="AW90" i="5"/>
  <c r="AX90" i="5" s="1"/>
  <c r="AY90" i="5"/>
  <c r="BB90" i="5" s="1"/>
  <c r="BC90" i="5" s="1"/>
  <c r="AZ90" i="5"/>
  <c r="BA90" i="5" s="1"/>
  <c r="AW91" i="5"/>
  <c r="AX91" i="5" s="1"/>
  <c r="AY91" i="5"/>
  <c r="BB91" i="5" s="1"/>
  <c r="BC91" i="5" s="1"/>
  <c r="AW92" i="5"/>
  <c r="AX92" i="5" s="1"/>
  <c r="AY92" i="5"/>
  <c r="AZ92" i="5" s="1"/>
  <c r="BA92" i="5" s="1"/>
  <c r="AW93" i="5"/>
  <c r="AX93" i="5"/>
  <c r="AY93" i="5"/>
  <c r="BB93" i="5" s="1"/>
  <c r="BC93" i="5" s="1"/>
  <c r="AW94" i="5"/>
  <c r="AX94" i="5" s="1"/>
  <c r="AY94" i="5"/>
  <c r="BB94" i="5" s="1"/>
  <c r="BC94" i="5" s="1"/>
  <c r="AW95" i="5"/>
  <c r="AX95" i="5" s="1"/>
  <c r="AY95" i="5"/>
  <c r="BB95" i="5" s="1"/>
  <c r="BC95" i="5" s="1"/>
  <c r="AW96" i="5"/>
  <c r="AX96" i="5" s="1"/>
  <c r="AY96" i="5"/>
  <c r="AZ96" i="5" s="1"/>
  <c r="BA96" i="5" s="1"/>
  <c r="AW97" i="5"/>
  <c r="AX97" i="5"/>
  <c r="AY97" i="5"/>
  <c r="AZ97" i="5" s="1"/>
  <c r="BA97" i="5" s="1"/>
  <c r="AW98" i="5"/>
  <c r="AX98" i="5" s="1"/>
  <c r="AY98" i="5"/>
  <c r="BB98" i="5" s="1"/>
  <c r="BC98" i="5" s="1"/>
  <c r="AW99" i="5"/>
  <c r="AX99" i="5" s="1"/>
  <c r="AY99" i="5"/>
  <c r="AZ99" i="5"/>
  <c r="BA99" i="5"/>
  <c r="BB99" i="5"/>
  <c r="BC99" i="5" s="1"/>
  <c r="AW100" i="5"/>
  <c r="AX100" i="5" s="1"/>
  <c r="AY100" i="5"/>
  <c r="AZ100" i="5" s="1"/>
  <c r="BA100" i="5" s="1"/>
  <c r="AW101" i="5"/>
  <c r="AX101" i="5"/>
  <c r="AY101" i="5"/>
  <c r="BB101" i="5" s="1"/>
  <c r="BC101" i="5" s="1"/>
  <c r="AW102" i="5"/>
  <c r="AX102" i="5" s="1"/>
  <c r="AY102" i="5"/>
  <c r="BB102" i="5" s="1"/>
  <c r="BC102" i="5" s="1"/>
  <c r="AW103" i="5"/>
  <c r="AX103" i="5" s="1"/>
  <c r="AY103" i="5"/>
  <c r="AZ103" i="5"/>
  <c r="BA103" i="5" s="1"/>
  <c r="BB103" i="5"/>
  <c r="BC103" i="5" s="1"/>
  <c r="AW104" i="5"/>
  <c r="AX104" i="5" s="1"/>
  <c r="AY104" i="5"/>
  <c r="AZ104" i="5" s="1"/>
  <c r="BA104" i="5" s="1"/>
  <c r="BB104" i="5"/>
  <c r="BC104" i="5" s="1"/>
  <c r="AW105" i="5"/>
  <c r="AX105" i="5" s="1"/>
  <c r="AY105" i="5"/>
  <c r="AZ105" i="5" s="1"/>
  <c r="BA105" i="5" s="1"/>
  <c r="AW106" i="5"/>
  <c r="AX106" i="5" s="1"/>
  <c r="AY106" i="5"/>
  <c r="BB106" i="5" s="1"/>
  <c r="BC106" i="5" s="1"/>
  <c r="AW107" i="5"/>
  <c r="AX107" i="5" s="1"/>
  <c r="AY107" i="5"/>
  <c r="AZ107" i="5" s="1"/>
  <c r="BA107" i="5" s="1"/>
  <c r="BB107" i="5"/>
  <c r="BC107" i="5" s="1"/>
  <c r="AW108" i="5"/>
  <c r="AX108" i="5" s="1"/>
  <c r="AY108" i="5"/>
  <c r="AZ108" i="5" s="1"/>
  <c r="BA108" i="5" s="1"/>
  <c r="AW109" i="5"/>
  <c r="AX109" i="5" s="1"/>
  <c r="AY109" i="5"/>
  <c r="AW110" i="5"/>
  <c r="AX110" i="5" s="1"/>
  <c r="AY110" i="5"/>
  <c r="BB110" i="5" s="1"/>
  <c r="BC110" i="5" s="1"/>
  <c r="AZ110" i="5"/>
  <c r="BA110" i="5" s="1"/>
  <c r="AW111" i="5"/>
  <c r="AX111" i="5" s="1"/>
  <c r="AY111" i="5"/>
  <c r="BB111" i="5" s="1"/>
  <c r="BC111" i="5" s="1"/>
  <c r="AZ111" i="5"/>
  <c r="BA111" i="5" s="1"/>
  <c r="AW112" i="5"/>
  <c r="AX112" i="5" s="1"/>
  <c r="AY112" i="5"/>
  <c r="AZ112" i="5" s="1"/>
  <c r="BA112" i="5" s="1"/>
  <c r="AW113" i="5"/>
  <c r="AX113" i="5" s="1"/>
  <c r="AY113" i="5"/>
  <c r="AW114" i="5"/>
  <c r="AX114" i="5" s="1"/>
  <c r="AY114" i="5"/>
  <c r="BB114" i="5" s="1"/>
  <c r="BC114" i="5" s="1"/>
  <c r="AZ114" i="5"/>
  <c r="BA114" i="5" s="1"/>
  <c r="AW115" i="5"/>
  <c r="AX115" i="5" s="1"/>
  <c r="AY115" i="5"/>
  <c r="AZ115" i="5" s="1"/>
  <c r="BA115" i="5" s="1"/>
  <c r="AW116" i="5"/>
  <c r="AX116" i="5" s="1"/>
  <c r="AY116" i="5"/>
  <c r="AZ116" i="5" s="1"/>
  <c r="BA116" i="5" s="1"/>
  <c r="BB116" i="5"/>
  <c r="BC116" i="5" s="1"/>
  <c r="AW117" i="5"/>
  <c r="AX117" i="5" s="1"/>
  <c r="AY117" i="5"/>
  <c r="AW118" i="5"/>
  <c r="AX118" i="5" s="1"/>
  <c r="AY118" i="5"/>
  <c r="BB118" i="5" s="1"/>
  <c r="BC118" i="5" s="1"/>
  <c r="AZ118" i="5"/>
  <c r="BA118" i="5" s="1"/>
  <c r="AW119" i="5"/>
  <c r="AX119" i="5" s="1"/>
  <c r="AY119" i="5"/>
  <c r="AZ119" i="5" s="1"/>
  <c r="BA119" i="5" s="1"/>
  <c r="AW120" i="5"/>
  <c r="AX120" i="5" s="1"/>
  <c r="AY120" i="5"/>
  <c r="AZ120" i="5" s="1"/>
  <c r="BA120" i="5" s="1"/>
  <c r="AW121" i="5"/>
  <c r="AX121" i="5" s="1"/>
  <c r="AY121" i="5"/>
  <c r="AW122" i="5"/>
  <c r="AX122" i="5" s="1"/>
  <c r="AY122" i="5"/>
  <c r="BB122" i="5" s="1"/>
  <c r="BC122" i="5" s="1"/>
  <c r="AZ122" i="5"/>
  <c r="BA122" i="5" s="1"/>
  <c r="AW123" i="5"/>
  <c r="AX123" i="5" s="1"/>
  <c r="AY123" i="5"/>
  <c r="BB123" i="5" s="1"/>
  <c r="BC123" i="5" s="1"/>
  <c r="AW124" i="5"/>
  <c r="AX124" i="5" s="1"/>
  <c r="AY124" i="5"/>
  <c r="AZ124" i="5" s="1"/>
  <c r="BA124" i="5" s="1"/>
  <c r="AW125" i="5"/>
  <c r="AX125" i="5"/>
  <c r="AY125" i="5"/>
  <c r="AW126" i="5"/>
  <c r="AX126" i="5" s="1"/>
  <c r="AY126" i="5"/>
  <c r="BB126" i="5" s="1"/>
  <c r="BC126" i="5" s="1"/>
  <c r="AW127" i="5"/>
  <c r="AX127" i="5" s="1"/>
  <c r="AY127" i="5"/>
  <c r="BB127" i="5" s="1"/>
  <c r="BC127" i="5" s="1"/>
  <c r="AW128" i="5"/>
  <c r="AX128" i="5" s="1"/>
  <c r="AY128" i="5"/>
  <c r="AZ128" i="5" s="1"/>
  <c r="BA128" i="5" s="1"/>
  <c r="AW129" i="5"/>
  <c r="AX129" i="5"/>
  <c r="AY129" i="5"/>
  <c r="AW130" i="5"/>
  <c r="AX130" i="5" s="1"/>
  <c r="AY130" i="5"/>
  <c r="BB130" i="5" s="1"/>
  <c r="BC130" i="5" s="1"/>
  <c r="AW131" i="5"/>
  <c r="AX131" i="5" s="1"/>
  <c r="AY131" i="5"/>
  <c r="AZ131" i="5"/>
  <c r="BA131" i="5"/>
  <c r="BB131" i="5"/>
  <c r="BC131" i="5" s="1"/>
  <c r="AW132" i="5"/>
  <c r="AX132" i="5" s="1"/>
  <c r="AY132" i="5"/>
  <c r="AZ132" i="5" s="1"/>
  <c r="BA132" i="5" s="1"/>
  <c r="AW133" i="5"/>
  <c r="AX133" i="5"/>
  <c r="AY133" i="5"/>
  <c r="AW134" i="5"/>
  <c r="AX134" i="5" s="1"/>
  <c r="AY134" i="5"/>
  <c r="BB134" i="5" s="1"/>
  <c r="BC134" i="5" s="1"/>
  <c r="AW135" i="5"/>
  <c r="AX135" i="5" s="1"/>
  <c r="AY135" i="5"/>
  <c r="AZ135" i="5"/>
  <c r="BA135" i="5" s="1"/>
  <c r="BB135" i="5"/>
  <c r="BC135" i="5" s="1"/>
  <c r="AW136" i="5"/>
  <c r="AX136" i="5" s="1"/>
  <c r="AY136" i="5"/>
  <c r="AZ136" i="5" s="1"/>
  <c r="BA136" i="5" s="1"/>
  <c r="BB136" i="5"/>
  <c r="BC136" i="5" s="1"/>
  <c r="AW137" i="5"/>
  <c r="AX137" i="5" s="1"/>
  <c r="AY137" i="5"/>
  <c r="AW138" i="5"/>
  <c r="AX138" i="5" s="1"/>
  <c r="AY138" i="5"/>
  <c r="BB138" i="5" s="1"/>
  <c r="BC138" i="5" s="1"/>
  <c r="AW139" i="5"/>
  <c r="AX139" i="5" s="1"/>
  <c r="AY139" i="5"/>
  <c r="AZ139" i="5" s="1"/>
  <c r="BA139" i="5" s="1"/>
  <c r="BB139" i="5"/>
  <c r="BC139" i="5" s="1"/>
  <c r="AW140" i="5"/>
  <c r="AX140" i="5" s="1"/>
  <c r="AY140" i="5"/>
  <c r="AZ140" i="5" s="1"/>
  <c r="BA140" i="5" s="1"/>
  <c r="AW141" i="5"/>
  <c r="AX141" i="5" s="1"/>
  <c r="AY141" i="5"/>
  <c r="AW142" i="5"/>
  <c r="AX142" i="5" s="1"/>
  <c r="AY142" i="5"/>
  <c r="BB142" i="5" s="1"/>
  <c r="BC142" i="5" s="1"/>
  <c r="AZ142" i="5"/>
  <c r="BA142" i="5" s="1"/>
  <c r="AW143" i="5"/>
  <c r="AX143" i="5" s="1"/>
  <c r="AY143" i="5"/>
  <c r="BB143" i="5" s="1"/>
  <c r="BC143" i="5" s="1"/>
  <c r="AZ143" i="5"/>
  <c r="BA143" i="5" s="1"/>
  <c r="AW144" i="5"/>
  <c r="AX144" i="5" s="1"/>
  <c r="AY144" i="5"/>
  <c r="AZ144" i="5" s="1"/>
  <c r="BA144" i="5" s="1"/>
  <c r="AW145" i="5"/>
  <c r="AX145" i="5" s="1"/>
  <c r="AY145" i="5"/>
  <c r="AW146" i="5"/>
  <c r="AX146" i="5" s="1"/>
  <c r="AY146" i="5"/>
  <c r="BB146" i="5" s="1"/>
  <c r="BC146" i="5" s="1"/>
  <c r="AZ146" i="5"/>
  <c r="BA146" i="5" s="1"/>
  <c r="AW147" i="5"/>
  <c r="AX147" i="5" s="1"/>
  <c r="AY147" i="5"/>
  <c r="AZ147" i="5" s="1"/>
  <c r="BA147" i="5" s="1"/>
  <c r="AW148" i="5"/>
  <c r="AX148" i="5" s="1"/>
  <c r="AY148" i="5"/>
  <c r="AZ148" i="5" s="1"/>
  <c r="BA148" i="5" s="1"/>
  <c r="BB148" i="5"/>
  <c r="BC148" i="5" s="1"/>
  <c r="AW149" i="5"/>
  <c r="AX149" i="5" s="1"/>
  <c r="AY149" i="5"/>
  <c r="AZ149" i="5" s="1"/>
  <c r="BA149" i="5" s="1"/>
  <c r="AW150" i="5"/>
  <c r="AX150" i="5" s="1"/>
  <c r="AY150" i="5"/>
  <c r="BB150" i="5" s="1"/>
  <c r="BC150" i="5" s="1"/>
  <c r="AZ150" i="5"/>
  <c r="BA150" i="5" s="1"/>
  <c r="AW151" i="5"/>
  <c r="AX151" i="5" s="1"/>
  <c r="AY151" i="5"/>
  <c r="AZ151" i="5" s="1"/>
  <c r="BA151" i="5" s="1"/>
  <c r="AW152" i="5"/>
  <c r="AX152" i="5" s="1"/>
  <c r="AY152" i="5"/>
  <c r="AZ152" i="5" s="1"/>
  <c r="BA152" i="5" s="1"/>
  <c r="BB152" i="5"/>
  <c r="BC152" i="5" s="1"/>
  <c r="AW153" i="5"/>
  <c r="AX153" i="5"/>
  <c r="AY153" i="5"/>
  <c r="AW154" i="5"/>
  <c r="AX154" i="5" s="1"/>
  <c r="AY154" i="5"/>
  <c r="BB154" i="5" s="1"/>
  <c r="BC154" i="5" s="1"/>
  <c r="AW155" i="5"/>
  <c r="AX155" i="5" s="1"/>
  <c r="AY155" i="5"/>
  <c r="AZ155" i="5"/>
  <c r="BA155" i="5" s="1"/>
  <c r="BB155" i="5"/>
  <c r="BC155" i="5" s="1"/>
  <c r="AW156" i="5"/>
  <c r="AX156" i="5" s="1"/>
  <c r="AY156" i="5"/>
  <c r="AZ156" i="5" s="1"/>
  <c r="BA156" i="5" s="1"/>
  <c r="AW157" i="5"/>
  <c r="AX157" i="5"/>
  <c r="AY157" i="5"/>
  <c r="AZ157" i="5" s="1"/>
  <c r="BA157" i="5" s="1"/>
  <c r="AW158" i="5"/>
  <c r="AX158" i="5" s="1"/>
  <c r="AY158" i="5"/>
  <c r="BB158" i="5" s="1"/>
  <c r="BC158" i="5" s="1"/>
  <c r="AY39" i="5"/>
  <c r="AZ39" i="5" s="1"/>
  <c r="BA39" i="5" s="1"/>
  <c r="AW39" i="5"/>
  <c r="AX39" i="5" s="1"/>
  <c r="AR642" i="12" l="1"/>
  <c r="BB642" i="12"/>
  <c r="BL642" i="12"/>
  <c r="BV642" i="12"/>
  <c r="CF642" i="12"/>
  <c r="CP642" i="12"/>
  <c r="AM646" i="12"/>
  <c r="AW646" i="12"/>
  <c r="BG646" i="12"/>
  <c r="BQ646" i="12"/>
  <c r="CA646" i="12"/>
  <c r="CK646" i="12"/>
  <c r="CU646" i="12"/>
  <c r="AR650" i="12"/>
  <c r="BB650" i="12"/>
  <c r="BL650" i="12"/>
  <c r="BV650" i="12"/>
  <c r="CF650" i="12"/>
  <c r="CP650" i="12"/>
  <c r="AM654" i="12"/>
  <c r="AW654" i="12"/>
  <c r="BG654" i="12"/>
  <c r="BQ654" i="12"/>
  <c r="CA654" i="12"/>
  <c r="CK654" i="12"/>
  <c r="CU654" i="12"/>
  <c r="AR658" i="12"/>
  <c r="BB658" i="12"/>
  <c r="BL658" i="12"/>
  <c r="BV658" i="12"/>
  <c r="CF658" i="12"/>
  <c r="CP658" i="12"/>
  <c r="AM662" i="12"/>
  <c r="AW662" i="12"/>
  <c r="BG662" i="12"/>
  <c r="BQ662" i="12"/>
  <c r="CA662" i="12"/>
  <c r="CK662" i="12"/>
  <c r="CU662" i="12"/>
  <c r="AR666" i="12"/>
  <c r="BB666" i="12"/>
  <c r="AR644" i="12"/>
  <c r="BB644" i="12"/>
  <c r="BL644" i="12"/>
  <c r="BV644" i="12"/>
  <c r="CF644" i="12"/>
  <c r="CP644" i="12"/>
  <c r="AM648" i="12"/>
  <c r="AW648" i="12"/>
  <c r="BG648" i="12"/>
  <c r="BQ648" i="12"/>
  <c r="CA648" i="12"/>
  <c r="CK648" i="12"/>
  <c r="CU648" i="12"/>
  <c r="AR652" i="12"/>
  <c r="BB652" i="12"/>
  <c r="BL652" i="12"/>
  <c r="BV652" i="12"/>
  <c r="CF652" i="12"/>
  <c r="CP652" i="12"/>
  <c r="AM656" i="12"/>
  <c r="AW656" i="12"/>
  <c r="BG656" i="12"/>
  <c r="BQ656" i="12"/>
  <c r="CA656" i="12"/>
  <c r="CK656" i="12"/>
  <c r="CU656" i="12"/>
  <c r="AM642" i="12"/>
  <c r="AW642" i="12"/>
  <c r="BG642" i="12"/>
  <c r="BQ642" i="12"/>
  <c r="CA642" i="12"/>
  <c r="CK642" i="12"/>
  <c r="CU642" i="12"/>
  <c r="AR646" i="12"/>
  <c r="BB646" i="12"/>
  <c r="BL646" i="12"/>
  <c r="BV646" i="12"/>
  <c r="CF646" i="12"/>
  <c r="CP646" i="12"/>
  <c r="AM650" i="12"/>
  <c r="AW650" i="12"/>
  <c r="BG650" i="12"/>
  <c r="BQ650" i="12"/>
  <c r="CA650" i="12"/>
  <c r="CK650" i="12"/>
  <c r="CU650" i="12"/>
  <c r="AR654" i="12"/>
  <c r="BB654" i="12"/>
  <c r="BL654" i="12"/>
  <c r="BV654" i="12"/>
  <c r="CF654" i="12"/>
  <c r="CP654" i="12"/>
  <c r="AM658" i="12"/>
  <c r="AW658" i="12"/>
  <c r="BG658" i="12"/>
  <c r="BQ658" i="12"/>
  <c r="CA658" i="12"/>
  <c r="CK658" i="12"/>
  <c r="CU658" i="12"/>
  <c r="AR662" i="12"/>
  <c r="BB662" i="12"/>
  <c r="BL662" i="12"/>
  <c r="BV662" i="12"/>
  <c r="CF662" i="12"/>
  <c r="CP662" i="12"/>
  <c r="AM666" i="12"/>
  <c r="AW666" i="12"/>
  <c r="BG666" i="12"/>
  <c r="BQ666" i="12"/>
  <c r="CA666" i="12"/>
  <c r="AR643" i="12"/>
  <c r="BB643" i="12"/>
  <c r="BL643" i="12"/>
  <c r="BV643" i="12"/>
  <c r="CF643" i="12"/>
  <c r="CU644" i="12"/>
  <c r="BB648" i="12"/>
  <c r="CK652" i="12"/>
  <c r="CU653" i="12"/>
  <c r="AR656" i="12"/>
  <c r="CU657" i="12"/>
  <c r="AR663" i="12"/>
  <c r="BB663" i="12"/>
  <c r="BL663" i="12"/>
  <c r="BV663" i="12"/>
  <c r="CF663" i="12"/>
  <c r="CP663" i="12"/>
  <c r="AM664" i="12"/>
  <c r="AW664" i="12"/>
  <c r="BG664" i="12"/>
  <c r="BQ664" i="12"/>
  <c r="CA664" i="12"/>
  <c r="CK664" i="12"/>
  <c r="CU664" i="12"/>
  <c r="AR665" i="12"/>
  <c r="BB665" i="12"/>
  <c r="BL665" i="12"/>
  <c r="BV665" i="12"/>
  <c r="CF665" i="12"/>
  <c r="AR667" i="12"/>
  <c r="BB667" i="12"/>
  <c r="BL667" i="12"/>
  <c r="BV667" i="12"/>
  <c r="CF667" i="12"/>
  <c r="CP667" i="12"/>
  <c r="AM671" i="12"/>
  <c r="AW671" i="12"/>
  <c r="BG671" i="12"/>
  <c r="BQ671" i="12"/>
  <c r="CA671" i="12"/>
  <c r="CK671" i="12"/>
  <c r="CU671" i="12"/>
  <c r="AR675" i="12"/>
  <c r="BB675" i="12"/>
  <c r="BL675" i="12"/>
  <c r="BV675" i="12"/>
  <c r="CF675" i="12"/>
  <c r="CP675" i="12"/>
  <c r="AM679" i="12"/>
  <c r="AW679" i="12"/>
  <c r="BG679" i="12"/>
  <c r="BQ679" i="12"/>
  <c r="CA679" i="12"/>
  <c r="CK679" i="12"/>
  <c r="CU679" i="12"/>
  <c r="AR683" i="12"/>
  <c r="BB683" i="12"/>
  <c r="BL683" i="12"/>
  <c r="BV683" i="12"/>
  <c r="CF683" i="12"/>
  <c r="CP683" i="12"/>
  <c r="AM687" i="12"/>
  <c r="AW687" i="12"/>
  <c r="BG687" i="12"/>
  <c r="BQ687" i="12"/>
  <c r="CA687" i="12"/>
  <c r="CK687" i="12"/>
  <c r="CU687" i="12"/>
  <c r="AR691" i="12"/>
  <c r="BB691" i="12"/>
  <c r="BL691" i="12"/>
  <c r="BV691" i="12"/>
  <c r="CF691" i="12"/>
  <c r="CP691" i="12"/>
  <c r="AM695" i="12"/>
  <c r="AW695" i="12"/>
  <c r="BG695" i="12"/>
  <c r="BQ695" i="12"/>
  <c r="CA695" i="12"/>
  <c r="CK695" i="12"/>
  <c r="CU695" i="12"/>
  <c r="AR699" i="12"/>
  <c r="BB699" i="12"/>
  <c r="BL699" i="12"/>
  <c r="BV699" i="12"/>
  <c r="CF699" i="12"/>
  <c r="CP699" i="12"/>
  <c r="AM703" i="12"/>
  <c r="AW703" i="12"/>
  <c r="BG703" i="12"/>
  <c r="BQ703" i="12"/>
  <c r="CA703" i="12"/>
  <c r="CK703" i="12"/>
  <c r="CU703" i="12"/>
  <c r="AR707" i="12"/>
  <c r="BB707" i="12"/>
  <c r="BL707" i="12"/>
  <c r="BV707" i="12"/>
  <c r="CF707" i="12"/>
  <c r="CP707" i="12"/>
  <c r="AM711" i="12"/>
  <c r="AW711" i="12"/>
  <c r="BG711" i="12"/>
  <c r="BQ711" i="12"/>
  <c r="CA711" i="12"/>
  <c r="CK711" i="12"/>
  <c r="CU711" i="12"/>
  <c r="CK644" i="12"/>
  <c r="CU645" i="12"/>
  <c r="AR648" i="12"/>
  <c r="CU649" i="12"/>
  <c r="CA652" i="12"/>
  <c r="CU655" i="12"/>
  <c r="CU661" i="12"/>
  <c r="AM668" i="12"/>
  <c r="AW668" i="12"/>
  <c r="BG668" i="12"/>
  <c r="BQ668" i="12"/>
  <c r="CA668" i="12"/>
  <c r="CK668" i="12"/>
  <c r="CU668" i="12"/>
  <c r="AR672" i="12"/>
  <c r="BB672" i="12"/>
  <c r="BL672" i="12"/>
  <c r="BV672" i="12"/>
  <c r="CF672" i="12"/>
  <c r="CP672" i="12"/>
  <c r="AM676" i="12"/>
  <c r="AW676" i="12"/>
  <c r="BG676" i="12"/>
  <c r="BQ676" i="12"/>
  <c r="CA676" i="12"/>
  <c r="CK676" i="12"/>
  <c r="CU676" i="12"/>
  <c r="AR680" i="12"/>
  <c r="BB680" i="12"/>
  <c r="BL680" i="12"/>
  <c r="BV680" i="12"/>
  <c r="CF680" i="12"/>
  <c r="CP680" i="12"/>
  <c r="AM684" i="12"/>
  <c r="AW684" i="12"/>
  <c r="BG684" i="12"/>
  <c r="BQ684" i="12"/>
  <c r="CA684" i="12"/>
  <c r="CK684" i="12"/>
  <c r="CU684" i="12"/>
  <c r="AR688" i="12"/>
  <c r="BB688" i="12"/>
  <c r="BL688" i="12"/>
  <c r="BV688" i="12"/>
  <c r="CF688" i="12"/>
  <c r="CP688" i="12"/>
  <c r="AM692" i="12"/>
  <c r="AW692" i="12"/>
  <c r="BG692" i="12"/>
  <c r="BQ692" i="12"/>
  <c r="CA692" i="12"/>
  <c r="CK692" i="12"/>
  <c r="CU692" i="12"/>
  <c r="AR696" i="12"/>
  <c r="BB696" i="12"/>
  <c r="BL696" i="12"/>
  <c r="BV696" i="12"/>
  <c r="CF696" i="12"/>
  <c r="CP696" i="12"/>
  <c r="AM700" i="12"/>
  <c r="AW700" i="12"/>
  <c r="BG700" i="12"/>
  <c r="BQ700" i="12"/>
  <c r="CA700" i="12"/>
  <c r="CK700" i="12"/>
  <c r="CU700" i="12"/>
  <c r="AR704" i="12"/>
  <c r="BB704" i="12"/>
  <c r="BL704" i="12"/>
  <c r="BV704" i="12"/>
  <c r="CF704" i="12"/>
  <c r="CP704" i="12"/>
  <c r="AM708" i="12"/>
  <c r="AW708" i="12"/>
  <c r="BG708" i="12"/>
  <c r="BQ708" i="12"/>
  <c r="CA708" i="12"/>
  <c r="CK708" i="12"/>
  <c r="CU708" i="12"/>
  <c r="CA644" i="12"/>
  <c r="CU647" i="12"/>
  <c r="CU651" i="12"/>
  <c r="BQ652" i="12"/>
  <c r="AM653" i="12"/>
  <c r="AW653" i="12"/>
  <c r="BG653" i="12"/>
  <c r="BQ653" i="12"/>
  <c r="CA653" i="12"/>
  <c r="CK653" i="12"/>
  <c r="AM655" i="12"/>
  <c r="AW655" i="12"/>
  <c r="BG655" i="12"/>
  <c r="BQ655" i="12"/>
  <c r="CA655" i="12"/>
  <c r="CK655" i="12"/>
  <c r="AM657" i="12"/>
  <c r="AW657" i="12"/>
  <c r="BG657" i="12"/>
  <c r="BQ657" i="12"/>
  <c r="CA657" i="12"/>
  <c r="CK657" i="12"/>
  <c r="CU665" i="12"/>
  <c r="AR669" i="12"/>
  <c r="BB669" i="12"/>
  <c r="BL669" i="12"/>
  <c r="BV669" i="12"/>
  <c r="CF669" i="12"/>
  <c r="CP669" i="12"/>
  <c r="AM673" i="12"/>
  <c r="AW673" i="12"/>
  <c r="BG673" i="12"/>
  <c r="BQ673" i="12"/>
  <c r="CA673" i="12"/>
  <c r="CK673" i="12"/>
  <c r="CU673" i="12"/>
  <c r="AR677" i="12"/>
  <c r="BB677" i="12"/>
  <c r="BL677" i="12"/>
  <c r="BV677" i="12"/>
  <c r="CF677" i="12"/>
  <c r="CP677" i="12"/>
  <c r="AM681" i="12"/>
  <c r="AW681" i="12"/>
  <c r="BG681" i="12"/>
  <c r="BQ681" i="12"/>
  <c r="CA681" i="12"/>
  <c r="CK681" i="12"/>
  <c r="CU681" i="12"/>
  <c r="AR685" i="12"/>
  <c r="BB685" i="12"/>
  <c r="BL685" i="12"/>
  <c r="BV685" i="12"/>
  <c r="CF685" i="12"/>
  <c r="CP685" i="12"/>
  <c r="AM689" i="12"/>
  <c r="AW689" i="12"/>
  <c r="BG689" i="12"/>
  <c r="BQ689" i="12"/>
  <c r="CA689" i="12"/>
  <c r="CK689" i="12"/>
  <c r="CU689" i="12"/>
  <c r="AR693" i="12"/>
  <c r="BB693" i="12"/>
  <c r="BL693" i="12"/>
  <c r="BV693" i="12"/>
  <c r="CF693" i="12"/>
  <c r="CP693" i="12"/>
  <c r="AM697" i="12"/>
  <c r="AW697" i="12"/>
  <c r="BG697" i="12"/>
  <c r="BQ697" i="12"/>
  <c r="CA697" i="12"/>
  <c r="CK697" i="12"/>
  <c r="CU697" i="12"/>
  <c r="AR701" i="12"/>
  <c r="BB701" i="12"/>
  <c r="BL701" i="12"/>
  <c r="BV701" i="12"/>
  <c r="CF701" i="12"/>
  <c r="CP701" i="12"/>
  <c r="AM705" i="12"/>
  <c r="AW705" i="12"/>
  <c r="BG705" i="12"/>
  <c r="BQ705" i="12"/>
  <c r="CA705" i="12"/>
  <c r="CK705" i="12"/>
  <c r="CU705" i="12"/>
  <c r="AR709" i="12"/>
  <c r="BB709" i="12"/>
  <c r="BL709" i="12"/>
  <c r="BV709" i="12"/>
  <c r="CF709" i="12"/>
  <c r="CP709" i="12"/>
  <c r="CU643" i="12"/>
  <c r="BQ644" i="12"/>
  <c r="AM645" i="12"/>
  <c r="AW645" i="12"/>
  <c r="BG645" i="12"/>
  <c r="BQ645" i="12"/>
  <c r="CA645" i="12"/>
  <c r="CK645" i="12"/>
  <c r="AM647" i="12"/>
  <c r="AW647" i="12"/>
  <c r="BG647" i="12"/>
  <c r="BQ647" i="12"/>
  <c r="CA647" i="12"/>
  <c r="CK647" i="12"/>
  <c r="AM649" i="12"/>
  <c r="AW649" i="12"/>
  <c r="BG649" i="12"/>
  <c r="BQ649" i="12"/>
  <c r="CA649" i="12"/>
  <c r="CK649" i="12"/>
  <c r="AM651" i="12"/>
  <c r="AW651" i="12"/>
  <c r="BG651" i="12"/>
  <c r="BQ651" i="12"/>
  <c r="CA651" i="12"/>
  <c r="CK651" i="12"/>
  <c r="BG652" i="12"/>
  <c r="CP656" i="12"/>
  <c r="AM659" i="12"/>
  <c r="AW659" i="12"/>
  <c r="BG659" i="12"/>
  <c r="BQ659" i="12"/>
  <c r="CA659" i="12"/>
  <c r="CK659" i="12"/>
  <c r="CU659" i="12"/>
  <c r="AR660" i="12"/>
  <c r="BB660" i="12"/>
  <c r="BL660" i="12"/>
  <c r="BV660" i="12"/>
  <c r="CF660" i="12"/>
  <c r="CP660" i="12"/>
  <c r="AM661" i="12"/>
  <c r="AW661" i="12"/>
  <c r="BG661" i="12"/>
  <c r="BQ661" i="12"/>
  <c r="CA661" i="12"/>
  <c r="CK661" i="12"/>
  <c r="CF666" i="12"/>
  <c r="CP666" i="12"/>
  <c r="AM670" i="12"/>
  <c r="AW670" i="12"/>
  <c r="BG670" i="12"/>
  <c r="BQ670" i="12"/>
  <c r="CA670" i="12"/>
  <c r="CK670" i="12"/>
  <c r="CU670" i="12"/>
  <c r="AR674" i="12"/>
  <c r="BB674" i="12"/>
  <c r="BL674" i="12"/>
  <c r="BV674" i="12"/>
  <c r="CF674" i="12"/>
  <c r="CP674" i="12"/>
  <c r="AM678" i="12"/>
  <c r="AW678" i="12"/>
  <c r="BG678" i="12"/>
  <c r="BQ678" i="12"/>
  <c r="CA678" i="12"/>
  <c r="CK678" i="12"/>
  <c r="CU678" i="12"/>
  <c r="AR682" i="12"/>
  <c r="BB682" i="12"/>
  <c r="BL682" i="12"/>
  <c r="BV682" i="12"/>
  <c r="CF682" i="12"/>
  <c r="CP682" i="12"/>
  <c r="AM686" i="12"/>
  <c r="AW686" i="12"/>
  <c r="BG686" i="12"/>
  <c r="BQ686" i="12"/>
  <c r="CA686" i="12"/>
  <c r="CK686" i="12"/>
  <c r="CU686" i="12"/>
  <c r="AR690" i="12"/>
  <c r="BB690" i="12"/>
  <c r="BL690" i="12"/>
  <c r="BV690" i="12"/>
  <c r="CF690" i="12"/>
  <c r="CP690" i="12"/>
  <c r="AM694" i="12"/>
  <c r="AW694" i="12"/>
  <c r="BG694" i="12"/>
  <c r="BQ694" i="12"/>
  <c r="CA694" i="12"/>
  <c r="CK694" i="12"/>
  <c r="CU694" i="12"/>
  <c r="AR698" i="12"/>
  <c r="BB698" i="12"/>
  <c r="BL698" i="12"/>
  <c r="BV698" i="12"/>
  <c r="CF698" i="12"/>
  <c r="CP698" i="12"/>
  <c r="AM702" i="12"/>
  <c r="AW702" i="12"/>
  <c r="BG702" i="12"/>
  <c r="BQ702" i="12"/>
  <c r="CA702" i="12"/>
  <c r="CK702" i="12"/>
  <c r="CU702" i="12"/>
  <c r="AM643" i="12"/>
  <c r="AW643" i="12"/>
  <c r="BG643" i="12"/>
  <c r="BQ643" i="12"/>
  <c r="CA643" i="12"/>
  <c r="CK643" i="12"/>
  <c r="BG644" i="12"/>
  <c r="CP648" i="12"/>
  <c r="AW652" i="12"/>
  <c r="CF656" i="12"/>
  <c r="AM663" i="12"/>
  <c r="AW663" i="12"/>
  <c r="BG663" i="12"/>
  <c r="BQ663" i="12"/>
  <c r="CA663" i="12"/>
  <c r="CK663" i="12"/>
  <c r="CU663" i="12"/>
  <c r="AR664" i="12"/>
  <c r="BB664" i="12"/>
  <c r="BL664" i="12"/>
  <c r="BV664" i="12"/>
  <c r="CF664" i="12"/>
  <c r="CP664" i="12"/>
  <c r="AM665" i="12"/>
  <c r="AW665" i="12"/>
  <c r="BG665" i="12"/>
  <c r="BQ665" i="12"/>
  <c r="CA665" i="12"/>
  <c r="CK665" i="12"/>
  <c r="BV666" i="12"/>
  <c r="AM667" i="12"/>
  <c r="AW667" i="12"/>
  <c r="BG667" i="12"/>
  <c r="BQ667" i="12"/>
  <c r="CA667" i="12"/>
  <c r="CK667" i="12"/>
  <c r="CU667" i="12"/>
  <c r="AR671" i="12"/>
  <c r="BB671" i="12"/>
  <c r="BL671" i="12"/>
  <c r="BV671" i="12"/>
  <c r="CF671" i="12"/>
  <c r="CP671" i="12"/>
  <c r="AM675" i="12"/>
  <c r="AW675" i="12"/>
  <c r="BG675" i="12"/>
  <c r="BQ675" i="12"/>
  <c r="CA675" i="12"/>
  <c r="CK675" i="12"/>
  <c r="CU675" i="12"/>
  <c r="AR679" i="12"/>
  <c r="BB679" i="12"/>
  <c r="BL679" i="12"/>
  <c r="BV679" i="12"/>
  <c r="CF679" i="12"/>
  <c r="CP679" i="12"/>
  <c r="AM683" i="12"/>
  <c r="AW683" i="12"/>
  <c r="BG683" i="12"/>
  <c r="BQ683" i="12"/>
  <c r="CA683" i="12"/>
  <c r="CK683" i="12"/>
  <c r="CU683" i="12"/>
  <c r="AR687" i="12"/>
  <c r="BB687" i="12"/>
  <c r="BL687" i="12"/>
  <c r="BV687" i="12"/>
  <c r="CF687" i="12"/>
  <c r="CP687" i="12"/>
  <c r="AM691" i="12"/>
  <c r="AW691" i="12"/>
  <c r="BG691" i="12"/>
  <c r="BQ691" i="12"/>
  <c r="CA691" i="12"/>
  <c r="CK691" i="12"/>
  <c r="CU691" i="12"/>
  <c r="AR695" i="12"/>
  <c r="BB695" i="12"/>
  <c r="BL695" i="12"/>
  <c r="BV695" i="12"/>
  <c r="CF695" i="12"/>
  <c r="CP695" i="12"/>
  <c r="AW644" i="12"/>
  <c r="CF648" i="12"/>
  <c r="AM652" i="12"/>
  <c r="CP653" i="12"/>
  <c r="BV656" i="12"/>
  <c r="CP657" i="12"/>
  <c r="BL666" i="12"/>
  <c r="AR668" i="12"/>
  <c r="BB668" i="12"/>
  <c r="BL668" i="12"/>
  <c r="BV668" i="12"/>
  <c r="CF668" i="12"/>
  <c r="CP668" i="12"/>
  <c r="AM672" i="12"/>
  <c r="AW672" i="12"/>
  <c r="BG672" i="12"/>
  <c r="BQ672" i="12"/>
  <c r="CA672" i="12"/>
  <c r="CK672" i="12"/>
  <c r="CU672" i="12"/>
  <c r="AR676" i="12"/>
  <c r="BB676" i="12"/>
  <c r="BL676" i="12"/>
  <c r="BV676" i="12"/>
  <c r="CF676" i="12"/>
  <c r="CP676" i="12"/>
  <c r="AM680" i="12"/>
  <c r="AW680" i="12"/>
  <c r="BG680" i="12"/>
  <c r="BQ680" i="12"/>
  <c r="CA680" i="12"/>
  <c r="CK680" i="12"/>
  <c r="CU680" i="12"/>
  <c r="AR684" i="12"/>
  <c r="BB684" i="12"/>
  <c r="BL684" i="12"/>
  <c r="BV684" i="12"/>
  <c r="CF684" i="12"/>
  <c r="CP684" i="12"/>
  <c r="AM688" i="12"/>
  <c r="AW688" i="12"/>
  <c r="BG688" i="12"/>
  <c r="BQ688" i="12"/>
  <c r="CA688" i="12"/>
  <c r="CK688" i="12"/>
  <c r="CU688" i="12"/>
  <c r="AR692" i="12"/>
  <c r="BB692" i="12"/>
  <c r="BL692" i="12"/>
  <c r="BV692" i="12"/>
  <c r="CF692" i="12"/>
  <c r="CP692" i="12"/>
  <c r="AM696" i="12"/>
  <c r="AW696" i="12"/>
  <c r="BG696" i="12"/>
  <c r="BQ696" i="12"/>
  <c r="CA696" i="12"/>
  <c r="CK696" i="12"/>
  <c r="CU696" i="12"/>
  <c r="AR700" i="12"/>
  <c r="BB700" i="12"/>
  <c r="BL700" i="12"/>
  <c r="BV700" i="12"/>
  <c r="CF700" i="12"/>
  <c r="CP700" i="12"/>
  <c r="AM704" i="12"/>
  <c r="AW704" i="12"/>
  <c r="BG704" i="12"/>
  <c r="BQ704" i="12"/>
  <c r="CA704" i="12"/>
  <c r="CK704" i="12"/>
  <c r="CU704" i="12"/>
  <c r="AR708" i="12"/>
  <c r="BB708" i="12"/>
  <c r="BL708" i="12"/>
  <c r="BV708" i="12"/>
  <c r="CF708" i="12"/>
  <c r="CP708" i="12"/>
  <c r="CF645" i="12"/>
  <c r="BV649" i="12"/>
  <c r="BB653" i="12"/>
  <c r="BL655" i="12"/>
  <c r="BB656" i="12"/>
  <c r="AR659" i="12"/>
  <c r="BL661" i="12"/>
  <c r="CP665" i="12"/>
  <c r="CF670" i="12"/>
  <c r="CA674" i="12"/>
  <c r="CA677" i="12"/>
  <c r="BL678" i="12"/>
  <c r="BV681" i="12"/>
  <c r="BG682" i="12"/>
  <c r="BG685" i="12"/>
  <c r="AR686" i="12"/>
  <c r="BB689" i="12"/>
  <c r="AM690" i="12"/>
  <c r="CU690" i="12"/>
  <c r="AM693" i="12"/>
  <c r="CP694" i="12"/>
  <c r="CU698" i="12"/>
  <c r="AW699" i="12"/>
  <c r="AM701" i="12"/>
  <c r="BL703" i="12"/>
  <c r="AR705" i="12"/>
  <c r="BQ707" i="12"/>
  <c r="BQ709" i="12"/>
  <c r="AR716" i="12"/>
  <c r="BB716" i="12"/>
  <c r="BL716" i="12"/>
  <c r="BV716" i="12"/>
  <c r="CF716" i="12"/>
  <c r="CP716" i="12"/>
  <c r="AM720" i="12"/>
  <c r="AW720" i="12"/>
  <c r="BG720" i="12"/>
  <c r="BQ720" i="12"/>
  <c r="CA720" i="12"/>
  <c r="CK720" i="12"/>
  <c r="CU720" i="12"/>
  <c r="AR724" i="12"/>
  <c r="BB724" i="12"/>
  <c r="BL724" i="12"/>
  <c r="BV724" i="12"/>
  <c r="CF724" i="12"/>
  <c r="CP724" i="12"/>
  <c r="AM728" i="12"/>
  <c r="AW728" i="12"/>
  <c r="BG728" i="12"/>
  <c r="BQ728" i="12"/>
  <c r="CA728" i="12"/>
  <c r="CK728" i="12"/>
  <c r="CU728" i="12"/>
  <c r="AR732" i="12"/>
  <c r="BB732" i="12"/>
  <c r="BL732" i="12"/>
  <c r="BV732" i="12"/>
  <c r="CF732" i="12"/>
  <c r="CP732" i="12"/>
  <c r="AM736" i="12"/>
  <c r="AW736" i="12"/>
  <c r="BG736" i="12"/>
  <c r="BQ736" i="12"/>
  <c r="CA736" i="12"/>
  <c r="CK736" i="12"/>
  <c r="CU736" i="12"/>
  <c r="AR740" i="12"/>
  <c r="BB740" i="12"/>
  <c r="BL740" i="12"/>
  <c r="BV740" i="12"/>
  <c r="CF740" i="12"/>
  <c r="CP740" i="12"/>
  <c r="AM744" i="12"/>
  <c r="AW744" i="12"/>
  <c r="BG744" i="12"/>
  <c r="BQ744" i="12"/>
  <c r="CA744" i="12"/>
  <c r="CK744" i="12"/>
  <c r="CU744" i="12"/>
  <c r="AR748" i="12"/>
  <c r="BB748" i="12"/>
  <c r="BL748" i="12"/>
  <c r="BV748" i="12"/>
  <c r="CF748" i="12"/>
  <c r="CP748" i="12"/>
  <c r="AM752" i="12"/>
  <c r="AW752" i="12"/>
  <c r="BG752" i="12"/>
  <c r="BQ752" i="12"/>
  <c r="CA752" i="12"/>
  <c r="CK752" i="12"/>
  <c r="CU752" i="12"/>
  <c r="AR756" i="12"/>
  <c r="BB756" i="12"/>
  <c r="BL756" i="12"/>
  <c r="BV756" i="12"/>
  <c r="CF756" i="12"/>
  <c r="CP756" i="12"/>
  <c r="BV645" i="12"/>
  <c r="CP647" i="12"/>
  <c r="BL649" i="12"/>
  <c r="CF651" i="12"/>
  <c r="AR653" i="12"/>
  <c r="BB655" i="12"/>
  <c r="CK660" i="12"/>
  <c r="BB661" i="12"/>
  <c r="CK666" i="12"/>
  <c r="CK669" i="12"/>
  <c r="BV670" i="12"/>
  <c r="CF673" i="12"/>
  <c r="BQ674" i="12"/>
  <c r="BQ677" i="12"/>
  <c r="BB678" i="12"/>
  <c r="BL681" i="12"/>
  <c r="AW682" i="12"/>
  <c r="AW685" i="12"/>
  <c r="AR689" i="12"/>
  <c r="CU693" i="12"/>
  <c r="CP697" i="12"/>
  <c r="AM699" i="12"/>
  <c r="CU699" i="12"/>
  <c r="CU701" i="12"/>
  <c r="CP702" i="12"/>
  <c r="BB703" i="12"/>
  <c r="CU706" i="12"/>
  <c r="BG707" i="12"/>
  <c r="BG709" i="12"/>
  <c r="CP711" i="12"/>
  <c r="AM712" i="12"/>
  <c r="AW712" i="12"/>
  <c r="BG712" i="12"/>
  <c r="BQ712" i="12"/>
  <c r="CA712" i="12"/>
  <c r="CK712" i="12"/>
  <c r="CU712" i="12"/>
  <c r="AR713" i="12"/>
  <c r="BB713" i="12"/>
  <c r="BL713" i="12"/>
  <c r="BV713" i="12"/>
  <c r="CF713" i="12"/>
  <c r="CP713" i="12"/>
  <c r="AM717" i="12"/>
  <c r="AW717" i="12"/>
  <c r="BG717" i="12"/>
  <c r="BQ717" i="12"/>
  <c r="CA717" i="12"/>
  <c r="CK717" i="12"/>
  <c r="CU717" i="12"/>
  <c r="AR721" i="12"/>
  <c r="BB721" i="12"/>
  <c r="BL721" i="12"/>
  <c r="BV721" i="12"/>
  <c r="CF721" i="12"/>
  <c r="CP721" i="12"/>
  <c r="AM725" i="12"/>
  <c r="AW725" i="12"/>
  <c r="BG725" i="12"/>
  <c r="BQ725" i="12"/>
  <c r="CA725" i="12"/>
  <c r="CK725" i="12"/>
  <c r="CU725" i="12"/>
  <c r="AR729" i="12"/>
  <c r="BB729" i="12"/>
  <c r="BL729" i="12"/>
  <c r="BV729" i="12"/>
  <c r="CF729" i="12"/>
  <c r="CP729" i="12"/>
  <c r="AM733" i="12"/>
  <c r="AW733" i="12"/>
  <c r="BG733" i="12"/>
  <c r="BQ733" i="12"/>
  <c r="CA733" i="12"/>
  <c r="CK733" i="12"/>
  <c r="CU733" i="12"/>
  <c r="AR737" i="12"/>
  <c r="BB737" i="12"/>
  <c r="BL737" i="12"/>
  <c r="BV737" i="12"/>
  <c r="CF737" i="12"/>
  <c r="CP737" i="12"/>
  <c r="AM741" i="12"/>
  <c r="AW741" i="12"/>
  <c r="BG741" i="12"/>
  <c r="BQ741" i="12"/>
  <c r="CA741" i="12"/>
  <c r="CK741" i="12"/>
  <c r="CU741" i="12"/>
  <c r="AR745" i="12"/>
  <c r="BB745" i="12"/>
  <c r="BL745" i="12"/>
  <c r="BV745" i="12"/>
  <c r="CF745" i="12"/>
  <c r="CP745" i="12"/>
  <c r="AM749" i="12"/>
  <c r="AW749" i="12"/>
  <c r="BG749" i="12"/>
  <c r="BQ749" i="12"/>
  <c r="CA749" i="12"/>
  <c r="CK749" i="12"/>
  <c r="CU749" i="12"/>
  <c r="AR753" i="12"/>
  <c r="BB753" i="12"/>
  <c r="BL753" i="12"/>
  <c r="BV753" i="12"/>
  <c r="CF753" i="12"/>
  <c r="CP753" i="12"/>
  <c r="AM757" i="12"/>
  <c r="AW757" i="12"/>
  <c r="BG757" i="12"/>
  <c r="BQ757" i="12"/>
  <c r="CA757" i="12"/>
  <c r="CK757" i="12"/>
  <c r="CU757" i="12"/>
  <c r="BL645" i="12"/>
  <c r="BV648" i="12"/>
  <c r="BB649" i="12"/>
  <c r="BV651" i="12"/>
  <c r="AR655" i="12"/>
  <c r="CP659" i="12"/>
  <c r="CA660" i="12"/>
  <c r="AR661" i="12"/>
  <c r="CA669" i="12"/>
  <c r="BL670" i="12"/>
  <c r="BV673" i="12"/>
  <c r="BG674" i="12"/>
  <c r="BG677" i="12"/>
  <c r="AR678" i="12"/>
  <c r="BB681" i="12"/>
  <c r="AM682" i="12"/>
  <c r="CU682" i="12"/>
  <c r="AM685" i="12"/>
  <c r="CP686" i="12"/>
  <c r="CF694" i="12"/>
  <c r="CK698" i="12"/>
  <c r="CF702" i="12"/>
  <c r="AR703" i="12"/>
  <c r="AM706" i="12"/>
  <c r="AW706" i="12"/>
  <c r="BG706" i="12"/>
  <c r="BQ706" i="12"/>
  <c r="CA706" i="12"/>
  <c r="CK706" i="12"/>
  <c r="AW707" i="12"/>
  <c r="AW709" i="12"/>
  <c r="CF711" i="12"/>
  <c r="AM714" i="12"/>
  <c r="AW714" i="12"/>
  <c r="BG714" i="12"/>
  <c r="BQ714" i="12"/>
  <c r="CA714" i="12"/>
  <c r="CK714" i="12"/>
  <c r="CU714" i="12"/>
  <c r="AR718" i="12"/>
  <c r="BB718" i="12"/>
  <c r="BL718" i="12"/>
  <c r="BV718" i="12"/>
  <c r="CF718" i="12"/>
  <c r="CP718" i="12"/>
  <c r="AM722" i="12"/>
  <c r="AW722" i="12"/>
  <c r="BG722" i="12"/>
  <c r="BQ722" i="12"/>
  <c r="CA722" i="12"/>
  <c r="CK722" i="12"/>
  <c r="CU722" i="12"/>
  <c r="AR726" i="12"/>
  <c r="BB726" i="12"/>
  <c r="BL726" i="12"/>
  <c r="BV726" i="12"/>
  <c r="CF726" i="12"/>
  <c r="CP726" i="12"/>
  <c r="AM730" i="12"/>
  <c r="AW730" i="12"/>
  <c r="BG730" i="12"/>
  <c r="BQ730" i="12"/>
  <c r="CA730" i="12"/>
  <c r="CK730" i="12"/>
  <c r="CU730" i="12"/>
  <c r="AR734" i="12"/>
  <c r="BB734" i="12"/>
  <c r="BL734" i="12"/>
  <c r="BV734" i="12"/>
  <c r="CF734" i="12"/>
  <c r="CP734" i="12"/>
  <c r="AM738" i="12"/>
  <c r="AW738" i="12"/>
  <c r="BG738" i="12"/>
  <c r="BQ738" i="12"/>
  <c r="CA738" i="12"/>
  <c r="CK738" i="12"/>
  <c r="CU738" i="12"/>
  <c r="AR742" i="12"/>
  <c r="BB742" i="12"/>
  <c r="BL742" i="12"/>
  <c r="BV742" i="12"/>
  <c r="CF742" i="12"/>
  <c r="CP742" i="12"/>
  <c r="AM746" i="12"/>
  <c r="AW746" i="12"/>
  <c r="BG746" i="12"/>
  <c r="BQ746" i="12"/>
  <c r="CA746" i="12"/>
  <c r="CK746" i="12"/>
  <c r="CU746" i="12"/>
  <c r="AR750" i="12"/>
  <c r="BB750" i="12"/>
  <c r="BL750" i="12"/>
  <c r="BV750" i="12"/>
  <c r="CF750" i="12"/>
  <c r="CP750" i="12"/>
  <c r="AM754" i="12"/>
  <c r="AW754" i="12"/>
  <c r="BG754" i="12"/>
  <c r="BQ754" i="12"/>
  <c r="CA754" i="12"/>
  <c r="CK754" i="12"/>
  <c r="CU754" i="12"/>
  <c r="AR758" i="12"/>
  <c r="BB758" i="12"/>
  <c r="BL758" i="12"/>
  <c r="BV758" i="12"/>
  <c r="CF758" i="12"/>
  <c r="CP758" i="12"/>
  <c r="CU759" i="12"/>
  <c r="CP643" i="12"/>
  <c r="BB645" i="12"/>
  <c r="CF647" i="12"/>
  <c r="BL648" i="12"/>
  <c r="AR649" i="12"/>
  <c r="BL651" i="12"/>
  <c r="CF657" i="12"/>
  <c r="BQ660" i="12"/>
  <c r="BQ669" i="12"/>
  <c r="BB670" i="12"/>
  <c r="BL673" i="12"/>
  <c r="AW674" i="12"/>
  <c r="AW677" i="12"/>
  <c r="AR681" i="12"/>
  <c r="CU685" i="12"/>
  <c r="CP689" i="12"/>
  <c r="CK690" i="12"/>
  <c r="CK693" i="12"/>
  <c r="BV694" i="12"/>
  <c r="CF697" i="12"/>
  <c r="CA698" i="12"/>
  <c r="CK701" i="12"/>
  <c r="BV702" i="12"/>
  <c r="CP705" i="12"/>
  <c r="AM707" i="12"/>
  <c r="CU707" i="12"/>
  <c r="AM709" i="12"/>
  <c r="AR710" i="12"/>
  <c r="BB710" i="12"/>
  <c r="BL710" i="12"/>
  <c r="BV710" i="12"/>
  <c r="CF710" i="12"/>
  <c r="CP710" i="12"/>
  <c r="BV711" i="12"/>
  <c r="AR715" i="12"/>
  <c r="BB715" i="12"/>
  <c r="BL715" i="12"/>
  <c r="BV715" i="12"/>
  <c r="CF715" i="12"/>
  <c r="CP715" i="12"/>
  <c r="AM719" i="12"/>
  <c r="AW719" i="12"/>
  <c r="BG719" i="12"/>
  <c r="BQ719" i="12"/>
  <c r="CA719" i="12"/>
  <c r="CK719" i="12"/>
  <c r="CU719" i="12"/>
  <c r="AR723" i="12"/>
  <c r="BB723" i="12"/>
  <c r="BL723" i="12"/>
  <c r="BV723" i="12"/>
  <c r="CF723" i="12"/>
  <c r="CP723" i="12"/>
  <c r="AM727" i="12"/>
  <c r="AW727" i="12"/>
  <c r="BG727" i="12"/>
  <c r="BQ727" i="12"/>
  <c r="CA727" i="12"/>
  <c r="CK727" i="12"/>
  <c r="CU727" i="12"/>
  <c r="AR731" i="12"/>
  <c r="BB731" i="12"/>
  <c r="BL731" i="12"/>
  <c r="BV731" i="12"/>
  <c r="CF731" i="12"/>
  <c r="CP731" i="12"/>
  <c r="AM735" i="12"/>
  <c r="AW735" i="12"/>
  <c r="BG735" i="12"/>
  <c r="BQ735" i="12"/>
  <c r="CA735" i="12"/>
  <c r="CK735" i="12"/>
  <c r="CU735" i="12"/>
  <c r="AR739" i="12"/>
  <c r="BB739" i="12"/>
  <c r="BL739" i="12"/>
  <c r="BV739" i="12"/>
  <c r="CF739" i="12"/>
  <c r="CP739" i="12"/>
  <c r="AM743" i="12"/>
  <c r="AW743" i="12"/>
  <c r="BG743" i="12"/>
  <c r="BQ743" i="12"/>
  <c r="CA743" i="12"/>
  <c r="CK743" i="12"/>
  <c r="CU743" i="12"/>
  <c r="AR747" i="12"/>
  <c r="BB747" i="12"/>
  <c r="BL747" i="12"/>
  <c r="BV747" i="12"/>
  <c r="CF747" i="12"/>
  <c r="CP747" i="12"/>
  <c r="AM751" i="12"/>
  <c r="AW751" i="12"/>
  <c r="BG751" i="12"/>
  <c r="BQ751" i="12"/>
  <c r="CA751" i="12"/>
  <c r="CK751" i="12"/>
  <c r="CU751" i="12"/>
  <c r="AR755" i="12"/>
  <c r="BB755" i="12"/>
  <c r="BL755" i="12"/>
  <c r="BV755" i="12"/>
  <c r="CF755" i="12"/>
  <c r="CP755" i="12"/>
  <c r="AM759" i="12"/>
  <c r="AW759" i="12"/>
  <c r="BG759" i="12"/>
  <c r="BQ759" i="12"/>
  <c r="CA759" i="12"/>
  <c r="CK759" i="12"/>
  <c r="AR760" i="12"/>
  <c r="BB760" i="12"/>
  <c r="BL760" i="12"/>
  <c r="BV760" i="12"/>
  <c r="CF760" i="12"/>
  <c r="CP760" i="12"/>
  <c r="AR645" i="12"/>
  <c r="BV647" i="12"/>
  <c r="BB651" i="12"/>
  <c r="CP655" i="12"/>
  <c r="BV657" i="12"/>
  <c r="CF659" i="12"/>
  <c r="BG660" i="12"/>
  <c r="CP661" i="12"/>
  <c r="BG669" i="12"/>
  <c r="AR670" i="12"/>
  <c r="BB673" i="12"/>
  <c r="AM674" i="12"/>
  <c r="CU674" i="12"/>
  <c r="AM677" i="12"/>
  <c r="CP678" i="12"/>
  <c r="CF686" i="12"/>
  <c r="CA690" i="12"/>
  <c r="CA693" i="12"/>
  <c r="BL694" i="12"/>
  <c r="BV697" i="12"/>
  <c r="BQ698" i="12"/>
  <c r="CK699" i="12"/>
  <c r="CA701" i="12"/>
  <c r="BL702" i="12"/>
  <c r="CP703" i="12"/>
  <c r="CF705" i="12"/>
  <c r="BL711" i="12"/>
  <c r="AM716" i="12"/>
  <c r="AW716" i="12"/>
  <c r="BG716" i="12"/>
  <c r="BQ716" i="12"/>
  <c r="CA716" i="12"/>
  <c r="CK716" i="12"/>
  <c r="CU716" i="12"/>
  <c r="AR720" i="12"/>
  <c r="BB720" i="12"/>
  <c r="BL720" i="12"/>
  <c r="BV720" i="12"/>
  <c r="CF720" i="12"/>
  <c r="CP720" i="12"/>
  <c r="AM724" i="12"/>
  <c r="AW724" i="12"/>
  <c r="BG724" i="12"/>
  <c r="BQ724" i="12"/>
  <c r="CA724" i="12"/>
  <c r="CK724" i="12"/>
  <c r="CU724" i="12"/>
  <c r="AR728" i="12"/>
  <c r="BB728" i="12"/>
  <c r="BL728" i="12"/>
  <c r="BV728" i="12"/>
  <c r="CF728" i="12"/>
  <c r="CP728" i="12"/>
  <c r="AM732" i="12"/>
  <c r="AW732" i="12"/>
  <c r="BG732" i="12"/>
  <c r="BQ732" i="12"/>
  <c r="CA732" i="12"/>
  <c r="CK732" i="12"/>
  <c r="CU732" i="12"/>
  <c r="AR736" i="12"/>
  <c r="BB736" i="12"/>
  <c r="BL736" i="12"/>
  <c r="BV736" i="12"/>
  <c r="CF736" i="12"/>
  <c r="CP736" i="12"/>
  <c r="AM740" i="12"/>
  <c r="AW740" i="12"/>
  <c r="BG740" i="12"/>
  <c r="BQ740" i="12"/>
  <c r="CA740" i="12"/>
  <c r="CK740" i="12"/>
  <c r="CU740" i="12"/>
  <c r="AR744" i="12"/>
  <c r="BB744" i="12"/>
  <c r="BL744" i="12"/>
  <c r="BV744" i="12"/>
  <c r="CF744" i="12"/>
  <c r="CP744" i="12"/>
  <c r="AM748" i="12"/>
  <c r="AW748" i="12"/>
  <c r="BG748" i="12"/>
  <c r="BQ748" i="12"/>
  <c r="CA748" i="12"/>
  <c r="CK748" i="12"/>
  <c r="CU748" i="12"/>
  <c r="AR752" i="12"/>
  <c r="BB752" i="12"/>
  <c r="BL752" i="12"/>
  <c r="BV752" i="12"/>
  <c r="CF752" i="12"/>
  <c r="CP752" i="12"/>
  <c r="AM756" i="12"/>
  <c r="AW756" i="12"/>
  <c r="BG756" i="12"/>
  <c r="BQ756" i="12"/>
  <c r="CA756" i="12"/>
  <c r="CK756" i="12"/>
  <c r="CU756" i="12"/>
  <c r="BL647" i="12"/>
  <c r="CP649" i="12"/>
  <c r="AR651" i="12"/>
  <c r="CU652" i="12"/>
  <c r="CF653" i="12"/>
  <c r="BL657" i="12"/>
  <c r="BV659" i="12"/>
  <c r="AW660" i="12"/>
  <c r="AW669" i="12"/>
  <c r="AR673" i="12"/>
  <c r="CU677" i="12"/>
  <c r="CP681" i="12"/>
  <c r="CK682" i="12"/>
  <c r="CK685" i="12"/>
  <c r="BV686" i="12"/>
  <c r="CF689" i="12"/>
  <c r="BQ690" i="12"/>
  <c r="BQ693" i="12"/>
  <c r="BB694" i="12"/>
  <c r="BL697" i="12"/>
  <c r="BG698" i="12"/>
  <c r="CA699" i="12"/>
  <c r="BQ701" i="12"/>
  <c r="BB702" i="12"/>
  <c r="BV705" i="12"/>
  <c r="CP706" i="12"/>
  <c r="CU709" i="12"/>
  <c r="BB711" i="12"/>
  <c r="AR712" i="12"/>
  <c r="BB712" i="12"/>
  <c r="BL712" i="12"/>
  <c r="BV712" i="12"/>
  <c r="CF712" i="12"/>
  <c r="CP712" i="12"/>
  <c r="AM713" i="12"/>
  <c r="AW713" i="12"/>
  <c r="BG713" i="12"/>
  <c r="BQ713" i="12"/>
  <c r="CA713" i="12"/>
  <c r="CK713" i="12"/>
  <c r="CU713" i="12"/>
  <c r="AR717" i="12"/>
  <c r="BB717" i="12"/>
  <c r="BL717" i="12"/>
  <c r="BV717" i="12"/>
  <c r="CF717" i="12"/>
  <c r="CP717" i="12"/>
  <c r="AM721" i="12"/>
  <c r="AW721" i="12"/>
  <c r="BG721" i="12"/>
  <c r="BQ721" i="12"/>
  <c r="CA721" i="12"/>
  <c r="CK721" i="12"/>
  <c r="CU721" i="12"/>
  <c r="AR725" i="12"/>
  <c r="BB725" i="12"/>
  <c r="BL725" i="12"/>
  <c r="BV725" i="12"/>
  <c r="CF725" i="12"/>
  <c r="CP725" i="12"/>
  <c r="AM729" i="12"/>
  <c r="AW729" i="12"/>
  <c r="BG729" i="12"/>
  <c r="BQ729" i="12"/>
  <c r="CA729" i="12"/>
  <c r="CK729" i="12"/>
  <c r="CU729" i="12"/>
  <c r="AR733" i="12"/>
  <c r="BB733" i="12"/>
  <c r="BL733" i="12"/>
  <c r="BV733" i="12"/>
  <c r="CF733" i="12"/>
  <c r="CP733" i="12"/>
  <c r="AM737" i="12"/>
  <c r="AW737" i="12"/>
  <c r="BG737" i="12"/>
  <c r="BQ737" i="12"/>
  <c r="CA737" i="12"/>
  <c r="CK737" i="12"/>
  <c r="CU737" i="12"/>
  <c r="AR741" i="12"/>
  <c r="BB741" i="12"/>
  <c r="BL741" i="12"/>
  <c r="BV741" i="12"/>
  <c r="CF741" i="12"/>
  <c r="CP741" i="12"/>
  <c r="AM745" i="12"/>
  <c r="AW745" i="12"/>
  <c r="BG745" i="12"/>
  <c r="BQ745" i="12"/>
  <c r="CA745" i="12"/>
  <c r="CK745" i="12"/>
  <c r="CU745" i="12"/>
  <c r="AR749" i="12"/>
  <c r="BB749" i="12"/>
  <c r="BL749" i="12"/>
  <c r="BV749" i="12"/>
  <c r="CF749" i="12"/>
  <c r="CP749" i="12"/>
  <c r="AM753" i="12"/>
  <c r="AW753" i="12"/>
  <c r="BG753" i="12"/>
  <c r="BQ753" i="12"/>
  <c r="CA753" i="12"/>
  <c r="CK753" i="12"/>
  <c r="CU753" i="12"/>
  <c r="AR647" i="12"/>
  <c r="CF649" i="12"/>
  <c r="CP651" i="12"/>
  <c r="BL653" i="12"/>
  <c r="BV655" i="12"/>
  <c r="BL656" i="12"/>
  <c r="AR657" i="12"/>
  <c r="BB659" i="12"/>
  <c r="BV661" i="12"/>
  <c r="CU669" i="12"/>
  <c r="CP673" i="12"/>
  <c r="CK674" i="12"/>
  <c r="CK677" i="12"/>
  <c r="BV678" i="12"/>
  <c r="CF681" i="12"/>
  <c r="BQ682" i="12"/>
  <c r="BQ685" i="12"/>
  <c r="BB686" i="12"/>
  <c r="BL689" i="12"/>
  <c r="AW690" i="12"/>
  <c r="AW693" i="12"/>
  <c r="AR697" i="12"/>
  <c r="AM698" i="12"/>
  <c r="BG699" i="12"/>
  <c r="AW701" i="12"/>
  <c r="BV703" i="12"/>
  <c r="BB705" i="12"/>
  <c r="CA707" i="12"/>
  <c r="CA709" i="12"/>
  <c r="AM710" i="12"/>
  <c r="AW710" i="12"/>
  <c r="BG710" i="12"/>
  <c r="BQ710" i="12"/>
  <c r="CA710" i="12"/>
  <c r="CK710" i="12"/>
  <c r="AM715" i="12"/>
  <c r="AW715" i="12"/>
  <c r="BG715" i="12"/>
  <c r="BQ715" i="12"/>
  <c r="CA715" i="12"/>
  <c r="CK715" i="12"/>
  <c r="CU715" i="12"/>
  <c r="AR719" i="12"/>
  <c r="BB719" i="12"/>
  <c r="BL719" i="12"/>
  <c r="BV719" i="12"/>
  <c r="CF719" i="12"/>
  <c r="CP719" i="12"/>
  <c r="AM723" i="12"/>
  <c r="AW723" i="12"/>
  <c r="BG723" i="12"/>
  <c r="BQ723" i="12"/>
  <c r="CA723" i="12"/>
  <c r="CK723" i="12"/>
  <c r="CU723" i="12"/>
  <c r="AR727" i="12"/>
  <c r="BB727" i="12"/>
  <c r="BL727" i="12"/>
  <c r="BV727" i="12"/>
  <c r="CF727" i="12"/>
  <c r="CP727" i="12"/>
  <c r="AM731" i="12"/>
  <c r="AW731" i="12"/>
  <c r="BG731" i="12"/>
  <c r="BQ731" i="12"/>
  <c r="CA731" i="12"/>
  <c r="CK731" i="12"/>
  <c r="CU731" i="12"/>
  <c r="AR735" i="12"/>
  <c r="BB735" i="12"/>
  <c r="BL735" i="12"/>
  <c r="BV735" i="12"/>
  <c r="CF735" i="12"/>
  <c r="CP735" i="12"/>
  <c r="AM739" i="12"/>
  <c r="AW739" i="12"/>
  <c r="BG739" i="12"/>
  <c r="BQ739" i="12"/>
  <c r="CA739" i="12"/>
  <c r="CK739" i="12"/>
  <c r="CU739" i="12"/>
  <c r="AR743" i="12"/>
  <c r="BB743" i="12"/>
  <c r="BL743" i="12"/>
  <c r="BV743" i="12"/>
  <c r="CF743" i="12"/>
  <c r="CP743" i="12"/>
  <c r="AM747" i="12"/>
  <c r="AW747" i="12"/>
  <c r="BG747" i="12"/>
  <c r="BQ747" i="12"/>
  <c r="CA747" i="12"/>
  <c r="CK747" i="12"/>
  <c r="CU747" i="12"/>
  <c r="AR751" i="12"/>
  <c r="BB751" i="12"/>
  <c r="BL751" i="12"/>
  <c r="BV751" i="12"/>
  <c r="CF751" i="12"/>
  <c r="CP751" i="12"/>
  <c r="AM755" i="12"/>
  <c r="AW755" i="12"/>
  <c r="BG755" i="12"/>
  <c r="BQ755" i="12"/>
  <c r="CA755" i="12"/>
  <c r="AM660" i="12"/>
  <c r="BG693" i="12"/>
  <c r="AW698" i="12"/>
  <c r="AR702" i="12"/>
  <c r="CK718" i="12"/>
  <c r="BL722" i="12"/>
  <c r="AM726" i="12"/>
  <c r="CU726" i="12"/>
  <c r="BQ734" i="12"/>
  <c r="AR738" i="12"/>
  <c r="BV746" i="12"/>
  <c r="AW750" i="12"/>
  <c r="CP754" i="12"/>
  <c r="BB757" i="12"/>
  <c r="AM758" i="12"/>
  <c r="CP759" i="12"/>
  <c r="CA760" i="12"/>
  <c r="AM644" i="12"/>
  <c r="BB657" i="12"/>
  <c r="CU666" i="12"/>
  <c r="CP670" i="12"/>
  <c r="BL686" i="12"/>
  <c r="BG690" i="12"/>
  <c r="CK707" i="12"/>
  <c r="CP714" i="12"/>
  <c r="CA718" i="12"/>
  <c r="BB722" i="12"/>
  <c r="CF730" i="12"/>
  <c r="BG734" i="12"/>
  <c r="CK742" i="12"/>
  <c r="BL746" i="12"/>
  <c r="AM750" i="12"/>
  <c r="CU750" i="12"/>
  <c r="AR757" i="12"/>
  <c r="CU758" i="12"/>
  <c r="BQ760" i="12"/>
  <c r="BB647" i="12"/>
  <c r="AR694" i="12"/>
  <c r="CF706" i="12"/>
  <c r="BQ718" i="12"/>
  <c r="AR722" i="12"/>
  <c r="BV730" i="12"/>
  <c r="AW734" i="12"/>
  <c r="CP738" i="12"/>
  <c r="CA742" i="12"/>
  <c r="BB746" i="12"/>
  <c r="CF754" i="12"/>
  <c r="CK755" i="12"/>
  <c r="CF759" i="12"/>
  <c r="BG760" i="12"/>
  <c r="BV653" i="12"/>
  <c r="CU660" i="12"/>
  <c r="BV706" i="12"/>
  <c r="AR711" i="12"/>
  <c r="CF714" i="12"/>
  <c r="BG718" i="12"/>
  <c r="CK726" i="12"/>
  <c r="BL730" i="12"/>
  <c r="AM734" i="12"/>
  <c r="CU734" i="12"/>
  <c r="BQ742" i="12"/>
  <c r="AR746" i="12"/>
  <c r="BV754" i="12"/>
  <c r="CP757" i="12"/>
  <c r="CK758" i="12"/>
  <c r="BV759" i="12"/>
  <c r="AW760" i="12"/>
  <c r="CP645" i="12"/>
  <c r="BL659" i="12"/>
  <c r="BL706" i="12"/>
  <c r="BV714" i="12"/>
  <c r="AW718" i="12"/>
  <c r="CP722" i="12"/>
  <c r="CA726" i="12"/>
  <c r="BB730" i="12"/>
  <c r="CF738" i="12"/>
  <c r="BG742" i="12"/>
  <c r="CK750" i="12"/>
  <c r="BL754" i="12"/>
  <c r="CA758" i="12"/>
  <c r="BL759" i="12"/>
  <c r="AM760" i="12"/>
  <c r="CU760" i="12"/>
  <c r="CF703" i="12"/>
  <c r="BB706" i="12"/>
  <c r="BL714" i="12"/>
  <c r="AM718" i="12"/>
  <c r="CU718" i="12"/>
  <c r="BQ726" i="12"/>
  <c r="AR730" i="12"/>
  <c r="BV738" i="12"/>
  <c r="AW742" i="12"/>
  <c r="CP746" i="12"/>
  <c r="CA750" i="12"/>
  <c r="BB754" i="12"/>
  <c r="CF757" i="12"/>
  <c r="BQ758" i="12"/>
  <c r="BB759" i="12"/>
  <c r="CF678" i="12"/>
  <c r="BB697" i="12"/>
  <c r="AR706" i="12"/>
  <c r="BL705" i="12"/>
  <c r="BL738" i="12"/>
  <c r="CF746" i="12"/>
  <c r="BV757" i="12"/>
  <c r="AM669" i="12"/>
  <c r="CU710" i="12"/>
  <c r="CF722" i="12"/>
  <c r="BB738" i="12"/>
  <c r="BL757" i="12"/>
  <c r="BV689" i="12"/>
  <c r="CK709" i="12"/>
  <c r="BV722" i="12"/>
  <c r="CP730" i="12"/>
  <c r="AM742" i="12"/>
  <c r="BQ750" i="12"/>
  <c r="CF661" i="12"/>
  <c r="CK734" i="12"/>
  <c r="BG750" i="12"/>
  <c r="CK760" i="12"/>
  <c r="CA685" i="12"/>
  <c r="BG701" i="12"/>
  <c r="BB714" i="12"/>
  <c r="CA734" i="12"/>
  <c r="AR754" i="12"/>
  <c r="BG758" i="12"/>
  <c r="CA682" i="12"/>
  <c r="BQ699" i="12"/>
  <c r="AR714" i="12"/>
  <c r="BG726" i="12"/>
  <c r="CU742" i="12"/>
  <c r="AW758" i="12"/>
  <c r="AW726" i="12"/>
  <c r="AR759" i="12"/>
  <c r="CU755" i="12"/>
  <c r="CF655" i="12"/>
  <c r="BB128" i="5"/>
  <c r="BC128" i="5" s="1"/>
  <c r="AZ123" i="5"/>
  <c r="BA123" i="5" s="1"/>
  <c r="BB120" i="5"/>
  <c r="BC120" i="5" s="1"/>
  <c r="BB96" i="5"/>
  <c r="BC96" i="5" s="1"/>
  <c r="AZ91" i="5"/>
  <c r="BA91" i="5" s="1"/>
  <c r="BB88" i="5"/>
  <c r="BC88" i="5" s="1"/>
  <c r="BB64" i="5"/>
  <c r="BC64" i="5" s="1"/>
  <c r="AZ59" i="5"/>
  <c r="BA59" i="5" s="1"/>
  <c r="BB56" i="5"/>
  <c r="BC56" i="5" s="1"/>
  <c r="BD169" i="12"/>
  <c r="B220" i="12" s="1"/>
  <c r="D442" i="12"/>
  <c r="CU905" i="12"/>
  <c r="DE905" i="12"/>
  <c r="DO905" i="12"/>
  <c r="DY905" i="12"/>
  <c r="CU906" i="12"/>
  <c r="DE906" i="12"/>
  <c r="DO906" i="12"/>
  <c r="DY906" i="12"/>
  <c r="CU907" i="12"/>
  <c r="DE907" i="12"/>
  <c r="DO907" i="12"/>
  <c r="DY907" i="12"/>
  <c r="CU908" i="12"/>
  <c r="DE908" i="12"/>
  <c r="DO908" i="12"/>
  <c r="DY908" i="12"/>
  <c r="CU909" i="12"/>
  <c r="DE909" i="12"/>
  <c r="DO909" i="12"/>
  <c r="DY909" i="12"/>
  <c r="AR913" i="12"/>
  <c r="BB913" i="12"/>
  <c r="BL913" i="12"/>
  <c r="BV913" i="12"/>
  <c r="CF913" i="12"/>
  <c r="AR914" i="12"/>
  <c r="BB914" i="12"/>
  <c r="BL914" i="12"/>
  <c r="BV914" i="12"/>
  <c r="CF914" i="12"/>
  <c r="AR915" i="12"/>
  <c r="BB915" i="12"/>
  <c r="BL915" i="12"/>
  <c r="BV915" i="12"/>
  <c r="CF915" i="12"/>
  <c r="AR916" i="12"/>
  <c r="BB916" i="12"/>
  <c r="BL916" i="12"/>
  <c r="BV916" i="12"/>
  <c r="CF916" i="12"/>
  <c r="AR917" i="12"/>
  <c r="BB917" i="12"/>
  <c r="BL917" i="12"/>
  <c r="BV917" i="12"/>
  <c r="CF917" i="12"/>
  <c r="AR918" i="12"/>
  <c r="BB918" i="12"/>
  <c r="BL918" i="12"/>
  <c r="BV918" i="12"/>
  <c r="CF918" i="12"/>
  <c r="CZ918" i="12"/>
  <c r="DJ918" i="12"/>
  <c r="DT918" i="12"/>
  <c r="ED918" i="12"/>
  <c r="AM905" i="12"/>
  <c r="AW905" i="12"/>
  <c r="BG905" i="12"/>
  <c r="BQ905" i="12"/>
  <c r="CA905" i="12"/>
  <c r="CK905" i="12"/>
  <c r="AM906" i="12"/>
  <c r="AW906" i="12"/>
  <c r="BG906" i="12"/>
  <c r="BQ906" i="12"/>
  <c r="CA906" i="12"/>
  <c r="CK906" i="12"/>
  <c r="AM907" i="12"/>
  <c r="AW907" i="12"/>
  <c r="BG907" i="12"/>
  <c r="BQ907" i="12"/>
  <c r="CA907" i="12"/>
  <c r="CK907" i="12"/>
  <c r="AM908" i="12"/>
  <c r="AW908" i="12"/>
  <c r="BG908" i="12"/>
  <c r="BQ908" i="12"/>
  <c r="CA908" i="12"/>
  <c r="CK908" i="12"/>
  <c r="AM909" i="12"/>
  <c r="AW909" i="12"/>
  <c r="BG909" i="12"/>
  <c r="BQ909" i="12"/>
  <c r="CA909" i="12"/>
  <c r="CK909" i="12"/>
  <c r="AM910" i="12"/>
  <c r="AW910" i="12"/>
  <c r="BG910" i="12"/>
  <c r="BQ910" i="12"/>
  <c r="CA910" i="12"/>
  <c r="CK910" i="12"/>
  <c r="CU910" i="12"/>
  <c r="DE910" i="12"/>
  <c r="DO910" i="12"/>
  <c r="DY910" i="12"/>
  <c r="AM912" i="12"/>
  <c r="AW912" i="12"/>
  <c r="BG912" i="12"/>
  <c r="BQ912" i="12"/>
  <c r="CA912" i="12"/>
  <c r="CK912" i="12"/>
  <c r="CU912" i="12"/>
  <c r="DE912" i="12"/>
  <c r="DO912" i="12"/>
  <c r="DY912" i="12"/>
  <c r="CU913" i="12"/>
  <c r="DE913" i="12"/>
  <c r="DO913" i="12"/>
  <c r="DY913" i="12"/>
  <c r="CU914" i="12"/>
  <c r="DE914" i="12"/>
  <c r="DO914" i="12"/>
  <c r="DY914" i="12"/>
  <c r="CU915" i="12"/>
  <c r="DE915" i="12"/>
  <c r="DO915" i="12"/>
  <c r="DY915" i="12"/>
  <c r="CU916" i="12"/>
  <c r="DE916" i="12"/>
  <c r="DO916" i="12"/>
  <c r="DY916" i="12"/>
  <c r="CU917" i="12"/>
  <c r="DE917" i="12"/>
  <c r="DO917" i="12"/>
  <c r="DY917" i="12"/>
  <c r="AR921" i="12"/>
  <c r="BB921" i="12"/>
  <c r="BL921" i="12"/>
  <c r="BV921" i="12"/>
  <c r="CF921" i="12"/>
  <c r="AR922" i="12"/>
  <c r="BB922" i="12"/>
  <c r="BL922" i="12"/>
  <c r="BV922" i="12"/>
  <c r="CF922" i="12"/>
  <c r="AR923" i="12"/>
  <c r="BB923" i="12"/>
  <c r="BL923" i="12"/>
  <c r="BV923" i="12"/>
  <c r="CF923" i="12"/>
  <c r="AR924" i="12"/>
  <c r="BB924" i="12"/>
  <c r="BL924" i="12"/>
  <c r="BV924" i="12"/>
  <c r="CF924" i="12"/>
  <c r="AR925" i="12"/>
  <c r="BB906" i="12"/>
  <c r="DT906" i="12"/>
  <c r="CF907" i="12"/>
  <c r="CZ908" i="12"/>
  <c r="BV909" i="12"/>
  <c r="ED909" i="12"/>
  <c r="DJ910" i="12"/>
  <c r="BL912" i="12"/>
  <c r="ED912" i="12"/>
  <c r="BG913" i="12"/>
  <c r="CK914" i="12"/>
  <c r="DT914" i="12"/>
  <c r="AW915" i="12"/>
  <c r="CK916" i="12"/>
  <c r="DT916" i="12"/>
  <c r="AW917" i="12"/>
  <c r="CK918" i="12"/>
  <c r="BG921" i="12"/>
  <c r="CZ921" i="12"/>
  <c r="DJ921" i="12"/>
  <c r="DT921" i="12"/>
  <c r="BQ922" i="12"/>
  <c r="ED922" i="12"/>
  <c r="CA923" i="12"/>
  <c r="CK924" i="12"/>
  <c r="CZ925" i="12"/>
  <c r="DJ925" i="12"/>
  <c r="DT925" i="12"/>
  <c r="ED925" i="12"/>
  <c r="AM929" i="12"/>
  <c r="AW929" i="12"/>
  <c r="BG929" i="12"/>
  <c r="BQ929" i="12"/>
  <c r="CA929" i="12"/>
  <c r="CK929" i="12"/>
  <c r="AM930" i="12"/>
  <c r="AW930" i="12"/>
  <c r="BG930" i="12"/>
  <c r="BQ930" i="12"/>
  <c r="CA930" i="12"/>
  <c r="CK930" i="12"/>
  <c r="AM931" i="12"/>
  <c r="AW931" i="12"/>
  <c r="BG931" i="12"/>
  <c r="BQ931" i="12"/>
  <c r="CA931" i="12"/>
  <c r="CK931" i="12"/>
  <c r="AM932" i="12"/>
  <c r="AW932" i="12"/>
  <c r="BG932" i="12"/>
  <c r="BQ932" i="12"/>
  <c r="CA932" i="12"/>
  <c r="CK932" i="12"/>
  <c r="AM933" i="12"/>
  <c r="AW933" i="12"/>
  <c r="BG933" i="12"/>
  <c r="BQ933" i="12"/>
  <c r="CA933" i="12"/>
  <c r="CK933" i="12"/>
  <c r="AM934" i="12"/>
  <c r="AW934" i="12"/>
  <c r="BG934" i="12"/>
  <c r="BQ934" i="12"/>
  <c r="CA934" i="12"/>
  <c r="CK934" i="12"/>
  <c r="CU934" i="12"/>
  <c r="DE934" i="12"/>
  <c r="DO934" i="12"/>
  <c r="DY934" i="12"/>
  <c r="AR906" i="12"/>
  <c r="DJ906" i="12"/>
  <c r="BV907" i="12"/>
  <c r="ED907" i="12"/>
  <c r="BL909" i="12"/>
  <c r="CZ910" i="12"/>
  <c r="AM911" i="12"/>
  <c r="AW911" i="12"/>
  <c r="BG911" i="12"/>
  <c r="BQ911" i="12"/>
  <c r="CA911" i="12"/>
  <c r="CK911" i="12"/>
  <c r="CU911" i="12"/>
  <c r="DE911" i="12"/>
  <c r="DO911" i="12"/>
  <c r="DY911" i="12"/>
  <c r="BB912" i="12"/>
  <c r="AW913" i="12"/>
  <c r="CA914" i="12"/>
  <c r="DJ914" i="12"/>
  <c r="AM915" i="12"/>
  <c r="CA916" i="12"/>
  <c r="DJ916" i="12"/>
  <c r="AM917" i="12"/>
  <c r="CA918" i="12"/>
  <c r="AW921" i="12"/>
  <c r="BG922" i="12"/>
  <c r="CZ922" i="12"/>
  <c r="DJ922" i="12"/>
  <c r="DT922" i="12"/>
  <c r="BQ923" i="12"/>
  <c r="ED923" i="12"/>
  <c r="CA924" i="12"/>
  <c r="BB925" i="12"/>
  <c r="BL925" i="12"/>
  <c r="BV925" i="12"/>
  <c r="CF925" i="12"/>
  <c r="AR926" i="12"/>
  <c r="BB926" i="12"/>
  <c r="BL926" i="12"/>
  <c r="BV926" i="12"/>
  <c r="CF926" i="12"/>
  <c r="CZ926" i="12"/>
  <c r="DJ926" i="12"/>
  <c r="DT926" i="12"/>
  <c r="ED926" i="12"/>
  <c r="CF905" i="12"/>
  <c r="CZ906" i="12"/>
  <c r="BL907" i="12"/>
  <c r="BB909" i="12"/>
  <c r="DT909" i="12"/>
  <c r="AR912" i="12"/>
  <c r="DT912" i="12"/>
  <c r="AM913" i="12"/>
  <c r="BQ914" i="12"/>
  <c r="CZ914" i="12"/>
  <c r="ED915" i="12"/>
  <c r="BQ916" i="12"/>
  <c r="CZ916" i="12"/>
  <c r="ED917" i="12"/>
  <c r="BQ918" i="12"/>
  <c r="DY920" i="12"/>
  <c r="AM921" i="12"/>
  <c r="AW922" i="12"/>
  <c r="BG923" i="12"/>
  <c r="CZ923" i="12"/>
  <c r="DJ923" i="12"/>
  <c r="DT923" i="12"/>
  <c r="BQ924" i="12"/>
  <c r="ED924" i="12"/>
  <c r="AR927" i="12"/>
  <c r="BB927" i="12"/>
  <c r="BL927" i="12"/>
  <c r="BV927" i="12"/>
  <c r="CF927" i="12"/>
  <c r="CZ927" i="12"/>
  <c r="DJ927" i="12"/>
  <c r="DT927" i="12"/>
  <c r="ED927" i="12"/>
  <c r="AM936" i="12"/>
  <c r="AW936" i="12"/>
  <c r="BG936" i="12"/>
  <c r="BQ936" i="12"/>
  <c r="CA936" i="12"/>
  <c r="CK936" i="12"/>
  <c r="CU936" i="12"/>
  <c r="DE936" i="12"/>
  <c r="DO936" i="12"/>
  <c r="DY936" i="12"/>
  <c r="CU937" i="12"/>
  <c r="DE937" i="12"/>
  <c r="DO937" i="12"/>
  <c r="DY937" i="12"/>
  <c r="CU938" i="12"/>
  <c r="DE938" i="12"/>
  <c r="DO938" i="12"/>
  <c r="DY938" i="12"/>
  <c r="CU939" i="12"/>
  <c r="DE939" i="12"/>
  <c r="DO939" i="12"/>
  <c r="DY939" i="12"/>
  <c r="CU940" i="12"/>
  <c r="DE940" i="12"/>
  <c r="DO940" i="12"/>
  <c r="DY940" i="12"/>
  <c r="CU941" i="12"/>
  <c r="DE941" i="12"/>
  <c r="DO941" i="12"/>
  <c r="DY941" i="12"/>
  <c r="BV905" i="12"/>
  <c r="ED905" i="12"/>
  <c r="BB907" i="12"/>
  <c r="DT907" i="12"/>
  <c r="CF908" i="12"/>
  <c r="AR909" i="12"/>
  <c r="DJ909" i="12"/>
  <c r="CF910" i="12"/>
  <c r="DJ912" i="12"/>
  <c r="ED913" i="12"/>
  <c r="BG914" i="12"/>
  <c r="BG916" i="12"/>
  <c r="BG918" i="12"/>
  <c r="AM919" i="12"/>
  <c r="AW919" i="12"/>
  <c r="BG919" i="12"/>
  <c r="BQ919" i="12"/>
  <c r="CA919" i="12"/>
  <c r="CK919" i="12"/>
  <c r="CU919" i="12"/>
  <c r="DE919" i="12"/>
  <c r="DO919" i="12"/>
  <c r="DY919" i="12"/>
  <c r="AM920" i="12"/>
  <c r="AW920" i="12"/>
  <c r="BG920" i="12"/>
  <c r="BQ920" i="12"/>
  <c r="CA920" i="12"/>
  <c r="CK920" i="12"/>
  <c r="CU920" i="12"/>
  <c r="DE920" i="12"/>
  <c r="DO920" i="12"/>
  <c r="DY921" i="12"/>
  <c r="AM922" i="12"/>
  <c r="AW923" i="12"/>
  <c r="BG924" i="12"/>
  <c r="CZ924" i="12"/>
  <c r="DJ924" i="12"/>
  <c r="DT924" i="12"/>
  <c r="AR928" i="12"/>
  <c r="BB928" i="12"/>
  <c r="BL928" i="12"/>
  <c r="BV928" i="12"/>
  <c r="CF928" i="12"/>
  <c r="CZ928" i="12"/>
  <c r="DJ928" i="12"/>
  <c r="DT928" i="12"/>
  <c r="ED928" i="12"/>
  <c r="CZ929" i="12"/>
  <c r="DJ929" i="12"/>
  <c r="DT929" i="12"/>
  <c r="ED929" i="12"/>
  <c r="CZ930" i="12"/>
  <c r="DJ930" i="12"/>
  <c r="DT930" i="12"/>
  <c r="ED930" i="12"/>
  <c r="CZ931" i="12"/>
  <c r="DJ931" i="12"/>
  <c r="DT931" i="12"/>
  <c r="ED931" i="12"/>
  <c r="CZ932" i="12"/>
  <c r="DJ932" i="12"/>
  <c r="DT932" i="12"/>
  <c r="ED932" i="12"/>
  <c r="CZ933" i="12"/>
  <c r="DJ933" i="12"/>
  <c r="DT933" i="12"/>
  <c r="ED933" i="12"/>
  <c r="AM937" i="12"/>
  <c r="AW937" i="12"/>
  <c r="BG937" i="12"/>
  <c r="BQ937" i="12"/>
  <c r="CA937" i="12"/>
  <c r="CK937" i="12"/>
  <c r="AM938" i="12"/>
  <c r="AW938" i="12"/>
  <c r="BG938" i="12"/>
  <c r="BQ938" i="12"/>
  <c r="CA938" i="12"/>
  <c r="CK938" i="12"/>
  <c r="AM939" i="12"/>
  <c r="AW939" i="12"/>
  <c r="BG939" i="12"/>
  <c r="BQ939" i="12"/>
  <c r="CA939" i="12"/>
  <c r="CK939" i="12"/>
  <c r="AM940" i="12"/>
  <c r="AW940" i="12"/>
  <c r="BG940" i="12"/>
  <c r="BQ940" i="12"/>
  <c r="CA940" i="12"/>
  <c r="CK940" i="12"/>
  <c r="AM941" i="12"/>
  <c r="AW941" i="12"/>
  <c r="BG941" i="12"/>
  <c r="BQ941" i="12"/>
  <c r="CA941" i="12"/>
  <c r="CK941" i="12"/>
  <c r="AM942" i="12"/>
  <c r="AW942" i="12"/>
  <c r="BG942" i="12"/>
  <c r="BQ942" i="12"/>
  <c r="CA942" i="12"/>
  <c r="CK942" i="12"/>
  <c r="CU942" i="12"/>
  <c r="DE942" i="12"/>
  <c r="DO942" i="12"/>
  <c r="DY942" i="12"/>
  <c r="BL905" i="12"/>
  <c r="AR907" i="12"/>
  <c r="DJ907" i="12"/>
  <c r="BV908" i="12"/>
  <c r="ED908" i="12"/>
  <c r="CZ909" i="12"/>
  <c r="BV910" i="12"/>
  <c r="ED911" i="12"/>
  <c r="CZ912" i="12"/>
  <c r="AW914" i="12"/>
  <c r="CK915" i="12"/>
  <c r="DT915" i="12"/>
  <c r="AW916" i="12"/>
  <c r="CK917" i="12"/>
  <c r="DT917" i="12"/>
  <c r="AW918" i="12"/>
  <c r="DY918" i="12"/>
  <c r="CU921" i="12"/>
  <c r="DE921" i="12"/>
  <c r="DO921" i="12"/>
  <c r="DY922" i="12"/>
  <c r="AM923" i="12"/>
  <c r="AW924" i="12"/>
  <c r="CU925" i="12"/>
  <c r="DE925" i="12"/>
  <c r="DO925" i="12"/>
  <c r="DY925" i="12"/>
  <c r="AR929" i="12"/>
  <c r="BB929" i="12"/>
  <c r="BL929" i="12"/>
  <c r="BV929" i="12"/>
  <c r="CF929" i="12"/>
  <c r="AR930" i="12"/>
  <c r="BB930" i="12"/>
  <c r="BL930" i="12"/>
  <c r="BV930" i="12"/>
  <c r="CF930" i="12"/>
  <c r="AR931" i="12"/>
  <c r="BB931" i="12"/>
  <c r="BL931" i="12"/>
  <c r="BV931" i="12"/>
  <c r="CF931" i="12"/>
  <c r="AR932" i="12"/>
  <c r="BB932" i="12"/>
  <c r="BL932" i="12"/>
  <c r="BV932" i="12"/>
  <c r="CF932" i="12"/>
  <c r="AR933" i="12"/>
  <c r="BB933" i="12"/>
  <c r="BL933" i="12"/>
  <c r="BV933" i="12"/>
  <c r="CF933" i="12"/>
  <c r="AR934" i="12"/>
  <c r="BB934" i="12"/>
  <c r="BL934" i="12"/>
  <c r="BV934" i="12"/>
  <c r="CF934" i="12"/>
  <c r="CZ934" i="12"/>
  <c r="DJ934" i="12"/>
  <c r="DT934" i="12"/>
  <c r="ED934" i="12"/>
  <c r="CZ905" i="12"/>
  <c r="BL906" i="12"/>
  <c r="AR908" i="12"/>
  <c r="DJ908" i="12"/>
  <c r="CF909" i="12"/>
  <c r="AR910" i="12"/>
  <c r="DT910" i="12"/>
  <c r="BV912" i="12"/>
  <c r="BQ913" i="12"/>
  <c r="CZ913" i="12"/>
  <c r="BG915" i="12"/>
  <c r="BG917" i="12"/>
  <c r="CU918" i="12"/>
  <c r="AR919" i="12"/>
  <c r="BB919" i="12"/>
  <c r="BL919" i="12"/>
  <c r="BV919" i="12"/>
  <c r="CF919" i="12"/>
  <c r="CZ919" i="12"/>
  <c r="DJ919" i="12"/>
  <c r="DT919" i="12"/>
  <c r="ED919" i="12"/>
  <c r="AR920" i="12"/>
  <c r="BB920" i="12"/>
  <c r="BL920" i="12"/>
  <c r="BV920" i="12"/>
  <c r="CF920" i="12"/>
  <c r="CZ920" i="12"/>
  <c r="DJ920" i="12"/>
  <c r="DT920" i="12"/>
  <c r="BQ921" i="12"/>
  <c r="ED921" i="12"/>
  <c r="CA922" i="12"/>
  <c r="CK923" i="12"/>
  <c r="CU924" i="12"/>
  <c r="DE924" i="12"/>
  <c r="DO924" i="12"/>
  <c r="AM928" i="12"/>
  <c r="AW928" i="12"/>
  <c r="BB908" i="12"/>
  <c r="DJ911" i="12"/>
  <c r="CK913" i="12"/>
  <c r="DJ913" i="12"/>
  <c r="AM916" i="12"/>
  <c r="ED916" i="12"/>
  <c r="AW925" i="12"/>
  <c r="DE926" i="12"/>
  <c r="BG927" i="12"/>
  <c r="DY927" i="12"/>
  <c r="BQ928" i="12"/>
  <c r="DE930" i="12"/>
  <c r="BV936" i="12"/>
  <c r="CZ937" i="12"/>
  <c r="BL938" i="12"/>
  <c r="BB940" i="12"/>
  <c r="DT940" i="12"/>
  <c r="BB942" i="12"/>
  <c r="ED942" i="12"/>
  <c r="CU947" i="12"/>
  <c r="DE947" i="12"/>
  <c r="DO947" i="12"/>
  <c r="DY947" i="12"/>
  <c r="CU948" i="12"/>
  <c r="DE948" i="12"/>
  <c r="DO948" i="12"/>
  <c r="DY948" i="12"/>
  <c r="CU949" i="12"/>
  <c r="DE949" i="12"/>
  <c r="DO949" i="12"/>
  <c r="DY949" i="12"/>
  <c r="AR959" i="12"/>
  <c r="BB959" i="12"/>
  <c r="BL959" i="12"/>
  <c r="BV959" i="12"/>
  <c r="CF959" i="12"/>
  <c r="AR960" i="12"/>
  <c r="BB960" i="12"/>
  <c r="BL960" i="12"/>
  <c r="BV960" i="12"/>
  <c r="CF960" i="12"/>
  <c r="CZ960" i="12"/>
  <c r="DJ960" i="12"/>
  <c r="DT960" i="12"/>
  <c r="ED960" i="12"/>
  <c r="CZ961" i="12"/>
  <c r="DJ961" i="12"/>
  <c r="DT961" i="12"/>
  <c r="ED961" i="12"/>
  <c r="CZ962" i="12"/>
  <c r="DJ962" i="12"/>
  <c r="DT962" i="12"/>
  <c r="ED962" i="12"/>
  <c r="CZ963" i="12"/>
  <c r="DJ963" i="12"/>
  <c r="DT963" i="12"/>
  <c r="ED963" i="12"/>
  <c r="CZ964" i="12"/>
  <c r="DJ964" i="12"/>
  <c r="DT964" i="12"/>
  <c r="ED964" i="12"/>
  <c r="CZ965" i="12"/>
  <c r="DJ965" i="12"/>
  <c r="DT965" i="12"/>
  <c r="ED965" i="12"/>
  <c r="CF906" i="12"/>
  <c r="CZ911" i="12"/>
  <c r="CA913" i="12"/>
  <c r="DJ917" i="12"/>
  <c r="AM925" i="12"/>
  <c r="CU926" i="12"/>
  <c r="AW927" i="12"/>
  <c r="BG928" i="12"/>
  <c r="DY928" i="12"/>
  <c r="DO929" i="12"/>
  <c r="CU930" i="12"/>
  <c r="DY932" i="12"/>
  <c r="DO933" i="12"/>
  <c r="AM935" i="12"/>
  <c r="AW935" i="12"/>
  <c r="BG935" i="12"/>
  <c r="BQ935" i="12"/>
  <c r="CA935" i="12"/>
  <c r="CK935" i="12"/>
  <c r="CU935" i="12"/>
  <c r="DE935" i="12"/>
  <c r="DO935" i="12"/>
  <c r="DY935" i="12"/>
  <c r="BL936" i="12"/>
  <c r="ED936" i="12"/>
  <c r="BB938" i="12"/>
  <c r="DT938" i="12"/>
  <c r="CF939" i="12"/>
  <c r="AR940" i="12"/>
  <c r="DJ940" i="12"/>
  <c r="CF941" i="12"/>
  <c r="AR942" i="12"/>
  <c r="DT942" i="12"/>
  <c r="CU946" i="12"/>
  <c r="DE946" i="12"/>
  <c r="DO946" i="12"/>
  <c r="DY946" i="12"/>
  <c r="AM947" i="12"/>
  <c r="AW947" i="12"/>
  <c r="BG947" i="12"/>
  <c r="BQ947" i="12"/>
  <c r="CA947" i="12"/>
  <c r="CK947" i="12"/>
  <c r="AM948" i="12"/>
  <c r="AW948" i="12"/>
  <c r="BG948" i="12"/>
  <c r="BQ948" i="12"/>
  <c r="CA948" i="12"/>
  <c r="CK948" i="12"/>
  <c r="AM949" i="12"/>
  <c r="AW949" i="12"/>
  <c r="BG949" i="12"/>
  <c r="BQ949" i="12"/>
  <c r="CA949" i="12"/>
  <c r="CK949" i="12"/>
  <c r="AM950" i="12"/>
  <c r="AW950" i="12"/>
  <c r="BG950" i="12"/>
  <c r="BQ950" i="12"/>
  <c r="CA950" i="12"/>
  <c r="CK950" i="12"/>
  <c r="CU950" i="12"/>
  <c r="DE950" i="12"/>
  <c r="DO950" i="12"/>
  <c r="DY950" i="12"/>
  <c r="CU951" i="12"/>
  <c r="DE951" i="12"/>
  <c r="DO951" i="12"/>
  <c r="DY951" i="12"/>
  <c r="BB905" i="12"/>
  <c r="BV906" i="12"/>
  <c r="BL910" i="12"/>
  <c r="CF912" i="12"/>
  <c r="CA917" i="12"/>
  <c r="CZ917" i="12"/>
  <c r="DO922" i="12"/>
  <c r="CK926" i="12"/>
  <c r="AM927" i="12"/>
  <c r="DO927" i="12"/>
  <c r="DE929" i="12"/>
  <c r="DE933" i="12"/>
  <c r="BB936" i="12"/>
  <c r="AR938" i="12"/>
  <c r="DJ938" i="12"/>
  <c r="BV939" i="12"/>
  <c r="ED939" i="12"/>
  <c r="CZ940" i="12"/>
  <c r="BV941" i="12"/>
  <c r="ED941" i="12"/>
  <c r="DJ942" i="12"/>
  <c r="CU945" i="12"/>
  <c r="DE945" i="12"/>
  <c r="DO945" i="12"/>
  <c r="DY945" i="12"/>
  <c r="AM946" i="12"/>
  <c r="AW946" i="12"/>
  <c r="BG946" i="12"/>
  <c r="BQ946" i="12"/>
  <c r="CA946" i="12"/>
  <c r="CK946" i="12"/>
  <c r="AM951" i="12"/>
  <c r="AW951" i="12"/>
  <c r="BG951" i="12"/>
  <c r="BQ951" i="12"/>
  <c r="CA951" i="12"/>
  <c r="CK951" i="12"/>
  <c r="AM952" i="12"/>
  <c r="AW952" i="12"/>
  <c r="BG952" i="12"/>
  <c r="BQ952" i="12"/>
  <c r="CA952" i="12"/>
  <c r="CK952" i="12"/>
  <c r="CU952" i="12"/>
  <c r="DE952" i="12"/>
  <c r="DO952" i="12"/>
  <c r="DY952" i="12"/>
  <c r="CU953" i="12"/>
  <c r="DE953" i="12"/>
  <c r="DO953" i="12"/>
  <c r="DY953" i="12"/>
  <c r="CU954" i="12"/>
  <c r="DE954" i="12"/>
  <c r="DO954" i="12"/>
  <c r="DY954" i="12"/>
  <c r="CU955" i="12"/>
  <c r="DE955" i="12"/>
  <c r="DO955" i="12"/>
  <c r="DY955" i="12"/>
  <c r="CU956" i="12"/>
  <c r="DE956" i="12"/>
  <c r="DO956" i="12"/>
  <c r="DY956" i="12"/>
  <c r="CU957" i="12"/>
  <c r="DE957" i="12"/>
  <c r="DO957" i="12"/>
  <c r="DY957" i="12"/>
  <c r="AR967" i="12"/>
  <c r="BB967" i="12"/>
  <c r="BL967" i="12"/>
  <c r="BV967" i="12"/>
  <c r="CF967" i="12"/>
  <c r="AR968" i="12"/>
  <c r="BB968" i="12"/>
  <c r="BL968" i="12"/>
  <c r="BV968" i="12"/>
  <c r="CF968" i="12"/>
  <c r="CZ968" i="12"/>
  <c r="DJ968" i="12"/>
  <c r="DT968" i="12"/>
  <c r="ED968" i="12"/>
  <c r="CZ969" i="12"/>
  <c r="DJ969" i="12"/>
  <c r="DT969" i="12"/>
  <c r="ED969" i="12"/>
  <c r="CZ970" i="12"/>
  <c r="DJ970" i="12"/>
  <c r="DT970" i="12"/>
  <c r="ED970" i="12"/>
  <c r="CZ971" i="12"/>
  <c r="DJ971" i="12"/>
  <c r="DT971" i="12"/>
  <c r="ED971" i="12"/>
  <c r="CZ972" i="12"/>
  <c r="DJ972" i="12"/>
  <c r="DT972" i="12"/>
  <c r="ED972" i="12"/>
  <c r="CZ973" i="12"/>
  <c r="DJ973" i="12"/>
  <c r="DT973" i="12"/>
  <c r="ED973" i="12"/>
  <c r="AR905" i="12"/>
  <c r="BB910" i="12"/>
  <c r="ED910" i="12"/>
  <c r="CF911" i="12"/>
  <c r="BQ917" i="12"/>
  <c r="DE922" i="12"/>
  <c r="DY923" i="12"/>
  <c r="CA926" i="12"/>
  <c r="DE927" i="12"/>
  <c r="DO928" i="12"/>
  <c r="CU929" i="12"/>
  <c r="DY931" i="12"/>
  <c r="DO932" i="12"/>
  <c r="CU933" i="12"/>
  <c r="AR936" i="12"/>
  <c r="DT936" i="12"/>
  <c r="CF937" i="12"/>
  <c r="CZ938" i="12"/>
  <c r="BL939" i="12"/>
  <c r="BL941" i="12"/>
  <c r="CZ942" i="12"/>
  <c r="AM943" i="12"/>
  <c r="AW943" i="12"/>
  <c r="BG943" i="12"/>
  <c r="BQ943" i="12"/>
  <c r="CA943" i="12"/>
  <c r="CK943" i="12"/>
  <c r="CU943" i="12"/>
  <c r="DE943" i="12"/>
  <c r="DO943" i="12"/>
  <c r="DY943" i="12"/>
  <c r="AM944" i="12"/>
  <c r="AW944" i="12"/>
  <c r="BG944" i="12"/>
  <c r="BQ944" i="12"/>
  <c r="CA944" i="12"/>
  <c r="CK944" i="12"/>
  <c r="CU944" i="12"/>
  <c r="DE944" i="12"/>
  <c r="DO944" i="12"/>
  <c r="DY944" i="12"/>
  <c r="AM945" i="12"/>
  <c r="AW945" i="12"/>
  <c r="BG945" i="12"/>
  <c r="BQ945" i="12"/>
  <c r="CA945" i="12"/>
  <c r="CK945" i="12"/>
  <c r="AM953" i="12"/>
  <c r="AW953" i="12"/>
  <c r="BG953" i="12"/>
  <c r="BQ953" i="12"/>
  <c r="CA953" i="12"/>
  <c r="CK953" i="12"/>
  <c r="AM954" i="12"/>
  <c r="AW954" i="12"/>
  <c r="BG954" i="12"/>
  <c r="BQ954" i="12"/>
  <c r="CA954" i="12"/>
  <c r="CK954" i="12"/>
  <c r="AM955" i="12"/>
  <c r="AW955" i="12"/>
  <c r="BG955" i="12"/>
  <c r="BQ955" i="12"/>
  <c r="CA955" i="12"/>
  <c r="CK955" i="12"/>
  <c r="AM956" i="12"/>
  <c r="AW956" i="12"/>
  <c r="BG956" i="12"/>
  <c r="BQ956" i="12"/>
  <c r="CA956" i="12"/>
  <c r="CK956" i="12"/>
  <c r="AM957" i="12"/>
  <c r="AW957" i="12"/>
  <c r="BG957" i="12"/>
  <c r="BQ957" i="12"/>
  <c r="CA957" i="12"/>
  <c r="CK957" i="12"/>
  <c r="AM958" i="12"/>
  <c r="AW958" i="12"/>
  <c r="BG958" i="12"/>
  <c r="BQ958" i="12"/>
  <c r="CA958" i="12"/>
  <c r="CK958" i="12"/>
  <c r="CU958" i="12"/>
  <c r="DE958" i="12"/>
  <c r="DO958" i="12"/>
  <c r="DY958" i="12"/>
  <c r="CU959" i="12"/>
  <c r="DE959" i="12"/>
  <c r="DO959" i="12"/>
  <c r="DY959" i="12"/>
  <c r="AR969" i="12"/>
  <c r="BB969" i="12"/>
  <c r="BL969" i="12"/>
  <c r="BV969" i="12"/>
  <c r="CF969" i="12"/>
  <c r="AR970" i="12"/>
  <c r="BB970" i="12"/>
  <c r="BL970" i="12"/>
  <c r="BV970" i="12"/>
  <c r="CF970" i="12"/>
  <c r="AR971" i="12"/>
  <c r="BB971" i="12"/>
  <c r="BL971" i="12"/>
  <c r="BV971" i="12"/>
  <c r="CF971" i="12"/>
  <c r="AR972" i="12"/>
  <c r="BB972" i="12"/>
  <c r="BL972" i="12"/>
  <c r="BV972" i="12"/>
  <c r="CF972" i="12"/>
  <c r="AR973" i="12"/>
  <c r="BB973" i="12"/>
  <c r="BL973" i="12"/>
  <c r="BV973" i="12"/>
  <c r="CF973" i="12"/>
  <c r="AR974" i="12"/>
  <c r="BB974" i="12"/>
  <c r="BL974" i="12"/>
  <c r="BV974" i="12"/>
  <c r="CF974" i="12"/>
  <c r="CZ974" i="12"/>
  <c r="DJ974" i="12"/>
  <c r="DT974" i="12"/>
  <c r="ED974" i="12"/>
  <c r="CZ975" i="12"/>
  <c r="DJ975" i="12"/>
  <c r="DT975" i="12"/>
  <c r="ED975" i="12"/>
  <c r="DT908" i="12"/>
  <c r="BV911" i="12"/>
  <c r="AM914" i="12"/>
  <c r="ED914" i="12"/>
  <c r="AM918" i="12"/>
  <c r="CU922" i="12"/>
  <c r="CK925" i="12"/>
  <c r="BQ926" i="12"/>
  <c r="CU927" i="12"/>
  <c r="DE928" i="12"/>
  <c r="DE932" i="12"/>
  <c r="ED935" i="12"/>
  <c r="DJ936" i="12"/>
  <c r="BV937" i="12"/>
  <c r="ED937" i="12"/>
  <c r="BB939" i="12"/>
  <c r="DT939" i="12"/>
  <c r="BB941" i="12"/>
  <c r="DT941" i="12"/>
  <c r="CZ947" i="12"/>
  <c r="DJ947" i="12"/>
  <c r="DT947" i="12"/>
  <c r="ED947" i="12"/>
  <c r="CZ948" i="12"/>
  <c r="DJ948" i="12"/>
  <c r="DT948" i="12"/>
  <c r="ED948" i="12"/>
  <c r="CZ949" i="12"/>
  <c r="DJ949" i="12"/>
  <c r="DT949" i="12"/>
  <c r="ED949" i="12"/>
  <c r="AM959" i="12"/>
  <c r="AW959" i="12"/>
  <c r="BG959" i="12"/>
  <c r="BQ959" i="12"/>
  <c r="CA959" i="12"/>
  <c r="CK959" i="12"/>
  <c r="AM960" i="12"/>
  <c r="AW960" i="12"/>
  <c r="BG960" i="12"/>
  <c r="BQ960" i="12"/>
  <c r="CA960" i="12"/>
  <c r="CK960" i="12"/>
  <c r="CU960" i="12"/>
  <c r="DE960" i="12"/>
  <c r="DO960" i="12"/>
  <c r="DY960" i="12"/>
  <c r="CU961" i="12"/>
  <c r="DE961" i="12"/>
  <c r="DO961" i="12"/>
  <c r="DY961" i="12"/>
  <c r="CU962" i="12"/>
  <c r="DE962" i="12"/>
  <c r="DO962" i="12"/>
  <c r="DY962" i="12"/>
  <c r="CU963" i="12"/>
  <c r="DE963" i="12"/>
  <c r="DO963" i="12"/>
  <c r="DY963" i="12"/>
  <c r="CU964" i="12"/>
  <c r="DE964" i="12"/>
  <c r="DO964" i="12"/>
  <c r="DY964" i="12"/>
  <c r="CU965" i="12"/>
  <c r="DE965" i="12"/>
  <c r="DO965" i="12"/>
  <c r="DY965" i="12"/>
  <c r="DJ905" i="12"/>
  <c r="BL908" i="12"/>
  <c r="AR911" i="12"/>
  <c r="DT911" i="12"/>
  <c r="DT913" i="12"/>
  <c r="BQ915" i="12"/>
  <c r="DE918" i="12"/>
  <c r="CU923" i="12"/>
  <c r="AM924" i="12"/>
  <c r="BG925" i="12"/>
  <c r="AM926" i="12"/>
  <c r="DO926" i="12"/>
  <c r="BQ927" i="12"/>
  <c r="CA928" i="12"/>
  <c r="DY929" i="12"/>
  <c r="DO930" i="12"/>
  <c r="CU931" i="12"/>
  <c r="DY933" i="12"/>
  <c r="CF936" i="12"/>
  <c r="AR937" i="12"/>
  <c r="DJ937" i="12"/>
  <c r="BV938" i="12"/>
  <c r="ED938" i="12"/>
  <c r="BL940" i="12"/>
  <c r="BL942" i="12"/>
  <c r="AR943" i="12"/>
  <c r="BB943" i="12"/>
  <c r="BL943" i="12"/>
  <c r="BV943" i="12"/>
  <c r="CF943" i="12"/>
  <c r="CZ943" i="12"/>
  <c r="DJ943" i="12"/>
  <c r="DT943" i="12"/>
  <c r="ED943" i="12"/>
  <c r="AR944" i="12"/>
  <c r="BB944" i="12"/>
  <c r="BL944" i="12"/>
  <c r="BV944" i="12"/>
  <c r="CF944" i="12"/>
  <c r="CZ944" i="12"/>
  <c r="DJ944" i="12"/>
  <c r="DT944" i="12"/>
  <c r="ED944" i="12"/>
  <c r="AR945" i="12"/>
  <c r="BB945" i="12"/>
  <c r="BL945" i="12"/>
  <c r="BV945" i="12"/>
  <c r="CF945" i="12"/>
  <c r="AR953" i="12"/>
  <c r="BB953" i="12"/>
  <c r="BL953" i="12"/>
  <c r="BV953" i="12"/>
  <c r="CF953" i="12"/>
  <c r="AR954" i="12"/>
  <c r="BB954" i="12"/>
  <c r="BL954" i="12"/>
  <c r="BV954" i="12"/>
  <c r="CF954" i="12"/>
  <c r="AR955" i="12"/>
  <c r="BB955" i="12"/>
  <c r="BL955" i="12"/>
  <c r="BV955" i="12"/>
  <c r="CF955" i="12"/>
  <c r="AR956" i="12"/>
  <c r="BB956" i="12"/>
  <c r="BL956" i="12"/>
  <c r="BV956" i="12"/>
  <c r="CF956" i="12"/>
  <c r="AR957" i="12"/>
  <c r="BB957" i="12"/>
  <c r="BL957" i="12"/>
  <c r="BV957" i="12"/>
  <c r="CF957" i="12"/>
  <c r="AR958" i="12"/>
  <c r="BB958" i="12"/>
  <c r="BL958" i="12"/>
  <c r="BV958" i="12"/>
  <c r="CF958" i="12"/>
  <c r="CZ958" i="12"/>
  <c r="DJ958" i="12"/>
  <c r="DT958" i="12"/>
  <c r="ED958" i="12"/>
  <c r="CZ959" i="12"/>
  <c r="DJ959" i="12"/>
  <c r="DT959" i="12"/>
  <c r="ED959" i="12"/>
  <c r="AM969" i="12"/>
  <c r="AW969" i="12"/>
  <c r="BG969" i="12"/>
  <c r="BQ969" i="12"/>
  <c r="CA969" i="12"/>
  <c r="CK969" i="12"/>
  <c r="AM970" i="12"/>
  <c r="AW970" i="12"/>
  <c r="BG970" i="12"/>
  <c r="BQ970" i="12"/>
  <c r="CA970" i="12"/>
  <c r="CK970" i="12"/>
  <c r="AM971" i="12"/>
  <c r="AW971" i="12"/>
  <c r="BG971" i="12"/>
  <c r="BQ971" i="12"/>
  <c r="CA971" i="12"/>
  <c r="CK971" i="12"/>
  <c r="AM972" i="12"/>
  <c r="AW972" i="12"/>
  <c r="BG972" i="12"/>
  <c r="BQ972" i="12"/>
  <c r="CA972" i="12"/>
  <c r="CK972" i="12"/>
  <c r="AM973" i="12"/>
  <c r="AW973" i="12"/>
  <c r="BG973" i="12"/>
  <c r="BQ973" i="12"/>
  <c r="CA973" i="12"/>
  <c r="CK973" i="12"/>
  <c r="AM974" i="12"/>
  <c r="AW974" i="12"/>
  <c r="BG974" i="12"/>
  <c r="BQ974" i="12"/>
  <c r="CA974" i="12"/>
  <c r="CK974" i="12"/>
  <c r="CU974" i="12"/>
  <c r="DE974" i="12"/>
  <c r="DO974" i="12"/>
  <c r="DY974" i="12"/>
  <c r="DE923" i="12"/>
  <c r="CA925" i="12"/>
  <c r="DE931" i="12"/>
  <c r="CF935" i="12"/>
  <c r="DJ939" i="12"/>
  <c r="BV942" i="12"/>
  <c r="DT945" i="12"/>
  <c r="BB946" i="12"/>
  <c r="DT946" i="12"/>
  <c r="BV947" i="12"/>
  <c r="BL948" i="12"/>
  <c r="BB949" i="12"/>
  <c r="AR950" i="12"/>
  <c r="DT950" i="12"/>
  <c r="BV951" i="12"/>
  <c r="ED951" i="12"/>
  <c r="DT953" i="12"/>
  <c r="ED954" i="12"/>
  <c r="CZ955" i="12"/>
  <c r="AM962" i="12"/>
  <c r="AW962" i="12"/>
  <c r="BG962" i="12"/>
  <c r="BQ962" i="12"/>
  <c r="CA962" i="12"/>
  <c r="CK962" i="12"/>
  <c r="AR966" i="12"/>
  <c r="BB966" i="12"/>
  <c r="BL966" i="12"/>
  <c r="BV966" i="12"/>
  <c r="CF966" i="12"/>
  <c r="CZ966" i="12"/>
  <c r="DJ966" i="12"/>
  <c r="DT966" i="12"/>
  <c r="AW967" i="12"/>
  <c r="AM968" i="12"/>
  <c r="DO968" i="12"/>
  <c r="DY970" i="12"/>
  <c r="DO971" i="12"/>
  <c r="CU972" i="12"/>
  <c r="AR975" i="12"/>
  <c r="BB975" i="12"/>
  <c r="BL975" i="12"/>
  <c r="BV975" i="12"/>
  <c r="CF975" i="12"/>
  <c r="DY975" i="12"/>
  <c r="AM976" i="12"/>
  <c r="AW976" i="12"/>
  <c r="BG976" i="12"/>
  <c r="BQ976" i="12"/>
  <c r="CA976" i="12"/>
  <c r="CK976" i="12"/>
  <c r="CU976" i="12"/>
  <c r="DE976" i="12"/>
  <c r="DO976" i="12"/>
  <c r="DY976" i="12"/>
  <c r="CU977" i="12"/>
  <c r="DE977" i="12"/>
  <c r="DO977" i="12"/>
  <c r="DY977" i="12"/>
  <c r="CU978" i="12"/>
  <c r="DE978" i="12"/>
  <c r="DO978" i="12"/>
  <c r="DY978" i="12"/>
  <c r="CU979" i="12"/>
  <c r="DE979" i="12"/>
  <c r="DO979" i="12"/>
  <c r="DY979" i="12"/>
  <c r="CU980" i="12"/>
  <c r="DE980" i="12"/>
  <c r="DO980" i="12"/>
  <c r="DY980" i="12"/>
  <c r="CU981" i="12"/>
  <c r="DE981" i="12"/>
  <c r="DO981" i="12"/>
  <c r="DY981" i="12"/>
  <c r="AR991" i="12"/>
  <c r="BB991" i="12"/>
  <c r="BL991" i="12"/>
  <c r="BV991" i="12"/>
  <c r="CF991" i="12"/>
  <c r="AR992" i="12"/>
  <c r="BB992" i="12"/>
  <c r="BL992" i="12"/>
  <c r="BV992" i="12"/>
  <c r="CF992" i="12"/>
  <c r="CZ992" i="12"/>
  <c r="DJ992" i="12"/>
  <c r="DT992" i="12"/>
  <c r="ED992" i="12"/>
  <c r="CZ993" i="12"/>
  <c r="DJ993" i="12"/>
  <c r="DT993" i="12"/>
  <c r="ED993" i="12"/>
  <c r="CZ994" i="12"/>
  <c r="DJ994" i="12"/>
  <c r="DT994" i="12"/>
  <c r="ED994" i="12"/>
  <c r="CZ995" i="12"/>
  <c r="DJ995" i="12"/>
  <c r="DT995" i="12"/>
  <c r="ED995" i="12"/>
  <c r="CZ996" i="12"/>
  <c r="DJ996" i="12"/>
  <c r="DT996" i="12"/>
  <c r="ED996" i="12"/>
  <c r="CZ997" i="12"/>
  <c r="DJ997" i="12"/>
  <c r="DT997" i="12"/>
  <c r="ED997" i="12"/>
  <c r="BQ925" i="12"/>
  <c r="CU928" i="12"/>
  <c r="BV935" i="12"/>
  <c r="CZ939" i="12"/>
  <c r="CF940" i="12"/>
  <c r="DJ945" i="12"/>
  <c r="AR946" i="12"/>
  <c r="DJ946" i="12"/>
  <c r="BL947" i="12"/>
  <c r="BB948" i="12"/>
  <c r="AR949" i="12"/>
  <c r="DJ950" i="12"/>
  <c r="BL951" i="12"/>
  <c r="CF952" i="12"/>
  <c r="DJ953" i="12"/>
  <c r="DT956" i="12"/>
  <c r="ED957" i="12"/>
  <c r="AR963" i="12"/>
  <c r="BB963" i="12"/>
  <c r="BL963" i="12"/>
  <c r="BV963" i="12"/>
  <c r="CF963" i="12"/>
  <c r="AM967" i="12"/>
  <c r="DE968" i="12"/>
  <c r="DE971" i="12"/>
  <c r="DO975" i="12"/>
  <c r="AM977" i="12"/>
  <c r="AW977" i="12"/>
  <c r="BG977" i="12"/>
  <c r="BQ977" i="12"/>
  <c r="CA977" i="12"/>
  <c r="CK977" i="12"/>
  <c r="AM978" i="12"/>
  <c r="AW978" i="12"/>
  <c r="BG978" i="12"/>
  <c r="BQ978" i="12"/>
  <c r="CA978" i="12"/>
  <c r="CK978" i="12"/>
  <c r="AM979" i="12"/>
  <c r="AW979" i="12"/>
  <c r="BG979" i="12"/>
  <c r="BQ979" i="12"/>
  <c r="CA979" i="12"/>
  <c r="CK979" i="12"/>
  <c r="AM980" i="12"/>
  <c r="AW980" i="12"/>
  <c r="BG980" i="12"/>
  <c r="BQ980" i="12"/>
  <c r="CA980" i="12"/>
  <c r="CK980" i="12"/>
  <c r="AM981" i="12"/>
  <c r="AW981" i="12"/>
  <c r="BG981" i="12"/>
  <c r="BQ981" i="12"/>
  <c r="CA981" i="12"/>
  <c r="CK981" i="12"/>
  <c r="AM982" i="12"/>
  <c r="AW982" i="12"/>
  <c r="BG982" i="12"/>
  <c r="BQ982" i="12"/>
  <c r="CA982" i="12"/>
  <c r="CK982" i="12"/>
  <c r="CU982" i="12"/>
  <c r="DE982" i="12"/>
  <c r="DO982" i="12"/>
  <c r="DY982" i="12"/>
  <c r="CU983" i="12"/>
  <c r="DE983" i="12"/>
  <c r="DO983" i="12"/>
  <c r="DY983" i="12"/>
  <c r="AR993" i="12"/>
  <c r="BB993" i="12"/>
  <c r="BL993" i="12"/>
  <c r="BV993" i="12"/>
  <c r="CF993" i="12"/>
  <c r="AR994" i="12"/>
  <c r="BB994" i="12"/>
  <c r="BL994" i="12"/>
  <c r="BV994" i="12"/>
  <c r="CF994" i="12"/>
  <c r="AR995" i="12"/>
  <c r="BB995" i="12"/>
  <c r="BL995" i="12"/>
  <c r="BV995" i="12"/>
  <c r="CF995" i="12"/>
  <c r="AR996" i="12"/>
  <c r="BB996" i="12"/>
  <c r="BL996" i="12"/>
  <c r="BV996" i="12"/>
  <c r="CF996" i="12"/>
  <c r="AR997" i="12"/>
  <c r="BB997" i="12"/>
  <c r="BL997" i="12"/>
  <c r="BV997" i="12"/>
  <c r="CF997" i="12"/>
  <c r="AR998" i="12"/>
  <c r="BB998" i="12"/>
  <c r="BL998" i="12"/>
  <c r="BV998" i="12"/>
  <c r="CF998" i="12"/>
  <c r="CZ998" i="12"/>
  <c r="DJ998" i="12"/>
  <c r="DT998" i="12"/>
  <c r="ED998" i="12"/>
  <c r="CZ999" i="12"/>
  <c r="DJ999" i="12"/>
  <c r="DT999" i="12"/>
  <c r="ED999" i="12"/>
  <c r="CK927" i="12"/>
  <c r="CK928" i="12"/>
  <c r="BL935" i="12"/>
  <c r="DT937" i="12"/>
  <c r="BV940" i="12"/>
  <c r="AR941" i="12"/>
  <c r="CZ945" i="12"/>
  <c r="CZ946" i="12"/>
  <c r="BB947" i="12"/>
  <c r="AR948" i="12"/>
  <c r="CZ950" i="12"/>
  <c r="BB951" i="12"/>
  <c r="DT951" i="12"/>
  <c r="BV952" i="12"/>
  <c r="ED952" i="12"/>
  <c r="CZ953" i="12"/>
  <c r="DJ956" i="12"/>
  <c r="AM964" i="12"/>
  <c r="AW964" i="12"/>
  <c r="BG964" i="12"/>
  <c r="BQ964" i="12"/>
  <c r="CA964" i="12"/>
  <c r="CK964" i="12"/>
  <c r="DY967" i="12"/>
  <c r="CU968" i="12"/>
  <c r="DO970" i="12"/>
  <c r="CU971" i="12"/>
  <c r="DY973" i="12"/>
  <c r="DE975" i="12"/>
  <c r="AM983" i="12"/>
  <c r="AW983" i="12"/>
  <c r="BG983" i="12"/>
  <c r="BQ983" i="12"/>
  <c r="CA983" i="12"/>
  <c r="CK983" i="12"/>
  <c r="AM984" i="12"/>
  <c r="AW984" i="12"/>
  <c r="BG984" i="12"/>
  <c r="BQ984" i="12"/>
  <c r="CA984" i="12"/>
  <c r="CK984" i="12"/>
  <c r="CU984" i="12"/>
  <c r="DE984" i="12"/>
  <c r="DO984" i="12"/>
  <c r="DY984" i="12"/>
  <c r="CU985" i="12"/>
  <c r="DE985" i="12"/>
  <c r="DO985" i="12"/>
  <c r="DY985" i="12"/>
  <c r="CU986" i="12"/>
  <c r="DE986" i="12"/>
  <c r="DO986" i="12"/>
  <c r="DY986" i="12"/>
  <c r="CU987" i="12"/>
  <c r="DE987" i="12"/>
  <c r="DO987" i="12"/>
  <c r="DY987" i="12"/>
  <c r="CU988" i="12"/>
  <c r="DE988" i="12"/>
  <c r="DO988" i="12"/>
  <c r="DY988" i="12"/>
  <c r="CU989" i="12"/>
  <c r="DE989" i="12"/>
  <c r="DO989" i="12"/>
  <c r="DY989" i="12"/>
  <c r="DT905" i="12"/>
  <c r="CA927" i="12"/>
  <c r="DY930" i="12"/>
  <c r="BB935" i="12"/>
  <c r="AR947" i="12"/>
  <c r="AR951" i="12"/>
  <c r="DJ951" i="12"/>
  <c r="BL952" i="12"/>
  <c r="DT954" i="12"/>
  <c r="ED955" i="12"/>
  <c r="CZ956" i="12"/>
  <c r="AM961" i="12"/>
  <c r="AW961" i="12"/>
  <c r="BG961" i="12"/>
  <c r="BQ961" i="12"/>
  <c r="CA961" i="12"/>
  <c r="CK961" i="12"/>
  <c r="AR965" i="12"/>
  <c r="BB965" i="12"/>
  <c r="BL965" i="12"/>
  <c r="BV965" i="12"/>
  <c r="CF965" i="12"/>
  <c r="DY966" i="12"/>
  <c r="CU967" i="12"/>
  <c r="DE967" i="12"/>
  <c r="DO967" i="12"/>
  <c r="CK968" i="12"/>
  <c r="DY969" i="12"/>
  <c r="DE970" i="12"/>
  <c r="CU975" i="12"/>
  <c r="AM985" i="12"/>
  <c r="AW985" i="12"/>
  <c r="BG985" i="12"/>
  <c r="BQ985" i="12"/>
  <c r="CA985" i="12"/>
  <c r="CK985" i="12"/>
  <c r="AM986" i="12"/>
  <c r="AW986" i="12"/>
  <c r="BG986" i="12"/>
  <c r="BQ986" i="12"/>
  <c r="CA986" i="12"/>
  <c r="CK986" i="12"/>
  <c r="AM987" i="12"/>
  <c r="AW987" i="12"/>
  <c r="BG987" i="12"/>
  <c r="BQ987" i="12"/>
  <c r="CA987" i="12"/>
  <c r="CK987" i="12"/>
  <c r="AM988" i="12"/>
  <c r="AW988" i="12"/>
  <c r="BG988" i="12"/>
  <c r="BQ988" i="12"/>
  <c r="CA988" i="12"/>
  <c r="CK988" i="12"/>
  <c r="AM989" i="12"/>
  <c r="AW989" i="12"/>
  <c r="BG989" i="12"/>
  <c r="BQ989" i="12"/>
  <c r="CA989" i="12"/>
  <c r="CK989" i="12"/>
  <c r="AM990" i="12"/>
  <c r="AW990" i="12"/>
  <c r="BG990" i="12"/>
  <c r="BQ990" i="12"/>
  <c r="CA990" i="12"/>
  <c r="CK990" i="12"/>
  <c r="CU990" i="12"/>
  <c r="DE990" i="12"/>
  <c r="DO990" i="12"/>
  <c r="DY990" i="12"/>
  <c r="CU991" i="12"/>
  <c r="DE991" i="12"/>
  <c r="DO991" i="12"/>
  <c r="DY991" i="12"/>
  <c r="AR1001" i="12"/>
  <c r="BB1001" i="12"/>
  <c r="BL1001" i="12"/>
  <c r="BV1001" i="12"/>
  <c r="CF1001" i="12"/>
  <c r="AR1002" i="12"/>
  <c r="BB1002" i="12"/>
  <c r="BL1002" i="12"/>
  <c r="BV1002" i="12"/>
  <c r="CF1002" i="12"/>
  <c r="AR1003" i="12"/>
  <c r="BB1003" i="12"/>
  <c r="BL1003" i="12"/>
  <c r="BV1003" i="12"/>
  <c r="CF1003" i="12"/>
  <c r="AR1004" i="12"/>
  <c r="BB1004" i="12"/>
  <c r="BL1004" i="12"/>
  <c r="BV1004" i="12"/>
  <c r="CF1004" i="12"/>
  <c r="AR1005" i="12"/>
  <c r="BB1005" i="12"/>
  <c r="BL1005" i="12"/>
  <c r="BV1005" i="12"/>
  <c r="CF1005" i="12"/>
  <c r="AR1006" i="12"/>
  <c r="BB1006" i="12"/>
  <c r="BL1006" i="12"/>
  <c r="BV1006" i="12"/>
  <c r="CF1006" i="12"/>
  <c r="CZ1006" i="12"/>
  <c r="DJ1006" i="12"/>
  <c r="DT1006" i="12"/>
  <c r="ED1006" i="12"/>
  <c r="CZ1007" i="12"/>
  <c r="DJ1007" i="12"/>
  <c r="DT1007" i="12"/>
  <c r="ED1007" i="12"/>
  <c r="ED920" i="12"/>
  <c r="CK921" i="12"/>
  <c r="CK922" i="12"/>
  <c r="DY924" i="12"/>
  <c r="CU932" i="12"/>
  <c r="AR935" i="12"/>
  <c r="DT935" i="12"/>
  <c r="CZ936" i="12"/>
  <c r="CF938" i="12"/>
  <c r="AR939" i="12"/>
  <c r="CF950" i="12"/>
  <c r="CZ951" i="12"/>
  <c r="BB952" i="12"/>
  <c r="DJ954" i="12"/>
  <c r="DT957" i="12"/>
  <c r="AR962" i="12"/>
  <c r="BB962" i="12"/>
  <c r="BL962" i="12"/>
  <c r="BV962" i="12"/>
  <c r="CF962" i="12"/>
  <c r="AM966" i="12"/>
  <c r="AW966" i="12"/>
  <c r="BG966" i="12"/>
  <c r="BQ966" i="12"/>
  <c r="CA966" i="12"/>
  <c r="CK966" i="12"/>
  <c r="CU966" i="12"/>
  <c r="DE966" i="12"/>
  <c r="DO966" i="12"/>
  <c r="CK967" i="12"/>
  <c r="CA968" i="12"/>
  <c r="CU970" i="12"/>
  <c r="DY972" i="12"/>
  <c r="DO973" i="12"/>
  <c r="AM975" i="12"/>
  <c r="AW975" i="12"/>
  <c r="BG975" i="12"/>
  <c r="BQ975" i="12"/>
  <c r="CA975" i="12"/>
  <c r="CK975" i="12"/>
  <c r="AR976" i="12"/>
  <c r="BB976" i="12"/>
  <c r="BL976" i="12"/>
  <c r="BV976" i="12"/>
  <c r="CF976" i="12"/>
  <c r="CZ976" i="12"/>
  <c r="DJ976" i="12"/>
  <c r="DT976" i="12"/>
  <c r="ED976" i="12"/>
  <c r="CZ977" i="12"/>
  <c r="DJ977" i="12"/>
  <c r="DT977" i="12"/>
  <c r="ED977" i="12"/>
  <c r="CZ978" i="12"/>
  <c r="DJ978" i="12"/>
  <c r="DT978" i="12"/>
  <c r="ED978" i="12"/>
  <c r="CZ979" i="12"/>
  <c r="DJ979" i="12"/>
  <c r="DT979" i="12"/>
  <c r="ED979" i="12"/>
  <c r="CZ980" i="12"/>
  <c r="DJ980" i="12"/>
  <c r="DT980" i="12"/>
  <c r="ED980" i="12"/>
  <c r="CZ981" i="12"/>
  <c r="DJ981" i="12"/>
  <c r="DT981" i="12"/>
  <c r="ED981" i="12"/>
  <c r="AM991" i="12"/>
  <c r="AW991" i="12"/>
  <c r="BG991" i="12"/>
  <c r="BQ991" i="12"/>
  <c r="CA991" i="12"/>
  <c r="CK991" i="12"/>
  <c r="AM992" i="12"/>
  <c r="AW992" i="12"/>
  <c r="BG992" i="12"/>
  <c r="BQ992" i="12"/>
  <c r="CA992" i="12"/>
  <c r="CK992" i="12"/>
  <c r="CU992" i="12"/>
  <c r="DE992" i="12"/>
  <c r="DO992" i="12"/>
  <c r="DY992" i="12"/>
  <c r="CU993" i="12"/>
  <c r="DE993" i="12"/>
  <c r="DO993" i="12"/>
  <c r="DY993" i="12"/>
  <c r="CU994" i="12"/>
  <c r="DE994" i="12"/>
  <c r="DO994" i="12"/>
  <c r="DY994" i="12"/>
  <c r="CU995" i="12"/>
  <c r="DE995" i="12"/>
  <c r="DO995" i="12"/>
  <c r="DY995" i="12"/>
  <c r="CU996" i="12"/>
  <c r="DE996" i="12"/>
  <c r="DO996" i="12"/>
  <c r="DY996" i="12"/>
  <c r="CU997" i="12"/>
  <c r="DE997" i="12"/>
  <c r="DO997" i="12"/>
  <c r="DY997" i="12"/>
  <c r="BL911" i="12"/>
  <c r="DJ915" i="12"/>
  <c r="CA921" i="12"/>
  <c r="BG926" i="12"/>
  <c r="DJ935" i="12"/>
  <c r="BL937" i="12"/>
  <c r="ED945" i="12"/>
  <c r="CF946" i="12"/>
  <c r="CF949" i="12"/>
  <c r="BV950" i="12"/>
  <c r="AR952" i="12"/>
  <c r="DT952" i="12"/>
  <c r="ED953" i="12"/>
  <c r="CZ954" i="12"/>
  <c r="DJ957" i="12"/>
  <c r="AM963" i="12"/>
  <c r="AW963" i="12"/>
  <c r="BG963" i="12"/>
  <c r="BQ963" i="12"/>
  <c r="CA963" i="12"/>
  <c r="CK963" i="12"/>
  <c r="CA967" i="12"/>
  <c r="BQ968" i="12"/>
  <c r="DO969" i="12"/>
  <c r="DE973" i="12"/>
  <c r="AR977" i="12"/>
  <c r="BB977" i="12"/>
  <c r="BL977" i="12"/>
  <c r="BV977" i="12"/>
  <c r="CF977" i="12"/>
  <c r="AR978" i="12"/>
  <c r="BB978" i="12"/>
  <c r="BL978" i="12"/>
  <c r="BV978" i="12"/>
  <c r="CF978" i="12"/>
  <c r="AR979" i="12"/>
  <c r="BB979" i="12"/>
  <c r="BL979" i="12"/>
  <c r="BV979" i="12"/>
  <c r="CF979" i="12"/>
  <c r="AR980" i="12"/>
  <c r="BB980" i="12"/>
  <c r="BL980" i="12"/>
  <c r="BV980" i="12"/>
  <c r="CF980" i="12"/>
  <c r="AR981" i="12"/>
  <c r="BB981" i="12"/>
  <c r="BL981" i="12"/>
  <c r="BV981" i="12"/>
  <c r="CF981" i="12"/>
  <c r="AR982" i="12"/>
  <c r="BB982" i="12"/>
  <c r="BL982" i="12"/>
  <c r="BV982" i="12"/>
  <c r="CF982" i="12"/>
  <c r="CZ982" i="12"/>
  <c r="DJ982" i="12"/>
  <c r="DT982" i="12"/>
  <c r="ED982" i="12"/>
  <c r="CZ983" i="12"/>
  <c r="DJ983" i="12"/>
  <c r="DT983" i="12"/>
  <c r="ED983" i="12"/>
  <c r="AM993" i="12"/>
  <c r="AW993" i="12"/>
  <c r="BG993" i="12"/>
  <c r="BQ993" i="12"/>
  <c r="CA993" i="12"/>
  <c r="CK993" i="12"/>
  <c r="AM994" i="12"/>
  <c r="AW994" i="12"/>
  <c r="BG994" i="12"/>
  <c r="BQ994" i="12"/>
  <c r="CA994" i="12"/>
  <c r="CK994" i="12"/>
  <c r="AM995" i="12"/>
  <c r="AW995" i="12"/>
  <c r="BG995" i="12"/>
  <c r="BQ995" i="12"/>
  <c r="CA995" i="12"/>
  <c r="CK995" i="12"/>
  <c r="AM996" i="12"/>
  <c r="AW996" i="12"/>
  <c r="BG996" i="12"/>
  <c r="BQ996" i="12"/>
  <c r="CA996" i="12"/>
  <c r="CK996" i="12"/>
  <c r="AM997" i="12"/>
  <c r="AW997" i="12"/>
  <c r="BG997" i="12"/>
  <c r="BQ997" i="12"/>
  <c r="CA997" i="12"/>
  <c r="CK997" i="12"/>
  <c r="AM998" i="12"/>
  <c r="AW998" i="12"/>
  <c r="BG998" i="12"/>
  <c r="BQ998" i="12"/>
  <c r="CA998" i="12"/>
  <c r="CK998" i="12"/>
  <c r="CU998" i="12"/>
  <c r="DE998" i="12"/>
  <c r="DO998" i="12"/>
  <c r="DY998" i="12"/>
  <c r="CU999" i="12"/>
  <c r="DE999" i="12"/>
  <c r="DO999" i="12"/>
  <c r="DY999" i="12"/>
  <c r="AR1009" i="12"/>
  <c r="BB1009" i="12"/>
  <c r="BL1009" i="12"/>
  <c r="BV1009" i="12"/>
  <c r="CF1009" i="12"/>
  <c r="AR1010" i="12"/>
  <c r="BB1010" i="12"/>
  <c r="BL1010" i="12"/>
  <c r="BV1010" i="12"/>
  <c r="CF1010" i="12"/>
  <c r="BB911" i="12"/>
  <c r="CA915" i="12"/>
  <c r="CZ915" i="12"/>
  <c r="DO918" i="12"/>
  <c r="AW926" i="12"/>
  <c r="CZ935" i="12"/>
  <c r="BB937" i="12"/>
  <c r="ED940" i="12"/>
  <c r="DJ941" i="12"/>
  <c r="BV946" i="12"/>
  <c r="ED946" i="12"/>
  <c r="CF948" i="12"/>
  <c r="BV949" i="12"/>
  <c r="BL950" i="12"/>
  <c r="ED950" i="12"/>
  <c r="DJ952" i="12"/>
  <c r="DT955" i="12"/>
  <c r="ED956" i="12"/>
  <c r="CZ957" i="12"/>
  <c r="AR964" i="12"/>
  <c r="BB964" i="12"/>
  <c r="BL964" i="12"/>
  <c r="BV964" i="12"/>
  <c r="CF964" i="12"/>
  <c r="BQ967" i="12"/>
  <c r="ED967" i="12"/>
  <c r="BG968" i="12"/>
  <c r="DY968" i="12"/>
  <c r="DE969" i="12"/>
  <c r="DY971" i="12"/>
  <c r="DO972" i="12"/>
  <c r="CU973" i="12"/>
  <c r="AR983" i="12"/>
  <c r="BB983" i="12"/>
  <c r="BL983" i="12"/>
  <c r="BV983" i="12"/>
  <c r="CF983" i="12"/>
  <c r="AR984" i="12"/>
  <c r="BB984" i="12"/>
  <c r="BL984" i="12"/>
  <c r="BV984" i="12"/>
  <c r="CF984" i="12"/>
  <c r="CZ984" i="12"/>
  <c r="DJ984" i="12"/>
  <c r="DT984" i="12"/>
  <c r="ED984" i="12"/>
  <c r="CZ985" i="12"/>
  <c r="DJ985" i="12"/>
  <c r="DT985" i="12"/>
  <c r="ED985" i="12"/>
  <c r="CZ986" i="12"/>
  <c r="DJ986" i="12"/>
  <c r="DT986" i="12"/>
  <c r="ED986" i="12"/>
  <c r="CZ987" i="12"/>
  <c r="DJ987" i="12"/>
  <c r="DT987" i="12"/>
  <c r="ED987" i="12"/>
  <c r="CZ988" i="12"/>
  <c r="DJ988" i="12"/>
  <c r="DT988" i="12"/>
  <c r="ED988" i="12"/>
  <c r="CZ989" i="12"/>
  <c r="DJ989" i="12"/>
  <c r="DT989" i="12"/>
  <c r="ED989" i="12"/>
  <c r="BV961" i="12"/>
  <c r="BG965" i="12"/>
  <c r="CF986" i="12"/>
  <c r="BL987" i="12"/>
  <c r="AR988" i="12"/>
  <c r="CF990" i="12"/>
  <c r="DJ991" i="12"/>
  <c r="ED1000" i="12"/>
  <c r="BQ1001" i="12"/>
  <c r="ED1001" i="12"/>
  <c r="BQ1002" i="12"/>
  <c r="ED1002" i="12"/>
  <c r="BQ1003" i="12"/>
  <c r="ED1003" i="12"/>
  <c r="BQ1004" i="12"/>
  <c r="ED1004" i="12"/>
  <c r="BQ1005" i="12"/>
  <c r="ED1005" i="12"/>
  <c r="BQ1006" i="12"/>
  <c r="CU1007" i="12"/>
  <c r="AR1008" i="12"/>
  <c r="BB1008" i="12"/>
  <c r="BL1008" i="12"/>
  <c r="BV1008" i="12"/>
  <c r="CF1008" i="12"/>
  <c r="CZ1008" i="12"/>
  <c r="DJ1008" i="12"/>
  <c r="DT1008" i="12"/>
  <c r="BQ1009" i="12"/>
  <c r="ED1009" i="12"/>
  <c r="CA1010" i="12"/>
  <c r="CZ1011" i="12"/>
  <c r="DJ1011" i="12"/>
  <c r="DT1011" i="12"/>
  <c r="ED1011" i="12"/>
  <c r="CZ1012" i="12"/>
  <c r="DJ1012" i="12"/>
  <c r="DT1012" i="12"/>
  <c r="ED1012" i="12"/>
  <c r="CZ1013" i="12"/>
  <c r="DJ1013" i="12"/>
  <c r="DT1013" i="12"/>
  <c r="ED1013" i="12"/>
  <c r="DO923" i="12"/>
  <c r="CF942" i="12"/>
  <c r="BV948" i="12"/>
  <c r="CF951" i="12"/>
  <c r="DJ955" i="12"/>
  <c r="BL961" i="12"/>
  <c r="AW965" i="12"/>
  <c r="AW968" i="12"/>
  <c r="BV986" i="12"/>
  <c r="BB987" i="12"/>
  <c r="BV990" i="12"/>
  <c r="ED990" i="12"/>
  <c r="CZ991" i="12"/>
  <c r="AR1000" i="12"/>
  <c r="BB1000" i="12"/>
  <c r="BL1000" i="12"/>
  <c r="BV1000" i="12"/>
  <c r="CF1000" i="12"/>
  <c r="CZ1000" i="12"/>
  <c r="DJ1000" i="12"/>
  <c r="DT1000" i="12"/>
  <c r="BG1001" i="12"/>
  <c r="CZ1001" i="12"/>
  <c r="DJ1001" i="12"/>
  <c r="DT1001" i="12"/>
  <c r="BG1002" i="12"/>
  <c r="CZ1002" i="12"/>
  <c r="DJ1002" i="12"/>
  <c r="DT1002" i="12"/>
  <c r="BG1003" i="12"/>
  <c r="CZ1003" i="12"/>
  <c r="DJ1003" i="12"/>
  <c r="DT1003" i="12"/>
  <c r="BG1004" i="12"/>
  <c r="CZ1004" i="12"/>
  <c r="DJ1004" i="12"/>
  <c r="DT1004" i="12"/>
  <c r="BG1005" i="12"/>
  <c r="CZ1005" i="12"/>
  <c r="DJ1005" i="12"/>
  <c r="DT1005" i="12"/>
  <c r="BG1006" i="12"/>
  <c r="AM1007" i="12"/>
  <c r="AW1007" i="12"/>
  <c r="BG1007" i="12"/>
  <c r="BQ1007" i="12"/>
  <c r="CA1007" i="12"/>
  <c r="CK1007" i="12"/>
  <c r="BG1009" i="12"/>
  <c r="CZ1009" i="12"/>
  <c r="DJ1009" i="12"/>
  <c r="DT1009" i="12"/>
  <c r="BQ1010" i="12"/>
  <c r="ED1010" i="12"/>
  <c r="AR1011" i="12"/>
  <c r="BB1011" i="12"/>
  <c r="BL1011" i="12"/>
  <c r="BV1011" i="12"/>
  <c r="CF1011" i="12"/>
  <c r="AR1012" i="12"/>
  <c r="BB1012" i="12"/>
  <c r="BL1012" i="12"/>
  <c r="BV1012" i="12"/>
  <c r="CF1012" i="12"/>
  <c r="AR1013" i="12"/>
  <c r="BB1013" i="12"/>
  <c r="BL1013" i="12"/>
  <c r="BV1013" i="12"/>
  <c r="CF1013" i="12"/>
  <c r="AR1014" i="12"/>
  <c r="BB1014" i="12"/>
  <c r="BL1014" i="12"/>
  <c r="BV1014" i="12"/>
  <c r="CF1014" i="12"/>
  <c r="CZ1014" i="12"/>
  <c r="DJ1014" i="12"/>
  <c r="DT1014" i="12"/>
  <c r="ED1014" i="12"/>
  <c r="CZ1015" i="12"/>
  <c r="DJ1015" i="12"/>
  <c r="DT1015" i="12"/>
  <c r="ED1015" i="12"/>
  <c r="BL946" i="12"/>
  <c r="BB961" i="12"/>
  <c r="AM965" i="12"/>
  <c r="CF985" i="12"/>
  <c r="BL986" i="12"/>
  <c r="AR987" i="12"/>
  <c r="CF989" i="12"/>
  <c r="BL990" i="12"/>
  <c r="AW1001" i="12"/>
  <c r="AW1002" i="12"/>
  <c r="AW1003" i="12"/>
  <c r="AW1004" i="12"/>
  <c r="AW1005" i="12"/>
  <c r="AW1006" i="12"/>
  <c r="DY1006" i="12"/>
  <c r="AW1009" i="12"/>
  <c r="BG1010" i="12"/>
  <c r="CZ1010" i="12"/>
  <c r="DJ1010" i="12"/>
  <c r="DT1010" i="12"/>
  <c r="DO931" i="12"/>
  <c r="AR961" i="12"/>
  <c r="BG967" i="12"/>
  <c r="BV985" i="12"/>
  <c r="BB986" i="12"/>
  <c r="BV989" i="12"/>
  <c r="BB990" i="12"/>
  <c r="AR999" i="12"/>
  <c r="BB999" i="12"/>
  <c r="BL999" i="12"/>
  <c r="BV999" i="12"/>
  <c r="CF999" i="12"/>
  <c r="AM1001" i="12"/>
  <c r="AM1002" i="12"/>
  <c r="AM1003" i="12"/>
  <c r="AM1004" i="12"/>
  <c r="AM1005" i="12"/>
  <c r="AM1006" i="12"/>
  <c r="DO1006" i="12"/>
  <c r="DY1008" i="12"/>
  <c r="AM1009" i="12"/>
  <c r="AW1010" i="12"/>
  <c r="AR1017" i="12"/>
  <c r="BB1017" i="12"/>
  <c r="BL1017" i="12"/>
  <c r="BV1017" i="12"/>
  <c r="CF1017" i="12"/>
  <c r="AR1018" i="12"/>
  <c r="BB1018" i="12"/>
  <c r="BL1018" i="12"/>
  <c r="BV1018" i="12"/>
  <c r="CF1018" i="12"/>
  <c r="AR1019" i="12"/>
  <c r="BB1019" i="12"/>
  <c r="BL1019" i="12"/>
  <c r="BV1019" i="12"/>
  <c r="CF1019" i="12"/>
  <c r="AR1020" i="12"/>
  <c r="BB1020" i="12"/>
  <c r="BL1020" i="12"/>
  <c r="BV1020" i="12"/>
  <c r="CF1020" i="12"/>
  <c r="AR1021" i="12"/>
  <c r="BB1021" i="12"/>
  <c r="BL1021" i="12"/>
  <c r="BV1021" i="12"/>
  <c r="CF1021" i="12"/>
  <c r="AR1022" i="12"/>
  <c r="BB1022" i="12"/>
  <c r="BL1022" i="12"/>
  <c r="BV1022" i="12"/>
  <c r="CF1022" i="12"/>
  <c r="CZ1022" i="12"/>
  <c r="DJ1022" i="12"/>
  <c r="DT1022" i="12"/>
  <c r="ED1022" i="12"/>
  <c r="CZ1023" i="12"/>
  <c r="DJ1023" i="12"/>
  <c r="DT1023" i="12"/>
  <c r="ED1023" i="12"/>
  <c r="CZ941" i="12"/>
  <c r="CZ952" i="12"/>
  <c r="CK965" i="12"/>
  <c r="DT967" i="12"/>
  <c r="BB985" i="12"/>
  <c r="BV988" i="12"/>
  <c r="BB989" i="12"/>
  <c r="DJ990" i="12"/>
  <c r="AM1000" i="12"/>
  <c r="AW1000" i="12"/>
  <c r="BG1000" i="12"/>
  <c r="BQ1000" i="12"/>
  <c r="CA1000" i="12"/>
  <c r="CK1000" i="12"/>
  <c r="CU1000" i="12"/>
  <c r="DE1000" i="12"/>
  <c r="DO1000" i="12"/>
  <c r="CU1001" i="12"/>
  <c r="DE1001" i="12"/>
  <c r="DO1001" i="12"/>
  <c r="CU1002" i="12"/>
  <c r="DE1002" i="12"/>
  <c r="DO1002" i="12"/>
  <c r="CU1003" i="12"/>
  <c r="DE1003" i="12"/>
  <c r="DO1003" i="12"/>
  <c r="CU1004" i="12"/>
  <c r="DE1004" i="12"/>
  <c r="DO1004" i="12"/>
  <c r="CU1005" i="12"/>
  <c r="DE1005" i="12"/>
  <c r="DO1005" i="12"/>
  <c r="CU1006" i="12"/>
  <c r="AR1007" i="12"/>
  <c r="BB1007" i="12"/>
  <c r="BL1007" i="12"/>
  <c r="BV1007" i="12"/>
  <c r="CF1007" i="12"/>
  <c r="DY1007" i="12"/>
  <c r="CU1009" i="12"/>
  <c r="DE1009" i="12"/>
  <c r="DO1009" i="12"/>
  <c r="DY1010" i="12"/>
  <c r="AM1011" i="12"/>
  <c r="AW1011" i="12"/>
  <c r="BG1011" i="12"/>
  <c r="BQ1011" i="12"/>
  <c r="CA1011" i="12"/>
  <c r="CK1011" i="12"/>
  <c r="AM1012" i="12"/>
  <c r="AW1012" i="12"/>
  <c r="BG1012" i="12"/>
  <c r="BQ1012" i="12"/>
  <c r="CA1012" i="12"/>
  <c r="CK1012" i="12"/>
  <c r="AM1013" i="12"/>
  <c r="AW1013" i="12"/>
  <c r="BG1013" i="12"/>
  <c r="BQ1013" i="12"/>
  <c r="CA1013" i="12"/>
  <c r="CK1013" i="12"/>
  <c r="AM1014" i="12"/>
  <c r="AW1014" i="12"/>
  <c r="BG1014" i="12"/>
  <c r="BQ1014" i="12"/>
  <c r="CA1014" i="12"/>
  <c r="CK1014" i="12"/>
  <c r="CU1014" i="12"/>
  <c r="DE1014" i="12"/>
  <c r="DO1014" i="12"/>
  <c r="DY1014" i="12"/>
  <c r="CU1015" i="12"/>
  <c r="DE1015" i="12"/>
  <c r="DO1015" i="12"/>
  <c r="DY1015" i="12"/>
  <c r="ED906" i="12"/>
  <c r="CZ907" i="12"/>
  <c r="BB950" i="12"/>
  <c r="CA965" i="12"/>
  <c r="ED966" i="12"/>
  <c r="DJ967" i="12"/>
  <c r="AR985" i="12"/>
  <c r="CF987" i="12"/>
  <c r="BL988" i="12"/>
  <c r="AR989" i="12"/>
  <c r="CZ990" i="12"/>
  <c r="CK1001" i="12"/>
  <c r="CK1002" i="12"/>
  <c r="CK1003" i="12"/>
  <c r="CK1004" i="12"/>
  <c r="CK1005" i="12"/>
  <c r="CK1006" i="12"/>
  <c r="DO1007" i="12"/>
  <c r="CK1009" i="12"/>
  <c r="CU1010" i="12"/>
  <c r="DE1010" i="12"/>
  <c r="DO1010" i="12"/>
  <c r="AM1015" i="12"/>
  <c r="AW1015" i="12"/>
  <c r="BG1015" i="12"/>
  <c r="BQ1015" i="12"/>
  <c r="CA1015" i="12"/>
  <c r="CK1015" i="12"/>
  <c r="AM1016" i="12"/>
  <c r="AW1016" i="12"/>
  <c r="BG1016" i="12"/>
  <c r="BQ1016" i="12"/>
  <c r="CA1016" i="12"/>
  <c r="CK1016" i="12"/>
  <c r="CU1016" i="12"/>
  <c r="DE1016" i="12"/>
  <c r="DO1016" i="12"/>
  <c r="DY1016" i="12"/>
  <c r="CU1017" i="12"/>
  <c r="DE1017" i="12"/>
  <c r="DO1017" i="12"/>
  <c r="DY1017" i="12"/>
  <c r="CU1018" i="12"/>
  <c r="DE1018" i="12"/>
  <c r="DO1018" i="12"/>
  <c r="DY1018" i="12"/>
  <c r="CU1019" i="12"/>
  <c r="DE1019" i="12"/>
  <c r="DO1019" i="12"/>
  <c r="DY1019" i="12"/>
  <c r="CU1020" i="12"/>
  <c r="DE1020" i="12"/>
  <c r="DO1020" i="12"/>
  <c r="DY1020" i="12"/>
  <c r="CU1021" i="12"/>
  <c r="DE1021" i="12"/>
  <c r="DO1021" i="12"/>
  <c r="DY1021" i="12"/>
  <c r="BL985" i="12"/>
  <c r="CA1005" i="12"/>
  <c r="CA1008" i="12"/>
  <c r="DE1012" i="12"/>
  <c r="BV1015" i="12"/>
  <c r="BL1016" i="12"/>
  <c r="ED1016" i="12"/>
  <c r="BG1017" i="12"/>
  <c r="CK1018" i="12"/>
  <c r="DT1018" i="12"/>
  <c r="AM1019" i="12"/>
  <c r="BQ1020" i="12"/>
  <c r="CZ1020" i="12"/>
  <c r="AW1022" i="12"/>
  <c r="DY1022" i="12"/>
  <c r="DT990" i="12"/>
  <c r="DT991" i="12"/>
  <c r="CK999" i="12"/>
  <c r="DY1000" i="12"/>
  <c r="CA1006" i="12"/>
  <c r="BQ1008" i="12"/>
  <c r="DY1011" i="12"/>
  <c r="CU1012" i="12"/>
  <c r="DY1013" i="12"/>
  <c r="BL1015" i="12"/>
  <c r="BB1016" i="12"/>
  <c r="AW1017" i="12"/>
  <c r="CA1018" i="12"/>
  <c r="DJ1018" i="12"/>
  <c r="ED1019" i="12"/>
  <c r="BG1020" i="12"/>
  <c r="CK1021" i="12"/>
  <c r="DT1021" i="12"/>
  <c r="AM1022" i="12"/>
  <c r="DO1022" i="12"/>
  <c r="CF947" i="12"/>
  <c r="CA999" i="12"/>
  <c r="DY1001" i="12"/>
  <c r="BG1008" i="12"/>
  <c r="BB1015" i="12"/>
  <c r="AR1016" i="12"/>
  <c r="DT1016" i="12"/>
  <c r="AM1017" i="12"/>
  <c r="BQ1018" i="12"/>
  <c r="CZ1018" i="12"/>
  <c r="AW1020" i="12"/>
  <c r="CA1021" i="12"/>
  <c r="DJ1021" i="12"/>
  <c r="DE1022" i="12"/>
  <c r="AR1023" i="12"/>
  <c r="BB1023" i="12"/>
  <c r="BL1023" i="12"/>
  <c r="BV1023" i="12"/>
  <c r="CF1023" i="12"/>
  <c r="DY1023" i="12"/>
  <c r="BQ965" i="12"/>
  <c r="CU969" i="12"/>
  <c r="BL989" i="12"/>
  <c r="BQ999" i="12"/>
  <c r="DY1002" i="12"/>
  <c r="AW1008" i="12"/>
  <c r="DO1011" i="12"/>
  <c r="DO1013" i="12"/>
  <c r="AR1015" i="12"/>
  <c r="DJ1016" i="12"/>
  <c r="ED1017" i="12"/>
  <c r="BG1018" i="12"/>
  <c r="CK1019" i="12"/>
  <c r="DT1019" i="12"/>
  <c r="AM1020" i="12"/>
  <c r="BQ1021" i="12"/>
  <c r="CZ1021" i="12"/>
  <c r="CU1022" i="12"/>
  <c r="DO1023" i="12"/>
  <c r="AR986" i="12"/>
  <c r="BB988" i="12"/>
  <c r="BG999" i="12"/>
  <c r="CA1001" i="12"/>
  <c r="DY1003" i="12"/>
  <c r="DE1006" i="12"/>
  <c r="AM1008" i="12"/>
  <c r="DO1008" i="12"/>
  <c r="DY1009" i="12"/>
  <c r="DE1011" i="12"/>
  <c r="DE1013" i="12"/>
  <c r="CZ1016" i="12"/>
  <c r="AW1018" i="12"/>
  <c r="CA1019" i="12"/>
  <c r="DJ1019" i="12"/>
  <c r="ED1020" i="12"/>
  <c r="BG1021" i="12"/>
  <c r="CK1022" i="12"/>
  <c r="DE1023" i="12"/>
  <c r="BL949" i="12"/>
  <c r="AW999" i="12"/>
  <c r="CA1002" i="12"/>
  <c r="DY1004" i="12"/>
  <c r="DE1008" i="12"/>
  <c r="ED1008" i="12"/>
  <c r="CU1011" i="12"/>
  <c r="DY1012" i="12"/>
  <c r="CU1013" i="12"/>
  <c r="CK1017" i="12"/>
  <c r="DT1017" i="12"/>
  <c r="AM1018" i="12"/>
  <c r="BQ1019" i="12"/>
  <c r="CZ1019" i="12"/>
  <c r="AW1021" i="12"/>
  <c r="CA1022" i="12"/>
  <c r="CU1023" i="12"/>
  <c r="CF961" i="12"/>
  <c r="BV987" i="12"/>
  <c r="ED991" i="12"/>
  <c r="AM999" i="12"/>
  <c r="CA1003" i="12"/>
  <c r="DY1005" i="12"/>
  <c r="DE1007" i="12"/>
  <c r="CU1008" i="12"/>
  <c r="CA1009" i="12"/>
  <c r="CK1010" i="12"/>
  <c r="CF1016" i="12"/>
  <c r="CA1017" i="12"/>
  <c r="DJ1017" i="12"/>
  <c r="ED1018" i="12"/>
  <c r="BG1019" i="12"/>
  <c r="CK1020" i="12"/>
  <c r="DT1020" i="12"/>
  <c r="AM1021" i="12"/>
  <c r="DE972" i="12"/>
  <c r="BV1016" i="12"/>
  <c r="BQ1022" i="12"/>
  <c r="CZ967" i="12"/>
  <c r="AR990" i="12"/>
  <c r="CA1004" i="12"/>
  <c r="BG1022" i="12"/>
  <c r="CK1023" i="12"/>
  <c r="CF988" i="12"/>
  <c r="AW1019" i="12"/>
  <c r="DJ1020" i="12"/>
  <c r="CA1023" i="12"/>
  <c r="CZ1017" i="12"/>
  <c r="BQ1023" i="12"/>
  <c r="CK1008" i="12"/>
  <c r="DO1012" i="12"/>
  <c r="CA1020" i="12"/>
  <c r="ED1021" i="12"/>
  <c r="BG1023" i="12"/>
  <c r="DY926" i="12"/>
  <c r="CF1015" i="12"/>
  <c r="AM1023" i="12"/>
  <c r="AW1023" i="12"/>
  <c r="BQ1017" i="12"/>
  <c r="AM1010" i="12"/>
  <c r="AH489" i="12"/>
  <c r="AM368" i="12"/>
  <c r="AW368" i="12"/>
  <c r="BG368" i="12"/>
  <c r="BQ368" i="12"/>
  <c r="CA368" i="12"/>
  <c r="AR372" i="12"/>
  <c r="BB372" i="12"/>
  <c r="BL372" i="12"/>
  <c r="BV372" i="12"/>
  <c r="AM376" i="12"/>
  <c r="AW376" i="12"/>
  <c r="BG376" i="12"/>
  <c r="BQ376" i="12"/>
  <c r="AR369" i="12"/>
  <c r="BB369" i="12"/>
  <c r="BL369" i="12"/>
  <c r="BV369" i="12"/>
  <c r="AR371" i="12"/>
  <c r="BB371" i="12"/>
  <c r="BL371" i="12"/>
  <c r="BV371" i="12"/>
  <c r="AR368" i="12"/>
  <c r="BB368" i="12"/>
  <c r="BL368" i="12"/>
  <c r="BV368" i="12"/>
  <c r="AM372" i="12"/>
  <c r="AW372" i="12"/>
  <c r="BG372" i="12"/>
  <c r="BQ372" i="12"/>
  <c r="CA372" i="12"/>
  <c r="AR376" i="12"/>
  <c r="BB376" i="12"/>
  <c r="AM369" i="12"/>
  <c r="AW371" i="12"/>
  <c r="AR379" i="12"/>
  <c r="BB379" i="12"/>
  <c r="BL379" i="12"/>
  <c r="BV379" i="12"/>
  <c r="AM383" i="12"/>
  <c r="AW383" i="12"/>
  <c r="BG383" i="12"/>
  <c r="BQ383" i="12"/>
  <c r="CA383" i="12"/>
  <c r="AR387" i="12"/>
  <c r="BB387" i="12"/>
  <c r="BL387" i="12"/>
  <c r="BV387" i="12"/>
  <c r="AM391" i="12"/>
  <c r="AW391" i="12"/>
  <c r="BG391" i="12"/>
  <c r="BQ391" i="12"/>
  <c r="CA391" i="12"/>
  <c r="AR395" i="12"/>
  <c r="BB395" i="12"/>
  <c r="BL395" i="12"/>
  <c r="BV395" i="12"/>
  <c r="AM399" i="12"/>
  <c r="AW399" i="12"/>
  <c r="BG399" i="12"/>
  <c r="BQ399" i="12"/>
  <c r="CA399" i="12"/>
  <c r="AR403" i="12"/>
  <c r="BB403" i="12"/>
  <c r="BL403" i="12"/>
  <c r="BV403" i="12"/>
  <c r="AM407" i="12"/>
  <c r="AW407" i="12"/>
  <c r="BG407" i="12"/>
  <c r="BQ407" i="12"/>
  <c r="CA407" i="12"/>
  <c r="AR411" i="12"/>
  <c r="BB411" i="12"/>
  <c r="BL411" i="12"/>
  <c r="BV411" i="12"/>
  <c r="AM415" i="12"/>
  <c r="AW415" i="12"/>
  <c r="BG415" i="12"/>
  <c r="BQ415" i="12"/>
  <c r="CA415" i="12"/>
  <c r="AR419" i="12"/>
  <c r="BB419" i="12"/>
  <c r="BL419" i="12"/>
  <c r="BV419" i="12"/>
  <c r="AM423" i="12"/>
  <c r="AW423" i="12"/>
  <c r="BG423" i="12"/>
  <c r="BQ423" i="12"/>
  <c r="CA423" i="12"/>
  <c r="AR427" i="12"/>
  <c r="BB427" i="12"/>
  <c r="BL427" i="12"/>
  <c r="BV427" i="12"/>
  <c r="AM431" i="12"/>
  <c r="AW431" i="12"/>
  <c r="BG431" i="12"/>
  <c r="BQ431" i="12"/>
  <c r="CA431" i="12"/>
  <c r="AR435" i="12"/>
  <c r="BB435" i="12"/>
  <c r="BL435" i="12"/>
  <c r="BV435" i="12"/>
  <c r="AM439" i="12"/>
  <c r="AW439" i="12"/>
  <c r="BG439" i="12"/>
  <c r="BQ439" i="12"/>
  <c r="CA439" i="12"/>
  <c r="AR443" i="12"/>
  <c r="BB443" i="12"/>
  <c r="BL443" i="12"/>
  <c r="BV443" i="12"/>
  <c r="AM447" i="12"/>
  <c r="AW447" i="12"/>
  <c r="BG447" i="12"/>
  <c r="BQ447" i="12"/>
  <c r="CA447" i="12"/>
  <c r="AR451" i="12"/>
  <c r="BB451" i="12"/>
  <c r="BL451" i="12"/>
  <c r="BV451" i="12"/>
  <c r="AM455" i="12"/>
  <c r="AW455" i="12"/>
  <c r="BG455" i="12"/>
  <c r="BQ455" i="12"/>
  <c r="CA455" i="12"/>
  <c r="AR459" i="12"/>
  <c r="BB459" i="12"/>
  <c r="BL459" i="12"/>
  <c r="BV459" i="12"/>
  <c r="AM463" i="12"/>
  <c r="AW463" i="12"/>
  <c r="BG463" i="12"/>
  <c r="BQ463" i="12"/>
  <c r="CA463" i="12"/>
  <c r="AR467" i="12"/>
  <c r="BB467" i="12"/>
  <c r="BL467" i="12"/>
  <c r="BV467" i="12"/>
  <c r="AM471" i="12"/>
  <c r="AW471" i="12"/>
  <c r="BG471" i="12"/>
  <c r="BQ471" i="12"/>
  <c r="CA471" i="12"/>
  <c r="AR475" i="12"/>
  <c r="BB475" i="12"/>
  <c r="BL475" i="12"/>
  <c r="BV475" i="12"/>
  <c r="AM479" i="12"/>
  <c r="AW479" i="12"/>
  <c r="BG479" i="12"/>
  <c r="BQ479" i="12"/>
  <c r="CA479" i="12"/>
  <c r="AR483" i="12"/>
  <c r="BB483" i="12"/>
  <c r="BL483" i="12"/>
  <c r="BV483" i="12"/>
  <c r="AM371" i="12"/>
  <c r="AM373" i="12"/>
  <c r="AW373" i="12"/>
  <c r="BG373" i="12"/>
  <c r="BQ373" i="12"/>
  <c r="CA373" i="12"/>
  <c r="AR374" i="12"/>
  <c r="BB374" i="12"/>
  <c r="BL374" i="12"/>
  <c r="BV374" i="12"/>
  <c r="AM375" i="12"/>
  <c r="AW375" i="12"/>
  <c r="BG375" i="12"/>
  <c r="BQ375" i="12"/>
  <c r="BV376" i="12"/>
  <c r="AM380" i="12"/>
  <c r="AW380" i="12"/>
  <c r="BG380" i="12"/>
  <c r="BQ380" i="12"/>
  <c r="CA380" i="12"/>
  <c r="AR384" i="12"/>
  <c r="BB384" i="12"/>
  <c r="BL384" i="12"/>
  <c r="BV384" i="12"/>
  <c r="AM388" i="12"/>
  <c r="AW388" i="12"/>
  <c r="BG388" i="12"/>
  <c r="BQ388" i="12"/>
  <c r="CA388" i="12"/>
  <c r="AR392" i="12"/>
  <c r="BB392" i="12"/>
  <c r="BL392" i="12"/>
  <c r="BV392" i="12"/>
  <c r="AM396" i="12"/>
  <c r="AW396" i="12"/>
  <c r="BG396" i="12"/>
  <c r="BQ396" i="12"/>
  <c r="CA396" i="12"/>
  <c r="AR400" i="12"/>
  <c r="BB400" i="12"/>
  <c r="BL400" i="12"/>
  <c r="BV400" i="12"/>
  <c r="AM404" i="12"/>
  <c r="AW404" i="12"/>
  <c r="BG404" i="12"/>
  <c r="BQ404" i="12"/>
  <c r="CA404" i="12"/>
  <c r="AR408" i="12"/>
  <c r="BB408" i="12"/>
  <c r="BL408" i="12"/>
  <c r="BV408" i="12"/>
  <c r="AM412" i="12"/>
  <c r="AW412" i="12"/>
  <c r="BG412" i="12"/>
  <c r="BQ412" i="12"/>
  <c r="CA412" i="12"/>
  <c r="AR416" i="12"/>
  <c r="BB416" i="12"/>
  <c r="BL416" i="12"/>
  <c r="BV416" i="12"/>
  <c r="AM420" i="12"/>
  <c r="AW420" i="12"/>
  <c r="BG420" i="12"/>
  <c r="BQ420" i="12"/>
  <c r="CA420" i="12"/>
  <c r="AR424" i="12"/>
  <c r="BB424" i="12"/>
  <c r="BL424" i="12"/>
  <c r="BV424" i="12"/>
  <c r="AM428" i="12"/>
  <c r="AW428" i="12"/>
  <c r="BG428" i="12"/>
  <c r="BQ428" i="12"/>
  <c r="CA428" i="12"/>
  <c r="AR432" i="12"/>
  <c r="BB432" i="12"/>
  <c r="BL432" i="12"/>
  <c r="BV432" i="12"/>
  <c r="AM436" i="12"/>
  <c r="AW436" i="12"/>
  <c r="BG436" i="12"/>
  <c r="BQ436" i="12"/>
  <c r="CA436" i="12"/>
  <c r="AR440" i="12"/>
  <c r="BB440" i="12"/>
  <c r="BL440" i="12"/>
  <c r="BV440" i="12"/>
  <c r="AM444" i="12"/>
  <c r="AW444" i="12"/>
  <c r="BG444" i="12"/>
  <c r="BQ444" i="12"/>
  <c r="CA444" i="12"/>
  <c r="AR448" i="12"/>
  <c r="BB448" i="12"/>
  <c r="BL448" i="12"/>
  <c r="BV448" i="12"/>
  <c r="AM452" i="12"/>
  <c r="AW452" i="12"/>
  <c r="BG452" i="12"/>
  <c r="BQ452" i="12"/>
  <c r="CA452" i="12"/>
  <c r="AR456" i="12"/>
  <c r="BB456" i="12"/>
  <c r="BL456" i="12"/>
  <c r="BV456" i="12"/>
  <c r="AM460" i="12"/>
  <c r="AW460" i="12"/>
  <c r="BG460" i="12"/>
  <c r="BQ460" i="12"/>
  <c r="CA460" i="12"/>
  <c r="AR464" i="12"/>
  <c r="BB464" i="12"/>
  <c r="BL464" i="12"/>
  <c r="BV464" i="12"/>
  <c r="AM468" i="12"/>
  <c r="AW468" i="12"/>
  <c r="BG468" i="12"/>
  <c r="BQ468" i="12"/>
  <c r="CA468" i="12"/>
  <c r="AR472" i="12"/>
  <c r="BB472" i="12"/>
  <c r="BL472" i="12"/>
  <c r="BV472" i="12"/>
  <c r="AM476" i="12"/>
  <c r="AW476" i="12"/>
  <c r="BG476" i="12"/>
  <c r="BQ476" i="12"/>
  <c r="CA476" i="12"/>
  <c r="AR480" i="12"/>
  <c r="BB480" i="12"/>
  <c r="BL480" i="12"/>
  <c r="BV480" i="12"/>
  <c r="AM484" i="12"/>
  <c r="AW484" i="12"/>
  <c r="BG484" i="12"/>
  <c r="BQ484" i="12"/>
  <c r="CA484" i="12"/>
  <c r="BV370" i="12"/>
  <c r="BL376" i="12"/>
  <c r="AM377" i="12"/>
  <c r="AW377" i="12"/>
  <c r="BG377" i="12"/>
  <c r="BQ377" i="12"/>
  <c r="CA377" i="12"/>
  <c r="AR381" i="12"/>
  <c r="BB381" i="12"/>
  <c r="BL381" i="12"/>
  <c r="BV381" i="12"/>
  <c r="AM385" i="12"/>
  <c r="AW385" i="12"/>
  <c r="BG385" i="12"/>
  <c r="BQ385" i="12"/>
  <c r="CA385" i="12"/>
  <c r="AR389" i="12"/>
  <c r="BB389" i="12"/>
  <c r="BL389" i="12"/>
  <c r="BV389" i="12"/>
  <c r="AM393" i="12"/>
  <c r="AW393" i="12"/>
  <c r="BG393" i="12"/>
  <c r="BQ393" i="12"/>
  <c r="CA393" i="12"/>
  <c r="AR397" i="12"/>
  <c r="BB397" i="12"/>
  <c r="BL397" i="12"/>
  <c r="BV397" i="12"/>
  <c r="AM401" i="12"/>
  <c r="AW401" i="12"/>
  <c r="BG401" i="12"/>
  <c r="BQ401" i="12"/>
  <c r="CA401" i="12"/>
  <c r="AR405" i="12"/>
  <c r="BB405" i="12"/>
  <c r="BL405" i="12"/>
  <c r="BV405" i="12"/>
  <c r="AM409" i="12"/>
  <c r="AW409" i="12"/>
  <c r="BG409" i="12"/>
  <c r="BQ409" i="12"/>
  <c r="CA409" i="12"/>
  <c r="AR413" i="12"/>
  <c r="BB413" i="12"/>
  <c r="BL413" i="12"/>
  <c r="BV413" i="12"/>
  <c r="AM417" i="12"/>
  <c r="AW417" i="12"/>
  <c r="BG417" i="12"/>
  <c r="BQ417" i="12"/>
  <c r="CA417" i="12"/>
  <c r="AR421" i="12"/>
  <c r="BB421" i="12"/>
  <c r="BL421" i="12"/>
  <c r="BV421" i="12"/>
  <c r="AM425" i="12"/>
  <c r="AW425" i="12"/>
  <c r="BG425" i="12"/>
  <c r="BQ425" i="12"/>
  <c r="CA425" i="12"/>
  <c r="AR429" i="12"/>
  <c r="BB429" i="12"/>
  <c r="BL429" i="12"/>
  <c r="BV429" i="12"/>
  <c r="AM433" i="12"/>
  <c r="AW433" i="12"/>
  <c r="BG433" i="12"/>
  <c r="BQ433" i="12"/>
  <c r="CA433" i="12"/>
  <c r="AR437" i="12"/>
  <c r="BB437" i="12"/>
  <c r="BL437" i="12"/>
  <c r="BV437" i="12"/>
  <c r="AM441" i="12"/>
  <c r="AW441" i="12"/>
  <c r="BG441" i="12"/>
  <c r="BQ441" i="12"/>
  <c r="CA441" i="12"/>
  <c r="AR445" i="12"/>
  <c r="BB445" i="12"/>
  <c r="BL445" i="12"/>
  <c r="BV445" i="12"/>
  <c r="AM449" i="12"/>
  <c r="AW449" i="12"/>
  <c r="BG449" i="12"/>
  <c r="BQ449" i="12"/>
  <c r="CA449" i="12"/>
  <c r="AR453" i="12"/>
  <c r="BB453" i="12"/>
  <c r="BL453" i="12"/>
  <c r="BV453" i="12"/>
  <c r="AM457" i="12"/>
  <c r="AW457" i="12"/>
  <c r="BG457" i="12"/>
  <c r="BQ457" i="12"/>
  <c r="CA457" i="12"/>
  <c r="AR461" i="12"/>
  <c r="BB461" i="12"/>
  <c r="BL461" i="12"/>
  <c r="BV461" i="12"/>
  <c r="AM465" i="12"/>
  <c r="AW465" i="12"/>
  <c r="BG465" i="12"/>
  <c r="BQ465" i="12"/>
  <c r="CA465" i="12"/>
  <c r="AR469" i="12"/>
  <c r="BB469" i="12"/>
  <c r="BL469" i="12"/>
  <c r="BV469" i="12"/>
  <c r="AM473" i="12"/>
  <c r="AW473" i="12"/>
  <c r="BG473" i="12"/>
  <c r="BQ473" i="12"/>
  <c r="CA473" i="12"/>
  <c r="AR477" i="12"/>
  <c r="BB477" i="12"/>
  <c r="BL477" i="12"/>
  <c r="BV477" i="12"/>
  <c r="AM481" i="12"/>
  <c r="AW481" i="12"/>
  <c r="BG481" i="12"/>
  <c r="BQ481" i="12"/>
  <c r="CA481" i="12"/>
  <c r="AR485" i="12"/>
  <c r="BB485" i="12"/>
  <c r="BL485" i="12"/>
  <c r="BV485" i="12"/>
  <c r="AR370" i="12"/>
  <c r="BB370" i="12"/>
  <c r="BL370" i="12"/>
  <c r="CA371" i="12"/>
  <c r="AR378" i="12"/>
  <c r="BB378" i="12"/>
  <c r="BL378" i="12"/>
  <c r="BV378" i="12"/>
  <c r="AM382" i="12"/>
  <c r="AW382" i="12"/>
  <c r="BG382" i="12"/>
  <c r="BQ382" i="12"/>
  <c r="CA382" i="12"/>
  <c r="AR386" i="12"/>
  <c r="BB386" i="12"/>
  <c r="BL386" i="12"/>
  <c r="BV386" i="12"/>
  <c r="AM390" i="12"/>
  <c r="AW390" i="12"/>
  <c r="BG390" i="12"/>
  <c r="BQ390" i="12"/>
  <c r="CA390" i="12"/>
  <c r="AR394" i="12"/>
  <c r="BB394" i="12"/>
  <c r="BL394" i="12"/>
  <c r="BV394" i="12"/>
  <c r="AM398" i="12"/>
  <c r="AW398" i="12"/>
  <c r="BG398" i="12"/>
  <c r="BQ398" i="12"/>
  <c r="CA398" i="12"/>
  <c r="AR402" i="12"/>
  <c r="BB402" i="12"/>
  <c r="BL402" i="12"/>
  <c r="BV402" i="12"/>
  <c r="AM406" i="12"/>
  <c r="AW406" i="12"/>
  <c r="BG406" i="12"/>
  <c r="BQ406" i="12"/>
  <c r="CA406" i="12"/>
  <c r="AR410" i="12"/>
  <c r="BB410" i="12"/>
  <c r="BL410" i="12"/>
  <c r="BV410" i="12"/>
  <c r="AM414" i="12"/>
  <c r="AW414" i="12"/>
  <c r="BG414" i="12"/>
  <c r="BQ414" i="12"/>
  <c r="CA414" i="12"/>
  <c r="AR418" i="12"/>
  <c r="BB418" i="12"/>
  <c r="BL418" i="12"/>
  <c r="BV418" i="12"/>
  <c r="AM422" i="12"/>
  <c r="AW422" i="12"/>
  <c r="BG422" i="12"/>
  <c r="BQ422" i="12"/>
  <c r="CA422" i="12"/>
  <c r="AR426" i="12"/>
  <c r="BB426" i="12"/>
  <c r="BL426" i="12"/>
  <c r="BV426" i="12"/>
  <c r="AM430" i="12"/>
  <c r="AW430" i="12"/>
  <c r="BG430" i="12"/>
  <c r="BQ430" i="12"/>
  <c r="CA430" i="12"/>
  <c r="AR434" i="12"/>
  <c r="BB434" i="12"/>
  <c r="BL434" i="12"/>
  <c r="BV434" i="12"/>
  <c r="AM438" i="12"/>
  <c r="AW438" i="12"/>
  <c r="BG438" i="12"/>
  <c r="BQ438" i="12"/>
  <c r="CA438" i="12"/>
  <c r="AR442" i="12"/>
  <c r="BB442" i="12"/>
  <c r="BL442" i="12"/>
  <c r="BV442" i="12"/>
  <c r="AM446" i="12"/>
  <c r="AW446" i="12"/>
  <c r="BG446" i="12"/>
  <c r="BQ446" i="12"/>
  <c r="CA446" i="12"/>
  <c r="AR450" i="12"/>
  <c r="BB450" i="12"/>
  <c r="BL450" i="12"/>
  <c r="BV450" i="12"/>
  <c r="AM454" i="12"/>
  <c r="AW454" i="12"/>
  <c r="BG454" i="12"/>
  <c r="BQ454" i="12"/>
  <c r="CA454" i="12"/>
  <c r="AR458" i="12"/>
  <c r="BB458" i="12"/>
  <c r="BL458" i="12"/>
  <c r="BV458" i="12"/>
  <c r="AM462" i="12"/>
  <c r="AW462" i="12"/>
  <c r="BG462" i="12"/>
  <c r="BQ462" i="12"/>
  <c r="CA462" i="12"/>
  <c r="AR466" i="12"/>
  <c r="BB466" i="12"/>
  <c r="BL466" i="12"/>
  <c r="BV466" i="12"/>
  <c r="AM470" i="12"/>
  <c r="AW470" i="12"/>
  <c r="BG470" i="12"/>
  <c r="BQ470" i="12"/>
  <c r="CA470" i="12"/>
  <c r="AR474" i="12"/>
  <c r="BB474" i="12"/>
  <c r="BL474" i="12"/>
  <c r="BV474" i="12"/>
  <c r="AM478" i="12"/>
  <c r="AW478" i="12"/>
  <c r="BG478" i="12"/>
  <c r="BQ478" i="12"/>
  <c r="CA478" i="12"/>
  <c r="AR482" i="12"/>
  <c r="BB482" i="12"/>
  <c r="BL482" i="12"/>
  <c r="BV482" i="12"/>
  <c r="AM486" i="12"/>
  <c r="AW486" i="12"/>
  <c r="BG486" i="12"/>
  <c r="BQ486" i="12"/>
  <c r="CA486" i="12"/>
  <c r="CA369" i="12"/>
  <c r="BV375" i="12"/>
  <c r="AM379" i="12"/>
  <c r="AW379" i="12"/>
  <c r="BG379" i="12"/>
  <c r="BQ379" i="12"/>
  <c r="CA379" i="12"/>
  <c r="AR383" i="12"/>
  <c r="BB383" i="12"/>
  <c r="BL383" i="12"/>
  <c r="BV383" i="12"/>
  <c r="AM387" i="12"/>
  <c r="AW387" i="12"/>
  <c r="BG387" i="12"/>
  <c r="BQ387" i="12"/>
  <c r="CA387" i="12"/>
  <c r="AR391" i="12"/>
  <c r="BB391" i="12"/>
  <c r="BL391" i="12"/>
  <c r="BV391" i="12"/>
  <c r="AM395" i="12"/>
  <c r="AW395" i="12"/>
  <c r="BG395" i="12"/>
  <c r="BQ395" i="12"/>
  <c r="CA395" i="12"/>
  <c r="AR399" i="12"/>
  <c r="BB399" i="12"/>
  <c r="BL399" i="12"/>
  <c r="BV399" i="12"/>
  <c r="AM403" i="12"/>
  <c r="AW403" i="12"/>
  <c r="BG403" i="12"/>
  <c r="BQ403" i="12"/>
  <c r="CA403" i="12"/>
  <c r="AR407" i="12"/>
  <c r="BB407" i="12"/>
  <c r="BL407" i="12"/>
  <c r="BV407" i="12"/>
  <c r="AM411" i="12"/>
  <c r="AW411" i="12"/>
  <c r="BG411" i="12"/>
  <c r="BQ411" i="12"/>
  <c r="CA411" i="12"/>
  <c r="AR415" i="12"/>
  <c r="BB415" i="12"/>
  <c r="BL415" i="12"/>
  <c r="BV415" i="12"/>
  <c r="AM419" i="12"/>
  <c r="AW419" i="12"/>
  <c r="BG419" i="12"/>
  <c r="BQ419" i="12"/>
  <c r="CA419" i="12"/>
  <c r="AR423" i="12"/>
  <c r="BB423" i="12"/>
  <c r="BL423" i="12"/>
  <c r="BV423" i="12"/>
  <c r="AM427" i="12"/>
  <c r="AW427" i="12"/>
  <c r="BG427" i="12"/>
  <c r="BQ427" i="12"/>
  <c r="CA427" i="12"/>
  <c r="AR431" i="12"/>
  <c r="BB431" i="12"/>
  <c r="BL431" i="12"/>
  <c r="BV431" i="12"/>
  <c r="AM435" i="12"/>
  <c r="AW435" i="12"/>
  <c r="BG435" i="12"/>
  <c r="BQ435" i="12"/>
  <c r="CA435" i="12"/>
  <c r="AR439" i="12"/>
  <c r="BB439" i="12"/>
  <c r="BL439" i="12"/>
  <c r="BV439" i="12"/>
  <c r="AM443" i="12"/>
  <c r="AW443" i="12"/>
  <c r="BG443" i="12"/>
  <c r="BQ443" i="12"/>
  <c r="CA443" i="12"/>
  <c r="AR447" i="12"/>
  <c r="BB447" i="12"/>
  <c r="BL447" i="12"/>
  <c r="BV447" i="12"/>
  <c r="AM451" i="12"/>
  <c r="AW451" i="12"/>
  <c r="BG451" i="12"/>
  <c r="BQ451" i="12"/>
  <c r="CA451" i="12"/>
  <c r="AR455" i="12"/>
  <c r="BB455" i="12"/>
  <c r="BL455" i="12"/>
  <c r="BV455" i="12"/>
  <c r="AM459" i="12"/>
  <c r="AW459" i="12"/>
  <c r="BG459" i="12"/>
  <c r="BQ459" i="12"/>
  <c r="CA459" i="12"/>
  <c r="AR463" i="12"/>
  <c r="BB463" i="12"/>
  <c r="BL463" i="12"/>
  <c r="BV463" i="12"/>
  <c r="AM467" i="12"/>
  <c r="AW467" i="12"/>
  <c r="BG467" i="12"/>
  <c r="BQ467" i="12"/>
  <c r="CA467" i="12"/>
  <c r="AR471" i="12"/>
  <c r="BB471" i="12"/>
  <c r="BL471" i="12"/>
  <c r="BV471" i="12"/>
  <c r="AM475" i="12"/>
  <c r="AW475" i="12"/>
  <c r="BG475" i="12"/>
  <c r="BQ475" i="12"/>
  <c r="CA475" i="12"/>
  <c r="AR479" i="12"/>
  <c r="BB479" i="12"/>
  <c r="BL479" i="12"/>
  <c r="BV479" i="12"/>
  <c r="AM483" i="12"/>
  <c r="AW483" i="12"/>
  <c r="BG483" i="12"/>
  <c r="BQ483" i="12"/>
  <c r="CA483" i="12"/>
  <c r="BQ369" i="12"/>
  <c r="AR373" i="12"/>
  <c r="BB373" i="12"/>
  <c r="BL373" i="12"/>
  <c r="BV373" i="12"/>
  <c r="AM374" i="12"/>
  <c r="AW374" i="12"/>
  <c r="BG374" i="12"/>
  <c r="BQ374" i="12"/>
  <c r="CA374" i="12"/>
  <c r="AR375" i="12"/>
  <c r="BB375" i="12"/>
  <c r="BL375" i="12"/>
  <c r="CA376" i="12"/>
  <c r="AR380" i="12"/>
  <c r="BB380" i="12"/>
  <c r="BL380" i="12"/>
  <c r="BV380" i="12"/>
  <c r="AM384" i="12"/>
  <c r="AW384" i="12"/>
  <c r="BG384" i="12"/>
  <c r="BQ384" i="12"/>
  <c r="CA384" i="12"/>
  <c r="AR388" i="12"/>
  <c r="BB388" i="12"/>
  <c r="BL388" i="12"/>
  <c r="BV388" i="12"/>
  <c r="AM392" i="12"/>
  <c r="AW392" i="12"/>
  <c r="BG392" i="12"/>
  <c r="BQ392" i="12"/>
  <c r="CA392" i="12"/>
  <c r="AR396" i="12"/>
  <c r="BB396" i="12"/>
  <c r="BL396" i="12"/>
  <c r="BV396" i="12"/>
  <c r="AM400" i="12"/>
  <c r="AW400" i="12"/>
  <c r="BG400" i="12"/>
  <c r="BQ400" i="12"/>
  <c r="CA400" i="12"/>
  <c r="AR404" i="12"/>
  <c r="BB404" i="12"/>
  <c r="BL404" i="12"/>
  <c r="BV404" i="12"/>
  <c r="AM408" i="12"/>
  <c r="AW408" i="12"/>
  <c r="BG408" i="12"/>
  <c r="BQ408" i="12"/>
  <c r="CA408" i="12"/>
  <c r="AR412" i="12"/>
  <c r="BB412" i="12"/>
  <c r="BL412" i="12"/>
  <c r="BV412" i="12"/>
  <c r="AM416" i="12"/>
  <c r="AW416" i="12"/>
  <c r="BG416" i="12"/>
  <c r="BQ416" i="12"/>
  <c r="CA416" i="12"/>
  <c r="AR420" i="12"/>
  <c r="BB420" i="12"/>
  <c r="BL420" i="12"/>
  <c r="BV420" i="12"/>
  <c r="AM424" i="12"/>
  <c r="AW424" i="12"/>
  <c r="BG424" i="12"/>
  <c r="BQ424" i="12"/>
  <c r="CA424" i="12"/>
  <c r="AR428" i="12"/>
  <c r="BB428" i="12"/>
  <c r="BL428" i="12"/>
  <c r="BV428" i="12"/>
  <c r="AM432" i="12"/>
  <c r="AW432" i="12"/>
  <c r="BG432" i="12"/>
  <c r="BQ432" i="12"/>
  <c r="CA432" i="12"/>
  <c r="AR436" i="12"/>
  <c r="BB436" i="12"/>
  <c r="BL436" i="12"/>
  <c r="BV436" i="12"/>
  <c r="AM440" i="12"/>
  <c r="AW440" i="12"/>
  <c r="BG440" i="12"/>
  <c r="BQ440" i="12"/>
  <c r="CA440" i="12"/>
  <c r="AR444" i="12"/>
  <c r="BB444" i="12"/>
  <c r="BL444" i="12"/>
  <c r="BV444" i="12"/>
  <c r="AM448" i="12"/>
  <c r="AW448" i="12"/>
  <c r="BG448" i="12"/>
  <c r="BQ448" i="12"/>
  <c r="CA448" i="12"/>
  <c r="AR452" i="12"/>
  <c r="BB452" i="12"/>
  <c r="BL452" i="12"/>
  <c r="BV452" i="12"/>
  <c r="AM456" i="12"/>
  <c r="AW456" i="12"/>
  <c r="BG456" i="12"/>
  <c r="BQ456" i="12"/>
  <c r="CA456" i="12"/>
  <c r="AR460" i="12"/>
  <c r="BB460" i="12"/>
  <c r="BL460" i="12"/>
  <c r="BV460" i="12"/>
  <c r="AM464" i="12"/>
  <c r="AW464" i="12"/>
  <c r="BG464" i="12"/>
  <c r="BQ464" i="12"/>
  <c r="CA464" i="12"/>
  <c r="AR468" i="12"/>
  <c r="BB468" i="12"/>
  <c r="BL468" i="12"/>
  <c r="BV468" i="12"/>
  <c r="AM472" i="12"/>
  <c r="AW472" i="12"/>
  <c r="BG472" i="12"/>
  <c r="BQ472" i="12"/>
  <c r="CA472" i="12"/>
  <c r="AR476" i="12"/>
  <c r="BB476" i="12"/>
  <c r="BL476" i="12"/>
  <c r="BV476" i="12"/>
  <c r="AM480" i="12"/>
  <c r="AW480" i="12"/>
  <c r="BG480" i="12"/>
  <c r="BQ480" i="12"/>
  <c r="CA480" i="12"/>
  <c r="AR484" i="12"/>
  <c r="BB484" i="12"/>
  <c r="BL484" i="12"/>
  <c r="BV484" i="12"/>
  <c r="AW369" i="12"/>
  <c r="BB385" i="12"/>
  <c r="BG386" i="12"/>
  <c r="BV390" i="12"/>
  <c r="AM394" i="12"/>
  <c r="BG397" i="12"/>
  <c r="BL398" i="12"/>
  <c r="CA402" i="12"/>
  <c r="AM405" i="12"/>
  <c r="AR406" i="12"/>
  <c r="BB417" i="12"/>
  <c r="BG418" i="12"/>
  <c r="BV422" i="12"/>
  <c r="AM426" i="12"/>
  <c r="BG429" i="12"/>
  <c r="BL430" i="12"/>
  <c r="CA434" i="12"/>
  <c r="AM437" i="12"/>
  <c r="AR438" i="12"/>
  <c r="BB449" i="12"/>
  <c r="BG450" i="12"/>
  <c r="BV454" i="12"/>
  <c r="AM458" i="12"/>
  <c r="BG461" i="12"/>
  <c r="BL462" i="12"/>
  <c r="CA466" i="12"/>
  <c r="AM469" i="12"/>
  <c r="AR470" i="12"/>
  <c r="BB481" i="12"/>
  <c r="BG482" i="12"/>
  <c r="BV486" i="12"/>
  <c r="BQ370" i="12"/>
  <c r="BL377" i="12"/>
  <c r="BQ378" i="12"/>
  <c r="CA381" i="12"/>
  <c r="AR385" i="12"/>
  <c r="AW386" i="12"/>
  <c r="BQ389" i="12"/>
  <c r="AW397" i="12"/>
  <c r="BB398" i="12"/>
  <c r="BV401" i="12"/>
  <c r="BL409" i="12"/>
  <c r="BQ410" i="12"/>
  <c r="CA413" i="12"/>
  <c r="AR417" i="12"/>
  <c r="AW418" i="12"/>
  <c r="BQ421" i="12"/>
  <c r="AW429" i="12"/>
  <c r="BB430" i="12"/>
  <c r="BV433" i="12"/>
  <c r="BL441" i="12"/>
  <c r="BQ442" i="12"/>
  <c r="CA445" i="12"/>
  <c r="AR449" i="12"/>
  <c r="AW450" i="12"/>
  <c r="BQ453" i="12"/>
  <c r="AW461" i="12"/>
  <c r="BB462" i="12"/>
  <c r="BV465" i="12"/>
  <c r="BL473" i="12"/>
  <c r="BQ474" i="12"/>
  <c r="CA477" i="12"/>
  <c r="AR481" i="12"/>
  <c r="AW482" i="12"/>
  <c r="BQ485" i="12"/>
  <c r="BG370" i="12"/>
  <c r="BB377" i="12"/>
  <c r="BG378" i="12"/>
  <c r="BV382" i="12"/>
  <c r="AM386" i="12"/>
  <c r="BG389" i="12"/>
  <c r="BL390" i="12"/>
  <c r="CA394" i="12"/>
  <c r="AM397" i="12"/>
  <c r="AR398" i="12"/>
  <c r="BB409" i="12"/>
  <c r="BG410" i="12"/>
  <c r="BV414" i="12"/>
  <c r="AM418" i="12"/>
  <c r="BG421" i="12"/>
  <c r="BL422" i="12"/>
  <c r="CA426" i="12"/>
  <c r="AM429" i="12"/>
  <c r="AR430" i="12"/>
  <c r="BB441" i="12"/>
  <c r="BG442" i="12"/>
  <c r="BV446" i="12"/>
  <c r="AM450" i="12"/>
  <c r="BG453" i="12"/>
  <c r="BL454" i="12"/>
  <c r="CA458" i="12"/>
  <c r="AM461" i="12"/>
  <c r="AR462" i="12"/>
  <c r="BB473" i="12"/>
  <c r="BG474" i="12"/>
  <c r="BV478" i="12"/>
  <c r="AM482" i="12"/>
  <c r="BG485" i="12"/>
  <c r="BL486" i="12"/>
  <c r="AW370" i="12"/>
  <c r="BQ371" i="12"/>
  <c r="AR377" i="12"/>
  <c r="AW378" i="12"/>
  <c r="BQ381" i="12"/>
  <c r="AW389" i="12"/>
  <c r="BB390" i="12"/>
  <c r="BV393" i="12"/>
  <c r="BL401" i="12"/>
  <c r="BQ402" i="12"/>
  <c r="CA405" i="12"/>
  <c r="AR409" i="12"/>
  <c r="AW410" i="12"/>
  <c r="BQ413" i="12"/>
  <c r="AW421" i="12"/>
  <c r="BB422" i="12"/>
  <c r="BV425" i="12"/>
  <c r="BL433" i="12"/>
  <c r="BQ434" i="12"/>
  <c r="CA437" i="12"/>
  <c r="AR441" i="12"/>
  <c r="AW442" i="12"/>
  <c r="BQ445" i="12"/>
  <c r="AW453" i="12"/>
  <c r="BB454" i="12"/>
  <c r="BV457" i="12"/>
  <c r="BL465" i="12"/>
  <c r="BQ466" i="12"/>
  <c r="CA469" i="12"/>
  <c r="AR473" i="12"/>
  <c r="AW474" i="12"/>
  <c r="BQ477" i="12"/>
  <c r="AW485" i="12"/>
  <c r="BB486" i="12"/>
  <c r="AM370" i="12"/>
  <c r="BG371" i="12"/>
  <c r="AM378" i="12"/>
  <c r="BG381" i="12"/>
  <c r="BL382" i="12"/>
  <c r="CA386" i="12"/>
  <c r="AM389" i="12"/>
  <c r="AR390" i="12"/>
  <c r="BB401" i="12"/>
  <c r="BG402" i="12"/>
  <c r="BV406" i="12"/>
  <c r="AM410" i="12"/>
  <c r="BG413" i="12"/>
  <c r="BL414" i="12"/>
  <c r="CA418" i="12"/>
  <c r="AM421" i="12"/>
  <c r="AR422" i="12"/>
  <c r="BB433" i="12"/>
  <c r="BG434" i="12"/>
  <c r="BV438" i="12"/>
  <c r="AM442" i="12"/>
  <c r="BG445" i="12"/>
  <c r="BL446" i="12"/>
  <c r="CA450" i="12"/>
  <c r="AM453" i="12"/>
  <c r="AR454" i="12"/>
  <c r="BB465" i="12"/>
  <c r="BG466" i="12"/>
  <c r="BV470" i="12"/>
  <c r="AM474" i="12"/>
  <c r="BG477" i="12"/>
  <c r="BL478" i="12"/>
  <c r="CA482" i="12"/>
  <c r="AM485" i="12"/>
  <c r="AR486" i="12"/>
  <c r="AW381" i="12"/>
  <c r="BB382" i="12"/>
  <c r="BV385" i="12"/>
  <c r="BL393" i="12"/>
  <c r="BQ394" i="12"/>
  <c r="CA397" i="12"/>
  <c r="AR401" i="12"/>
  <c r="AW402" i="12"/>
  <c r="BQ405" i="12"/>
  <c r="AW413" i="12"/>
  <c r="BB414" i="12"/>
  <c r="BV417" i="12"/>
  <c r="BL425" i="12"/>
  <c r="BQ426" i="12"/>
  <c r="CA429" i="12"/>
  <c r="AR433" i="12"/>
  <c r="AW434" i="12"/>
  <c r="BQ437" i="12"/>
  <c r="AW445" i="12"/>
  <c r="BB446" i="12"/>
  <c r="BV449" i="12"/>
  <c r="BL457" i="12"/>
  <c r="BQ458" i="12"/>
  <c r="CA461" i="12"/>
  <c r="AR465" i="12"/>
  <c r="AW466" i="12"/>
  <c r="BQ469" i="12"/>
  <c r="AW477" i="12"/>
  <c r="BB478" i="12"/>
  <c r="BV481" i="12"/>
  <c r="CA370" i="12"/>
  <c r="CA375" i="12"/>
  <c r="CA378" i="12"/>
  <c r="AM381" i="12"/>
  <c r="AR382" i="12"/>
  <c r="BB393" i="12"/>
  <c r="BG394" i="12"/>
  <c r="BV398" i="12"/>
  <c r="AM402" i="12"/>
  <c r="BG405" i="12"/>
  <c r="BL406" i="12"/>
  <c r="CA410" i="12"/>
  <c r="AM413" i="12"/>
  <c r="AR414" i="12"/>
  <c r="BB425" i="12"/>
  <c r="BG426" i="12"/>
  <c r="BV430" i="12"/>
  <c r="AM434" i="12"/>
  <c r="BG437" i="12"/>
  <c r="BL438" i="12"/>
  <c r="CA442" i="12"/>
  <c r="AM445" i="12"/>
  <c r="AR446" i="12"/>
  <c r="BB457" i="12"/>
  <c r="BG458" i="12"/>
  <c r="BV462" i="12"/>
  <c r="AM466" i="12"/>
  <c r="BG469" i="12"/>
  <c r="BL470" i="12"/>
  <c r="CA474" i="12"/>
  <c r="AM477" i="12"/>
  <c r="AR478" i="12"/>
  <c r="CA389" i="12"/>
  <c r="BQ418" i="12"/>
  <c r="AW426" i="12"/>
  <c r="BQ429" i="12"/>
  <c r="BB438" i="12"/>
  <c r="BV441" i="12"/>
  <c r="BL417" i="12"/>
  <c r="BQ386" i="12"/>
  <c r="AW394" i="12"/>
  <c r="BQ397" i="12"/>
  <c r="BB406" i="12"/>
  <c r="BV409" i="12"/>
  <c r="AW437" i="12"/>
  <c r="BQ482" i="12"/>
  <c r="BV377" i="12"/>
  <c r="AR457" i="12"/>
  <c r="BL481" i="12"/>
  <c r="CA453" i="12"/>
  <c r="BG369" i="12"/>
  <c r="AR425" i="12"/>
  <c r="BL449" i="12"/>
  <c r="AW469" i="12"/>
  <c r="CA485" i="12"/>
  <c r="AR393" i="12"/>
  <c r="BL385" i="12"/>
  <c r="AW405" i="12"/>
  <c r="CA421" i="12"/>
  <c r="BQ450" i="12"/>
  <c r="AW458" i="12"/>
  <c r="BQ461" i="12"/>
  <c r="BB470" i="12"/>
  <c r="BV473" i="12"/>
  <c r="AZ130" i="5"/>
  <c r="BA130" i="5" s="1"/>
  <c r="AZ98" i="5"/>
  <c r="BA98" i="5" s="1"/>
  <c r="AZ66" i="5"/>
  <c r="BA66" i="5" s="1"/>
  <c r="AZ46" i="5"/>
  <c r="BA46" i="5" s="1"/>
  <c r="D700" i="12"/>
  <c r="D2792" i="12"/>
  <c r="AR1732" i="12"/>
  <c r="BB1732" i="12"/>
  <c r="BL1732" i="12"/>
  <c r="AM1736" i="12"/>
  <c r="AW1736" i="12"/>
  <c r="BG1736" i="12"/>
  <c r="AR1740" i="12"/>
  <c r="BB1740" i="12"/>
  <c r="BL1740" i="12"/>
  <c r="AM1744" i="12"/>
  <c r="AW1744" i="12"/>
  <c r="BG1744" i="12"/>
  <c r="AR1748" i="12"/>
  <c r="BB1748" i="12"/>
  <c r="BL1748" i="12"/>
  <c r="AM1752" i="12"/>
  <c r="AW1752" i="12"/>
  <c r="BG1752" i="12"/>
  <c r="AR1756" i="12"/>
  <c r="BB1756" i="12"/>
  <c r="BL1756" i="12"/>
  <c r="AM1760" i="12"/>
  <c r="AW1760" i="12"/>
  <c r="BG1760" i="12"/>
  <c r="AR1764" i="12"/>
  <c r="BB1764" i="12"/>
  <c r="BL1764" i="12"/>
  <c r="AM1768" i="12"/>
  <c r="AW1768" i="12"/>
  <c r="BG1768" i="12"/>
  <c r="AR1772" i="12"/>
  <c r="BB1772" i="12"/>
  <c r="BL1772" i="12"/>
  <c r="AM1776" i="12"/>
  <c r="AW1776" i="12"/>
  <c r="BG1776" i="12"/>
  <c r="AR1780" i="12"/>
  <c r="BB1780" i="12"/>
  <c r="BL1780" i="12"/>
  <c r="AM1784" i="12"/>
  <c r="AW1784" i="12"/>
  <c r="BG1784" i="12"/>
  <c r="AR1733" i="12"/>
  <c r="BB1733" i="12"/>
  <c r="BL1733" i="12"/>
  <c r="AM1737" i="12"/>
  <c r="AW1737" i="12"/>
  <c r="BG1737" i="12"/>
  <c r="AR1741" i="12"/>
  <c r="BB1741" i="12"/>
  <c r="BL1741" i="12"/>
  <c r="AM1745" i="12"/>
  <c r="AW1745" i="12"/>
  <c r="BG1745" i="12"/>
  <c r="AR1749" i="12"/>
  <c r="BB1749" i="12"/>
  <c r="BL1749" i="12"/>
  <c r="AM1753" i="12"/>
  <c r="AW1753" i="12"/>
  <c r="BG1753" i="12"/>
  <c r="AR1757" i="12"/>
  <c r="BB1757" i="12"/>
  <c r="BL1757" i="12"/>
  <c r="AM1761" i="12"/>
  <c r="AW1761" i="12"/>
  <c r="BG1761" i="12"/>
  <c r="AR1765" i="12"/>
  <c r="BB1765" i="12"/>
  <c r="BL1765" i="12"/>
  <c r="AM1769" i="12"/>
  <c r="AW1769" i="12"/>
  <c r="BG1769" i="12"/>
  <c r="AR1773" i="12"/>
  <c r="BB1773" i="12"/>
  <c r="BL1773" i="12"/>
  <c r="AM1777" i="12"/>
  <c r="AW1777" i="12"/>
  <c r="BG1777" i="12"/>
  <c r="AR1781" i="12"/>
  <c r="BB1781" i="12"/>
  <c r="BL1781" i="12"/>
  <c r="AM1785" i="12"/>
  <c r="AW1785" i="12"/>
  <c r="BG1785" i="12"/>
  <c r="AR1734" i="12"/>
  <c r="BB1734" i="12"/>
  <c r="BL1734" i="12"/>
  <c r="AM1738" i="12"/>
  <c r="AW1738" i="12"/>
  <c r="BG1738" i="12"/>
  <c r="AR1742" i="12"/>
  <c r="BB1742" i="12"/>
  <c r="BL1742" i="12"/>
  <c r="AM1746" i="12"/>
  <c r="AW1746" i="12"/>
  <c r="BG1746" i="12"/>
  <c r="AR1750" i="12"/>
  <c r="BB1750" i="12"/>
  <c r="BL1750" i="12"/>
  <c r="AM1754" i="12"/>
  <c r="AW1754" i="12"/>
  <c r="BG1754" i="12"/>
  <c r="AR1758" i="12"/>
  <c r="BB1758" i="12"/>
  <c r="BL1758" i="12"/>
  <c r="AM1762" i="12"/>
  <c r="AW1762" i="12"/>
  <c r="BG1762" i="12"/>
  <c r="AR1766" i="12"/>
  <c r="BB1766" i="12"/>
  <c r="BL1766" i="12"/>
  <c r="AM1731" i="12"/>
  <c r="AW1731" i="12"/>
  <c r="BG1731" i="12"/>
  <c r="AR1735" i="12"/>
  <c r="BB1735" i="12"/>
  <c r="BL1735" i="12"/>
  <c r="AM1739" i="12"/>
  <c r="AW1739" i="12"/>
  <c r="BG1739" i="12"/>
  <c r="AR1743" i="12"/>
  <c r="BB1743" i="12"/>
  <c r="BL1743" i="12"/>
  <c r="AM1747" i="12"/>
  <c r="AW1747" i="12"/>
  <c r="BG1747" i="12"/>
  <c r="AR1751" i="12"/>
  <c r="BB1751" i="12"/>
  <c r="BL1751" i="12"/>
  <c r="AM1755" i="12"/>
  <c r="AW1755" i="12"/>
  <c r="BG1755" i="12"/>
  <c r="AR1759" i="12"/>
  <c r="BB1759" i="12"/>
  <c r="BL1759" i="12"/>
  <c r="AM1763" i="12"/>
  <c r="AW1763" i="12"/>
  <c r="BG1763" i="12"/>
  <c r="AR1767" i="12"/>
  <c r="BB1767" i="12"/>
  <c r="BL1767" i="12"/>
  <c r="AM1733" i="12"/>
  <c r="AW1733" i="12"/>
  <c r="BG1733" i="12"/>
  <c r="AR1737" i="12"/>
  <c r="BB1737" i="12"/>
  <c r="BL1737" i="12"/>
  <c r="AM1741" i="12"/>
  <c r="AW1741" i="12"/>
  <c r="BG1741" i="12"/>
  <c r="AR1745" i="12"/>
  <c r="BB1745" i="12"/>
  <c r="BL1745" i="12"/>
  <c r="AM1749" i="12"/>
  <c r="AW1749" i="12"/>
  <c r="BG1749" i="12"/>
  <c r="AR1753" i="12"/>
  <c r="BB1753" i="12"/>
  <c r="BL1753" i="12"/>
  <c r="AM1757" i="12"/>
  <c r="AW1757" i="12"/>
  <c r="BG1757" i="12"/>
  <c r="AR1761" i="12"/>
  <c r="BB1761" i="12"/>
  <c r="BL1761" i="12"/>
  <c r="AM1765" i="12"/>
  <c r="AW1765" i="12"/>
  <c r="BG1765" i="12"/>
  <c r="AR1769" i="12"/>
  <c r="BB1769" i="12"/>
  <c r="BL1769" i="12"/>
  <c r="AM1773" i="12"/>
  <c r="AW1773" i="12"/>
  <c r="BG1773" i="12"/>
  <c r="AR1777" i="12"/>
  <c r="BB1777" i="12"/>
  <c r="BL1777" i="12"/>
  <c r="AM1781" i="12"/>
  <c r="AW1781" i="12"/>
  <c r="BG1781" i="12"/>
  <c r="AR1785" i="12"/>
  <c r="BB1785" i="12"/>
  <c r="BL1785" i="12"/>
  <c r="AM1734" i="12"/>
  <c r="AW1734" i="12"/>
  <c r="BG1734" i="12"/>
  <c r="AR1738" i="12"/>
  <c r="BB1738" i="12"/>
  <c r="BL1738" i="12"/>
  <c r="AM1742" i="12"/>
  <c r="AW1742" i="12"/>
  <c r="BG1742" i="12"/>
  <c r="AR1746" i="12"/>
  <c r="BB1746" i="12"/>
  <c r="BL1746" i="12"/>
  <c r="AM1750" i="12"/>
  <c r="AW1750" i="12"/>
  <c r="BG1750" i="12"/>
  <c r="AR1754" i="12"/>
  <c r="BB1754" i="12"/>
  <c r="BL1754" i="12"/>
  <c r="AM1758" i="12"/>
  <c r="AW1758" i="12"/>
  <c r="BG1758" i="12"/>
  <c r="AR1762" i="12"/>
  <c r="BB1762" i="12"/>
  <c r="BL1762" i="12"/>
  <c r="AM1766" i="12"/>
  <c r="AW1766" i="12"/>
  <c r="BG1766" i="12"/>
  <c r="AR1770" i="12"/>
  <c r="BB1770" i="12"/>
  <c r="BL1770" i="12"/>
  <c r="AM1774" i="12"/>
  <c r="AW1774" i="12"/>
  <c r="BG1774" i="12"/>
  <c r="AR1778" i="12"/>
  <c r="BB1778" i="12"/>
  <c r="BL1778" i="12"/>
  <c r="AM1782" i="12"/>
  <c r="AW1782" i="12"/>
  <c r="BG1782" i="12"/>
  <c r="AR1786" i="12"/>
  <c r="BB1786" i="12"/>
  <c r="BL1786" i="12"/>
  <c r="BL1731" i="12"/>
  <c r="AW1732" i="12"/>
  <c r="BL1739" i="12"/>
  <c r="AW1740" i="12"/>
  <c r="BL1747" i="12"/>
  <c r="AW1748" i="12"/>
  <c r="BL1755" i="12"/>
  <c r="AW1756" i="12"/>
  <c r="BL1763" i="12"/>
  <c r="AW1764" i="12"/>
  <c r="BG1770" i="12"/>
  <c r="AR1775" i="12"/>
  <c r="BB1775" i="12"/>
  <c r="BG1778" i="12"/>
  <c r="AR1783" i="12"/>
  <c r="BB1783" i="12"/>
  <c r="BG1786" i="12"/>
  <c r="AM1788" i="12"/>
  <c r="AW1788" i="12"/>
  <c r="BG1788" i="12"/>
  <c r="AR1792" i="12"/>
  <c r="BB1792" i="12"/>
  <c r="BL1792" i="12"/>
  <c r="AM1796" i="12"/>
  <c r="AW1796" i="12"/>
  <c r="BG1796" i="12"/>
  <c r="AR1800" i="12"/>
  <c r="BB1800" i="12"/>
  <c r="BL1800" i="12"/>
  <c r="AM1732" i="12"/>
  <c r="BL1736" i="12"/>
  <c r="AM1740" i="12"/>
  <c r="BL1744" i="12"/>
  <c r="AM1748" i="12"/>
  <c r="BL1752" i="12"/>
  <c r="AM1756" i="12"/>
  <c r="BL1760" i="12"/>
  <c r="AM1764" i="12"/>
  <c r="BL1768" i="12"/>
  <c r="AW1770" i="12"/>
  <c r="BL1771" i="12"/>
  <c r="BG1772" i="12"/>
  <c r="BL1774" i="12"/>
  <c r="BL1776" i="12"/>
  <c r="AW1778" i="12"/>
  <c r="BL1779" i="12"/>
  <c r="BG1780" i="12"/>
  <c r="BL1782" i="12"/>
  <c r="BL1784" i="12"/>
  <c r="AW1786" i="12"/>
  <c r="AM1789" i="12"/>
  <c r="AW1789" i="12"/>
  <c r="BG1789" i="12"/>
  <c r="AR1793" i="12"/>
  <c r="BB1793" i="12"/>
  <c r="BL1793" i="12"/>
  <c r="AM1797" i="12"/>
  <c r="AW1797" i="12"/>
  <c r="BG1797" i="12"/>
  <c r="AR1801" i="12"/>
  <c r="BB1801" i="12"/>
  <c r="BL1801" i="12"/>
  <c r="AM1805" i="12"/>
  <c r="AW1805" i="12"/>
  <c r="BG1805" i="12"/>
  <c r="AR1809" i="12"/>
  <c r="BB1809" i="12"/>
  <c r="BL1809" i="12"/>
  <c r="AM1813" i="12"/>
  <c r="AW1813" i="12"/>
  <c r="BG1813" i="12"/>
  <c r="BB1731" i="12"/>
  <c r="BB1739" i="12"/>
  <c r="BB1747" i="12"/>
  <c r="BB1755" i="12"/>
  <c r="BB1763" i="12"/>
  <c r="AM1770" i="12"/>
  <c r="AR1771" i="12"/>
  <c r="BB1771" i="12"/>
  <c r="BB1774" i="12"/>
  <c r="AM1778" i="12"/>
  <c r="AR1779" i="12"/>
  <c r="BB1779" i="12"/>
  <c r="BB1782" i="12"/>
  <c r="AM1786" i="12"/>
  <c r="AM1790" i="12"/>
  <c r="AW1790" i="12"/>
  <c r="BG1790" i="12"/>
  <c r="AR1794" i="12"/>
  <c r="BB1794" i="12"/>
  <c r="BL1794" i="12"/>
  <c r="AM1798" i="12"/>
  <c r="AW1798" i="12"/>
  <c r="BG1798" i="12"/>
  <c r="AR1731" i="12"/>
  <c r="AR1739" i="12"/>
  <c r="AR1747" i="12"/>
  <c r="AR1755" i="12"/>
  <c r="AR1763" i="12"/>
  <c r="AW1772" i="12"/>
  <c r="AR1774" i="12"/>
  <c r="AW1780" i="12"/>
  <c r="AR1782" i="12"/>
  <c r="AR1787" i="12"/>
  <c r="BB1787" i="12"/>
  <c r="BL1787" i="12"/>
  <c r="BG1735" i="12"/>
  <c r="AR1736" i="12"/>
  <c r="BG1743" i="12"/>
  <c r="AR1744" i="12"/>
  <c r="BG1751" i="12"/>
  <c r="AR1752" i="12"/>
  <c r="BG1759" i="12"/>
  <c r="AR1760" i="12"/>
  <c r="BG1767" i="12"/>
  <c r="AR1768" i="12"/>
  <c r="BG1771" i="12"/>
  <c r="AR1776" i="12"/>
  <c r="BG1779" i="12"/>
  <c r="AR1784" i="12"/>
  <c r="AR1789" i="12"/>
  <c r="BB1789" i="12"/>
  <c r="BL1789" i="12"/>
  <c r="AM1793" i="12"/>
  <c r="AW1793" i="12"/>
  <c r="BG1793" i="12"/>
  <c r="AR1797" i="12"/>
  <c r="BB1797" i="12"/>
  <c r="BL1797" i="12"/>
  <c r="AM1801" i="12"/>
  <c r="AW1801" i="12"/>
  <c r="BG1801" i="12"/>
  <c r="AR1805" i="12"/>
  <c r="BB1805" i="12"/>
  <c r="BL1805" i="12"/>
  <c r="AM1809" i="12"/>
  <c r="AW1809" i="12"/>
  <c r="BG1809" i="12"/>
  <c r="BG1732" i="12"/>
  <c r="AW1735" i="12"/>
  <c r="BG1740" i="12"/>
  <c r="AW1743" i="12"/>
  <c r="BG1748" i="12"/>
  <c r="AW1751" i="12"/>
  <c r="BG1756" i="12"/>
  <c r="AW1759" i="12"/>
  <c r="BG1764" i="12"/>
  <c r="AW1767" i="12"/>
  <c r="AM1771" i="12"/>
  <c r="AW1771" i="12"/>
  <c r="AM1779" i="12"/>
  <c r="AW1779" i="12"/>
  <c r="AR1790" i="12"/>
  <c r="BB1790" i="12"/>
  <c r="BL1790" i="12"/>
  <c r="AM1794" i="12"/>
  <c r="AW1794" i="12"/>
  <c r="BG1794" i="12"/>
  <c r="AR1798" i="12"/>
  <c r="BB1798" i="12"/>
  <c r="BL1798" i="12"/>
  <c r="AM1802" i="12"/>
  <c r="AW1802" i="12"/>
  <c r="BG1802" i="12"/>
  <c r="AR1806" i="12"/>
  <c r="BB1806" i="12"/>
  <c r="BL1806" i="12"/>
  <c r="AM1810" i="12"/>
  <c r="AW1810" i="12"/>
  <c r="BG1810" i="12"/>
  <c r="AR1814" i="12"/>
  <c r="BB1814" i="12"/>
  <c r="BL1814" i="12"/>
  <c r="AM1818" i="12"/>
  <c r="AW1818" i="12"/>
  <c r="BG1818" i="12"/>
  <c r="AR1822" i="12"/>
  <c r="BB1822" i="12"/>
  <c r="BB1744" i="12"/>
  <c r="BB1760" i="12"/>
  <c r="BG1775" i="12"/>
  <c r="BL1788" i="12"/>
  <c r="AM1791" i="12"/>
  <c r="AW1791" i="12"/>
  <c r="AR1796" i="12"/>
  <c r="AR1799" i="12"/>
  <c r="BB1799" i="12"/>
  <c r="AW1800" i="12"/>
  <c r="AR1802" i="12"/>
  <c r="AM1804" i="12"/>
  <c r="AW1804" i="12"/>
  <c r="BL1812" i="12"/>
  <c r="AR1815" i="12"/>
  <c r="BB1815" i="12"/>
  <c r="BL1815" i="12"/>
  <c r="BB1818" i="12"/>
  <c r="BG1822" i="12"/>
  <c r="AR1826" i="12"/>
  <c r="BB1826" i="12"/>
  <c r="BL1826" i="12"/>
  <c r="AM1830" i="12"/>
  <c r="AW1830" i="12"/>
  <c r="BG1830" i="12"/>
  <c r="AR1834" i="12"/>
  <c r="BB1834" i="12"/>
  <c r="BL1834" i="12"/>
  <c r="AM1838" i="12"/>
  <c r="AW1838" i="12"/>
  <c r="BG1838" i="12"/>
  <c r="AR1842" i="12"/>
  <c r="BB1842" i="12"/>
  <c r="BL1842" i="12"/>
  <c r="AM1846" i="12"/>
  <c r="AW1846" i="12"/>
  <c r="BG1846" i="12"/>
  <c r="AM1743" i="12"/>
  <c r="AM1759" i="12"/>
  <c r="AM1772" i="12"/>
  <c r="BG1783" i="12"/>
  <c r="AM1800" i="12"/>
  <c r="AM1803" i="12"/>
  <c r="AW1803" i="12"/>
  <c r="BG1803" i="12"/>
  <c r="BG1808" i="12"/>
  <c r="AR1811" i="12"/>
  <c r="BB1811" i="12"/>
  <c r="BL1811" i="12"/>
  <c r="AR1812" i="12"/>
  <c r="BB1812" i="12"/>
  <c r="AR1816" i="12"/>
  <c r="BB1816" i="12"/>
  <c r="BL1816" i="12"/>
  <c r="BL1817" i="12"/>
  <c r="AR1818" i="12"/>
  <c r="AW1822" i="12"/>
  <c r="AM1823" i="12"/>
  <c r="AW1823" i="12"/>
  <c r="BG1823" i="12"/>
  <c r="AR1827" i="12"/>
  <c r="BB1827" i="12"/>
  <c r="BL1827" i="12"/>
  <c r="AM1831" i="12"/>
  <c r="AW1831" i="12"/>
  <c r="BG1831" i="12"/>
  <c r="AR1835" i="12"/>
  <c r="BB1835" i="12"/>
  <c r="BL1835" i="12"/>
  <c r="AM1839" i="12"/>
  <c r="AW1839" i="12"/>
  <c r="BG1839" i="12"/>
  <c r="AR1843" i="12"/>
  <c r="BB1843" i="12"/>
  <c r="BL1843" i="12"/>
  <c r="AM1847" i="12"/>
  <c r="AW1847" i="12"/>
  <c r="BG1847" i="12"/>
  <c r="AW1775" i="12"/>
  <c r="AM1780" i="12"/>
  <c r="BG1792" i="12"/>
  <c r="BL1795" i="12"/>
  <c r="BL1804" i="12"/>
  <c r="AM1807" i="12"/>
  <c r="AW1807" i="12"/>
  <c r="BG1807" i="12"/>
  <c r="AM1808" i="12"/>
  <c r="AW1808" i="12"/>
  <c r="BL1810" i="12"/>
  <c r="AR1817" i="12"/>
  <c r="BB1817" i="12"/>
  <c r="BG1821" i="12"/>
  <c r="AM1822" i="12"/>
  <c r="AM1824" i="12"/>
  <c r="AW1824" i="12"/>
  <c r="BG1824" i="12"/>
  <c r="AR1828" i="12"/>
  <c r="BB1828" i="12"/>
  <c r="BL1828" i="12"/>
  <c r="AM1832" i="12"/>
  <c r="AW1832" i="12"/>
  <c r="BG1832" i="12"/>
  <c r="AR1836" i="12"/>
  <c r="BB1836" i="12"/>
  <c r="BL1836" i="12"/>
  <c r="AM1840" i="12"/>
  <c r="AW1840" i="12"/>
  <c r="BG1840" i="12"/>
  <c r="AR1844" i="12"/>
  <c r="BB1844" i="12"/>
  <c r="BL1844" i="12"/>
  <c r="AM1848" i="12"/>
  <c r="AW1848" i="12"/>
  <c r="BG1848" i="12"/>
  <c r="AM1775" i="12"/>
  <c r="BL1775" i="12"/>
  <c r="AW1783" i="12"/>
  <c r="BB1788" i="12"/>
  <c r="BL1791" i="12"/>
  <c r="AR1795" i="12"/>
  <c r="BB1795" i="12"/>
  <c r="BG1799" i="12"/>
  <c r="BG1806" i="12"/>
  <c r="BB1810" i="12"/>
  <c r="AM1819" i="12"/>
  <c r="AW1819" i="12"/>
  <c r="BG1819" i="12"/>
  <c r="AM1820" i="12"/>
  <c r="AW1820" i="12"/>
  <c r="BG1820" i="12"/>
  <c r="AM1821" i="12"/>
  <c r="AW1821" i="12"/>
  <c r="AM1825" i="12"/>
  <c r="AW1825" i="12"/>
  <c r="BG1825" i="12"/>
  <c r="AR1829" i="12"/>
  <c r="BB1829" i="12"/>
  <c r="BL1829" i="12"/>
  <c r="AM1833" i="12"/>
  <c r="AW1833" i="12"/>
  <c r="BG1833" i="12"/>
  <c r="AR1837" i="12"/>
  <c r="BB1837" i="12"/>
  <c r="BL1837" i="12"/>
  <c r="AM1841" i="12"/>
  <c r="AW1841" i="12"/>
  <c r="BG1841" i="12"/>
  <c r="AR1845" i="12"/>
  <c r="BB1845" i="12"/>
  <c r="BL1845" i="12"/>
  <c r="AM1849" i="12"/>
  <c r="AW1849" i="12"/>
  <c r="BG1849" i="12"/>
  <c r="AM1735" i="12"/>
  <c r="AM1751" i="12"/>
  <c r="AM1767" i="12"/>
  <c r="BB1776" i="12"/>
  <c r="AW1787" i="12"/>
  <c r="AM1792" i="12"/>
  <c r="AR1803" i="12"/>
  <c r="BB1803" i="12"/>
  <c r="BL1803" i="12"/>
  <c r="AM1806" i="12"/>
  <c r="AM1811" i="12"/>
  <c r="AW1811" i="12"/>
  <c r="BG1811" i="12"/>
  <c r="AM1812" i="12"/>
  <c r="AW1812" i="12"/>
  <c r="BG1812" i="12"/>
  <c r="BG1814" i="12"/>
  <c r="AM1816" i="12"/>
  <c r="AW1816" i="12"/>
  <c r="BG1816" i="12"/>
  <c r="AR1823" i="12"/>
  <c r="BB1823" i="12"/>
  <c r="BL1823" i="12"/>
  <c r="AM1827" i="12"/>
  <c r="AW1827" i="12"/>
  <c r="BG1827" i="12"/>
  <c r="AR1831" i="12"/>
  <c r="BB1831" i="12"/>
  <c r="BL1831" i="12"/>
  <c r="AM1835" i="12"/>
  <c r="AW1835" i="12"/>
  <c r="BG1835" i="12"/>
  <c r="AR1839" i="12"/>
  <c r="BB1839" i="12"/>
  <c r="BL1839" i="12"/>
  <c r="AM1843" i="12"/>
  <c r="AW1843" i="12"/>
  <c r="BG1843" i="12"/>
  <c r="AR1847" i="12"/>
  <c r="BB1847" i="12"/>
  <c r="BL1847" i="12"/>
  <c r="BB1784" i="12"/>
  <c r="AM1787" i="12"/>
  <c r="BG1800" i="12"/>
  <c r="BL1802" i="12"/>
  <c r="AR1807" i="12"/>
  <c r="BB1807" i="12"/>
  <c r="BL1807" i="12"/>
  <c r="AR1808" i="12"/>
  <c r="BB1808" i="12"/>
  <c r="BB1813" i="12"/>
  <c r="AW1814" i="12"/>
  <c r="AM1817" i="12"/>
  <c r="AW1817" i="12"/>
  <c r="BG1817" i="12"/>
  <c r="BL1821" i="12"/>
  <c r="AR1824" i="12"/>
  <c r="BB1824" i="12"/>
  <c r="BL1824" i="12"/>
  <c r="AM1828" i="12"/>
  <c r="AW1828" i="12"/>
  <c r="BG1828" i="12"/>
  <c r="AR1832" i="12"/>
  <c r="BB1832" i="12"/>
  <c r="BL1832" i="12"/>
  <c r="AM1836" i="12"/>
  <c r="AW1836" i="12"/>
  <c r="BG1836" i="12"/>
  <c r="AR1840" i="12"/>
  <c r="BB1840" i="12"/>
  <c r="BL1840" i="12"/>
  <c r="AM1844" i="12"/>
  <c r="AW1844" i="12"/>
  <c r="BG1844" i="12"/>
  <c r="AR1848" i="12"/>
  <c r="BB1848" i="12"/>
  <c r="BL1848" i="12"/>
  <c r="BB1791" i="12"/>
  <c r="AW1795" i="12"/>
  <c r="AR1804" i="12"/>
  <c r="BL1808" i="12"/>
  <c r="AW1815" i="12"/>
  <c r="AR1819" i="12"/>
  <c r="BB1820" i="12"/>
  <c r="BG1829" i="12"/>
  <c r="AR1830" i="12"/>
  <c r="BG1837" i="12"/>
  <c r="AR1838" i="12"/>
  <c r="BG1845" i="12"/>
  <c r="AR1846" i="12"/>
  <c r="BB1768" i="12"/>
  <c r="AR1791" i="12"/>
  <c r="AM1795" i="12"/>
  <c r="BL1796" i="12"/>
  <c r="BB1802" i="12"/>
  <c r="AM1815" i="12"/>
  <c r="AR1820" i="12"/>
  <c r="BB1821" i="12"/>
  <c r="BG1826" i="12"/>
  <c r="AW1829" i="12"/>
  <c r="BG1834" i="12"/>
  <c r="AW1837" i="12"/>
  <c r="BG1842" i="12"/>
  <c r="AW1845" i="12"/>
  <c r="BG1804" i="12"/>
  <c r="AW1806" i="12"/>
  <c r="BL1813" i="12"/>
  <c r="AR1821" i="12"/>
  <c r="AM1829" i="12"/>
  <c r="AM1837" i="12"/>
  <c r="AM1845" i="12"/>
  <c r="BB1736" i="12"/>
  <c r="BG1791" i="12"/>
  <c r="AW1799" i="12"/>
  <c r="AR1810" i="12"/>
  <c r="AM1814" i="12"/>
  <c r="BL1825" i="12"/>
  <c r="AW1826" i="12"/>
  <c r="BL1833" i="12"/>
  <c r="AW1834" i="12"/>
  <c r="BL1841" i="12"/>
  <c r="AW1842" i="12"/>
  <c r="BL1783" i="12"/>
  <c r="BB1796" i="12"/>
  <c r="AM1799" i="12"/>
  <c r="BL1799" i="12"/>
  <c r="BL1818" i="12"/>
  <c r="BL1822" i="12"/>
  <c r="AM1826" i="12"/>
  <c r="BL1830" i="12"/>
  <c r="AM1834" i="12"/>
  <c r="BL1838" i="12"/>
  <c r="AM1842" i="12"/>
  <c r="BL1846" i="12"/>
  <c r="AW1792" i="12"/>
  <c r="BL1819" i="12"/>
  <c r="BB1825" i="12"/>
  <c r="BB1833" i="12"/>
  <c r="BB1841" i="12"/>
  <c r="BL1849" i="12"/>
  <c r="BB1752" i="12"/>
  <c r="AM1783" i="12"/>
  <c r="AR1788" i="12"/>
  <c r="BG1815" i="12"/>
  <c r="BL1820" i="12"/>
  <c r="AR1825" i="12"/>
  <c r="AR1833" i="12"/>
  <c r="AR1841" i="12"/>
  <c r="BB1849" i="12"/>
  <c r="BB1819" i="12"/>
  <c r="BB1830" i="12"/>
  <c r="BB1804" i="12"/>
  <c r="BB1838" i="12"/>
  <c r="AR1813" i="12"/>
  <c r="BB1846" i="12"/>
  <c r="BG1795" i="12"/>
  <c r="AR1849" i="12"/>
  <c r="BG1787" i="12"/>
  <c r="AR1297" i="12"/>
  <c r="AM1294" i="12"/>
  <c r="AW1294" i="12"/>
  <c r="BG1294" i="12"/>
  <c r="BQ1294" i="12"/>
  <c r="CA1294" i="12"/>
  <c r="CK1294" i="12"/>
  <c r="AM1295" i="12"/>
  <c r="AW1295" i="12"/>
  <c r="BG1295" i="12"/>
  <c r="BQ1295" i="12"/>
  <c r="CA1295" i="12"/>
  <c r="CK1295" i="12"/>
  <c r="AR1294" i="12"/>
  <c r="BB1294" i="12"/>
  <c r="BL1294" i="12"/>
  <c r="BV1294" i="12"/>
  <c r="CF1294" i="12"/>
  <c r="CP1294" i="12"/>
  <c r="AR1295" i="12"/>
  <c r="BB1295" i="12"/>
  <c r="BL1295" i="12"/>
  <c r="BV1295" i="12"/>
  <c r="CF1295" i="12"/>
  <c r="CP1295" i="12"/>
  <c r="AM1297" i="12"/>
  <c r="AM1298" i="12"/>
  <c r="AW1298" i="12"/>
  <c r="BG1298" i="12"/>
  <c r="BQ1298" i="12"/>
  <c r="CA1298" i="12"/>
  <c r="CK1298" i="12"/>
  <c r="AR1302" i="12"/>
  <c r="BB1302" i="12"/>
  <c r="BL1302" i="12"/>
  <c r="BV1302" i="12"/>
  <c r="CF1302" i="12"/>
  <c r="CP1302" i="12"/>
  <c r="AM1306" i="12"/>
  <c r="AW1306" i="12"/>
  <c r="BG1306" i="12"/>
  <c r="BQ1306" i="12"/>
  <c r="CA1306" i="12"/>
  <c r="CK1306" i="12"/>
  <c r="AR1310" i="12"/>
  <c r="BB1310" i="12"/>
  <c r="BL1310" i="12"/>
  <c r="BV1310" i="12"/>
  <c r="CF1310" i="12"/>
  <c r="CP1310" i="12"/>
  <c r="AM1314" i="12"/>
  <c r="AW1314" i="12"/>
  <c r="BG1314" i="12"/>
  <c r="BQ1314" i="12"/>
  <c r="CA1314" i="12"/>
  <c r="CK1314" i="12"/>
  <c r="AR1318" i="12"/>
  <c r="BB1318" i="12"/>
  <c r="BL1318" i="12"/>
  <c r="BV1318" i="12"/>
  <c r="CF1318" i="12"/>
  <c r="CP1318" i="12"/>
  <c r="AM1322" i="12"/>
  <c r="AW1322" i="12"/>
  <c r="BG1322" i="12"/>
  <c r="BQ1322" i="12"/>
  <c r="CA1322" i="12"/>
  <c r="CK1322" i="12"/>
  <c r="AR1326" i="12"/>
  <c r="BB1326" i="12"/>
  <c r="BL1326" i="12"/>
  <c r="BV1326" i="12"/>
  <c r="CF1326" i="12"/>
  <c r="CP1326" i="12"/>
  <c r="AM1330" i="12"/>
  <c r="AW1330" i="12"/>
  <c r="BG1330" i="12"/>
  <c r="BQ1330" i="12"/>
  <c r="CA1330" i="12"/>
  <c r="CK1330" i="12"/>
  <c r="CK1296" i="12"/>
  <c r="AM1299" i="12"/>
  <c r="AW1299" i="12"/>
  <c r="BG1299" i="12"/>
  <c r="BQ1299" i="12"/>
  <c r="CA1299" i="12"/>
  <c r="CK1299" i="12"/>
  <c r="AR1303" i="12"/>
  <c r="BB1303" i="12"/>
  <c r="BL1303" i="12"/>
  <c r="BV1303" i="12"/>
  <c r="CF1303" i="12"/>
  <c r="CP1303" i="12"/>
  <c r="AM1307" i="12"/>
  <c r="AW1307" i="12"/>
  <c r="BG1307" i="12"/>
  <c r="BQ1307" i="12"/>
  <c r="CA1307" i="12"/>
  <c r="CK1307" i="12"/>
  <c r="AR1311" i="12"/>
  <c r="BB1311" i="12"/>
  <c r="BL1311" i="12"/>
  <c r="BV1311" i="12"/>
  <c r="CF1311" i="12"/>
  <c r="CP1311" i="12"/>
  <c r="AM1315" i="12"/>
  <c r="AW1315" i="12"/>
  <c r="BG1315" i="12"/>
  <c r="BQ1315" i="12"/>
  <c r="CA1315" i="12"/>
  <c r="CK1315" i="12"/>
  <c r="AR1319" i="12"/>
  <c r="BB1319" i="12"/>
  <c r="BL1319" i="12"/>
  <c r="BV1319" i="12"/>
  <c r="CF1319" i="12"/>
  <c r="CP1319" i="12"/>
  <c r="AM1323" i="12"/>
  <c r="AW1323" i="12"/>
  <c r="BG1323" i="12"/>
  <c r="BQ1323" i="12"/>
  <c r="CA1323" i="12"/>
  <c r="CK1323" i="12"/>
  <c r="AR1327" i="12"/>
  <c r="BB1327" i="12"/>
  <c r="BL1327" i="12"/>
  <c r="BV1327" i="12"/>
  <c r="AM1296" i="12"/>
  <c r="AW1296" i="12"/>
  <c r="BG1296" i="12"/>
  <c r="BQ1296" i="12"/>
  <c r="CA1296" i="12"/>
  <c r="AM1300" i="12"/>
  <c r="AW1300" i="12"/>
  <c r="BG1300" i="12"/>
  <c r="BQ1300" i="12"/>
  <c r="CA1300" i="12"/>
  <c r="CK1300" i="12"/>
  <c r="AR1304" i="12"/>
  <c r="BB1304" i="12"/>
  <c r="BL1304" i="12"/>
  <c r="BV1304" i="12"/>
  <c r="CF1304" i="12"/>
  <c r="CP1304" i="12"/>
  <c r="AM1308" i="12"/>
  <c r="AW1308" i="12"/>
  <c r="BG1308" i="12"/>
  <c r="BQ1308" i="12"/>
  <c r="CA1308" i="12"/>
  <c r="CK1308" i="12"/>
  <c r="AR1312" i="12"/>
  <c r="BB1312" i="12"/>
  <c r="BL1312" i="12"/>
  <c r="BV1312" i="12"/>
  <c r="CF1312" i="12"/>
  <c r="CP1312" i="12"/>
  <c r="AM1316" i="12"/>
  <c r="AW1316" i="12"/>
  <c r="BG1316" i="12"/>
  <c r="BQ1316" i="12"/>
  <c r="CA1316" i="12"/>
  <c r="CK1316" i="12"/>
  <c r="AR1320" i="12"/>
  <c r="BB1320" i="12"/>
  <c r="BL1320" i="12"/>
  <c r="BV1320" i="12"/>
  <c r="CF1320" i="12"/>
  <c r="CP1320" i="12"/>
  <c r="AM1324" i="12"/>
  <c r="AW1324" i="12"/>
  <c r="BG1324" i="12"/>
  <c r="BQ1324" i="12"/>
  <c r="CA1324" i="12"/>
  <c r="CK1324" i="12"/>
  <c r="BB1297" i="12"/>
  <c r="BL1297" i="12"/>
  <c r="BV1297" i="12"/>
  <c r="CF1297" i="12"/>
  <c r="CP1297" i="12"/>
  <c r="AM1301" i="12"/>
  <c r="AW1301" i="12"/>
  <c r="BG1301" i="12"/>
  <c r="BQ1301" i="12"/>
  <c r="CA1301" i="12"/>
  <c r="CK1301" i="12"/>
  <c r="AR1305" i="12"/>
  <c r="BB1305" i="12"/>
  <c r="BL1305" i="12"/>
  <c r="BV1305" i="12"/>
  <c r="CF1305" i="12"/>
  <c r="CP1305" i="12"/>
  <c r="AM1309" i="12"/>
  <c r="AW1309" i="12"/>
  <c r="BG1309" i="12"/>
  <c r="BQ1309" i="12"/>
  <c r="CA1309" i="12"/>
  <c r="CK1309" i="12"/>
  <c r="AR1313" i="12"/>
  <c r="BB1313" i="12"/>
  <c r="BL1313" i="12"/>
  <c r="BV1313" i="12"/>
  <c r="CF1313" i="12"/>
  <c r="CP1313" i="12"/>
  <c r="AM1317" i="12"/>
  <c r="AW1317" i="12"/>
  <c r="BG1317" i="12"/>
  <c r="BQ1317" i="12"/>
  <c r="CA1317" i="12"/>
  <c r="CK1317" i="12"/>
  <c r="AR1321" i="12"/>
  <c r="BB1321" i="12"/>
  <c r="AR1298" i="12"/>
  <c r="BB1298" i="12"/>
  <c r="BL1298" i="12"/>
  <c r="BV1298" i="12"/>
  <c r="CF1298" i="12"/>
  <c r="CP1298" i="12"/>
  <c r="AM1302" i="12"/>
  <c r="AW1302" i="12"/>
  <c r="BG1302" i="12"/>
  <c r="BQ1302" i="12"/>
  <c r="CA1302" i="12"/>
  <c r="CK1302" i="12"/>
  <c r="AR1306" i="12"/>
  <c r="BB1306" i="12"/>
  <c r="BL1306" i="12"/>
  <c r="BV1306" i="12"/>
  <c r="CF1306" i="12"/>
  <c r="CP1306" i="12"/>
  <c r="AM1310" i="12"/>
  <c r="AW1310" i="12"/>
  <c r="BG1310" i="12"/>
  <c r="BQ1310" i="12"/>
  <c r="CA1310" i="12"/>
  <c r="CK1310" i="12"/>
  <c r="AR1314" i="12"/>
  <c r="BB1314" i="12"/>
  <c r="BL1314" i="12"/>
  <c r="BV1314" i="12"/>
  <c r="CF1314" i="12"/>
  <c r="CP1314" i="12"/>
  <c r="AM1318" i="12"/>
  <c r="AW1318" i="12"/>
  <c r="BG1318" i="12"/>
  <c r="BQ1318" i="12"/>
  <c r="CA1318" i="12"/>
  <c r="CK1318" i="12"/>
  <c r="AR1322" i="12"/>
  <c r="BB1322" i="12"/>
  <c r="BL1322" i="12"/>
  <c r="BV1322" i="12"/>
  <c r="CF1322" i="12"/>
  <c r="CP1322" i="12"/>
  <c r="AM1326" i="12"/>
  <c r="AW1326" i="12"/>
  <c r="BG1326" i="12"/>
  <c r="BQ1326" i="12"/>
  <c r="CA1326" i="12"/>
  <c r="CK1326" i="12"/>
  <c r="CP1296" i="12"/>
  <c r="AR1299" i="12"/>
  <c r="BB1299" i="12"/>
  <c r="BL1299" i="12"/>
  <c r="BV1299" i="12"/>
  <c r="CF1299" i="12"/>
  <c r="CP1299" i="12"/>
  <c r="AM1303" i="12"/>
  <c r="AW1303" i="12"/>
  <c r="BG1303" i="12"/>
  <c r="BQ1303" i="12"/>
  <c r="CA1303" i="12"/>
  <c r="CK1303" i="12"/>
  <c r="AR1307" i="12"/>
  <c r="BB1307" i="12"/>
  <c r="BL1307" i="12"/>
  <c r="BV1307" i="12"/>
  <c r="CF1307" i="12"/>
  <c r="CP1307" i="12"/>
  <c r="AM1311" i="12"/>
  <c r="AW1311" i="12"/>
  <c r="BG1311" i="12"/>
  <c r="BQ1311" i="12"/>
  <c r="CA1311" i="12"/>
  <c r="CK1311" i="12"/>
  <c r="AR1315" i="12"/>
  <c r="BB1315" i="12"/>
  <c r="BL1315" i="12"/>
  <c r="BV1315" i="12"/>
  <c r="CF1315" i="12"/>
  <c r="CP1315" i="12"/>
  <c r="AM1319" i="12"/>
  <c r="AW1319" i="12"/>
  <c r="BG1319" i="12"/>
  <c r="BQ1319" i="12"/>
  <c r="CA1319" i="12"/>
  <c r="CK1319" i="12"/>
  <c r="AR1323" i="12"/>
  <c r="BB1323" i="12"/>
  <c r="BL1323" i="12"/>
  <c r="BV1323" i="12"/>
  <c r="CF1323" i="12"/>
  <c r="CP1323" i="12"/>
  <c r="AM1327" i="12"/>
  <c r="AW1327" i="12"/>
  <c r="BG1327" i="12"/>
  <c r="BQ1327" i="12"/>
  <c r="CA1327" i="12"/>
  <c r="CK1327" i="12"/>
  <c r="CF1301" i="12"/>
  <c r="CA1305" i="12"/>
  <c r="BB1308" i="12"/>
  <c r="AR1309" i="12"/>
  <c r="AW1312" i="12"/>
  <c r="AM1313" i="12"/>
  <c r="CF1317" i="12"/>
  <c r="CP1324" i="12"/>
  <c r="AR1328" i="12"/>
  <c r="BB1328" i="12"/>
  <c r="BL1328" i="12"/>
  <c r="BV1328" i="12"/>
  <c r="CF1328" i="12"/>
  <c r="CP1328" i="12"/>
  <c r="CF1330" i="12"/>
  <c r="AR1333" i="12"/>
  <c r="BB1333" i="12"/>
  <c r="BL1333" i="12"/>
  <c r="BV1333" i="12"/>
  <c r="CF1333" i="12"/>
  <c r="CP1333" i="12"/>
  <c r="AM1337" i="12"/>
  <c r="AW1337" i="12"/>
  <c r="BG1337" i="12"/>
  <c r="BQ1337" i="12"/>
  <c r="CA1337" i="12"/>
  <c r="CK1337" i="12"/>
  <c r="AR1341" i="12"/>
  <c r="BB1341" i="12"/>
  <c r="BL1341" i="12"/>
  <c r="BV1341" i="12"/>
  <c r="CF1341" i="12"/>
  <c r="CP1341" i="12"/>
  <c r="AM1345" i="12"/>
  <c r="AW1345" i="12"/>
  <c r="BG1345" i="12"/>
  <c r="BQ1345" i="12"/>
  <c r="CA1345" i="12"/>
  <c r="CK1345" i="12"/>
  <c r="AR1349" i="12"/>
  <c r="BB1349" i="12"/>
  <c r="BL1349" i="12"/>
  <c r="BV1349" i="12"/>
  <c r="CF1349" i="12"/>
  <c r="CP1349" i="12"/>
  <c r="AM1353" i="12"/>
  <c r="AW1353" i="12"/>
  <c r="BG1353" i="12"/>
  <c r="BQ1353" i="12"/>
  <c r="CA1353" i="12"/>
  <c r="CK1353" i="12"/>
  <c r="AR1357" i="12"/>
  <c r="BB1357" i="12"/>
  <c r="BL1357" i="12"/>
  <c r="BV1357" i="12"/>
  <c r="CF1357" i="12"/>
  <c r="CP1357" i="12"/>
  <c r="AM1361" i="12"/>
  <c r="AW1361" i="12"/>
  <c r="BG1361" i="12"/>
  <c r="BQ1361" i="12"/>
  <c r="CA1361" i="12"/>
  <c r="CK1361" i="12"/>
  <c r="AR1365" i="12"/>
  <c r="BB1365" i="12"/>
  <c r="BL1365" i="12"/>
  <c r="BV1365" i="12"/>
  <c r="CF1365" i="12"/>
  <c r="CP1365" i="12"/>
  <c r="AM1369" i="12"/>
  <c r="AW1369" i="12"/>
  <c r="BG1369" i="12"/>
  <c r="BQ1369" i="12"/>
  <c r="CA1369" i="12"/>
  <c r="CK1369" i="12"/>
  <c r="AR1373" i="12"/>
  <c r="BB1373" i="12"/>
  <c r="BL1373" i="12"/>
  <c r="BV1373" i="12"/>
  <c r="CF1373" i="12"/>
  <c r="CP1373" i="12"/>
  <c r="AM1377" i="12"/>
  <c r="AW1377" i="12"/>
  <c r="BG1377" i="12"/>
  <c r="BQ1377" i="12"/>
  <c r="CA1377" i="12"/>
  <c r="CK1377" i="12"/>
  <c r="AR1381" i="12"/>
  <c r="BB1381" i="12"/>
  <c r="BL1381" i="12"/>
  <c r="BV1381" i="12"/>
  <c r="CF1381" i="12"/>
  <c r="CP1381" i="12"/>
  <c r="AM1385" i="12"/>
  <c r="AW1385" i="12"/>
  <c r="BG1385" i="12"/>
  <c r="BQ1385" i="12"/>
  <c r="CA1385" i="12"/>
  <c r="CK1385" i="12"/>
  <c r="AR1389" i="12"/>
  <c r="BB1389" i="12"/>
  <c r="BL1389" i="12"/>
  <c r="BV1389" i="12"/>
  <c r="CF1389" i="12"/>
  <c r="CP1389" i="12"/>
  <c r="AM1393" i="12"/>
  <c r="CF1300" i="12"/>
  <c r="BV1301" i="12"/>
  <c r="CA1304" i="12"/>
  <c r="BQ1305" i="12"/>
  <c r="AR1308" i="12"/>
  <c r="CP1309" i="12"/>
  <c r="AM1312" i="12"/>
  <c r="CF1316" i="12"/>
  <c r="BV1317" i="12"/>
  <c r="CA1320" i="12"/>
  <c r="CK1321" i="12"/>
  <c r="CF1324" i="12"/>
  <c r="CK1325" i="12"/>
  <c r="CP1327" i="12"/>
  <c r="BV1330" i="12"/>
  <c r="AR1334" i="12"/>
  <c r="BB1334" i="12"/>
  <c r="BL1334" i="12"/>
  <c r="BV1334" i="12"/>
  <c r="CF1334" i="12"/>
  <c r="CP1334" i="12"/>
  <c r="AM1338" i="12"/>
  <c r="AW1338" i="12"/>
  <c r="BG1338" i="12"/>
  <c r="BQ1338" i="12"/>
  <c r="CA1338" i="12"/>
  <c r="CK1338" i="12"/>
  <c r="AR1342" i="12"/>
  <c r="BB1342" i="12"/>
  <c r="BL1342" i="12"/>
  <c r="BV1342" i="12"/>
  <c r="CF1342" i="12"/>
  <c r="CP1342" i="12"/>
  <c r="AM1346" i="12"/>
  <c r="AW1346" i="12"/>
  <c r="BG1346" i="12"/>
  <c r="BQ1346" i="12"/>
  <c r="CA1346" i="12"/>
  <c r="CK1346" i="12"/>
  <c r="AR1350" i="12"/>
  <c r="BB1350" i="12"/>
  <c r="BL1350" i="12"/>
  <c r="BV1350" i="12"/>
  <c r="CF1350" i="12"/>
  <c r="CP1350" i="12"/>
  <c r="AM1354" i="12"/>
  <c r="AW1354" i="12"/>
  <c r="BG1354" i="12"/>
  <c r="BQ1354" i="12"/>
  <c r="CA1354" i="12"/>
  <c r="CK1354" i="12"/>
  <c r="AR1358" i="12"/>
  <c r="BB1358" i="12"/>
  <c r="BL1358" i="12"/>
  <c r="BV1358" i="12"/>
  <c r="CF1358" i="12"/>
  <c r="CP1358" i="12"/>
  <c r="AM1362" i="12"/>
  <c r="AW1362" i="12"/>
  <c r="BG1362" i="12"/>
  <c r="BQ1362" i="12"/>
  <c r="CA1362" i="12"/>
  <c r="CK1362" i="12"/>
  <c r="AR1366" i="12"/>
  <c r="BB1366" i="12"/>
  <c r="BL1366" i="12"/>
  <c r="BV1366" i="12"/>
  <c r="CF1366" i="12"/>
  <c r="CP1366" i="12"/>
  <c r="AM1370" i="12"/>
  <c r="AW1370" i="12"/>
  <c r="BG1370" i="12"/>
  <c r="BQ1370" i="12"/>
  <c r="CA1370" i="12"/>
  <c r="CK1370" i="12"/>
  <c r="AR1374" i="12"/>
  <c r="BB1374" i="12"/>
  <c r="BL1374" i="12"/>
  <c r="BV1374" i="12"/>
  <c r="CF1374" i="12"/>
  <c r="CP1374" i="12"/>
  <c r="AM1378" i="12"/>
  <c r="AW1378" i="12"/>
  <c r="BG1378" i="12"/>
  <c r="BQ1378" i="12"/>
  <c r="CA1378" i="12"/>
  <c r="CK1378" i="12"/>
  <c r="AR1382" i="12"/>
  <c r="BB1382" i="12"/>
  <c r="BL1382" i="12"/>
  <c r="BV1382" i="12"/>
  <c r="CF1382" i="12"/>
  <c r="CP1382" i="12"/>
  <c r="AM1386" i="12"/>
  <c r="AW1386" i="12"/>
  <c r="BG1386" i="12"/>
  <c r="BQ1386" i="12"/>
  <c r="CA1386" i="12"/>
  <c r="CK1386" i="12"/>
  <c r="AR1390" i="12"/>
  <c r="BB1390" i="12"/>
  <c r="BL1390" i="12"/>
  <c r="BV1390" i="12"/>
  <c r="CF1390" i="12"/>
  <c r="CP1390" i="12"/>
  <c r="CF1296" i="12"/>
  <c r="CK1297" i="12"/>
  <c r="BV1300" i="12"/>
  <c r="BL1301" i="12"/>
  <c r="BQ1304" i="12"/>
  <c r="BG1305" i="12"/>
  <c r="CK1313" i="12"/>
  <c r="BV1316" i="12"/>
  <c r="BL1317" i="12"/>
  <c r="BQ1320" i="12"/>
  <c r="BG1321" i="12"/>
  <c r="BQ1321" i="12"/>
  <c r="CA1321" i="12"/>
  <c r="BV1324" i="12"/>
  <c r="AM1325" i="12"/>
  <c r="AW1325" i="12"/>
  <c r="BG1325" i="12"/>
  <c r="BQ1325" i="12"/>
  <c r="CA1325" i="12"/>
  <c r="CF1327" i="12"/>
  <c r="CK1329" i="12"/>
  <c r="BL1330" i="12"/>
  <c r="AR1335" i="12"/>
  <c r="BB1335" i="12"/>
  <c r="BL1335" i="12"/>
  <c r="BV1335" i="12"/>
  <c r="CF1335" i="12"/>
  <c r="CP1335" i="12"/>
  <c r="AM1339" i="12"/>
  <c r="AW1339" i="12"/>
  <c r="BG1339" i="12"/>
  <c r="BQ1339" i="12"/>
  <c r="CA1339" i="12"/>
  <c r="CK1339" i="12"/>
  <c r="AR1343" i="12"/>
  <c r="BB1343" i="12"/>
  <c r="BL1343" i="12"/>
  <c r="BV1343" i="12"/>
  <c r="CF1343" i="12"/>
  <c r="CP1343" i="12"/>
  <c r="AM1347" i="12"/>
  <c r="AW1347" i="12"/>
  <c r="BG1347" i="12"/>
  <c r="BQ1347" i="12"/>
  <c r="CA1347" i="12"/>
  <c r="CK1347" i="12"/>
  <c r="AR1351" i="12"/>
  <c r="BB1351" i="12"/>
  <c r="BL1351" i="12"/>
  <c r="BV1351" i="12"/>
  <c r="CF1351" i="12"/>
  <c r="CP1351" i="12"/>
  <c r="AM1355" i="12"/>
  <c r="AW1355" i="12"/>
  <c r="BG1355" i="12"/>
  <c r="BQ1355" i="12"/>
  <c r="CA1355" i="12"/>
  <c r="CK1355" i="12"/>
  <c r="AR1359" i="12"/>
  <c r="BB1359" i="12"/>
  <c r="BL1359" i="12"/>
  <c r="BV1359" i="12"/>
  <c r="CF1359" i="12"/>
  <c r="CP1359" i="12"/>
  <c r="AM1363" i="12"/>
  <c r="AW1363" i="12"/>
  <c r="BG1363" i="12"/>
  <c r="BQ1363" i="12"/>
  <c r="CA1363" i="12"/>
  <c r="CK1363" i="12"/>
  <c r="AR1367" i="12"/>
  <c r="BB1367" i="12"/>
  <c r="BL1367" i="12"/>
  <c r="BV1367" i="12"/>
  <c r="CF1367" i="12"/>
  <c r="CP1367" i="12"/>
  <c r="AM1371" i="12"/>
  <c r="AW1371" i="12"/>
  <c r="BG1371" i="12"/>
  <c r="BQ1371" i="12"/>
  <c r="CA1371" i="12"/>
  <c r="CK1371" i="12"/>
  <c r="AR1375" i="12"/>
  <c r="BB1375" i="12"/>
  <c r="BL1375" i="12"/>
  <c r="BV1375" i="12"/>
  <c r="CF1375" i="12"/>
  <c r="CP1375" i="12"/>
  <c r="AM1379" i="12"/>
  <c r="AW1379" i="12"/>
  <c r="BG1379" i="12"/>
  <c r="BQ1379" i="12"/>
  <c r="CA1379" i="12"/>
  <c r="CK1379" i="12"/>
  <c r="AR1383" i="12"/>
  <c r="BB1383" i="12"/>
  <c r="BL1383" i="12"/>
  <c r="BV1383" i="12"/>
  <c r="CF1383" i="12"/>
  <c r="CP1383" i="12"/>
  <c r="AM1387" i="12"/>
  <c r="AW1387" i="12"/>
  <c r="BG1387" i="12"/>
  <c r="BQ1387" i="12"/>
  <c r="CA1387" i="12"/>
  <c r="CK1387" i="12"/>
  <c r="BV1296" i="12"/>
  <c r="BL1300" i="12"/>
  <c r="BB1301" i="12"/>
  <c r="BG1304" i="12"/>
  <c r="AW1305" i="12"/>
  <c r="CP1308" i="12"/>
  <c r="CK1312" i="12"/>
  <c r="BL1316" i="12"/>
  <c r="BB1317" i="12"/>
  <c r="BG1320" i="12"/>
  <c r="AW1321" i="12"/>
  <c r="BL1324" i="12"/>
  <c r="AM1329" i="12"/>
  <c r="AW1329" i="12"/>
  <c r="BG1329" i="12"/>
  <c r="BQ1329" i="12"/>
  <c r="CA1329" i="12"/>
  <c r="BB1330" i="12"/>
  <c r="AM1331" i="12"/>
  <c r="AW1331" i="12"/>
  <c r="BG1331" i="12"/>
  <c r="BQ1331" i="12"/>
  <c r="CA1331" i="12"/>
  <c r="CK1331" i="12"/>
  <c r="AM1332" i="12"/>
  <c r="AW1332" i="12"/>
  <c r="BG1332" i="12"/>
  <c r="BQ1332" i="12"/>
  <c r="CA1332" i="12"/>
  <c r="CK1332" i="12"/>
  <c r="AR1336" i="12"/>
  <c r="BB1336" i="12"/>
  <c r="BL1336" i="12"/>
  <c r="BV1336" i="12"/>
  <c r="CF1336" i="12"/>
  <c r="CP1336" i="12"/>
  <c r="AM1340" i="12"/>
  <c r="AW1340" i="12"/>
  <c r="BG1340" i="12"/>
  <c r="BQ1340" i="12"/>
  <c r="CA1340" i="12"/>
  <c r="CK1340" i="12"/>
  <c r="AR1344" i="12"/>
  <c r="BB1344" i="12"/>
  <c r="BL1344" i="12"/>
  <c r="BV1344" i="12"/>
  <c r="CF1344" i="12"/>
  <c r="CP1344" i="12"/>
  <c r="AM1348" i="12"/>
  <c r="AW1348" i="12"/>
  <c r="BG1348" i="12"/>
  <c r="BQ1348" i="12"/>
  <c r="CA1348" i="12"/>
  <c r="CK1348" i="12"/>
  <c r="AR1352" i="12"/>
  <c r="BB1352" i="12"/>
  <c r="BL1352" i="12"/>
  <c r="BV1352" i="12"/>
  <c r="CF1352" i="12"/>
  <c r="CP1352" i="12"/>
  <c r="AM1356" i="12"/>
  <c r="AW1356" i="12"/>
  <c r="BG1356" i="12"/>
  <c r="BQ1356" i="12"/>
  <c r="CA1356" i="12"/>
  <c r="CK1356" i="12"/>
  <c r="AR1360" i="12"/>
  <c r="BB1360" i="12"/>
  <c r="BL1360" i="12"/>
  <c r="BV1360" i="12"/>
  <c r="CF1360" i="12"/>
  <c r="CP1360" i="12"/>
  <c r="AM1364" i="12"/>
  <c r="AW1364" i="12"/>
  <c r="BG1364" i="12"/>
  <c r="BQ1364" i="12"/>
  <c r="CA1364" i="12"/>
  <c r="CK1364" i="12"/>
  <c r="AR1368" i="12"/>
  <c r="BB1368" i="12"/>
  <c r="BL1368" i="12"/>
  <c r="BV1368" i="12"/>
  <c r="CF1368" i="12"/>
  <c r="CP1368" i="12"/>
  <c r="AM1372" i="12"/>
  <c r="AW1372" i="12"/>
  <c r="BG1372" i="12"/>
  <c r="BQ1372" i="12"/>
  <c r="CA1372" i="12"/>
  <c r="CK1372" i="12"/>
  <c r="AR1376" i="12"/>
  <c r="BB1376" i="12"/>
  <c r="BL1376" i="12"/>
  <c r="BV1376" i="12"/>
  <c r="CF1376" i="12"/>
  <c r="CP1376" i="12"/>
  <c r="AM1380" i="12"/>
  <c r="AW1380" i="12"/>
  <c r="BG1380" i="12"/>
  <c r="BQ1380" i="12"/>
  <c r="CA1380" i="12"/>
  <c r="CK1380" i="12"/>
  <c r="BL1296" i="12"/>
  <c r="CA1297" i="12"/>
  <c r="BB1300" i="12"/>
  <c r="AR1301" i="12"/>
  <c r="AW1304" i="12"/>
  <c r="AM1305" i="12"/>
  <c r="CF1309" i="12"/>
  <c r="CA1313" i="12"/>
  <c r="BB1316" i="12"/>
  <c r="AR1317" i="12"/>
  <c r="AW1320" i="12"/>
  <c r="AM1321" i="12"/>
  <c r="CP1321" i="12"/>
  <c r="BB1324" i="12"/>
  <c r="CP1325" i="12"/>
  <c r="AM1328" i="12"/>
  <c r="AW1328" i="12"/>
  <c r="BG1328" i="12"/>
  <c r="BQ1328" i="12"/>
  <c r="CA1328" i="12"/>
  <c r="CK1328" i="12"/>
  <c r="AR1330" i="12"/>
  <c r="AM1333" i="12"/>
  <c r="AW1333" i="12"/>
  <c r="BG1333" i="12"/>
  <c r="BQ1333" i="12"/>
  <c r="CA1333" i="12"/>
  <c r="CK1333" i="12"/>
  <c r="AR1337" i="12"/>
  <c r="BB1337" i="12"/>
  <c r="BL1337" i="12"/>
  <c r="BV1337" i="12"/>
  <c r="CF1337" i="12"/>
  <c r="CP1337" i="12"/>
  <c r="AM1341" i="12"/>
  <c r="AW1341" i="12"/>
  <c r="BG1341" i="12"/>
  <c r="BQ1341" i="12"/>
  <c r="CA1341" i="12"/>
  <c r="CK1341" i="12"/>
  <c r="AR1345" i="12"/>
  <c r="BB1345" i="12"/>
  <c r="BL1345" i="12"/>
  <c r="BV1345" i="12"/>
  <c r="CF1345" i="12"/>
  <c r="CP1345" i="12"/>
  <c r="AM1349" i="12"/>
  <c r="AW1349" i="12"/>
  <c r="BG1349" i="12"/>
  <c r="BQ1349" i="12"/>
  <c r="CA1349" i="12"/>
  <c r="CK1349" i="12"/>
  <c r="AR1353" i="12"/>
  <c r="BB1353" i="12"/>
  <c r="BL1353" i="12"/>
  <c r="BV1353" i="12"/>
  <c r="CF1353" i="12"/>
  <c r="CP1353" i="12"/>
  <c r="AM1357" i="12"/>
  <c r="AW1357" i="12"/>
  <c r="BG1357" i="12"/>
  <c r="BQ1357" i="12"/>
  <c r="CA1357" i="12"/>
  <c r="CK1357" i="12"/>
  <c r="AR1361" i="12"/>
  <c r="BB1361" i="12"/>
  <c r="BL1361" i="12"/>
  <c r="BV1361" i="12"/>
  <c r="CF1361" i="12"/>
  <c r="CP1361" i="12"/>
  <c r="AM1365" i="12"/>
  <c r="AW1365" i="12"/>
  <c r="BG1365" i="12"/>
  <c r="BQ1365" i="12"/>
  <c r="CA1365" i="12"/>
  <c r="CK1365" i="12"/>
  <c r="AR1369" i="12"/>
  <c r="BB1369" i="12"/>
  <c r="BL1369" i="12"/>
  <c r="BV1369" i="12"/>
  <c r="CF1369" i="12"/>
  <c r="CP1369" i="12"/>
  <c r="BB1296" i="12"/>
  <c r="BQ1297" i="12"/>
  <c r="AR1300" i="12"/>
  <c r="CP1301" i="12"/>
  <c r="AM1304" i="12"/>
  <c r="CF1308" i="12"/>
  <c r="BV1309" i="12"/>
  <c r="CA1312" i="12"/>
  <c r="BQ1313" i="12"/>
  <c r="AR1316" i="12"/>
  <c r="CP1317" i="12"/>
  <c r="AM1320" i="12"/>
  <c r="AR1324" i="12"/>
  <c r="CP1329" i="12"/>
  <c r="AM1334" i="12"/>
  <c r="AW1334" i="12"/>
  <c r="BG1334" i="12"/>
  <c r="BQ1334" i="12"/>
  <c r="CA1334" i="12"/>
  <c r="CK1334" i="12"/>
  <c r="AR1338" i="12"/>
  <c r="BB1338" i="12"/>
  <c r="BL1338" i="12"/>
  <c r="BV1338" i="12"/>
  <c r="CF1338" i="12"/>
  <c r="CP1338" i="12"/>
  <c r="AM1342" i="12"/>
  <c r="AW1342" i="12"/>
  <c r="BG1342" i="12"/>
  <c r="BQ1342" i="12"/>
  <c r="CA1342" i="12"/>
  <c r="CK1342" i="12"/>
  <c r="AR1346" i="12"/>
  <c r="BB1346" i="12"/>
  <c r="BL1346" i="12"/>
  <c r="BV1346" i="12"/>
  <c r="CF1346" i="12"/>
  <c r="CP1346" i="12"/>
  <c r="AM1350" i="12"/>
  <c r="AW1350" i="12"/>
  <c r="BG1350" i="12"/>
  <c r="BQ1350" i="12"/>
  <c r="CA1350" i="12"/>
  <c r="CK1350" i="12"/>
  <c r="AR1354" i="12"/>
  <c r="BB1354" i="12"/>
  <c r="BL1354" i="12"/>
  <c r="BV1354" i="12"/>
  <c r="CF1354" i="12"/>
  <c r="CP1354" i="12"/>
  <c r="AM1358" i="12"/>
  <c r="AW1358" i="12"/>
  <c r="BG1358" i="12"/>
  <c r="BQ1358" i="12"/>
  <c r="CA1358" i="12"/>
  <c r="CK1358" i="12"/>
  <c r="AR1362" i="12"/>
  <c r="BB1362" i="12"/>
  <c r="BL1362" i="12"/>
  <c r="BV1362" i="12"/>
  <c r="CF1362" i="12"/>
  <c r="CP1362" i="12"/>
  <c r="AM1366" i="12"/>
  <c r="AW1366" i="12"/>
  <c r="BG1366" i="12"/>
  <c r="BQ1366" i="12"/>
  <c r="CA1366" i="12"/>
  <c r="CK1366" i="12"/>
  <c r="AR1370" i="12"/>
  <c r="BB1370" i="12"/>
  <c r="BL1370" i="12"/>
  <c r="BV1370" i="12"/>
  <c r="CF1370" i="12"/>
  <c r="CP1370" i="12"/>
  <c r="AM1374" i="12"/>
  <c r="AW1374" i="12"/>
  <c r="BG1374" i="12"/>
  <c r="BQ1374" i="12"/>
  <c r="CA1374" i="12"/>
  <c r="CK1374" i="12"/>
  <c r="AR1378" i="12"/>
  <c r="BB1378" i="12"/>
  <c r="BL1378" i="12"/>
  <c r="BV1378" i="12"/>
  <c r="CF1378" i="12"/>
  <c r="CP1378" i="12"/>
  <c r="BG1297" i="12"/>
  <c r="BL1308" i="12"/>
  <c r="BB1325" i="12"/>
  <c r="CF1329" i="12"/>
  <c r="BL1331" i="12"/>
  <c r="CP1332" i="12"/>
  <c r="AM1335" i="12"/>
  <c r="CF1339" i="12"/>
  <c r="BV1340" i="12"/>
  <c r="CA1343" i="12"/>
  <c r="BQ1344" i="12"/>
  <c r="AR1347" i="12"/>
  <c r="CP1348" i="12"/>
  <c r="AM1351" i="12"/>
  <c r="CF1355" i="12"/>
  <c r="BV1356" i="12"/>
  <c r="CA1359" i="12"/>
  <c r="BQ1360" i="12"/>
  <c r="AR1363" i="12"/>
  <c r="CP1364" i="12"/>
  <c r="AM1367" i="12"/>
  <c r="CF1371" i="12"/>
  <c r="BV1372" i="12"/>
  <c r="CK1373" i="12"/>
  <c r="CK1376" i="12"/>
  <c r="BB1377" i="12"/>
  <c r="BL1379" i="12"/>
  <c r="BB1380" i="12"/>
  <c r="CA1381" i="12"/>
  <c r="BQ1382" i="12"/>
  <c r="CA1383" i="12"/>
  <c r="BL1385" i="12"/>
  <c r="BV1386" i="12"/>
  <c r="BV1387" i="12"/>
  <c r="AM1388" i="12"/>
  <c r="AW1388" i="12"/>
  <c r="BG1388" i="12"/>
  <c r="BQ1388" i="12"/>
  <c r="CA1388" i="12"/>
  <c r="AR1396" i="12"/>
  <c r="BB1396" i="12"/>
  <c r="BL1396" i="12"/>
  <c r="BV1396" i="12"/>
  <c r="CF1396" i="12"/>
  <c r="CP1396" i="12"/>
  <c r="AM1400" i="12"/>
  <c r="AW1400" i="12"/>
  <c r="BG1400" i="12"/>
  <c r="BQ1400" i="12"/>
  <c r="CA1400" i="12"/>
  <c r="CK1400" i="12"/>
  <c r="AR1404" i="12"/>
  <c r="BB1404" i="12"/>
  <c r="BL1404" i="12"/>
  <c r="BV1404" i="12"/>
  <c r="CF1404" i="12"/>
  <c r="CP1404" i="12"/>
  <c r="AM1408" i="12"/>
  <c r="AW1408" i="12"/>
  <c r="BG1408" i="12"/>
  <c r="BQ1408" i="12"/>
  <c r="CA1408" i="12"/>
  <c r="CK1408" i="12"/>
  <c r="AR1412" i="12"/>
  <c r="BB1412" i="12"/>
  <c r="BL1412" i="12"/>
  <c r="BV1412" i="12"/>
  <c r="CF1412" i="12"/>
  <c r="CP1412" i="12"/>
  <c r="CP918" i="12"/>
  <c r="AW1297" i="12"/>
  <c r="CK1320" i="12"/>
  <c r="CF1321" i="12"/>
  <c r="AR1325" i="12"/>
  <c r="BV1329" i="12"/>
  <c r="BB1331" i="12"/>
  <c r="CK1336" i="12"/>
  <c r="BV1339" i="12"/>
  <c r="BL1340" i="12"/>
  <c r="BQ1343" i="12"/>
  <c r="BG1344" i="12"/>
  <c r="CK1352" i="12"/>
  <c r="BV1355" i="12"/>
  <c r="BL1356" i="12"/>
  <c r="BQ1359" i="12"/>
  <c r="BG1360" i="12"/>
  <c r="CK1368" i="12"/>
  <c r="BV1371" i="12"/>
  <c r="BL1372" i="12"/>
  <c r="CA1375" i="12"/>
  <c r="CA1376" i="12"/>
  <c r="AR1377" i="12"/>
  <c r="BB1379" i="12"/>
  <c r="AR1380" i="12"/>
  <c r="BQ1381" i="12"/>
  <c r="BG1382" i="12"/>
  <c r="BQ1383" i="12"/>
  <c r="BB1385" i="12"/>
  <c r="BL1386" i="12"/>
  <c r="BL1387" i="12"/>
  <c r="CA1389" i="12"/>
  <c r="CK1390" i="12"/>
  <c r="AM1391" i="12"/>
  <c r="AW1391" i="12"/>
  <c r="BG1391" i="12"/>
  <c r="BQ1391" i="12"/>
  <c r="CA1391" i="12"/>
  <c r="CK1391" i="12"/>
  <c r="AW1393" i="12"/>
  <c r="BG1393" i="12"/>
  <c r="BQ1393" i="12"/>
  <c r="CA1393" i="12"/>
  <c r="CK1393" i="12"/>
  <c r="AR1397" i="12"/>
  <c r="BB1397" i="12"/>
  <c r="BL1397" i="12"/>
  <c r="BV1397" i="12"/>
  <c r="CF1397" i="12"/>
  <c r="CP1397" i="12"/>
  <c r="AM1401" i="12"/>
  <c r="AW1401" i="12"/>
  <c r="BG1401" i="12"/>
  <c r="BQ1401" i="12"/>
  <c r="CA1401" i="12"/>
  <c r="CK1401" i="12"/>
  <c r="AR1405" i="12"/>
  <c r="BB1405" i="12"/>
  <c r="BL1405" i="12"/>
  <c r="BV1405" i="12"/>
  <c r="CF1405" i="12"/>
  <c r="CP1405" i="12"/>
  <c r="AM1409" i="12"/>
  <c r="AW1409" i="12"/>
  <c r="BG1409" i="12"/>
  <c r="BQ1409" i="12"/>
  <c r="CA1409" i="12"/>
  <c r="CK1409" i="12"/>
  <c r="BG1313" i="12"/>
  <c r="BV1321" i="12"/>
  <c r="BL1329" i="12"/>
  <c r="AR1331" i="12"/>
  <c r="CK1335" i="12"/>
  <c r="BL1339" i="12"/>
  <c r="BB1340" i="12"/>
  <c r="BG1343" i="12"/>
  <c r="AW1344" i="12"/>
  <c r="CP1347" i="12"/>
  <c r="CK1351" i="12"/>
  <c r="BL1355" i="12"/>
  <c r="BB1356" i="12"/>
  <c r="BG1359" i="12"/>
  <c r="AW1360" i="12"/>
  <c r="CP1363" i="12"/>
  <c r="CK1367" i="12"/>
  <c r="BL1371" i="12"/>
  <c r="BB1372" i="12"/>
  <c r="CA1373" i="12"/>
  <c r="BQ1375" i="12"/>
  <c r="BQ1376" i="12"/>
  <c r="CP1377" i="12"/>
  <c r="AR1379" i="12"/>
  <c r="BG1381" i="12"/>
  <c r="AW1382" i="12"/>
  <c r="BG1383" i="12"/>
  <c r="CP1384" i="12"/>
  <c r="AR1385" i="12"/>
  <c r="BB1386" i="12"/>
  <c r="BB1387" i="12"/>
  <c r="BQ1389" i="12"/>
  <c r="CA1390" i="12"/>
  <c r="AM1392" i="12"/>
  <c r="AW1392" i="12"/>
  <c r="BG1392" i="12"/>
  <c r="BQ1392" i="12"/>
  <c r="CA1392" i="12"/>
  <c r="CK1392" i="12"/>
  <c r="AM1394" i="12"/>
  <c r="AW1394" i="12"/>
  <c r="BG1394" i="12"/>
  <c r="BQ1394" i="12"/>
  <c r="CA1394" i="12"/>
  <c r="CK1394" i="12"/>
  <c r="AR1398" i="12"/>
  <c r="BB1398" i="12"/>
  <c r="BL1398" i="12"/>
  <c r="BV1398" i="12"/>
  <c r="CF1398" i="12"/>
  <c r="CP1398" i="12"/>
  <c r="AM1402" i="12"/>
  <c r="AW1402" i="12"/>
  <c r="BG1402" i="12"/>
  <c r="BQ1402" i="12"/>
  <c r="CA1402" i="12"/>
  <c r="CK1402" i="12"/>
  <c r="AR1406" i="12"/>
  <c r="BB1406" i="12"/>
  <c r="BL1406" i="12"/>
  <c r="BV1406" i="12"/>
  <c r="CF1406" i="12"/>
  <c r="CP1406" i="12"/>
  <c r="AM1410" i="12"/>
  <c r="AW1410" i="12"/>
  <c r="BG1410" i="12"/>
  <c r="BQ1410" i="12"/>
  <c r="CA1410" i="12"/>
  <c r="CK1410" i="12"/>
  <c r="BL1309" i="12"/>
  <c r="AW1313" i="12"/>
  <c r="BL1321" i="12"/>
  <c r="BB1329" i="12"/>
  <c r="CP1331" i="12"/>
  <c r="CF1332" i="12"/>
  <c r="CA1336" i="12"/>
  <c r="BB1339" i="12"/>
  <c r="AR1340" i="12"/>
  <c r="AW1343" i="12"/>
  <c r="AM1344" i="12"/>
  <c r="CF1348" i="12"/>
  <c r="CA1352" i="12"/>
  <c r="BB1355" i="12"/>
  <c r="AR1356" i="12"/>
  <c r="AW1359" i="12"/>
  <c r="AM1360" i="12"/>
  <c r="CF1364" i="12"/>
  <c r="CA1368" i="12"/>
  <c r="BB1371" i="12"/>
  <c r="AR1372" i="12"/>
  <c r="BQ1373" i="12"/>
  <c r="BG1375" i="12"/>
  <c r="BG1376" i="12"/>
  <c r="CP1380" i="12"/>
  <c r="AW1381" i="12"/>
  <c r="AM1382" i="12"/>
  <c r="AW1383" i="12"/>
  <c r="AR1384" i="12"/>
  <c r="BB1384" i="12"/>
  <c r="BL1384" i="12"/>
  <c r="BV1384" i="12"/>
  <c r="CF1384" i="12"/>
  <c r="AR1386" i="12"/>
  <c r="AR1387" i="12"/>
  <c r="CP1388" i="12"/>
  <c r="BG1389" i="12"/>
  <c r="BQ1390" i="12"/>
  <c r="AM1395" i="12"/>
  <c r="AW1395" i="12"/>
  <c r="BG1395" i="12"/>
  <c r="BQ1395" i="12"/>
  <c r="CA1395" i="12"/>
  <c r="CK1395" i="12"/>
  <c r="AR1399" i="12"/>
  <c r="BB1399" i="12"/>
  <c r="BL1399" i="12"/>
  <c r="BV1399" i="12"/>
  <c r="CF1399" i="12"/>
  <c r="CP1399" i="12"/>
  <c r="AM1403" i="12"/>
  <c r="AW1403" i="12"/>
  <c r="BG1403" i="12"/>
  <c r="BQ1403" i="12"/>
  <c r="CA1403" i="12"/>
  <c r="CK1403" i="12"/>
  <c r="AR1407" i="12"/>
  <c r="BB1407" i="12"/>
  <c r="BL1407" i="12"/>
  <c r="BV1407" i="12"/>
  <c r="CF1407" i="12"/>
  <c r="CP1407" i="12"/>
  <c r="AM1411" i="12"/>
  <c r="AW1411" i="12"/>
  <c r="BG1411" i="12"/>
  <c r="BQ1411" i="12"/>
  <c r="CA1411" i="12"/>
  <c r="CK1411" i="12"/>
  <c r="AR1296" i="12"/>
  <c r="CF1325" i="12"/>
  <c r="BL1332" i="12"/>
  <c r="BQ1335" i="12"/>
  <c r="BG1336" i="12"/>
  <c r="CK1344" i="12"/>
  <c r="BV1347" i="12"/>
  <c r="BL1348" i="12"/>
  <c r="BQ1351" i="12"/>
  <c r="BG1352" i="12"/>
  <c r="CK1360" i="12"/>
  <c r="BV1363" i="12"/>
  <c r="BL1364" i="12"/>
  <c r="BQ1367" i="12"/>
  <c r="BG1368" i="12"/>
  <c r="CP1372" i="12"/>
  <c r="AW1373" i="12"/>
  <c r="AM1375" i="12"/>
  <c r="AM1376" i="12"/>
  <c r="CF1377" i="12"/>
  <c r="CF1380" i="12"/>
  <c r="CK1382" i="12"/>
  <c r="CP1386" i="12"/>
  <c r="AM1389" i="12"/>
  <c r="AW1390" i="12"/>
  <c r="AR1391" i="12"/>
  <c r="BB1391" i="12"/>
  <c r="BL1391" i="12"/>
  <c r="BV1391" i="12"/>
  <c r="CF1391" i="12"/>
  <c r="CP1391" i="12"/>
  <c r="CP1392" i="12"/>
  <c r="AR1393" i="12"/>
  <c r="BB1393" i="12"/>
  <c r="BL1393" i="12"/>
  <c r="BV1393" i="12"/>
  <c r="CF1393" i="12"/>
  <c r="CP1393" i="12"/>
  <c r="BQ1312" i="12"/>
  <c r="CP1316" i="12"/>
  <c r="BV1325" i="12"/>
  <c r="CP1330" i="12"/>
  <c r="CF1331" i="12"/>
  <c r="BB1332" i="12"/>
  <c r="BG1335" i="12"/>
  <c r="AW1336" i="12"/>
  <c r="CP1339" i="12"/>
  <c r="CK1343" i="12"/>
  <c r="BL1347" i="12"/>
  <c r="BB1348" i="12"/>
  <c r="BG1351" i="12"/>
  <c r="AW1352" i="12"/>
  <c r="CP1355" i="12"/>
  <c r="CK1359" i="12"/>
  <c r="BL1363" i="12"/>
  <c r="BB1364" i="12"/>
  <c r="BG1367" i="12"/>
  <c r="AW1368" i="12"/>
  <c r="CP1371" i="12"/>
  <c r="AM1373" i="12"/>
  <c r="BV1377" i="12"/>
  <c r="CF1379" i="12"/>
  <c r="BV1380" i="12"/>
  <c r="CK1381" i="12"/>
  <c r="CF1385" i="12"/>
  <c r="CP1387" i="12"/>
  <c r="AM1390" i="12"/>
  <c r="AR1392" i="12"/>
  <c r="BB1392" i="12"/>
  <c r="BL1392" i="12"/>
  <c r="BV1392" i="12"/>
  <c r="CF1392" i="12"/>
  <c r="AR1394" i="12"/>
  <c r="BB1394" i="12"/>
  <c r="BL1394" i="12"/>
  <c r="BV1394" i="12"/>
  <c r="CF1394" i="12"/>
  <c r="CP1394" i="12"/>
  <c r="AM1398" i="12"/>
  <c r="AW1398" i="12"/>
  <c r="BG1398" i="12"/>
  <c r="BQ1398" i="12"/>
  <c r="CA1398" i="12"/>
  <c r="CK1398" i="12"/>
  <c r="AR1402" i="12"/>
  <c r="BB1402" i="12"/>
  <c r="BL1402" i="12"/>
  <c r="BV1402" i="12"/>
  <c r="CF1402" i="12"/>
  <c r="CP1402" i="12"/>
  <c r="AM1406" i="12"/>
  <c r="AW1406" i="12"/>
  <c r="BG1406" i="12"/>
  <c r="BQ1406" i="12"/>
  <c r="CA1406" i="12"/>
  <c r="CK1406" i="12"/>
  <c r="AR1410" i="12"/>
  <c r="BB1410" i="12"/>
  <c r="BL1410" i="12"/>
  <c r="BV1410" i="12"/>
  <c r="CF1410" i="12"/>
  <c r="CP1410" i="12"/>
  <c r="BV1332" i="12"/>
  <c r="AR1355" i="12"/>
  <c r="AW1376" i="12"/>
  <c r="BV1379" i="12"/>
  <c r="AW1384" i="12"/>
  <c r="AR1388" i="12"/>
  <c r="BV1395" i="12"/>
  <c r="CK1396" i="12"/>
  <c r="BL1400" i="12"/>
  <c r="BL1401" i="12"/>
  <c r="BB1403" i="12"/>
  <c r="CA1404" i="12"/>
  <c r="BQ1405" i="12"/>
  <c r="CA1407" i="12"/>
  <c r="AR1408" i="12"/>
  <c r="AR1409" i="12"/>
  <c r="BG1412" i="12"/>
  <c r="BB1309" i="12"/>
  <c r="AW1351" i="12"/>
  <c r="CF1356" i="12"/>
  <c r="CF1363" i="12"/>
  <c r="AR1364" i="12"/>
  <c r="BQ1368" i="12"/>
  <c r="AM1384" i="12"/>
  <c r="CP1385" i="12"/>
  <c r="AW1389" i="12"/>
  <c r="CK1389" i="12"/>
  <c r="BG1390" i="12"/>
  <c r="BL1395" i="12"/>
  <c r="CA1397" i="12"/>
  <c r="CK1399" i="12"/>
  <c r="BB1400" i="12"/>
  <c r="BB1401" i="12"/>
  <c r="AR1403" i="12"/>
  <c r="BQ1404" i="12"/>
  <c r="BG1405" i="12"/>
  <c r="BQ1407" i="12"/>
  <c r="CP1409" i="12"/>
  <c r="CP1411" i="12"/>
  <c r="AW1412" i="12"/>
  <c r="CP926" i="12"/>
  <c r="BG1312" i="12"/>
  <c r="CA1335" i="12"/>
  <c r="AM1336" i="12"/>
  <c r="BV1348" i="12"/>
  <c r="AR1371" i="12"/>
  <c r="BL1377" i="12"/>
  <c r="BB1395" i="12"/>
  <c r="CA1396" i="12"/>
  <c r="BQ1397" i="12"/>
  <c r="CA1399" i="12"/>
  <c r="AR1400" i="12"/>
  <c r="AR1401" i="12"/>
  <c r="BG1404" i="12"/>
  <c r="AW1405" i="12"/>
  <c r="BG1407" i="12"/>
  <c r="CP1408" i="12"/>
  <c r="AM1412" i="12"/>
  <c r="CP910" i="12"/>
  <c r="CP927" i="12"/>
  <c r="CP1300" i="12"/>
  <c r="AM1343" i="12"/>
  <c r="AW1367" i="12"/>
  <c r="CF1372" i="12"/>
  <c r="AR1395" i="12"/>
  <c r="BQ1396" i="12"/>
  <c r="BG1397" i="12"/>
  <c r="BQ1399" i="12"/>
  <c r="CP1401" i="12"/>
  <c r="CP1403" i="12"/>
  <c r="AW1404" i="12"/>
  <c r="AM1405" i="12"/>
  <c r="AW1407" i="12"/>
  <c r="CF1411" i="12"/>
  <c r="CP928" i="12"/>
  <c r="BL1325" i="12"/>
  <c r="CP1340" i="12"/>
  <c r="CA1344" i="12"/>
  <c r="BB1347" i="12"/>
  <c r="CA1351" i="12"/>
  <c r="AM1352" i="12"/>
  <c r="BV1364" i="12"/>
  <c r="BG1373" i="12"/>
  <c r="CP1379" i="12"/>
  <c r="BL1380" i="12"/>
  <c r="CK1384" i="12"/>
  <c r="CF1388" i="12"/>
  <c r="BG1396" i="12"/>
  <c r="AW1397" i="12"/>
  <c r="BG1399" i="12"/>
  <c r="CP1400" i="12"/>
  <c r="AM1404" i="12"/>
  <c r="AM1407" i="12"/>
  <c r="CF1408" i="12"/>
  <c r="CF1409" i="12"/>
  <c r="BV1411" i="12"/>
  <c r="CK1412" i="12"/>
  <c r="CP934" i="12"/>
  <c r="BV1331" i="12"/>
  <c r="AW1335" i="12"/>
  <c r="CF1340" i="12"/>
  <c r="CF1347" i="12"/>
  <c r="AR1348" i="12"/>
  <c r="BQ1352" i="12"/>
  <c r="BG1384" i="12"/>
  <c r="CF1387" i="12"/>
  <c r="BB1388" i="12"/>
  <c r="CK1388" i="12"/>
  <c r="CF1395" i="12"/>
  <c r="CK1397" i="12"/>
  <c r="BV1400" i="12"/>
  <c r="BV1401" i="12"/>
  <c r="BL1403" i="12"/>
  <c r="CA1405" i="12"/>
  <c r="CK1407" i="12"/>
  <c r="BB1408" i="12"/>
  <c r="BB1409" i="12"/>
  <c r="AR1411" i="12"/>
  <c r="BQ1412" i="12"/>
  <c r="CP919" i="12"/>
  <c r="CP920" i="12"/>
  <c r="BV1403" i="12"/>
  <c r="BV1408" i="12"/>
  <c r="CP960" i="12"/>
  <c r="CK1304" i="12"/>
  <c r="CK1305" i="12"/>
  <c r="BB1363" i="12"/>
  <c r="CF1386" i="12"/>
  <c r="CK1404" i="12"/>
  <c r="CK1405" i="12"/>
  <c r="BL1408" i="12"/>
  <c r="CP912" i="12"/>
  <c r="AR1332" i="12"/>
  <c r="AM1359" i="12"/>
  <c r="CA1360" i="12"/>
  <c r="CK1383" i="12"/>
  <c r="BV1409" i="12"/>
  <c r="CP911" i="12"/>
  <c r="CP968" i="12"/>
  <c r="CP1356" i="12"/>
  <c r="BV1385" i="12"/>
  <c r="BV1388" i="12"/>
  <c r="CP1395" i="12"/>
  <c r="AW1396" i="12"/>
  <c r="BL1409" i="12"/>
  <c r="CP974" i="12"/>
  <c r="AR1329" i="12"/>
  <c r="AM1381" i="12"/>
  <c r="CA1382" i="12"/>
  <c r="AM1383" i="12"/>
  <c r="BL1388" i="12"/>
  <c r="AM1396" i="12"/>
  <c r="AW1399" i="12"/>
  <c r="CF1400" i="12"/>
  <c r="CP942" i="12"/>
  <c r="BV1308" i="12"/>
  <c r="BQ1384" i="12"/>
  <c r="CF1403" i="12"/>
  <c r="CA1412" i="12"/>
  <c r="CP943" i="12"/>
  <c r="CP944" i="12"/>
  <c r="CP958" i="12"/>
  <c r="AR1339" i="12"/>
  <c r="BB1411" i="12"/>
  <c r="CP952" i="12"/>
  <c r="CP966" i="12"/>
  <c r="CP992" i="12"/>
  <c r="BQ1336" i="12"/>
  <c r="AM1399" i="12"/>
  <c r="CP998" i="12"/>
  <c r="AM1397" i="12"/>
  <c r="CA1367" i="12"/>
  <c r="AM1368" i="12"/>
  <c r="AW1375" i="12"/>
  <c r="CK1375" i="12"/>
  <c r="CF1401" i="12"/>
  <c r="CP950" i="12"/>
  <c r="CP1006" i="12"/>
  <c r="CP976" i="12"/>
  <c r="CP936" i="12"/>
  <c r="CP982" i="12"/>
  <c r="CA1384" i="12"/>
  <c r="CP984" i="12"/>
  <c r="BL1411" i="12"/>
  <c r="CP1008" i="12"/>
  <c r="CP1000" i="12"/>
  <c r="CP1014" i="12"/>
  <c r="CP935" i="12"/>
  <c r="CP1022" i="12"/>
  <c r="CP1016" i="12"/>
  <c r="CP990" i="12"/>
  <c r="CP1005" i="12"/>
  <c r="CP925" i="12"/>
  <c r="CP1015" i="12"/>
  <c r="CP941" i="12"/>
  <c r="CP987" i="12"/>
  <c r="CP981" i="12"/>
  <c r="CP973" i="12"/>
  <c r="CP953" i="12"/>
  <c r="CP940" i="12"/>
  <c r="CP931" i="12"/>
  <c r="CP909" i="12"/>
  <c r="CP993" i="12"/>
  <c r="CP948" i="12"/>
  <c r="CP923" i="12"/>
  <c r="CP1004" i="12"/>
  <c r="CP1023" i="12"/>
  <c r="CP1021" i="12"/>
  <c r="CP986" i="12"/>
  <c r="CP985" i="12"/>
  <c r="CP980" i="12"/>
  <c r="CP965" i="12"/>
  <c r="CP946" i="12"/>
  <c r="CP917" i="12"/>
  <c r="CP930" i="12"/>
  <c r="CP908" i="12"/>
  <c r="CP978" i="12"/>
  <c r="CP994" i="12"/>
  <c r="CP997" i="12"/>
  <c r="CP1020" i="12"/>
  <c r="CP983" i="12"/>
  <c r="CP971" i="12"/>
  <c r="CP979" i="12"/>
  <c r="CP933" i="12"/>
  <c r="CP945" i="12"/>
  <c r="CP913" i="12"/>
  <c r="CP929" i="12"/>
  <c r="CP907" i="12"/>
  <c r="CP989" i="12"/>
  <c r="CP937" i="12"/>
  <c r="CP1009" i="12"/>
  <c r="CP996" i="12"/>
  <c r="CP1019" i="12"/>
  <c r="CP954" i="12"/>
  <c r="CP961" i="12"/>
  <c r="CP977" i="12"/>
  <c r="CP962" i="12"/>
  <c r="CP975" i="12"/>
  <c r="CP969" i="12"/>
  <c r="CP924" i="12"/>
  <c r="CP906" i="12"/>
  <c r="CP999" i="12"/>
  <c r="CP1003" i="12"/>
  <c r="CP995" i="12"/>
  <c r="CP1017" i="12"/>
  <c r="CP951" i="12"/>
  <c r="CP1010" i="12"/>
  <c r="CP972" i="12"/>
  <c r="CP959" i="12"/>
  <c r="CP938" i="12"/>
  <c r="CP922" i="12"/>
  <c r="CP916" i="12"/>
  <c r="CP921" i="12"/>
  <c r="CP991" i="12"/>
  <c r="CP1013" i="12"/>
  <c r="CP970" i="12"/>
  <c r="CP967" i="12"/>
  <c r="CP915" i="12"/>
  <c r="CP1007" i="12"/>
  <c r="CP1002" i="12"/>
  <c r="CP957" i="12"/>
  <c r="CP949" i="12"/>
  <c r="CP939" i="12"/>
  <c r="CP914" i="12"/>
  <c r="CP1012" i="12"/>
  <c r="CP1011" i="12"/>
  <c r="CP1018" i="12"/>
  <c r="CP963" i="12"/>
  <c r="CP988" i="12"/>
  <c r="CP964" i="12"/>
  <c r="CP1001" i="12"/>
  <c r="CP955" i="12"/>
  <c r="CP947" i="12"/>
  <c r="CP932" i="12"/>
  <c r="CP905" i="12"/>
  <c r="CP956" i="12"/>
  <c r="AN2271" i="12"/>
  <c r="B2278" i="12" s="1"/>
  <c r="AL2271" i="12"/>
  <c r="B2279" i="12" s="1"/>
  <c r="AH2271" i="12"/>
  <c r="B2280" i="12" s="1"/>
  <c r="AM1556" i="12"/>
  <c r="AW1556" i="12"/>
  <c r="BG1556" i="12"/>
  <c r="AM1558" i="12"/>
  <c r="AW1558" i="12"/>
  <c r="AR1557" i="12"/>
  <c r="BB1557" i="12"/>
  <c r="BL1557" i="12"/>
  <c r="AM1560" i="12"/>
  <c r="AW1560" i="12"/>
  <c r="BG1560" i="12"/>
  <c r="AR1564" i="12"/>
  <c r="BB1564" i="12"/>
  <c r="BL1564" i="12"/>
  <c r="AM1568" i="12"/>
  <c r="AW1568" i="12"/>
  <c r="BG1568" i="12"/>
  <c r="AR1572" i="12"/>
  <c r="BB1572" i="12"/>
  <c r="BL1572" i="12"/>
  <c r="AM1576" i="12"/>
  <c r="AW1576" i="12"/>
  <c r="BG1576" i="12"/>
  <c r="AR1580" i="12"/>
  <c r="BB1580" i="12"/>
  <c r="BL1580" i="12"/>
  <c r="AM1584" i="12"/>
  <c r="AW1584" i="12"/>
  <c r="BG1584" i="12"/>
  <c r="AR1588" i="12"/>
  <c r="BB1588" i="12"/>
  <c r="BL1588" i="12"/>
  <c r="AM1592" i="12"/>
  <c r="AW1592" i="12"/>
  <c r="BG1592" i="12"/>
  <c r="BL1556" i="12"/>
  <c r="AM1561" i="12"/>
  <c r="AW1561" i="12"/>
  <c r="BG1561" i="12"/>
  <c r="AR1565" i="12"/>
  <c r="BB1565" i="12"/>
  <c r="BL1565" i="12"/>
  <c r="AM1569" i="12"/>
  <c r="AW1569" i="12"/>
  <c r="BG1569" i="12"/>
  <c r="AR1573" i="12"/>
  <c r="BB1573" i="12"/>
  <c r="BL1573" i="12"/>
  <c r="AM1577" i="12"/>
  <c r="AW1577" i="12"/>
  <c r="BG1577" i="12"/>
  <c r="AR1581" i="12"/>
  <c r="BB1581" i="12"/>
  <c r="BL1581" i="12"/>
  <c r="AM1585" i="12"/>
  <c r="AW1585" i="12"/>
  <c r="BG1585" i="12"/>
  <c r="AR1589" i="12"/>
  <c r="BB1589" i="12"/>
  <c r="BL1589" i="12"/>
  <c r="AM1593" i="12"/>
  <c r="AW1593" i="12"/>
  <c r="BG1593" i="12"/>
  <c r="AR1597" i="12"/>
  <c r="BB1597" i="12"/>
  <c r="BL1597" i="12"/>
  <c r="AM1555" i="12"/>
  <c r="AW1555" i="12"/>
  <c r="BG1555" i="12"/>
  <c r="BG1557" i="12"/>
  <c r="BB1558" i="12"/>
  <c r="BL1558" i="12"/>
  <c r="AM1562" i="12"/>
  <c r="AW1562" i="12"/>
  <c r="BG1562" i="12"/>
  <c r="AR1566" i="12"/>
  <c r="BB1566" i="12"/>
  <c r="BL1566" i="12"/>
  <c r="AM1570" i="12"/>
  <c r="AW1570" i="12"/>
  <c r="BG1570" i="12"/>
  <c r="AR1574" i="12"/>
  <c r="BB1574" i="12"/>
  <c r="BL1574" i="12"/>
  <c r="AM1578" i="12"/>
  <c r="AW1578" i="12"/>
  <c r="BG1578" i="12"/>
  <c r="AR1582" i="12"/>
  <c r="BB1582" i="12"/>
  <c r="BL1582" i="12"/>
  <c r="AM1586" i="12"/>
  <c r="AW1586" i="12"/>
  <c r="BG1586" i="12"/>
  <c r="AR1590" i="12"/>
  <c r="BB1590" i="12"/>
  <c r="BL1590" i="12"/>
  <c r="AM1594" i="12"/>
  <c r="AW1594" i="12"/>
  <c r="BG1594" i="12"/>
  <c r="BB1556" i="12"/>
  <c r="AW1557" i="12"/>
  <c r="AR1558" i="12"/>
  <c r="AR1559" i="12"/>
  <c r="BB1559" i="12"/>
  <c r="BL1559" i="12"/>
  <c r="AM1563" i="12"/>
  <c r="AW1563" i="12"/>
  <c r="BG1563" i="12"/>
  <c r="AR1567" i="12"/>
  <c r="BB1567" i="12"/>
  <c r="BL1567" i="12"/>
  <c r="AM1571" i="12"/>
  <c r="AW1571" i="12"/>
  <c r="BG1571" i="12"/>
  <c r="AR1575" i="12"/>
  <c r="BB1575" i="12"/>
  <c r="BL1575" i="12"/>
  <c r="AM1579" i="12"/>
  <c r="AW1579" i="12"/>
  <c r="BG1579" i="12"/>
  <c r="AR1583" i="12"/>
  <c r="BB1583" i="12"/>
  <c r="BL1583" i="12"/>
  <c r="AM1587" i="12"/>
  <c r="AW1587" i="12"/>
  <c r="BG1587" i="12"/>
  <c r="AR1591" i="12"/>
  <c r="BB1591" i="12"/>
  <c r="BL1591" i="12"/>
  <c r="AM1595" i="12"/>
  <c r="AW1595" i="12"/>
  <c r="BG1595" i="12"/>
  <c r="AR1556" i="12"/>
  <c r="AM1557" i="12"/>
  <c r="AR1560" i="12"/>
  <c r="BB1560" i="12"/>
  <c r="BL1560" i="12"/>
  <c r="AM1564" i="12"/>
  <c r="AW1564" i="12"/>
  <c r="BG1564" i="12"/>
  <c r="AR1568" i="12"/>
  <c r="BB1568" i="12"/>
  <c r="BL1568" i="12"/>
  <c r="AM1572" i="12"/>
  <c r="AW1572" i="12"/>
  <c r="BG1572" i="12"/>
  <c r="AR1576" i="12"/>
  <c r="BB1576" i="12"/>
  <c r="BL1576" i="12"/>
  <c r="AM1580" i="12"/>
  <c r="AW1580" i="12"/>
  <c r="BG1580" i="12"/>
  <c r="AR1584" i="12"/>
  <c r="BB1584" i="12"/>
  <c r="BL1584" i="12"/>
  <c r="AM1588" i="12"/>
  <c r="AW1588" i="12"/>
  <c r="BG1588" i="12"/>
  <c r="BL1555" i="12"/>
  <c r="AR1561" i="12"/>
  <c r="BB1561" i="12"/>
  <c r="BL1561" i="12"/>
  <c r="AR1555" i="12"/>
  <c r="BB1555" i="12"/>
  <c r="BG1558" i="12"/>
  <c r="AR1562" i="12"/>
  <c r="BB1562" i="12"/>
  <c r="BL1562" i="12"/>
  <c r="AM1566" i="12"/>
  <c r="AW1566" i="12"/>
  <c r="BG1566" i="12"/>
  <c r="AR1570" i="12"/>
  <c r="BB1570" i="12"/>
  <c r="BL1570" i="12"/>
  <c r="AM1574" i="12"/>
  <c r="AW1574" i="12"/>
  <c r="BG1574" i="12"/>
  <c r="AR1578" i="12"/>
  <c r="BB1578" i="12"/>
  <c r="BL1578" i="12"/>
  <c r="AM1582" i="12"/>
  <c r="AW1582" i="12"/>
  <c r="BG1582" i="12"/>
  <c r="AR1586" i="12"/>
  <c r="BB1586" i="12"/>
  <c r="BL1586" i="12"/>
  <c r="AM1590" i="12"/>
  <c r="AW1590" i="12"/>
  <c r="BG1590" i="12"/>
  <c r="AR1594" i="12"/>
  <c r="BB1594" i="12"/>
  <c r="BL1594" i="12"/>
  <c r="AM1598" i="12"/>
  <c r="AW1598" i="12"/>
  <c r="BG1598" i="12"/>
  <c r="BG1559" i="12"/>
  <c r="AR1593" i="12"/>
  <c r="BL1595" i="12"/>
  <c r="AW1597" i="12"/>
  <c r="BB1598" i="12"/>
  <c r="AR1601" i="12"/>
  <c r="BB1601" i="12"/>
  <c r="BL1601" i="12"/>
  <c r="AM1605" i="12"/>
  <c r="AW1605" i="12"/>
  <c r="BG1605" i="12"/>
  <c r="AR1609" i="12"/>
  <c r="BB1609" i="12"/>
  <c r="BL1609" i="12"/>
  <c r="AM1613" i="12"/>
  <c r="AW1613" i="12"/>
  <c r="BG1613" i="12"/>
  <c r="AR1617" i="12"/>
  <c r="BB1617" i="12"/>
  <c r="BL1617" i="12"/>
  <c r="AM1621" i="12"/>
  <c r="AW1621" i="12"/>
  <c r="BG1621" i="12"/>
  <c r="AR1625" i="12"/>
  <c r="BB1625" i="12"/>
  <c r="BL1625" i="12"/>
  <c r="AM1629" i="12"/>
  <c r="AW1629" i="12"/>
  <c r="BG1629" i="12"/>
  <c r="AR1633" i="12"/>
  <c r="BB1633" i="12"/>
  <c r="BL1633" i="12"/>
  <c r="BB1563" i="12"/>
  <c r="BB1569" i="12"/>
  <c r="BB1571" i="12"/>
  <c r="BB1577" i="12"/>
  <c r="BB1579" i="12"/>
  <c r="BB1585" i="12"/>
  <c r="BB1587" i="12"/>
  <c r="BB1595" i="12"/>
  <c r="AM1597" i="12"/>
  <c r="AR1598" i="12"/>
  <c r="AR1602" i="12"/>
  <c r="BB1602" i="12"/>
  <c r="BL1602" i="12"/>
  <c r="AM1606" i="12"/>
  <c r="AW1606" i="12"/>
  <c r="BG1606" i="12"/>
  <c r="AR1610" i="12"/>
  <c r="BB1610" i="12"/>
  <c r="BL1610" i="12"/>
  <c r="AM1614" i="12"/>
  <c r="AW1614" i="12"/>
  <c r="BG1614" i="12"/>
  <c r="AR1618" i="12"/>
  <c r="BB1618" i="12"/>
  <c r="BL1618" i="12"/>
  <c r="AM1622" i="12"/>
  <c r="AW1622" i="12"/>
  <c r="BG1622" i="12"/>
  <c r="AR1626" i="12"/>
  <c r="BB1626" i="12"/>
  <c r="BL1626" i="12"/>
  <c r="AM1630" i="12"/>
  <c r="AW1630" i="12"/>
  <c r="BG1630" i="12"/>
  <c r="AR1634" i="12"/>
  <c r="BB1634" i="12"/>
  <c r="BL1634" i="12"/>
  <c r="AM1638" i="12"/>
  <c r="AW1638" i="12"/>
  <c r="BG1638" i="12"/>
  <c r="AW1559" i="12"/>
  <c r="AR1563" i="12"/>
  <c r="BG1565" i="12"/>
  <c r="BG1567" i="12"/>
  <c r="AR1569" i="12"/>
  <c r="AR1571" i="12"/>
  <c r="BG1573" i="12"/>
  <c r="BG1575" i="12"/>
  <c r="AR1577" i="12"/>
  <c r="AR1579" i="12"/>
  <c r="BG1581" i="12"/>
  <c r="BG1583" i="12"/>
  <c r="AR1585" i="12"/>
  <c r="AR1587" i="12"/>
  <c r="BG1589" i="12"/>
  <c r="BL1592" i="12"/>
  <c r="AR1595" i="12"/>
  <c r="BG1596" i="12"/>
  <c r="AR1603" i="12"/>
  <c r="BB1603" i="12"/>
  <c r="BL1603" i="12"/>
  <c r="AM1607" i="12"/>
  <c r="AW1607" i="12"/>
  <c r="BG1607" i="12"/>
  <c r="AR1611" i="12"/>
  <c r="BB1611" i="12"/>
  <c r="BL1611" i="12"/>
  <c r="AM1615" i="12"/>
  <c r="AW1615" i="12"/>
  <c r="BG1615" i="12"/>
  <c r="AR1619" i="12"/>
  <c r="BB1619" i="12"/>
  <c r="BL1619" i="12"/>
  <c r="AM1623" i="12"/>
  <c r="AW1623" i="12"/>
  <c r="BG1623" i="12"/>
  <c r="AR1627" i="12"/>
  <c r="BB1627" i="12"/>
  <c r="BL1627" i="12"/>
  <c r="AM1631" i="12"/>
  <c r="AW1631" i="12"/>
  <c r="BG1631" i="12"/>
  <c r="AM1559" i="12"/>
  <c r="AM1596" i="12"/>
  <c r="AW1596" i="12"/>
  <c r="AM1599" i="12"/>
  <c r="AW1599" i="12"/>
  <c r="BG1599" i="12"/>
  <c r="AM1600" i="12"/>
  <c r="AW1600" i="12"/>
  <c r="BG1600" i="12"/>
  <c r="AR1604" i="12"/>
  <c r="BB1604" i="12"/>
  <c r="BL1604" i="12"/>
  <c r="AM1608" i="12"/>
  <c r="AW1608" i="12"/>
  <c r="BG1608" i="12"/>
  <c r="AR1612" i="12"/>
  <c r="BB1612" i="12"/>
  <c r="BL1612" i="12"/>
  <c r="AM1616" i="12"/>
  <c r="AW1616" i="12"/>
  <c r="BG1616" i="12"/>
  <c r="AR1620" i="12"/>
  <c r="BB1620" i="12"/>
  <c r="BL1620" i="12"/>
  <c r="AM1624" i="12"/>
  <c r="AW1624" i="12"/>
  <c r="BG1624" i="12"/>
  <c r="AM1565" i="12"/>
  <c r="AM1567" i="12"/>
  <c r="AM1573" i="12"/>
  <c r="AM1575" i="12"/>
  <c r="AM1581" i="12"/>
  <c r="AM1583" i="12"/>
  <c r="AM1589" i="12"/>
  <c r="AW1591" i="12"/>
  <c r="AR1592" i="12"/>
  <c r="AM1602" i="12"/>
  <c r="AW1602" i="12"/>
  <c r="BG1602" i="12"/>
  <c r="AR1606" i="12"/>
  <c r="BB1606" i="12"/>
  <c r="BL1606" i="12"/>
  <c r="AM1610" i="12"/>
  <c r="AW1610" i="12"/>
  <c r="BG1610" i="12"/>
  <c r="AR1614" i="12"/>
  <c r="BB1614" i="12"/>
  <c r="BL1614" i="12"/>
  <c r="AM1618" i="12"/>
  <c r="AW1618" i="12"/>
  <c r="BG1618" i="12"/>
  <c r="AR1622" i="12"/>
  <c r="BB1622" i="12"/>
  <c r="BL1622" i="12"/>
  <c r="AM1626" i="12"/>
  <c r="AW1626" i="12"/>
  <c r="BG1626" i="12"/>
  <c r="AR1630" i="12"/>
  <c r="BB1630" i="12"/>
  <c r="BL1630" i="12"/>
  <c r="AM1634" i="12"/>
  <c r="AW1634" i="12"/>
  <c r="BG1634" i="12"/>
  <c r="BL1563" i="12"/>
  <c r="BL1569" i="12"/>
  <c r="BL1571" i="12"/>
  <c r="BL1577" i="12"/>
  <c r="BL1579" i="12"/>
  <c r="BL1585" i="12"/>
  <c r="BL1587" i="12"/>
  <c r="AM1591" i="12"/>
  <c r="BL1596" i="12"/>
  <c r="AM1603" i="12"/>
  <c r="AW1603" i="12"/>
  <c r="BG1603" i="12"/>
  <c r="AR1607" i="12"/>
  <c r="BB1607" i="12"/>
  <c r="BL1607" i="12"/>
  <c r="AM1611" i="12"/>
  <c r="AW1611" i="12"/>
  <c r="BG1611" i="12"/>
  <c r="AR1615" i="12"/>
  <c r="BB1615" i="12"/>
  <c r="BL1615" i="12"/>
  <c r="AM1619" i="12"/>
  <c r="AW1619" i="12"/>
  <c r="BG1619" i="12"/>
  <c r="AR1623" i="12"/>
  <c r="BB1623" i="12"/>
  <c r="BL1623" i="12"/>
  <c r="AM1627" i="12"/>
  <c r="AW1627" i="12"/>
  <c r="BG1627" i="12"/>
  <c r="AR1631" i="12"/>
  <c r="BB1631" i="12"/>
  <c r="BL1631" i="12"/>
  <c r="AM1635" i="12"/>
  <c r="AW1635" i="12"/>
  <c r="BG1635" i="12"/>
  <c r="BL1598" i="12"/>
  <c r="BG1601" i="12"/>
  <c r="AW1604" i="12"/>
  <c r="BG1609" i="12"/>
  <c r="AW1612" i="12"/>
  <c r="BG1617" i="12"/>
  <c r="AW1620" i="12"/>
  <c r="BG1625" i="12"/>
  <c r="AR1628" i="12"/>
  <c r="BB1628" i="12"/>
  <c r="AM1633" i="12"/>
  <c r="AM1636" i="12"/>
  <c r="AW1636" i="12"/>
  <c r="BG1636" i="12"/>
  <c r="AR1638" i="12"/>
  <c r="AR1641" i="12"/>
  <c r="BB1641" i="12"/>
  <c r="BL1641" i="12"/>
  <c r="AM1645" i="12"/>
  <c r="AW1645" i="12"/>
  <c r="BG1645" i="12"/>
  <c r="AR1649" i="12"/>
  <c r="BB1649" i="12"/>
  <c r="BL1649" i="12"/>
  <c r="AM1653" i="12"/>
  <c r="AW1653" i="12"/>
  <c r="BG1653" i="12"/>
  <c r="AR1657" i="12"/>
  <c r="BB1657" i="12"/>
  <c r="BL1657" i="12"/>
  <c r="AM1661" i="12"/>
  <c r="AW1661" i="12"/>
  <c r="BG1661" i="12"/>
  <c r="AR1665" i="12"/>
  <c r="BB1665" i="12"/>
  <c r="BL1665" i="12"/>
  <c r="AM1669" i="12"/>
  <c r="AW1669" i="12"/>
  <c r="BG1669" i="12"/>
  <c r="AR1673" i="12"/>
  <c r="BB1673" i="12"/>
  <c r="BL1673" i="12"/>
  <c r="AW1565" i="12"/>
  <c r="AW1575" i="12"/>
  <c r="AW1581" i="12"/>
  <c r="BL1599" i="12"/>
  <c r="AM1604" i="12"/>
  <c r="AM1612" i="12"/>
  <c r="AM1620" i="12"/>
  <c r="BL1629" i="12"/>
  <c r="BG1632" i="12"/>
  <c r="BL1637" i="12"/>
  <c r="AR1642" i="12"/>
  <c r="BB1642" i="12"/>
  <c r="BL1642" i="12"/>
  <c r="AM1646" i="12"/>
  <c r="AW1646" i="12"/>
  <c r="BG1646" i="12"/>
  <c r="AR1650" i="12"/>
  <c r="BB1650" i="12"/>
  <c r="BL1650" i="12"/>
  <c r="AM1654" i="12"/>
  <c r="AW1654" i="12"/>
  <c r="BG1654" i="12"/>
  <c r="AR1658" i="12"/>
  <c r="BB1658" i="12"/>
  <c r="BL1658" i="12"/>
  <c r="AM1662" i="12"/>
  <c r="AW1662" i="12"/>
  <c r="BG1662" i="12"/>
  <c r="AR1666" i="12"/>
  <c r="BB1666" i="12"/>
  <c r="BL1666" i="12"/>
  <c r="AM1670" i="12"/>
  <c r="AW1670" i="12"/>
  <c r="BG1670" i="12"/>
  <c r="BB1593" i="12"/>
  <c r="BL1600" i="12"/>
  <c r="AW1601" i="12"/>
  <c r="BL1608" i="12"/>
  <c r="AW1609" i="12"/>
  <c r="BL1616" i="12"/>
  <c r="AW1617" i="12"/>
  <c r="BL1624" i="12"/>
  <c r="AW1625" i="12"/>
  <c r="AM1632" i="12"/>
  <c r="AW1632" i="12"/>
  <c r="AM1639" i="12"/>
  <c r="AW1639" i="12"/>
  <c r="BG1639" i="12"/>
  <c r="AR1643" i="12"/>
  <c r="BB1643" i="12"/>
  <c r="BL1643" i="12"/>
  <c r="AM1647" i="12"/>
  <c r="AW1647" i="12"/>
  <c r="BG1647" i="12"/>
  <c r="AR1651" i="12"/>
  <c r="BB1651" i="12"/>
  <c r="BL1651" i="12"/>
  <c r="AM1655" i="12"/>
  <c r="AW1655" i="12"/>
  <c r="BG1655" i="12"/>
  <c r="AR1659" i="12"/>
  <c r="BB1659" i="12"/>
  <c r="BL1659" i="12"/>
  <c r="AM1663" i="12"/>
  <c r="AW1663" i="12"/>
  <c r="BG1663" i="12"/>
  <c r="AR1667" i="12"/>
  <c r="BB1667" i="12"/>
  <c r="BL1667" i="12"/>
  <c r="AM1671" i="12"/>
  <c r="AW1671" i="12"/>
  <c r="BG1671" i="12"/>
  <c r="BB1592" i="12"/>
  <c r="BB1599" i="12"/>
  <c r="AM1601" i="12"/>
  <c r="BL1605" i="12"/>
  <c r="AM1609" i="12"/>
  <c r="BL1613" i="12"/>
  <c r="AM1617" i="12"/>
  <c r="BL1621" i="12"/>
  <c r="AM1625" i="12"/>
  <c r="AR1637" i="12"/>
  <c r="BB1637" i="12"/>
  <c r="AM1640" i="12"/>
  <c r="AW1640" i="12"/>
  <c r="BG1640" i="12"/>
  <c r="AR1644" i="12"/>
  <c r="BB1644" i="12"/>
  <c r="BL1644" i="12"/>
  <c r="AM1648" i="12"/>
  <c r="AW1648" i="12"/>
  <c r="BG1648" i="12"/>
  <c r="AR1652" i="12"/>
  <c r="BB1652" i="12"/>
  <c r="BL1652" i="12"/>
  <c r="AM1656" i="12"/>
  <c r="AW1656" i="12"/>
  <c r="BG1656" i="12"/>
  <c r="AR1660" i="12"/>
  <c r="BB1660" i="12"/>
  <c r="BL1660" i="12"/>
  <c r="AM1664" i="12"/>
  <c r="AW1664" i="12"/>
  <c r="BG1664" i="12"/>
  <c r="AR1668" i="12"/>
  <c r="BB1668" i="12"/>
  <c r="BL1668" i="12"/>
  <c r="AM1672" i="12"/>
  <c r="AW1672" i="12"/>
  <c r="BG1672" i="12"/>
  <c r="BB1596" i="12"/>
  <c r="AR1599" i="12"/>
  <c r="BB1600" i="12"/>
  <c r="BB1608" i="12"/>
  <c r="BB1616" i="12"/>
  <c r="BB1624" i="12"/>
  <c r="AM1628" i="12"/>
  <c r="AW1628" i="12"/>
  <c r="BG1628" i="12"/>
  <c r="BB1629" i="12"/>
  <c r="AR1636" i="12"/>
  <c r="BB1636" i="12"/>
  <c r="BL1636" i="12"/>
  <c r="AM1641" i="12"/>
  <c r="AW1641" i="12"/>
  <c r="BG1641" i="12"/>
  <c r="AR1645" i="12"/>
  <c r="BB1645" i="12"/>
  <c r="BL1645" i="12"/>
  <c r="AM1649" i="12"/>
  <c r="AW1649" i="12"/>
  <c r="BG1649" i="12"/>
  <c r="AR1653" i="12"/>
  <c r="BB1653" i="12"/>
  <c r="BL1653" i="12"/>
  <c r="AM1657" i="12"/>
  <c r="AW1657" i="12"/>
  <c r="BG1657" i="12"/>
  <c r="AR1661" i="12"/>
  <c r="BB1661" i="12"/>
  <c r="BL1661" i="12"/>
  <c r="AM1665" i="12"/>
  <c r="AW1665" i="12"/>
  <c r="BG1665" i="12"/>
  <c r="AW1567" i="12"/>
  <c r="AW1573" i="12"/>
  <c r="AW1583" i="12"/>
  <c r="AW1589" i="12"/>
  <c r="AR1596" i="12"/>
  <c r="AR1600" i="12"/>
  <c r="AR1608" i="12"/>
  <c r="AR1616" i="12"/>
  <c r="AR1624" i="12"/>
  <c r="AR1629" i="12"/>
  <c r="BL1632" i="12"/>
  <c r="BG1633" i="12"/>
  <c r="BL1635" i="12"/>
  <c r="AM1642" i="12"/>
  <c r="AW1642" i="12"/>
  <c r="BG1642" i="12"/>
  <c r="AR1646" i="12"/>
  <c r="BB1646" i="12"/>
  <c r="BL1646" i="12"/>
  <c r="AM1650" i="12"/>
  <c r="AW1650" i="12"/>
  <c r="BG1650" i="12"/>
  <c r="AR1654" i="12"/>
  <c r="BB1654" i="12"/>
  <c r="BL1654" i="12"/>
  <c r="AM1658" i="12"/>
  <c r="AW1658" i="12"/>
  <c r="BG1658" i="12"/>
  <c r="AR1662" i="12"/>
  <c r="BB1662" i="12"/>
  <c r="BL1662" i="12"/>
  <c r="AM1666" i="12"/>
  <c r="AW1666" i="12"/>
  <c r="BG1666" i="12"/>
  <c r="AR1670" i="12"/>
  <c r="BB1670" i="12"/>
  <c r="BL1670" i="12"/>
  <c r="BG1591" i="12"/>
  <c r="BG1597" i="12"/>
  <c r="BB1605" i="12"/>
  <c r="BB1613" i="12"/>
  <c r="BB1621" i="12"/>
  <c r="AR1632" i="12"/>
  <c r="BB1632" i="12"/>
  <c r="BB1635" i="12"/>
  <c r="BG1637" i="12"/>
  <c r="BL1638" i="12"/>
  <c r="AR1639" i="12"/>
  <c r="BB1639" i="12"/>
  <c r="BL1639" i="12"/>
  <c r="AM1643" i="12"/>
  <c r="AW1643" i="12"/>
  <c r="BG1643" i="12"/>
  <c r="AR1647" i="12"/>
  <c r="BB1647" i="12"/>
  <c r="BL1647" i="12"/>
  <c r="AM1651" i="12"/>
  <c r="AW1651" i="12"/>
  <c r="BG1651" i="12"/>
  <c r="AR1655" i="12"/>
  <c r="BB1655" i="12"/>
  <c r="BL1655" i="12"/>
  <c r="AM1659" i="12"/>
  <c r="AW1659" i="12"/>
  <c r="BG1659" i="12"/>
  <c r="AR1663" i="12"/>
  <c r="BB1663" i="12"/>
  <c r="BL1663" i="12"/>
  <c r="AM1667" i="12"/>
  <c r="AW1667" i="12"/>
  <c r="BG1667" i="12"/>
  <c r="AR1671" i="12"/>
  <c r="BB1671" i="12"/>
  <c r="BL1671" i="12"/>
  <c r="BG1604" i="12"/>
  <c r="AW1633" i="12"/>
  <c r="AR1635" i="12"/>
  <c r="BG1652" i="12"/>
  <c r="AR1672" i="12"/>
  <c r="BL1593" i="12"/>
  <c r="AR1613" i="12"/>
  <c r="AW1637" i="12"/>
  <c r="BB1640" i="12"/>
  <c r="BB1656" i="12"/>
  <c r="BB1669" i="12"/>
  <c r="AM1637" i="12"/>
  <c r="BB1638" i="12"/>
  <c r="AR1640" i="12"/>
  <c r="BL1648" i="12"/>
  <c r="AW1652" i="12"/>
  <c r="AR1656" i="12"/>
  <c r="BL1664" i="12"/>
  <c r="BG1668" i="12"/>
  <c r="AR1669" i="12"/>
  <c r="BG1612" i="12"/>
  <c r="AM1652" i="12"/>
  <c r="AW1668" i="12"/>
  <c r="BG1673" i="12"/>
  <c r="AR1621" i="12"/>
  <c r="BL1628" i="12"/>
  <c r="BG1644" i="12"/>
  <c r="BG1660" i="12"/>
  <c r="AM1668" i="12"/>
  <c r="BB1648" i="12"/>
  <c r="BB1664" i="12"/>
  <c r="BL1672" i="12"/>
  <c r="AW1673" i="12"/>
  <c r="AW1644" i="12"/>
  <c r="BL1656" i="12"/>
  <c r="AM1660" i="12"/>
  <c r="BL1669" i="12"/>
  <c r="BL1640" i="12"/>
  <c r="AM1644" i="12"/>
  <c r="AR1605" i="12"/>
  <c r="AR1664" i="12"/>
  <c r="AR1648" i="12"/>
  <c r="AM1673" i="12"/>
  <c r="AW1660" i="12"/>
  <c r="BB1672" i="12"/>
  <c r="BG1620" i="12"/>
  <c r="AZ127" i="5"/>
  <c r="BA127" i="5" s="1"/>
  <c r="BB124" i="5"/>
  <c r="BC124" i="5" s="1"/>
  <c r="AZ95" i="5"/>
  <c r="BA95" i="5" s="1"/>
  <c r="BB92" i="5"/>
  <c r="BC92" i="5" s="1"/>
  <c r="AZ63" i="5"/>
  <c r="BA63" i="5" s="1"/>
  <c r="BB60" i="5"/>
  <c r="BC60" i="5" s="1"/>
  <c r="CA505" i="12"/>
  <c r="BV509" i="12"/>
  <c r="CA513" i="12"/>
  <c r="BV517" i="12"/>
  <c r="CA521" i="12"/>
  <c r="BV525" i="12"/>
  <c r="CA529" i="12"/>
  <c r="BV533" i="12"/>
  <c r="CA537" i="12"/>
  <c r="BV541" i="12"/>
  <c r="CA545" i="12"/>
  <c r="BV549" i="12"/>
  <c r="CA553" i="12"/>
  <c r="BV557" i="12"/>
  <c r="CA561" i="12"/>
  <c r="BV565" i="12"/>
  <c r="CA569" i="12"/>
  <c r="BV573" i="12"/>
  <c r="CA577" i="12"/>
  <c r="BV581" i="12"/>
  <c r="CA585" i="12"/>
  <c r="BV589" i="12"/>
  <c r="CA593" i="12"/>
  <c r="BV597" i="12"/>
  <c r="CA601" i="12"/>
  <c r="BV605" i="12"/>
  <c r="CA609" i="12"/>
  <c r="BV613" i="12"/>
  <c r="CA617" i="12"/>
  <c r="BV621" i="12"/>
  <c r="CA506" i="12"/>
  <c r="BV510" i="12"/>
  <c r="CA514" i="12"/>
  <c r="BV518" i="12"/>
  <c r="CA522" i="12"/>
  <c r="BV526" i="12"/>
  <c r="CA530" i="12"/>
  <c r="BV534" i="12"/>
  <c r="CA538" i="12"/>
  <c r="BV542" i="12"/>
  <c r="CA546" i="12"/>
  <c r="BV550" i="12"/>
  <c r="CA554" i="12"/>
  <c r="BV558" i="12"/>
  <c r="CA562" i="12"/>
  <c r="BV566" i="12"/>
  <c r="CA570" i="12"/>
  <c r="BV574" i="12"/>
  <c r="CA578" i="12"/>
  <c r="BV582" i="12"/>
  <c r="CA586" i="12"/>
  <c r="BV590" i="12"/>
  <c r="CA594" i="12"/>
  <c r="BV598" i="12"/>
  <c r="CA602" i="12"/>
  <c r="BV606" i="12"/>
  <c r="CA610" i="12"/>
  <c r="BV614" i="12"/>
  <c r="CA618" i="12"/>
  <c r="BV622" i="12"/>
  <c r="AR505" i="12"/>
  <c r="BB505" i="12"/>
  <c r="BL505" i="12"/>
  <c r="CA507" i="12"/>
  <c r="BV511" i="12"/>
  <c r="CA515" i="12"/>
  <c r="BV519" i="12"/>
  <c r="CA523" i="12"/>
  <c r="BV527" i="12"/>
  <c r="CA531" i="12"/>
  <c r="BV535" i="12"/>
  <c r="CA539" i="12"/>
  <c r="BV543" i="12"/>
  <c r="CA547" i="12"/>
  <c r="BV551" i="12"/>
  <c r="CA555" i="12"/>
  <c r="BV559" i="12"/>
  <c r="CA563" i="12"/>
  <c r="BV567" i="12"/>
  <c r="CA571" i="12"/>
  <c r="BV575" i="12"/>
  <c r="CA579" i="12"/>
  <c r="BV583" i="12"/>
  <c r="CA587" i="12"/>
  <c r="BV591" i="12"/>
  <c r="CA595" i="12"/>
  <c r="BV599" i="12"/>
  <c r="CA603" i="12"/>
  <c r="BV607" i="12"/>
  <c r="CA508" i="12"/>
  <c r="BV512" i="12"/>
  <c r="CA516" i="12"/>
  <c r="BV520" i="12"/>
  <c r="CA524" i="12"/>
  <c r="BV528" i="12"/>
  <c r="CA532" i="12"/>
  <c r="BV536" i="12"/>
  <c r="CA540" i="12"/>
  <c r="BV544" i="12"/>
  <c r="CA548" i="12"/>
  <c r="BV552" i="12"/>
  <c r="CA556" i="12"/>
  <c r="BV560" i="12"/>
  <c r="CA564" i="12"/>
  <c r="BV568" i="12"/>
  <c r="CA572" i="12"/>
  <c r="BV576" i="12"/>
  <c r="CA580" i="12"/>
  <c r="BV584" i="12"/>
  <c r="CA588" i="12"/>
  <c r="BV592" i="12"/>
  <c r="CA596" i="12"/>
  <c r="BV600" i="12"/>
  <c r="CA604" i="12"/>
  <c r="BV608" i="12"/>
  <c r="CA612" i="12"/>
  <c r="BV616" i="12"/>
  <c r="CA620" i="12"/>
  <c r="BV505" i="12"/>
  <c r="CA509" i="12"/>
  <c r="BV513" i="12"/>
  <c r="CA517" i="12"/>
  <c r="BV521" i="12"/>
  <c r="CA525" i="12"/>
  <c r="BV529" i="12"/>
  <c r="CA533" i="12"/>
  <c r="BV537" i="12"/>
  <c r="CA541" i="12"/>
  <c r="BV545" i="12"/>
  <c r="CA549" i="12"/>
  <c r="BV553" i="12"/>
  <c r="CA557" i="12"/>
  <c r="BV561" i="12"/>
  <c r="CA565" i="12"/>
  <c r="BV569" i="12"/>
  <c r="CA573" i="12"/>
  <c r="BV577" i="12"/>
  <c r="CA581" i="12"/>
  <c r="BV585" i="12"/>
  <c r="CA589" i="12"/>
  <c r="BV593" i="12"/>
  <c r="CA597" i="12"/>
  <c r="BV601" i="12"/>
  <c r="CA605" i="12"/>
  <c r="BV609" i="12"/>
  <c r="CA613" i="12"/>
  <c r="BV617" i="12"/>
  <c r="CA621" i="12"/>
  <c r="BV506" i="12"/>
  <c r="CA510" i="12"/>
  <c r="BV514" i="12"/>
  <c r="CA518" i="12"/>
  <c r="BV522" i="12"/>
  <c r="CA526" i="12"/>
  <c r="BV530" i="12"/>
  <c r="CA534" i="12"/>
  <c r="BV538" i="12"/>
  <c r="CA542" i="12"/>
  <c r="BV546" i="12"/>
  <c r="CA550" i="12"/>
  <c r="BV554" i="12"/>
  <c r="CA558" i="12"/>
  <c r="BV562" i="12"/>
  <c r="CA566" i="12"/>
  <c r="BV570" i="12"/>
  <c r="CA574" i="12"/>
  <c r="BV578" i="12"/>
  <c r="CA582" i="12"/>
  <c r="BV586" i="12"/>
  <c r="CA590" i="12"/>
  <c r="BV594" i="12"/>
  <c r="CA598" i="12"/>
  <c r="BV602" i="12"/>
  <c r="CA606" i="12"/>
  <c r="BV610" i="12"/>
  <c r="CA614" i="12"/>
  <c r="BV618" i="12"/>
  <c r="BV507" i="12"/>
  <c r="CA511" i="12"/>
  <c r="BV516" i="12"/>
  <c r="CA520" i="12"/>
  <c r="BV539" i="12"/>
  <c r="CA543" i="12"/>
  <c r="BV548" i="12"/>
  <c r="CA552" i="12"/>
  <c r="BV571" i="12"/>
  <c r="CA575" i="12"/>
  <c r="BV580" i="12"/>
  <c r="CA584" i="12"/>
  <c r="BV603" i="12"/>
  <c r="CA607" i="12"/>
  <c r="CA611" i="12"/>
  <c r="AW505" i="12"/>
  <c r="AR506" i="12"/>
  <c r="BB506" i="12"/>
  <c r="BL506" i="12"/>
  <c r="AM508" i="12"/>
  <c r="AW508" i="12"/>
  <c r="BG508" i="12"/>
  <c r="BQ508" i="12"/>
  <c r="AR510" i="12"/>
  <c r="BB510" i="12"/>
  <c r="BL510" i="12"/>
  <c r="AM512" i="12"/>
  <c r="AW512" i="12"/>
  <c r="BG512" i="12"/>
  <c r="BQ512" i="12"/>
  <c r="AR514" i="12"/>
  <c r="BB514" i="12"/>
  <c r="BL514" i="12"/>
  <c r="AM516" i="12"/>
  <c r="AW516" i="12"/>
  <c r="BG516" i="12"/>
  <c r="BQ516" i="12"/>
  <c r="AR518" i="12"/>
  <c r="BB518" i="12"/>
  <c r="BL518" i="12"/>
  <c r="AM520" i="12"/>
  <c r="AW520" i="12"/>
  <c r="BG520" i="12"/>
  <c r="BQ520" i="12"/>
  <c r="AR522" i="12"/>
  <c r="BB522" i="12"/>
  <c r="BL522" i="12"/>
  <c r="AM524" i="12"/>
  <c r="AW524" i="12"/>
  <c r="BG524" i="12"/>
  <c r="BQ524" i="12"/>
  <c r="AR526" i="12"/>
  <c r="BB526" i="12"/>
  <c r="BL526" i="12"/>
  <c r="AM528" i="12"/>
  <c r="AW528" i="12"/>
  <c r="BG528" i="12"/>
  <c r="BQ528" i="12"/>
  <c r="AR530" i="12"/>
  <c r="BB530" i="12"/>
  <c r="BL530" i="12"/>
  <c r="AM532" i="12"/>
  <c r="AW532" i="12"/>
  <c r="BG532" i="12"/>
  <c r="BQ532" i="12"/>
  <c r="AR534" i="12"/>
  <c r="BB534" i="12"/>
  <c r="BL534" i="12"/>
  <c r="AM536" i="12"/>
  <c r="AW536" i="12"/>
  <c r="BG536" i="12"/>
  <c r="BQ536" i="12"/>
  <c r="AR538" i="12"/>
  <c r="BB538" i="12"/>
  <c r="BL538" i="12"/>
  <c r="AM540" i="12"/>
  <c r="AW540" i="12"/>
  <c r="BG540" i="12"/>
  <c r="BQ540" i="12"/>
  <c r="AR542" i="12"/>
  <c r="BB542" i="12"/>
  <c r="BL542" i="12"/>
  <c r="AM544" i="12"/>
  <c r="AW544" i="12"/>
  <c r="BG544" i="12"/>
  <c r="BQ544" i="12"/>
  <c r="CA622" i="12"/>
  <c r="CA623" i="12"/>
  <c r="AM505" i="12"/>
  <c r="CF505" i="12"/>
  <c r="CF509" i="12"/>
  <c r="CF513" i="12"/>
  <c r="CF517" i="12"/>
  <c r="CF521" i="12"/>
  <c r="CF525" i="12"/>
  <c r="CF529" i="12"/>
  <c r="CF533" i="12"/>
  <c r="CF537" i="12"/>
  <c r="CF541" i="12"/>
  <c r="CF545" i="12"/>
  <c r="CF549" i="12"/>
  <c r="CF553" i="12"/>
  <c r="BV515" i="12"/>
  <c r="CA519" i="12"/>
  <c r="BV524" i="12"/>
  <c r="CA528" i="12"/>
  <c r="BV547" i="12"/>
  <c r="CA551" i="12"/>
  <c r="BV556" i="12"/>
  <c r="CA560" i="12"/>
  <c r="BV579" i="12"/>
  <c r="CA583" i="12"/>
  <c r="BV588" i="12"/>
  <c r="CA592" i="12"/>
  <c r="BV620" i="12"/>
  <c r="AM507" i="12"/>
  <c r="AW507" i="12"/>
  <c r="BG507" i="12"/>
  <c r="BQ507" i="12"/>
  <c r="AR509" i="12"/>
  <c r="BB509" i="12"/>
  <c r="BL509" i="12"/>
  <c r="AM511" i="12"/>
  <c r="AW511" i="12"/>
  <c r="BG511" i="12"/>
  <c r="BQ511" i="12"/>
  <c r="AR513" i="12"/>
  <c r="BB513" i="12"/>
  <c r="BL513" i="12"/>
  <c r="AM515" i="12"/>
  <c r="AW515" i="12"/>
  <c r="BG515" i="12"/>
  <c r="BQ515" i="12"/>
  <c r="AR517" i="12"/>
  <c r="BB517" i="12"/>
  <c r="BL517" i="12"/>
  <c r="AM519" i="12"/>
  <c r="AW519" i="12"/>
  <c r="BG519" i="12"/>
  <c r="BQ519" i="12"/>
  <c r="AR521" i="12"/>
  <c r="BB521" i="12"/>
  <c r="BL521" i="12"/>
  <c r="AM523" i="12"/>
  <c r="AW523" i="12"/>
  <c r="BG523" i="12"/>
  <c r="BQ523" i="12"/>
  <c r="AR525" i="12"/>
  <c r="BB525" i="12"/>
  <c r="BL525" i="12"/>
  <c r="AM527" i="12"/>
  <c r="AW527" i="12"/>
  <c r="BG527" i="12"/>
  <c r="BQ527" i="12"/>
  <c r="AR529" i="12"/>
  <c r="BB529" i="12"/>
  <c r="BL529" i="12"/>
  <c r="AM531" i="12"/>
  <c r="AW531" i="12"/>
  <c r="BG531" i="12"/>
  <c r="BQ531" i="12"/>
  <c r="AR533" i="12"/>
  <c r="BB533" i="12"/>
  <c r="BL533" i="12"/>
  <c r="AM535" i="12"/>
  <c r="AW535" i="12"/>
  <c r="BG535" i="12"/>
  <c r="BQ535" i="12"/>
  <c r="AR537" i="12"/>
  <c r="BB537" i="12"/>
  <c r="BL537" i="12"/>
  <c r="AM539" i="12"/>
  <c r="AW539" i="12"/>
  <c r="BG539" i="12"/>
  <c r="BQ539" i="12"/>
  <c r="AR541" i="12"/>
  <c r="BB541" i="12"/>
  <c r="BL541" i="12"/>
  <c r="AM543" i="12"/>
  <c r="AW543" i="12"/>
  <c r="BG543" i="12"/>
  <c r="BQ543" i="12"/>
  <c r="BV612" i="12"/>
  <c r="BV619" i="12"/>
  <c r="CF508" i="12"/>
  <c r="CF512" i="12"/>
  <c r="CF516" i="12"/>
  <c r="CF520" i="12"/>
  <c r="CF524" i="12"/>
  <c r="CF528" i="12"/>
  <c r="CF532" i="12"/>
  <c r="CF536" i="12"/>
  <c r="CF540" i="12"/>
  <c r="CF544" i="12"/>
  <c r="CF548" i="12"/>
  <c r="CF552" i="12"/>
  <c r="BV523" i="12"/>
  <c r="CA527" i="12"/>
  <c r="BV532" i="12"/>
  <c r="CA536" i="12"/>
  <c r="BV555" i="12"/>
  <c r="CA559" i="12"/>
  <c r="BV564" i="12"/>
  <c r="CA568" i="12"/>
  <c r="CA616" i="12"/>
  <c r="CF507" i="12"/>
  <c r="CF511" i="12"/>
  <c r="CF515" i="12"/>
  <c r="CF519" i="12"/>
  <c r="CF523" i="12"/>
  <c r="CF527" i="12"/>
  <c r="CF531" i="12"/>
  <c r="CF535" i="12"/>
  <c r="CF539" i="12"/>
  <c r="CF543" i="12"/>
  <c r="CF547" i="12"/>
  <c r="CF551" i="12"/>
  <c r="CF555" i="12"/>
  <c r="BV508" i="12"/>
  <c r="CA512" i="12"/>
  <c r="BV531" i="12"/>
  <c r="CA535" i="12"/>
  <c r="BV540" i="12"/>
  <c r="CA544" i="12"/>
  <c r="BV563" i="12"/>
  <c r="CA567" i="12"/>
  <c r="BV572" i="12"/>
  <c r="CA576" i="12"/>
  <c r="BV595" i="12"/>
  <c r="CA599" i="12"/>
  <c r="BV604" i="12"/>
  <c r="CA608" i="12"/>
  <c r="BV623" i="12"/>
  <c r="BQ505" i="12"/>
  <c r="AR507" i="12"/>
  <c r="BB507" i="12"/>
  <c r="BL507" i="12"/>
  <c r="AM509" i="12"/>
  <c r="AW509" i="12"/>
  <c r="BG509" i="12"/>
  <c r="BQ509" i="12"/>
  <c r="AR511" i="12"/>
  <c r="BB511" i="12"/>
  <c r="BL511" i="12"/>
  <c r="AM513" i="12"/>
  <c r="AW513" i="12"/>
  <c r="BG513" i="12"/>
  <c r="BQ513" i="12"/>
  <c r="AR515" i="12"/>
  <c r="BB515" i="12"/>
  <c r="BL515" i="12"/>
  <c r="AM517" i="12"/>
  <c r="AW517" i="12"/>
  <c r="BG517" i="12"/>
  <c r="BQ517" i="12"/>
  <c r="AR519" i="12"/>
  <c r="BB519" i="12"/>
  <c r="BL519" i="12"/>
  <c r="AM521" i="12"/>
  <c r="AW521" i="12"/>
  <c r="BG521" i="12"/>
  <c r="BQ521" i="12"/>
  <c r="AR523" i="12"/>
  <c r="BB523" i="12"/>
  <c r="BL523" i="12"/>
  <c r="AM525" i="12"/>
  <c r="AW525" i="12"/>
  <c r="BG525" i="12"/>
  <c r="BQ525" i="12"/>
  <c r="AR527" i="12"/>
  <c r="BB527" i="12"/>
  <c r="BL527" i="12"/>
  <c r="AM529" i="12"/>
  <c r="AW529" i="12"/>
  <c r="BG529" i="12"/>
  <c r="BQ529" i="12"/>
  <c r="AR531" i="12"/>
  <c r="BB531" i="12"/>
  <c r="BL531" i="12"/>
  <c r="AM533" i="12"/>
  <c r="AW533" i="12"/>
  <c r="BG533" i="12"/>
  <c r="BQ533" i="12"/>
  <c r="AR535" i="12"/>
  <c r="BB535" i="12"/>
  <c r="BL535" i="12"/>
  <c r="AM537" i="12"/>
  <c r="AW537" i="12"/>
  <c r="BG537" i="12"/>
  <c r="BQ537" i="12"/>
  <c r="AR539" i="12"/>
  <c r="BB539" i="12"/>
  <c r="BL539" i="12"/>
  <c r="AM541" i="12"/>
  <c r="AW541" i="12"/>
  <c r="BG541" i="12"/>
  <c r="BQ541" i="12"/>
  <c r="AR543" i="12"/>
  <c r="BG505" i="12"/>
  <c r="AW506" i="12"/>
  <c r="BL508" i="12"/>
  <c r="BQ510" i="12"/>
  <c r="AR520" i="12"/>
  <c r="AW522" i="12"/>
  <c r="BL524" i="12"/>
  <c r="BQ526" i="12"/>
  <c r="AR536" i="12"/>
  <c r="AW538" i="12"/>
  <c r="BL540" i="12"/>
  <c r="BQ542" i="12"/>
  <c r="AR545" i="12"/>
  <c r="BB545" i="12"/>
  <c r="BL545" i="12"/>
  <c r="AM546" i="12"/>
  <c r="AW546" i="12"/>
  <c r="BG546" i="12"/>
  <c r="BQ546" i="12"/>
  <c r="AR552" i="12"/>
  <c r="BB552" i="12"/>
  <c r="BL552" i="12"/>
  <c r="AM553" i="12"/>
  <c r="AW553" i="12"/>
  <c r="BG553" i="12"/>
  <c r="BQ553" i="12"/>
  <c r="AR554" i="12"/>
  <c r="BB554" i="12"/>
  <c r="BL554" i="12"/>
  <c r="AR557" i="12"/>
  <c r="BB557" i="12"/>
  <c r="BL557" i="12"/>
  <c r="AM559" i="12"/>
  <c r="AW559" i="12"/>
  <c r="BG559" i="12"/>
  <c r="BQ559" i="12"/>
  <c r="AR561" i="12"/>
  <c r="BB561" i="12"/>
  <c r="BL561" i="12"/>
  <c r="AM563" i="12"/>
  <c r="AW563" i="12"/>
  <c r="BG563" i="12"/>
  <c r="BQ563" i="12"/>
  <c r="AR565" i="12"/>
  <c r="BB565" i="12"/>
  <c r="BL565" i="12"/>
  <c r="AM567" i="12"/>
  <c r="AW567" i="12"/>
  <c r="BG567" i="12"/>
  <c r="BQ567" i="12"/>
  <c r="AR569" i="12"/>
  <c r="BB569" i="12"/>
  <c r="BL569" i="12"/>
  <c r="AM571" i="12"/>
  <c r="AW571" i="12"/>
  <c r="BG571" i="12"/>
  <c r="BQ571" i="12"/>
  <c r="AR573" i="12"/>
  <c r="BB573" i="12"/>
  <c r="BL573" i="12"/>
  <c r="AM575" i="12"/>
  <c r="AW575" i="12"/>
  <c r="BG575" i="12"/>
  <c r="BQ575" i="12"/>
  <c r="AR577" i="12"/>
  <c r="BB577" i="12"/>
  <c r="BL577" i="12"/>
  <c r="AM579" i="12"/>
  <c r="AW579" i="12"/>
  <c r="BG579" i="12"/>
  <c r="BQ579" i="12"/>
  <c r="AR581" i="12"/>
  <c r="BB581" i="12"/>
  <c r="BL581" i="12"/>
  <c r="AM583" i="12"/>
  <c r="AW583" i="12"/>
  <c r="BG583" i="12"/>
  <c r="BQ583" i="12"/>
  <c r="AR585" i="12"/>
  <c r="BB585" i="12"/>
  <c r="BL585" i="12"/>
  <c r="AM587" i="12"/>
  <c r="AW587" i="12"/>
  <c r="BG587" i="12"/>
  <c r="BQ587" i="12"/>
  <c r="AR589" i="12"/>
  <c r="BB589" i="12"/>
  <c r="BL589" i="12"/>
  <c r="AM591" i="12"/>
  <c r="AW591" i="12"/>
  <c r="BG591" i="12"/>
  <c r="BQ591" i="12"/>
  <c r="AR593" i="12"/>
  <c r="BB593" i="12"/>
  <c r="BL593" i="12"/>
  <c r="AM595" i="12"/>
  <c r="AW595" i="12"/>
  <c r="BG595" i="12"/>
  <c r="BQ595" i="12"/>
  <c r="AR597" i="12"/>
  <c r="BB597" i="12"/>
  <c r="BL597" i="12"/>
  <c r="AM599" i="12"/>
  <c r="AW599" i="12"/>
  <c r="BG599" i="12"/>
  <c r="BQ599" i="12"/>
  <c r="AR601" i="12"/>
  <c r="BB601" i="12"/>
  <c r="BL601" i="12"/>
  <c r="AM603" i="12"/>
  <c r="AW603" i="12"/>
  <c r="BG603" i="12"/>
  <c r="BQ603" i="12"/>
  <c r="AR605" i="12"/>
  <c r="BB605" i="12"/>
  <c r="BL605" i="12"/>
  <c r="AM607" i="12"/>
  <c r="AW607" i="12"/>
  <c r="BG607" i="12"/>
  <c r="BQ607" i="12"/>
  <c r="AR609" i="12"/>
  <c r="BB609" i="12"/>
  <c r="BL609" i="12"/>
  <c r="AM611" i="12"/>
  <c r="AW611" i="12"/>
  <c r="BG611" i="12"/>
  <c r="BQ611" i="12"/>
  <c r="AR613" i="12"/>
  <c r="BB613" i="12"/>
  <c r="BL613" i="12"/>
  <c r="AM615" i="12"/>
  <c r="AW615" i="12"/>
  <c r="BG615" i="12"/>
  <c r="BQ615" i="12"/>
  <c r="AR617" i="12"/>
  <c r="BB617" i="12"/>
  <c r="BL617" i="12"/>
  <c r="AM619" i="12"/>
  <c r="AW619" i="12"/>
  <c r="BG619" i="12"/>
  <c r="BQ619" i="12"/>
  <c r="AR621" i="12"/>
  <c r="BB621" i="12"/>
  <c r="BL621" i="12"/>
  <c r="BQ623" i="12"/>
  <c r="BB550" i="12"/>
  <c r="AM556" i="12"/>
  <c r="BQ556" i="12"/>
  <c r="AW560" i="12"/>
  <c r="AW564" i="12"/>
  <c r="AW568" i="12"/>
  <c r="AM572" i="12"/>
  <c r="BQ572" i="12"/>
  <c r="AW576" i="12"/>
  <c r="AM580" i="12"/>
  <c r="BB586" i="12"/>
  <c r="BL590" i="12"/>
  <c r="BB594" i="12"/>
  <c r="AR602" i="12"/>
  <c r="AW608" i="12"/>
  <c r="AW612" i="12"/>
  <c r="AM616" i="12"/>
  <c r="AR622" i="12"/>
  <c r="BV611" i="12"/>
  <c r="AM506" i="12"/>
  <c r="CF506" i="12"/>
  <c r="BB508" i="12"/>
  <c r="BG510" i="12"/>
  <c r="AM522" i="12"/>
  <c r="CF522" i="12"/>
  <c r="BB524" i="12"/>
  <c r="BG526" i="12"/>
  <c r="AM538" i="12"/>
  <c r="CF538" i="12"/>
  <c r="BB540" i="12"/>
  <c r="BG542" i="12"/>
  <c r="AR547" i="12"/>
  <c r="BB547" i="12"/>
  <c r="BL547" i="12"/>
  <c r="AM555" i="12"/>
  <c r="AW555" i="12"/>
  <c r="BG555" i="12"/>
  <c r="BQ555" i="12"/>
  <c r="CF556" i="12"/>
  <c r="CF560" i="12"/>
  <c r="CF564" i="12"/>
  <c r="CF568" i="12"/>
  <c r="CF572" i="12"/>
  <c r="CF576" i="12"/>
  <c r="CF580" i="12"/>
  <c r="CF584" i="12"/>
  <c r="CF588" i="12"/>
  <c r="CF592" i="12"/>
  <c r="CF596" i="12"/>
  <c r="CF600" i="12"/>
  <c r="CF604" i="12"/>
  <c r="CF608" i="12"/>
  <c r="CF612" i="12"/>
  <c r="CF616" i="12"/>
  <c r="CF620" i="12"/>
  <c r="AR548" i="12"/>
  <c r="AM549" i="12"/>
  <c r="AW549" i="12"/>
  <c r="BQ549" i="12"/>
  <c r="BG556" i="12"/>
  <c r="AR558" i="12"/>
  <c r="AM564" i="12"/>
  <c r="BQ564" i="12"/>
  <c r="BL570" i="12"/>
  <c r="BL574" i="12"/>
  <c r="BB578" i="12"/>
  <c r="AR582" i="12"/>
  <c r="AM592" i="12"/>
  <c r="BG592" i="12"/>
  <c r="AM596" i="12"/>
  <c r="BQ596" i="12"/>
  <c r="BB602" i="12"/>
  <c r="BG604" i="12"/>
  <c r="BL614" i="12"/>
  <c r="AW620" i="12"/>
  <c r="BV587" i="12"/>
  <c r="BV596" i="12"/>
  <c r="BV615" i="12"/>
  <c r="AR508" i="12"/>
  <c r="AW510" i="12"/>
  <c r="BL512" i="12"/>
  <c r="BQ514" i="12"/>
  <c r="AR524" i="12"/>
  <c r="AW526" i="12"/>
  <c r="BL528" i="12"/>
  <c r="BQ530" i="12"/>
  <c r="AR540" i="12"/>
  <c r="AW542" i="12"/>
  <c r="AM548" i="12"/>
  <c r="AW548" i="12"/>
  <c r="BG548" i="12"/>
  <c r="BQ548" i="12"/>
  <c r="AR549" i="12"/>
  <c r="BB549" i="12"/>
  <c r="BL549" i="12"/>
  <c r="AM550" i="12"/>
  <c r="AW550" i="12"/>
  <c r="BG550" i="12"/>
  <c r="BQ550" i="12"/>
  <c r="AR556" i="12"/>
  <c r="BB556" i="12"/>
  <c r="BL556" i="12"/>
  <c r="AM558" i="12"/>
  <c r="AW558" i="12"/>
  <c r="BG558" i="12"/>
  <c r="BQ558" i="12"/>
  <c r="AR560" i="12"/>
  <c r="BB560" i="12"/>
  <c r="BL560" i="12"/>
  <c r="AM562" i="12"/>
  <c r="AW562" i="12"/>
  <c r="BG562" i="12"/>
  <c r="BQ562" i="12"/>
  <c r="AR564" i="12"/>
  <c r="BB564" i="12"/>
  <c r="BL564" i="12"/>
  <c r="AM566" i="12"/>
  <c r="AW566" i="12"/>
  <c r="BG566" i="12"/>
  <c r="BQ566" i="12"/>
  <c r="AR568" i="12"/>
  <c r="BB568" i="12"/>
  <c r="BL568" i="12"/>
  <c r="AM570" i="12"/>
  <c r="AW570" i="12"/>
  <c r="BG570" i="12"/>
  <c r="BQ570" i="12"/>
  <c r="AR572" i="12"/>
  <c r="BB572" i="12"/>
  <c r="BL572" i="12"/>
  <c r="AM574" i="12"/>
  <c r="AW574" i="12"/>
  <c r="BG574" i="12"/>
  <c r="BQ574" i="12"/>
  <c r="AR576" i="12"/>
  <c r="BB576" i="12"/>
  <c r="BL576" i="12"/>
  <c r="AM578" i="12"/>
  <c r="AW578" i="12"/>
  <c r="BG578" i="12"/>
  <c r="BQ578" i="12"/>
  <c r="AR580" i="12"/>
  <c r="BB580" i="12"/>
  <c r="BL580" i="12"/>
  <c r="AM582" i="12"/>
  <c r="AW582" i="12"/>
  <c r="BG582" i="12"/>
  <c r="BQ582" i="12"/>
  <c r="AR584" i="12"/>
  <c r="BB584" i="12"/>
  <c r="BL584" i="12"/>
  <c r="AM586" i="12"/>
  <c r="AW586" i="12"/>
  <c r="BG586" i="12"/>
  <c r="BQ586" i="12"/>
  <c r="AR588" i="12"/>
  <c r="BB588" i="12"/>
  <c r="BL588" i="12"/>
  <c r="AM590" i="12"/>
  <c r="AW590" i="12"/>
  <c r="BG590" i="12"/>
  <c r="BQ590" i="12"/>
  <c r="AR592" i="12"/>
  <c r="BB592" i="12"/>
  <c r="BL592" i="12"/>
  <c r="AM594" i="12"/>
  <c r="AW594" i="12"/>
  <c r="BG594" i="12"/>
  <c r="BQ594" i="12"/>
  <c r="AR596" i="12"/>
  <c r="BB596" i="12"/>
  <c r="BL596" i="12"/>
  <c r="AM598" i="12"/>
  <c r="AW598" i="12"/>
  <c r="BG598" i="12"/>
  <c r="BQ598" i="12"/>
  <c r="AR600" i="12"/>
  <c r="BB600" i="12"/>
  <c r="BL600" i="12"/>
  <c r="AM602" i="12"/>
  <c r="AW602" i="12"/>
  <c r="BG602" i="12"/>
  <c r="BQ602" i="12"/>
  <c r="AR604" i="12"/>
  <c r="BB604" i="12"/>
  <c r="BL604" i="12"/>
  <c r="AM606" i="12"/>
  <c r="AW606" i="12"/>
  <c r="BG606" i="12"/>
  <c r="BQ606" i="12"/>
  <c r="AR608" i="12"/>
  <c r="BB608" i="12"/>
  <c r="BL608" i="12"/>
  <c r="AM610" i="12"/>
  <c r="AW610" i="12"/>
  <c r="BG610" i="12"/>
  <c r="BQ610" i="12"/>
  <c r="AR612" i="12"/>
  <c r="BB612" i="12"/>
  <c r="BL612" i="12"/>
  <c r="AM614" i="12"/>
  <c r="AW614" i="12"/>
  <c r="BG614" i="12"/>
  <c r="BQ614" i="12"/>
  <c r="AR616" i="12"/>
  <c r="BB616" i="12"/>
  <c r="BL616" i="12"/>
  <c r="AM618" i="12"/>
  <c r="AW618" i="12"/>
  <c r="BG618" i="12"/>
  <c r="BQ618" i="12"/>
  <c r="AR620" i="12"/>
  <c r="BB620" i="12"/>
  <c r="BL620" i="12"/>
  <c r="AM622" i="12"/>
  <c r="AW622" i="12"/>
  <c r="BG622" i="12"/>
  <c r="BQ622" i="12"/>
  <c r="CF623" i="12"/>
  <c r="CF618" i="12"/>
  <c r="BL548" i="12"/>
  <c r="BG560" i="12"/>
  <c r="BB562" i="12"/>
  <c r="BG568" i="12"/>
  <c r="BB570" i="12"/>
  <c r="BG576" i="12"/>
  <c r="BQ580" i="12"/>
  <c r="BG584" i="12"/>
  <c r="AW588" i="12"/>
  <c r="AW592" i="12"/>
  <c r="BG596" i="12"/>
  <c r="BQ600" i="12"/>
  <c r="AM604" i="12"/>
  <c r="BL610" i="12"/>
  <c r="AM612" i="12"/>
  <c r="BQ612" i="12"/>
  <c r="BL618" i="12"/>
  <c r="BL622" i="12"/>
  <c r="AM510" i="12"/>
  <c r="CF510" i="12"/>
  <c r="BB512" i="12"/>
  <c r="BG514" i="12"/>
  <c r="AM526" i="12"/>
  <c r="CF526" i="12"/>
  <c r="BB528" i="12"/>
  <c r="BG530" i="12"/>
  <c r="AM542" i="12"/>
  <c r="CF542" i="12"/>
  <c r="CF546" i="12"/>
  <c r="AR551" i="12"/>
  <c r="BB551" i="12"/>
  <c r="BL551" i="12"/>
  <c r="CF559" i="12"/>
  <c r="CF563" i="12"/>
  <c r="CF567" i="12"/>
  <c r="CF571" i="12"/>
  <c r="CF575" i="12"/>
  <c r="CF579" i="12"/>
  <c r="CF583" i="12"/>
  <c r="CF587" i="12"/>
  <c r="CF591" i="12"/>
  <c r="CF595" i="12"/>
  <c r="CF599" i="12"/>
  <c r="CF603" i="12"/>
  <c r="CF607" i="12"/>
  <c r="CF611" i="12"/>
  <c r="CF615" i="12"/>
  <c r="CF619" i="12"/>
  <c r="AR550" i="12"/>
  <c r="AM560" i="12"/>
  <c r="BG564" i="12"/>
  <c r="AM568" i="12"/>
  <c r="BQ568" i="12"/>
  <c r="AW572" i="12"/>
  <c r="AM576" i="12"/>
  <c r="BQ576" i="12"/>
  <c r="BL582" i="12"/>
  <c r="AM584" i="12"/>
  <c r="BQ584" i="12"/>
  <c r="AM588" i="12"/>
  <c r="BG588" i="12"/>
  <c r="AR594" i="12"/>
  <c r="AR598" i="12"/>
  <c r="BB606" i="12"/>
  <c r="BB610" i="12"/>
  <c r="BB614" i="12"/>
  <c r="AW616" i="12"/>
  <c r="BG616" i="12"/>
  <c r="AR512" i="12"/>
  <c r="AW514" i="12"/>
  <c r="BL516" i="12"/>
  <c r="BQ518" i="12"/>
  <c r="AR528" i="12"/>
  <c r="AW530" i="12"/>
  <c r="BL532" i="12"/>
  <c r="BQ534" i="12"/>
  <c r="BL543" i="12"/>
  <c r="AM545" i="12"/>
  <c r="AW545" i="12"/>
  <c r="BG545" i="12"/>
  <c r="BQ545" i="12"/>
  <c r="AR546" i="12"/>
  <c r="BB546" i="12"/>
  <c r="BL546" i="12"/>
  <c r="AM552" i="12"/>
  <c r="AW552" i="12"/>
  <c r="BG552" i="12"/>
  <c r="BQ552" i="12"/>
  <c r="AR553" i="12"/>
  <c r="BB553" i="12"/>
  <c r="BL553" i="12"/>
  <c r="AM554" i="12"/>
  <c r="AW554" i="12"/>
  <c r="BG554" i="12"/>
  <c r="BQ554" i="12"/>
  <c r="AM557" i="12"/>
  <c r="AW557" i="12"/>
  <c r="BG557" i="12"/>
  <c r="BQ557" i="12"/>
  <c r="AR559" i="12"/>
  <c r="BB559" i="12"/>
  <c r="BL559" i="12"/>
  <c r="AM561" i="12"/>
  <c r="AW561" i="12"/>
  <c r="BG561" i="12"/>
  <c r="BQ561" i="12"/>
  <c r="AR563" i="12"/>
  <c r="BB563" i="12"/>
  <c r="BL563" i="12"/>
  <c r="AM565" i="12"/>
  <c r="AW565" i="12"/>
  <c r="BG565" i="12"/>
  <c r="BQ565" i="12"/>
  <c r="AR567" i="12"/>
  <c r="BB567" i="12"/>
  <c r="BL567" i="12"/>
  <c r="AM569" i="12"/>
  <c r="AW569" i="12"/>
  <c r="BG569" i="12"/>
  <c r="BQ569" i="12"/>
  <c r="AR571" i="12"/>
  <c r="BB571" i="12"/>
  <c r="BL571" i="12"/>
  <c r="AM573" i="12"/>
  <c r="AW573" i="12"/>
  <c r="BG573" i="12"/>
  <c r="BQ573" i="12"/>
  <c r="AR575" i="12"/>
  <c r="BB575" i="12"/>
  <c r="BL575" i="12"/>
  <c r="AM577" i="12"/>
  <c r="AW577" i="12"/>
  <c r="BG577" i="12"/>
  <c r="BQ577" i="12"/>
  <c r="AR579" i="12"/>
  <c r="BB579" i="12"/>
  <c r="BL579" i="12"/>
  <c r="AM581" i="12"/>
  <c r="AW581" i="12"/>
  <c r="BG581" i="12"/>
  <c r="BQ581" i="12"/>
  <c r="AR583" i="12"/>
  <c r="BB583" i="12"/>
  <c r="BL583" i="12"/>
  <c r="AM585" i="12"/>
  <c r="AW585" i="12"/>
  <c r="BG585" i="12"/>
  <c r="BQ585" i="12"/>
  <c r="AR587" i="12"/>
  <c r="BB587" i="12"/>
  <c r="BL587" i="12"/>
  <c r="AM589" i="12"/>
  <c r="AW589" i="12"/>
  <c r="BG589" i="12"/>
  <c r="BQ589" i="12"/>
  <c r="AR591" i="12"/>
  <c r="BB591" i="12"/>
  <c r="BL591" i="12"/>
  <c r="AM593" i="12"/>
  <c r="AW593" i="12"/>
  <c r="BG593" i="12"/>
  <c r="BQ593" i="12"/>
  <c r="AR595" i="12"/>
  <c r="BB595" i="12"/>
  <c r="BL595" i="12"/>
  <c r="AM597" i="12"/>
  <c r="AW597" i="12"/>
  <c r="BG597" i="12"/>
  <c r="BQ597" i="12"/>
  <c r="AR599" i="12"/>
  <c r="BB599" i="12"/>
  <c r="BL599" i="12"/>
  <c r="AM601" i="12"/>
  <c r="AW601" i="12"/>
  <c r="BG601" i="12"/>
  <c r="BQ601" i="12"/>
  <c r="AR603" i="12"/>
  <c r="BB603" i="12"/>
  <c r="BL603" i="12"/>
  <c r="AM605" i="12"/>
  <c r="AW605" i="12"/>
  <c r="BG605" i="12"/>
  <c r="BQ605" i="12"/>
  <c r="AR607" i="12"/>
  <c r="BB607" i="12"/>
  <c r="BL607" i="12"/>
  <c r="AM609" i="12"/>
  <c r="AW609" i="12"/>
  <c r="BG609" i="12"/>
  <c r="BQ609" i="12"/>
  <c r="AR611" i="12"/>
  <c r="BB611" i="12"/>
  <c r="BL611" i="12"/>
  <c r="AM613" i="12"/>
  <c r="AW613" i="12"/>
  <c r="BG613" i="12"/>
  <c r="BQ613" i="12"/>
  <c r="AR615" i="12"/>
  <c r="BB615" i="12"/>
  <c r="BL615" i="12"/>
  <c r="AM617" i="12"/>
  <c r="AW617" i="12"/>
  <c r="BG617" i="12"/>
  <c r="BQ617" i="12"/>
  <c r="AR619" i="12"/>
  <c r="BB619" i="12"/>
  <c r="BL619" i="12"/>
  <c r="AM621" i="12"/>
  <c r="AW621" i="12"/>
  <c r="BG621" i="12"/>
  <c r="BQ621" i="12"/>
  <c r="AR623" i="12"/>
  <c r="BB623" i="12"/>
  <c r="BL623" i="12"/>
  <c r="CF614" i="12"/>
  <c r="CA591" i="12"/>
  <c r="CA600" i="12"/>
  <c r="BQ506" i="12"/>
  <c r="BL520" i="12"/>
  <c r="AR532" i="12"/>
  <c r="BB548" i="12"/>
  <c r="BG549" i="12"/>
  <c r="BL550" i="12"/>
  <c r="AW556" i="12"/>
  <c r="BB558" i="12"/>
  <c r="BQ560" i="12"/>
  <c r="AR562" i="12"/>
  <c r="BL562" i="12"/>
  <c r="BB566" i="12"/>
  <c r="BB574" i="12"/>
  <c r="AR578" i="12"/>
  <c r="AR586" i="12"/>
  <c r="BL586" i="12"/>
  <c r="BQ592" i="12"/>
  <c r="AW596" i="12"/>
  <c r="BL602" i="12"/>
  <c r="AW604" i="12"/>
  <c r="BQ604" i="12"/>
  <c r="AR610" i="12"/>
  <c r="AR614" i="12"/>
  <c r="AR618" i="12"/>
  <c r="BB622" i="12"/>
  <c r="CA615" i="12"/>
  <c r="AM514" i="12"/>
  <c r="CF514" i="12"/>
  <c r="BB516" i="12"/>
  <c r="BG518" i="12"/>
  <c r="AM530" i="12"/>
  <c r="CF530" i="12"/>
  <c r="BB532" i="12"/>
  <c r="BG534" i="12"/>
  <c r="BB543" i="12"/>
  <c r="BL544" i="12"/>
  <c r="AM547" i="12"/>
  <c r="AW547" i="12"/>
  <c r="BG547" i="12"/>
  <c r="BQ547" i="12"/>
  <c r="CF550" i="12"/>
  <c r="AR555" i="12"/>
  <c r="BB555" i="12"/>
  <c r="BL555" i="12"/>
  <c r="CF558" i="12"/>
  <c r="CF562" i="12"/>
  <c r="CF566" i="12"/>
  <c r="CF570" i="12"/>
  <c r="CF574" i="12"/>
  <c r="CF578" i="12"/>
  <c r="CF582" i="12"/>
  <c r="CF586" i="12"/>
  <c r="CF590" i="12"/>
  <c r="CF594" i="12"/>
  <c r="CF598" i="12"/>
  <c r="CF602" i="12"/>
  <c r="CF606" i="12"/>
  <c r="CF610" i="12"/>
  <c r="CF622" i="12"/>
  <c r="AW518" i="12"/>
  <c r="BQ522" i="12"/>
  <c r="BQ538" i="12"/>
  <c r="BB544" i="12"/>
  <c r="AR566" i="12"/>
  <c r="BG572" i="12"/>
  <c r="BB582" i="12"/>
  <c r="AR590" i="12"/>
  <c r="BL598" i="12"/>
  <c r="AW600" i="12"/>
  <c r="AR606" i="12"/>
  <c r="AM608" i="12"/>
  <c r="BQ608" i="12"/>
  <c r="BB618" i="12"/>
  <c r="AM620" i="12"/>
  <c r="BG620" i="12"/>
  <c r="BQ620" i="12"/>
  <c r="CA619" i="12"/>
  <c r="BG506" i="12"/>
  <c r="AM518" i="12"/>
  <c r="CF518" i="12"/>
  <c r="BB520" i="12"/>
  <c r="BG522" i="12"/>
  <c r="AM534" i="12"/>
  <c r="CF534" i="12"/>
  <c r="BB536" i="12"/>
  <c r="BG538" i="12"/>
  <c r="AR544" i="12"/>
  <c r="AM551" i="12"/>
  <c r="AW551" i="12"/>
  <c r="BG551" i="12"/>
  <c r="BQ551" i="12"/>
  <c r="CF554" i="12"/>
  <c r="CF557" i="12"/>
  <c r="CF561" i="12"/>
  <c r="CF565" i="12"/>
  <c r="CF569" i="12"/>
  <c r="CF573" i="12"/>
  <c r="CF577" i="12"/>
  <c r="CF581" i="12"/>
  <c r="CF585" i="12"/>
  <c r="CF589" i="12"/>
  <c r="CF593" i="12"/>
  <c r="CF597" i="12"/>
  <c r="CF601" i="12"/>
  <c r="CF605" i="12"/>
  <c r="CF609" i="12"/>
  <c r="CF613" i="12"/>
  <c r="CF617" i="12"/>
  <c r="CF621" i="12"/>
  <c r="AM623" i="12"/>
  <c r="AW623" i="12"/>
  <c r="BG623" i="12"/>
  <c r="AR516" i="12"/>
  <c r="AW534" i="12"/>
  <c r="BL536" i="12"/>
  <c r="BL558" i="12"/>
  <c r="BL566" i="12"/>
  <c r="AR570" i="12"/>
  <c r="AR574" i="12"/>
  <c r="BL578" i="12"/>
  <c r="AW580" i="12"/>
  <c r="BG580" i="12"/>
  <c r="AW584" i="12"/>
  <c r="BQ588" i="12"/>
  <c r="BB590" i="12"/>
  <c r="BL594" i="12"/>
  <c r="BB598" i="12"/>
  <c r="AM600" i="12"/>
  <c r="BG600" i="12"/>
  <c r="BL606" i="12"/>
  <c r="BG608" i="12"/>
  <c r="BG612" i="12"/>
  <c r="BQ616" i="12"/>
  <c r="AZ48" i="5"/>
  <c r="BA48" i="5" s="1"/>
  <c r="AZ43" i="5"/>
  <c r="BA43" i="5" s="1"/>
  <c r="AZ50" i="5"/>
  <c r="BA50" i="5" s="1"/>
  <c r="BB52" i="5"/>
  <c r="BC52" i="5" s="1"/>
  <c r="BB44" i="5"/>
  <c r="BC44" i="5" s="1"/>
  <c r="AH1908" i="12"/>
  <c r="B1918" i="12" s="1"/>
  <c r="AG1915" i="12"/>
  <c r="B1919" i="12" s="1"/>
  <c r="B490" i="12"/>
  <c r="AG489" i="12"/>
  <c r="EI1016" i="12"/>
  <c r="BQ904" i="12"/>
  <c r="DO904" i="12"/>
  <c r="EI1020" i="12"/>
  <c r="D2360" i="12"/>
  <c r="BB147" i="5"/>
  <c r="BC147" i="5" s="1"/>
  <c r="BB132" i="5"/>
  <c r="BC132" i="5" s="1"/>
  <c r="AZ126" i="5"/>
  <c r="BA126" i="5" s="1"/>
  <c r="BB115" i="5"/>
  <c r="BC115" i="5" s="1"/>
  <c r="BB100" i="5"/>
  <c r="BC100" i="5" s="1"/>
  <c r="AZ94" i="5"/>
  <c r="BA94" i="5" s="1"/>
  <c r="BB83" i="5"/>
  <c r="BC83" i="5" s="1"/>
  <c r="BB68" i="5"/>
  <c r="BC68" i="5" s="1"/>
  <c r="AZ62" i="5"/>
  <c r="BA62" i="5" s="1"/>
  <c r="D786" i="12"/>
  <c r="D2768" i="12"/>
  <c r="BB39" i="5"/>
  <c r="BC39" i="5" s="1"/>
  <c r="BB151" i="5"/>
  <c r="BC151" i="5" s="1"/>
  <c r="BB119" i="5"/>
  <c r="BC119" i="5" s="1"/>
  <c r="BB87" i="5"/>
  <c r="BC87" i="5" s="1"/>
  <c r="BB55" i="5"/>
  <c r="BC55" i="5" s="1"/>
  <c r="D1147" i="12"/>
  <c r="D3121" i="12"/>
  <c r="D573" i="12"/>
  <c r="AH573" i="12" s="1"/>
  <c r="D284" i="12"/>
  <c r="AH284" i="12" s="1"/>
  <c r="D3025" i="12"/>
  <c r="D386" i="12"/>
  <c r="D1637" i="12"/>
  <c r="AH1637" i="12" s="1"/>
  <c r="D2883" i="12"/>
  <c r="BB140" i="5"/>
  <c r="BC140" i="5" s="1"/>
  <c r="AZ134" i="5"/>
  <c r="BA134" i="5" s="1"/>
  <c r="BB108" i="5"/>
  <c r="BC108" i="5" s="1"/>
  <c r="AZ102" i="5"/>
  <c r="BA102" i="5" s="1"/>
  <c r="BB76" i="5"/>
  <c r="BC76" i="5" s="1"/>
  <c r="AZ70" i="5"/>
  <c r="BA70" i="5" s="1"/>
  <c r="AZ51" i="5"/>
  <c r="BA51" i="5" s="1"/>
  <c r="AZ47" i="5"/>
  <c r="BA47" i="5" s="1"/>
  <c r="D964" i="12"/>
  <c r="D387" i="12"/>
  <c r="D549" i="12"/>
  <c r="D1848" i="12"/>
  <c r="D3222" i="12"/>
  <c r="AZ158" i="5"/>
  <c r="BA158" i="5" s="1"/>
  <c r="BB144" i="5"/>
  <c r="BC144" i="5" s="1"/>
  <c r="AZ138" i="5"/>
  <c r="BA138" i="5" s="1"/>
  <c r="BB112" i="5"/>
  <c r="BC112" i="5" s="1"/>
  <c r="AZ106" i="5"/>
  <c r="BA106" i="5" s="1"/>
  <c r="BB80" i="5"/>
  <c r="BC80" i="5" s="1"/>
  <c r="AZ74" i="5"/>
  <c r="BA74" i="5" s="1"/>
  <c r="D1271" i="12"/>
  <c r="D748" i="12"/>
  <c r="D858" i="12"/>
  <c r="D1494" i="12"/>
  <c r="D1215" i="12"/>
  <c r="D418" i="12"/>
  <c r="D2923" i="12"/>
  <c r="D1304" i="12"/>
  <c r="D330" i="12"/>
  <c r="AH330" i="12" s="1"/>
  <c r="D547" i="12"/>
  <c r="AH547" i="12" s="1"/>
  <c r="D1090" i="12"/>
  <c r="D2361" i="12"/>
  <c r="AH2361" i="12" s="1"/>
  <c r="AG1911" i="12"/>
  <c r="B1917" i="12" s="1"/>
  <c r="D340" i="12"/>
  <c r="D2089" i="12"/>
  <c r="D2073" i="12"/>
  <c r="AX2073" i="12" s="1"/>
  <c r="D2530" i="12"/>
  <c r="D2057" i="12"/>
  <c r="AX2057" i="12" s="1"/>
  <c r="D1480" i="12"/>
  <c r="D2041" i="12"/>
  <c r="D1201" i="12"/>
  <c r="D2025" i="12"/>
  <c r="D2009" i="12"/>
  <c r="D788" i="12"/>
  <c r="D2001" i="12"/>
  <c r="AX2001" i="12" s="1"/>
  <c r="D1993" i="12"/>
  <c r="AX1993" i="12" s="1"/>
  <c r="D860" i="12"/>
  <c r="D1520" i="12"/>
  <c r="D2432" i="12"/>
  <c r="D2094" i="12"/>
  <c r="D2086" i="12"/>
  <c r="D2078" i="12"/>
  <c r="AX2078" i="12" s="1"/>
  <c r="D2408" i="12"/>
  <c r="AH2408" i="12" s="1"/>
  <c r="D2070" i="12"/>
  <c r="AU2070" i="12" s="1"/>
  <c r="D2400" i="12"/>
  <c r="AH2400" i="12" s="1"/>
  <c r="D2062" i="12"/>
  <c r="D2054" i="12"/>
  <c r="D2046" i="12"/>
  <c r="D2038" i="12"/>
  <c r="D2030" i="12"/>
  <c r="AH2030" i="12" s="1"/>
  <c r="D2022" i="12"/>
  <c r="AH2022" i="12" s="1"/>
  <c r="D2352" i="12"/>
  <c r="D2014" i="12"/>
  <c r="AX2014" i="12" s="1"/>
  <c r="D2006" i="12"/>
  <c r="D1998" i="12"/>
  <c r="D1990" i="12"/>
  <c r="D1982" i="12"/>
  <c r="D796" i="12"/>
  <c r="DC1294" i="12"/>
  <c r="CY1296" i="12"/>
  <c r="CY1297" i="12"/>
  <c r="CY1315" i="12"/>
  <c r="DC1317" i="12"/>
  <c r="DC1318" i="12"/>
  <c r="DC1312" i="12"/>
  <c r="DG1314" i="12"/>
  <c r="DC1336" i="12"/>
  <c r="DG1338" i="12"/>
  <c r="DG1339" i="12"/>
  <c r="CY1299" i="12"/>
  <c r="DC1301" i="12"/>
  <c r="DC1302" i="12"/>
  <c r="CY1323" i="12"/>
  <c r="DC1325" i="12"/>
  <c r="DC1326" i="12"/>
  <c r="CY1307" i="12"/>
  <c r="DC1309" i="12"/>
  <c r="DC1310" i="12"/>
  <c r="CY1331" i="12"/>
  <c r="DC1333" i="12"/>
  <c r="DC1334" i="12"/>
  <c r="DC1352" i="12"/>
  <c r="DG1354" i="12"/>
  <c r="DG1355" i="12"/>
  <c r="DG1373" i="12"/>
  <c r="CY1376" i="12"/>
  <c r="CY1377" i="12"/>
  <c r="CY1395" i="12"/>
  <c r="DC1397" i="12"/>
  <c r="DC1398" i="12"/>
  <c r="CY1293" i="12"/>
  <c r="CY1320" i="12"/>
  <c r="CY1321" i="12"/>
  <c r="DG1301" i="12"/>
  <c r="CY1304" i="12"/>
  <c r="CY1305" i="12"/>
  <c r="DG1317" i="12"/>
  <c r="DG1325" i="12"/>
  <c r="CY1328" i="12"/>
  <c r="CY1329" i="12"/>
  <c r="CY1347" i="12"/>
  <c r="DC1349" i="12"/>
  <c r="DC1350" i="12"/>
  <c r="DG1309" i="12"/>
  <c r="CY1312" i="12"/>
  <c r="CY1313" i="12"/>
  <c r="DG1333" i="12"/>
  <c r="CY1336" i="12"/>
  <c r="CY1337" i="12"/>
  <c r="CY1355" i="12"/>
  <c r="DC1357" i="12"/>
  <c r="DC1358" i="12"/>
  <c r="DC1376" i="12"/>
  <c r="DG1378" i="12"/>
  <c r="DG1379" i="12"/>
  <c r="DG1397" i="12"/>
  <c r="CY1400" i="12"/>
  <c r="CY1401" i="12"/>
  <c r="DC1296" i="12"/>
  <c r="DC1304" i="12"/>
  <c r="DG1306" i="12"/>
  <c r="DG1307" i="12"/>
  <c r="DG1315" i="12"/>
  <c r="DC1328" i="12"/>
  <c r="DG1330" i="12"/>
  <c r="DG1331" i="12"/>
  <c r="DG1349" i="12"/>
  <c r="CY1352" i="12"/>
  <c r="CY1353" i="12"/>
  <c r="CY1371" i="12"/>
  <c r="DC1373" i="12"/>
  <c r="DC1374" i="12"/>
  <c r="DC1392" i="12"/>
  <c r="DG1394" i="12"/>
  <c r="DG1395" i="12"/>
  <c r="DC1320" i="12"/>
  <c r="DC1344" i="12"/>
  <c r="DG1346" i="12"/>
  <c r="DC1384" i="12"/>
  <c r="DG1386" i="12"/>
  <c r="DG1387" i="12"/>
  <c r="DG1323" i="12"/>
  <c r="DC1360" i="12"/>
  <c r="DG1362" i="12"/>
  <c r="DG1363" i="12"/>
  <c r="DG1371" i="12"/>
  <c r="CY1363" i="12"/>
  <c r="DC1365" i="12"/>
  <c r="DC1366" i="12"/>
  <c r="DG1402" i="12"/>
  <c r="DG1403" i="12"/>
  <c r="DG1293" i="12"/>
  <c r="DC1341" i="12"/>
  <c r="DC1342" i="12"/>
  <c r="DC1381" i="12"/>
  <c r="DC1382" i="12"/>
  <c r="DC1400" i="12"/>
  <c r="DC1408" i="12"/>
  <c r="DG1410" i="12"/>
  <c r="DG1411" i="12"/>
  <c r="DC1293" i="12"/>
  <c r="DG1389" i="12"/>
  <c r="CY1392" i="12"/>
  <c r="DG1299" i="12"/>
  <c r="CY1339" i="12"/>
  <c r="CY1360" i="12"/>
  <c r="CY1361" i="12"/>
  <c r="CY1379" i="12"/>
  <c r="CY1387" i="12"/>
  <c r="DC1389" i="12"/>
  <c r="DC1390" i="12"/>
  <c r="DG1298" i="12"/>
  <c r="DG1357" i="12"/>
  <c r="DG1365" i="12"/>
  <c r="CY1368" i="12"/>
  <c r="CY1369" i="12"/>
  <c r="CY1403" i="12"/>
  <c r="DC1405" i="12"/>
  <c r="DC1406" i="12"/>
  <c r="DG1341" i="12"/>
  <c r="CY1344" i="12"/>
  <c r="CY1345" i="12"/>
  <c r="DG1381" i="12"/>
  <c r="CY1384" i="12"/>
  <c r="CY1385" i="12"/>
  <c r="CY1393" i="12"/>
  <c r="CY1411" i="12"/>
  <c r="DG1322" i="12"/>
  <c r="DG1347" i="12"/>
  <c r="DC1368" i="12"/>
  <c r="DG1370" i="12"/>
  <c r="DG1405" i="12"/>
  <c r="CY1408" i="12"/>
  <c r="CY1409" i="12"/>
  <c r="DG1398" i="12"/>
  <c r="DG1390" i="12"/>
  <c r="CY1333" i="12"/>
  <c r="CY1367" i="12"/>
  <c r="DG1400" i="12"/>
  <c r="DG1364" i="12"/>
  <c r="DC1367" i="12"/>
  <c r="CY1386" i="12"/>
  <c r="DC1407" i="12"/>
  <c r="DC1369" i="12"/>
  <c r="DC1377" i="12"/>
  <c r="CY1406" i="12"/>
  <c r="CY1378" i="12"/>
  <c r="CY1341" i="12"/>
  <c r="DG1305" i="12"/>
  <c r="DG1404" i="12"/>
  <c r="DG1367" i="12"/>
  <c r="CY1335" i="12"/>
  <c r="CY1301" i="12"/>
  <c r="CY1327" i="12"/>
  <c r="DG1408" i="12"/>
  <c r="DG1380" i="12"/>
  <c r="DG1343" i="12"/>
  <c r="DC1308" i="12"/>
  <c r="DG1335" i="12"/>
  <c r="CY1306" i="12"/>
  <c r="CY1324" i="12"/>
  <c r="DC1316" i="12"/>
  <c r="CY1396" i="12"/>
  <c r="DG1388" i="12"/>
  <c r="DC1305" i="12"/>
  <c r="CY1412" i="12"/>
  <c r="DC1355" i="12"/>
  <c r="DC1388" i="12"/>
  <c r="CY1359" i="12"/>
  <c r="DG1361" i="12"/>
  <c r="DG1409" i="12"/>
  <c r="DC1380" i="12"/>
  <c r="DG1401" i="12"/>
  <c r="CY1357" i="12"/>
  <c r="DG1374" i="12"/>
  <c r="CY1405" i="12"/>
  <c r="DC1372" i="12"/>
  <c r="DC1337" i="12"/>
  <c r="DC1295" i="12"/>
  <c r="CY1399" i="12"/>
  <c r="CY1364" i="12"/>
  <c r="CY1326" i="12"/>
  <c r="DC1297" i="12"/>
  <c r="CY1356" i="12"/>
  <c r="DG1316" i="12"/>
  <c r="DG1407" i="12"/>
  <c r="CY1375" i="12"/>
  <c r="CY1340" i="12"/>
  <c r="DC1299" i="12"/>
  <c r="CY1332" i="12"/>
  <c r="DC1300" i="12"/>
  <c r="CY1322" i="12"/>
  <c r="DC1307" i="12"/>
  <c r="DC1393" i="12"/>
  <c r="CY1383" i="12"/>
  <c r="CY1410" i="12"/>
  <c r="DG1352" i="12"/>
  <c r="DG1376" i="12"/>
  <c r="CY1334" i="12"/>
  <c r="DC1354" i="12"/>
  <c r="CY1398" i="12"/>
  <c r="DC1371" i="12"/>
  <c r="DG1392" i="12"/>
  <c r="DG1351" i="12"/>
  <c r="CY1372" i="12"/>
  <c r="DC1401" i="12"/>
  <c r="DC1363" i="12"/>
  <c r="DC1335" i="12"/>
  <c r="CY1294" i="12"/>
  <c r="CY1390" i="12"/>
  <c r="CY1362" i="12"/>
  <c r="CY1325" i="12"/>
  <c r="CY1354" i="12"/>
  <c r="DC1314" i="12"/>
  <c r="DC1330" i="12"/>
  <c r="CY1404" i="12"/>
  <c r="CY1366" i="12"/>
  <c r="CY1338" i="12"/>
  <c r="DC1298" i="12"/>
  <c r="CY1330" i="12"/>
  <c r="DG1295" i="12"/>
  <c r="DG1313" i="12"/>
  <c r="DC1306" i="12"/>
  <c r="DG1369" i="12"/>
  <c r="DC1378" i="12"/>
  <c r="DC1404" i="12"/>
  <c r="DC1351" i="12"/>
  <c r="DC1375" i="12"/>
  <c r="DC1331" i="12"/>
  <c r="CY1349" i="12"/>
  <c r="DG1396" i="12"/>
  <c r="CY1346" i="12"/>
  <c r="CY1370" i="12"/>
  <c r="DG1345" i="12"/>
  <c r="DC1399" i="12"/>
  <c r="DC1362" i="12"/>
  <c r="DG1329" i="12"/>
  <c r="CY1389" i="12"/>
  <c r="DC1356" i="12"/>
  <c r="DC1321" i="12"/>
  <c r="DC1348" i="12"/>
  <c r="DG1310" i="12"/>
  <c r="DG1326" i="12"/>
  <c r="CY1402" i="12"/>
  <c r="CY1365" i="12"/>
  <c r="DC1332" i="12"/>
  <c r="DC1324" i="12"/>
  <c r="DC1345" i="12"/>
  <c r="DG1304" i="12"/>
  <c r="DG1302" i="12"/>
  <c r="DG1360" i="12"/>
  <c r="DG1375" i="12"/>
  <c r="DG1399" i="12"/>
  <c r="CY1350" i="12"/>
  <c r="CY1374" i="12"/>
  <c r="DC1327" i="12"/>
  <c r="DC1395" i="12"/>
  <c r="DC1340" i="12"/>
  <c r="DC1364" i="12"/>
  <c r="DC1329" i="12"/>
  <c r="DG1393" i="12"/>
  <c r="DG1358" i="12"/>
  <c r="DG1320" i="12"/>
  <c r="DC1385" i="12"/>
  <c r="DC1347" i="12"/>
  <c r="DC1319" i="12"/>
  <c r="DC1339" i="12"/>
  <c r="DG1308" i="12"/>
  <c r="DG1324" i="12"/>
  <c r="DC1396" i="12"/>
  <c r="DC1361" i="12"/>
  <c r="DC1323" i="12"/>
  <c r="CY1316" i="12"/>
  <c r="DC1343" i="12"/>
  <c r="DG1303" i="12"/>
  <c r="DG1300" i="12"/>
  <c r="DG1359" i="12"/>
  <c r="DC1412" i="12"/>
  <c r="CY1373" i="12"/>
  <c r="CY1397" i="12"/>
  <c r="DG1348" i="12"/>
  <c r="DG1372" i="12"/>
  <c r="CY1394" i="12"/>
  <c r="CY1317" i="12"/>
  <c r="DC1353" i="12"/>
  <c r="CY1310" i="12"/>
  <c r="DG1384" i="12"/>
  <c r="DG1356" i="12"/>
  <c r="DG1319" i="12"/>
  <c r="DC1411" i="12"/>
  <c r="DC1383" i="12"/>
  <c r="DC1346" i="12"/>
  <c r="CY1318" i="12"/>
  <c r="DC1338" i="12"/>
  <c r="CY1303" i="12"/>
  <c r="CY1319" i="12"/>
  <c r="DC1387" i="12"/>
  <c r="DC1359" i="12"/>
  <c r="DC1322" i="12"/>
  <c r="DG1312" i="12"/>
  <c r="DG1337" i="12"/>
  <c r="CY1300" i="12"/>
  <c r="CY1295" i="12"/>
  <c r="CY1407" i="12"/>
  <c r="DC1402" i="12"/>
  <c r="CY1343" i="12"/>
  <c r="DC1379" i="12"/>
  <c r="DG1366" i="12"/>
  <c r="CY1382" i="12"/>
  <c r="CY1388" i="12"/>
  <c r="DC1409" i="12"/>
  <c r="CY1348" i="12"/>
  <c r="CY1381" i="12"/>
  <c r="DG1385" i="12"/>
  <c r="CY1380" i="12"/>
  <c r="CY1342" i="12"/>
  <c r="DC1311" i="12"/>
  <c r="DG1406" i="12"/>
  <c r="DG1368" i="12"/>
  <c r="DG1340" i="12"/>
  <c r="CY1302" i="12"/>
  <c r="DG1332" i="12"/>
  <c r="DG1382" i="12"/>
  <c r="DG1344" i="12"/>
  <c r="CY1314" i="12"/>
  <c r="DG1336" i="12"/>
  <c r="CY1308" i="12"/>
  <c r="DG1327" i="12"/>
  <c r="DG1296" i="12"/>
  <c r="DG1350" i="12"/>
  <c r="DC1313" i="12"/>
  <c r="DC1403" i="12"/>
  <c r="CY1391" i="12"/>
  <c r="DG1334" i="12"/>
  <c r="DG1311" i="12"/>
  <c r="CY1358" i="12"/>
  <c r="DG1294" i="12"/>
  <c r="DG1391" i="12"/>
  <c r="DC1315" i="12"/>
  <c r="DG1328" i="12"/>
  <c r="DG1412" i="12"/>
  <c r="CY1309" i="12"/>
  <c r="DC1391" i="12"/>
  <c r="DC1410" i="12"/>
  <c r="CY1298" i="12"/>
  <c r="DG1321" i="12"/>
  <c r="DC1370" i="12"/>
  <c r="DC1303" i="12"/>
  <c r="DG1377" i="12"/>
  <c r="DC1386" i="12"/>
  <c r="DG1297" i="12"/>
  <c r="DC1394" i="12"/>
  <c r="DG1383" i="12"/>
  <c r="DG1342" i="12"/>
  <c r="DG1353" i="12"/>
  <c r="CY1351" i="12"/>
  <c r="CY1311" i="12"/>
  <c r="DG1318" i="12"/>
  <c r="BG904" i="12"/>
  <c r="DT904" i="12"/>
  <c r="EI1012" i="12"/>
  <c r="D2069" i="12"/>
  <c r="D2240" i="12"/>
  <c r="AH2240" i="12" s="1"/>
  <c r="D2093" i="12"/>
  <c r="AU2093" i="12" s="1"/>
  <c r="D2945" i="12"/>
  <c r="AH2945" i="12" s="1"/>
  <c r="D2045" i="12"/>
  <c r="D1165" i="12"/>
  <c r="D1989" i="12"/>
  <c r="EI1021" i="12"/>
  <c r="EQ913" i="12"/>
  <c r="EU915" i="12"/>
  <c r="EQ922" i="12"/>
  <c r="EU927" i="12"/>
  <c r="EM933" i="12"/>
  <c r="EQ938" i="12"/>
  <c r="EU943" i="12"/>
  <c r="EM949" i="12"/>
  <c r="EQ954" i="12"/>
  <c r="EU959" i="12"/>
  <c r="EM965" i="12"/>
  <c r="EQ970" i="12"/>
  <c r="EU975" i="12"/>
  <c r="EM981" i="12"/>
  <c r="EQ986" i="12"/>
  <c r="EU991" i="12"/>
  <c r="EM997" i="12"/>
  <c r="EQ1002" i="12"/>
  <c r="EU1007" i="12"/>
  <c r="EM1013" i="12"/>
  <c r="EQ1018" i="12"/>
  <c r="EU1023" i="12"/>
  <c r="EM909" i="12"/>
  <c r="EQ921" i="12"/>
  <c r="EU926" i="12"/>
  <c r="EM932" i="12"/>
  <c r="EQ937" i="12"/>
  <c r="EU942" i="12"/>
  <c r="EM948" i="12"/>
  <c r="EQ953" i="12"/>
  <c r="EU958" i="12"/>
  <c r="EM964" i="12"/>
  <c r="EQ969" i="12"/>
  <c r="EU974" i="12"/>
  <c r="EM980" i="12"/>
  <c r="EQ985" i="12"/>
  <c r="EU990" i="12"/>
  <c r="EM996" i="12"/>
  <c r="EQ1001" i="12"/>
  <c r="EU1006" i="12"/>
  <c r="EM1012" i="12"/>
  <c r="EQ1017" i="12"/>
  <c r="EU1022" i="12"/>
  <c r="EU904" i="12"/>
  <c r="EM908" i="12"/>
  <c r="EQ910" i="12"/>
  <c r="EM917" i="12"/>
  <c r="EU923" i="12"/>
  <c r="EM929" i="12"/>
  <c r="EQ934" i="12"/>
  <c r="EU939" i="12"/>
  <c r="EM945" i="12"/>
  <c r="EQ950" i="12"/>
  <c r="EU955" i="12"/>
  <c r="EM961" i="12"/>
  <c r="EQ966" i="12"/>
  <c r="EU971" i="12"/>
  <c r="EM977" i="12"/>
  <c r="EQ982" i="12"/>
  <c r="EU987" i="12"/>
  <c r="EM993" i="12"/>
  <c r="EQ998" i="12"/>
  <c r="EU1003" i="12"/>
  <c r="EM1009" i="12"/>
  <c r="EQ1014" i="12"/>
  <c r="EU1019" i="12"/>
  <c r="EM916" i="12"/>
  <c r="EQ918" i="12"/>
  <c r="EU922" i="12"/>
  <c r="EM928" i="12"/>
  <c r="EQ933" i="12"/>
  <c r="EU938" i="12"/>
  <c r="EM944" i="12"/>
  <c r="EQ949" i="12"/>
  <c r="EU954" i="12"/>
  <c r="EM960" i="12"/>
  <c r="EQ965" i="12"/>
  <c r="EU970" i="12"/>
  <c r="EM976" i="12"/>
  <c r="EQ981" i="12"/>
  <c r="EU986" i="12"/>
  <c r="EM992" i="12"/>
  <c r="EQ997" i="12"/>
  <c r="EU1002" i="12"/>
  <c r="EM1008" i="12"/>
  <c r="EQ1013" i="12"/>
  <c r="EU1018" i="12"/>
  <c r="EM905" i="12"/>
  <c r="EU911" i="12"/>
  <c r="EM925" i="12"/>
  <c r="EQ930" i="12"/>
  <c r="EU935" i="12"/>
  <c r="EM941" i="12"/>
  <c r="EQ946" i="12"/>
  <c r="EU951" i="12"/>
  <c r="EM957" i="12"/>
  <c r="EQ962" i="12"/>
  <c r="EU967" i="12"/>
  <c r="EM973" i="12"/>
  <c r="EQ978" i="12"/>
  <c r="EU983" i="12"/>
  <c r="EM989" i="12"/>
  <c r="EQ994" i="12"/>
  <c r="EU999" i="12"/>
  <c r="EM1005" i="12"/>
  <c r="EQ1010" i="12"/>
  <c r="EU1015" i="12"/>
  <c r="EM1021" i="12"/>
  <c r="EQ904" i="12"/>
  <c r="EU910" i="12"/>
  <c r="EM913" i="12"/>
  <c r="EU919" i="12"/>
  <c r="EM924" i="12"/>
  <c r="EQ929" i="12"/>
  <c r="EU934" i="12"/>
  <c r="EM940" i="12"/>
  <c r="EQ945" i="12"/>
  <c r="EU950" i="12"/>
  <c r="EM956" i="12"/>
  <c r="EQ961" i="12"/>
  <c r="EU966" i="12"/>
  <c r="EM972" i="12"/>
  <c r="EQ977" i="12"/>
  <c r="EU982" i="12"/>
  <c r="EM988" i="12"/>
  <c r="EQ993" i="12"/>
  <c r="EU998" i="12"/>
  <c r="EM1004" i="12"/>
  <c r="EQ1009" i="12"/>
  <c r="EU1014" i="12"/>
  <c r="EM1020" i="12"/>
  <c r="EQ905" i="12"/>
  <c r="EU907" i="12"/>
  <c r="EQ914" i="12"/>
  <c r="EQ925" i="12"/>
  <c r="EU930" i="12"/>
  <c r="EM936" i="12"/>
  <c r="EQ941" i="12"/>
  <c r="EU946" i="12"/>
  <c r="EM952" i="12"/>
  <c r="EQ957" i="12"/>
  <c r="EU962" i="12"/>
  <c r="EM968" i="12"/>
  <c r="EQ973" i="12"/>
  <c r="EU978" i="12"/>
  <c r="EM937" i="12"/>
  <c r="EU979" i="12"/>
  <c r="EM1001" i="12"/>
  <c r="EQ1022" i="12"/>
  <c r="EQ942" i="12"/>
  <c r="EM1000" i="12"/>
  <c r="EQ1021" i="12"/>
  <c r="EU947" i="12"/>
  <c r="EM985" i="12"/>
  <c r="EQ1006" i="12"/>
  <c r="EQ906" i="12"/>
  <c r="EM953" i="12"/>
  <c r="EM984" i="12"/>
  <c r="EQ1005" i="12"/>
  <c r="EQ958" i="12"/>
  <c r="EQ990" i="12"/>
  <c r="EU1011" i="12"/>
  <c r="EM921" i="12"/>
  <c r="EU963" i="12"/>
  <c r="EQ989" i="12"/>
  <c r="EU1010" i="12"/>
  <c r="EM904" i="12"/>
  <c r="EU931" i="12"/>
  <c r="EQ974" i="12"/>
  <c r="EU994" i="12"/>
  <c r="EM1016" i="12"/>
  <c r="EM1017" i="12"/>
  <c r="EQ926" i="12"/>
  <c r="EU918" i="12"/>
  <c r="EM969" i="12"/>
  <c r="EU995" i="12"/>
  <c r="EM950" i="12"/>
  <c r="EM920" i="12"/>
  <c r="EU945" i="12"/>
  <c r="EQ1004" i="12"/>
  <c r="EU960" i="12"/>
  <c r="EM967" i="12"/>
  <c r="EU906" i="12"/>
  <c r="EM912" i="12"/>
  <c r="EM1019" i="12"/>
  <c r="EU997" i="12"/>
  <c r="EQ976" i="12"/>
  <c r="EM955" i="12"/>
  <c r="EU933" i="12"/>
  <c r="EM914" i="12"/>
  <c r="EM1007" i="12"/>
  <c r="EU985" i="12"/>
  <c r="EQ964" i="12"/>
  <c r="EM943" i="12"/>
  <c r="EU921" i="12"/>
  <c r="EM907" i="12"/>
  <c r="EU1021" i="12"/>
  <c r="EQ1000" i="12"/>
  <c r="EM979" i="12"/>
  <c r="EU957" i="12"/>
  <c r="EQ936" i="12"/>
  <c r="EU905" i="12"/>
  <c r="EM934" i="12"/>
  <c r="EM998" i="12"/>
  <c r="EU929" i="12"/>
  <c r="EQ955" i="12"/>
  <c r="EM1018" i="12"/>
  <c r="EU996" i="12"/>
  <c r="EQ975" i="12"/>
  <c r="EM954" i="12"/>
  <c r="EU932" i="12"/>
  <c r="EU909" i="12"/>
  <c r="EQ908" i="12"/>
  <c r="EM1006" i="12"/>
  <c r="EU984" i="12"/>
  <c r="EQ963" i="12"/>
  <c r="EM942" i="12"/>
  <c r="EU920" i="12"/>
  <c r="EU1020" i="12"/>
  <c r="EQ999" i="12"/>
  <c r="EM978" i="12"/>
  <c r="EU956" i="12"/>
  <c r="EQ935" i="12"/>
  <c r="EU1009" i="12"/>
  <c r="EM983" i="12"/>
  <c r="EU908" i="12"/>
  <c r="EQ924" i="12"/>
  <c r="EU1013" i="12"/>
  <c r="EQ992" i="12"/>
  <c r="EM971" i="12"/>
  <c r="EU949" i="12"/>
  <c r="EQ928" i="12"/>
  <c r="EQ907" i="12"/>
  <c r="EM1023" i="12"/>
  <c r="EU1001" i="12"/>
  <c r="EQ980" i="12"/>
  <c r="EM959" i="12"/>
  <c r="EU937" i="12"/>
  <c r="EQ919" i="12"/>
  <c r="EQ1016" i="12"/>
  <c r="EM995" i="12"/>
  <c r="EU973" i="12"/>
  <c r="EQ952" i="12"/>
  <c r="EM931" i="12"/>
  <c r="EM1015" i="12"/>
  <c r="EQ1003" i="12"/>
  <c r="EQ971" i="12"/>
  <c r="EU977" i="12"/>
  <c r="EQ1020" i="12"/>
  <c r="EM910" i="12"/>
  <c r="EU1012" i="12"/>
  <c r="EQ991" i="12"/>
  <c r="EM970" i="12"/>
  <c r="EU948" i="12"/>
  <c r="EQ927" i="12"/>
  <c r="EM1022" i="12"/>
  <c r="EU1000" i="12"/>
  <c r="EQ979" i="12"/>
  <c r="EM958" i="12"/>
  <c r="EU936" i="12"/>
  <c r="EM915" i="12"/>
  <c r="EQ1015" i="12"/>
  <c r="EM994" i="12"/>
  <c r="EU972" i="12"/>
  <c r="EQ951" i="12"/>
  <c r="EM930" i="12"/>
  <c r="EQ956" i="12"/>
  <c r="EU1008" i="12"/>
  <c r="EQ988" i="12"/>
  <c r="EQ940" i="12"/>
  <c r="EM966" i="12"/>
  <c r="EM1014" i="12"/>
  <c r="EM919" i="12"/>
  <c r="EQ1008" i="12"/>
  <c r="EM987" i="12"/>
  <c r="EU965" i="12"/>
  <c r="EQ944" i="12"/>
  <c r="EM923" i="12"/>
  <c r="EU1017" i="12"/>
  <c r="EQ996" i="12"/>
  <c r="EM975" i="12"/>
  <c r="EU953" i="12"/>
  <c r="EQ932" i="12"/>
  <c r="EQ909" i="12"/>
  <c r="EM1011" i="12"/>
  <c r="EU989" i="12"/>
  <c r="EQ968" i="12"/>
  <c r="EM947" i="12"/>
  <c r="EU925" i="12"/>
  <c r="EU993" i="12"/>
  <c r="EM982" i="12"/>
  <c r="EU928" i="12"/>
  <c r="EM935" i="12"/>
  <c r="EM999" i="12"/>
  <c r="EM918" i="12"/>
  <c r="EQ1007" i="12"/>
  <c r="EM986" i="12"/>
  <c r="EU964" i="12"/>
  <c r="EQ943" i="12"/>
  <c r="EQ917" i="12"/>
  <c r="EU1016" i="12"/>
  <c r="EQ995" i="12"/>
  <c r="EM974" i="12"/>
  <c r="EU952" i="12"/>
  <c r="EQ931" i="12"/>
  <c r="EM906" i="12"/>
  <c r="EU913" i="12"/>
  <c r="EM1010" i="12"/>
  <c r="EU988" i="12"/>
  <c r="EQ967" i="12"/>
  <c r="EM946" i="12"/>
  <c r="EU924" i="12"/>
  <c r="EM911" i="12"/>
  <c r="EU944" i="12"/>
  <c r="EU961" i="12"/>
  <c r="EQ939" i="12"/>
  <c r="EU976" i="12"/>
  <c r="EQ1019" i="12"/>
  <c r="EQ972" i="12"/>
  <c r="EQ912" i="12"/>
  <c r="EU917" i="12"/>
  <c r="EQ1023" i="12"/>
  <c r="EM1002" i="12"/>
  <c r="EU980" i="12"/>
  <c r="EQ959" i="12"/>
  <c r="EM938" i="12"/>
  <c r="EQ915" i="12"/>
  <c r="EM951" i="12"/>
  <c r="EQ923" i="12"/>
  <c r="EM991" i="12"/>
  <c r="EQ911" i="12"/>
  <c r="EU1005" i="12"/>
  <c r="EQ920" i="12"/>
  <c r="EQ987" i="12"/>
  <c r="EM990" i="12"/>
  <c r="EU1004" i="12"/>
  <c r="EU914" i="12"/>
  <c r="EU992" i="12"/>
  <c r="EU969" i="12"/>
  <c r="EQ984" i="12"/>
  <c r="EM1003" i="12"/>
  <c r="EU968" i="12"/>
  <c r="EQ983" i="12"/>
  <c r="EM922" i="12"/>
  <c r="EU981" i="12"/>
  <c r="EQ948" i="12"/>
  <c r="EM963" i="12"/>
  <c r="EU916" i="12"/>
  <c r="EQ960" i="12"/>
  <c r="EQ947" i="12"/>
  <c r="EM962" i="12"/>
  <c r="EM939" i="12"/>
  <c r="EQ1012" i="12"/>
  <c r="EM927" i="12"/>
  <c r="EU941" i="12"/>
  <c r="EQ916" i="12"/>
  <c r="EQ1011" i="12"/>
  <c r="EM926" i="12"/>
  <c r="EU912" i="12"/>
  <c r="EU940" i="12"/>
  <c r="D2061" i="12"/>
  <c r="D232" i="12"/>
  <c r="D1981" i="12"/>
  <c r="AH1981" i="12" s="1"/>
  <c r="AZ1690" i="12"/>
  <c r="BE1690" i="12"/>
  <c r="D3234" i="12"/>
  <c r="D2053" i="12"/>
  <c r="AH2053" i="12" s="1"/>
  <c r="D2013" i="12"/>
  <c r="AU2013" i="12" s="1"/>
  <c r="D1156" i="12"/>
  <c r="D879" i="12"/>
  <c r="D2092" i="12"/>
  <c r="D2084" i="12"/>
  <c r="AX2084" i="12" s="1"/>
  <c r="D737" i="12"/>
  <c r="AH737" i="12" s="1"/>
  <c r="D2076" i="12"/>
  <c r="AX2076" i="12" s="1"/>
  <c r="D2068" i="12"/>
  <c r="AU2068" i="12" s="1"/>
  <c r="D984" i="12"/>
  <c r="AH984" i="12" s="1"/>
  <c r="D2060" i="12"/>
  <c r="D2813" i="12"/>
  <c r="D2052" i="12"/>
  <c r="D2044" i="12"/>
  <c r="D2036" i="12"/>
  <c r="AH2036" i="12" s="1"/>
  <c r="D552" i="12"/>
  <c r="AH552" i="12" s="1"/>
  <c r="D2028" i="12"/>
  <c r="AX2028" i="12" s="1"/>
  <c r="D2167" i="12"/>
  <c r="AH2167" i="12" s="1"/>
  <c r="D2020" i="12"/>
  <c r="D1586" i="12"/>
  <c r="D2012" i="12"/>
  <c r="D665" i="12"/>
  <c r="D2004" i="12"/>
  <c r="AU2004" i="12" s="1"/>
  <c r="D2143" i="12"/>
  <c r="AH2143" i="12" s="1"/>
  <c r="D1996" i="12"/>
  <c r="AU1996" i="12" s="1"/>
  <c r="D1988" i="12"/>
  <c r="AU1988" i="12" s="1"/>
  <c r="D1075" i="12"/>
  <c r="D2320" i="12"/>
  <c r="D2762" i="12"/>
  <c r="D2437" i="12"/>
  <c r="D2099" i="12"/>
  <c r="AH2099" i="12" s="1"/>
  <c r="D2991" i="12"/>
  <c r="D2091" i="12"/>
  <c r="AH2091" i="12" s="1"/>
  <c r="D870" i="12"/>
  <c r="D2083" i="12"/>
  <c r="D2975" i="12"/>
  <c r="D2075" i="12"/>
  <c r="D2679" i="12"/>
  <c r="D2067" i="12"/>
  <c r="AX2067" i="12" s="1"/>
  <c r="D2059" i="12"/>
  <c r="AX2059" i="12" s="1"/>
  <c r="D838" i="12"/>
  <c r="D2051" i="12"/>
  <c r="AU2051" i="12" s="1"/>
  <c r="D830" i="12"/>
  <c r="D2043" i="12"/>
  <c r="D696" i="12"/>
  <c r="D2035" i="12"/>
  <c r="D1340" i="12"/>
  <c r="D2027" i="12"/>
  <c r="AH2027" i="12" s="1"/>
  <c r="D943" i="12"/>
  <c r="AH943" i="12" s="1"/>
  <c r="D2019" i="12"/>
  <c r="AU2019" i="12" s="1"/>
  <c r="D1585" i="12"/>
  <c r="D2011" i="12"/>
  <c r="D1179" i="12"/>
  <c r="D2003" i="12"/>
  <c r="AX2003" i="12" s="1"/>
  <c r="D2333" i="12"/>
  <c r="AH2333" i="12" s="1"/>
  <c r="D1995" i="12"/>
  <c r="AU1995" i="12" s="1"/>
  <c r="D911" i="12"/>
  <c r="AH911" i="12" s="1"/>
  <c r="D1987" i="12"/>
  <c r="AU1987" i="12" s="1"/>
  <c r="D276" i="12"/>
  <c r="D533" i="12"/>
  <c r="D654" i="12"/>
  <c r="D1005" i="12"/>
  <c r="D1273" i="12"/>
  <c r="D1338" i="12"/>
  <c r="AH1338" i="12" s="1"/>
  <c r="D1831" i="12"/>
  <c r="AH1831" i="12" s="1"/>
  <c r="D2939" i="12"/>
  <c r="AH2939" i="12" s="1"/>
  <c r="AR1690" i="12"/>
  <c r="AU1690" i="12" s="1"/>
  <c r="AO1690" i="12"/>
  <c r="AP1690" i="12" s="1"/>
  <c r="B1720" i="12" s="1"/>
  <c r="BP1875" i="12"/>
  <c r="BP1868" i="12"/>
  <c r="BP1876" i="12"/>
  <c r="BR1876" i="12" s="1"/>
  <c r="BP1871" i="12"/>
  <c r="BB1867" i="12"/>
  <c r="BP1867" i="12"/>
  <c r="BP1872" i="12"/>
  <c r="BP1869" i="12"/>
  <c r="BR1869" i="12" s="1"/>
  <c r="BP1873" i="12"/>
  <c r="BR1873" i="12" s="1"/>
  <c r="BP1870" i="12"/>
  <c r="BR1870" i="12" s="1"/>
  <c r="BP1874" i="12"/>
  <c r="BR1874" i="12" s="1"/>
  <c r="D1274" i="12"/>
  <c r="D2098" i="12"/>
  <c r="AX2098" i="12" s="1"/>
  <c r="D2990" i="12"/>
  <c r="AH2990" i="12" s="1"/>
  <c r="D2090" i="12"/>
  <c r="D1521" i="12"/>
  <c r="D2082" i="12"/>
  <c r="D861" i="12"/>
  <c r="D2074" i="12"/>
  <c r="AH2074" i="12" s="1"/>
  <c r="D1505" i="12"/>
  <c r="D2066" i="12"/>
  <c r="AX2066" i="12" s="1"/>
  <c r="D1371" i="12"/>
  <c r="AH1371" i="12" s="1"/>
  <c r="D2058" i="12"/>
  <c r="D1800" i="12"/>
  <c r="D2050" i="12"/>
  <c r="D1218" i="12"/>
  <c r="D2042" i="12"/>
  <c r="D2181" i="12"/>
  <c r="AH2181" i="12" s="1"/>
  <c r="D2034" i="12"/>
  <c r="AX2034" i="12" s="1"/>
  <c r="D2026" i="12"/>
  <c r="AX2026" i="12" s="1"/>
  <c r="D2018" i="12"/>
  <c r="D934" i="12"/>
  <c r="D2010" i="12"/>
  <c r="D1178" i="12"/>
  <c r="D2002" i="12"/>
  <c r="AU2002" i="12" s="1"/>
  <c r="D655" i="12"/>
  <c r="AH655" i="12" s="1"/>
  <c r="D1994" i="12"/>
  <c r="AU1994" i="12" s="1"/>
  <c r="D510" i="12"/>
  <c r="AH510" i="12" s="1"/>
  <c r="D1986" i="12"/>
  <c r="D244" i="12"/>
  <c r="D652" i="12"/>
  <c r="D1775" i="12"/>
  <c r="D2477" i="12"/>
  <c r="AH2477" i="12" s="1"/>
  <c r="BL1871" i="12"/>
  <c r="BN1871" i="12" s="1"/>
  <c r="BL1875" i="12"/>
  <c r="BL1873" i="12"/>
  <c r="BL1874" i="12"/>
  <c r="BN1874" i="12" s="1"/>
  <c r="BL1868" i="12"/>
  <c r="BL1872" i="12"/>
  <c r="BL1876" i="12"/>
  <c r="BN1876" i="12" s="1"/>
  <c r="BL1869" i="12"/>
  <c r="BN1869" i="12" s="1"/>
  <c r="BL1870" i="12"/>
  <c r="BN1870" i="12" s="1"/>
  <c r="BL1867" i="12"/>
  <c r="AW1867" i="12"/>
  <c r="AM2293" i="12"/>
  <c r="EI1001" i="12"/>
  <c r="D2085" i="12"/>
  <c r="D408" i="12"/>
  <c r="D2021" i="12"/>
  <c r="AX2021" i="12" s="1"/>
  <c r="D2077" i="12"/>
  <c r="AX2077" i="12" s="1"/>
  <c r="D1468" i="12"/>
  <c r="D2029" i="12"/>
  <c r="AH2029" i="12" s="1"/>
  <c r="D2005" i="12"/>
  <c r="D1272" i="12"/>
  <c r="D2096" i="12"/>
  <c r="D475" i="12"/>
  <c r="D2088" i="12"/>
  <c r="AH2088" i="12" s="1"/>
  <c r="D1393" i="12"/>
  <c r="AH1393" i="12" s="1"/>
  <c r="D2080" i="12"/>
  <c r="AH2080" i="12" s="1"/>
  <c r="D1248" i="12"/>
  <c r="D2072" i="12"/>
  <c r="AX2072" i="12" s="1"/>
  <c r="D1240" i="12"/>
  <c r="D2064" i="12"/>
  <c r="D1806" i="12"/>
  <c r="D2056" i="12"/>
  <c r="AU2056" i="12" s="1"/>
  <c r="D572" i="12"/>
  <c r="D2048" i="12"/>
  <c r="AH2048" i="12" s="1"/>
  <c r="D1216" i="12"/>
  <c r="D2040" i="12"/>
  <c r="D1471" i="12"/>
  <c r="D2032" i="12"/>
  <c r="D685" i="12"/>
  <c r="D2024" i="12"/>
  <c r="AH2024" i="12" s="1"/>
  <c r="D2016" i="12"/>
  <c r="AH2016" i="12" s="1"/>
  <c r="D932" i="12"/>
  <c r="AH932" i="12" s="1"/>
  <c r="D2008" i="12"/>
  <c r="AH2008" i="12" s="1"/>
  <c r="D2000" i="12"/>
  <c r="D2892" i="12"/>
  <c r="D1992" i="12"/>
  <c r="D908" i="12"/>
  <c r="D1984" i="12"/>
  <c r="AX1984" i="12" s="1"/>
  <c r="D476" i="12"/>
  <c r="AH476" i="12" s="1"/>
  <c r="D613" i="12"/>
  <c r="AH613" i="12" s="1"/>
  <c r="D717" i="12"/>
  <c r="AH717" i="12" s="1"/>
  <c r="D2140" i="12"/>
  <c r="D2701" i="12"/>
  <c r="D2037" i="12"/>
  <c r="D921" i="12"/>
  <c r="D1997" i="12"/>
  <c r="D884" i="12"/>
  <c r="D2097" i="12"/>
  <c r="AH2097" i="12" s="1"/>
  <c r="D2081" i="12"/>
  <c r="AX2081" i="12" s="1"/>
  <c r="D452" i="12"/>
  <c r="AH452" i="12" s="1"/>
  <c r="D2065" i="12"/>
  <c r="D2387" i="12"/>
  <c r="D2049" i="12"/>
  <c r="D2033" i="12"/>
  <c r="D2017" i="12"/>
  <c r="AU2017" i="12" s="1"/>
  <c r="D1985" i="12"/>
  <c r="AX1985" i="12" s="1"/>
  <c r="D1217" i="12"/>
  <c r="D2148" i="12"/>
  <c r="AH2148" i="12" s="1"/>
  <c r="BH1870" i="12"/>
  <c r="BH1871" i="12"/>
  <c r="BH1873" i="12"/>
  <c r="BJ1873" i="12" s="1"/>
  <c r="BH1874" i="12"/>
  <c r="BJ1874" i="12" s="1"/>
  <c r="BH1876" i="12"/>
  <c r="BJ1876" i="12" s="1"/>
  <c r="BH1872" i="12"/>
  <c r="BJ1872" i="12" s="1"/>
  <c r="AO1867" i="12"/>
  <c r="AP1867" i="12" s="1"/>
  <c r="B1883" i="12" s="1"/>
  <c r="BH1868" i="12"/>
  <c r="BH1875" i="12"/>
  <c r="BH1869" i="12"/>
  <c r="BH1867" i="12"/>
  <c r="D1669" i="12"/>
  <c r="D2095" i="12"/>
  <c r="D2848" i="12"/>
  <c r="D2087" i="12"/>
  <c r="AU2087" i="12" s="1"/>
  <c r="D2979" i="12"/>
  <c r="AH2979" i="12" s="1"/>
  <c r="D2079" i="12"/>
  <c r="AX2079" i="12" s="1"/>
  <c r="D2544" i="12"/>
  <c r="D2071" i="12"/>
  <c r="D1502" i="12"/>
  <c r="D2063" i="12"/>
  <c r="AU2063" i="12" s="1"/>
  <c r="D1105" i="12"/>
  <c r="D2055" i="12"/>
  <c r="AU2055" i="12" s="1"/>
  <c r="D1360" i="12"/>
  <c r="AH1360" i="12" s="1"/>
  <c r="D2047" i="12"/>
  <c r="D1478" i="12"/>
  <c r="D2039" i="12"/>
  <c r="D818" i="12"/>
  <c r="D2031" i="12"/>
  <c r="AX2031" i="12" s="1"/>
  <c r="D2023" i="12"/>
  <c r="D2627" i="12"/>
  <c r="AH2627" i="12" s="1"/>
  <c r="D2015" i="12"/>
  <c r="AU2015" i="12" s="1"/>
  <c r="D394" i="12"/>
  <c r="D2007" i="12"/>
  <c r="D1312" i="12"/>
  <c r="D1999" i="12"/>
  <c r="AU1999" i="12" s="1"/>
  <c r="D1991" i="12"/>
  <c r="AU1991" i="12" s="1"/>
  <c r="D1033" i="12"/>
  <c r="D1983" i="12"/>
  <c r="AU1983" i="12" s="1"/>
  <c r="D332" i="12"/>
  <c r="D460" i="12"/>
  <c r="D587" i="12"/>
  <c r="D716" i="12"/>
  <c r="D828" i="12"/>
  <c r="D1145" i="12"/>
  <c r="D1167" i="12"/>
  <c r="D1464" i="12"/>
  <c r="D2369" i="12"/>
  <c r="AH2369" i="12" s="1"/>
  <c r="D2842" i="12"/>
  <c r="D3047" i="12"/>
  <c r="BY1560" i="12"/>
  <c r="BU1571" i="12"/>
  <c r="CC1581" i="12"/>
  <c r="BY1592" i="12"/>
  <c r="BU1598" i="12"/>
  <c r="BY1600" i="12"/>
  <c r="BY1601" i="12"/>
  <c r="BY1568" i="12"/>
  <c r="CC1576" i="12"/>
  <c r="CC1600" i="12"/>
  <c r="CC1608" i="12"/>
  <c r="BU1611" i="12"/>
  <c r="BU1612" i="12"/>
  <c r="BU1630" i="12"/>
  <c r="BY1632" i="12"/>
  <c r="BY1633" i="12"/>
  <c r="BU1638" i="12"/>
  <c r="BY1554" i="12"/>
  <c r="CC1565" i="12"/>
  <c r="CC1589" i="12"/>
  <c r="BY1616" i="12"/>
  <c r="BU1660" i="12"/>
  <c r="CC1669" i="12"/>
  <c r="CC1557" i="12"/>
  <c r="BU1566" i="12"/>
  <c r="BU1590" i="12"/>
  <c r="BU1595" i="12"/>
  <c r="BU1596" i="12"/>
  <c r="CC1616" i="12"/>
  <c r="BU1619" i="12"/>
  <c r="BU1620" i="12"/>
  <c r="BU1643" i="12"/>
  <c r="CC1648" i="12"/>
  <c r="BU1654" i="12"/>
  <c r="BY1659" i="12"/>
  <c r="CC1664" i="12"/>
  <c r="BU1670" i="12"/>
  <c r="BY1555" i="12"/>
  <c r="BY1579" i="12"/>
  <c r="BY1584" i="12"/>
  <c r="CC1592" i="12"/>
  <c r="BY1603" i="12"/>
  <c r="CC1605" i="12"/>
  <c r="CC1606" i="12"/>
  <c r="CC1624" i="12"/>
  <c r="BU1627" i="12"/>
  <c r="BU1628" i="12"/>
  <c r="CC1640" i="12"/>
  <c r="BU1651" i="12"/>
  <c r="BU1652" i="12"/>
  <c r="BY1656" i="12"/>
  <c r="BY1657" i="12"/>
  <c r="CC1661" i="12"/>
  <c r="CC1662" i="12"/>
  <c r="BU1667" i="12"/>
  <c r="BU1668" i="12"/>
  <c r="BY1672" i="12"/>
  <c r="BY1673" i="12"/>
  <c r="BU1574" i="12"/>
  <c r="BY1648" i="12"/>
  <c r="CC1653" i="12"/>
  <c r="BY1664" i="12"/>
  <c r="CC1670" i="12"/>
  <c r="CC1568" i="12"/>
  <c r="CC1573" i="12"/>
  <c r="BU1582" i="12"/>
  <c r="CC1598" i="12"/>
  <c r="BY1611" i="12"/>
  <c r="CC1613" i="12"/>
  <c r="CC1614" i="12"/>
  <c r="CC1632" i="12"/>
  <c r="BU1635" i="12"/>
  <c r="CC1645" i="12"/>
  <c r="BU1648" i="12"/>
  <c r="BY1653" i="12"/>
  <c r="CC1658" i="12"/>
  <c r="BU1664" i="12"/>
  <c r="BY1669" i="12"/>
  <c r="BU1554" i="12"/>
  <c r="BU1614" i="12"/>
  <c r="BU1646" i="12"/>
  <c r="BU1558" i="12"/>
  <c r="BU1563" i="12"/>
  <c r="BY1571" i="12"/>
  <c r="BU1587" i="12"/>
  <c r="BY1595" i="12"/>
  <c r="CC1597" i="12"/>
  <c r="BY1619" i="12"/>
  <c r="CC1621" i="12"/>
  <c r="CC1622" i="12"/>
  <c r="BY1643" i="12"/>
  <c r="BY1617" i="12"/>
  <c r="BY1635" i="12"/>
  <c r="BY1649" i="12"/>
  <c r="CC1654" i="12"/>
  <c r="BU1659" i="12"/>
  <c r="BY1665" i="12"/>
  <c r="CC1560" i="12"/>
  <c r="BY1576" i="12"/>
  <c r="CC1584" i="12"/>
  <c r="BU1606" i="12"/>
  <c r="BY1608" i="12"/>
  <c r="BY1609" i="12"/>
  <c r="BY1627" i="12"/>
  <c r="CC1629" i="12"/>
  <c r="CC1630" i="12"/>
  <c r="CC1637" i="12"/>
  <c r="BY1651" i="12"/>
  <c r="CC1656" i="12"/>
  <c r="BU1662" i="12"/>
  <c r="BY1667" i="12"/>
  <c r="CC1672" i="12"/>
  <c r="CC1554" i="12"/>
  <c r="BU1555" i="12"/>
  <c r="BY1563" i="12"/>
  <c r="BU1579" i="12"/>
  <c r="BY1587" i="12"/>
  <c r="BU1603" i="12"/>
  <c r="BU1604" i="12"/>
  <c r="BU1622" i="12"/>
  <c r="BY1624" i="12"/>
  <c r="BY1625" i="12"/>
  <c r="BY1640" i="12"/>
  <c r="CC1650" i="12"/>
  <c r="BU1656" i="12"/>
  <c r="BY1661" i="12"/>
  <c r="CC1666" i="12"/>
  <c r="BU1672" i="12"/>
  <c r="CC1577" i="12"/>
  <c r="BY1660" i="12"/>
  <c r="BY1645" i="12"/>
  <c r="CC1617" i="12"/>
  <c r="CC1575" i="12"/>
  <c r="BY1663" i="12"/>
  <c r="BY1634" i="12"/>
  <c r="BU1599" i="12"/>
  <c r="CC1566" i="12"/>
  <c r="CC1638" i="12"/>
  <c r="BU1586" i="12"/>
  <c r="BU1562" i="12"/>
  <c r="BY1605" i="12"/>
  <c r="BU1663" i="12"/>
  <c r="BU1649" i="12"/>
  <c r="BU1624" i="12"/>
  <c r="BY1590" i="12"/>
  <c r="CC1609" i="12"/>
  <c r="CC1631" i="12"/>
  <c r="BU1601" i="12"/>
  <c r="BU1559" i="12"/>
  <c r="BU1666" i="12"/>
  <c r="CC1633" i="12"/>
  <c r="BY1602" i="12"/>
  <c r="BY1641" i="12"/>
  <c r="BY1621" i="12"/>
  <c r="BY1580" i="12"/>
  <c r="CC1586" i="12"/>
  <c r="BY1566" i="12"/>
  <c r="BU1673" i="12"/>
  <c r="BY1658" i="12"/>
  <c r="CC1641" i="12"/>
  <c r="BY1613" i="12"/>
  <c r="BY1574" i="12"/>
  <c r="BU1658" i="12"/>
  <c r="BU1633" i="12"/>
  <c r="CC1594" i="12"/>
  <c r="BY1564" i="12"/>
  <c r="BU1632" i="12"/>
  <c r="CC1583" i="12"/>
  <c r="BU1585" i="12"/>
  <c r="BU1661" i="12"/>
  <c r="BU1647" i="12"/>
  <c r="BY1618" i="12"/>
  <c r="BU1588" i="12"/>
  <c r="CC1601" i="12"/>
  <c r="BY1630" i="12"/>
  <c r="BU1600" i="12"/>
  <c r="CC1660" i="12"/>
  <c r="BY1629" i="12"/>
  <c r="BU1594" i="12"/>
  <c r="BU1631" i="12"/>
  <c r="CC1615" i="12"/>
  <c r="BU1572" i="12"/>
  <c r="BU1615" i="12"/>
  <c r="BU1583" i="12"/>
  <c r="BY1565" i="12"/>
  <c r="BU1671" i="12"/>
  <c r="BU1657" i="12"/>
  <c r="BY1639" i="12"/>
  <c r="CC1607" i="12"/>
  <c r="BY1573" i="12"/>
  <c r="CC1652" i="12"/>
  <c r="CC1628" i="12"/>
  <c r="CC1590" i="12"/>
  <c r="CC1559" i="12"/>
  <c r="CC1626" i="12"/>
  <c r="BY1626" i="12"/>
  <c r="BY1582" i="12"/>
  <c r="CC1673" i="12"/>
  <c r="CC1659" i="12"/>
  <c r="CC1644" i="12"/>
  <c r="BU1617" i="12"/>
  <c r="BU1581" i="12"/>
  <c r="BY1593" i="12"/>
  <c r="BU1626" i="12"/>
  <c r="CC1591" i="12"/>
  <c r="BY1655" i="12"/>
  <c r="CC1623" i="12"/>
  <c r="CC1587" i="12"/>
  <c r="BU1597" i="12"/>
  <c r="BY1614" i="12"/>
  <c r="BY1567" i="12"/>
  <c r="CC1610" i="12"/>
  <c r="CC1580" i="12"/>
  <c r="BY1559" i="12"/>
  <c r="BU1669" i="12"/>
  <c r="BU1655" i="12"/>
  <c r="BU1637" i="12"/>
  <c r="BY1606" i="12"/>
  <c r="BY1569" i="12"/>
  <c r="BY1647" i="12"/>
  <c r="BU1623" i="12"/>
  <c r="BY1588" i="12"/>
  <c r="BY1558" i="12"/>
  <c r="BU1621" i="12"/>
  <c r="BU1625" i="12"/>
  <c r="BY1577" i="12"/>
  <c r="CC1671" i="12"/>
  <c r="CC1657" i="12"/>
  <c r="BY1642" i="12"/>
  <c r="CC1612" i="12"/>
  <c r="CC1579" i="12"/>
  <c r="CC1588" i="12"/>
  <c r="BY1620" i="12"/>
  <c r="BY1589" i="12"/>
  <c r="BU1650" i="12"/>
  <c r="BY1622" i="12"/>
  <c r="BY1585" i="12"/>
  <c r="BU1580" i="12"/>
  <c r="BY1646" i="12"/>
  <c r="BU1610" i="12"/>
  <c r="BU1565" i="12"/>
  <c r="BU1605" i="12"/>
  <c r="BY1578" i="12"/>
  <c r="BU1557" i="12"/>
  <c r="CC1667" i="12"/>
  <c r="BU1653" i="12"/>
  <c r="CC1634" i="12"/>
  <c r="BU1602" i="12"/>
  <c r="BU1567" i="12"/>
  <c r="BU1645" i="12"/>
  <c r="CC1618" i="12"/>
  <c r="BY1581" i="12"/>
  <c r="BY1557" i="12"/>
  <c r="CC1595" i="12"/>
  <c r="CC1620" i="12"/>
  <c r="BU1575" i="12"/>
  <c r="BY1670" i="12"/>
  <c r="CC1655" i="12"/>
  <c r="BU1640" i="12"/>
  <c r="BU1607" i="12"/>
  <c r="CC1578" i="12"/>
  <c r="BU1584" i="12"/>
  <c r="BU1616" i="12"/>
  <c r="CC1585" i="12"/>
  <c r="BY1644" i="12"/>
  <c r="BU1618" i="12"/>
  <c r="CC1569" i="12"/>
  <c r="CC1570" i="12"/>
  <c r="BU1644" i="12"/>
  <c r="CC1599" i="12"/>
  <c r="CC1563" i="12"/>
  <c r="CC1603" i="12"/>
  <c r="BU1577" i="12"/>
  <c r="CC1555" i="12"/>
  <c r="CC1665" i="12"/>
  <c r="CC1651" i="12"/>
  <c r="BU1629" i="12"/>
  <c r="BU1591" i="12"/>
  <c r="BU1560" i="12"/>
  <c r="CC1642" i="12"/>
  <c r="BU1613" i="12"/>
  <c r="BY1575" i="12"/>
  <c r="BY1586" i="12"/>
  <c r="CC1596" i="12"/>
  <c r="BY1570" i="12"/>
  <c r="BY1668" i="12"/>
  <c r="BY1654" i="12"/>
  <c r="BY1636" i="12"/>
  <c r="CC1602" i="12"/>
  <c r="CC1572" i="12"/>
  <c r="CC1643" i="12"/>
  <c r="CC1564" i="12"/>
  <c r="CC1646" i="12"/>
  <c r="BY1610" i="12"/>
  <c r="BY1583" i="12"/>
  <c r="BU1642" i="12"/>
  <c r="BY1612" i="12"/>
  <c r="BY1561" i="12"/>
  <c r="BY1562" i="12"/>
  <c r="CC1635" i="12"/>
  <c r="BY1598" i="12"/>
  <c r="CC1562" i="12"/>
  <c r="BY1599" i="12"/>
  <c r="BU1576" i="12"/>
  <c r="BY1662" i="12"/>
  <c r="CC1647" i="12"/>
  <c r="BY1623" i="12"/>
  <c r="BU1578" i="12"/>
  <c r="CC1668" i="12"/>
  <c r="CC1636" i="12"/>
  <c r="BY1607" i="12"/>
  <c r="CC1571" i="12"/>
  <c r="BU1641" i="12"/>
  <c r="BU1592" i="12"/>
  <c r="BU1568" i="12"/>
  <c r="BU1665" i="12"/>
  <c r="BY1650" i="12"/>
  <c r="BY1628" i="12"/>
  <c r="BY1594" i="12"/>
  <c r="CC1561" i="12"/>
  <c r="BY1615" i="12"/>
  <c r="BU1636" i="12"/>
  <c r="CC1604" i="12"/>
  <c r="BY1572" i="12"/>
  <c r="BY1671" i="12"/>
  <c r="BY1637" i="12"/>
  <c r="BY1604" i="12"/>
  <c r="CC1625" i="12"/>
  <c r="CC1593" i="12"/>
  <c r="BU1589" i="12"/>
  <c r="CC1567" i="12"/>
  <c r="BY1556" i="12"/>
  <c r="CC1663" i="12"/>
  <c r="BU1573" i="12"/>
  <c r="BY1666" i="12"/>
  <c r="BY1638" i="12"/>
  <c r="CC1649" i="12"/>
  <c r="BY1652" i="12"/>
  <c r="BU1609" i="12"/>
  <c r="CC1627" i="12"/>
  <c r="BU1634" i="12"/>
  <c r="CC1574" i="12"/>
  <c r="BY1631" i="12"/>
  <c r="BY1591" i="12"/>
  <c r="CC1582" i="12"/>
  <c r="BU1556" i="12"/>
  <c r="BY1596" i="12"/>
  <c r="BY1597" i="12"/>
  <c r="BU1570" i="12"/>
  <c r="BU1593" i="12"/>
  <c r="BU1564" i="12"/>
  <c r="CC1558" i="12"/>
  <c r="BU1561" i="12"/>
  <c r="BU1569" i="12"/>
  <c r="CC1639" i="12"/>
  <c r="BU1639" i="12"/>
  <c r="CC1619" i="12"/>
  <c r="BU1608" i="12"/>
  <c r="CC1611" i="12"/>
  <c r="CC1556" i="12"/>
  <c r="CR372" i="12"/>
  <c r="CN376" i="12"/>
  <c r="CR384" i="12"/>
  <c r="CR400" i="12"/>
  <c r="CR416" i="12"/>
  <c r="CR432" i="12"/>
  <c r="CR448" i="12"/>
  <c r="CR464" i="12"/>
  <c r="CR480" i="12"/>
  <c r="CN374" i="12"/>
  <c r="CN390" i="12"/>
  <c r="CN406" i="12"/>
  <c r="CN422" i="12"/>
  <c r="CN438" i="12"/>
  <c r="CN454" i="12"/>
  <c r="CN470" i="12"/>
  <c r="CN486" i="12"/>
  <c r="CN368" i="12"/>
  <c r="CN378" i="12"/>
  <c r="CR388" i="12"/>
  <c r="CR404" i="12"/>
  <c r="CR420" i="12"/>
  <c r="CR436" i="12"/>
  <c r="CR452" i="12"/>
  <c r="CR468" i="12"/>
  <c r="CR484" i="12"/>
  <c r="CR376" i="12"/>
  <c r="CN380" i="12"/>
  <c r="CN394" i="12"/>
  <c r="CN410" i="12"/>
  <c r="CN426" i="12"/>
  <c r="CN442" i="12"/>
  <c r="CN458" i="12"/>
  <c r="CN474" i="12"/>
  <c r="CN434" i="12"/>
  <c r="CN482" i="12"/>
  <c r="CN370" i="12"/>
  <c r="CR392" i="12"/>
  <c r="CR408" i="12"/>
  <c r="CR424" i="12"/>
  <c r="CR440" i="12"/>
  <c r="CR456" i="12"/>
  <c r="CR472" i="12"/>
  <c r="CR367" i="12"/>
  <c r="CR368" i="12"/>
  <c r="CN372" i="12"/>
  <c r="CN382" i="12"/>
  <c r="CN398" i="12"/>
  <c r="CN414" i="12"/>
  <c r="CN430" i="12"/>
  <c r="CN446" i="12"/>
  <c r="CN462" i="12"/>
  <c r="CN478" i="12"/>
  <c r="CN386" i="12"/>
  <c r="CN402" i="12"/>
  <c r="CN418" i="12"/>
  <c r="CN450" i="12"/>
  <c r="CN466" i="12"/>
  <c r="CN367" i="12"/>
  <c r="CR380" i="12"/>
  <c r="CR396" i="12"/>
  <c r="CR412" i="12"/>
  <c r="CR428" i="12"/>
  <c r="CR444" i="12"/>
  <c r="CR460" i="12"/>
  <c r="CR476" i="12"/>
  <c r="CR485" i="12"/>
  <c r="CR453" i="12"/>
  <c r="CR421" i="12"/>
  <c r="CR389" i="12"/>
  <c r="CR423" i="12"/>
  <c r="CN473" i="12"/>
  <c r="CN409" i="12"/>
  <c r="CN480" i="12"/>
  <c r="CN448" i="12"/>
  <c r="CR410" i="12"/>
  <c r="CN377" i="12"/>
  <c r="CR463" i="12"/>
  <c r="CN405" i="12"/>
  <c r="CR477" i="12"/>
  <c r="CR445" i="12"/>
  <c r="CN412" i="12"/>
  <c r="CN375" i="12"/>
  <c r="CR443" i="12"/>
  <c r="CN385" i="12"/>
  <c r="CN463" i="12"/>
  <c r="CN431" i="12"/>
  <c r="CR393" i="12"/>
  <c r="CR483" i="12"/>
  <c r="CR449" i="12"/>
  <c r="CN483" i="12"/>
  <c r="CN449" i="12"/>
  <c r="CN484" i="12"/>
  <c r="CN452" i="12"/>
  <c r="CN420" i="12"/>
  <c r="CN388" i="12"/>
  <c r="CN413" i="12"/>
  <c r="CR467" i="12"/>
  <c r="CR403" i="12"/>
  <c r="CR474" i="12"/>
  <c r="CR442" i="12"/>
  <c r="CN407" i="12"/>
  <c r="CR373" i="12"/>
  <c r="CN453" i="12"/>
  <c r="CR399" i="12"/>
  <c r="CN476" i="12"/>
  <c r="CN444" i="12"/>
  <c r="CR406" i="12"/>
  <c r="CR371" i="12"/>
  <c r="CN433" i="12"/>
  <c r="CN373" i="12"/>
  <c r="CR457" i="12"/>
  <c r="CR425" i="12"/>
  <c r="CN392" i="12"/>
  <c r="CR419" i="12"/>
  <c r="CN451" i="12"/>
  <c r="CR478" i="12"/>
  <c r="CR446" i="12"/>
  <c r="CR414" i="12"/>
  <c r="CR382" i="12"/>
  <c r="CR409" i="12"/>
  <c r="CN457" i="12"/>
  <c r="CN393" i="12"/>
  <c r="CN471" i="12"/>
  <c r="CN439" i="12"/>
  <c r="CR401" i="12"/>
  <c r="CN477" i="12"/>
  <c r="CR447" i="12"/>
  <c r="CN389" i="12"/>
  <c r="CR470" i="12"/>
  <c r="CR438" i="12"/>
  <c r="CN403" i="12"/>
  <c r="CN371" i="12"/>
  <c r="CR427" i="12"/>
  <c r="CR369" i="12"/>
  <c r="CN456" i="12"/>
  <c r="CN424" i="12"/>
  <c r="CR386" i="12"/>
  <c r="CR481" i="12"/>
  <c r="CN416" i="12"/>
  <c r="CR415" i="12"/>
  <c r="CN399" i="12"/>
  <c r="CN475" i="12"/>
  <c r="CN443" i="12"/>
  <c r="CN411" i="12"/>
  <c r="CN369" i="12"/>
  <c r="CR407" i="12"/>
  <c r="CR451" i="12"/>
  <c r="CR387" i="12"/>
  <c r="CR465" i="12"/>
  <c r="CR433" i="12"/>
  <c r="CN400" i="12"/>
  <c r="CN461" i="12"/>
  <c r="CN437" i="12"/>
  <c r="CR383" i="12"/>
  <c r="CN467" i="12"/>
  <c r="CN435" i="12"/>
  <c r="CR397" i="12"/>
  <c r="CN481" i="12"/>
  <c r="CN417" i="12"/>
  <c r="CR482" i="12"/>
  <c r="CR450" i="12"/>
  <c r="CR418" i="12"/>
  <c r="CN383" i="12"/>
  <c r="CN395" i="12"/>
  <c r="CN469" i="12"/>
  <c r="CR395" i="12"/>
  <c r="CR469" i="12"/>
  <c r="CR437" i="12"/>
  <c r="CR405" i="12"/>
  <c r="CR471" i="12"/>
  <c r="CN397" i="12"/>
  <c r="CN441" i="12"/>
  <c r="CN379" i="12"/>
  <c r="CN464" i="12"/>
  <c r="CN432" i="12"/>
  <c r="CR394" i="12"/>
  <c r="CR455" i="12"/>
  <c r="CR431" i="12"/>
  <c r="CR378" i="12"/>
  <c r="CR461" i="12"/>
  <c r="CR429" i="12"/>
  <c r="CN396" i="12"/>
  <c r="CR475" i="12"/>
  <c r="CR413" i="12"/>
  <c r="CN479" i="12"/>
  <c r="CN447" i="12"/>
  <c r="CN415" i="12"/>
  <c r="CR379" i="12"/>
  <c r="CN429" i="12"/>
  <c r="CN384" i="12"/>
  <c r="CN419" i="12"/>
  <c r="CR434" i="12"/>
  <c r="CN468" i="12"/>
  <c r="CN436" i="12"/>
  <c r="CN404" i="12"/>
  <c r="CN445" i="12"/>
  <c r="CR391" i="12"/>
  <c r="CR435" i="12"/>
  <c r="CR375" i="12"/>
  <c r="CR458" i="12"/>
  <c r="CR426" i="12"/>
  <c r="CN391" i="12"/>
  <c r="CN485" i="12"/>
  <c r="CN421" i="12"/>
  <c r="CR377" i="12"/>
  <c r="CN460" i="12"/>
  <c r="CN428" i="12"/>
  <c r="CR390" i="12"/>
  <c r="CN465" i="12"/>
  <c r="CR411" i="12"/>
  <c r="CR473" i="12"/>
  <c r="CR441" i="12"/>
  <c r="CN408" i="12"/>
  <c r="CR374" i="12"/>
  <c r="CN459" i="12"/>
  <c r="CR466" i="12"/>
  <c r="CR462" i="12"/>
  <c r="CR430" i="12"/>
  <c r="CR398" i="12"/>
  <c r="CR439" i="12"/>
  <c r="CN381" i="12"/>
  <c r="CN425" i="12"/>
  <c r="CR370" i="12"/>
  <c r="CN455" i="12"/>
  <c r="CN423" i="12"/>
  <c r="CR385" i="12"/>
  <c r="CR479" i="12"/>
  <c r="CR417" i="12"/>
  <c r="CR486" i="12"/>
  <c r="CR454" i="12"/>
  <c r="CR422" i="12"/>
  <c r="CN387" i="12"/>
  <c r="CR459" i="12"/>
  <c r="CN401" i="12"/>
  <c r="CN472" i="12"/>
  <c r="CN440" i="12"/>
  <c r="CR402" i="12"/>
  <c r="CN427" i="12"/>
  <c r="CR381" i="12"/>
  <c r="CJ370" i="12"/>
  <c r="CJ378" i="12"/>
  <c r="CJ386" i="12"/>
  <c r="CJ394" i="12"/>
  <c r="CJ402" i="12"/>
  <c r="CJ410" i="12"/>
  <c r="CJ418" i="12"/>
  <c r="CJ426" i="12"/>
  <c r="CJ434" i="12"/>
  <c r="CJ442" i="12"/>
  <c r="CJ450" i="12"/>
  <c r="CJ458" i="12"/>
  <c r="CJ466" i="12"/>
  <c r="CJ474" i="12"/>
  <c r="CJ482" i="12"/>
  <c r="CJ371" i="12"/>
  <c r="CJ379" i="12"/>
  <c r="CJ387" i="12"/>
  <c r="CJ395" i="12"/>
  <c r="CJ403" i="12"/>
  <c r="CJ411" i="12"/>
  <c r="CJ419" i="12"/>
  <c r="CJ427" i="12"/>
  <c r="CJ435" i="12"/>
  <c r="CJ443" i="12"/>
  <c r="CJ451" i="12"/>
  <c r="CJ459" i="12"/>
  <c r="CJ467" i="12"/>
  <c r="CJ475" i="12"/>
  <c r="CJ483" i="12"/>
  <c r="CJ372" i="12"/>
  <c r="CJ380" i="12"/>
  <c r="CJ388" i="12"/>
  <c r="CJ396" i="12"/>
  <c r="CJ404" i="12"/>
  <c r="CJ412" i="12"/>
  <c r="CJ420" i="12"/>
  <c r="CJ428" i="12"/>
  <c r="CJ436" i="12"/>
  <c r="CJ444" i="12"/>
  <c r="CJ452" i="12"/>
  <c r="CJ460" i="12"/>
  <c r="CJ468" i="12"/>
  <c r="CJ476" i="12"/>
  <c r="CJ484" i="12"/>
  <c r="CJ373" i="12"/>
  <c r="CJ381" i="12"/>
  <c r="CJ389" i="12"/>
  <c r="CJ397" i="12"/>
  <c r="CJ405" i="12"/>
  <c r="CJ413" i="12"/>
  <c r="CJ421" i="12"/>
  <c r="CJ429" i="12"/>
  <c r="CJ437" i="12"/>
  <c r="CJ445" i="12"/>
  <c r="CJ453" i="12"/>
  <c r="CJ461" i="12"/>
  <c r="CJ469" i="12"/>
  <c r="CJ477" i="12"/>
  <c r="CJ485" i="12"/>
  <c r="CJ374" i="12"/>
  <c r="CJ382" i="12"/>
  <c r="CJ390" i="12"/>
  <c r="CJ398" i="12"/>
  <c r="CJ406" i="12"/>
  <c r="CJ414" i="12"/>
  <c r="CJ422" i="12"/>
  <c r="CJ430" i="12"/>
  <c r="CJ438" i="12"/>
  <c r="CJ446" i="12"/>
  <c r="CJ454" i="12"/>
  <c r="CJ462" i="12"/>
  <c r="CJ470" i="12"/>
  <c r="CJ478" i="12"/>
  <c r="CJ486" i="12"/>
  <c r="CJ375" i="12"/>
  <c r="CJ383" i="12"/>
  <c r="CJ391" i="12"/>
  <c r="CJ399" i="12"/>
  <c r="CJ407" i="12"/>
  <c r="CJ415" i="12"/>
  <c r="CJ423" i="12"/>
  <c r="CJ431" i="12"/>
  <c r="CJ439" i="12"/>
  <c r="CJ447" i="12"/>
  <c r="CJ455" i="12"/>
  <c r="CJ463" i="12"/>
  <c r="CJ471" i="12"/>
  <c r="CJ479" i="12"/>
  <c r="CJ367" i="12"/>
  <c r="CJ376" i="12"/>
  <c r="CJ384" i="12"/>
  <c r="CJ392" i="12"/>
  <c r="CJ400" i="12"/>
  <c r="CJ408" i="12"/>
  <c r="CJ416" i="12"/>
  <c r="CJ424" i="12"/>
  <c r="CJ432" i="12"/>
  <c r="CJ440" i="12"/>
  <c r="CJ448" i="12"/>
  <c r="CJ456" i="12"/>
  <c r="CJ464" i="12"/>
  <c r="CJ472" i="12"/>
  <c r="CJ480" i="12"/>
  <c r="CJ368" i="12"/>
  <c r="CJ377" i="12"/>
  <c r="CJ385" i="12"/>
  <c r="CJ393" i="12"/>
  <c r="CJ401" i="12"/>
  <c r="CJ409" i="12"/>
  <c r="CJ417" i="12"/>
  <c r="CJ425" i="12"/>
  <c r="CJ433" i="12"/>
  <c r="CJ441" i="12"/>
  <c r="CJ449" i="12"/>
  <c r="CJ457" i="12"/>
  <c r="CJ465" i="12"/>
  <c r="CJ473" i="12"/>
  <c r="CJ481" i="12"/>
  <c r="CJ369" i="12"/>
  <c r="CR507" i="12"/>
  <c r="CN514" i="12"/>
  <c r="CR526" i="12"/>
  <c r="CJ529" i="12"/>
  <c r="CR535" i="12"/>
  <c r="CJ548" i="12"/>
  <c r="CN550" i="12"/>
  <c r="CJ557" i="12"/>
  <c r="CN569" i="12"/>
  <c r="CR571" i="12"/>
  <c r="CN578" i="12"/>
  <c r="CR590" i="12"/>
  <c r="CJ593" i="12"/>
  <c r="CR599" i="12"/>
  <c r="CJ605" i="12"/>
  <c r="CN610" i="12"/>
  <c r="CR615" i="12"/>
  <c r="CJ621" i="12"/>
  <c r="CN513" i="12"/>
  <c r="CR515" i="12"/>
  <c r="CN522" i="12"/>
  <c r="CR534" i="12"/>
  <c r="CJ537" i="12"/>
  <c r="CR543" i="12"/>
  <c r="CJ556" i="12"/>
  <c r="CN558" i="12"/>
  <c r="CJ565" i="12"/>
  <c r="CN577" i="12"/>
  <c r="CR579" i="12"/>
  <c r="CN586" i="12"/>
  <c r="CR598" i="12"/>
  <c r="CJ604" i="12"/>
  <c r="CN609" i="12"/>
  <c r="CR614" i="12"/>
  <c r="CJ620" i="12"/>
  <c r="CJ509" i="12"/>
  <c r="CN521" i="12"/>
  <c r="CR523" i="12"/>
  <c r="CN530" i="12"/>
  <c r="CR542" i="12"/>
  <c r="CJ545" i="12"/>
  <c r="CR551" i="12"/>
  <c r="CJ564" i="12"/>
  <c r="CN566" i="12"/>
  <c r="CJ573" i="12"/>
  <c r="CN585" i="12"/>
  <c r="CR587" i="12"/>
  <c r="CN594" i="12"/>
  <c r="CJ601" i="12"/>
  <c r="CN606" i="12"/>
  <c r="CR611" i="12"/>
  <c r="CJ617" i="12"/>
  <c r="CN622" i="12"/>
  <c r="CJ508" i="12"/>
  <c r="CN510" i="12"/>
  <c r="CJ517" i="12"/>
  <c r="CN529" i="12"/>
  <c r="CR531" i="12"/>
  <c r="CN538" i="12"/>
  <c r="CR550" i="12"/>
  <c r="CJ553" i="12"/>
  <c r="CR559" i="12"/>
  <c r="CJ572" i="12"/>
  <c r="CN574" i="12"/>
  <c r="CJ581" i="12"/>
  <c r="CN593" i="12"/>
  <c r="CR595" i="12"/>
  <c r="CJ600" i="12"/>
  <c r="CN605" i="12"/>
  <c r="CR610" i="12"/>
  <c r="CJ616" i="12"/>
  <c r="CN621" i="12"/>
  <c r="CJ516" i="12"/>
  <c r="CN518" i="12"/>
  <c r="CJ525" i="12"/>
  <c r="CN537" i="12"/>
  <c r="CR539" i="12"/>
  <c r="CN546" i="12"/>
  <c r="CR558" i="12"/>
  <c r="CJ561" i="12"/>
  <c r="CR567" i="12"/>
  <c r="CJ580" i="12"/>
  <c r="CN582" i="12"/>
  <c r="CJ589" i="12"/>
  <c r="CN602" i="12"/>
  <c r="CR607" i="12"/>
  <c r="CJ613" i="12"/>
  <c r="CN618" i="12"/>
  <c r="CR623" i="12"/>
  <c r="CR511" i="12"/>
  <c r="CJ524" i="12"/>
  <c r="CN526" i="12"/>
  <c r="CJ533" i="12"/>
  <c r="CN545" i="12"/>
  <c r="CR547" i="12"/>
  <c r="CN554" i="12"/>
  <c r="CR566" i="12"/>
  <c r="CJ569" i="12"/>
  <c r="CR575" i="12"/>
  <c r="CJ588" i="12"/>
  <c r="CN590" i="12"/>
  <c r="CJ597" i="12"/>
  <c r="CN601" i="12"/>
  <c r="CR606" i="12"/>
  <c r="CJ612" i="12"/>
  <c r="CN617" i="12"/>
  <c r="CR622" i="12"/>
  <c r="CR504" i="12"/>
  <c r="CJ505" i="12"/>
  <c r="CR510" i="12"/>
  <c r="CJ513" i="12"/>
  <c r="CR519" i="12"/>
  <c r="CJ532" i="12"/>
  <c r="CN534" i="12"/>
  <c r="CJ541" i="12"/>
  <c r="CN553" i="12"/>
  <c r="CR555" i="12"/>
  <c r="CN562" i="12"/>
  <c r="CR574" i="12"/>
  <c r="CJ577" i="12"/>
  <c r="CR583" i="12"/>
  <c r="CJ596" i="12"/>
  <c r="CN598" i="12"/>
  <c r="CR603" i="12"/>
  <c r="CJ609" i="12"/>
  <c r="CN614" i="12"/>
  <c r="CR619" i="12"/>
  <c r="CN504" i="12"/>
  <c r="CN506" i="12"/>
  <c r="CR518" i="12"/>
  <c r="CJ521" i="12"/>
  <c r="CR527" i="12"/>
  <c r="CJ540" i="12"/>
  <c r="CN542" i="12"/>
  <c r="CJ549" i="12"/>
  <c r="CN561" i="12"/>
  <c r="CR563" i="12"/>
  <c r="CN570" i="12"/>
  <c r="CR582" i="12"/>
  <c r="CJ585" i="12"/>
  <c r="CR591" i="12"/>
  <c r="CR602" i="12"/>
  <c r="CJ608" i="12"/>
  <c r="CN613" i="12"/>
  <c r="CR618" i="12"/>
  <c r="CJ504" i="12"/>
  <c r="CN596" i="12"/>
  <c r="CR562" i="12"/>
  <c r="CN531" i="12"/>
  <c r="CR617" i="12"/>
  <c r="CN597" i="12"/>
  <c r="CJ566" i="12"/>
  <c r="CJ530" i="12"/>
  <c r="CN580" i="12"/>
  <c r="CR546" i="12"/>
  <c r="CN515" i="12"/>
  <c r="CJ611" i="12"/>
  <c r="CJ587" i="12"/>
  <c r="CJ551" i="12"/>
  <c r="CN517" i="12"/>
  <c r="CJ570" i="12"/>
  <c r="CN536" i="12"/>
  <c r="CJ506" i="12"/>
  <c r="CN603" i="12"/>
  <c r="CJ571" i="12"/>
  <c r="CJ535" i="12"/>
  <c r="CR596" i="12"/>
  <c r="CJ563" i="12"/>
  <c r="CJ527" i="12"/>
  <c r="CR613" i="12"/>
  <c r="CR588" i="12"/>
  <c r="CJ555" i="12"/>
  <c r="CJ519" i="12"/>
  <c r="CR600" i="12"/>
  <c r="CN516" i="12"/>
  <c r="CJ542" i="12"/>
  <c r="CR576" i="12"/>
  <c r="CR568" i="12"/>
  <c r="CR524" i="12"/>
  <c r="CN595" i="12"/>
  <c r="CN559" i="12"/>
  <c r="CR525" i="12"/>
  <c r="CR616" i="12"/>
  <c r="CJ594" i="12"/>
  <c r="CN560" i="12"/>
  <c r="CN524" i="12"/>
  <c r="CN579" i="12"/>
  <c r="CN543" i="12"/>
  <c r="CJ514" i="12"/>
  <c r="CJ610" i="12"/>
  <c r="CN581" i="12"/>
  <c r="CJ550" i="12"/>
  <c r="CN508" i="12"/>
  <c r="CN564" i="12"/>
  <c r="CR530" i="12"/>
  <c r="CN620" i="12"/>
  <c r="CJ599" i="12"/>
  <c r="CN565" i="12"/>
  <c r="CJ534" i="12"/>
  <c r="CJ591" i="12"/>
  <c r="CN557" i="12"/>
  <c r="CJ526" i="12"/>
  <c r="CR612" i="12"/>
  <c r="CJ583" i="12"/>
  <c r="CN549" i="12"/>
  <c r="CJ518" i="12"/>
  <c r="CN533" i="12"/>
  <c r="CJ523" i="12"/>
  <c r="CJ507" i="12"/>
  <c r="CR589" i="12"/>
  <c r="CR553" i="12"/>
  <c r="CJ520" i="12"/>
  <c r="CN612" i="12"/>
  <c r="CN588" i="12"/>
  <c r="CR554" i="12"/>
  <c r="CN523" i="12"/>
  <c r="CR573" i="12"/>
  <c r="CR537" i="12"/>
  <c r="CR509" i="12"/>
  <c r="CR605" i="12"/>
  <c r="CJ578" i="12"/>
  <c r="CN544" i="12"/>
  <c r="CR594" i="12"/>
  <c r="CN563" i="12"/>
  <c r="CN527" i="12"/>
  <c r="CN619" i="12"/>
  <c r="CJ598" i="12"/>
  <c r="CJ562" i="12"/>
  <c r="CN528" i="12"/>
  <c r="CJ590" i="12"/>
  <c r="CJ554" i="12"/>
  <c r="CN520" i="12"/>
  <c r="CN608" i="12"/>
  <c r="CJ582" i="12"/>
  <c r="CJ546" i="12"/>
  <c r="CR516" i="12"/>
  <c r="CJ567" i="12"/>
  <c r="CR592" i="12"/>
  <c r="CN604" i="12"/>
  <c r="CJ584" i="12"/>
  <c r="CR552" i="12"/>
  <c r="CJ511" i="12"/>
  <c r="CN611" i="12"/>
  <c r="CN587" i="12"/>
  <c r="CN551" i="12"/>
  <c r="CR517" i="12"/>
  <c r="CJ568" i="12"/>
  <c r="CR536" i="12"/>
  <c r="CN507" i="12"/>
  <c r="CR604" i="12"/>
  <c r="CN572" i="12"/>
  <c r="CR538" i="12"/>
  <c r="CN591" i="12"/>
  <c r="CR557" i="12"/>
  <c r="CR521" i="12"/>
  <c r="CJ615" i="12"/>
  <c r="CN592" i="12"/>
  <c r="CN556" i="12"/>
  <c r="CR522" i="12"/>
  <c r="CN584" i="12"/>
  <c r="CN548" i="12"/>
  <c r="CR514" i="12"/>
  <c r="CN607" i="12"/>
  <c r="CN576" i="12"/>
  <c r="CN540" i="12"/>
  <c r="CN512" i="12"/>
  <c r="CJ586" i="12"/>
  <c r="CN552" i="12"/>
  <c r="CR556" i="12"/>
  <c r="CR532" i="12"/>
  <c r="CR580" i="12"/>
  <c r="CJ547" i="12"/>
  <c r="CJ510" i="12"/>
  <c r="CJ607" i="12"/>
  <c r="CR581" i="12"/>
  <c r="CR545" i="12"/>
  <c r="CJ512" i="12"/>
  <c r="CR564" i="12"/>
  <c r="CJ531" i="12"/>
  <c r="CR621" i="12"/>
  <c r="CN600" i="12"/>
  <c r="CN571" i="12"/>
  <c r="CN535" i="12"/>
  <c r="CR585" i="12"/>
  <c r="CJ552" i="12"/>
  <c r="CR520" i="12"/>
  <c r="CJ614" i="12"/>
  <c r="CR586" i="12"/>
  <c r="CN555" i="12"/>
  <c r="CR513" i="12"/>
  <c r="CR578" i="12"/>
  <c r="CN547" i="12"/>
  <c r="CR505" i="12"/>
  <c r="CJ603" i="12"/>
  <c r="CR570" i="12"/>
  <c r="CN539" i="12"/>
  <c r="CR506" i="12"/>
  <c r="CN532" i="12"/>
  <c r="CN573" i="12"/>
  <c r="CR560" i="12"/>
  <c r="CJ575" i="12"/>
  <c r="CN541" i="12"/>
  <c r="CR508" i="12"/>
  <c r="CJ606" i="12"/>
  <c r="CJ576" i="12"/>
  <c r="CR544" i="12"/>
  <c r="CJ595" i="12"/>
  <c r="CJ559" i="12"/>
  <c r="CN525" i="12"/>
  <c r="CR620" i="12"/>
  <c r="CN599" i="12"/>
  <c r="CR565" i="12"/>
  <c r="CR529" i="12"/>
  <c r="CR584" i="12"/>
  <c r="CR548" i="12"/>
  <c r="CN519" i="12"/>
  <c r="CR609" i="12"/>
  <c r="CN583" i="12"/>
  <c r="CR549" i="12"/>
  <c r="CR512" i="12"/>
  <c r="CN575" i="12"/>
  <c r="CR541" i="12"/>
  <c r="CN623" i="12"/>
  <c r="CJ602" i="12"/>
  <c r="CN567" i="12"/>
  <c r="CR533" i="12"/>
  <c r="CN505" i="12"/>
  <c r="CJ622" i="12"/>
  <c r="CN615" i="12"/>
  <c r="CN509" i="12"/>
  <c r="CR540" i="12"/>
  <c r="CJ618" i="12"/>
  <c r="CJ574" i="12"/>
  <c r="CJ538" i="12"/>
  <c r="CJ623" i="12"/>
  <c r="CR601" i="12"/>
  <c r="CR572" i="12"/>
  <c r="CJ539" i="12"/>
  <c r="CN589" i="12"/>
  <c r="CJ558" i="12"/>
  <c r="CJ522" i="12"/>
  <c r="CN616" i="12"/>
  <c r="CR593" i="12"/>
  <c r="CJ560" i="12"/>
  <c r="CR528" i="12"/>
  <c r="CJ579" i="12"/>
  <c r="CJ543" i="12"/>
  <c r="CJ515" i="12"/>
  <c r="CR608" i="12"/>
  <c r="CR577" i="12"/>
  <c r="CJ544" i="12"/>
  <c r="CN511" i="12"/>
  <c r="CR569" i="12"/>
  <c r="CJ536" i="12"/>
  <c r="CJ619" i="12"/>
  <c r="CR597" i="12"/>
  <c r="CR561" i="12"/>
  <c r="CJ528" i="12"/>
  <c r="CN568" i="12"/>
  <c r="CJ592" i="12"/>
  <c r="DH647" i="12"/>
  <c r="DL649" i="12"/>
  <c r="DD652" i="12"/>
  <c r="DL668" i="12"/>
  <c r="DD671" i="12"/>
  <c r="DH673" i="12"/>
  <c r="DD690" i="12"/>
  <c r="DH692" i="12"/>
  <c r="DL694" i="12"/>
  <c r="DH711" i="12"/>
  <c r="DL713" i="12"/>
  <c r="DD716" i="12"/>
  <c r="DL732" i="12"/>
  <c r="DD735" i="12"/>
  <c r="DH737" i="12"/>
  <c r="DD754" i="12"/>
  <c r="DH756" i="12"/>
  <c r="DL758" i="12"/>
  <c r="DH655" i="12"/>
  <c r="DL657" i="12"/>
  <c r="DD660" i="12"/>
  <c r="DL676" i="12"/>
  <c r="DD679" i="12"/>
  <c r="DH681" i="12"/>
  <c r="DD698" i="12"/>
  <c r="DH700" i="12"/>
  <c r="DL702" i="12"/>
  <c r="DH719" i="12"/>
  <c r="DL721" i="12"/>
  <c r="DD724" i="12"/>
  <c r="DL740" i="12"/>
  <c r="DD743" i="12"/>
  <c r="DH745" i="12"/>
  <c r="DD642" i="12"/>
  <c r="DH644" i="12"/>
  <c r="DL646" i="12"/>
  <c r="DH663" i="12"/>
  <c r="DL665" i="12"/>
  <c r="DD668" i="12"/>
  <c r="DL684" i="12"/>
  <c r="DD687" i="12"/>
  <c r="DH689" i="12"/>
  <c r="DD706" i="12"/>
  <c r="DH708" i="12"/>
  <c r="DL710" i="12"/>
  <c r="DH727" i="12"/>
  <c r="DL729" i="12"/>
  <c r="DD732" i="12"/>
  <c r="DL748" i="12"/>
  <c r="DD751" i="12"/>
  <c r="DH753" i="12"/>
  <c r="DH641" i="12"/>
  <c r="DD650" i="12"/>
  <c r="DH652" i="12"/>
  <c r="DL654" i="12"/>
  <c r="DH671" i="12"/>
  <c r="DL673" i="12"/>
  <c r="DD676" i="12"/>
  <c r="DL692" i="12"/>
  <c r="DD695" i="12"/>
  <c r="DH697" i="12"/>
  <c r="DD714" i="12"/>
  <c r="DH716" i="12"/>
  <c r="DL718" i="12"/>
  <c r="DH735" i="12"/>
  <c r="DL737" i="12"/>
  <c r="DD740" i="12"/>
  <c r="DL756" i="12"/>
  <c r="DD759" i="12"/>
  <c r="DD658" i="12"/>
  <c r="DH660" i="12"/>
  <c r="DL662" i="12"/>
  <c r="DH679" i="12"/>
  <c r="DL681" i="12"/>
  <c r="DD684" i="12"/>
  <c r="DL700" i="12"/>
  <c r="DD703" i="12"/>
  <c r="DH705" i="12"/>
  <c r="DD722" i="12"/>
  <c r="DH724" i="12"/>
  <c r="DL726" i="12"/>
  <c r="DH743" i="12"/>
  <c r="DL745" i="12"/>
  <c r="DD748" i="12"/>
  <c r="DL644" i="12"/>
  <c r="DD647" i="12"/>
  <c r="DH649" i="12"/>
  <c r="DD666" i="12"/>
  <c r="DH668" i="12"/>
  <c r="DL670" i="12"/>
  <c r="DH687" i="12"/>
  <c r="DL689" i="12"/>
  <c r="DD692" i="12"/>
  <c r="DL708" i="12"/>
  <c r="DD711" i="12"/>
  <c r="DH713" i="12"/>
  <c r="DD730" i="12"/>
  <c r="DH732" i="12"/>
  <c r="DL734" i="12"/>
  <c r="DH751" i="12"/>
  <c r="DL753" i="12"/>
  <c r="DD756" i="12"/>
  <c r="DD641" i="12"/>
  <c r="DL652" i="12"/>
  <c r="DD655" i="12"/>
  <c r="DH657" i="12"/>
  <c r="DD674" i="12"/>
  <c r="DH676" i="12"/>
  <c r="DL678" i="12"/>
  <c r="DH695" i="12"/>
  <c r="DL697" i="12"/>
  <c r="DD700" i="12"/>
  <c r="DL716" i="12"/>
  <c r="DD719" i="12"/>
  <c r="DH721" i="12"/>
  <c r="DD738" i="12"/>
  <c r="DH740" i="12"/>
  <c r="DL742" i="12"/>
  <c r="DH759" i="12"/>
  <c r="DD644" i="12"/>
  <c r="DL660" i="12"/>
  <c r="DD663" i="12"/>
  <c r="DH665" i="12"/>
  <c r="DD682" i="12"/>
  <c r="DH684" i="12"/>
  <c r="DL686" i="12"/>
  <c r="DH703" i="12"/>
  <c r="DL705" i="12"/>
  <c r="DD708" i="12"/>
  <c r="DL724" i="12"/>
  <c r="DD727" i="12"/>
  <c r="DH729" i="12"/>
  <c r="DD746" i="12"/>
  <c r="DH748" i="12"/>
  <c r="DL750" i="12"/>
  <c r="DL641" i="12"/>
  <c r="DL759" i="12"/>
  <c r="DH720" i="12"/>
  <c r="DH693" i="12"/>
  <c r="DH654" i="12"/>
  <c r="DL751" i="12"/>
  <c r="DH712" i="12"/>
  <c r="DH685" i="12"/>
  <c r="DH646" i="12"/>
  <c r="DL725" i="12"/>
  <c r="DL698" i="12"/>
  <c r="DL659" i="12"/>
  <c r="DL752" i="12"/>
  <c r="DH714" i="12"/>
  <c r="DD675" i="12"/>
  <c r="DD648" i="12"/>
  <c r="DD731" i="12"/>
  <c r="DD704" i="12"/>
  <c r="DD665" i="12"/>
  <c r="DH744" i="12"/>
  <c r="DH717" i="12"/>
  <c r="DH678" i="12"/>
  <c r="DH651" i="12"/>
  <c r="DD733" i="12"/>
  <c r="DL693" i="12"/>
  <c r="DL666" i="12"/>
  <c r="DL747" i="12"/>
  <c r="DL720" i="12"/>
  <c r="DH682" i="12"/>
  <c r="DD753" i="12"/>
  <c r="DL754" i="12"/>
  <c r="DL719" i="12"/>
  <c r="DL656" i="12"/>
  <c r="DH757" i="12"/>
  <c r="DH718" i="12"/>
  <c r="DH691" i="12"/>
  <c r="DD653" i="12"/>
  <c r="DH749" i="12"/>
  <c r="DH710" i="12"/>
  <c r="DH683" i="12"/>
  <c r="DL642" i="12"/>
  <c r="DL723" i="12"/>
  <c r="DL696" i="12"/>
  <c r="DH658" i="12"/>
  <c r="DD739" i="12"/>
  <c r="DD712" i="12"/>
  <c r="DD673" i="12"/>
  <c r="DD646" i="12"/>
  <c r="DD729" i="12"/>
  <c r="DD702" i="12"/>
  <c r="DL663" i="12"/>
  <c r="DH742" i="12"/>
  <c r="DH715" i="12"/>
  <c r="DD677" i="12"/>
  <c r="DL757" i="12"/>
  <c r="DL730" i="12"/>
  <c r="DL691" i="12"/>
  <c r="DL664" i="12"/>
  <c r="DH746" i="12"/>
  <c r="DD707" i="12"/>
  <c r="DD680" i="12"/>
  <c r="DD726" i="12"/>
  <c r="DL688" i="12"/>
  <c r="DD667" i="12"/>
  <c r="DH680" i="12"/>
  <c r="DL749" i="12"/>
  <c r="DH755" i="12"/>
  <c r="DD717" i="12"/>
  <c r="DL677" i="12"/>
  <c r="DL650" i="12"/>
  <c r="DH747" i="12"/>
  <c r="DD709" i="12"/>
  <c r="DL669" i="12"/>
  <c r="DL760" i="12"/>
  <c r="DH722" i="12"/>
  <c r="DD683" i="12"/>
  <c r="DD656" i="12"/>
  <c r="DD737" i="12"/>
  <c r="DD710" i="12"/>
  <c r="DL671" i="12"/>
  <c r="DH642" i="12"/>
  <c r="DL727" i="12"/>
  <c r="DH688" i="12"/>
  <c r="DH661" i="12"/>
  <c r="DD741" i="12"/>
  <c r="DL701" i="12"/>
  <c r="DL674" i="12"/>
  <c r="DL755" i="12"/>
  <c r="DL728" i="12"/>
  <c r="DH690" i="12"/>
  <c r="DD651" i="12"/>
  <c r="DD744" i="12"/>
  <c r="DD705" i="12"/>
  <c r="DD678" i="12"/>
  <c r="DL687" i="12"/>
  <c r="DD701" i="12"/>
  <c r="DL744" i="12"/>
  <c r="DH653" i="12"/>
  <c r="DL722" i="12"/>
  <c r="DL741" i="12"/>
  <c r="DL714" i="12"/>
  <c r="DL675" i="12"/>
  <c r="DL648" i="12"/>
  <c r="DL733" i="12"/>
  <c r="DL706" i="12"/>
  <c r="DL667" i="12"/>
  <c r="DD747" i="12"/>
  <c r="DD720" i="12"/>
  <c r="DD681" i="12"/>
  <c r="DD654" i="12"/>
  <c r="DL735" i="12"/>
  <c r="DH696" i="12"/>
  <c r="DH669" i="12"/>
  <c r="DH752" i="12"/>
  <c r="DH725" i="12"/>
  <c r="DH686" i="12"/>
  <c r="DH659" i="12"/>
  <c r="DL738" i="12"/>
  <c r="DL699" i="12"/>
  <c r="DL672" i="12"/>
  <c r="DH754" i="12"/>
  <c r="DD715" i="12"/>
  <c r="DD688" i="12"/>
  <c r="DD649" i="12"/>
  <c r="DD742" i="12"/>
  <c r="DL703" i="12"/>
  <c r="DH664" i="12"/>
  <c r="DH648" i="12"/>
  <c r="DH739" i="12"/>
  <c r="DL715" i="12"/>
  <c r="DD758" i="12"/>
  <c r="DH707" i="12"/>
  <c r="DL683" i="12"/>
  <c r="DL739" i="12"/>
  <c r="DL712" i="12"/>
  <c r="DH674" i="12"/>
  <c r="DD645" i="12"/>
  <c r="DL731" i="12"/>
  <c r="DL704" i="12"/>
  <c r="DH666" i="12"/>
  <c r="DD745" i="12"/>
  <c r="DD718" i="12"/>
  <c r="DL679" i="12"/>
  <c r="DH760" i="12"/>
  <c r="DH733" i="12"/>
  <c r="DH694" i="12"/>
  <c r="DH667" i="12"/>
  <c r="DH750" i="12"/>
  <c r="DH723" i="12"/>
  <c r="DD685" i="12"/>
  <c r="DL645" i="12"/>
  <c r="DL736" i="12"/>
  <c r="DH698" i="12"/>
  <c r="DD659" i="12"/>
  <c r="DD752" i="12"/>
  <c r="DD713" i="12"/>
  <c r="DD686" i="12"/>
  <c r="DL647" i="12"/>
  <c r="DH728" i="12"/>
  <c r="DH701" i="12"/>
  <c r="DH662" i="12"/>
  <c r="DL695" i="12"/>
  <c r="DH738" i="12"/>
  <c r="DD699" i="12"/>
  <c r="DD672" i="12"/>
  <c r="DD643" i="12"/>
  <c r="DH730" i="12"/>
  <c r="DD691" i="12"/>
  <c r="DD664" i="12"/>
  <c r="DL743" i="12"/>
  <c r="DH704" i="12"/>
  <c r="DH677" i="12"/>
  <c r="DH758" i="12"/>
  <c r="DH731" i="12"/>
  <c r="DD693" i="12"/>
  <c r="DL653" i="12"/>
  <c r="DD749" i="12"/>
  <c r="DL709" i="12"/>
  <c r="DL682" i="12"/>
  <c r="DL643" i="12"/>
  <c r="DD723" i="12"/>
  <c r="DD696" i="12"/>
  <c r="DD657" i="12"/>
  <c r="DD750" i="12"/>
  <c r="DL711" i="12"/>
  <c r="DH672" i="12"/>
  <c r="DH645" i="12"/>
  <c r="DH726" i="12"/>
  <c r="DH699" i="12"/>
  <c r="DD661" i="12"/>
  <c r="DH656" i="12"/>
  <c r="DL661" i="12"/>
  <c r="DH706" i="12"/>
  <c r="DD669" i="12"/>
  <c r="DD736" i="12"/>
  <c r="DD697" i="12"/>
  <c r="DD670" i="12"/>
  <c r="DD755" i="12"/>
  <c r="DD728" i="12"/>
  <c r="DD689" i="12"/>
  <c r="DD662" i="12"/>
  <c r="DH741" i="12"/>
  <c r="DH702" i="12"/>
  <c r="DH675" i="12"/>
  <c r="DD757" i="12"/>
  <c r="DL717" i="12"/>
  <c r="DL690" i="12"/>
  <c r="DL651" i="12"/>
  <c r="DL746" i="12"/>
  <c r="DL707" i="12"/>
  <c r="DL680" i="12"/>
  <c r="DD760" i="12"/>
  <c r="DD721" i="12"/>
  <c r="DD694" i="12"/>
  <c r="DL655" i="12"/>
  <c r="DH736" i="12"/>
  <c r="DH709" i="12"/>
  <c r="DH670" i="12"/>
  <c r="DH643" i="12"/>
  <c r="DD725" i="12"/>
  <c r="DL685" i="12"/>
  <c r="DL658" i="12"/>
  <c r="DD734" i="12"/>
  <c r="DH650" i="12"/>
  <c r="DH734" i="12"/>
  <c r="BL904" i="12"/>
  <c r="EI1008" i="12"/>
  <c r="CF904" i="12"/>
  <c r="EI1022" i="12"/>
  <c r="BB904" i="12"/>
  <c r="BV904" i="12"/>
  <c r="AR904" i="12"/>
  <c r="EI1018" i="12"/>
  <c r="EI1023" i="12"/>
  <c r="BR1871" i="12"/>
  <c r="BJ1868" i="12"/>
  <c r="BR1872" i="12"/>
  <c r="BJ1869" i="12"/>
  <c r="BJ1867" i="12"/>
  <c r="BJ1870" i="12"/>
  <c r="BN1867" i="12"/>
  <c r="BN1872" i="12"/>
  <c r="BJ1871" i="12"/>
  <c r="BR1868" i="12"/>
  <c r="BN1875" i="12"/>
  <c r="BN1868" i="12"/>
  <c r="BJ1875" i="12"/>
  <c r="BR1875" i="12"/>
  <c r="BN1873" i="12"/>
  <c r="BR1867" i="12"/>
  <c r="CC1743" i="12"/>
  <c r="CC1759" i="12"/>
  <c r="CC1775" i="12"/>
  <c r="CC1791" i="12"/>
  <c r="CC1807" i="12"/>
  <c r="CC1823" i="12"/>
  <c r="CC1839" i="12"/>
  <c r="BU1756" i="12"/>
  <c r="BU1763" i="12"/>
  <c r="BU1770" i="12"/>
  <c r="BU1820" i="12"/>
  <c r="BU1827" i="12"/>
  <c r="BU1834" i="12"/>
  <c r="BU1780" i="12"/>
  <c r="BU1844" i="12"/>
  <c r="CC1738" i="12"/>
  <c r="CC1754" i="12"/>
  <c r="CC1770" i="12"/>
  <c r="CC1786" i="12"/>
  <c r="CC1802" i="12"/>
  <c r="CC1818" i="12"/>
  <c r="CC1834" i="12"/>
  <c r="BY1730" i="12"/>
  <c r="BU1787" i="12"/>
  <c r="BU1794" i="12"/>
  <c r="CC1747" i="12"/>
  <c r="CC1763" i="12"/>
  <c r="CC1779" i="12"/>
  <c r="CC1795" i="12"/>
  <c r="CC1811" i="12"/>
  <c r="CC1827" i="12"/>
  <c r="CC1843" i="12"/>
  <c r="BU1740" i="12"/>
  <c r="BU1747" i="12"/>
  <c r="BU1754" i="12"/>
  <c r="BU1804" i="12"/>
  <c r="BU1811" i="12"/>
  <c r="BU1818" i="12"/>
  <c r="BU1795" i="12"/>
  <c r="BU1819" i="12"/>
  <c r="CC1731" i="12"/>
  <c r="CC1742" i="12"/>
  <c r="CC1758" i="12"/>
  <c r="CC1774" i="12"/>
  <c r="CC1790" i="12"/>
  <c r="CC1806" i="12"/>
  <c r="CC1822" i="12"/>
  <c r="CC1838" i="12"/>
  <c r="BU1764" i="12"/>
  <c r="BU1771" i="12"/>
  <c r="BU1778" i="12"/>
  <c r="BU1828" i="12"/>
  <c r="BU1835" i="12"/>
  <c r="BU1842" i="12"/>
  <c r="BU1802" i="12"/>
  <c r="BU1730" i="12"/>
  <c r="BU1762" i="12"/>
  <c r="BU1812" i="12"/>
  <c r="BU1826" i="12"/>
  <c r="CC1739" i="12"/>
  <c r="CC1755" i="12"/>
  <c r="CC1771" i="12"/>
  <c r="CC1787" i="12"/>
  <c r="CC1803" i="12"/>
  <c r="CC1819" i="12"/>
  <c r="CC1735" i="12"/>
  <c r="CC1751" i="12"/>
  <c r="CC1767" i="12"/>
  <c r="CC1783" i="12"/>
  <c r="CC1799" i="12"/>
  <c r="CC1815" i="12"/>
  <c r="CC1831" i="12"/>
  <c r="CC1847" i="12"/>
  <c r="BU1731" i="12"/>
  <c r="BU1738" i="12"/>
  <c r="BU1788" i="12"/>
  <c r="CC1746" i="12"/>
  <c r="CC1762" i="12"/>
  <c r="CC1778" i="12"/>
  <c r="CC1794" i="12"/>
  <c r="CC1810" i="12"/>
  <c r="CC1826" i="12"/>
  <c r="CC1842" i="12"/>
  <c r="BU1748" i="12"/>
  <c r="BU1755" i="12"/>
  <c r="CC1835" i="12"/>
  <c r="CC1750" i="12"/>
  <c r="BU1803" i="12"/>
  <c r="CC1766" i="12"/>
  <c r="BU1746" i="12"/>
  <c r="BU1796" i="12"/>
  <c r="BU1772" i="12"/>
  <c r="CC1782" i="12"/>
  <c r="BU1739" i="12"/>
  <c r="CC1798" i="12"/>
  <c r="BU1732" i="12"/>
  <c r="BU1843" i="12"/>
  <c r="CC1846" i="12"/>
  <c r="CC1814" i="12"/>
  <c r="BU1786" i="12"/>
  <c r="BU1836" i="12"/>
  <c r="BU1810" i="12"/>
  <c r="CC1830" i="12"/>
  <c r="BU1779" i="12"/>
  <c r="BU1841" i="12"/>
  <c r="CC1809" i="12"/>
  <c r="BY1740" i="12"/>
  <c r="BY1827" i="12"/>
  <c r="CC1761" i="12"/>
  <c r="CC1745" i="12"/>
  <c r="BU1753" i="12"/>
  <c r="BU1823" i="12"/>
  <c r="BY1834" i="12"/>
  <c r="BY1807" i="12"/>
  <c r="BY1784" i="12"/>
  <c r="CC1757" i="12"/>
  <c r="BU1829" i="12"/>
  <c r="BY1805" i="12"/>
  <c r="BY1825" i="12"/>
  <c r="BU1793" i="12"/>
  <c r="BU1792" i="12"/>
  <c r="BY1844" i="12"/>
  <c r="CC1817" i="12"/>
  <c r="CC1792" i="12"/>
  <c r="BY1766" i="12"/>
  <c r="BY1739" i="12"/>
  <c r="BU1821" i="12"/>
  <c r="BY1833" i="12"/>
  <c r="BU1825" i="12"/>
  <c r="CC1836" i="12"/>
  <c r="BY1810" i="12"/>
  <c r="BY1783" i="12"/>
  <c r="BY1760" i="12"/>
  <c r="BY1733" i="12"/>
  <c r="BU1831" i="12"/>
  <c r="BY1845" i="12"/>
  <c r="BY1763" i="12"/>
  <c r="BY1786" i="12"/>
  <c r="BU1846" i="12"/>
  <c r="BU1832" i="12"/>
  <c r="BY1762" i="12"/>
  <c r="BY1731" i="12"/>
  <c r="BU1813" i="12"/>
  <c r="BU1817" i="12"/>
  <c r="BU1807" i="12"/>
  <c r="BY1774" i="12"/>
  <c r="BU1830" i="12"/>
  <c r="BU1824" i="12"/>
  <c r="BU1847" i="12"/>
  <c r="BU1806" i="12"/>
  <c r="BY1832" i="12"/>
  <c r="CC1805" i="12"/>
  <c r="CC1780" i="12"/>
  <c r="BY1754" i="12"/>
  <c r="BU1816" i="12"/>
  <c r="BY1789" i="12"/>
  <c r="BY1809" i="12"/>
  <c r="BU1782" i="12"/>
  <c r="BU1781" i="12"/>
  <c r="CC1840" i="12"/>
  <c r="BY1814" i="12"/>
  <c r="BY1787" i="12"/>
  <c r="BY1764" i="12"/>
  <c r="CC1737" i="12"/>
  <c r="BU1815" i="12"/>
  <c r="BY1817" i="12"/>
  <c r="BU1808" i="12"/>
  <c r="BY1831" i="12"/>
  <c r="BY1808" i="12"/>
  <c r="CC1781" i="12"/>
  <c r="CC1756" i="12"/>
  <c r="BU1797" i="12"/>
  <c r="BU1814" i="12"/>
  <c r="BY1829" i="12"/>
  <c r="BU1777" i="12"/>
  <c r="CC1812" i="12"/>
  <c r="BU1809" i="12"/>
  <c r="CC1813" i="12"/>
  <c r="CC1730" i="12"/>
  <c r="BU1783" i="12"/>
  <c r="BY1843" i="12"/>
  <c r="BY1772" i="12"/>
  <c r="BU1789" i="12"/>
  <c r="BU1766" i="12"/>
  <c r="BU1800" i="12"/>
  <c r="BU1765" i="12"/>
  <c r="CC1828" i="12"/>
  <c r="BY1802" i="12"/>
  <c r="BY1775" i="12"/>
  <c r="BY1752" i="12"/>
  <c r="BU1799" i="12"/>
  <c r="BY1773" i="12"/>
  <c r="BY1793" i="12"/>
  <c r="BU1776" i="12"/>
  <c r="BU1775" i="12"/>
  <c r="BY1835" i="12"/>
  <c r="BY1812" i="12"/>
  <c r="CC1785" i="12"/>
  <c r="CC1760" i="12"/>
  <c r="CC1734" i="12"/>
  <c r="BU1798" i="12"/>
  <c r="BY1801" i="12"/>
  <c r="BU1761" i="12"/>
  <c r="CC1829" i="12"/>
  <c r="CC1804" i="12"/>
  <c r="BY1778" i="12"/>
  <c r="BY1751" i="12"/>
  <c r="BU1791" i="12"/>
  <c r="BU1801" i="12"/>
  <c r="BY1813" i="12"/>
  <c r="BU1749" i="12"/>
  <c r="BY1759" i="12"/>
  <c r="BY1819" i="12"/>
  <c r="CC1744" i="12"/>
  <c r="CC1788" i="12"/>
  <c r="BU1733" i="12"/>
  <c r="CC1848" i="12"/>
  <c r="BU1760" i="12"/>
  <c r="CC1825" i="12"/>
  <c r="CC1736" i="12"/>
  <c r="BU1736" i="12"/>
  <c r="BY1822" i="12"/>
  <c r="BU1742" i="12"/>
  <c r="BU1735" i="12"/>
  <c r="BY1823" i="12"/>
  <c r="BY1800" i="12"/>
  <c r="CC1773" i="12"/>
  <c r="CC1748" i="12"/>
  <c r="BU1769" i="12"/>
  <c r="BY1757" i="12"/>
  <c r="BY1777" i="12"/>
  <c r="BU1805" i="12"/>
  <c r="BU1751" i="12"/>
  <c r="CC1833" i="12"/>
  <c r="CC1808" i="12"/>
  <c r="BY1782" i="12"/>
  <c r="BY1755" i="12"/>
  <c r="BU1840" i="12"/>
  <c r="BU1785" i="12"/>
  <c r="BY1785" i="12"/>
  <c r="BU1750" i="12"/>
  <c r="BY1826" i="12"/>
  <c r="BY1799" i="12"/>
  <c r="BY1776" i="12"/>
  <c r="CC1749" i="12"/>
  <c r="BU1767" i="12"/>
  <c r="BU1784" i="12"/>
  <c r="BY1797" i="12"/>
  <c r="BY1779" i="12"/>
  <c r="BY1736" i="12"/>
  <c r="BY1846" i="12"/>
  <c r="BY1840" i="12"/>
  <c r="BY1735" i="12"/>
  <c r="BY1811" i="12"/>
  <c r="CC1832" i="12"/>
  <c r="BY1790" i="12"/>
  <c r="BU1790" i="12"/>
  <c r="BY1838" i="12"/>
  <c r="BY1820" i="12"/>
  <c r="CC1841" i="12"/>
  <c r="BY1848" i="12"/>
  <c r="CC1821" i="12"/>
  <c r="CC1796" i="12"/>
  <c r="BY1770" i="12"/>
  <c r="BY1743" i="12"/>
  <c r="BU1758" i="12"/>
  <c r="BY1741" i="12"/>
  <c r="BY1761" i="12"/>
  <c r="BU1845" i="12"/>
  <c r="BU1745" i="12"/>
  <c r="BY1830" i="12"/>
  <c r="BY1803" i="12"/>
  <c r="BY1780" i="12"/>
  <c r="CC1753" i="12"/>
  <c r="BU1833" i="12"/>
  <c r="BU1774" i="12"/>
  <c r="BY1769" i="12"/>
  <c r="BU1744" i="12"/>
  <c r="BY1824" i="12"/>
  <c r="CC1797" i="12"/>
  <c r="CC1772" i="12"/>
  <c r="BY1746" i="12"/>
  <c r="BU1757" i="12"/>
  <c r="BU1773" i="12"/>
  <c r="BY1781" i="12"/>
  <c r="CC1768" i="12"/>
  <c r="CC1837" i="12"/>
  <c r="BY1841" i="12"/>
  <c r="CC1733" i="12"/>
  <c r="CC1793" i="12"/>
  <c r="BY1795" i="12"/>
  <c r="BY1788" i="12"/>
  <c r="BU1759" i="12"/>
  <c r="BY1836" i="12"/>
  <c r="CC1784" i="12"/>
  <c r="BY1806" i="12"/>
  <c r="CC1844" i="12"/>
  <c r="BY1818" i="12"/>
  <c r="BY1791" i="12"/>
  <c r="BY1768" i="12"/>
  <c r="CC1741" i="12"/>
  <c r="BU1752" i="12"/>
  <c r="BY1734" i="12"/>
  <c r="BY1745" i="12"/>
  <c r="BU1839" i="12"/>
  <c r="BU1741" i="12"/>
  <c r="BY1828" i="12"/>
  <c r="CC1801" i="12"/>
  <c r="CC1776" i="12"/>
  <c r="BY1750" i="12"/>
  <c r="BU1849" i="12"/>
  <c r="BU1768" i="12"/>
  <c r="BY1753" i="12"/>
  <c r="BY1847" i="12"/>
  <c r="CC1820" i="12"/>
  <c r="BY1794" i="12"/>
  <c r="BY1767" i="12"/>
  <c r="BY1744" i="12"/>
  <c r="BY1842" i="12"/>
  <c r="BU1743" i="12"/>
  <c r="BY1765" i="12"/>
  <c r="BY1742" i="12"/>
  <c r="BY1821" i="12"/>
  <c r="BY1796" i="12"/>
  <c r="BY1849" i="12"/>
  <c r="BU1837" i="12"/>
  <c r="BY1758" i="12"/>
  <c r="CC1777" i="12"/>
  <c r="CC1752" i="12"/>
  <c r="CC1816" i="12"/>
  <c r="CC1800" i="12"/>
  <c r="BY1747" i="12"/>
  <c r="BY1804" i="12"/>
  <c r="BY1839" i="12"/>
  <c r="BY1816" i="12"/>
  <c r="CC1789" i="12"/>
  <c r="CC1764" i="12"/>
  <c r="BY1738" i="12"/>
  <c r="BY1837" i="12"/>
  <c r="BY1732" i="12"/>
  <c r="CC1732" i="12"/>
  <c r="BU1822" i="12"/>
  <c r="CC1849" i="12"/>
  <c r="CC1824" i="12"/>
  <c r="BY1798" i="12"/>
  <c r="BY1771" i="12"/>
  <c r="BY1748" i="12"/>
  <c r="BU1838" i="12"/>
  <c r="BU1734" i="12"/>
  <c r="BY1737" i="12"/>
  <c r="CC1845" i="12"/>
  <c r="BY1815" i="12"/>
  <c r="BY1792" i="12"/>
  <c r="CC1765" i="12"/>
  <c r="CC1740" i="12"/>
  <c r="BU1848" i="12"/>
  <c r="BU1737" i="12"/>
  <c r="BY1749" i="12"/>
  <c r="BY1756" i="12"/>
  <c r="CC1769" i="12"/>
  <c r="BE1867" i="12"/>
  <c r="AZ1867" i="12"/>
  <c r="AR1867" i="12"/>
  <c r="AU1867" i="12" s="1"/>
  <c r="AG1861" i="12"/>
  <c r="B1886" i="12" s="1"/>
  <c r="AG1934" i="12"/>
  <c r="B1935" i="12" s="1"/>
  <c r="AQ1932" i="12"/>
  <c r="B1951" i="12" s="1"/>
  <c r="AG1932" i="12"/>
  <c r="B1949" i="12" s="1"/>
  <c r="AS1932" i="12"/>
  <c r="B1948" i="12" s="1"/>
  <c r="AX1999" i="12"/>
  <c r="AX2007" i="12"/>
  <c r="AX2023" i="12"/>
  <c r="AX2039" i="12"/>
  <c r="AX2047" i="12"/>
  <c r="AX2063" i="12"/>
  <c r="AX2071" i="12"/>
  <c r="AX2087" i="12"/>
  <c r="AX2095" i="12"/>
  <c r="AX2010" i="12"/>
  <c r="AX1992" i="12"/>
  <c r="AX2000" i="12"/>
  <c r="AX2016" i="12"/>
  <c r="AX2024" i="12"/>
  <c r="AX2032" i="12"/>
  <c r="AX2040" i="12"/>
  <c r="AX2064" i="12"/>
  <c r="AX2088" i="12"/>
  <c r="AX2096" i="12"/>
  <c r="AX2090" i="12"/>
  <c r="AX2009" i="12"/>
  <c r="AX2025" i="12"/>
  <c r="AX2033" i="12"/>
  <c r="AX2041" i="12"/>
  <c r="AX2049" i="12"/>
  <c r="AX2065" i="12"/>
  <c r="AX2089" i="12"/>
  <c r="AX2097" i="12"/>
  <c r="AX1986" i="12"/>
  <c r="AX1996" i="12"/>
  <c r="AX2004" i="12"/>
  <c r="AX2012" i="12"/>
  <c r="AX2020" i="12"/>
  <c r="AX2044" i="12"/>
  <c r="AX2052" i="12"/>
  <c r="AX2060" i="12"/>
  <c r="AX2068" i="12"/>
  <c r="AX2092" i="12"/>
  <c r="AX2035" i="12"/>
  <c r="AX1981" i="12"/>
  <c r="AX1989" i="12"/>
  <c r="AX1997" i="12"/>
  <c r="AX2005" i="12"/>
  <c r="AX2037" i="12"/>
  <c r="AX2045" i="12"/>
  <c r="AX2061" i="12"/>
  <c r="AX2069" i="12"/>
  <c r="AX2085" i="12"/>
  <c r="AX1982" i="12"/>
  <c r="AX1990" i="12"/>
  <c r="AX1998" i="12"/>
  <c r="AX2006" i="12"/>
  <c r="AX2038" i="12"/>
  <c r="AX2046" i="12"/>
  <c r="AX2054" i="12"/>
  <c r="AX2062" i="12"/>
  <c r="AX2070" i="12"/>
  <c r="AX2086" i="12"/>
  <c r="AX2094" i="12"/>
  <c r="AX2018" i="12"/>
  <c r="AX2042" i="12"/>
  <c r="AX2050" i="12"/>
  <c r="AX2058" i="12"/>
  <c r="AX2082" i="12"/>
  <c r="AX2011" i="12"/>
  <c r="AX2027" i="12"/>
  <c r="AX2043" i="12"/>
  <c r="AX2075" i="12"/>
  <c r="AX2083" i="12"/>
  <c r="AX2099" i="12"/>
  <c r="AU1989" i="12"/>
  <c r="AU2037" i="12"/>
  <c r="AU1982" i="12"/>
  <c r="AU1990" i="12"/>
  <c r="AU1998" i="12"/>
  <c r="AU2006" i="12"/>
  <c r="AU2022" i="12"/>
  <c r="AU2030" i="12"/>
  <c r="AU2038" i="12"/>
  <c r="AU2046" i="12"/>
  <c r="AU2054" i="12"/>
  <c r="AU2062" i="12"/>
  <c r="AU2078" i="12"/>
  <c r="AU2086" i="12"/>
  <c r="AU2094" i="12"/>
  <c r="AU2007" i="12"/>
  <c r="AU2023" i="12"/>
  <c r="AU2031" i="12"/>
  <c r="AU2039" i="12"/>
  <c r="AU2047" i="12"/>
  <c r="AU2071" i="12"/>
  <c r="AU2079" i="12"/>
  <c r="AU2095" i="12"/>
  <c r="AU1984" i="12"/>
  <c r="AU1992" i="12"/>
  <c r="AU2000" i="12"/>
  <c r="AU2024" i="12"/>
  <c r="AU2032" i="12"/>
  <c r="AU2040" i="12"/>
  <c r="AU2048" i="12"/>
  <c r="AU2064" i="12"/>
  <c r="AU2096" i="12"/>
  <c r="AU2053" i="12"/>
  <c r="AU2069" i="12"/>
  <c r="AU2009" i="12"/>
  <c r="AU2025" i="12"/>
  <c r="AU2033" i="12"/>
  <c r="AU2041" i="12"/>
  <c r="AU2049" i="12"/>
  <c r="AU2065" i="12"/>
  <c r="AU2089" i="12"/>
  <c r="AU2097" i="12"/>
  <c r="AU1997" i="12"/>
  <c r="AU1986" i="12"/>
  <c r="AU2010" i="12"/>
  <c r="AU2018" i="12"/>
  <c r="AU2034" i="12"/>
  <c r="AU2042" i="12"/>
  <c r="AU2050" i="12"/>
  <c r="AU2058" i="12"/>
  <c r="AU2082" i="12"/>
  <c r="AU2090" i="12"/>
  <c r="AU2098" i="12"/>
  <c r="AU2005" i="12"/>
  <c r="AU2003" i="12"/>
  <c r="AU2011" i="12"/>
  <c r="AU2027" i="12"/>
  <c r="AU2035" i="12"/>
  <c r="AU2043" i="12"/>
  <c r="AU2075" i="12"/>
  <c r="AU2083" i="12"/>
  <c r="AU2099" i="12"/>
  <c r="AU1981" i="12"/>
  <c r="AU2012" i="12"/>
  <c r="AU2020" i="12"/>
  <c r="AU2036" i="12"/>
  <c r="AU2044" i="12"/>
  <c r="AU2052" i="12"/>
  <c r="AU2060" i="12"/>
  <c r="AU2084" i="12"/>
  <c r="AU2092" i="12"/>
  <c r="AU2021" i="12"/>
  <c r="AU2045" i="12"/>
  <c r="AU2061" i="12"/>
  <c r="AU2085" i="12"/>
  <c r="AH1989" i="12"/>
  <c r="AH1997" i="12"/>
  <c r="AH2005" i="12"/>
  <c r="AH2021" i="12"/>
  <c r="AH2037" i="12"/>
  <c r="AH2045" i="12"/>
  <c r="AH2061" i="12"/>
  <c r="AH2069" i="12"/>
  <c r="AH2077" i="12"/>
  <c r="AH2085" i="12"/>
  <c r="AH1999" i="12"/>
  <c r="AH2000" i="12"/>
  <c r="AH1982" i="12"/>
  <c r="AH1990" i="12"/>
  <c r="AH1998" i="12"/>
  <c r="AH2006" i="12"/>
  <c r="AH2014" i="12"/>
  <c r="AH2038" i="12"/>
  <c r="AH2046" i="12"/>
  <c r="AH2054" i="12"/>
  <c r="AH2062" i="12"/>
  <c r="AH2070" i="12"/>
  <c r="AH2078" i="12"/>
  <c r="AH2086" i="12"/>
  <c r="AH2094" i="12"/>
  <c r="AH2007" i="12"/>
  <c r="AH2023" i="12"/>
  <c r="AH2031" i="12"/>
  <c r="AH2039" i="12"/>
  <c r="AH2047" i="12"/>
  <c r="AH2071" i="12"/>
  <c r="AH2079" i="12"/>
  <c r="AH2095" i="12"/>
  <c r="AH1992" i="12"/>
  <c r="AH2032" i="12"/>
  <c r="AH2040" i="12"/>
  <c r="AH2056" i="12"/>
  <c r="AH2064" i="12"/>
  <c r="AH2072" i="12"/>
  <c r="AH2096" i="12"/>
  <c r="AH2001" i="12"/>
  <c r="AH2009" i="12"/>
  <c r="AH2017" i="12"/>
  <c r="AH2025" i="12"/>
  <c r="AH2033" i="12"/>
  <c r="AH2041" i="12"/>
  <c r="AH2049" i="12"/>
  <c r="AH2065" i="12"/>
  <c r="AH2073" i="12"/>
  <c r="AH2081" i="12"/>
  <c r="AH2089" i="12"/>
  <c r="AH1986" i="12"/>
  <c r="AH1994" i="12"/>
  <c r="AH2002" i="12"/>
  <c r="AH2010" i="12"/>
  <c r="AH2018" i="12"/>
  <c r="AH2042" i="12"/>
  <c r="AH2050" i="12"/>
  <c r="AH2058" i="12"/>
  <c r="AH2066" i="12"/>
  <c r="AH2082" i="12"/>
  <c r="AH2090" i="12"/>
  <c r="AH2003" i="12"/>
  <c r="AH2011" i="12"/>
  <c r="AH2019" i="12"/>
  <c r="AH2035" i="12"/>
  <c r="AH2043" i="12"/>
  <c r="AH2067" i="12"/>
  <c r="AH2075" i="12"/>
  <c r="AH2083" i="12"/>
  <c r="AH2004" i="12"/>
  <c r="AH2012" i="12"/>
  <c r="AH2020" i="12"/>
  <c r="AH2028" i="12"/>
  <c r="AH2044" i="12"/>
  <c r="AH2052" i="12"/>
  <c r="AH2060" i="12"/>
  <c r="AH2076" i="12"/>
  <c r="AH2084" i="12"/>
  <c r="AH2092" i="12"/>
  <c r="AK1980" i="12"/>
  <c r="B2117" i="12" s="1"/>
  <c r="AK2127" i="12"/>
  <c r="B2253" i="12" s="1"/>
  <c r="AH2140" i="12"/>
  <c r="AH2180" i="12"/>
  <c r="AW2293" i="12"/>
  <c r="D1275" i="12"/>
  <c r="D3204" i="12"/>
  <c r="AH3204" i="12" s="1"/>
  <c r="D684" i="12"/>
  <c r="D3031" i="12"/>
  <c r="D2891" i="12"/>
  <c r="D2752" i="12"/>
  <c r="AH2752" i="12" s="1"/>
  <c r="D349" i="12"/>
  <c r="AH349" i="12" s="1"/>
  <c r="D322" i="12"/>
  <c r="AH322" i="12" s="1"/>
  <c r="D274" i="12"/>
  <c r="D438" i="12"/>
  <c r="D397" i="12"/>
  <c r="D523" i="12"/>
  <c r="AH523" i="12" s="1"/>
  <c r="D732" i="12"/>
  <c r="AH732" i="12" s="1"/>
  <c r="D975" i="12"/>
  <c r="AH975" i="12" s="1"/>
  <c r="D1121" i="12"/>
  <c r="D1264" i="12"/>
  <c r="D1207" i="12"/>
  <c r="D1336" i="12"/>
  <c r="AH1336" i="12" s="1"/>
  <c r="D1621" i="12"/>
  <c r="AH1621" i="12" s="1"/>
  <c r="D1758" i="12"/>
  <c r="D2222" i="12"/>
  <c r="AH2222" i="12" s="1"/>
  <c r="D2433" i="12"/>
  <c r="AH2433" i="12" s="1"/>
  <c r="D2572" i="12"/>
  <c r="AH2572" i="12" s="1"/>
  <c r="D3196" i="12"/>
  <c r="AH3196" i="12" s="1"/>
  <c r="D292" i="12"/>
  <c r="D252" i="12"/>
  <c r="D466" i="12"/>
  <c r="D429" i="12"/>
  <c r="D388" i="12"/>
  <c r="D595" i="12"/>
  <c r="D551" i="12"/>
  <c r="D758" i="12"/>
  <c r="AH758" i="12" s="1"/>
  <c r="D718" i="12"/>
  <c r="AH718" i="12" s="1"/>
  <c r="D676" i="12"/>
  <c r="AH676" i="12" s="1"/>
  <c r="D797" i="12"/>
  <c r="D1012" i="12"/>
  <c r="AH1012" i="12" s="1"/>
  <c r="D971" i="12"/>
  <c r="AH971" i="12" s="1"/>
  <c r="D907" i="12"/>
  <c r="AH907" i="12" s="1"/>
  <c r="D1107" i="12"/>
  <c r="D1231" i="12"/>
  <c r="D1176" i="12"/>
  <c r="D1378" i="12"/>
  <c r="AH1378" i="12" s="1"/>
  <c r="D1495" i="12"/>
  <c r="D1641" i="12"/>
  <c r="AH1641" i="12" s="1"/>
  <c r="D1558" i="12"/>
  <c r="D2179" i="12"/>
  <c r="AH2179" i="12" s="1"/>
  <c r="D2377" i="12"/>
  <c r="AH2377" i="12" s="1"/>
  <c r="D2536" i="12"/>
  <c r="AH2536" i="12" s="1"/>
  <c r="D2955" i="12"/>
  <c r="D3079" i="12"/>
  <c r="AH3079" i="12" s="1"/>
  <c r="D1227" i="12"/>
  <c r="D1265" i="12"/>
  <c r="D2989" i="12"/>
  <c r="D1655" i="12"/>
  <c r="AH1655" i="12" s="1"/>
  <c r="D1394" i="12"/>
  <c r="AH1394" i="12" s="1"/>
  <c r="D2220" i="12"/>
  <c r="AH2220" i="12" s="1"/>
  <c r="D1249" i="12"/>
  <c r="D1209" i="12"/>
  <c r="D2180" i="12"/>
  <c r="D3198" i="12"/>
  <c r="AH3198" i="12" s="1"/>
  <c r="D941" i="12"/>
  <c r="AH941" i="12" s="1"/>
  <c r="D396" i="12"/>
  <c r="AH396" i="12" s="1"/>
  <c r="D1432" i="12"/>
  <c r="D780" i="12"/>
  <c r="D909" i="12"/>
  <c r="AH909" i="12" s="1"/>
  <c r="D3166" i="12"/>
  <c r="D324" i="12"/>
  <c r="D282" i="12"/>
  <c r="AH282" i="12" s="1"/>
  <c r="D482" i="12"/>
  <c r="AH482" i="12" s="1"/>
  <c r="D450" i="12"/>
  <c r="AH450" i="12" s="1"/>
  <c r="D410" i="12"/>
  <c r="AH410" i="12" s="1"/>
  <c r="D619" i="12"/>
  <c r="AH619" i="12" s="1"/>
  <c r="D582" i="12"/>
  <c r="AH582" i="12" s="1"/>
  <c r="D541" i="12"/>
  <c r="D734" i="12"/>
  <c r="AH734" i="12" s="1"/>
  <c r="D708" i="12"/>
  <c r="AH708" i="12" s="1"/>
  <c r="D653" i="12"/>
  <c r="AH653" i="12" s="1"/>
  <c r="D787" i="12"/>
  <c r="D987" i="12"/>
  <c r="AH987" i="12" s="1"/>
  <c r="D939" i="12"/>
  <c r="D1131" i="12"/>
  <c r="D1081" i="12"/>
  <c r="D1410" i="12"/>
  <c r="AH1410" i="12" s="1"/>
  <c r="D1522" i="12"/>
  <c r="D1463" i="12"/>
  <c r="D1631" i="12"/>
  <c r="AH1631" i="12" s="1"/>
  <c r="D1798" i="12"/>
  <c r="AH1798" i="12" s="1"/>
  <c r="D2236" i="12"/>
  <c r="AH2236" i="12" s="1"/>
  <c r="D2435" i="12"/>
  <c r="AH2435" i="12" s="1"/>
  <c r="D2475" i="12"/>
  <c r="D2776" i="12"/>
  <c r="D2893" i="12"/>
  <c r="AH2893" i="12" s="1"/>
  <c r="D3236" i="12"/>
  <c r="AH3236" i="12" s="1"/>
  <c r="D1457" i="12"/>
  <c r="D2630" i="12"/>
  <c r="AH2630" i="12" s="1"/>
  <c r="D1535" i="12"/>
  <c r="D1146" i="12"/>
  <c r="D1790" i="12"/>
  <c r="D1353" i="12"/>
  <c r="D827" i="12"/>
  <c r="D2655" i="12"/>
  <c r="D1617" i="12"/>
  <c r="D789" i="12"/>
  <c r="D1163" i="12"/>
  <c r="D1300" i="12"/>
  <c r="AH1300" i="12" s="1"/>
  <c r="D1632" i="12"/>
  <c r="D829" i="12"/>
  <c r="D980" i="12"/>
  <c r="AH980" i="12" s="1"/>
  <c r="D1630" i="12"/>
  <c r="D1832" i="12"/>
  <c r="AH1832" i="12" s="1"/>
  <c r="D869" i="12"/>
  <c r="D2926" i="12"/>
  <c r="D1776" i="12"/>
  <c r="AH1776" i="12" s="1"/>
  <c r="D1600" i="12"/>
  <c r="AH1600" i="12" s="1"/>
  <c r="D874" i="12"/>
  <c r="D2425" i="12"/>
  <c r="D2520" i="12"/>
  <c r="AH2520" i="12" s="1"/>
  <c r="D1486" i="12"/>
  <c r="D3039" i="12"/>
  <c r="D1049" i="12"/>
  <c r="D645" i="12"/>
  <c r="AH645" i="12" s="1"/>
  <c r="D1023" i="12"/>
  <c r="AH1023" i="12" s="1"/>
  <c r="D931" i="12"/>
  <c r="AH931" i="12" s="1"/>
  <c r="D1057" i="12"/>
  <c r="D1454" i="12"/>
  <c r="D347" i="12"/>
  <c r="AH347" i="12" s="1"/>
  <c r="D298" i="12"/>
  <c r="AH298" i="12" s="1"/>
  <c r="D266" i="12"/>
  <c r="D468" i="12"/>
  <c r="D436" i="12"/>
  <c r="D395" i="12"/>
  <c r="D611" i="12"/>
  <c r="AH611" i="12" s="1"/>
  <c r="D515" i="12"/>
  <c r="AH515" i="12" s="1"/>
  <c r="D728" i="12"/>
  <c r="D687" i="12"/>
  <c r="AH687" i="12" s="1"/>
  <c r="D882" i="12"/>
  <c r="D820" i="12"/>
  <c r="D1014" i="12"/>
  <c r="AH1014" i="12" s="1"/>
  <c r="D973" i="12"/>
  <c r="AH973" i="12" s="1"/>
  <c r="D923" i="12"/>
  <c r="D1113" i="12"/>
  <c r="D1053" i="12"/>
  <c r="D1255" i="12"/>
  <c r="D1199" i="12"/>
  <c r="D1392" i="12"/>
  <c r="AH1392" i="12" s="1"/>
  <c r="D1330" i="12"/>
  <c r="AH1330" i="12" s="1"/>
  <c r="D1518" i="12"/>
  <c r="D1440" i="12"/>
  <c r="D1599" i="12"/>
  <c r="AH1599" i="12" s="1"/>
  <c r="D2204" i="12"/>
  <c r="AH2204" i="12" s="1"/>
  <c r="D2417" i="12"/>
  <c r="AH2417" i="12" s="1"/>
  <c r="D2568" i="12"/>
  <c r="D2653" i="12"/>
  <c r="AH2653" i="12" s="1"/>
  <c r="D2987" i="12"/>
  <c r="D3111" i="12"/>
  <c r="D3180" i="12"/>
  <c r="D583" i="12"/>
  <c r="AH583" i="12" s="1"/>
  <c r="D983" i="12"/>
  <c r="AH983" i="12" s="1"/>
  <c r="D591" i="12"/>
  <c r="AH591" i="12" s="1"/>
  <c r="D2841" i="12"/>
  <c r="D2418" i="12"/>
  <c r="AH2418" i="12" s="1"/>
  <c r="D2521" i="12"/>
  <c r="D1098" i="12"/>
  <c r="D350" i="12"/>
  <c r="AH350" i="12" s="1"/>
  <c r="D323" i="12"/>
  <c r="AH323" i="12" s="1"/>
  <c r="D478" i="12"/>
  <c r="D406" i="12"/>
  <c r="D614" i="12"/>
  <c r="AH614" i="12" s="1"/>
  <c r="D580" i="12"/>
  <c r="D733" i="12"/>
  <c r="AH733" i="12" s="1"/>
  <c r="D1122" i="12"/>
  <c r="D2235" i="12"/>
  <c r="AH2235" i="12" s="1"/>
  <c r="D2434" i="12"/>
  <c r="AH2434" i="12" s="1"/>
  <c r="D3023" i="12"/>
  <c r="AH3023" i="12" s="1"/>
  <c r="D2321" i="12"/>
  <c r="AH2321" i="12" s="1"/>
  <c r="D342" i="12"/>
  <c r="D293" i="12"/>
  <c r="D262" i="12"/>
  <c r="D467" i="12"/>
  <c r="D435" i="12"/>
  <c r="AH435" i="12" s="1"/>
  <c r="D603" i="12"/>
  <c r="D571" i="12"/>
  <c r="AH571" i="12" s="1"/>
  <c r="D508" i="12"/>
  <c r="AH508" i="12" s="1"/>
  <c r="D725" i="12"/>
  <c r="AH725" i="12" s="1"/>
  <c r="D866" i="12"/>
  <c r="D1013" i="12"/>
  <c r="AH1013" i="12" s="1"/>
  <c r="D972" i="12"/>
  <c r="D915" i="12"/>
  <c r="AH915" i="12" s="1"/>
  <c r="D1109" i="12"/>
  <c r="D1052" i="12"/>
  <c r="D1384" i="12"/>
  <c r="AH1384" i="12" s="1"/>
  <c r="D1328" i="12"/>
  <c r="D1672" i="12"/>
  <c r="D1583" i="12"/>
  <c r="AH1583" i="12" s="1"/>
  <c r="D2182" i="12"/>
  <c r="AH2182" i="12" s="1"/>
  <c r="D2409" i="12"/>
  <c r="D2556" i="12"/>
  <c r="AH2556" i="12" s="1"/>
  <c r="D2651" i="12"/>
  <c r="D3095" i="12"/>
  <c r="AH3095" i="12" s="1"/>
  <c r="D3168" i="12"/>
  <c r="CU904" i="12"/>
  <c r="AH696" i="12"/>
  <c r="AH728" i="12"/>
  <c r="AH665" i="12"/>
  <c r="AH652" i="12"/>
  <c r="AH660" i="12"/>
  <c r="AH684" i="12"/>
  <c r="AH700" i="12"/>
  <c r="AH716" i="12"/>
  <c r="AH740" i="12"/>
  <c r="AH748" i="12"/>
  <c r="AH685" i="12"/>
  <c r="AH654" i="12"/>
  <c r="AM3108" i="12"/>
  <c r="AW904" i="12"/>
  <c r="DJ904" i="12"/>
  <c r="AH934" i="12"/>
  <c r="AH921" i="12"/>
  <c r="AH923" i="12"/>
  <c r="AH939" i="12"/>
  <c r="AH955" i="12"/>
  <c r="AH1011" i="12"/>
  <c r="AH908" i="12"/>
  <c r="AH964" i="12"/>
  <c r="AH972" i="12"/>
  <c r="AH1632" i="12"/>
  <c r="AH1672" i="12"/>
  <c r="AH1585" i="12"/>
  <c r="AH1617" i="12"/>
  <c r="AH1586" i="12"/>
  <c r="AH1669" i="12"/>
  <c r="AH1558" i="12"/>
  <c r="AH1630" i="12"/>
  <c r="CK904" i="12"/>
  <c r="CZ904" i="12"/>
  <c r="AH572" i="12"/>
  <c r="AH533" i="12"/>
  <c r="AH541" i="12"/>
  <c r="AH549" i="12"/>
  <c r="AH694" i="12"/>
  <c r="AH1340" i="12"/>
  <c r="AH1304" i="12"/>
  <c r="AH1312" i="12"/>
  <c r="AH1328" i="12"/>
  <c r="AH1368" i="12"/>
  <c r="AH1400" i="12"/>
  <c r="AH1353" i="12"/>
  <c r="AH1369" i="12"/>
  <c r="CA904" i="12"/>
  <c r="AH580" i="12"/>
  <c r="AH1005" i="12"/>
  <c r="AM2593" i="12"/>
  <c r="AH1800" i="12"/>
  <c r="AH1848" i="12"/>
  <c r="AH1758" i="12"/>
  <c r="AH1790" i="12"/>
  <c r="AH1806" i="12"/>
  <c r="AH1775" i="12"/>
  <c r="AH603" i="12"/>
  <c r="AH595" i="12"/>
  <c r="AH587" i="12"/>
  <c r="AM1868" i="12"/>
  <c r="AM1692" i="12"/>
  <c r="AG1685" i="12"/>
  <c r="B1723" i="12" s="1"/>
  <c r="ED904" i="12"/>
  <c r="DE904" i="12"/>
  <c r="AH551" i="12"/>
  <c r="AH2320" i="12"/>
  <c r="AR2293" i="12"/>
  <c r="AX2293" i="12" s="1"/>
  <c r="B2300" i="12" s="1"/>
  <c r="AH2437" i="12"/>
  <c r="AH2387" i="12"/>
  <c r="AH2425" i="12"/>
  <c r="AH2409" i="12"/>
  <c r="AH2432" i="12"/>
  <c r="AH2360" i="12"/>
  <c r="AH2352" i="12"/>
  <c r="AJ2326" i="12"/>
  <c r="AJ2334" i="12"/>
  <c r="AJ2342" i="12"/>
  <c r="AJ2350" i="12"/>
  <c r="AJ2358" i="12"/>
  <c r="AJ2366" i="12"/>
  <c r="AJ2374" i="12"/>
  <c r="AJ2382" i="12"/>
  <c r="AJ2390" i="12"/>
  <c r="AJ2398" i="12"/>
  <c r="AJ2406" i="12"/>
  <c r="AJ2414" i="12"/>
  <c r="AJ2422" i="12"/>
  <c r="AJ2430" i="12"/>
  <c r="AJ2318" i="12"/>
  <c r="AJ2341" i="12"/>
  <c r="AJ2319" i="12"/>
  <c r="AJ2327" i="12"/>
  <c r="AJ2335" i="12"/>
  <c r="AJ2343" i="12"/>
  <c r="AJ2351" i="12"/>
  <c r="AJ2359" i="12"/>
  <c r="AJ2367" i="12"/>
  <c r="AJ2375" i="12"/>
  <c r="AJ2383" i="12"/>
  <c r="AJ2391" i="12"/>
  <c r="AJ2399" i="12"/>
  <c r="AJ2407" i="12"/>
  <c r="AJ2415" i="12"/>
  <c r="AJ2423" i="12"/>
  <c r="AJ2431" i="12"/>
  <c r="AJ2365" i="12"/>
  <c r="AJ2320" i="12"/>
  <c r="AJ2328" i="12"/>
  <c r="AJ2336" i="12"/>
  <c r="AJ2344" i="12"/>
  <c r="AJ2352" i="12"/>
  <c r="AJ2360" i="12"/>
  <c r="AJ2368" i="12"/>
  <c r="AJ2376" i="12"/>
  <c r="AJ2384" i="12"/>
  <c r="AJ2392" i="12"/>
  <c r="AJ2400" i="12"/>
  <c r="AJ2408" i="12"/>
  <c r="AJ2416" i="12"/>
  <c r="AJ2424" i="12"/>
  <c r="AJ2432" i="12"/>
  <c r="AJ2333" i="12"/>
  <c r="AJ2421" i="12"/>
  <c r="AJ2437" i="12"/>
  <c r="AJ2321" i="12"/>
  <c r="AJ2329" i="12"/>
  <c r="AJ2337" i="12"/>
  <c r="AJ2345" i="12"/>
  <c r="AJ2353" i="12"/>
  <c r="AJ2361" i="12"/>
  <c r="AJ2369" i="12"/>
  <c r="AJ2377" i="12"/>
  <c r="AJ2385" i="12"/>
  <c r="AJ2393" i="12"/>
  <c r="AJ2401" i="12"/>
  <c r="AJ2409" i="12"/>
  <c r="AJ2417" i="12"/>
  <c r="AJ2425" i="12"/>
  <c r="AJ2433" i="12"/>
  <c r="AJ2405" i="12"/>
  <c r="AJ2322" i="12"/>
  <c r="AJ2330" i="12"/>
  <c r="AJ2338" i="12"/>
  <c r="AJ2346" i="12"/>
  <c r="AJ2354" i="12"/>
  <c r="AJ2362" i="12"/>
  <c r="AJ2370" i="12"/>
  <c r="AJ2378" i="12"/>
  <c r="AJ2386" i="12"/>
  <c r="AJ2394" i="12"/>
  <c r="AJ2402" i="12"/>
  <c r="AJ2410" i="12"/>
  <c r="AJ2418" i="12"/>
  <c r="AJ2426" i="12"/>
  <c r="AJ2434" i="12"/>
  <c r="AJ2381" i="12"/>
  <c r="AJ2323" i="12"/>
  <c r="AJ2331" i="12"/>
  <c r="AJ2339" i="12"/>
  <c r="AJ2347" i="12"/>
  <c r="AJ2355" i="12"/>
  <c r="AJ2363" i="12"/>
  <c r="AJ2371" i="12"/>
  <c r="AJ2379" i="12"/>
  <c r="AJ2387" i="12"/>
  <c r="AJ2395" i="12"/>
  <c r="AJ2403" i="12"/>
  <c r="AJ2411" i="12"/>
  <c r="AJ2419" i="12"/>
  <c r="AJ2427" i="12"/>
  <c r="AJ2435" i="12"/>
  <c r="AJ2349" i="12"/>
  <c r="AJ2324" i="12"/>
  <c r="AJ2332" i="12"/>
  <c r="AJ2340" i="12"/>
  <c r="AJ2348" i="12"/>
  <c r="AJ2356" i="12"/>
  <c r="AJ2364" i="12"/>
  <c r="AJ2372" i="12"/>
  <c r="AJ2380" i="12"/>
  <c r="AJ2388" i="12"/>
  <c r="AJ2396" i="12"/>
  <c r="AJ2404" i="12"/>
  <c r="AJ2412" i="12"/>
  <c r="AJ2420" i="12"/>
  <c r="AJ2428" i="12"/>
  <c r="AJ2436" i="12"/>
  <c r="AJ2325" i="12"/>
  <c r="AJ2357" i="12"/>
  <c r="AJ2373" i="12"/>
  <c r="AJ2389" i="12"/>
  <c r="AJ2397" i="12"/>
  <c r="AJ2413" i="12"/>
  <c r="AJ2429" i="12"/>
  <c r="AH2523" i="12"/>
  <c r="AH2475" i="12"/>
  <c r="AH2530" i="12"/>
  <c r="AH2521" i="12"/>
  <c r="AH2568" i="12"/>
  <c r="AH2544" i="12"/>
  <c r="AH2456" i="12"/>
  <c r="AM2469" i="12"/>
  <c r="AM2485" i="12"/>
  <c r="AM2501" i="12"/>
  <c r="AM2517" i="12"/>
  <c r="AM2533" i="12"/>
  <c r="AM2549" i="12"/>
  <c r="AM2565" i="12"/>
  <c r="AM2467" i="12"/>
  <c r="AM2483" i="12"/>
  <c r="AM2499" i="12"/>
  <c r="AM2515" i="12"/>
  <c r="AM2531" i="12"/>
  <c r="AM2547" i="12"/>
  <c r="AM2463" i="12"/>
  <c r="AM2479" i="12"/>
  <c r="AM2495" i="12"/>
  <c r="AM2511" i="12"/>
  <c r="AM2527" i="12"/>
  <c r="AM2543" i="12"/>
  <c r="AM2559" i="12"/>
  <c r="AM2523" i="12"/>
  <c r="AM2539" i="12"/>
  <c r="AM2555" i="12"/>
  <c r="AM2529" i="12"/>
  <c r="AM2461" i="12"/>
  <c r="AM2477" i="12"/>
  <c r="AM2493" i="12"/>
  <c r="AM2509" i="12"/>
  <c r="AM2525" i="12"/>
  <c r="AM2541" i="12"/>
  <c r="AM2557" i="12"/>
  <c r="AM2571" i="12"/>
  <c r="AM2459" i="12"/>
  <c r="AM2475" i="12"/>
  <c r="AM2491" i="12"/>
  <c r="AM2507" i="12"/>
  <c r="AM2457" i="12"/>
  <c r="AM2473" i="12"/>
  <c r="AM2489" i="12"/>
  <c r="AM2505" i="12"/>
  <c r="AM2521" i="12"/>
  <c r="AM2537" i="12"/>
  <c r="AM2553" i="12"/>
  <c r="AM2569" i="12"/>
  <c r="AM2481" i="12"/>
  <c r="AM2545" i="12"/>
  <c r="AM2455" i="12"/>
  <c r="AM2471" i="12"/>
  <c r="AM2487" i="12"/>
  <c r="AM2503" i="12"/>
  <c r="AM2519" i="12"/>
  <c r="AM2535" i="12"/>
  <c r="AM2551" i="12"/>
  <c r="AM2567" i="12"/>
  <c r="AM2563" i="12"/>
  <c r="AM2465" i="12"/>
  <c r="AM2497" i="12"/>
  <c r="AM2513" i="12"/>
  <c r="AM2561" i="12"/>
  <c r="AM2548" i="12"/>
  <c r="AM2474" i="12"/>
  <c r="AM2540" i="12"/>
  <c r="AM2478" i="12"/>
  <c r="AM2512" i="12"/>
  <c r="AM2514" i="12"/>
  <c r="AM2502" i="12"/>
  <c r="AM2520" i="12"/>
  <c r="AM2536" i="12"/>
  <c r="AM2484" i="12"/>
  <c r="AM2458" i="12"/>
  <c r="AM2524" i="12"/>
  <c r="AM2462" i="12"/>
  <c r="AM2496" i="12"/>
  <c r="AM2498" i="12"/>
  <c r="AM2486" i="12"/>
  <c r="AM2504" i="12"/>
  <c r="AM2528" i="12"/>
  <c r="AM2570" i="12"/>
  <c r="AM2516" i="12"/>
  <c r="AM2508" i="12"/>
  <c r="AM2564" i="12"/>
  <c r="AM2480" i="12"/>
  <c r="AM2482" i="12"/>
  <c r="AM2470" i="12"/>
  <c r="AM2488" i="12"/>
  <c r="AM2526" i="12"/>
  <c r="AM2554" i="12"/>
  <c r="AM2500" i="12"/>
  <c r="AM2492" i="12"/>
  <c r="AM2558" i="12"/>
  <c r="AM2464" i="12"/>
  <c r="AM2466" i="12"/>
  <c r="AM2454" i="12"/>
  <c r="AM2472" i="12"/>
  <c r="AM2518" i="12"/>
  <c r="AM2538" i="12"/>
  <c r="AM2468" i="12"/>
  <c r="AM2476" i="12"/>
  <c r="AM2510" i="12"/>
  <c r="AM2494" i="12"/>
  <c r="AM2453" i="12"/>
  <c r="AM2532" i="12"/>
  <c r="AM2456" i="12"/>
  <c r="AM2530" i="12"/>
  <c r="AM2522" i="12"/>
  <c r="AM2566" i="12"/>
  <c r="AM2460" i="12"/>
  <c r="AM2560" i="12"/>
  <c r="AM2562" i="12"/>
  <c r="AM2550" i="12"/>
  <c r="AM2568" i="12"/>
  <c r="AM2556" i="12"/>
  <c r="AM2506" i="12"/>
  <c r="AM2572" i="12"/>
  <c r="AM2542" i="12"/>
  <c r="AM2544" i="12"/>
  <c r="AM2546" i="12"/>
  <c r="AM2534" i="12"/>
  <c r="AM2552" i="12"/>
  <c r="AM2490" i="12"/>
  <c r="AH2679" i="12"/>
  <c r="AH2655" i="12"/>
  <c r="AH2701" i="12"/>
  <c r="AH2651" i="12"/>
  <c r="AM2742" i="12"/>
  <c r="AH2842" i="12"/>
  <c r="AH2762" i="12"/>
  <c r="AH2841" i="12"/>
  <c r="AH2848" i="12"/>
  <c r="AH2792" i="12"/>
  <c r="AH2776" i="12"/>
  <c r="AH2768" i="12"/>
  <c r="AH2813" i="12"/>
  <c r="AH3002" i="12"/>
  <c r="B3007" i="12" s="1"/>
  <c r="AH2926" i="12"/>
  <c r="AH2991" i="12"/>
  <c r="AH2975" i="12"/>
  <c r="AH2989" i="12"/>
  <c r="AH2892" i="12"/>
  <c r="AH2987" i="12"/>
  <c r="AH2955" i="12"/>
  <c r="AH2923" i="12"/>
  <c r="AH2891" i="12"/>
  <c r="AH2883" i="12"/>
  <c r="AH3121" i="12"/>
  <c r="AH3025" i="12"/>
  <c r="AH3111" i="12"/>
  <c r="AH3047" i="12"/>
  <c r="AH3039" i="12"/>
  <c r="AH3031" i="12"/>
  <c r="AH3168" i="12"/>
  <c r="AM3265" i="12"/>
  <c r="AM3270" i="12"/>
  <c r="AM3271" i="12"/>
  <c r="AM3266" i="12"/>
  <c r="AH3222" i="12"/>
  <c r="AH3166" i="12"/>
  <c r="AH3180" i="12"/>
  <c r="AM3238" i="12"/>
  <c r="AM3161" i="12"/>
  <c r="AH3234" i="12"/>
  <c r="AM3247" i="12"/>
  <c r="AM3182" i="12"/>
  <c r="AM3248" i="12"/>
  <c r="AM3134" i="12"/>
  <c r="AM3126" i="12"/>
  <c r="AM3118" i="12"/>
  <c r="AM3110" i="12"/>
  <c r="AM3133" i="12"/>
  <c r="AM3125" i="12"/>
  <c r="AM3117" i="12"/>
  <c r="AM3109" i="12"/>
  <c r="AM3135" i="12"/>
  <c r="AM3127" i="12"/>
  <c r="AM3119" i="12"/>
  <c r="AM3111" i="12"/>
  <c r="AM3136" i="12"/>
  <c r="AM3128" i="12"/>
  <c r="AM3120" i="12"/>
  <c r="AM3112" i="12"/>
  <c r="AM3137" i="12"/>
  <c r="AM3129" i="12"/>
  <c r="AM3121" i="12"/>
  <c r="AM3113" i="12"/>
  <c r="AM3138" i="12"/>
  <c r="AM3130" i="12"/>
  <c r="AM3122" i="12"/>
  <c r="AM3114" i="12"/>
  <c r="AM3106" i="12"/>
  <c r="AM3139" i="12"/>
  <c r="AM3131" i="12"/>
  <c r="AM3123" i="12"/>
  <c r="AM3115" i="12"/>
  <c r="AM3107" i="12"/>
  <c r="AM3132" i="12"/>
  <c r="AM3124" i="12"/>
  <c r="AM3116" i="12"/>
  <c r="AM3020" i="12"/>
  <c r="AR3021" i="12"/>
  <c r="AR3022" i="12"/>
  <c r="AR3023" i="12"/>
  <c r="AR3024" i="12"/>
  <c r="AR3025" i="12"/>
  <c r="AR3026" i="12"/>
  <c r="AR3027" i="12"/>
  <c r="AR3028" i="12"/>
  <c r="AR3029" i="12"/>
  <c r="AR3030" i="12"/>
  <c r="AR3031" i="12"/>
  <c r="AR3032" i="12"/>
  <c r="AR3033" i="12"/>
  <c r="AR3034" i="12"/>
  <c r="AR3035" i="12"/>
  <c r="AR3036" i="12"/>
  <c r="AR3037" i="12"/>
  <c r="AR3038" i="12"/>
  <c r="AR3039" i="12"/>
  <c r="AR3040" i="12"/>
  <c r="AR3041" i="12"/>
  <c r="AR3042" i="12"/>
  <c r="AR3043" i="12"/>
  <c r="AR3044" i="12"/>
  <c r="AR3045" i="12"/>
  <c r="AR3046" i="12"/>
  <c r="AR3047" i="12"/>
  <c r="AR3048" i="12"/>
  <c r="AR3049" i="12"/>
  <c r="AR3050" i="12"/>
  <c r="AR3051" i="12"/>
  <c r="AR3052" i="12"/>
  <c r="AR3053" i="12"/>
  <c r="AR3054" i="12"/>
  <c r="AR3055" i="12"/>
  <c r="AR3056" i="12"/>
  <c r="AR3057" i="12"/>
  <c r="AR3058" i="12"/>
  <c r="AR3059" i="12"/>
  <c r="AR3060" i="12"/>
  <c r="AR3061" i="12"/>
  <c r="AR3062" i="12"/>
  <c r="AR3063" i="12"/>
  <c r="AR3064" i="12"/>
  <c r="AR3065" i="12"/>
  <c r="AR3066" i="12"/>
  <c r="AR3067" i="12"/>
  <c r="AR3068" i="12"/>
  <c r="AR3069" i="12"/>
  <c r="AR3070" i="12"/>
  <c r="AR3071" i="12"/>
  <c r="AR3072" i="12"/>
  <c r="AR3073" i="12"/>
  <c r="AR3074" i="12"/>
  <c r="AR3075" i="12"/>
  <c r="AR3076" i="12"/>
  <c r="AR3077" i="12"/>
  <c r="AR3078" i="12"/>
  <c r="AR3079" i="12"/>
  <c r="AR3080" i="12"/>
  <c r="AR3081" i="12"/>
  <c r="AR3082" i="12"/>
  <c r="AR3083" i="12"/>
  <c r="AR3084" i="12"/>
  <c r="AR3085" i="12"/>
  <c r="AR3086" i="12"/>
  <c r="AR3087" i="12"/>
  <c r="AR3088" i="12"/>
  <c r="AR3089" i="12"/>
  <c r="AR3090" i="12"/>
  <c r="AR3091" i="12"/>
  <c r="AR3092" i="12"/>
  <c r="AR3093" i="12"/>
  <c r="AR3094" i="12"/>
  <c r="AR3095" i="12"/>
  <c r="AR3096" i="12"/>
  <c r="AR3097" i="12"/>
  <c r="AR3098" i="12"/>
  <c r="AR3099" i="12"/>
  <c r="AR3100" i="12"/>
  <c r="AR3101" i="12"/>
  <c r="AR3102" i="12"/>
  <c r="AR3103" i="12"/>
  <c r="AM3021" i="12"/>
  <c r="AM3022" i="12"/>
  <c r="AM3023" i="12"/>
  <c r="AM3024" i="12"/>
  <c r="AM3025" i="12"/>
  <c r="AM3026" i="12"/>
  <c r="AM3027" i="12"/>
  <c r="AM3028" i="12"/>
  <c r="AM3029" i="12"/>
  <c r="AM3030" i="12"/>
  <c r="AM3031" i="12"/>
  <c r="AM3032" i="12"/>
  <c r="AM3033" i="12"/>
  <c r="AM3034" i="12"/>
  <c r="AM3035" i="12"/>
  <c r="AM3036" i="12"/>
  <c r="AM3037" i="12"/>
  <c r="AM3038" i="12"/>
  <c r="AM3039" i="12"/>
  <c r="AM3040" i="12"/>
  <c r="AM3041" i="12"/>
  <c r="AM3042" i="12"/>
  <c r="AM3043" i="12"/>
  <c r="AM3044" i="12"/>
  <c r="AM3045" i="12"/>
  <c r="AM3046" i="12"/>
  <c r="AM3047" i="12"/>
  <c r="AM3048" i="12"/>
  <c r="AM3049" i="12"/>
  <c r="AM3050" i="12"/>
  <c r="AM3051" i="12"/>
  <c r="AM3052" i="12"/>
  <c r="AM3053" i="12"/>
  <c r="AM3054" i="12"/>
  <c r="AM3055" i="12"/>
  <c r="AM3056" i="12"/>
  <c r="AM3057" i="12"/>
  <c r="AM3058" i="12"/>
  <c r="AM3059" i="12"/>
  <c r="AM3060" i="12"/>
  <c r="AM3061" i="12"/>
  <c r="AM3062" i="12"/>
  <c r="AM3063" i="12"/>
  <c r="AM3064" i="12"/>
  <c r="AM3065" i="12"/>
  <c r="AM3066" i="12"/>
  <c r="AM3067" i="12"/>
  <c r="AM3068" i="12"/>
  <c r="AM3069" i="12"/>
  <c r="AM3070" i="12"/>
  <c r="AM3071" i="12"/>
  <c r="AM3072" i="12"/>
  <c r="AM3073" i="12"/>
  <c r="AM3074" i="12"/>
  <c r="AM3075" i="12"/>
  <c r="AM3076" i="12"/>
  <c r="AM3077" i="12"/>
  <c r="AM3078" i="12"/>
  <c r="AM3079" i="12"/>
  <c r="AM3080" i="12"/>
  <c r="AM3081" i="12"/>
  <c r="AM3082" i="12"/>
  <c r="AM3083" i="12"/>
  <c r="AM3084" i="12"/>
  <c r="AM3085" i="12"/>
  <c r="AM3086" i="12"/>
  <c r="AM3087" i="12"/>
  <c r="AM3088" i="12"/>
  <c r="AM3089" i="12"/>
  <c r="AM3090" i="12"/>
  <c r="AM3091" i="12"/>
  <c r="AM3092" i="12"/>
  <c r="AM3093" i="12"/>
  <c r="AM3094" i="12"/>
  <c r="AM3095" i="12"/>
  <c r="AM3096" i="12"/>
  <c r="AM3097" i="12"/>
  <c r="AM3098" i="12"/>
  <c r="AM3099" i="12"/>
  <c r="AM3100" i="12"/>
  <c r="AM3101" i="12"/>
  <c r="AM3102" i="12"/>
  <c r="AM3103" i="12"/>
  <c r="AM3104" i="12"/>
  <c r="AM3105" i="12"/>
  <c r="AR3020" i="12"/>
  <c r="AR3104" i="12"/>
  <c r="AR3139" i="12"/>
  <c r="AR3138" i="12"/>
  <c r="AR3137" i="12"/>
  <c r="AR3136" i="12"/>
  <c r="AR3135" i="12"/>
  <c r="AR3134" i="12"/>
  <c r="AR3133" i="12"/>
  <c r="AR3132" i="12"/>
  <c r="AR3131" i="12"/>
  <c r="AR3130" i="12"/>
  <c r="AR3129" i="12"/>
  <c r="AR3128" i="12"/>
  <c r="AR3127" i="12"/>
  <c r="AR3126" i="12"/>
  <c r="AR3125" i="12"/>
  <c r="AR3124" i="12"/>
  <c r="AR3123" i="12"/>
  <c r="AR3122" i="12"/>
  <c r="AR3121" i="12"/>
  <c r="AR3120" i="12"/>
  <c r="AR3119" i="12"/>
  <c r="AR3118" i="12"/>
  <c r="AR3117" i="12"/>
  <c r="AR3116" i="12"/>
  <c r="AR3115" i="12"/>
  <c r="AR3114" i="12"/>
  <c r="AR3113" i="12"/>
  <c r="AR3112" i="12"/>
  <c r="AR3111" i="12"/>
  <c r="AR3110" i="12"/>
  <c r="AR3109" i="12"/>
  <c r="AR3108" i="12"/>
  <c r="AR3107" i="12"/>
  <c r="AR3106" i="12"/>
  <c r="AR3105" i="12"/>
  <c r="AM2997" i="12"/>
  <c r="AM2993" i="12"/>
  <c r="AM2989" i="12"/>
  <c r="AM2987" i="12"/>
  <c r="AM2985" i="12"/>
  <c r="AM2981" i="12"/>
  <c r="AM2977" i="12"/>
  <c r="AM2975" i="12"/>
  <c r="AM2973" i="12"/>
  <c r="AM2971" i="12"/>
  <c r="AM2969" i="12"/>
  <c r="AM2967" i="12"/>
  <c r="AM2965" i="12"/>
  <c r="AM2963" i="12"/>
  <c r="AM2961" i="12"/>
  <c r="AM2959" i="12"/>
  <c r="AM2957" i="12"/>
  <c r="AM2955" i="12"/>
  <c r="AM2953" i="12"/>
  <c r="AM2951" i="12"/>
  <c r="AM2949" i="12"/>
  <c r="AM2947" i="12"/>
  <c r="AM2945" i="12"/>
  <c r="AM2943" i="12"/>
  <c r="AM2941" i="12"/>
  <c r="AM2939" i="12"/>
  <c r="AM2937" i="12"/>
  <c r="AM2935" i="12"/>
  <c r="AM2933" i="12"/>
  <c r="AM2931" i="12"/>
  <c r="AM2929" i="12"/>
  <c r="AM2927" i="12"/>
  <c r="AM2925" i="12"/>
  <c r="AM2923" i="12"/>
  <c r="AM2921" i="12"/>
  <c r="AM2919" i="12"/>
  <c r="AM2917" i="12"/>
  <c r="AM2915" i="12"/>
  <c r="AM2913" i="12"/>
  <c r="AM2911" i="12"/>
  <c r="AM2909" i="12"/>
  <c r="AM2907" i="12"/>
  <c r="AM2905" i="12"/>
  <c r="AM2903" i="12"/>
  <c r="AM2901" i="12"/>
  <c r="AM2897" i="12"/>
  <c r="AM2895" i="12"/>
  <c r="AM2893" i="12"/>
  <c r="AM2891" i="12"/>
  <c r="AM2889" i="12"/>
  <c r="AM2887" i="12"/>
  <c r="AM2881" i="12"/>
  <c r="AM2991" i="12"/>
  <c r="AM2885" i="12"/>
  <c r="AM2880" i="12"/>
  <c r="AM2883" i="12"/>
  <c r="AM2999" i="12"/>
  <c r="AM2995" i="12"/>
  <c r="AM2979" i="12"/>
  <c r="AM2998" i="12"/>
  <c r="AM2996" i="12"/>
  <c r="AM2994" i="12"/>
  <c r="AM2992" i="12"/>
  <c r="AM2990" i="12"/>
  <c r="AM2988" i="12"/>
  <c r="AM2986" i="12"/>
  <c r="AM2984" i="12"/>
  <c r="AM2982" i="12"/>
  <c r="AM2980" i="12"/>
  <c r="AM2978" i="12"/>
  <c r="AM2976" i="12"/>
  <c r="AM2974" i="12"/>
  <c r="AM2972" i="12"/>
  <c r="AM2970" i="12"/>
  <c r="AM2968" i="12"/>
  <c r="AM2966" i="12"/>
  <c r="AM2964" i="12"/>
  <c r="AM2962" i="12"/>
  <c r="AM2960" i="12"/>
  <c r="AM2958" i="12"/>
  <c r="AM2956" i="12"/>
  <c r="AM2954" i="12"/>
  <c r="AM2952" i="12"/>
  <c r="AM2950" i="12"/>
  <c r="AM2948" i="12"/>
  <c r="AM2946" i="12"/>
  <c r="AM2944" i="12"/>
  <c r="AM2942" i="12"/>
  <c r="AM2940" i="12"/>
  <c r="AM2938" i="12"/>
  <c r="AM2936" i="12"/>
  <c r="AM2934" i="12"/>
  <c r="AM2932" i="12"/>
  <c r="AM2930" i="12"/>
  <c r="AM2928" i="12"/>
  <c r="AM2926" i="12"/>
  <c r="AM2924" i="12"/>
  <c r="AM2922" i="12"/>
  <c r="AM2920" i="12"/>
  <c r="AM2918" i="12"/>
  <c r="AM2916" i="12"/>
  <c r="AM2914" i="12"/>
  <c r="AM2912" i="12"/>
  <c r="AM2910" i="12"/>
  <c r="AM2908" i="12"/>
  <c r="AM2906" i="12"/>
  <c r="AM2904" i="12"/>
  <c r="AM2902" i="12"/>
  <c r="AM2900" i="12"/>
  <c r="AM2898" i="12"/>
  <c r="AM2896" i="12"/>
  <c r="AM2894" i="12"/>
  <c r="AM2892" i="12"/>
  <c r="AM2890" i="12"/>
  <c r="AM2888" i="12"/>
  <c r="AM2886" i="12"/>
  <c r="AM2884" i="12"/>
  <c r="AM2882" i="12"/>
  <c r="AM2983" i="12"/>
  <c r="AM2899" i="12"/>
  <c r="AM2859" i="12"/>
  <c r="AM2857" i="12"/>
  <c r="AM2855" i="12"/>
  <c r="AM2853" i="12"/>
  <c r="AM2851" i="12"/>
  <c r="AM2849" i="12"/>
  <c r="AM2847" i="12"/>
  <c r="AM2845" i="12"/>
  <c r="AM2843" i="12"/>
  <c r="AM2841" i="12"/>
  <c r="AM2839" i="12"/>
  <c r="AM2837" i="12"/>
  <c r="AM2835" i="12"/>
  <c r="AM2833" i="12"/>
  <c r="AM2831" i="12"/>
  <c r="AM2829" i="12"/>
  <c r="AM2827" i="12"/>
  <c r="AM2825" i="12"/>
  <c r="AM2823" i="12"/>
  <c r="AM2821" i="12"/>
  <c r="AM2819" i="12"/>
  <c r="AM2817" i="12"/>
  <c r="AM2815" i="12"/>
  <c r="AM2813" i="12"/>
  <c r="AM2811" i="12"/>
  <c r="AM2809" i="12"/>
  <c r="AM2807" i="12"/>
  <c r="AM2805" i="12"/>
  <c r="AM2803" i="12"/>
  <c r="AM2801" i="12"/>
  <c r="AM2799" i="12"/>
  <c r="AM2797" i="12"/>
  <c r="AM2795" i="12"/>
  <c r="AM2793" i="12"/>
  <c r="AM2791" i="12"/>
  <c r="AM2789" i="12"/>
  <c r="AM2787" i="12"/>
  <c r="AM2785" i="12"/>
  <c r="AM2783" i="12"/>
  <c r="AM2781" i="12"/>
  <c r="AM2779" i="12"/>
  <c r="AM2777" i="12"/>
  <c r="AM2775" i="12"/>
  <c r="AM2773" i="12"/>
  <c r="AM2771" i="12"/>
  <c r="AM2769" i="12"/>
  <c r="AM2767" i="12"/>
  <c r="AM2765" i="12"/>
  <c r="AM2763" i="12"/>
  <c r="AM2761" i="12"/>
  <c r="AM2759" i="12"/>
  <c r="AM2757" i="12"/>
  <c r="AM2755" i="12"/>
  <c r="AM2753" i="12"/>
  <c r="AM2751" i="12"/>
  <c r="AM2749" i="12"/>
  <c r="AM2747" i="12"/>
  <c r="AM2745" i="12"/>
  <c r="AM2743" i="12"/>
  <c r="AM2741" i="12"/>
  <c r="AM2860" i="12"/>
  <c r="AM2858" i="12"/>
  <c r="AM2856" i="12"/>
  <c r="AM2854" i="12"/>
  <c r="AM2852" i="12"/>
  <c r="AM2850" i="12"/>
  <c r="AM2848" i="12"/>
  <c r="AM2846" i="12"/>
  <c r="AM2844" i="12"/>
  <c r="AM2842" i="12"/>
  <c r="AM2840" i="12"/>
  <c r="AM2838" i="12"/>
  <c r="AM2836" i="12"/>
  <c r="AM2834" i="12"/>
  <c r="AM2832" i="12"/>
  <c r="AM2830" i="12"/>
  <c r="AM2828" i="12"/>
  <c r="AM2826" i="12"/>
  <c r="AM2824" i="12"/>
  <c r="AM2822" i="12"/>
  <c r="AM2820" i="12"/>
  <c r="AM2818" i="12"/>
  <c r="AM2816" i="12"/>
  <c r="AM2814" i="12"/>
  <c r="AM2812" i="12"/>
  <c r="AM2810" i="12"/>
  <c r="AM2808" i="12"/>
  <c r="AM2806" i="12"/>
  <c r="AM2804" i="12"/>
  <c r="AM2802" i="12"/>
  <c r="AM2800" i="12"/>
  <c r="AM2798" i="12"/>
  <c r="AM2796" i="12"/>
  <c r="AM2794" i="12"/>
  <c r="AM2792" i="12"/>
  <c r="AM2790" i="12"/>
  <c r="AM2788" i="12"/>
  <c r="AM2786" i="12"/>
  <c r="AM2784" i="12"/>
  <c r="AM2782" i="12"/>
  <c r="AM2780" i="12"/>
  <c r="AM2778" i="12"/>
  <c r="AM2776" i="12"/>
  <c r="AM2774" i="12"/>
  <c r="AM2772" i="12"/>
  <c r="AM2770" i="12"/>
  <c r="AM2768" i="12"/>
  <c r="AM2766" i="12"/>
  <c r="AM2764" i="12"/>
  <c r="AM2762" i="12"/>
  <c r="AM2760" i="12"/>
  <c r="AM2758" i="12"/>
  <c r="AM2756" i="12"/>
  <c r="AM2754" i="12"/>
  <c r="AM2752" i="12"/>
  <c r="AM2750" i="12"/>
  <c r="AM2748" i="12"/>
  <c r="AM2746" i="12"/>
  <c r="AM2744" i="12"/>
  <c r="AM2710" i="12"/>
  <c r="AM2708" i="12"/>
  <c r="AM2706" i="12"/>
  <c r="AM2704" i="12"/>
  <c r="AM2702" i="12"/>
  <c r="AM2700" i="12"/>
  <c r="AM2698" i="12"/>
  <c r="AM2696" i="12"/>
  <c r="AM2694" i="12"/>
  <c r="AM2692" i="12"/>
  <c r="AM2690" i="12"/>
  <c r="AM2688" i="12"/>
  <c r="AM2686" i="12"/>
  <c r="AM2684" i="12"/>
  <c r="AM2682" i="12"/>
  <c r="AM2680" i="12"/>
  <c r="AM2678" i="12"/>
  <c r="AM2676" i="12"/>
  <c r="AM2674" i="12"/>
  <c r="AM2672" i="12"/>
  <c r="AM2670" i="12"/>
  <c r="AM2668" i="12"/>
  <c r="AM2666" i="12"/>
  <c r="AM2664" i="12"/>
  <c r="AM2662" i="12"/>
  <c r="AM2660" i="12"/>
  <c r="AM2658" i="12"/>
  <c r="AM2656" i="12"/>
  <c r="AM2654" i="12"/>
  <c r="AM2652" i="12"/>
  <c r="AM2650" i="12"/>
  <c r="AM2648" i="12"/>
  <c r="AM2646" i="12"/>
  <c r="AM2644" i="12"/>
  <c r="AM2642" i="12"/>
  <c r="AM2640" i="12"/>
  <c r="AM2638" i="12"/>
  <c r="AM2636" i="12"/>
  <c r="AM2634" i="12"/>
  <c r="AM2632" i="12"/>
  <c r="AM2630" i="12"/>
  <c r="AM2628" i="12"/>
  <c r="AM2626" i="12"/>
  <c r="AM2624" i="12"/>
  <c r="AM2622" i="12"/>
  <c r="AM2620" i="12"/>
  <c r="AM2618" i="12"/>
  <c r="AM2616" i="12"/>
  <c r="AM2614" i="12"/>
  <c r="AM2612" i="12"/>
  <c r="AM2610" i="12"/>
  <c r="AM2608" i="12"/>
  <c r="AM2606" i="12"/>
  <c r="AM2604" i="12"/>
  <c r="AM2602" i="12"/>
  <c r="AM2600" i="12"/>
  <c r="AM2598" i="12"/>
  <c r="AM2596" i="12"/>
  <c r="AM2594" i="12"/>
  <c r="AM2592" i="12"/>
  <c r="AM2711" i="12"/>
  <c r="AM2709" i="12"/>
  <c r="AM2707" i="12"/>
  <c r="AM2705" i="12"/>
  <c r="AM2703" i="12"/>
  <c r="AM2701" i="12"/>
  <c r="AM2699" i="12"/>
  <c r="AM2697" i="12"/>
  <c r="AM2695" i="12"/>
  <c r="AM2693" i="12"/>
  <c r="AM2691" i="12"/>
  <c r="AM2689" i="12"/>
  <c r="AM2687" i="12"/>
  <c r="AM2685" i="12"/>
  <c r="AM2683" i="12"/>
  <c r="AM2681" i="12"/>
  <c r="AM2679" i="12"/>
  <c r="AM2677" i="12"/>
  <c r="AM2675" i="12"/>
  <c r="AM2673" i="12"/>
  <c r="AM2671" i="12"/>
  <c r="AM2669" i="12"/>
  <c r="AM2667" i="12"/>
  <c r="AM2665" i="12"/>
  <c r="AM2663" i="12"/>
  <c r="AM2661" i="12"/>
  <c r="AM2659" i="12"/>
  <c r="AM2657" i="12"/>
  <c r="AM2655" i="12"/>
  <c r="AM2653" i="12"/>
  <c r="AM2651" i="12"/>
  <c r="AM2649" i="12"/>
  <c r="AM2647" i="12"/>
  <c r="AM2645" i="12"/>
  <c r="AM2643" i="12"/>
  <c r="AM2641" i="12"/>
  <c r="AM2639" i="12"/>
  <c r="AM2637" i="12"/>
  <c r="AM2635" i="12"/>
  <c r="AM2633" i="12"/>
  <c r="AM2631" i="12"/>
  <c r="AM2629" i="12"/>
  <c r="AM2627" i="12"/>
  <c r="AM2625" i="12"/>
  <c r="AM2623" i="12"/>
  <c r="AM2621" i="12"/>
  <c r="AM2619" i="12"/>
  <c r="AM2617" i="12"/>
  <c r="AM2615" i="12"/>
  <c r="AM2613" i="12"/>
  <c r="AM2611" i="12"/>
  <c r="AM2609" i="12"/>
  <c r="AM2607" i="12"/>
  <c r="AM2605" i="12"/>
  <c r="AM2603" i="12"/>
  <c r="AM2601" i="12"/>
  <c r="AM2599" i="12"/>
  <c r="AM2597" i="12"/>
  <c r="AM2595" i="12"/>
  <c r="AM1875" i="12"/>
  <c r="AM1873" i="12"/>
  <c r="AM1871" i="12"/>
  <c r="AM1869" i="12"/>
  <c r="AM1876" i="12"/>
  <c r="AM1867" i="12"/>
  <c r="AM1874" i="12"/>
  <c r="AM1872" i="12"/>
  <c r="AM1870" i="12"/>
  <c r="BQ1835" i="12"/>
  <c r="BQ1730" i="12"/>
  <c r="BG1730" i="12"/>
  <c r="BQ1732" i="12"/>
  <c r="BQ1734" i="12"/>
  <c r="BQ1736" i="12"/>
  <c r="BQ1738" i="12"/>
  <c r="BQ1740" i="12"/>
  <c r="BQ1742" i="12"/>
  <c r="BQ1744" i="12"/>
  <c r="BQ1746" i="12"/>
  <c r="BQ1748" i="12"/>
  <c r="BQ1750" i="12"/>
  <c r="BQ1752" i="12"/>
  <c r="BQ1754" i="12"/>
  <c r="BQ1756" i="12"/>
  <c r="BQ1758" i="12"/>
  <c r="BQ1760" i="12"/>
  <c r="BQ1762" i="12"/>
  <c r="BQ1764" i="12"/>
  <c r="BQ1766" i="12"/>
  <c r="BQ1768" i="12"/>
  <c r="BQ1770" i="12"/>
  <c r="BQ1772" i="12"/>
  <c r="BQ1774" i="12"/>
  <c r="BQ1776" i="12"/>
  <c r="BQ1778" i="12"/>
  <c r="BQ1780" i="12"/>
  <c r="BQ1782" i="12"/>
  <c r="BQ1784" i="12"/>
  <c r="BQ1731" i="12"/>
  <c r="BQ1733" i="12"/>
  <c r="BQ1735" i="12"/>
  <c r="BQ1737" i="12"/>
  <c r="BQ1739" i="12"/>
  <c r="BQ1741" i="12"/>
  <c r="BQ1743" i="12"/>
  <c r="BQ1745" i="12"/>
  <c r="BQ1747" i="12"/>
  <c r="BQ1749" i="12"/>
  <c r="BQ1751" i="12"/>
  <c r="BQ1753" i="12"/>
  <c r="BQ1755" i="12"/>
  <c r="BQ1757" i="12"/>
  <c r="BQ1759" i="12"/>
  <c r="BQ1761" i="12"/>
  <c r="BQ1763" i="12"/>
  <c r="BQ1765" i="12"/>
  <c r="BQ1767" i="12"/>
  <c r="BQ1769" i="12"/>
  <c r="BQ1771" i="12"/>
  <c r="BQ1773" i="12"/>
  <c r="BQ1775" i="12"/>
  <c r="BQ1777" i="12"/>
  <c r="BQ1779" i="12"/>
  <c r="BQ1781" i="12"/>
  <c r="BQ1783" i="12"/>
  <c r="BQ1785" i="12"/>
  <c r="BL1730" i="12"/>
  <c r="BQ1786" i="12"/>
  <c r="BB1730" i="12"/>
  <c r="AR1730" i="12"/>
  <c r="AM1730" i="12"/>
  <c r="BQ1787" i="12"/>
  <c r="BQ1789" i="12"/>
  <c r="BQ1791" i="12"/>
  <c r="BQ1793" i="12"/>
  <c r="BQ1795" i="12"/>
  <c r="BQ1797" i="12"/>
  <c r="BQ1799" i="12"/>
  <c r="BQ1801" i="12"/>
  <c r="BQ1803" i="12"/>
  <c r="BQ1805" i="12"/>
  <c r="BQ1807" i="12"/>
  <c r="BQ1809" i="12"/>
  <c r="BQ1811" i="12"/>
  <c r="BQ1813" i="12"/>
  <c r="BQ1815" i="12"/>
  <c r="BQ1817" i="12"/>
  <c r="BQ1819" i="12"/>
  <c r="BQ1821" i="12"/>
  <c r="AW1730" i="12"/>
  <c r="BQ1788" i="12"/>
  <c r="BQ1790" i="12"/>
  <c r="BQ1792" i="12"/>
  <c r="BQ1794" i="12"/>
  <c r="BQ1796" i="12"/>
  <c r="BQ1798" i="12"/>
  <c r="BQ1800" i="12"/>
  <c r="BQ1802" i="12"/>
  <c r="BQ1804" i="12"/>
  <c r="BQ1806" i="12"/>
  <c r="BQ1808" i="12"/>
  <c r="BQ1810" i="12"/>
  <c r="BQ1812" i="12"/>
  <c r="BQ1814" i="12"/>
  <c r="BQ1816" i="12"/>
  <c r="BQ1818" i="12"/>
  <c r="BQ1820" i="12"/>
  <c r="BQ1822" i="12"/>
  <c r="BQ1824" i="12"/>
  <c r="BQ1826" i="12"/>
  <c r="BQ1828" i="12"/>
  <c r="BQ1830" i="12"/>
  <c r="BQ1832" i="12"/>
  <c r="BQ1834" i="12"/>
  <c r="BQ1836" i="12"/>
  <c r="BQ1838" i="12"/>
  <c r="BQ1840" i="12"/>
  <c r="BQ1842" i="12"/>
  <c r="BQ1825" i="12"/>
  <c r="BQ1841" i="12"/>
  <c r="BQ1829" i="12"/>
  <c r="BQ1823" i="12"/>
  <c r="BQ1839" i="12"/>
  <c r="BQ1827" i="12"/>
  <c r="BQ1843" i="12"/>
  <c r="BQ1845" i="12"/>
  <c r="BQ1847" i="12"/>
  <c r="BQ1849" i="12"/>
  <c r="BQ1846" i="12"/>
  <c r="BQ1833" i="12"/>
  <c r="BQ1837" i="12"/>
  <c r="BQ1848" i="12"/>
  <c r="BQ1844" i="12"/>
  <c r="BQ1831" i="12"/>
  <c r="AM1713" i="12"/>
  <c r="AM1711" i="12"/>
  <c r="AM1709" i="12"/>
  <c r="AM1707" i="12"/>
  <c r="AM1705" i="12"/>
  <c r="AM1703" i="12"/>
  <c r="AM1701" i="12"/>
  <c r="AM1699" i="12"/>
  <c r="AM1697" i="12"/>
  <c r="AM1695" i="12"/>
  <c r="AM1693" i="12"/>
  <c r="AM1691" i="12"/>
  <c r="AM1690" i="12"/>
  <c r="AM1714" i="12"/>
  <c r="AM1712" i="12"/>
  <c r="AM1710" i="12"/>
  <c r="AM1708" i="12"/>
  <c r="AM1706" i="12"/>
  <c r="AM1704" i="12"/>
  <c r="AM1702" i="12"/>
  <c r="AM1700" i="12"/>
  <c r="AM1698" i="12"/>
  <c r="AM1696" i="12"/>
  <c r="AM1694" i="12"/>
  <c r="BQ1657" i="12"/>
  <c r="BQ1641" i="12"/>
  <c r="BQ1625" i="12"/>
  <c r="BQ1554" i="12"/>
  <c r="BQ1593" i="12"/>
  <c r="BQ1595" i="12"/>
  <c r="BQ1597" i="12"/>
  <c r="BQ1599" i="12"/>
  <c r="BQ1601" i="12"/>
  <c r="BQ1603" i="12"/>
  <c r="BQ1605" i="12"/>
  <c r="BQ1607" i="12"/>
  <c r="BQ1609" i="12"/>
  <c r="BQ1611" i="12"/>
  <c r="BQ1613" i="12"/>
  <c r="BQ1615" i="12"/>
  <c r="BQ1579" i="12"/>
  <c r="BQ1581" i="12"/>
  <c r="BQ1583" i="12"/>
  <c r="AR1554" i="12"/>
  <c r="BQ1585" i="12"/>
  <c r="BQ1594" i="12"/>
  <c r="BQ1596" i="12"/>
  <c r="BQ1598" i="12"/>
  <c r="BQ1600" i="12"/>
  <c r="BQ1602" i="12"/>
  <c r="BQ1604" i="12"/>
  <c r="BQ1606" i="12"/>
  <c r="BQ1608" i="12"/>
  <c r="BQ1610" i="12"/>
  <c r="BQ1587" i="12"/>
  <c r="BQ1589" i="12"/>
  <c r="BQ1616" i="12"/>
  <c r="BQ1618" i="12"/>
  <c r="BQ1620" i="12"/>
  <c r="BQ1622" i="12"/>
  <c r="BQ1624" i="12"/>
  <c r="BQ1626" i="12"/>
  <c r="BQ1628" i="12"/>
  <c r="BQ1630" i="12"/>
  <c r="BQ1632" i="12"/>
  <c r="BQ1634" i="12"/>
  <c r="BQ1636" i="12"/>
  <c r="BQ1638" i="12"/>
  <c r="BQ1640" i="12"/>
  <c r="BQ1642" i="12"/>
  <c r="BQ1644" i="12"/>
  <c r="BQ1646" i="12"/>
  <c r="BQ1648" i="12"/>
  <c r="BQ1650" i="12"/>
  <c r="BQ1652" i="12"/>
  <c r="BQ1654" i="12"/>
  <c r="BQ1656" i="12"/>
  <c r="BQ1658" i="12"/>
  <c r="BQ1660" i="12"/>
  <c r="BQ1662" i="12"/>
  <c r="BQ1612" i="12"/>
  <c r="BQ1617" i="12"/>
  <c r="BQ1614" i="12"/>
  <c r="AW1554" i="12"/>
  <c r="BQ1639" i="12"/>
  <c r="BQ1653" i="12"/>
  <c r="BQ1637" i="12"/>
  <c r="BQ1621" i="12"/>
  <c r="BQ1672" i="12"/>
  <c r="BQ1670" i="12"/>
  <c r="BQ1668" i="12"/>
  <c r="BQ1666" i="12"/>
  <c r="BQ1664" i="12"/>
  <c r="BQ1651" i="12"/>
  <c r="BQ1635" i="12"/>
  <c r="BQ1619" i="12"/>
  <c r="BQ1649" i="12"/>
  <c r="BQ1633" i="12"/>
  <c r="BQ1591" i="12"/>
  <c r="BQ1655" i="12"/>
  <c r="BQ1623" i="12"/>
  <c r="BQ1663" i="12"/>
  <c r="BQ1647" i="12"/>
  <c r="BQ1631" i="12"/>
  <c r="BQ1661" i="12"/>
  <c r="BQ1645" i="12"/>
  <c r="BQ1629" i="12"/>
  <c r="BQ1673" i="12"/>
  <c r="BQ1671" i="12"/>
  <c r="BQ1669" i="12"/>
  <c r="BQ1667" i="12"/>
  <c r="BQ1665" i="12"/>
  <c r="BQ1659" i="12"/>
  <c r="BQ1643" i="12"/>
  <c r="BQ1627" i="12"/>
  <c r="AM1554" i="12"/>
  <c r="BG1554" i="12"/>
  <c r="BL1554" i="12"/>
  <c r="BQ1556" i="12"/>
  <c r="BQ1558" i="12"/>
  <c r="BQ1560" i="12"/>
  <c r="BQ1562" i="12"/>
  <c r="BQ1564" i="12"/>
  <c r="BQ1566" i="12"/>
  <c r="BQ1568" i="12"/>
  <c r="BQ1570" i="12"/>
  <c r="BQ1572" i="12"/>
  <c r="BQ1574" i="12"/>
  <c r="BQ1576" i="12"/>
  <c r="BQ1578" i="12"/>
  <c r="BQ1555" i="12"/>
  <c r="BQ1557" i="12"/>
  <c r="BQ1559" i="12"/>
  <c r="BQ1561" i="12"/>
  <c r="BQ1563" i="12"/>
  <c r="BQ1565" i="12"/>
  <c r="BQ1567" i="12"/>
  <c r="BQ1569" i="12"/>
  <c r="BQ1571" i="12"/>
  <c r="BQ1573" i="12"/>
  <c r="BQ1575" i="12"/>
  <c r="BQ1577" i="12"/>
  <c r="BB1554" i="12"/>
  <c r="BQ1592" i="12"/>
  <c r="BQ1590" i="12"/>
  <c r="BQ1588" i="12"/>
  <c r="BQ1586" i="12"/>
  <c r="BQ1584" i="12"/>
  <c r="BQ1582" i="12"/>
  <c r="BQ1580" i="12"/>
  <c r="CU1311" i="12"/>
  <c r="AW1293" i="12"/>
  <c r="CU1385" i="12"/>
  <c r="AM1293" i="12"/>
  <c r="CU1395" i="12"/>
  <c r="CU1379" i="12"/>
  <c r="CU1371" i="12"/>
  <c r="CU1294" i="12"/>
  <c r="CU1296" i="12"/>
  <c r="CU1298" i="12"/>
  <c r="CU1300" i="12"/>
  <c r="CU1302" i="12"/>
  <c r="CU1304" i="12"/>
  <c r="CU1295" i="12"/>
  <c r="CU1297" i="12"/>
  <c r="CP904" i="12"/>
  <c r="CU1301" i="12"/>
  <c r="CU1306" i="12"/>
  <c r="CU1308" i="12"/>
  <c r="CU1310" i="12"/>
  <c r="CU1312" i="12"/>
  <c r="CU1314" i="12"/>
  <c r="CU1316" i="12"/>
  <c r="CU1303" i="12"/>
  <c r="CU1305" i="12"/>
  <c r="CU1307" i="12"/>
  <c r="CU1293" i="12"/>
  <c r="CA1293" i="12"/>
  <c r="BB1293" i="12"/>
  <c r="CU1313" i="12"/>
  <c r="AR1293" i="12"/>
  <c r="CU1299" i="12"/>
  <c r="CU1309" i="12"/>
  <c r="CU1317" i="12"/>
  <c r="CU1319" i="12"/>
  <c r="CU1321" i="12"/>
  <c r="CU1323" i="12"/>
  <c r="CU1325" i="12"/>
  <c r="CU1327" i="12"/>
  <c r="CU1315" i="12"/>
  <c r="CK1293" i="12"/>
  <c r="CF1293" i="12"/>
  <c r="BQ1293" i="12"/>
  <c r="BL1293" i="12"/>
  <c r="BG1293" i="12"/>
  <c r="CU1318" i="12"/>
  <c r="CU1324" i="12"/>
  <c r="CU1328" i="12"/>
  <c r="CU1330" i="12"/>
  <c r="CU1329" i="12"/>
  <c r="CU1331" i="12"/>
  <c r="CU1333" i="12"/>
  <c r="CU1335" i="12"/>
  <c r="CU1337" i="12"/>
  <c r="CU1340" i="12"/>
  <c r="CU1342" i="12"/>
  <c r="CU1344" i="12"/>
  <c r="CU1346" i="12"/>
  <c r="CU1348" i="12"/>
  <c r="CU1350" i="12"/>
  <c r="CU1352" i="12"/>
  <c r="CU1354" i="12"/>
  <c r="CU1356" i="12"/>
  <c r="CU1358" i="12"/>
  <c r="CU1360" i="12"/>
  <c r="CU1362" i="12"/>
  <c r="CU1336" i="12"/>
  <c r="CU1320" i="12"/>
  <c r="CU1326" i="12"/>
  <c r="CU1332" i="12"/>
  <c r="CU1341" i="12"/>
  <c r="CU1357" i="12"/>
  <c r="CU1347" i="12"/>
  <c r="CU1363" i="12"/>
  <c r="CU1364" i="12"/>
  <c r="CU1366" i="12"/>
  <c r="CU1368" i="12"/>
  <c r="CU1370" i="12"/>
  <c r="CU1372" i="12"/>
  <c r="CU1338" i="12"/>
  <c r="CU1353" i="12"/>
  <c r="CU1334" i="12"/>
  <c r="CU1339" i="12"/>
  <c r="CU1345" i="12"/>
  <c r="CU1322" i="12"/>
  <c r="CU1343" i="12"/>
  <c r="CU1359" i="12"/>
  <c r="CU1367" i="12"/>
  <c r="CU1349" i="12"/>
  <c r="CU1374" i="12"/>
  <c r="CU1376" i="12"/>
  <c r="CU1378" i="12"/>
  <c r="CU1380" i="12"/>
  <c r="CU1382" i="12"/>
  <c r="CU1384" i="12"/>
  <c r="CU1386" i="12"/>
  <c r="CU1388" i="12"/>
  <c r="CU1390" i="12"/>
  <c r="CU1392" i="12"/>
  <c r="CU1394" i="12"/>
  <c r="CP1293" i="12"/>
  <c r="CU1411" i="12"/>
  <c r="CU1409" i="12"/>
  <c r="CU1407" i="12"/>
  <c r="CU1405" i="12"/>
  <c r="CU1403" i="12"/>
  <c r="CU1401" i="12"/>
  <c r="CU1399" i="12"/>
  <c r="CU1397" i="12"/>
  <c r="CU1389" i="12"/>
  <c r="CU1373" i="12"/>
  <c r="CU1355" i="12"/>
  <c r="CU1383" i="12"/>
  <c r="BV1293" i="12"/>
  <c r="CU1393" i="12"/>
  <c r="CU1377" i="12"/>
  <c r="CU1361" i="12"/>
  <c r="CU1387" i="12"/>
  <c r="CU1369" i="12"/>
  <c r="CU1412" i="12"/>
  <c r="CU1410" i="12"/>
  <c r="CU1408" i="12"/>
  <c r="CU1406" i="12"/>
  <c r="CU1404" i="12"/>
  <c r="CU1402" i="12"/>
  <c r="CU1400" i="12"/>
  <c r="CU1398" i="12"/>
  <c r="CU1396" i="12"/>
  <c r="CU1381" i="12"/>
  <c r="CU1365" i="12"/>
  <c r="CU1391" i="12"/>
  <c r="CU1375" i="12"/>
  <c r="CU1351" i="12"/>
  <c r="EI1014" i="12"/>
  <c r="EI1009" i="12"/>
  <c r="EI1000" i="12"/>
  <c r="EI997" i="12"/>
  <c r="EI1019" i="12"/>
  <c r="EI1011" i="12"/>
  <c r="EI1002" i="12"/>
  <c r="EI998" i="12"/>
  <c r="EI1004" i="12"/>
  <c r="EI995" i="12"/>
  <c r="EI987" i="12"/>
  <c r="EI1013" i="12"/>
  <c r="EI1006" i="12"/>
  <c r="EI999" i="12"/>
  <c r="EI988" i="12"/>
  <c r="EI1015" i="12"/>
  <c r="EI1010" i="12"/>
  <c r="EI1003" i="12"/>
  <c r="EI992" i="12"/>
  <c r="EI979" i="12"/>
  <c r="EI973" i="12"/>
  <c r="EI950" i="12"/>
  <c r="EI1005" i="12"/>
  <c r="EI994" i="12"/>
  <c r="EI991" i="12"/>
  <c r="EI1017" i="12"/>
  <c r="EI1007" i="12"/>
  <c r="EI990" i="12"/>
  <c r="EI985" i="12"/>
  <c r="EI945" i="12"/>
  <c r="EI953" i="12"/>
  <c r="EI962" i="12"/>
  <c r="EI970" i="12"/>
  <c r="EI978" i="12"/>
  <c r="EI944" i="12"/>
  <c r="EI952" i="12"/>
  <c r="EI956" i="12"/>
  <c r="EI958" i="12"/>
  <c r="EI965" i="12"/>
  <c r="EI960" i="12"/>
  <c r="EI968" i="12"/>
  <c r="EI976" i="12"/>
  <c r="EI966" i="12"/>
  <c r="EI974" i="12"/>
  <c r="EI982" i="12"/>
  <c r="EI948" i="12"/>
  <c r="EI933" i="12"/>
  <c r="EI964" i="12"/>
  <c r="EI972" i="12"/>
  <c r="EI980" i="12"/>
  <c r="EI940" i="12"/>
  <c r="EI959" i="12"/>
  <c r="EI967" i="12"/>
  <c r="EI975" i="12"/>
  <c r="EI983" i="12"/>
  <c r="EI996" i="12"/>
  <c r="EI989" i="12"/>
  <c r="EI984" i="12"/>
  <c r="EI981" i="12"/>
  <c r="EI971" i="12"/>
  <c r="EI969" i="12"/>
  <c r="EI963" i="12"/>
  <c r="EI961" i="12"/>
  <c r="EI993" i="12"/>
  <c r="EI986" i="12"/>
  <c r="EI977" i="12"/>
  <c r="EI904" i="12"/>
  <c r="DY904" i="12"/>
  <c r="AM904" i="12"/>
  <c r="EI955" i="12"/>
  <c r="EI947" i="12"/>
  <c r="EI937" i="12"/>
  <c r="EI909" i="12"/>
  <c r="EI957" i="12"/>
  <c r="EI949" i="12"/>
  <c r="EI920" i="12"/>
  <c r="EI954" i="12"/>
  <c r="EI946" i="12"/>
  <c r="EI943" i="12"/>
  <c r="EI936" i="12"/>
  <c r="EI951" i="12"/>
  <c r="EI941" i="12"/>
  <c r="EI929" i="12"/>
  <c r="EI915" i="12"/>
  <c r="EI917" i="12"/>
  <c r="CZ753" i="12"/>
  <c r="CZ689" i="12"/>
  <c r="CZ690" i="12"/>
  <c r="CZ691" i="12"/>
  <c r="CZ692" i="12"/>
  <c r="CZ693" i="12"/>
  <c r="CZ694" i="12"/>
  <c r="CZ695" i="12"/>
  <c r="CZ696" i="12"/>
  <c r="CZ697" i="12"/>
  <c r="CZ698" i="12"/>
  <c r="CZ699" i="12"/>
  <c r="CZ700" i="12"/>
  <c r="CZ674" i="12"/>
  <c r="CZ701" i="12"/>
  <c r="CZ702" i="12"/>
  <c r="CZ703" i="12"/>
  <c r="CZ704" i="12"/>
  <c r="CZ705" i="12"/>
  <c r="CZ706" i="12"/>
  <c r="CZ707" i="12"/>
  <c r="CZ708" i="12"/>
  <c r="CZ709" i="12"/>
  <c r="CZ710" i="12"/>
  <c r="CZ711" i="12"/>
  <c r="CZ712" i="12"/>
  <c r="CZ713" i="12"/>
  <c r="CZ714" i="12"/>
  <c r="CZ715" i="12"/>
  <c r="CZ716" i="12"/>
  <c r="CZ717" i="12"/>
  <c r="CZ718" i="12"/>
  <c r="CZ719" i="12"/>
  <c r="CZ720" i="12"/>
  <c r="CZ721" i="12"/>
  <c r="CZ722" i="12"/>
  <c r="CZ723" i="12"/>
  <c r="CZ724" i="12"/>
  <c r="CZ725" i="12"/>
  <c r="CZ726" i="12"/>
  <c r="CZ727" i="12"/>
  <c r="CZ728" i="12"/>
  <c r="CZ729" i="12"/>
  <c r="CZ730" i="12"/>
  <c r="CZ731" i="12"/>
  <c r="CZ732" i="12"/>
  <c r="CZ733" i="12"/>
  <c r="CZ734" i="12"/>
  <c r="CZ735" i="12"/>
  <c r="CZ736" i="12"/>
  <c r="CZ737" i="12"/>
  <c r="CZ738" i="12"/>
  <c r="CZ739" i="12"/>
  <c r="CZ740" i="12"/>
  <c r="CZ741" i="12"/>
  <c r="CZ742" i="12"/>
  <c r="CZ743" i="12"/>
  <c r="CZ744" i="12"/>
  <c r="CZ745" i="12"/>
  <c r="CZ746" i="12"/>
  <c r="CZ747" i="12"/>
  <c r="CZ748" i="12"/>
  <c r="CZ749" i="12"/>
  <c r="CZ750" i="12"/>
  <c r="CZ751" i="12"/>
  <c r="CZ752" i="12"/>
  <c r="CZ760" i="12"/>
  <c r="CZ759" i="12"/>
  <c r="CZ758" i="12"/>
  <c r="CZ757" i="12"/>
  <c r="CZ756" i="12"/>
  <c r="CZ755" i="12"/>
  <c r="CZ754" i="12"/>
  <c r="CZ673" i="12"/>
  <c r="AM641" i="12"/>
  <c r="AW641" i="12"/>
  <c r="BG641" i="12"/>
  <c r="BQ641" i="12"/>
  <c r="CA641" i="12"/>
  <c r="CK641" i="12"/>
  <c r="CU641" i="12"/>
  <c r="CZ672" i="12"/>
  <c r="CZ661" i="12"/>
  <c r="CZ671" i="12"/>
  <c r="CZ670" i="12"/>
  <c r="CZ664" i="12"/>
  <c r="CZ642" i="12"/>
  <c r="CZ643" i="12"/>
  <c r="CZ644" i="12"/>
  <c r="CZ645" i="12"/>
  <c r="CZ646" i="12"/>
  <c r="CZ647" i="12"/>
  <c r="CZ648" i="12"/>
  <c r="CZ649" i="12"/>
  <c r="CZ650" i="12"/>
  <c r="CZ651" i="12"/>
  <c r="CZ652" i="12"/>
  <c r="CZ653" i="12"/>
  <c r="CZ654" i="12"/>
  <c r="CZ655" i="12"/>
  <c r="CZ656" i="12"/>
  <c r="CZ657" i="12"/>
  <c r="CZ658" i="12"/>
  <c r="CZ659" i="12"/>
  <c r="CZ660" i="12"/>
  <c r="CZ662" i="12"/>
  <c r="CZ663" i="12"/>
  <c r="CZ665" i="12"/>
  <c r="CZ666" i="12"/>
  <c r="CZ669" i="12"/>
  <c r="AR641" i="12"/>
  <c r="BB641" i="12"/>
  <c r="BL641" i="12"/>
  <c r="BV641" i="12"/>
  <c r="CF641" i="12"/>
  <c r="CP641" i="12"/>
  <c r="CZ641" i="12"/>
  <c r="CZ676" i="12"/>
  <c r="CZ668" i="12"/>
  <c r="CZ688" i="12"/>
  <c r="CZ687" i="12"/>
  <c r="CZ686" i="12"/>
  <c r="CZ685" i="12"/>
  <c r="CZ684" i="12"/>
  <c r="CZ683" i="12"/>
  <c r="CZ682" i="12"/>
  <c r="CZ681" i="12"/>
  <c r="CZ680" i="12"/>
  <c r="CZ679" i="12"/>
  <c r="CZ678" i="12"/>
  <c r="CZ677" i="12"/>
  <c r="CZ675" i="12"/>
  <c r="CZ667" i="12"/>
  <c r="CF504" i="12"/>
  <c r="BL504" i="12"/>
  <c r="BB504" i="12"/>
  <c r="AR504" i="12"/>
  <c r="BV504" i="12"/>
  <c r="CA504" i="12"/>
  <c r="BQ504" i="12"/>
  <c r="BG504" i="12"/>
  <c r="AW504" i="12"/>
  <c r="AM504" i="12"/>
  <c r="AH466" i="12"/>
  <c r="CF486" i="12"/>
  <c r="AH394" i="12"/>
  <c r="AH408" i="12"/>
  <c r="AH426" i="12"/>
  <c r="AH436" i="12"/>
  <c r="AH468" i="12"/>
  <c r="AH386" i="12"/>
  <c r="AH418" i="12"/>
  <c r="AH442" i="12"/>
  <c r="CF438" i="12"/>
  <c r="AH388" i="12"/>
  <c r="AH397" i="12"/>
  <c r="AH406" i="12"/>
  <c r="AH429" i="12"/>
  <c r="AH438" i="12"/>
  <c r="AH478" i="12"/>
  <c r="AH460" i="12"/>
  <c r="AH387" i="12"/>
  <c r="AH475" i="12"/>
  <c r="AH459" i="12"/>
  <c r="AH395" i="12"/>
  <c r="AH467" i="12"/>
  <c r="CF480" i="12"/>
  <c r="CF432" i="12"/>
  <c r="AR367" i="12"/>
  <c r="BQ367" i="12"/>
  <c r="CF482" i="12"/>
  <c r="CF454" i="12"/>
  <c r="CF448" i="12"/>
  <c r="AW367" i="12"/>
  <c r="CF470" i="12"/>
  <c r="CF368" i="12"/>
  <c r="CF370" i="12"/>
  <c r="CF372" i="12"/>
  <c r="CF374" i="12"/>
  <c r="CF376" i="12"/>
  <c r="CF378" i="12"/>
  <c r="CF380" i="12"/>
  <c r="CF382" i="12"/>
  <c r="CF384" i="12"/>
  <c r="CF386" i="12"/>
  <c r="CF388" i="12"/>
  <c r="CF390" i="12"/>
  <c r="CF392" i="12"/>
  <c r="CF394" i="12"/>
  <c r="CF396" i="12"/>
  <c r="CF398" i="12"/>
  <c r="CF400" i="12"/>
  <c r="CF402" i="12"/>
  <c r="CF404" i="12"/>
  <c r="CF406" i="12"/>
  <c r="CF408" i="12"/>
  <c r="CF410" i="12"/>
  <c r="CF412" i="12"/>
  <c r="CF414" i="12"/>
  <c r="CF416" i="12"/>
  <c r="CF418" i="12"/>
  <c r="CF420" i="12"/>
  <c r="CF422" i="12"/>
  <c r="CF367" i="12"/>
  <c r="BV367" i="12"/>
  <c r="CF369" i="12"/>
  <c r="CF371" i="12"/>
  <c r="CF373" i="12"/>
  <c r="CF375" i="12"/>
  <c r="CF377" i="12"/>
  <c r="CF379" i="12"/>
  <c r="CF381" i="12"/>
  <c r="CF383" i="12"/>
  <c r="CF385" i="12"/>
  <c r="CF387" i="12"/>
  <c r="CF389" i="12"/>
  <c r="CF391" i="12"/>
  <c r="CF393" i="12"/>
  <c r="CF395" i="12"/>
  <c r="CF397" i="12"/>
  <c r="CF399" i="12"/>
  <c r="CF401" i="12"/>
  <c r="CF403" i="12"/>
  <c r="CF405" i="12"/>
  <c r="CF407" i="12"/>
  <c r="CF409" i="12"/>
  <c r="CF411" i="12"/>
  <c r="CF413" i="12"/>
  <c r="CF415" i="12"/>
  <c r="CF417" i="12"/>
  <c r="CF419" i="12"/>
  <c r="CF421" i="12"/>
  <c r="CA367" i="12"/>
  <c r="CF425" i="12"/>
  <c r="CF427" i="12"/>
  <c r="CF429" i="12"/>
  <c r="CF431" i="12"/>
  <c r="CF433" i="12"/>
  <c r="CF435" i="12"/>
  <c r="CF437" i="12"/>
  <c r="CF439" i="12"/>
  <c r="CF441" i="12"/>
  <c r="CF443" i="12"/>
  <c r="CF445" i="12"/>
  <c r="CF447" i="12"/>
  <c r="CF449" i="12"/>
  <c r="CF451" i="12"/>
  <c r="CF453" i="12"/>
  <c r="CF455" i="12"/>
  <c r="CF457" i="12"/>
  <c r="CF459" i="12"/>
  <c r="CF461" i="12"/>
  <c r="CF463" i="12"/>
  <c r="CF465" i="12"/>
  <c r="CF467" i="12"/>
  <c r="CF469" i="12"/>
  <c r="CF471" i="12"/>
  <c r="CF473" i="12"/>
  <c r="CF475" i="12"/>
  <c r="CF477" i="12"/>
  <c r="CF479" i="12"/>
  <c r="CF423" i="12"/>
  <c r="CF426" i="12"/>
  <c r="CF442" i="12"/>
  <c r="CF458" i="12"/>
  <c r="CF474" i="12"/>
  <c r="CF436" i="12"/>
  <c r="CF452" i="12"/>
  <c r="CF468" i="12"/>
  <c r="CF430" i="12"/>
  <c r="CF446" i="12"/>
  <c r="CF462" i="12"/>
  <c r="CF478" i="12"/>
  <c r="AM367" i="12"/>
  <c r="CF424" i="12"/>
  <c r="CF440" i="12"/>
  <c r="CF456" i="12"/>
  <c r="CF472" i="12"/>
  <c r="CF481" i="12"/>
  <c r="CF483" i="12"/>
  <c r="CF485" i="12"/>
  <c r="CF434" i="12"/>
  <c r="CF450" i="12"/>
  <c r="CF466" i="12"/>
  <c r="CF428" i="12"/>
  <c r="CF444" i="12"/>
  <c r="CF460" i="12"/>
  <c r="CF476" i="12"/>
  <c r="BG367" i="12"/>
  <c r="BB367" i="12"/>
  <c r="CF484" i="12"/>
  <c r="CF464" i="12"/>
  <c r="BL367" i="12"/>
  <c r="AH342" i="12"/>
  <c r="AH332" i="12"/>
  <c r="AH340" i="12"/>
  <c r="AH290" i="12"/>
  <c r="AH276" i="12"/>
  <c r="AH293" i="12"/>
  <c r="AH324" i="12"/>
  <c r="AH292" i="12"/>
  <c r="AH274" i="12"/>
  <c r="AM253" i="12"/>
  <c r="AM317" i="12"/>
  <c r="AM309" i="12"/>
  <c r="AM245" i="12"/>
  <c r="AM301" i="12"/>
  <c r="AM237" i="12"/>
  <c r="AM293" i="12"/>
  <c r="AM349" i="12"/>
  <c r="AM285" i="12"/>
  <c r="AM231" i="12"/>
  <c r="AM341" i="12"/>
  <c r="AM277" i="12"/>
  <c r="AM333" i="12"/>
  <c r="AM269" i="12"/>
  <c r="AM325" i="12"/>
  <c r="AM261" i="12"/>
  <c r="AM348" i="12"/>
  <c r="AM340" i="12"/>
  <c r="AM332" i="12"/>
  <c r="AM324" i="12"/>
  <c r="AM316" i="12"/>
  <c r="AM308" i="12"/>
  <c r="AM300" i="12"/>
  <c r="AM292" i="12"/>
  <c r="AM284" i="12"/>
  <c r="AM276" i="12"/>
  <c r="AM268" i="12"/>
  <c r="AM260" i="12"/>
  <c r="AM252" i="12"/>
  <c r="AM244" i="12"/>
  <c r="AM236" i="12"/>
  <c r="AM347" i="12"/>
  <c r="AM339" i="12"/>
  <c r="AM331" i="12"/>
  <c r="AM323" i="12"/>
  <c r="AM315" i="12"/>
  <c r="AM307" i="12"/>
  <c r="AM299" i="12"/>
  <c r="AM291" i="12"/>
  <c r="AM283" i="12"/>
  <c r="AM275" i="12"/>
  <c r="AM267" i="12"/>
  <c r="AM259" i="12"/>
  <c r="AM251" i="12"/>
  <c r="AM243" i="12"/>
  <c r="AM235" i="12"/>
  <c r="AH266" i="12"/>
  <c r="AH262" i="12"/>
  <c r="AH242" i="12"/>
  <c r="AM346" i="12"/>
  <c r="AM338" i="12"/>
  <c r="AM330" i="12"/>
  <c r="AM322" i="12"/>
  <c r="AM314" i="12"/>
  <c r="AM306" i="12"/>
  <c r="AM298" i="12"/>
  <c r="AM290" i="12"/>
  <c r="AM282" i="12"/>
  <c r="AM274" i="12"/>
  <c r="AM266" i="12"/>
  <c r="AM258" i="12"/>
  <c r="AM250" i="12"/>
  <c r="AM242" i="12"/>
  <c r="AM234" i="12"/>
  <c r="AM345" i="12"/>
  <c r="AM337" i="12"/>
  <c r="AM329" i="12"/>
  <c r="AM321" i="12"/>
  <c r="AM313" i="12"/>
  <c r="AM305" i="12"/>
  <c r="AM297" i="12"/>
  <c r="AM289" i="12"/>
  <c r="AM281" i="12"/>
  <c r="AM273" i="12"/>
  <c r="AM265" i="12"/>
  <c r="AM257" i="12"/>
  <c r="AM249" i="12"/>
  <c r="AM241" i="12"/>
  <c r="AM233" i="12"/>
  <c r="AM344" i="12"/>
  <c r="AM336" i="12"/>
  <c r="AM328" i="12"/>
  <c r="AM320" i="12"/>
  <c r="AM312" i="12"/>
  <c r="AM304" i="12"/>
  <c r="AM296" i="12"/>
  <c r="AM288" i="12"/>
  <c r="AM280" i="12"/>
  <c r="AM272" i="12"/>
  <c r="AM264" i="12"/>
  <c r="AM256" i="12"/>
  <c r="AM248" i="12"/>
  <c r="AM240" i="12"/>
  <c r="AM232" i="12"/>
  <c r="AM343" i="12"/>
  <c r="AM335" i="12"/>
  <c r="AM327" i="12"/>
  <c r="AM319" i="12"/>
  <c r="AM311" i="12"/>
  <c r="AM303" i="12"/>
  <c r="AM295" i="12"/>
  <c r="AM287" i="12"/>
  <c r="AM279" i="12"/>
  <c r="AM271" i="12"/>
  <c r="AM263" i="12"/>
  <c r="AM255" i="12"/>
  <c r="AM247" i="12"/>
  <c r="AM239" i="12"/>
  <c r="AH252" i="12"/>
  <c r="AH244" i="12"/>
  <c r="AH232" i="12"/>
  <c r="AM350" i="12"/>
  <c r="AM342" i="12"/>
  <c r="AM334" i="12"/>
  <c r="AM326" i="12"/>
  <c r="AM318" i="12"/>
  <c r="AM310" i="12"/>
  <c r="AM302" i="12"/>
  <c r="AM294" i="12"/>
  <c r="AM286" i="12"/>
  <c r="AM278" i="12"/>
  <c r="AM270" i="12"/>
  <c r="AM262" i="12"/>
  <c r="AM254" i="12"/>
  <c r="AM246" i="12"/>
  <c r="EI938" i="12"/>
  <c r="EI930" i="12"/>
  <c r="EI935" i="12"/>
  <c r="EI908" i="12"/>
  <c r="EI921" i="12"/>
  <c r="EI914" i="12"/>
  <c r="EI912" i="12"/>
  <c r="EI942" i="12"/>
  <c r="EI934" i="12"/>
  <c r="EI928" i="12"/>
  <c r="EI922" i="12"/>
  <c r="EI939" i="12"/>
  <c r="EI927" i="12"/>
  <c r="EI925" i="12"/>
  <c r="EI916" i="12"/>
  <c r="EI932" i="12"/>
  <c r="EI924" i="12"/>
  <c r="EI919" i="12"/>
  <c r="EI911" i="12"/>
  <c r="EI906" i="12"/>
  <c r="EI926" i="12"/>
  <c r="EI913" i="12"/>
  <c r="EI931" i="12"/>
  <c r="EI923" i="12"/>
  <c r="EI918" i="12"/>
  <c r="EI910" i="12"/>
  <c r="EI905" i="12"/>
  <c r="EI907" i="12"/>
  <c r="AM3239" i="12"/>
  <c r="AM3183" i="12"/>
  <c r="AM3278" i="12"/>
  <c r="AM3255" i="12"/>
  <c r="AM3250" i="12"/>
  <c r="AM3174" i="12"/>
  <c r="AM3279" i="12"/>
  <c r="AM3214" i="12"/>
  <c r="AM3280" i="12"/>
  <c r="AM3262" i="12"/>
  <c r="AM3257" i="12"/>
  <c r="AR3161" i="12"/>
  <c r="AM3272" i="12"/>
  <c r="AM3254" i="12"/>
  <c r="AM3249" i="12"/>
  <c r="AM3230" i="12"/>
  <c r="AM3273" i="12"/>
  <c r="AM3274" i="12"/>
  <c r="AM3256" i="12"/>
  <c r="AM3175" i="12"/>
  <c r="AM3166" i="12"/>
  <c r="AM3263" i="12"/>
  <c r="AM3258" i="12"/>
  <c r="AM3206" i="12"/>
  <c r="AM3264" i="12"/>
  <c r="AM3246" i="12"/>
  <c r="AM3207" i="12"/>
  <c r="AM3198" i="12"/>
  <c r="AM3275" i="12"/>
  <c r="AM3267" i="12"/>
  <c r="AM3259" i="12"/>
  <c r="AM3251" i="12"/>
  <c r="AM3231" i="12"/>
  <c r="AM3199" i="12"/>
  <c r="AM3167" i="12"/>
  <c r="AM3276" i="12"/>
  <c r="AM3268" i="12"/>
  <c r="AM3260" i="12"/>
  <c r="AM3252" i="12"/>
  <c r="AM3222" i="12"/>
  <c r="AM3190" i="12"/>
  <c r="AM3277" i="12"/>
  <c r="AM3269" i="12"/>
  <c r="AM3261" i="12"/>
  <c r="AM3253" i="12"/>
  <c r="AM3223" i="12"/>
  <c r="AM3191" i="12"/>
  <c r="AM3240" i="12"/>
  <c r="AM3232" i="12"/>
  <c r="AM3224" i="12"/>
  <c r="AM3216" i="12"/>
  <c r="AM3208" i="12"/>
  <c r="AM3200" i="12"/>
  <c r="AM3192" i="12"/>
  <c r="AM3184" i="12"/>
  <c r="AM3176" i="12"/>
  <c r="AM3168" i="12"/>
  <c r="AM3241" i="12"/>
  <c r="AM3233" i="12"/>
  <c r="AM3225" i="12"/>
  <c r="AM3217" i="12"/>
  <c r="AM3209" i="12"/>
  <c r="AM3201" i="12"/>
  <c r="AM3193" i="12"/>
  <c r="AM3185" i="12"/>
  <c r="AM3177" i="12"/>
  <c r="AM3169" i="12"/>
  <c r="AR3280" i="12"/>
  <c r="AR3279" i="12"/>
  <c r="AR3278" i="12"/>
  <c r="AR3277" i="12"/>
  <c r="AR3276" i="12"/>
  <c r="AR3275" i="12"/>
  <c r="AR3274" i="12"/>
  <c r="AR3273" i="12"/>
  <c r="AR3272" i="12"/>
  <c r="AR3271" i="12"/>
  <c r="AR3270" i="12"/>
  <c r="AR3269" i="12"/>
  <c r="AR3268" i="12"/>
  <c r="AR3267" i="12"/>
  <c r="AR3266" i="12"/>
  <c r="AR3265" i="12"/>
  <c r="AR3264" i="12"/>
  <c r="AR3263" i="12"/>
  <c r="AR3262" i="12"/>
  <c r="AR3261" i="12"/>
  <c r="AR3260" i="12"/>
  <c r="AR3259" i="12"/>
  <c r="AR3258" i="12"/>
  <c r="AR3257" i="12"/>
  <c r="AR3256" i="12"/>
  <c r="AR3255" i="12"/>
  <c r="AR3254" i="12"/>
  <c r="AR3253" i="12"/>
  <c r="AR3252" i="12"/>
  <c r="AR3251" i="12"/>
  <c r="AR3250" i="12"/>
  <c r="AR3249" i="12"/>
  <c r="AR3248" i="12"/>
  <c r="AR3247" i="12"/>
  <c r="AR3246" i="12"/>
  <c r="AM3242" i="12"/>
  <c r="AM3234" i="12"/>
  <c r="AM3226" i="12"/>
  <c r="AM3218" i="12"/>
  <c r="AM3210" i="12"/>
  <c r="AM3202" i="12"/>
  <c r="AM3194" i="12"/>
  <c r="AM3186" i="12"/>
  <c r="AM3178" i="12"/>
  <c r="AM3170" i="12"/>
  <c r="AM3162" i="12"/>
  <c r="AM3243" i="12"/>
  <c r="AM3235" i="12"/>
  <c r="AM3227" i="12"/>
  <c r="AM3219" i="12"/>
  <c r="AM3211" i="12"/>
  <c r="AM3203" i="12"/>
  <c r="AM3195" i="12"/>
  <c r="AM3187" i="12"/>
  <c r="AM3179" i="12"/>
  <c r="AM3171" i="12"/>
  <c r="AM3163" i="12"/>
  <c r="AM3244" i="12"/>
  <c r="AM3236" i="12"/>
  <c r="AM3228" i="12"/>
  <c r="AM3220" i="12"/>
  <c r="AM3212" i="12"/>
  <c r="AM3204" i="12"/>
  <c r="AM3196" i="12"/>
  <c r="AM3188" i="12"/>
  <c r="AM3180" i="12"/>
  <c r="AM3172" i="12"/>
  <c r="AM3164" i="12"/>
  <c r="AM3245" i="12"/>
  <c r="AM3237" i="12"/>
  <c r="AM3229" i="12"/>
  <c r="AM3221" i="12"/>
  <c r="AM3213" i="12"/>
  <c r="AM3205" i="12"/>
  <c r="AM3197" i="12"/>
  <c r="AM3189" i="12"/>
  <c r="AM3181" i="12"/>
  <c r="AM3173" i="12"/>
  <c r="AM3165" i="12"/>
  <c r="AR3245" i="12"/>
  <c r="AR3244" i="12"/>
  <c r="AR3243" i="12"/>
  <c r="AR3242" i="12"/>
  <c r="AR3241" i="12"/>
  <c r="AR3240" i="12"/>
  <c r="AR3239" i="12"/>
  <c r="AR3238" i="12"/>
  <c r="AR3237" i="12"/>
  <c r="AR3236" i="12"/>
  <c r="AR3235" i="12"/>
  <c r="AR3234" i="12"/>
  <c r="AR3233" i="12"/>
  <c r="AR3232" i="12"/>
  <c r="AR3231" i="12"/>
  <c r="AR3230" i="12"/>
  <c r="AR3229" i="12"/>
  <c r="AR3228" i="12"/>
  <c r="AR3227" i="12"/>
  <c r="AR3226" i="12"/>
  <c r="AR3225" i="12"/>
  <c r="AR3224" i="12"/>
  <c r="AR3223" i="12"/>
  <c r="AR3222" i="12"/>
  <c r="AR3221" i="12"/>
  <c r="AR3220" i="12"/>
  <c r="AR3219" i="12"/>
  <c r="AR3218" i="12"/>
  <c r="AR3217" i="12"/>
  <c r="AR3216" i="12"/>
  <c r="AR3215" i="12"/>
  <c r="AR3214" i="12"/>
  <c r="AR3213" i="12"/>
  <c r="AR3212" i="12"/>
  <c r="AR3211" i="12"/>
  <c r="AR3210" i="12"/>
  <c r="AR3209" i="12"/>
  <c r="AR3208" i="12"/>
  <c r="AR3207" i="12"/>
  <c r="AR3206" i="12"/>
  <c r="AR3205" i="12"/>
  <c r="AR3204" i="12"/>
  <c r="AR3203" i="12"/>
  <c r="AR3202" i="12"/>
  <c r="AR3201" i="12"/>
  <c r="AR3200" i="12"/>
  <c r="AR3199" i="12"/>
  <c r="AR3198" i="12"/>
  <c r="AR3197" i="12"/>
  <c r="AR3196" i="12"/>
  <c r="AR3195" i="12"/>
  <c r="AR3194" i="12"/>
  <c r="AR3193" i="12"/>
  <c r="AR3192" i="12"/>
  <c r="AR3191" i="12"/>
  <c r="AR3190" i="12"/>
  <c r="AR3189" i="12"/>
  <c r="AR3188" i="12"/>
  <c r="AR3187" i="12"/>
  <c r="AR3186" i="12"/>
  <c r="AR3185" i="12"/>
  <c r="AR3184" i="12"/>
  <c r="AR3183" i="12"/>
  <c r="AR3182" i="12"/>
  <c r="AR3181" i="12"/>
  <c r="AR3180" i="12"/>
  <c r="AR3179" i="12"/>
  <c r="AR3178" i="12"/>
  <c r="AR3177" i="12"/>
  <c r="AR3176" i="12"/>
  <c r="AR3175" i="12"/>
  <c r="AR3174" i="12"/>
  <c r="AR3173" i="12"/>
  <c r="AR3172" i="12"/>
  <c r="AR3171" i="12"/>
  <c r="AR3170" i="12"/>
  <c r="AR3169" i="12"/>
  <c r="AR3168" i="12"/>
  <c r="AR3167" i="12"/>
  <c r="AR3166" i="12"/>
  <c r="AR3165" i="12"/>
  <c r="AR3164" i="12"/>
  <c r="AR3163" i="12"/>
  <c r="AR3162" i="12"/>
  <c r="D2846" i="12"/>
  <c r="AH2846" i="12" s="1"/>
  <c r="D2558" i="12"/>
  <c r="AH2558" i="12" s="1"/>
  <c r="D3258" i="12"/>
  <c r="AH3258" i="12" s="1"/>
  <c r="D601" i="12"/>
  <c r="AH601" i="12" s="1"/>
  <c r="D1643" i="12"/>
  <c r="AH1643" i="12" s="1"/>
  <c r="D1119" i="12"/>
  <c r="D848" i="12"/>
  <c r="D2399" i="12"/>
  <c r="AH2399" i="12" s="1"/>
  <c r="D1063" i="12"/>
  <c r="D674" i="12"/>
  <c r="AH674" i="12" s="1"/>
  <c r="D264" i="12"/>
  <c r="AH264" i="12" s="1"/>
  <c r="D1571" i="12"/>
  <c r="AH1571" i="12" s="1"/>
  <c r="D2383" i="12"/>
  <c r="AH2383" i="12" s="1"/>
  <c r="D1134" i="12"/>
  <c r="D745" i="12"/>
  <c r="AH745" i="12" s="1"/>
  <c r="D1427" i="12"/>
  <c r="D2600" i="12"/>
  <c r="AH2600" i="12" s="1"/>
  <c r="D1237" i="12"/>
  <c r="D2534" i="12"/>
  <c r="AH2534" i="12" s="1"/>
  <c r="D673" i="12"/>
  <c r="AH673" i="12" s="1"/>
  <c r="D1481" i="12"/>
  <c r="D2825" i="12"/>
  <c r="AH2825" i="12" s="1"/>
  <c r="D2964" i="12"/>
  <c r="AH2964" i="12" s="1"/>
  <c r="D2187" i="12"/>
  <c r="AH2187" i="12" s="1"/>
  <c r="D427" i="12"/>
  <c r="AH427" i="12" s="1"/>
  <c r="D403" i="12"/>
  <c r="AH403" i="12" s="1"/>
  <c r="D1329" i="12"/>
  <c r="AH1329" i="12" s="1"/>
  <c r="D940" i="12"/>
  <c r="AH940" i="12" s="1"/>
  <c r="D1226" i="12"/>
  <c r="D1339" i="12"/>
  <c r="AH1339" i="12" s="1"/>
  <c r="D1511" i="12"/>
  <c r="D1830" i="12"/>
  <c r="AH1830" i="12" s="1"/>
  <c r="D1659" i="12"/>
  <c r="AH1659" i="12" s="1"/>
  <c r="D735" i="12"/>
  <c r="AH735" i="12" s="1"/>
  <c r="D2974" i="12"/>
  <c r="AH2974" i="12" s="1"/>
  <c r="D3074" i="12"/>
  <c r="AH3074" i="12" s="1"/>
  <c r="D285" i="12"/>
  <c r="AH285" i="12" s="1"/>
  <c r="D1576" i="12"/>
  <c r="AH1576" i="12" s="1"/>
  <c r="D2149" i="12"/>
  <c r="AH2149" i="12" s="1"/>
  <c r="D253" i="12"/>
  <c r="AH253" i="12" s="1"/>
  <c r="D542" i="12"/>
  <c r="AH542" i="12" s="1"/>
  <c r="D1228" i="12"/>
  <c r="D1441" i="12"/>
  <c r="D1656" i="12"/>
  <c r="AH1656" i="12" s="1"/>
  <c r="D1584" i="12"/>
  <c r="AH1584" i="12" s="1"/>
  <c r="D2223" i="12"/>
  <c r="AH2223" i="12" s="1"/>
  <c r="D2165" i="12"/>
  <c r="AH2165" i="12" s="1"/>
  <c r="D2702" i="12"/>
  <c r="AH2702" i="12" s="1"/>
  <c r="D2593" i="12"/>
  <c r="AH2593" i="12" s="1"/>
  <c r="D3125" i="12"/>
  <c r="AH3125" i="12" s="1"/>
  <c r="D341" i="12"/>
  <c r="AH341" i="12" s="1"/>
  <c r="D477" i="12"/>
  <c r="AH477" i="12" s="1"/>
  <c r="D880" i="12"/>
  <c r="D953" i="12"/>
  <c r="AH953" i="12" s="1"/>
  <c r="D1135" i="12"/>
  <c r="D1108" i="12"/>
  <c r="D1076" i="12"/>
  <c r="D1253" i="12"/>
  <c r="D2243" i="12"/>
  <c r="AH2243" i="12" s="1"/>
  <c r="D1622" i="12"/>
  <c r="AH1622" i="12" s="1"/>
  <c r="D1774" i="12"/>
  <c r="AH1774" i="12" s="1"/>
  <c r="D1200" i="12"/>
  <c r="D1074" i="12"/>
  <c r="D532" i="12"/>
  <c r="AH532" i="12" s="1"/>
  <c r="D2908" i="12"/>
  <c r="AH2908" i="12" s="1"/>
  <c r="D3032" i="12"/>
  <c r="AH3032" i="12" s="1"/>
  <c r="D1742" i="12"/>
  <c r="AH1742" i="12" s="1"/>
  <c r="D243" i="12"/>
  <c r="AH243" i="12" s="1"/>
  <c r="D315" i="12"/>
  <c r="AH315" i="12" s="1"/>
  <c r="D251" i="12"/>
  <c r="AH251" i="12" s="1"/>
  <c r="D851" i="12"/>
  <c r="D952" i="12"/>
  <c r="AH952" i="12" s="1"/>
  <c r="D1252" i="12"/>
  <c r="D1160" i="12"/>
  <c r="D1582" i="12"/>
  <c r="AH1582" i="12" s="1"/>
  <c r="D2221" i="12"/>
  <c r="AH2221" i="12" s="1"/>
  <c r="D2505" i="12"/>
  <c r="AH2505" i="12" s="1"/>
  <c r="D2700" i="12"/>
  <c r="AH2700" i="12" s="1"/>
  <c r="D1019" i="12"/>
  <c r="AH1019" i="12" s="1"/>
  <c r="D346" i="12"/>
  <c r="AH346" i="12" s="1"/>
  <c r="D3276" i="12"/>
  <c r="AH3276" i="12" s="1"/>
  <c r="D2552" i="12"/>
  <c r="AH2552" i="12" s="1"/>
  <c r="D1653" i="12"/>
  <c r="AH1653" i="12" s="1"/>
  <c r="D1376" i="12"/>
  <c r="AH1376" i="12" s="1"/>
  <c r="D1239" i="12"/>
  <c r="D724" i="12"/>
  <c r="AH724" i="12" s="1"/>
  <c r="D850" i="12"/>
  <c r="D314" i="12"/>
  <c r="AH314" i="12" s="1"/>
  <c r="D1097" i="12"/>
  <c r="D434" i="12"/>
  <c r="AH434" i="12" s="1"/>
  <c r="D963" i="12"/>
  <c r="AH963" i="12" s="1"/>
  <c r="D826" i="12"/>
  <c r="D1344" i="12"/>
  <c r="AH1344" i="12" s="1"/>
  <c r="D3071" i="12"/>
  <c r="AH3071" i="12" s="1"/>
  <c r="D3212" i="12"/>
  <c r="AH3212" i="12" s="1"/>
  <c r="D3055" i="12"/>
  <c r="AH3055" i="12" s="1"/>
  <c r="D1191" i="12"/>
  <c r="D1065" i="12"/>
  <c r="D2488" i="12"/>
  <c r="AH2488" i="12" s="1"/>
  <c r="D1589" i="12"/>
  <c r="AH1589" i="12" s="1"/>
  <c r="D539" i="12"/>
  <c r="AH539" i="12" s="1"/>
  <c r="D2907" i="12"/>
  <c r="AH2907" i="12" s="1"/>
  <c r="D1446" i="12"/>
  <c r="D1320" i="12"/>
  <c r="AH1320" i="12" s="1"/>
  <c r="D668" i="12"/>
  <c r="AH668" i="12" s="1"/>
  <c r="D258" i="12"/>
  <c r="AH258" i="12" s="1"/>
  <c r="D2619" i="12"/>
  <c r="AH2619" i="12" s="1"/>
  <c r="D794" i="12"/>
  <c r="D1573" i="12"/>
  <c r="AH1573" i="12" s="1"/>
  <c r="D1175" i="12"/>
  <c r="D1565" i="12"/>
  <c r="AH1565" i="12" s="1"/>
  <c r="D2603" i="12"/>
  <c r="AH2603" i="12" s="1"/>
  <c r="D1041" i="12"/>
  <c r="D378" i="12"/>
  <c r="AH378" i="12" s="1"/>
  <c r="D339" i="12"/>
  <c r="AH339" i="12" s="1"/>
  <c r="D306" i="12"/>
  <c r="AH306" i="12" s="1"/>
  <c r="D250" i="12"/>
  <c r="AH250" i="12" s="1"/>
  <c r="D474" i="12"/>
  <c r="AH474" i="12" s="1"/>
  <c r="D439" i="12"/>
  <c r="AH439" i="12" s="1"/>
  <c r="D370" i="12"/>
  <c r="AH370" i="12" s="1"/>
  <c r="D592" i="12"/>
  <c r="AH592" i="12" s="1"/>
  <c r="D563" i="12"/>
  <c r="AH563" i="12" s="1"/>
  <c r="D757" i="12"/>
  <c r="AH757" i="12" s="1"/>
  <c r="D842" i="12"/>
  <c r="D810" i="12"/>
  <c r="D779" i="12"/>
  <c r="D1003" i="12"/>
  <c r="AH1003" i="12" s="1"/>
  <c r="D974" i="12"/>
  <c r="AH974" i="12" s="1"/>
  <c r="D947" i="12"/>
  <c r="AH947" i="12" s="1"/>
  <c r="D910" i="12"/>
  <c r="AH910" i="12" s="1"/>
  <c r="D1130" i="12"/>
  <c r="D1073" i="12"/>
  <c r="D1223" i="12"/>
  <c r="D1188" i="12"/>
  <c r="D1438" i="12"/>
  <c r="D1645" i="12"/>
  <c r="AH1645" i="12" s="1"/>
  <c r="D1613" i="12"/>
  <c r="AH1613" i="12" s="1"/>
  <c r="D1581" i="12"/>
  <c r="AH1581" i="12" s="1"/>
  <c r="D1811" i="12"/>
  <c r="AH1811" i="12" s="1"/>
  <c r="D2139" i="12"/>
  <c r="AH2139" i="12" s="1"/>
  <c r="D2401" i="12"/>
  <c r="AH2401" i="12" s="1"/>
  <c r="D2338" i="12"/>
  <c r="AH2338" i="12" s="1"/>
  <c r="D2504" i="12"/>
  <c r="AH2504" i="12" s="1"/>
  <c r="D2915" i="12"/>
  <c r="AH2915" i="12" s="1"/>
  <c r="D3104" i="12"/>
  <c r="AH3104" i="12" s="1"/>
  <c r="D3169" i="12"/>
  <c r="AH3169" i="12" s="1"/>
  <c r="D1492" i="12"/>
  <c r="D304" i="12"/>
  <c r="AH304" i="12" s="1"/>
  <c r="D2814" i="12"/>
  <c r="AH2814" i="12" s="1"/>
  <c r="D2239" i="12"/>
  <c r="AH2239" i="12" s="1"/>
  <c r="D2992" i="12"/>
  <c r="AH2992" i="12" s="1"/>
  <c r="D1405" i="12"/>
  <c r="AH1405" i="12" s="1"/>
  <c r="D2207" i="12"/>
  <c r="AH2207" i="12" s="1"/>
  <c r="D1810" i="12"/>
  <c r="AH1810" i="12" s="1"/>
  <c r="D1110" i="12"/>
  <c r="D447" i="12"/>
  <c r="AH447" i="12" s="1"/>
  <c r="D705" i="12"/>
  <c r="AH705" i="12" s="1"/>
  <c r="D2382" i="12"/>
  <c r="AH2382" i="12" s="1"/>
  <c r="D1618" i="12"/>
  <c r="AH1618" i="12" s="1"/>
  <c r="D746" i="12"/>
  <c r="AH746" i="12" s="1"/>
  <c r="D479" i="12"/>
  <c r="AH479" i="12" s="1"/>
  <c r="D512" i="12"/>
  <c r="AH512" i="12" s="1"/>
  <c r="D3225" i="12"/>
  <c r="AH3225" i="12" s="1"/>
  <c r="D885" i="12"/>
  <c r="D622" i="12"/>
  <c r="AH622" i="12" s="1"/>
  <c r="D2229" i="12"/>
  <c r="AH2229" i="12" s="1"/>
  <c r="D1395" i="12"/>
  <c r="AH1395" i="12" s="1"/>
  <c r="D469" i="12"/>
  <c r="AH469" i="12" s="1"/>
  <c r="D3122" i="12"/>
  <c r="AH3122" i="12" s="1"/>
  <c r="D333" i="12"/>
  <c r="AH333" i="12" s="1"/>
  <c r="D3106" i="12"/>
  <c r="AH3106" i="12" s="1"/>
  <c r="D1816" i="12"/>
  <c r="AH1816" i="12" s="1"/>
  <c r="D550" i="12"/>
  <c r="AH550" i="12" s="1"/>
  <c r="D982" i="12"/>
  <c r="AH982" i="12" s="1"/>
  <c r="D1164" i="12"/>
  <c r="D1357" i="12"/>
  <c r="AH1357" i="12" s="1"/>
  <c r="D3120" i="12"/>
  <c r="AH3120" i="12" s="1"/>
  <c r="D867" i="12"/>
  <c r="D331" i="12"/>
  <c r="AH331" i="12" s="1"/>
  <c r="D1004" i="12"/>
  <c r="AH1004" i="12" s="1"/>
  <c r="D604" i="12"/>
  <c r="AH604" i="12" s="1"/>
  <c r="D2370" i="12"/>
  <c r="AH2370" i="12" s="1"/>
  <c r="D2793" i="12"/>
  <c r="AH2793" i="12" s="1"/>
  <c r="D819" i="12"/>
  <c r="D693" i="12"/>
  <c r="AH693" i="12" s="1"/>
  <c r="D283" i="12"/>
  <c r="AH283" i="12" s="1"/>
  <c r="D540" i="12"/>
  <c r="AH540" i="12" s="1"/>
  <c r="D912" i="12"/>
  <c r="AH912" i="12" s="1"/>
  <c r="D1189" i="12"/>
  <c r="D1381" i="12"/>
  <c r="AH1381" i="12" s="1"/>
  <c r="D1301" i="12"/>
  <c r="AH1301" i="12" s="1"/>
  <c r="D1439" i="12"/>
  <c r="D1654" i="12"/>
  <c r="AH1654" i="12" s="1"/>
  <c r="D1734" i="12"/>
  <c r="AH1734" i="12" s="1"/>
  <c r="D2545" i="12"/>
  <c r="AH2545" i="12" s="1"/>
  <c r="D1526" i="12"/>
  <c r="D1263" i="12"/>
  <c r="D3268" i="12"/>
  <c r="AH3268" i="12" s="1"/>
  <c r="D2699" i="12"/>
  <c r="AH2699" i="12" s="1"/>
  <c r="D1137" i="12"/>
  <c r="D3252" i="12"/>
  <c r="AH3252" i="12" s="1"/>
  <c r="D995" i="12"/>
  <c r="AH995" i="12" s="1"/>
  <c r="D1510" i="12"/>
  <c r="D1247" i="12"/>
  <c r="D458" i="12"/>
  <c r="AH458" i="12" s="1"/>
  <c r="D979" i="12"/>
  <c r="AH979" i="12" s="1"/>
  <c r="D579" i="12"/>
  <c r="AH579" i="12" s="1"/>
  <c r="D2667" i="12"/>
  <c r="AH2667" i="12" s="1"/>
  <c r="D1629" i="12"/>
  <c r="AH1629" i="12" s="1"/>
  <c r="D644" i="12"/>
  <c r="AH644" i="12" s="1"/>
  <c r="D507" i="12"/>
  <c r="AH507" i="12" s="1"/>
  <c r="D234" i="12"/>
  <c r="AH234" i="12" s="1"/>
  <c r="D3164" i="12"/>
  <c r="AH3164" i="12" s="1"/>
  <c r="D2744" i="12"/>
  <c r="AH2744" i="12" s="1"/>
  <c r="D1422" i="12"/>
  <c r="D770" i="12"/>
  <c r="D231" i="12"/>
  <c r="AH231" i="12" s="1"/>
  <c r="D338" i="12"/>
  <c r="AH338" i="12" s="1"/>
  <c r="D303" i="12"/>
  <c r="AH303" i="12" s="1"/>
  <c r="D275" i="12"/>
  <c r="AH275" i="12" s="1"/>
  <c r="D402" i="12"/>
  <c r="AH402" i="12" s="1"/>
  <c r="D620" i="12"/>
  <c r="AH620" i="12" s="1"/>
  <c r="D555" i="12"/>
  <c r="AH555" i="12" s="1"/>
  <c r="D531" i="12"/>
  <c r="AH531" i="12" s="1"/>
  <c r="D756" i="12"/>
  <c r="AH756" i="12" s="1"/>
  <c r="D727" i="12"/>
  <c r="AH727" i="12" s="1"/>
  <c r="D692" i="12"/>
  <c r="AH692" i="12" s="1"/>
  <c r="D871" i="12"/>
  <c r="D834" i="12"/>
  <c r="D802" i="12"/>
  <c r="D778" i="12"/>
  <c r="D992" i="12"/>
  <c r="AH992" i="12" s="1"/>
  <c r="D1129" i="12"/>
  <c r="D1100" i="12"/>
  <c r="D1058" i="12"/>
  <c r="D1183" i="12"/>
  <c r="D1408" i="12"/>
  <c r="AH1408" i="12" s="1"/>
  <c r="D1337" i="12"/>
  <c r="AH1337" i="12" s="1"/>
  <c r="D1296" i="12"/>
  <c r="AH1296" i="12" s="1"/>
  <c r="D1503" i="12"/>
  <c r="D1430" i="12"/>
  <c r="D1605" i="12"/>
  <c r="AH1605" i="12" s="1"/>
  <c r="D1574" i="12"/>
  <c r="AH1574" i="12" s="1"/>
  <c r="D2329" i="12"/>
  <c r="AH2329" i="12" s="1"/>
  <c r="D2543" i="12"/>
  <c r="AH2543" i="12" s="1"/>
  <c r="D2502" i="12"/>
  <c r="AH2502" i="12" s="1"/>
  <c r="D2652" i="12"/>
  <c r="AH2652" i="12" s="1"/>
  <c r="D2824" i="12"/>
  <c r="AH2824" i="12" s="1"/>
  <c r="D2988" i="12"/>
  <c r="AH2988" i="12" s="1"/>
  <c r="D3103" i="12"/>
  <c r="AH3103" i="12" s="1"/>
  <c r="D3245" i="12"/>
  <c r="AH3245" i="12" s="1"/>
  <c r="D348" i="12"/>
  <c r="AH348" i="12" s="1"/>
  <c r="D398" i="12"/>
  <c r="AH398" i="12" s="1"/>
  <c r="D581" i="12"/>
  <c r="AH581" i="12" s="1"/>
  <c r="D509" i="12"/>
  <c r="AH509" i="12" s="1"/>
  <c r="D726" i="12"/>
  <c r="AH726" i="12" s="1"/>
  <c r="D646" i="12"/>
  <c r="AH646" i="12" s="1"/>
  <c r="D981" i="12"/>
  <c r="AH981" i="12" s="1"/>
  <c r="D965" i="12"/>
  <c r="AH965" i="12" s="1"/>
  <c r="D1099" i="12"/>
  <c r="D1225" i="12"/>
  <c r="D1380" i="12"/>
  <c r="AH1380" i="12" s="1"/>
  <c r="D1354" i="12"/>
  <c r="AH1354" i="12" s="1"/>
  <c r="D1536" i="12"/>
  <c r="D1482" i="12"/>
  <c r="D2339" i="12"/>
  <c r="AH2339" i="12" s="1"/>
  <c r="D2909" i="12"/>
  <c r="AH2909" i="12" s="1"/>
  <c r="D1504" i="12"/>
  <c r="D1671" i="12"/>
  <c r="AH1671" i="12" s="1"/>
  <c r="D2419" i="12"/>
  <c r="AH2419" i="12" s="1"/>
  <c r="D2522" i="12"/>
  <c r="AH2522" i="12" s="1"/>
  <c r="D2476" i="12"/>
  <c r="AH2476" i="12" s="1"/>
  <c r="D3250" i="12"/>
  <c r="AH3250" i="12" s="1"/>
  <c r="D2681" i="12"/>
  <c r="AH2681" i="12" s="1"/>
  <c r="D2542" i="12"/>
  <c r="AH2542" i="12" s="1"/>
  <c r="D2216" i="12"/>
  <c r="AH2216" i="12" s="1"/>
  <c r="D1819" i="12"/>
  <c r="AH1819" i="12" s="1"/>
  <c r="D1508" i="12"/>
  <c r="D593" i="12"/>
  <c r="AH593" i="12" s="1"/>
  <c r="D2407" i="12"/>
  <c r="AH2407" i="12" s="1"/>
  <c r="D2830" i="12"/>
  <c r="AH2830" i="12" s="1"/>
  <c r="D1245" i="12"/>
  <c r="D730" i="12"/>
  <c r="AH730" i="12" s="1"/>
  <c r="D3109" i="12"/>
  <c r="AH3109" i="12" s="1"/>
  <c r="D856" i="12"/>
  <c r="D456" i="12"/>
  <c r="AH456" i="12" s="1"/>
  <c r="D320" i="12"/>
  <c r="AH320" i="12" s="1"/>
  <c r="D2969" i="12"/>
  <c r="AH2969" i="12" s="1"/>
  <c r="D2649" i="12"/>
  <c r="AH2649" i="12" s="1"/>
  <c r="D3218" i="12"/>
  <c r="AH3218" i="12" s="1"/>
  <c r="D2510" i="12"/>
  <c r="AH2510" i="12" s="1"/>
  <c r="D2375" i="12"/>
  <c r="AH2375" i="12" s="1"/>
  <c r="D3077" i="12"/>
  <c r="AH3077" i="12" s="1"/>
  <c r="D1213" i="12"/>
  <c r="D2184" i="12"/>
  <c r="AH2184" i="12" s="1"/>
  <c r="D1476" i="12"/>
  <c r="D1087" i="12"/>
  <c r="D698" i="12"/>
  <c r="AH698" i="12" s="1"/>
  <c r="D288" i="12"/>
  <c r="AH288" i="12" s="1"/>
  <c r="D2937" i="12"/>
  <c r="AH2937" i="12" s="1"/>
  <c r="D1350" i="12"/>
  <c r="AH1350" i="12" s="1"/>
  <c r="D961" i="12"/>
  <c r="AH961" i="12" s="1"/>
  <c r="D2798" i="12"/>
  <c r="AH2798" i="12" s="1"/>
  <c r="D824" i="12"/>
  <c r="D1787" i="12"/>
  <c r="AH1787" i="12" s="1"/>
  <c r="D1611" i="12"/>
  <c r="AH1611" i="12" s="1"/>
  <c r="D424" i="12"/>
  <c r="AH424" i="12" s="1"/>
  <c r="D3045" i="12"/>
  <c r="AH3045" i="12" s="1"/>
  <c r="D2766" i="12"/>
  <c r="AH2766" i="12" s="1"/>
  <c r="D2478" i="12"/>
  <c r="AH2478" i="12" s="1"/>
  <c r="D3186" i="12"/>
  <c r="AH3186" i="12" s="1"/>
  <c r="D2152" i="12"/>
  <c r="AH2152" i="12" s="1"/>
  <c r="D1579" i="12"/>
  <c r="AH1579" i="12" s="1"/>
  <c r="D1444" i="12"/>
  <c r="D1181" i="12"/>
  <c r="D529" i="12"/>
  <c r="AH529" i="12" s="1"/>
  <c r="D2343" i="12"/>
  <c r="AH2343" i="12" s="1"/>
  <c r="D1318" i="12"/>
  <c r="AH1318" i="12" s="1"/>
  <c r="D256" i="12"/>
  <c r="AH256" i="12" s="1"/>
  <c r="D392" i="12"/>
  <c r="AH392" i="12" s="1"/>
  <c r="D929" i="12"/>
  <c r="AH929" i="12" s="1"/>
  <c r="D2905" i="12"/>
  <c r="AH2905" i="12" s="1"/>
  <c r="D1055" i="12"/>
  <c r="D792" i="12"/>
  <c r="D2617" i="12"/>
  <c r="AH2617" i="12" s="1"/>
  <c r="D3170" i="12"/>
  <c r="AH3170" i="12" s="1"/>
  <c r="D2889" i="12"/>
  <c r="AH2889" i="12" s="1"/>
  <c r="D2601" i="12"/>
  <c r="AH2601" i="12" s="1"/>
  <c r="D3029" i="12"/>
  <c r="AH3029" i="12" s="1"/>
  <c r="D2327" i="12"/>
  <c r="AH2327" i="12" s="1"/>
  <c r="D1739" i="12"/>
  <c r="AH1739" i="12" s="1"/>
  <c r="D1302" i="12"/>
  <c r="AH1302" i="12" s="1"/>
  <c r="D913" i="12"/>
  <c r="AH913" i="12" s="1"/>
  <c r="D776" i="12"/>
  <c r="D513" i="12"/>
  <c r="AH513" i="12" s="1"/>
  <c r="D650" i="12"/>
  <c r="AH650" i="12" s="1"/>
  <c r="D2750" i="12"/>
  <c r="AH2750" i="12" s="1"/>
  <c r="D2462" i="12"/>
  <c r="AH2462" i="12" s="1"/>
  <c r="D2136" i="12"/>
  <c r="AH2136" i="12" s="1"/>
  <c r="D1563" i="12"/>
  <c r="AH1563" i="12" s="1"/>
  <c r="D240" i="12"/>
  <c r="AH240" i="12" s="1"/>
  <c r="D808" i="12"/>
  <c r="D768" i="12"/>
  <c r="D1603" i="12"/>
  <c r="AH1603" i="12" s="1"/>
  <c r="D2680" i="12"/>
  <c r="AH2680" i="12" s="1"/>
  <c r="D2564" i="12"/>
  <c r="AH2564" i="12" s="1"/>
  <c r="D3131" i="12"/>
  <c r="AH3131" i="12" s="1"/>
  <c r="D2429" i="12"/>
  <c r="AH2429" i="12" s="1"/>
  <c r="D2238" i="12"/>
  <c r="AH2238" i="12" s="1"/>
  <c r="D2703" i="12"/>
  <c r="AH2703" i="12" s="1"/>
  <c r="D1141" i="12"/>
  <c r="D2852" i="12"/>
  <c r="AH2852" i="12" s="1"/>
  <c r="D1015" i="12"/>
  <c r="AH1015" i="12" s="1"/>
  <c r="D615" i="12"/>
  <c r="AH615" i="12" s="1"/>
  <c r="D1841" i="12"/>
  <c r="AH1841" i="12" s="1"/>
  <c r="D1665" i="12"/>
  <c r="AH1665" i="12" s="1"/>
  <c r="D1267" i="12"/>
  <c r="D3272" i="12"/>
  <c r="AH3272" i="12" s="1"/>
  <c r="D752" i="12"/>
  <c r="AH752" i="12" s="1"/>
  <c r="D1530" i="12"/>
  <c r="D1404" i="12"/>
  <c r="AH1404" i="12" s="1"/>
  <c r="D878" i="12"/>
  <c r="D664" i="12"/>
  <c r="AH664" i="12" s="1"/>
  <c r="D1039" i="12"/>
  <c r="D1205" i="12"/>
  <c r="D1795" i="12"/>
  <c r="AH1795" i="12" s="1"/>
  <c r="D2854" i="12"/>
  <c r="AH2854" i="12" s="1"/>
  <c r="D3274" i="12"/>
  <c r="AH3274" i="12" s="1"/>
  <c r="D2993" i="12"/>
  <c r="AH2993" i="12" s="1"/>
  <c r="D2705" i="12"/>
  <c r="AH2705" i="12" s="1"/>
  <c r="D2431" i="12"/>
  <c r="AH2431" i="12" s="1"/>
  <c r="D1406" i="12"/>
  <c r="AH1406" i="12" s="1"/>
  <c r="D3133" i="12"/>
  <c r="AH3133" i="12" s="1"/>
  <c r="D2566" i="12"/>
  <c r="AH2566" i="12" s="1"/>
  <c r="D1667" i="12"/>
  <c r="AH1667" i="12" s="1"/>
  <c r="D1269" i="12"/>
  <c r="D1017" i="12"/>
  <c r="AH1017" i="12" s="1"/>
  <c r="D480" i="12"/>
  <c r="AH480" i="12" s="1"/>
  <c r="D617" i="12"/>
  <c r="AH617" i="12" s="1"/>
  <c r="D1843" i="12"/>
  <c r="AH1843" i="12" s="1"/>
  <c r="D1143" i="12"/>
  <c r="D344" i="12"/>
  <c r="AH344" i="12" s="1"/>
  <c r="D754" i="12"/>
  <c r="AH754" i="12" s="1"/>
  <c r="D3117" i="12"/>
  <c r="AH3117" i="12" s="1"/>
  <c r="D2550" i="12"/>
  <c r="AH2550" i="12" s="1"/>
  <c r="D1651" i="12"/>
  <c r="AH1651" i="12" s="1"/>
  <c r="D464" i="12"/>
  <c r="AH464" i="12" s="1"/>
  <c r="D2977" i="12"/>
  <c r="AH2977" i="12" s="1"/>
  <c r="D2224" i="12"/>
  <c r="AH2224" i="12" s="1"/>
  <c r="D738" i="12"/>
  <c r="AH738" i="12" s="1"/>
  <c r="D1127" i="12"/>
  <c r="D864" i="12"/>
  <c r="D1390" i="12"/>
  <c r="AH1390" i="12" s="1"/>
  <c r="D2415" i="12"/>
  <c r="AH2415" i="12" s="1"/>
  <c r="D2689" i="12"/>
  <c r="AH2689" i="12" s="1"/>
  <c r="D1516" i="12"/>
  <c r="D328" i="12"/>
  <c r="AH328" i="12" s="1"/>
  <c r="D2838" i="12"/>
  <c r="AH2838" i="12" s="1"/>
  <c r="D1827" i="12"/>
  <c r="AH1827" i="12" s="1"/>
  <c r="D1001" i="12"/>
  <c r="AH1001" i="12" s="1"/>
  <c r="D3242" i="12"/>
  <c r="AH3242" i="12" s="1"/>
  <c r="D3101" i="12"/>
  <c r="AH3101" i="12" s="1"/>
  <c r="D2961" i="12"/>
  <c r="AH2961" i="12" s="1"/>
  <c r="D722" i="12"/>
  <c r="AH722" i="12" s="1"/>
  <c r="D2208" i="12"/>
  <c r="AH2208" i="12" s="1"/>
  <c r="D1111" i="12"/>
  <c r="D985" i="12"/>
  <c r="AH985" i="12" s="1"/>
  <c r="D585" i="12"/>
  <c r="AH585" i="12" s="1"/>
  <c r="D1635" i="12"/>
  <c r="AH1635" i="12" s="1"/>
  <c r="D1500" i="12"/>
  <c r="D1374" i="12"/>
  <c r="AH1374" i="12" s="1"/>
  <c r="D3226" i="12"/>
  <c r="AH3226" i="12" s="1"/>
  <c r="D2806" i="12"/>
  <c r="AH2806" i="12" s="1"/>
  <c r="D2657" i="12"/>
  <c r="AH2657" i="12" s="1"/>
  <c r="D2518" i="12"/>
  <c r="AH2518" i="12" s="1"/>
  <c r="D1095" i="12"/>
  <c r="D969" i="12"/>
  <c r="AH969" i="12" s="1"/>
  <c r="D1619" i="12"/>
  <c r="AH1619" i="12" s="1"/>
  <c r="D1484" i="12"/>
  <c r="D1358" i="12"/>
  <c r="AH1358" i="12" s="1"/>
  <c r="D832" i="12"/>
  <c r="D296" i="12"/>
  <c r="AH296" i="12" s="1"/>
  <c r="D432" i="12"/>
  <c r="AH432" i="12" s="1"/>
  <c r="D3085" i="12"/>
  <c r="AH3085" i="12" s="1"/>
  <c r="D569" i="12"/>
  <c r="AH569" i="12" s="1"/>
  <c r="D2192" i="12"/>
  <c r="AH2192" i="12" s="1"/>
  <c r="D1221" i="12"/>
  <c r="D2790" i="12"/>
  <c r="AH2790" i="12" s="1"/>
  <c r="D2367" i="12"/>
  <c r="AH2367" i="12" s="1"/>
  <c r="D3210" i="12"/>
  <c r="AH3210" i="12" s="1"/>
  <c r="D1342" i="12"/>
  <c r="AH1342" i="12" s="1"/>
  <c r="D2641" i="12"/>
  <c r="AH2641" i="12" s="1"/>
  <c r="D1779" i="12"/>
  <c r="AH1779" i="12" s="1"/>
  <c r="D1079" i="12"/>
  <c r="D553" i="12"/>
  <c r="AH553" i="12" s="1"/>
  <c r="D2176" i="12"/>
  <c r="AH2176" i="12" s="1"/>
  <c r="D690" i="12"/>
  <c r="AH690" i="12" s="1"/>
  <c r="D816" i="12"/>
  <c r="D2929" i="12"/>
  <c r="AH2929" i="12" s="1"/>
  <c r="D280" i="12"/>
  <c r="AH280" i="12" s="1"/>
  <c r="D3069" i="12"/>
  <c r="AH3069" i="12" s="1"/>
  <c r="D3053" i="12"/>
  <c r="AH3053" i="12" s="1"/>
  <c r="D3194" i="12"/>
  <c r="AH3194" i="12" s="1"/>
  <c r="D2913" i="12"/>
  <c r="AH2913" i="12" s="1"/>
  <c r="D1587" i="12"/>
  <c r="AH1587" i="12" s="1"/>
  <c r="D1763" i="12"/>
  <c r="AH1763" i="12" s="1"/>
  <c r="D2625" i="12"/>
  <c r="AH2625" i="12" s="1"/>
  <c r="D400" i="12"/>
  <c r="AH400" i="12" s="1"/>
  <c r="D800" i="12"/>
  <c r="D2351" i="12"/>
  <c r="AH2351" i="12" s="1"/>
  <c r="D937" i="12"/>
  <c r="AH937" i="12" s="1"/>
  <c r="D1326" i="12"/>
  <c r="AH1326" i="12" s="1"/>
  <c r="D2774" i="12"/>
  <c r="AH2774" i="12" s="1"/>
  <c r="D2486" i="12"/>
  <c r="AH2486" i="12" s="1"/>
  <c r="D537" i="12"/>
  <c r="AH537" i="12" s="1"/>
  <c r="D2160" i="12"/>
  <c r="AH2160" i="12" s="1"/>
  <c r="D2609" i="12"/>
  <c r="AH2609" i="12" s="1"/>
  <c r="D2470" i="12"/>
  <c r="AH2470" i="12" s="1"/>
  <c r="D2335" i="12"/>
  <c r="AH2335" i="12" s="1"/>
  <c r="D3178" i="12"/>
  <c r="AH3178" i="12" s="1"/>
  <c r="D2144" i="12"/>
  <c r="AH2144" i="12" s="1"/>
  <c r="D1747" i="12"/>
  <c r="AH1747" i="12" s="1"/>
  <c r="D658" i="12"/>
  <c r="AH658" i="12" s="1"/>
  <c r="D2897" i="12"/>
  <c r="AH2897" i="12" s="1"/>
  <c r="D1436" i="12"/>
  <c r="D248" i="12"/>
  <c r="AH248" i="12" s="1"/>
  <c r="D784" i="12"/>
  <c r="D384" i="12"/>
  <c r="AH384" i="12" s="1"/>
  <c r="D3037" i="12"/>
  <c r="AH3037" i="12" s="1"/>
  <c r="D1173" i="12"/>
  <c r="D1310" i="12"/>
  <c r="AH1310" i="12" s="1"/>
  <c r="D1047" i="12"/>
  <c r="D2454" i="12"/>
  <c r="AH2454" i="12" s="1"/>
  <c r="D2319" i="12"/>
  <c r="AH2319" i="12" s="1"/>
  <c r="D2128" i="12"/>
  <c r="AH2128" i="12" s="1"/>
  <c r="D2742" i="12"/>
  <c r="AH2742" i="12" s="1"/>
  <c r="D1031" i="12"/>
  <c r="D905" i="12"/>
  <c r="AH905" i="12" s="1"/>
  <c r="D368" i="12"/>
  <c r="AH368" i="12" s="1"/>
  <c r="D505" i="12"/>
  <c r="AH505" i="12" s="1"/>
  <c r="D3162" i="12"/>
  <c r="AH3162" i="12" s="1"/>
  <c r="D1157" i="12"/>
  <c r="D1294" i="12"/>
  <c r="AH1294" i="12" s="1"/>
  <c r="D1420" i="12"/>
  <c r="D2881" i="12"/>
  <c r="AH2881" i="12" s="1"/>
  <c r="D1731" i="12"/>
  <c r="AH1731" i="12" s="1"/>
  <c r="D642" i="12"/>
  <c r="AH642" i="12" s="1"/>
  <c r="D3021" i="12"/>
  <c r="AH3021" i="12" s="1"/>
  <c r="D376" i="12"/>
  <c r="AH376" i="12" s="1"/>
  <c r="D666" i="12"/>
  <c r="AH666" i="12" s="1"/>
  <c r="D1555" i="12"/>
  <c r="AH1555" i="12" s="1"/>
  <c r="D2453" i="12"/>
  <c r="AH2453" i="12" s="1"/>
  <c r="D2127" i="12"/>
  <c r="AH2127" i="12" s="1"/>
  <c r="D3161" i="12"/>
  <c r="AH3161" i="12" s="1"/>
  <c r="D2318" i="12"/>
  <c r="AH2318" i="12" s="1"/>
  <c r="D1030" i="12"/>
  <c r="D1730" i="12"/>
  <c r="AH1730" i="12" s="1"/>
  <c r="D1419" i="12"/>
  <c r="D904" i="12"/>
  <c r="AH904" i="12" s="1"/>
  <c r="D2880" i="12"/>
  <c r="AH2880" i="12" s="1"/>
  <c r="D2741" i="12"/>
  <c r="AH2741" i="12" s="1"/>
  <c r="D1554" i="12"/>
  <c r="AH1554" i="12" s="1"/>
  <c r="D641" i="12"/>
  <c r="AH641" i="12" s="1"/>
  <c r="D3020" i="12"/>
  <c r="AH3020" i="12" s="1"/>
  <c r="D1293" i="12"/>
  <c r="AH1293" i="12" s="1"/>
  <c r="D1980" i="12"/>
  <c r="AU1980" i="12" s="1"/>
  <c r="D767" i="12"/>
  <c r="D2976" i="12"/>
  <c r="AH2976" i="12" s="1"/>
  <c r="D2549" i="12"/>
  <c r="AH2549" i="12" s="1"/>
  <c r="D1515" i="12"/>
  <c r="D3116" i="12"/>
  <c r="AH3116" i="12" s="1"/>
  <c r="D2688" i="12"/>
  <c r="AH2688" i="12" s="1"/>
  <c r="D1650" i="12"/>
  <c r="AH1650" i="12" s="1"/>
  <c r="D1389" i="12"/>
  <c r="AH1389" i="12" s="1"/>
  <c r="D463" i="12"/>
  <c r="AH463" i="12" s="1"/>
  <c r="D2837" i="12"/>
  <c r="AH2837" i="12" s="1"/>
  <c r="D2414" i="12"/>
  <c r="AH2414" i="12" s="1"/>
  <c r="D1126" i="12"/>
  <c r="D863" i="12"/>
  <c r="D327" i="12"/>
  <c r="AH327" i="12" s="1"/>
  <c r="D1826" i="12"/>
  <c r="AH1826" i="12" s="1"/>
  <c r="D1000" i="12"/>
  <c r="AH1000" i="12" s="1"/>
  <c r="D600" i="12"/>
  <c r="AH600" i="12" s="1"/>
  <c r="D3108" i="12"/>
  <c r="AH3108" i="12" s="1"/>
  <c r="D2541" i="12"/>
  <c r="AH2541" i="12" s="1"/>
  <c r="D2829" i="12"/>
  <c r="AH2829" i="12" s="1"/>
  <c r="D2215" i="12"/>
  <c r="AH2215" i="12" s="1"/>
  <c r="D1642" i="12"/>
  <c r="AH1642" i="12" s="1"/>
  <c r="D2406" i="12"/>
  <c r="AH2406" i="12" s="1"/>
  <c r="D1507" i="12"/>
  <c r="D3249" i="12"/>
  <c r="AH3249" i="12" s="1"/>
  <c r="D455" i="12"/>
  <c r="AH455" i="12" s="1"/>
  <c r="D729" i="12"/>
  <c r="AH729" i="12" s="1"/>
  <c r="D2968" i="12"/>
  <c r="AH2968" i="12" s="1"/>
  <c r="D1118" i="12"/>
  <c r="D1818" i="12"/>
  <c r="AH1818" i="12" s="1"/>
  <c r="D1244" i="12"/>
  <c r="D855" i="12"/>
  <c r="D319" i="12"/>
  <c r="AH319" i="12" s="1"/>
  <c r="D2525" i="12"/>
  <c r="AH2525" i="12" s="1"/>
  <c r="D2952" i="12"/>
  <c r="AH2952" i="12" s="1"/>
  <c r="D2664" i="12"/>
  <c r="AH2664" i="12" s="1"/>
  <c r="D1802" i="12"/>
  <c r="AH1802" i="12" s="1"/>
  <c r="D3233" i="12"/>
  <c r="AH3233" i="12" s="1"/>
  <c r="D3092" i="12"/>
  <c r="AH3092" i="12" s="1"/>
  <c r="D1626" i="12"/>
  <c r="AH1626" i="12" s="1"/>
  <c r="D1365" i="12"/>
  <c r="AH1365" i="12" s="1"/>
  <c r="D713" i="12"/>
  <c r="AH713" i="12" s="1"/>
  <c r="D976" i="12"/>
  <c r="AH976" i="12" s="1"/>
  <c r="D1491" i="12"/>
  <c r="D1102" i="12"/>
  <c r="D576" i="12"/>
  <c r="AH576" i="12" s="1"/>
  <c r="D2390" i="12"/>
  <c r="AH2390" i="12" s="1"/>
  <c r="D2517" i="12"/>
  <c r="AH2517" i="12" s="1"/>
  <c r="D2805" i="12"/>
  <c r="AH2805" i="12" s="1"/>
  <c r="D1794" i="12"/>
  <c r="AH1794" i="12" s="1"/>
  <c r="D831" i="12"/>
  <c r="D2656" i="12"/>
  <c r="AH2656" i="12" s="1"/>
  <c r="D968" i="12"/>
  <c r="AH968" i="12" s="1"/>
  <c r="D2191" i="12"/>
  <c r="AH2191" i="12" s="1"/>
  <c r="D1220" i="12"/>
  <c r="D431" i="12"/>
  <c r="AH431" i="12" s="1"/>
  <c r="D3084" i="12"/>
  <c r="AH3084" i="12" s="1"/>
  <c r="D1094" i="12"/>
  <c r="D568" i="12"/>
  <c r="AH568" i="12" s="1"/>
  <c r="D3209" i="12"/>
  <c r="AH3209" i="12" s="1"/>
  <c r="D2640" i="12"/>
  <c r="AH2640" i="12" s="1"/>
  <c r="D2366" i="12"/>
  <c r="AH2366" i="12" s="1"/>
  <c r="D1204" i="12"/>
  <c r="D3068" i="12"/>
  <c r="AH3068" i="12" s="1"/>
  <c r="D2789" i="12"/>
  <c r="AH2789" i="12" s="1"/>
  <c r="D2175" i="12"/>
  <c r="AH2175" i="12" s="1"/>
  <c r="D1778" i="12"/>
  <c r="AH1778" i="12" s="1"/>
  <c r="D1602" i="12"/>
  <c r="AH1602" i="12" s="1"/>
  <c r="D1078" i="12"/>
  <c r="D279" i="12"/>
  <c r="AH279" i="12" s="1"/>
  <c r="D815" i="12"/>
  <c r="D2928" i="12"/>
  <c r="AH2928" i="12" s="1"/>
  <c r="D689" i="12"/>
  <c r="AH689" i="12" s="1"/>
  <c r="D2501" i="12"/>
  <c r="AH2501" i="12" s="1"/>
  <c r="D2781" i="12"/>
  <c r="AH2781" i="12" s="1"/>
  <c r="D2358" i="12"/>
  <c r="AH2358" i="12" s="1"/>
  <c r="D2920" i="12"/>
  <c r="AH2920" i="12" s="1"/>
  <c r="D3201" i="12"/>
  <c r="AH3201" i="12" s="1"/>
  <c r="D1770" i="12"/>
  <c r="AH1770" i="12" s="1"/>
  <c r="D1333" i="12"/>
  <c r="AH1333" i="12" s="1"/>
  <c r="D2632" i="12"/>
  <c r="AH2632" i="12" s="1"/>
  <c r="D1070" i="12"/>
  <c r="D3060" i="12"/>
  <c r="AH3060" i="12" s="1"/>
  <c r="D2493" i="12"/>
  <c r="AH2493" i="12" s="1"/>
  <c r="D681" i="12"/>
  <c r="AH681" i="12" s="1"/>
  <c r="D271" i="12"/>
  <c r="AH271" i="12" s="1"/>
  <c r="D1459" i="12"/>
  <c r="D1196" i="12"/>
  <c r="D544" i="12"/>
  <c r="AH544" i="12" s="1"/>
  <c r="D1594" i="12"/>
  <c r="AH1594" i="12" s="1"/>
  <c r="D2912" i="12"/>
  <c r="AH2912" i="12" s="1"/>
  <c r="D2350" i="12"/>
  <c r="AH2350" i="12" s="1"/>
  <c r="D3052" i="12"/>
  <c r="AH3052" i="12" s="1"/>
  <c r="D2773" i="12"/>
  <c r="AH2773" i="12" s="1"/>
  <c r="D2624" i="12"/>
  <c r="AH2624" i="12" s="1"/>
  <c r="D1451" i="12"/>
  <c r="D3193" i="12"/>
  <c r="AH3193" i="12" s="1"/>
  <c r="D2159" i="12"/>
  <c r="AH2159" i="12" s="1"/>
  <c r="D1325" i="12"/>
  <c r="AH1325" i="12" s="1"/>
  <c r="D263" i="12"/>
  <c r="AH263" i="12" s="1"/>
  <c r="D2485" i="12"/>
  <c r="AH2485" i="12" s="1"/>
  <c r="D399" i="12"/>
  <c r="AH399" i="12" s="1"/>
  <c r="D536" i="12"/>
  <c r="AH536" i="12" s="1"/>
  <c r="D1762" i="12"/>
  <c r="AH1762" i="12" s="1"/>
  <c r="D936" i="12"/>
  <c r="AH936" i="12" s="1"/>
  <c r="D3044" i="12"/>
  <c r="AH3044" i="12" s="1"/>
  <c r="D2342" i="12"/>
  <c r="AH2342" i="12" s="1"/>
  <c r="D3185" i="12"/>
  <c r="AH3185" i="12" s="1"/>
  <c r="D2151" i="12"/>
  <c r="AH2151" i="12" s="1"/>
  <c r="D1578" i="12"/>
  <c r="AH1578" i="12" s="1"/>
  <c r="D2904" i="12"/>
  <c r="AH2904" i="12" s="1"/>
  <c r="D2765" i="12"/>
  <c r="AH2765" i="12" s="1"/>
  <c r="D391" i="12"/>
  <c r="AH391" i="12" s="1"/>
  <c r="D1180" i="12"/>
  <c r="D1054" i="12"/>
  <c r="D2616" i="12"/>
  <c r="AH2616" i="12" s="1"/>
  <c r="D791" i="12"/>
  <c r="D928" i="12"/>
  <c r="AH928" i="12" s="1"/>
  <c r="D528" i="12"/>
  <c r="AH528" i="12" s="1"/>
  <c r="D3177" i="12"/>
  <c r="AH3177" i="12" s="1"/>
  <c r="D2334" i="12"/>
  <c r="AH2334" i="12" s="1"/>
  <c r="D3036" i="12"/>
  <c r="AH3036" i="12" s="1"/>
  <c r="D1570" i="12"/>
  <c r="AH1570" i="12" s="1"/>
  <c r="D2469" i="12"/>
  <c r="AH2469" i="12" s="1"/>
  <c r="D2896" i="12"/>
  <c r="AH2896" i="12" s="1"/>
  <c r="D1435" i="12"/>
  <c r="D1172" i="12"/>
  <c r="D520" i="12"/>
  <c r="AH520" i="12" s="1"/>
  <c r="D657" i="12"/>
  <c r="AH657" i="12" s="1"/>
  <c r="D783" i="12"/>
  <c r="D1746" i="12"/>
  <c r="AH1746" i="12" s="1"/>
  <c r="D1309" i="12"/>
  <c r="AH1309" i="12" s="1"/>
  <c r="D247" i="12"/>
  <c r="AH247" i="12" s="1"/>
  <c r="D2608" i="12"/>
  <c r="AH2608" i="12" s="1"/>
  <c r="D1046" i="12"/>
  <c r="D383" i="12"/>
  <c r="AH383" i="12" s="1"/>
  <c r="D2757" i="12"/>
  <c r="AH2757" i="12" s="1"/>
  <c r="D2326" i="12"/>
  <c r="AH2326" i="12" s="1"/>
  <c r="D3028" i="12"/>
  <c r="AH3028" i="12" s="1"/>
  <c r="D2888" i="12"/>
  <c r="AH2888" i="12" s="1"/>
  <c r="D2749" i="12"/>
  <c r="AH2749" i="12" s="1"/>
  <c r="D1738" i="12"/>
  <c r="AH1738" i="12" s="1"/>
  <c r="D649" i="12"/>
  <c r="AH649" i="12" s="1"/>
  <c r="D2135" i="12"/>
  <c r="AH2135" i="12" s="1"/>
  <c r="D1562" i="12"/>
  <c r="AH1562" i="12" s="1"/>
  <c r="D2461" i="12"/>
  <c r="AH2461" i="12" s="1"/>
  <c r="D239" i="12"/>
  <c r="AH239" i="12" s="1"/>
  <c r="D775" i="12"/>
  <c r="D415" i="12"/>
  <c r="AH415" i="12" s="1"/>
  <c r="D375" i="12"/>
  <c r="AH375" i="12" s="1"/>
  <c r="D944" i="12"/>
  <c r="AH944" i="12" s="1"/>
  <c r="D1452" i="12"/>
  <c r="D1428" i="12"/>
  <c r="D1754" i="12"/>
  <c r="AH1754" i="12" s="1"/>
  <c r="D3139" i="12"/>
  <c r="AH3139" i="12" s="1"/>
  <c r="D2860" i="12"/>
  <c r="AH2860" i="12" s="1"/>
  <c r="D3280" i="12"/>
  <c r="AH3280" i="12" s="1"/>
  <c r="D2999" i="12"/>
  <c r="AH2999" i="12" s="1"/>
  <c r="D1849" i="12"/>
  <c r="AH1849" i="12" s="1"/>
  <c r="D1538" i="12"/>
  <c r="D2711" i="12"/>
  <c r="AH2711" i="12" s="1"/>
  <c r="D886" i="12"/>
  <c r="D2246" i="12"/>
  <c r="AH2246" i="12" s="1"/>
  <c r="D1673" i="12"/>
  <c r="AH1673" i="12" s="1"/>
  <c r="D760" i="12"/>
  <c r="AH760" i="12" s="1"/>
  <c r="D486" i="12"/>
  <c r="AH486" i="12" s="1"/>
  <c r="D1412" i="12"/>
  <c r="AH1412" i="12" s="1"/>
  <c r="D1149" i="12"/>
  <c r="D2695" i="12"/>
  <c r="AH2695" i="12" s="1"/>
  <c r="D3264" i="12"/>
  <c r="AH3264" i="12" s="1"/>
  <c r="D2983" i="12"/>
  <c r="AH2983" i="12" s="1"/>
  <c r="D3123" i="12"/>
  <c r="AH3123" i="12" s="1"/>
  <c r="D2421" i="12"/>
  <c r="AH2421" i="12" s="1"/>
  <c r="D2844" i="12"/>
  <c r="AH2844" i="12" s="1"/>
  <c r="D2230" i="12"/>
  <c r="AH2230" i="12" s="1"/>
  <c r="D1833" i="12"/>
  <c r="AH1833" i="12" s="1"/>
  <c r="D1657" i="12"/>
  <c r="AH1657" i="12" s="1"/>
  <c r="D1396" i="12"/>
  <c r="AH1396" i="12" s="1"/>
  <c r="D1259" i="12"/>
  <c r="D1133" i="12"/>
  <c r="D1007" i="12"/>
  <c r="AH1007" i="12" s="1"/>
  <c r="D334" i="12"/>
  <c r="AH334" i="12" s="1"/>
  <c r="D607" i="12"/>
  <c r="AH607" i="12" s="1"/>
  <c r="D744" i="12"/>
  <c r="AH744" i="12" s="1"/>
  <c r="D2836" i="12"/>
  <c r="AH2836" i="12" s="1"/>
  <c r="D2548" i="12"/>
  <c r="AH2548" i="12" s="1"/>
  <c r="D2413" i="12"/>
  <c r="AH2413" i="12" s="1"/>
  <c r="D1388" i="12"/>
  <c r="AH1388" i="12" s="1"/>
  <c r="D3115" i="12"/>
  <c r="AH3115" i="12" s="1"/>
  <c r="D1825" i="12"/>
  <c r="AH1825" i="12" s="1"/>
  <c r="D2687" i="12"/>
  <c r="AH2687" i="12" s="1"/>
  <c r="D1251" i="12"/>
  <c r="D1125" i="12"/>
  <c r="D862" i="12"/>
  <c r="D1514" i="12"/>
  <c r="D1649" i="12"/>
  <c r="AH1649" i="12" s="1"/>
  <c r="D462" i="12"/>
  <c r="AH462" i="12" s="1"/>
  <c r="D326" i="12"/>
  <c r="AH326" i="12" s="1"/>
  <c r="D999" i="12"/>
  <c r="AH999" i="12" s="1"/>
  <c r="D599" i="12"/>
  <c r="AH599" i="12" s="1"/>
  <c r="D3256" i="12"/>
  <c r="AH3256" i="12" s="1"/>
  <c r="D2967" i="12"/>
  <c r="AH2967" i="12" s="1"/>
  <c r="D3107" i="12"/>
  <c r="AH3107" i="12" s="1"/>
  <c r="D2540" i="12"/>
  <c r="AH2540" i="12" s="1"/>
  <c r="D2405" i="12"/>
  <c r="AH2405" i="12" s="1"/>
  <c r="D1506" i="12"/>
  <c r="D3248" i="12"/>
  <c r="AH3248" i="12" s="1"/>
  <c r="D2214" i="12"/>
  <c r="AH2214" i="12" s="1"/>
  <c r="D2828" i="12"/>
  <c r="AH2828" i="12" s="1"/>
  <c r="D1817" i="12"/>
  <c r="AH1817" i="12" s="1"/>
  <c r="D1243" i="12"/>
  <c r="D318" i="12"/>
  <c r="AH318" i="12" s="1"/>
  <c r="D854" i="12"/>
  <c r="D1117" i="12"/>
  <c r="D454" i="12"/>
  <c r="AH454" i="12" s="1"/>
  <c r="D991" i="12"/>
  <c r="AH991" i="12" s="1"/>
  <c r="D3099" i="12"/>
  <c r="AH3099" i="12" s="1"/>
  <c r="D3240" i="12"/>
  <c r="AH3240" i="12" s="1"/>
  <c r="D2959" i="12"/>
  <c r="AH2959" i="12" s="1"/>
  <c r="D2820" i="12"/>
  <c r="AH2820" i="12" s="1"/>
  <c r="D2671" i="12"/>
  <c r="AH2671" i="12" s="1"/>
  <c r="D1633" i="12"/>
  <c r="AH1633" i="12" s="1"/>
  <c r="D2206" i="12"/>
  <c r="AH2206" i="12" s="1"/>
  <c r="D2532" i="12"/>
  <c r="AH2532" i="12" s="1"/>
  <c r="D2397" i="12"/>
  <c r="AH2397" i="12" s="1"/>
  <c r="D1498" i="12"/>
  <c r="D446" i="12"/>
  <c r="AH446" i="12" s="1"/>
  <c r="D1372" i="12"/>
  <c r="AH1372" i="12" s="1"/>
  <c r="D846" i="12"/>
  <c r="D720" i="12"/>
  <c r="AH720" i="12" s="1"/>
  <c r="D1235" i="12"/>
  <c r="D310" i="12"/>
  <c r="AH310" i="12" s="1"/>
  <c r="D1809" i="12"/>
  <c r="AH1809" i="12" s="1"/>
  <c r="D3232" i="12"/>
  <c r="AH3232" i="12" s="1"/>
  <c r="D2524" i="12"/>
  <c r="AH2524" i="12" s="1"/>
  <c r="D2951" i="12"/>
  <c r="AH2951" i="12" s="1"/>
  <c r="D1625" i="12"/>
  <c r="AH1625" i="12" s="1"/>
  <c r="D575" i="12"/>
  <c r="AH575" i="12" s="1"/>
  <c r="D1101" i="12"/>
  <c r="D2389" i="12"/>
  <c r="AH2389" i="12" s="1"/>
  <c r="D1801" i="12"/>
  <c r="AH1801" i="12" s="1"/>
  <c r="D3091" i="12"/>
  <c r="AH3091" i="12" s="1"/>
  <c r="D2812" i="12"/>
  <c r="AH2812" i="12" s="1"/>
  <c r="D302" i="12"/>
  <c r="AH302" i="12" s="1"/>
  <c r="D2663" i="12"/>
  <c r="AH2663" i="12" s="1"/>
  <c r="D1490" i="12"/>
  <c r="D712" i="12"/>
  <c r="AH712" i="12" s="1"/>
  <c r="D2198" i="12"/>
  <c r="AH2198" i="12" s="1"/>
  <c r="D1364" i="12"/>
  <c r="AH1364" i="12" s="1"/>
  <c r="D2516" i="12"/>
  <c r="AH2516" i="12" s="1"/>
  <c r="D3083" i="12"/>
  <c r="AH3083" i="12" s="1"/>
  <c r="D2381" i="12"/>
  <c r="AH2381" i="12" s="1"/>
  <c r="D1793" i="12"/>
  <c r="AH1793" i="12" s="1"/>
  <c r="D3224" i="12"/>
  <c r="AH3224" i="12" s="1"/>
  <c r="D1356" i="12"/>
  <c r="AH1356" i="12" s="1"/>
  <c r="D704" i="12"/>
  <c r="AH704" i="12" s="1"/>
  <c r="D2190" i="12"/>
  <c r="AH2190" i="12" s="1"/>
  <c r="D1219" i="12"/>
  <c r="D430" i="12"/>
  <c r="AH430" i="12" s="1"/>
  <c r="D1093" i="12"/>
  <c r="D567" i="12"/>
  <c r="AH567" i="12" s="1"/>
  <c r="D2804" i="12"/>
  <c r="AH2804" i="12" s="1"/>
  <c r="D967" i="12"/>
  <c r="AH967" i="12" s="1"/>
  <c r="D2943" i="12"/>
  <c r="AH2943" i="12" s="1"/>
  <c r="D3075" i="12"/>
  <c r="AH3075" i="12" s="1"/>
  <c r="D2935" i="12"/>
  <c r="AH2935" i="12" s="1"/>
  <c r="D2796" i="12"/>
  <c r="AH2796" i="12" s="1"/>
  <c r="D2647" i="12"/>
  <c r="AH2647" i="12" s="1"/>
  <c r="D822" i="12"/>
  <c r="D2508" i="12"/>
  <c r="AH2508" i="12" s="1"/>
  <c r="D286" i="12"/>
  <c r="AH286" i="12" s="1"/>
  <c r="D1474" i="12"/>
  <c r="D3216" i="12"/>
  <c r="AH3216" i="12" s="1"/>
  <c r="D2373" i="12"/>
  <c r="AH2373" i="12" s="1"/>
  <c r="D1211" i="12"/>
  <c r="D1785" i="12"/>
  <c r="AH1785" i="12" s="1"/>
  <c r="D1609" i="12"/>
  <c r="AH1609" i="12" s="1"/>
  <c r="D1348" i="12"/>
  <c r="AH1348" i="12" s="1"/>
  <c r="D422" i="12"/>
  <c r="AH422" i="12" s="1"/>
  <c r="D959" i="12"/>
  <c r="AH959" i="12" s="1"/>
  <c r="D559" i="12"/>
  <c r="AH559" i="12" s="1"/>
  <c r="D2500" i="12"/>
  <c r="AH2500" i="12" s="1"/>
  <c r="D3067" i="12"/>
  <c r="AH3067" i="12" s="1"/>
  <c r="D2788" i="12"/>
  <c r="AH2788" i="12" s="1"/>
  <c r="D2174" i="12"/>
  <c r="AH2174" i="12" s="1"/>
  <c r="D1777" i="12"/>
  <c r="AH1777" i="12" s="1"/>
  <c r="D1601" i="12"/>
  <c r="AH1601" i="12" s="1"/>
  <c r="D1077" i="12"/>
  <c r="D1466" i="12"/>
  <c r="D1203" i="12"/>
  <c r="D951" i="12"/>
  <c r="AH951" i="12" s="1"/>
  <c r="D2927" i="12"/>
  <c r="AH2927" i="12" s="1"/>
  <c r="D688" i="12"/>
  <c r="AH688" i="12" s="1"/>
  <c r="D814" i="12"/>
  <c r="D3208" i="12"/>
  <c r="AH3208" i="12" s="1"/>
  <c r="D278" i="12"/>
  <c r="AH278" i="12" s="1"/>
  <c r="D2639" i="12"/>
  <c r="AH2639" i="12" s="1"/>
  <c r="D414" i="12"/>
  <c r="AH414" i="12" s="1"/>
  <c r="D2631" i="12"/>
  <c r="AH2631" i="12" s="1"/>
  <c r="D3200" i="12"/>
  <c r="AH3200" i="12" s="1"/>
  <c r="D2357" i="12"/>
  <c r="AH2357" i="12" s="1"/>
  <c r="D1195" i="12"/>
  <c r="D2919" i="12"/>
  <c r="AH2919" i="12" s="1"/>
  <c r="D2492" i="12"/>
  <c r="AH2492" i="12" s="1"/>
  <c r="D1069" i="12"/>
  <c r="D1458" i="12"/>
  <c r="D543" i="12"/>
  <c r="AH543" i="12" s="1"/>
  <c r="D1593" i="12"/>
  <c r="AH1593" i="12" s="1"/>
  <c r="D1769" i="12"/>
  <c r="AH1769" i="12" s="1"/>
  <c r="D806" i="12"/>
  <c r="D1332" i="12"/>
  <c r="AH1332" i="12" s="1"/>
  <c r="D3059" i="12"/>
  <c r="AH3059" i="12" s="1"/>
  <c r="D680" i="12"/>
  <c r="AH680" i="12" s="1"/>
  <c r="D270" i="12"/>
  <c r="AH270" i="12" s="1"/>
  <c r="D2780" i="12"/>
  <c r="AH2780" i="12" s="1"/>
  <c r="D2772" i="12"/>
  <c r="AH2772" i="12" s="1"/>
  <c r="D2623" i="12"/>
  <c r="AH2623" i="12" s="1"/>
  <c r="D3051" i="12"/>
  <c r="AH3051" i="12" s="1"/>
  <c r="D2911" i="12"/>
  <c r="AH2911" i="12" s="1"/>
  <c r="D2484" i="12"/>
  <c r="AH2484" i="12" s="1"/>
  <c r="D3192" i="12"/>
  <c r="AH3192" i="12" s="1"/>
  <c r="D1324" i="12"/>
  <c r="AH1324" i="12" s="1"/>
  <c r="D1761" i="12"/>
  <c r="AH1761" i="12" s="1"/>
  <c r="D2158" i="12"/>
  <c r="AH2158" i="12" s="1"/>
  <c r="D935" i="12"/>
  <c r="AH935" i="12" s="1"/>
  <c r="D672" i="12"/>
  <c r="AH672" i="12" s="1"/>
  <c r="D2349" i="12"/>
  <c r="AH2349" i="12" s="1"/>
  <c r="D535" i="12"/>
  <c r="AH535" i="12" s="1"/>
  <c r="D1450" i="12"/>
  <c r="D1187" i="12"/>
  <c r="D1061" i="12"/>
  <c r="D2903" i="12"/>
  <c r="AH2903" i="12" s="1"/>
  <c r="D1442" i="12"/>
  <c r="D2615" i="12"/>
  <c r="AH2615" i="12" s="1"/>
  <c r="D2341" i="12"/>
  <c r="AH2341" i="12" s="1"/>
  <c r="D2764" i="12"/>
  <c r="AH2764" i="12" s="1"/>
  <c r="D1577" i="12"/>
  <c r="AH1577" i="12" s="1"/>
  <c r="D254" i="12"/>
  <c r="AH254" i="12" s="1"/>
  <c r="D2150" i="12"/>
  <c r="AH2150" i="12" s="1"/>
  <c r="D790" i="12"/>
  <c r="D3184" i="12"/>
  <c r="AH3184" i="12" s="1"/>
  <c r="D927" i="12"/>
  <c r="AH927" i="12" s="1"/>
  <c r="D390" i="12"/>
  <c r="AH390" i="12" s="1"/>
  <c r="D527" i="12"/>
  <c r="AH527" i="12" s="1"/>
  <c r="D1753" i="12"/>
  <c r="AH1753" i="12" s="1"/>
  <c r="D3043" i="12"/>
  <c r="AH3043" i="12" s="1"/>
  <c r="D3035" i="12"/>
  <c r="AH3035" i="12" s="1"/>
  <c r="D2756" i="12"/>
  <c r="AH2756" i="12" s="1"/>
  <c r="D2468" i="12"/>
  <c r="AH2468" i="12" s="1"/>
  <c r="D1569" i="12"/>
  <c r="AH1569" i="12" s="1"/>
  <c r="D3176" i="12"/>
  <c r="AH3176" i="12" s="1"/>
  <c r="D2142" i="12"/>
  <c r="AH2142" i="12" s="1"/>
  <c r="D2895" i="12"/>
  <c r="AH2895" i="12" s="1"/>
  <c r="D1434" i="12"/>
  <c r="D1171" i="12"/>
  <c r="D382" i="12"/>
  <c r="AH382" i="12" s="1"/>
  <c r="D246" i="12"/>
  <c r="AH246" i="12" s="1"/>
  <c r="D1745" i="12"/>
  <c r="AH1745" i="12" s="1"/>
  <c r="D1045" i="12"/>
  <c r="D919" i="12"/>
  <c r="AH919" i="12" s="1"/>
  <c r="D2607" i="12"/>
  <c r="AH2607" i="12" s="1"/>
  <c r="D782" i="12"/>
  <c r="D1308" i="12"/>
  <c r="AH1308" i="12" s="1"/>
  <c r="D2887" i="12"/>
  <c r="AH2887" i="12" s="1"/>
  <c r="D2748" i="12"/>
  <c r="AH2748" i="12" s="1"/>
  <c r="D2599" i="12"/>
  <c r="AH2599" i="12" s="1"/>
  <c r="D2460" i="12"/>
  <c r="AH2460" i="12" s="1"/>
  <c r="D2325" i="12"/>
  <c r="AH2325" i="12" s="1"/>
  <c r="D1561" i="12"/>
  <c r="AH1561" i="12" s="1"/>
  <c r="D3027" i="12"/>
  <c r="AH3027" i="12" s="1"/>
  <c r="D511" i="12"/>
  <c r="AH511" i="12" s="1"/>
  <c r="D2134" i="12"/>
  <c r="AH2134" i="12" s="1"/>
  <c r="D1037" i="12"/>
  <c r="D374" i="12"/>
  <c r="AH374" i="12" s="1"/>
  <c r="D648" i="12"/>
  <c r="AH648" i="12" s="1"/>
  <c r="D238" i="12"/>
  <c r="AH238" i="12" s="1"/>
  <c r="D774" i="12"/>
  <c r="D1426" i="12"/>
  <c r="D294" i="12"/>
  <c r="AH294" i="12" s="1"/>
  <c r="D367" i="12"/>
  <c r="AH367" i="12" s="1"/>
  <c r="D470" i="12"/>
  <c r="AH470" i="12" s="1"/>
  <c r="D504" i="12"/>
  <c r="AH504" i="12" s="1"/>
  <c r="D561" i="12"/>
  <c r="AH561" i="12" s="1"/>
  <c r="D521" i="12"/>
  <c r="AH521" i="12" s="1"/>
  <c r="D736" i="12"/>
  <c r="AH736" i="12" s="1"/>
  <c r="D799" i="12"/>
  <c r="D1016" i="12"/>
  <c r="AH1016" i="12" s="1"/>
  <c r="D920" i="12"/>
  <c r="AH920" i="12" s="1"/>
  <c r="D1085" i="12"/>
  <c r="D1062" i="12"/>
  <c r="D1038" i="12"/>
  <c r="D1317" i="12"/>
  <c r="AH1317" i="12" s="1"/>
  <c r="D1467" i="12"/>
  <c r="D1443" i="12"/>
  <c r="D1737" i="12"/>
  <c r="AH1737" i="12" s="1"/>
  <c r="D2166" i="12"/>
  <c r="AH2166" i="12" s="1"/>
  <c r="D2365" i="12"/>
  <c r="AH2365" i="12" s="1"/>
  <c r="D2673" i="12"/>
  <c r="AH2673" i="12" s="1"/>
  <c r="D2944" i="12"/>
  <c r="AH2944" i="12" s="1"/>
  <c r="D3257" i="12"/>
  <c r="AH3257" i="12" s="1"/>
  <c r="D2985" i="12"/>
  <c r="AH2985" i="12" s="1"/>
  <c r="D3266" i="12"/>
  <c r="AH3266" i="12" s="1"/>
  <c r="D1524" i="12"/>
  <c r="D1835" i="12"/>
  <c r="AH1835" i="12" s="1"/>
  <c r="D1398" i="12"/>
  <c r="AH1398" i="12" s="1"/>
  <c r="D2423" i="12"/>
  <c r="AH2423" i="12" s="1"/>
  <c r="D872" i="12"/>
  <c r="D2697" i="12"/>
  <c r="AH2697" i="12" s="1"/>
  <c r="D2232" i="12"/>
  <c r="AH2232" i="12" s="1"/>
  <c r="D1009" i="12"/>
  <c r="AH1009" i="12" s="1"/>
  <c r="D336" i="12"/>
  <c r="AH336" i="12" s="1"/>
  <c r="D609" i="12"/>
  <c r="AH609" i="12" s="1"/>
  <c r="D472" i="12"/>
  <c r="AH472" i="12" s="1"/>
  <c r="D1261" i="12"/>
  <c r="D2391" i="12"/>
  <c r="AH2391" i="12" s="1"/>
  <c r="D2526" i="12"/>
  <c r="AH2526" i="12" s="1"/>
  <c r="D1803" i="12"/>
  <c r="AH1803" i="12" s="1"/>
  <c r="D2665" i="12"/>
  <c r="AH2665" i="12" s="1"/>
  <c r="D2200" i="12"/>
  <c r="AH2200" i="12" s="1"/>
  <c r="D3093" i="12"/>
  <c r="AH3093" i="12" s="1"/>
  <c r="D1627" i="12"/>
  <c r="AH1627" i="12" s="1"/>
  <c r="D1366" i="12"/>
  <c r="AH1366" i="12" s="1"/>
  <c r="D840" i="12"/>
  <c r="D2953" i="12"/>
  <c r="AH2953" i="12" s="1"/>
  <c r="D1229" i="12"/>
  <c r="D440" i="12"/>
  <c r="AH440" i="12" s="1"/>
  <c r="D1103" i="12"/>
  <c r="D577" i="12"/>
  <c r="AH577" i="12" s="1"/>
  <c r="D977" i="12"/>
  <c r="AH977" i="12" s="1"/>
  <c r="D714" i="12"/>
  <c r="AH714" i="12" s="1"/>
  <c r="D2921" i="12"/>
  <c r="AH2921" i="12" s="1"/>
  <c r="D2633" i="12"/>
  <c r="AH2633" i="12" s="1"/>
  <c r="D2494" i="12"/>
  <c r="AH2494" i="12" s="1"/>
  <c r="D1460" i="12"/>
  <c r="D1771" i="12"/>
  <c r="AH1771" i="12" s="1"/>
  <c r="D3202" i="12"/>
  <c r="AH3202" i="12" s="1"/>
  <c r="D2782" i="12"/>
  <c r="AH2782" i="12" s="1"/>
  <c r="D1334" i="12"/>
  <c r="AH1334" i="12" s="1"/>
  <c r="D272" i="12"/>
  <c r="AH272" i="12" s="1"/>
  <c r="D2168" i="12"/>
  <c r="AH2168" i="12" s="1"/>
  <c r="D945" i="12"/>
  <c r="AH945" i="12" s="1"/>
  <c r="D545" i="12"/>
  <c r="AH545" i="12" s="1"/>
  <c r="D3061" i="12"/>
  <c r="AH3061" i="12" s="1"/>
  <c r="D2359" i="12"/>
  <c r="AH2359" i="12" s="1"/>
  <c r="D1595" i="12"/>
  <c r="AH1595" i="12" s="1"/>
  <c r="D1197" i="12"/>
  <c r="D1071" i="12"/>
  <c r="D682" i="12"/>
  <c r="AH682" i="12" s="1"/>
  <c r="D416" i="12"/>
  <c r="AH416" i="12" s="1"/>
  <c r="D1755" i="12"/>
  <c r="AH1755" i="12" s="1"/>
  <c r="D2704" i="12"/>
  <c r="AH2704" i="12" s="1"/>
  <c r="D2565" i="12"/>
  <c r="AH2565" i="12" s="1"/>
  <c r="D2430" i="12"/>
  <c r="AH2430" i="12" s="1"/>
  <c r="D1268" i="12"/>
  <c r="D1142" i="12"/>
  <c r="D343" i="12"/>
  <c r="AH343" i="12" s="1"/>
  <c r="D3273" i="12"/>
  <c r="AH3273" i="12" s="1"/>
  <c r="D1666" i="12"/>
  <c r="AH1666" i="12" s="1"/>
  <c r="D1531" i="12"/>
  <c r="D3132" i="12"/>
  <c r="AH3132" i="12" s="1"/>
  <c r="D2853" i="12"/>
  <c r="AH2853" i="12" s="1"/>
  <c r="D616" i="12"/>
  <c r="AH616" i="12" s="1"/>
  <c r="D1842" i="12"/>
  <c r="AH1842" i="12" s="1"/>
  <c r="D753" i="12"/>
  <c r="AH753" i="12" s="1"/>
  <c r="D2845" i="12"/>
  <c r="AH2845" i="12" s="1"/>
  <c r="D2557" i="12"/>
  <c r="AH2557" i="12" s="1"/>
  <c r="D2696" i="12"/>
  <c r="AH2696" i="12" s="1"/>
  <c r="D3265" i="12"/>
  <c r="AH3265" i="12" s="1"/>
  <c r="D3124" i="12"/>
  <c r="AH3124" i="12" s="1"/>
  <c r="D2984" i="12"/>
  <c r="AH2984" i="12" s="1"/>
  <c r="D2422" i="12"/>
  <c r="AH2422" i="12" s="1"/>
  <c r="D1834" i="12"/>
  <c r="AH1834" i="12" s="1"/>
  <c r="D1397" i="12"/>
  <c r="AH1397" i="12" s="1"/>
  <c r="D2231" i="12"/>
  <c r="AH2231" i="12" s="1"/>
  <c r="D1658" i="12"/>
  <c r="AH1658" i="12" s="1"/>
  <c r="D1260" i="12"/>
  <c r="D1523" i="12"/>
  <c r="D471" i="12"/>
  <c r="AH471" i="12" s="1"/>
  <c r="D1008" i="12"/>
  <c r="AH1008" i="12" s="1"/>
  <c r="D335" i="12"/>
  <c r="AH335" i="12" s="1"/>
  <c r="D608" i="12"/>
  <c r="AH608" i="12" s="1"/>
  <c r="D3241" i="12"/>
  <c r="AH3241" i="12" s="1"/>
  <c r="D2533" i="12"/>
  <c r="AH2533" i="12" s="1"/>
  <c r="D3100" i="12"/>
  <c r="AH3100" i="12" s="1"/>
  <c r="D2960" i="12"/>
  <c r="AH2960" i="12" s="1"/>
  <c r="D2821" i="12"/>
  <c r="AH2821" i="12" s="1"/>
  <c r="D584" i="12"/>
  <c r="AH584" i="12" s="1"/>
  <c r="D1634" i="12"/>
  <c r="AH1634" i="12" s="1"/>
  <c r="D1499" i="12"/>
  <c r="D721" i="12"/>
  <c r="AH721" i="12" s="1"/>
  <c r="D1236" i="12"/>
  <c r="D847" i="12"/>
  <c r="D311" i="12"/>
  <c r="AH311" i="12" s="1"/>
  <c r="D1373" i="12"/>
  <c r="AH1373" i="12" s="1"/>
  <c r="D2672" i="12"/>
  <c r="AH2672" i="12" s="1"/>
  <c r="D2398" i="12"/>
  <c r="AH2398" i="12" s="1"/>
  <c r="D2509" i="12"/>
  <c r="AH2509" i="12" s="1"/>
  <c r="D3076" i="12"/>
  <c r="AH3076" i="12" s="1"/>
  <c r="D2797" i="12"/>
  <c r="AH2797" i="12" s="1"/>
  <c r="D2936" i="12"/>
  <c r="AH2936" i="12" s="1"/>
  <c r="D2183" i="12"/>
  <c r="AH2183" i="12" s="1"/>
  <c r="D1475" i="12"/>
  <c r="D1212" i="12"/>
  <c r="D1086" i="12"/>
  <c r="D2648" i="12"/>
  <c r="AH2648" i="12" s="1"/>
  <c r="D960" i="12"/>
  <c r="AH960" i="12" s="1"/>
  <c r="D1349" i="12"/>
  <c r="AH1349" i="12" s="1"/>
  <c r="D3217" i="12"/>
  <c r="AH3217" i="12" s="1"/>
  <c r="D823" i="12"/>
  <c r="D287" i="12"/>
  <c r="AH287" i="12" s="1"/>
  <c r="D1786" i="12"/>
  <c r="AH1786" i="12" s="1"/>
  <c r="D1610" i="12"/>
  <c r="AH1610" i="12" s="1"/>
  <c r="D423" i="12"/>
  <c r="AH423" i="12" s="1"/>
  <c r="D2374" i="12"/>
  <c r="AH2374" i="12" s="1"/>
  <c r="D295" i="12"/>
  <c r="AH295" i="12" s="1"/>
  <c r="D255" i="12"/>
  <c r="AH255" i="12" s="1"/>
  <c r="D706" i="12"/>
  <c r="AH706" i="12" s="1"/>
  <c r="D807" i="12"/>
  <c r="D1341" i="12"/>
  <c r="AH1341" i="12" s="1"/>
  <c r="D312" i="12"/>
  <c r="AH312" i="12" s="1"/>
  <c r="D448" i="12"/>
  <c r="AH448" i="12" s="1"/>
  <c r="D407" i="12"/>
  <c r="AH407" i="12" s="1"/>
  <c r="D623" i="12"/>
  <c r="AH623" i="12" s="1"/>
  <c r="D560" i="12"/>
  <c r="AH560" i="12" s="1"/>
  <c r="D519" i="12"/>
  <c r="AH519" i="12" s="1"/>
  <c r="D697" i="12"/>
  <c r="AH697" i="12" s="1"/>
  <c r="D656" i="12"/>
  <c r="AH656" i="12" s="1"/>
  <c r="D839" i="12"/>
  <c r="D798" i="12"/>
  <c r="D993" i="12"/>
  <c r="AH993" i="12" s="1"/>
  <c r="D1382" i="12"/>
  <c r="AH1382" i="12" s="1"/>
  <c r="D1316" i="12"/>
  <c r="AH1316" i="12" s="1"/>
  <c r="D1532" i="12"/>
  <c r="D1483" i="12"/>
  <c r="D2199" i="12"/>
  <c r="AH2199" i="12" s="1"/>
  <c r="D2592" i="12"/>
  <c r="D2822" i="12"/>
  <c r="AH2822" i="12" s="1"/>
  <c r="D2758" i="12"/>
  <c r="AH2758" i="12" s="1"/>
  <c r="D3253" i="12"/>
  <c r="AH3253" i="12" s="1"/>
  <c r="D3112" i="12"/>
  <c r="AH3112" i="12" s="1"/>
  <c r="D2972" i="12"/>
  <c r="AH2972" i="12" s="1"/>
  <c r="D2833" i="12"/>
  <c r="AH2833" i="12" s="1"/>
  <c r="D2410" i="12"/>
  <c r="AH2410" i="12" s="1"/>
  <c r="D2219" i="12"/>
  <c r="AH2219" i="12" s="1"/>
  <c r="D1822" i="12"/>
  <c r="AH1822" i="12" s="1"/>
  <c r="D859" i="12"/>
  <c r="D2428" i="12"/>
  <c r="AH2428" i="12" s="1"/>
  <c r="D3130" i="12"/>
  <c r="AH3130" i="12" s="1"/>
  <c r="D2237" i="12"/>
  <c r="AH2237" i="12" s="1"/>
  <c r="D2851" i="12"/>
  <c r="AH2851" i="12" s="1"/>
  <c r="D3271" i="12"/>
  <c r="AH3271" i="12" s="1"/>
  <c r="D1529" i="12"/>
  <c r="D877" i="12"/>
  <c r="D2686" i="12"/>
  <c r="AH2686" i="12" s="1"/>
  <c r="D2412" i="12"/>
  <c r="AH2412" i="12" s="1"/>
  <c r="D3255" i="12"/>
  <c r="AH3255" i="12" s="1"/>
  <c r="D3114" i="12"/>
  <c r="AH3114" i="12" s="1"/>
  <c r="D1824" i="12"/>
  <c r="AH1824" i="12" s="1"/>
  <c r="D2835" i="12"/>
  <c r="AH2835" i="12" s="1"/>
  <c r="D2547" i="12"/>
  <c r="AH2547" i="12" s="1"/>
  <c r="D1250" i="12"/>
  <c r="D1648" i="12"/>
  <c r="AH1648" i="12" s="1"/>
  <c r="D1387" i="12"/>
  <c r="AH1387" i="12" s="1"/>
  <c r="D1124" i="12"/>
  <c r="D2958" i="12"/>
  <c r="AH2958" i="12" s="1"/>
  <c r="D2819" i="12"/>
  <c r="AH2819" i="12" s="1"/>
  <c r="D2396" i="12"/>
  <c r="AH2396" i="12" s="1"/>
  <c r="D2670" i="12"/>
  <c r="AH2670" i="12" s="1"/>
  <c r="D2205" i="12"/>
  <c r="AH2205" i="12" s="1"/>
  <c r="D1497" i="12"/>
  <c r="D3098" i="12"/>
  <c r="AH3098" i="12" s="1"/>
  <c r="D2531" i="12"/>
  <c r="AH2531" i="12" s="1"/>
  <c r="D1808" i="12"/>
  <c r="AH1808" i="12" s="1"/>
  <c r="D2942" i="12"/>
  <c r="AH2942" i="12" s="1"/>
  <c r="D2654" i="12"/>
  <c r="AH2654" i="12" s="1"/>
  <c r="D2380" i="12"/>
  <c r="AH2380" i="12" s="1"/>
  <c r="D3082" i="12"/>
  <c r="AH3082" i="12" s="1"/>
  <c r="D1792" i="12"/>
  <c r="AH1792" i="12" s="1"/>
  <c r="D2803" i="12"/>
  <c r="AH2803" i="12" s="1"/>
  <c r="D1616" i="12"/>
  <c r="AH1616" i="12" s="1"/>
  <c r="D3223" i="12"/>
  <c r="AH3223" i="12" s="1"/>
  <c r="D1355" i="12"/>
  <c r="AH1355" i="12" s="1"/>
  <c r="D2189" i="12"/>
  <c r="AH2189" i="12" s="1"/>
  <c r="D566" i="12"/>
  <c r="AH566" i="12" s="1"/>
  <c r="D2372" i="12"/>
  <c r="AH2372" i="12" s="1"/>
  <c r="D2795" i="12"/>
  <c r="AH2795" i="12" s="1"/>
  <c r="D2646" i="12"/>
  <c r="AH2646" i="12" s="1"/>
  <c r="D3215" i="12"/>
  <c r="AH3215" i="12" s="1"/>
  <c r="D2507" i="12"/>
  <c r="AH2507" i="12" s="1"/>
  <c r="D2934" i="12"/>
  <c r="AH2934" i="12" s="1"/>
  <c r="D695" i="12"/>
  <c r="AH695" i="12" s="1"/>
  <c r="D3199" i="12"/>
  <c r="AH3199" i="12" s="1"/>
  <c r="D2491" i="12"/>
  <c r="AH2491" i="12" s="1"/>
  <c r="D2356" i="12"/>
  <c r="AH2356" i="12" s="1"/>
  <c r="D2918" i="12"/>
  <c r="AH2918" i="12" s="1"/>
  <c r="D1068" i="12"/>
  <c r="D942" i="12"/>
  <c r="AH942" i="12" s="1"/>
  <c r="D2622" i="12"/>
  <c r="AH2622" i="12" s="1"/>
  <c r="D2910" i="12"/>
  <c r="AH2910" i="12" s="1"/>
  <c r="D2771" i="12"/>
  <c r="AH2771" i="12" s="1"/>
  <c r="D2483" i="12"/>
  <c r="AH2483" i="12" s="1"/>
  <c r="D1760" i="12"/>
  <c r="AH1760" i="12" s="1"/>
  <c r="D1186" i="12"/>
  <c r="D3050" i="12"/>
  <c r="AH3050" i="12" s="1"/>
  <c r="D1323" i="12"/>
  <c r="AH1323" i="12" s="1"/>
  <c r="D2348" i="12"/>
  <c r="AH2348" i="12" s="1"/>
  <c r="D1060" i="12"/>
  <c r="D2894" i="12"/>
  <c r="AH2894" i="12" s="1"/>
  <c r="D3034" i="12"/>
  <c r="AH3034" i="12" s="1"/>
  <c r="D3175" i="12"/>
  <c r="AH3175" i="12" s="1"/>
  <c r="D2141" i="12"/>
  <c r="AH2141" i="12" s="1"/>
  <c r="D1433" i="12"/>
  <c r="D2755" i="12"/>
  <c r="AH2755" i="12" s="1"/>
  <c r="D245" i="12"/>
  <c r="AH245" i="12" s="1"/>
  <c r="D3167" i="12"/>
  <c r="AH3167" i="12" s="1"/>
  <c r="D3026" i="12"/>
  <c r="AH3026" i="12" s="1"/>
  <c r="D2133" i="12"/>
  <c r="AH2133" i="12" s="1"/>
  <c r="D2598" i="12"/>
  <c r="AH2598" i="12" s="1"/>
  <c r="D2459" i="12"/>
  <c r="AH2459" i="12" s="1"/>
  <c r="D2324" i="12"/>
  <c r="AH2324" i="12" s="1"/>
  <c r="D1560" i="12"/>
  <c r="AH1560" i="12" s="1"/>
  <c r="D2886" i="12"/>
  <c r="AH2886" i="12" s="1"/>
  <c r="D1736" i="12"/>
  <c r="AH1736" i="12" s="1"/>
  <c r="D1425" i="12"/>
  <c r="D1162" i="12"/>
  <c r="D373" i="12"/>
  <c r="AH373" i="12" s="1"/>
  <c r="D405" i="12"/>
  <c r="AH405" i="12" s="1"/>
  <c r="D518" i="12"/>
  <c r="AH518" i="12" s="1"/>
  <c r="D703" i="12"/>
  <c r="AH703" i="12" s="1"/>
  <c r="D1022" i="12"/>
  <c r="AH1022" i="12" s="1"/>
  <c r="D1084" i="12"/>
  <c r="D1640" i="12"/>
  <c r="AH1640" i="12" s="1"/>
  <c r="D1568" i="12"/>
  <c r="AH1568" i="12" s="1"/>
  <c r="D2332" i="12"/>
  <c r="AH2332" i="12" s="1"/>
  <c r="D2571" i="12"/>
  <c r="AH2571" i="12" s="1"/>
  <c r="D3129" i="12"/>
  <c r="AH3129" i="12" s="1"/>
  <c r="D2850" i="12"/>
  <c r="AH2850" i="12" s="1"/>
  <c r="D2427" i="12"/>
  <c r="AH2427" i="12" s="1"/>
  <c r="D3270" i="12"/>
  <c r="AH3270" i="12" s="1"/>
  <c r="D1528" i="12"/>
  <c r="D750" i="12"/>
  <c r="AH750" i="12" s="1"/>
  <c r="D3254" i="12"/>
  <c r="AH3254" i="12" s="1"/>
  <c r="D2973" i="12"/>
  <c r="AH2973" i="12" s="1"/>
  <c r="D2685" i="12"/>
  <c r="AH2685" i="12" s="1"/>
  <c r="D2546" i="12"/>
  <c r="AH2546" i="12" s="1"/>
  <c r="D2411" i="12"/>
  <c r="AH2411" i="12" s="1"/>
  <c r="D3113" i="12"/>
  <c r="AH3113" i="12" s="1"/>
  <c r="D2834" i="12"/>
  <c r="AH2834" i="12" s="1"/>
  <c r="D1647" i="12"/>
  <c r="AH1647" i="12" s="1"/>
  <c r="D1386" i="12"/>
  <c r="AH1386" i="12" s="1"/>
  <c r="D1123" i="12"/>
  <c r="D997" i="12"/>
  <c r="AH997" i="12" s="1"/>
  <c r="D2818" i="12"/>
  <c r="AH2818" i="12" s="1"/>
  <c r="D3097" i="12"/>
  <c r="AH3097" i="12" s="1"/>
  <c r="D1370" i="12"/>
  <c r="AH1370" i="12" s="1"/>
  <c r="D2957" i="12"/>
  <c r="AH2957" i="12" s="1"/>
  <c r="D2395" i="12"/>
  <c r="AH2395" i="12" s="1"/>
  <c r="D1807" i="12"/>
  <c r="AH1807" i="12" s="1"/>
  <c r="D1496" i="12"/>
  <c r="D1233" i="12"/>
  <c r="D3081" i="12"/>
  <c r="AH3081" i="12" s="1"/>
  <c r="D2802" i="12"/>
  <c r="AH2802" i="12" s="1"/>
  <c r="D2379" i="12"/>
  <c r="AH2379" i="12" s="1"/>
  <c r="D1615" i="12"/>
  <c r="AH1615" i="12" s="1"/>
  <c r="D2188" i="12"/>
  <c r="AH2188" i="12" s="1"/>
  <c r="D1791" i="12"/>
  <c r="AH1791" i="12" s="1"/>
  <c r="D2941" i="12"/>
  <c r="AH2941" i="12" s="1"/>
  <c r="D2514" i="12"/>
  <c r="AH2514" i="12" s="1"/>
  <c r="D428" i="12"/>
  <c r="AH428" i="12" s="1"/>
  <c r="D3065" i="12"/>
  <c r="AH3065" i="12" s="1"/>
  <c r="D2925" i="12"/>
  <c r="AH2925" i="12" s="1"/>
  <c r="D2786" i="12"/>
  <c r="AH2786" i="12" s="1"/>
  <c r="D2498" i="12"/>
  <c r="AH2498" i="12" s="1"/>
  <c r="D2172" i="12"/>
  <c r="AH2172" i="12" s="1"/>
  <c r="D2363" i="12"/>
  <c r="AH2363" i="12" s="1"/>
  <c r="D686" i="12"/>
  <c r="AH686" i="12" s="1"/>
  <c r="D2355" i="12"/>
  <c r="AH2355" i="12" s="1"/>
  <c r="D2917" i="12"/>
  <c r="AH2917" i="12" s="1"/>
  <c r="D2629" i="12"/>
  <c r="AH2629" i="12" s="1"/>
  <c r="D2164" i="12"/>
  <c r="AH2164" i="12" s="1"/>
  <c r="D2490" i="12"/>
  <c r="AH2490" i="12" s="1"/>
  <c r="D1591" i="12"/>
  <c r="AH1591" i="12" s="1"/>
  <c r="D1456" i="12"/>
  <c r="D1193" i="12"/>
  <c r="D804" i="12"/>
  <c r="D2482" i="12"/>
  <c r="AH2482" i="12" s="1"/>
  <c r="D2621" i="12"/>
  <c r="AH2621" i="12" s="1"/>
  <c r="D2347" i="12"/>
  <c r="AH2347" i="12" s="1"/>
  <c r="D3049" i="12"/>
  <c r="AH3049" i="12" s="1"/>
  <c r="D2770" i="12"/>
  <c r="AH2770" i="12" s="1"/>
  <c r="D1059" i="12"/>
  <c r="D933" i="12"/>
  <c r="AH933" i="12" s="1"/>
  <c r="D2613" i="12"/>
  <c r="AH2613" i="12" s="1"/>
  <c r="D3041" i="12"/>
  <c r="AH3041" i="12" s="1"/>
  <c r="D2901" i="12"/>
  <c r="AH2901" i="12" s="1"/>
  <c r="D1177" i="12"/>
  <c r="D1751" i="12"/>
  <c r="AH1751" i="12" s="1"/>
  <c r="D2474" i="12"/>
  <c r="AH2474" i="12" s="1"/>
  <c r="D1314" i="12"/>
  <c r="AH1314" i="12" s="1"/>
  <c r="D1051" i="12"/>
  <c r="D2885" i="12"/>
  <c r="AH2885" i="12" s="1"/>
  <c r="D2746" i="12"/>
  <c r="AH2746" i="12" s="1"/>
  <c r="D2458" i="12"/>
  <c r="AH2458" i="12" s="1"/>
  <c r="D1424" i="12"/>
  <c r="D2597" i="12"/>
  <c r="AH2597" i="12" s="1"/>
  <c r="D1735" i="12"/>
  <c r="AH1735" i="12" s="1"/>
  <c r="D1161" i="12"/>
  <c r="D2132" i="12"/>
  <c r="AH2132" i="12" s="1"/>
  <c r="D236" i="12"/>
  <c r="AH236" i="12" s="1"/>
  <c r="D301" i="12"/>
  <c r="AH301" i="12" s="1"/>
  <c r="D260" i="12"/>
  <c r="AH260" i="12" s="1"/>
  <c r="D485" i="12"/>
  <c r="AH485" i="12" s="1"/>
  <c r="D444" i="12"/>
  <c r="AH444" i="12" s="1"/>
  <c r="D413" i="12"/>
  <c r="AH413" i="12" s="1"/>
  <c r="D404" i="12"/>
  <c r="AH404" i="12" s="1"/>
  <c r="D372" i="12"/>
  <c r="AH372" i="12" s="1"/>
  <c r="D589" i="12"/>
  <c r="AH589" i="12" s="1"/>
  <c r="D558" i="12"/>
  <c r="AH558" i="12" s="1"/>
  <c r="D517" i="12"/>
  <c r="AH517" i="12" s="1"/>
  <c r="D743" i="12"/>
  <c r="AH743" i="12" s="1"/>
  <c r="D702" i="12"/>
  <c r="AH702" i="12" s="1"/>
  <c r="D876" i="12"/>
  <c r="D1021" i="12"/>
  <c r="AH1021" i="12" s="1"/>
  <c r="D990" i="12"/>
  <c r="AH990" i="12" s="1"/>
  <c r="D949" i="12"/>
  <c r="AH949" i="12" s="1"/>
  <c r="D1140" i="12"/>
  <c r="D1083" i="12"/>
  <c r="D1258" i="12"/>
  <c r="D1403" i="12"/>
  <c r="AH1403" i="12" s="1"/>
  <c r="D1363" i="12"/>
  <c r="AH1363" i="12" s="1"/>
  <c r="D1322" i="12"/>
  <c r="AH1322" i="12" s="1"/>
  <c r="D1298" i="12"/>
  <c r="AH1298" i="12" s="1"/>
  <c r="D1449" i="12"/>
  <c r="D1639" i="12"/>
  <c r="AH1639" i="12" s="1"/>
  <c r="D1768" i="12"/>
  <c r="AH1768" i="12" s="1"/>
  <c r="D2213" i="12"/>
  <c r="AH2213" i="12" s="1"/>
  <c r="D2197" i="12"/>
  <c r="AH2197" i="12" s="1"/>
  <c r="D2157" i="12"/>
  <c r="AH2157" i="12" s="1"/>
  <c r="D2331" i="12"/>
  <c r="AH2331" i="12" s="1"/>
  <c r="D2859" i="12"/>
  <c r="AH2859" i="12" s="1"/>
  <c r="D3269" i="12"/>
  <c r="AH3269" i="12" s="1"/>
  <c r="D2849" i="12"/>
  <c r="AH2849" i="12" s="1"/>
  <c r="D1838" i="12"/>
  <c r="AH1838" i="12" s="1"/>
  <c r="D612" i="12"/>
  <c r="AH612" i="12" s="1"/>
  <c r="D2980" i="12"/>
  <c r="AH2980" i="12" s="1"/>
  <c r="D2553" i="12"/>
  <c r="AH2553" i="12" s="1"/>
  <c r="D2227" i="12"/>
  <c r="AH2227" i="12" s="1"/>
  <c r="D2692" i="12"/>
  <c r="AH2692" i="12" s="1"/>
  <c r="D1519" i="12"/>
  <c r="D741" i="12"/>
  <c r="AH741" i="12" s="1"/>
  <c r="D3237" i="12"/>
  <c r="AH3237" i="12" s="1"/>
  <c r="D2668" i="12"/>
  <c r="AH2668" i="12" s="1"/>
  <c r="D2529" i="12"/>
  <c r="AH2529" i="12" s="1"/>
  <c r="D2394" i="12"/>
  <c r="AH2394" i="12" s="1"/>
  <c r="D3096" i="12"/>
  <c r="AH3096" i="12" s="1"/>
  <c r="D2817" i="12"/>
  <c r="AH2817" i="12" s="1"/>
  <c r="D1232" i="12"/>
  <c r="D2203" i="12"/>
  <c r="AH2203" i="12" s="1"/>
  <c r="D1106" i="12"/>
  <c r="D3221" i="12"/>
  <c r="AH3221" i="12" s="1"/>
  <c r="D2940" i="12"/>
  <c r="AH2940" i="12" s="1"/>
  <c r="D1479" i="12"/>
  <c r="D2513" i="12"/>
  <c r="AH2513" i="12" s="1"/>
  <c r="D2378" i="12"/>
  <c r="AH2378" i="12" s="1"/>
  <c r="D1614" i="12"/>
  <c r="AH1614" i="12" s="1"/>
  <c r="D291" i="12"/>
  <c r="AH291" i="12" s="1"/>
  <c r="D3205" i="12"/>
  <c r="AH3205" i="12" s="1"/>
  <c r="D3064" i="12"/>
  <c r="AH3064" i="12" s="1"/>
  <c r="D2924" i="12"/>
  <c r="AH2924" i="12" s="1"/>
  <c r="D2785" i="12"/>
  <c r="AH2785" i="12" s="1"/>
  <c r="D2636" i="12"/>
  <c r="AH2636" i="12" s="1"/>
  <c r="D2497" i="12"/>
  <c r="AH2497" i="12" s="1"/>
  <c r="D1598" i="12"/>
  <c r="AH1598" i="12" s="1"/>
  <c r="D2362" i="12"/>
  <c r="AH2362" i="12" s="1"/>
  <c r="D548" i="12"/>
  <c r="AH548" i="12" s="1"/>
  <c r="D3189" i="12"/>
  <c r="AH3189" i="12" s="1"/>
  <c r="D2346" i="12"/>
  <c r="AH2346" i="12" s="1"/>
  <c r="D2769" i="12"/>
  <c r="AH2769" i="12" s="1"/>
  <c r="D2481" i="12"/>
  <c r="AH2481" i="12" s="1"/>
  <c r="D3048" i="12"/>
  <c r="AH3048" i="12" s="1"/>
  <c r="D2620" i="12"/>
  <c r="AH2620" i="12" s="1"/>
  <c r="D795" i="12"/>
  <c r="D3165" i="12"/>
  <c r="AH3165" i="12" s="1"/>
  <c r="D2745" i="12"/>
  <c r="AH2745" i="12" s="1"/>
  <c r="D3024" i="12"/>
  <c r="AH3024" i="12" s="1"/>
  <c r="D2884" i="12"/>
  <c r="AH2884" i="12" s="1"/>
  <c r="D2596" i="12"/>
  <c r="AH2596" i="12" s="1"/>
  <c r="D1297" i="12"/>
  <c r="AH1297" i="12" s="1"/>
  <c r="D2131" i="12"/>
  <c r="AH2131" i="12" s="1"/>
  <c r="D1423" i="12"/>
  <c r="D309" i="12"/>
  <c r="AH309" i="12" s="1"/>
  <c r="D269" i="12"/>
  <c r="AH269" i="12" s="1"/>
  <c r="D453" i="12"/>
  <c r="AH453" i="12" s="1"/>
  <c r="D371" i="12"/>
  <c r="AH371" i="12" s="1"/>
  <c r="D588" i="12"/>
  <c r="AH588" i="12" s="1"/>
  <c r="D556" i="12"/>
  <c r="AH556" i="12" s="1"/>
  <c r="D516" i="12"/>
  <c r="AH516" i="12" s="1"/>
  <c r="D701" i="12"/>
  <c r="AH701" i="12" s="1"/>
  <c r="D661" i="12"/>
  <c r="AH661" i="12" s="1"/>
  <c r="D773" i="12"/>
  <c r="D948" i="12"/>
  <c r="AH948" i="12" s="1"/>
  <c r="D1116" i="12"/>
  <c r="D1257" i="12"/>
  <c r="D1234" i="12"/>
  <c r="D1184" i="12"/>
  <c r="D1402" i="12"/>
  <c r="AH1402" i="12" s="1"/>
  <c r="D1362" i="12"/>
  <c r="AH1362" i="12" s="1"/>
  <c r="D1321" i="12"/>
  <c r="AH1321" i="12" s="1"/>
  <c r="D1527" i="12"/>
  <c r="D1448" i="12"/>
  <c r="D1664" i="12"/>
  <c r="AH1664" i="12" s="1"/>
  <c r="D1823" i="12"/>
  <c r="AH1823" i="12" s="1"/>
  <c r="D2371" i="12"/>
  <c r="AH2371" i="12" s="1"/>
  <c r="D2563" i="12"/>
  <c r="AH2563" i="12" s="1"/>
  <c r="D2747" i="12"/>
  <c r="AH2747" i="12" s="1"/>
  <c r="D3239" i="12"/>
  <c r="AH3239" i="12" s="1"/>
  <c r="D317" i="12"/>
  <c r="AH317" i="12" s="1"/>
  <c r="D308" i="12"/>
  <c r="AH308" i="12" s="1"/>
  <c r="D268" i="12"/>
  <c r="AH268" i="12" s="1"/>
  <c r="D237" i="12"/>
  <c r="AH237" i="12" s="1"/>
  <c r="D421" i="12"/>
  <c r="AH421" i="12" s="1"/>
  <c r="D411" i="12"/>
  <c r="AH411" i="12" s="1"/>
  <c r="D380" i="12"/>
  <c r="AH380" i="12" s="1"/>
  <c r="D606" i="12"/>
  <c r="AH606" i="12" s="1"/>
  <c r="D597" i="12"/>
  <c r="AH597" i="12" s="1"/>
  <c r="D565" i="12"/>
  <c r="AH565" i="12" s="1"/>
  <c r="D525" i="12"/>
  <c r="AH525" i="12" s="1"/>
  <c r="D751" i="12"/>
  <c r="AH751" i="12" s="1"/>
  <c r="D710" i="12"/>
  <c r="AH710" i="12" s="1"/>
  <c r="D679" i="12"/>
  <c r="AH679" i="12" s="1"/>
  <c r="D669" i="12"/>
  <c r="AH669" i="12" s="1"/>
  <c r="D853" i="12"/>
  <c r="D844" i="12"/>
  <c r="D812" i="12"/>
  <c r="D772" i="12"/>
  <c r="D998" i="12"/>
  <c r="AH998" i="12" s="1"/>
  <c r="D957" i="12"/>
  <c r="AH957" i="12" s="1"/>
  <c r="D926" i="12"/>
  <c r="AH926" i="12" s="1"/>
  <c r="D916" i="12"/>
  <c r="AH916" i="12" s="1"/>
  <c r="D1138" i="12"/>
  <c r="D1092" i="12"/>
  <c r="D1067" i="12"/>
  <c r="D1044" i="12"/>
  <c r="D1034" i="12"/>
  <c r="D1256" i="12"/>
  <c r="D1169" i="12"/>
  <c r="D1401" i="12"/>
  <c r="AH1401" i="12" s="1"/>
  <c r="D1385" i="12"/>
  <c r="AH1385" i="12" s="1"/>
  <c r="D1347" i="12"/>
  <c r="AH1347" i="12" s="1"/>
  <c r="D1307" i="12"/>
  <c r="AH1307" i="12" s="1"/>
  <c r="D1513" i="12"/>
  <c r="D1473" i="12"/>
  <c r="D1447" i="12"/>
  <c r="D1663" i="12"/>
  <c r="AH1663" i="12" s="1"/>
  <c r="D1608" i="12"/>
  <c r="AH1608" i="12" s="1"/>
  <c r="D1592" i="12"/>
  <c r="AH1592" i="12" s="1"/>
  <c r="D1840" i="12"/>
  <c r="AH1840" i="12" s="1"/>
  <c r="D1784" i="12"/>
  <c r="AH1784" i="12" s="1"/>
  <c r="D1744" i="12"/>
  <c r="AH1744" i="12" s="1"/>
  <c r="D2211" i="12"/>
  <c r="AH2211" i="12" s="1"/>
  <c r="D2171" i="12"/>
  <c r="AH2171" i="12" s="1"/>
  <c r="D2155" i="12"/>
  <c r="AH2155" i="12" s="1"/>
  <c r="D2323" i="12"/>
  <c r="AH2323" i="12" s="1"/>
  <c r="D2562" i="12"/>
  <c r="AH2562" i="12" s="1"/>
  <c r="D2515" i="12"/>
  <c r="AH2515" i="12" s="1"/>
  <c r="D2457" i="12"/>
  <c r="AH2457" i="12" s="1"/>
  <c r="D2637" i="12"/>
  <c r="AH2637" i="12" s="1"/>
  <c r="D3080" i="12"/>
  <c r="AH3080" i="12" s="1"/>
  <c r="D3058" i="12"/>
  <c r="AH3058" i="12" s="1"/>
  <c r="D3238" i="12"/>
  <c r="AH3238" i="12" s="1"/>
  <c r="D3182" i="12"/>
  <c r="AH3182" i="12" s="1"/>
  <c r="D2436" i="12"/>
  <c r="AH2436" i="12" s="1"/>
  <c r="D3279" i="12"/>
  <c r="AH3279" i="12" s="1"/>
  <c r="D2998" i="12"/>
  <c r="AH2998" i="12" s="1"/>
  <c r="D2710" i="12"/>
  <c r="AH2710" i="12" s="1"/>
  <c r="D3138" i="12"/>
  <c r="AH3138" i="12" s="1"/>
  <c r="D2245" i="12"/>
  <c r="AH2245" i="12" s="1"/>
  <c r="D759" i="12"/>
  <c r="AH759" i="12" s="1"/>
  <c r="D2555" i="12"/>
  <c r="AH2555" i="12" s="1"/>
  <c r="D2420" i="12"/>
  <c r="AH2420" i="12" s="1"/>
  <c r="D2982" i="12"/>
  <c r="AH2982" i="12" s="1"/>
  <c r="D2843" i="12"/>
  <c r="AH2843" i="12" s="1"/>
  <c r="D2694" i="12"/>
  <c r="AH2694" i="12" s="1"/>
  <c r="D3263" i="12"/>
  <c r="AH3263" i="12" s="1"/>
  <c r="D1132" i="12"/>
  <c r="D1006" i="12"/>
  <c r="AH1006" i="12" s="1"/>
  <c r="D2827" i="12"/>
  <c r="AH2827" i="12" s="1"/>
  <c r="D2404" i="12"/>
  <c r="AH2404" i="12" s="1"/>
  <c r="D2539" i="12"/>
  <c r="AH2539" i="12" s="1"/>
  <c r="D3247" i="12"/>
  <c r="AH3247" i="12" s="1"/>
  <c r="D1379" i="12"/>
  <c r="AH1379" i="12" s="1"/>
  <c r="D2966" i="12"/>
  <c r="AH2966" i="12" s="1"/>
  <c r="D2678" i="12"/>
  <c r="AH2678" i="12" s="1"/>
  <c r="D1242" i="12"/>
  <c r="D3231" i="12"/>
  <c r="AH3231" i="12" s="1"/>
  <c r="D3090" i="12"/>
  <c r="AH3090" i="12" s="1"/>
  <c r="D2388" i="12"/>
  <c r="AH2388" i="12" s="1"/>
  <c r="D2950" i="12"/>
  <c r="AH2950" i="12" s="1"/>
  <c r="D1624" i="12"/>
  <c r="AH1624" i="12" s="1"/>
  <c r="D2662" i="12"/>
  <c r="AH2662" i="12" s="1"/>
  <c r="D2811" i="12"/>
  <c r="AH2811" i="12" s="1"/>
  <c r="D437" i="12"/>
  <c r="AH437" i="12" s="1"/>
  <c r="D3207" i="12"/>
  <c r="AH3207" i="12" s="1"/>
  <c r="D3066" i="12"/>
  <c r="AH3066" i="12" s="1"/>
  <c r="D2787" i="12"/>
  <c r="AH2787" i="12" s="1"/>
  <c r="D2499" i="12"/>
  <c r="AH2499" i="12" s="1"/>
  <c r="D2364" i="12"/>
  <c r="AH2364" i="12" s="1"/>
  <c r="D2173" i="12"/>
  <c r="AH2173" i="12" s="1"/>
  <c r="D1465" i="12"/>
  <c r="D1202" i="12"/>
  <c r="D813" i="12"/>
  <c r="D2763" i="12"/>
  <c r="AH2763" i="12" s="1"/>
  <c r="D3183" i="12"/>
  <c r="AH3183" i="12" s="1"/>
  <c r="D2902" i="12"/>
  <c r="AH2902" i="12" s="1"/>
  <c r="D2614" i="12"/>
  <c r="AH2614" i="12" s="1"/>
  <c r="D2340" i="12"/>
  <c r="AH2340" i="12" s="1"/>
  <c r="D1315" i="12"/>
  <c r="AH1315" i="12" s="1"/>
  <c r="D1752" i="12"/>
  <c r="AH1752" i="12" s="1"/>
  <c r="D261" i="12"/>
  <c r="AH261" i="12" s="1"/>
  <c r="D445" i="12"/>
  <c r="AH445" i="12" s="1"/>
  <c r="D590" i="12"/>
  <c r="AH590" i="12" s="1"/>
  <c r="D663" i="12"/>
  <c r="AH663" i="12" s="1"/>
  <c r="D837" i="12"/>
  <c r="D950" i="12"/>
  <c r="AH950" i="12" s="1"/>
  <c r="D1299" i="12"/>
  <c r="AH1299" i="12" s="1"/>
  <c r="D2467" i="12"/>
  <c r="AH2467" i="12" s="1"/>
  <c r="D2779" i="12"/>
  <c r="AH2779" i="12" s="1"/>
  <c r="D3042" i="12"/>
  <c r="AH3042" i="12" s="1"/>
  <c r="D3191" i="12"/>
  <c r="AH3191" i="12" s="1"/>
  <c r="D3278" i="12"/>
  <c r="AH3278" i="12" s="1"/>
  <c r="D3137" i="12"/>
  <c r="AH3137" i="12" s="1"/>
  <c r="D2997" i="12"/>
  <c r="AH2997" i="12" s="1"/>
  <c r="D2570" i="12"/>
  <c r="AH2570" i="12" s="1"/>
  <c r="D2709" i="12"/>
  <c r="AH2709" i="12" s="1"/>
  <c r="D1847" i="12"/>
  <c r="AH1847" i="12" s="1"/>
  <c r="D2244" i="12"/>
  <c r="AH2244" i="12" s="1"/>
  <c r="D621" i="12"/>
  <c r="AH621" i="12" s="1"/>
  <c r="D2693" i="12"/>
  <c r="AH2693" i="12" s="1"/>
  <c r="D3262" i="12"/>
  <c r="AH3262" i="12" s="1"/>
  <c r="D2981" i="12"/>
  <c r="AH2981" i="12" s="1"/>
  <c r="D2554" i="12"/>
  <c r="AH2554" i="12" s="1"/>
  <c r="D2228" i="12"/>
  <c r="AH2228" i="12" s="1"/>
  <c r="D868" i="12"/>
  <c r="D2677" i="12"/>
  <c r="AH2677" i="12" s="1"/>
  <c r="D2538" i="12"/>
  <c r="AH2538" i="12" s="1"/>
  <c r="D2403" i="12"/>
  <c r="AH2403" i="12" s="1"/>
  <c r="D2965" i="12"/>
  <c r="AH2965" i="12" s="1"/>
  <c r="D1815" i="12"/>
  <c r="AH1815" i="12" s="1"/>
  <c r="D3246" i="12"/>
  <c r="AH3246" i="12" s="1"/>
  <c r="D2826" i="12"/>
  <c r="AH2826" i="12" s="1"/>
  <c r="D1241" i="12"/>
  <c r="D1115" i="12"/>
  <c r="D2949" i="12"/>
  <c r="AH2949" i="12" s="1"/>
  <c r="D3089" i="12"/>
  <c r="AH3089" i="12" s="1"/>
  <c r="D2810" i="12"/>
  <c r="AH2810" i="12" s="1"/>
  <c r="D3230" i="12"/>
  <c r="AH3230" i="12" s="1"/>
  <c r="D2661" i="12"/>
  <c r="AH2661" i="12" s="1"/>
  <c r="D1488" i="12"/>
  <c r="D2196" i="12"/>
  <c r="AH2196" i="12" s="1"/>
  <c r="D300" i="12"/>
  <c r="AH300" i="12" s="1"/>
  <c r="D3214" i="12"/>
  <c r="AH3214" i="12" s="1"/>
  <c r="D2506" i="12"/>
  <c r="AH2506" i="12" s="1"/>
  <c r="D2933" i="12"/>
  <c r="AH2933" i="12" s="1"/>
  <c r="D2645" i="12"/>
  <c r="AH2645" i="12" s="1"/>
  <c r="D1783" i="12"/>
  <c r="AH1783" i="12" s="1"/>
  <c r="D1607" i="12"/>
  <c r="AH1607" i="12" s="1"/>
  <c r="D3073" i="12"/>
  <c r="AH3073" i="12" s="1"/>
  <c r="D1346" i="12"/>
  <c r="AH1346" i="12" s="1"/>
  <c r="D557" i="12"/>
  <c r="AH557" i="12" s="1"/>
  <c r="D2754" i="12"/>
  <c r="AH2754" i="12" s="1"/>
  <c r="D3174" i="12"/>
  <c r="AH3174" i="12" s="1"/>
  <c r="D3033" i="12"/>
  <c r="AH3033" i="12" s="1"/>
  <c r="D1306" i="12"/>
  <c r="AH1306" i="12" s="1"/>
  <c r="D2466" i="12"/>
  <c r="AH2466" i="12" s="1"/>
  <c r="D2605" i="12"/>
  <c r="AH2605" i="12" s="1"/>
  <c r="D1567" i="12"/>
  <c r="AH1567" i="12" s="1"/>
  <c r="D671" i="12"/>
  <c r="AH671" i="12" s="1"/>
  <c r="D662" i="12"/>
  <c r="AH662" i="12" s="1"/>
  <c r="D836" i="12"/>
  <c r="D805" i="12"/>
  <c r="D918" i="12"/>
  <c r="AH918" i="12" s="1"/>
  <c r="D1036" i="12"/>
  <c r="D1185" i="12"/>
  <c r="D1623" i="12"/>
  <c r="AH1623" i="12" s="1"/>
  <c r="D2669" i="12"/>
  <c r="AH2669" i="12" s="1"/>
  <c r="D2778" i="12"/>
  <c r="AH2778" i="12" s="1"/>
  <c r="D3190" i="12"/>
  <c r="AH3190" i="12" s="1"/>
  <c r="D3136" i="12"/>
  <c r="AH3136" i="12" s="1"/>
  <c r="D3277" i="12"/>
  <c r="AH3277" i="12" s="1"/>
  <c r="D2996" i="12"/>
  <c r="AH2996" i="12" s="1"/>
  <c r="D2569" i="12"/>
  <c r="AH2569" i="12" s="1"/>
  <c r="D2857" i="12"/>
  <c r="AH2857" i="12" s="1"/>
  <c r="D2708" i="12"/>
  <c r="AH2708" i="12" s="1"/>
  <c r="D1846" i="12"/>
  <c r="AH1846" i="12" s="1"/>
  <c r="D1670" i="12"/>
  <c r="AH1670" i="12" s="1"/>
  <c r="D1409" i="12"/>
  <c r="AH1409" i="12" s="1"/>
  <c r="D483" i="12"/>
  <c r="AH483" i="12" s="1"/>
  <c r="D2537" i="12"/>
  <c r="AH2537" i="12" s="1"/>
  <c r="D2402" i="12"/>
  <c r="AH2402" i="12" s="1"/>
  <c r="D2676" i="12"/>
  <c r="AH2676" i="12" s="1"/>
  <c r="D1814" i="12"/>
  <c r="AH1814" i="12" s="1"/>
  <c r="D1114" i="12"/>
  <c r="D1638" i="12"/>
  <c r="AH1638" i="12" s="1"/>
  <c r="D1377" i="12"/>
  <c r="AH1377" i="12" s="1"/>
  <c r="D988" i="12"/>
  <c r="AH988" i="12" s="1"/>
  <c r="D3229" i="12"/>
  <c r="AH3229" i="12" s="1"/>
  <c r="D2809" i="12"/>
  <c r="AH2809" i="12" s="1"/>
  <c r="D3088" i="12"/>
  <c r="AH3088" i="12" s="1"/>
  <c r="D2948" i="12"/>
  <c r="AH2948" i="12" s="1"/>
  <c r="D2660" i="12"/>
  <c r="AH2660" i="12" s="1"/>
  <c r="D2195" i="12"/>
  <c r="AH2195" i="12" s="1"/>
  <c r="D1361" i="12"/>
  <c r="AH1361" i="12" s="1"/>
  <c r="D1487" i="12"/>
  <c r="D1224" i="12"/>
  <c r="D3213" i="12"/>
  <c r="AH3213" i="12" s="1"/>
  <c r="D3072" i="12"/>
  <c r="AH3072" i="12" s="1"/>
  <c r="D2932" i="12"/>
  <c r="AH2932" i="12" s="1"/>
  <c r="D2644" i="12"/>
  <c r="AH2644" i="12" s="1"/>
  <c r="D1782" i="12"/>
  <c r="AH1782" i="12" s="1"/>
  <c r="D1606" i="12"/>
  <c r="AH1606" i="12" s="1"/>
  <c r="D1345" i="12"/>
  <c r="AH1345" i="12" s="1"/>
  <c r="D419" i="12"/>
  <c r="AH419" i="12" s="1"/>
  <c r="D3197" i="12"/>
  <c r="AH3197" i="12" s="1"/>
  <c r="D3056" i="12"/>
  <c r="AH3056" i="12" s="1"/>
  <c r="D2777" i="12"/>
  <c r="AH2777" i="12" s="1"/>
  <c r="D2489" i="12"/>
  <c r="AH2489" i="12" s="1"/>
  <c r="D2628" i="12"/>
  <c r="AH2628" i="12" s="1"/>
  <c r="D2163" i="12"/>
  <c r="AH2163" i="12" s="1"/>
  <c r="D2354" i="12"/>
  <c r="AH2354" i="12" s="1"/>
  <c r="D2916" i="12"/>
  <c r="AH2916" i="12" s="1"/>
  <c r="D1590" i="12"/>
  <c r="AH1590" i="12" s="1"/>
  <c r="D1455" i="12"/>
  <c r="D1192" i="12"/>
  <c r="D1766" i="12"/>
  <c r="AH1766" i="12" s="1"/>
  <c r="D677" i="12"/>
  <c r="AH677" i="12" s="1"/>
  <c r="D3181" i="12"/>
  <c r="AH3181" i="12" s="1"/>
  <c r="D2473" i="12"/>
  <c r="AH2473" i="12" s="1"/>
  <c r="D2900" i="12"/>
  <c r="AH2900" i="12" s="1"/>
  <c r="D2612" i="12"/>
  <c r="AH2612" i="12" s="1"/>
  <c r="D3040" i="12"/>
  <c r="AH3040" i="12" s="1"/>
  <c r="D2761" i="12"/>
  <c r="AH2761" i="12" s="1"/>
  <c r="D1750" i="12"/>
  <c r="AH1750" i="12" s="1"/>
  <c r="D1313" i="12"/>
  <c r="AH1313" i="12" s="1"/>
  <c r="D1050" i="12"/>
  <c r="D2147" i="12"/>
  <c r="AH2147" i="12" s="1"/>
  <c r="D924" i="12"/>
  <c r="AH924" i="12" s="1"/>
  <c r="D3173" i="12"/>
  <c r="AH3173" i="12" s="1"/>
  <c r="D2604" i="12"/>
  <c r="AH2604" i="12" s="1"/>
  <c r="D2753" i="12"/>
  <c r="AH2753" i="12" s="1"/>
  <c r="D2465" i="12"/>
  <c r="AH2465" i="12" s="1"/>
  <c r="D1168" i="12"/>
  <c r="D1566" i="12"/>
  <c r="AH1566" i="12" s="1"/>
  <c r="D2330" i="12"/>
  <c r="AH2330" i="12" s="1"/>
  <c r="D1042" i="12"/>
  <c r="D299" i="12"/>
  <c r="AH299" i="12" s="1"/>
  <c r="D259" i="12"/>
  <c r="AH259" i="12" s="1"/>
  <c r="D484" i="12"/>
  <c r="AH484" i="12" s="1"/>
  <c r="D443" i="12"/>
  <c r="AH443" i="12" s="1"/>
  <c r="D412" i="12"/>
  <c r="AH412" i="12" s="1"/>
  <c r="D381" i="12"/>
  <c r="AH381" i="12" s="1"/>
  <c r="D598" i="12"/>
  <c r="AH598" i="12" s="1"/>
  <c r="D526" i="12"/>
  <c r="AH526" i="12" s="1"/>
  <c r="D742" i="12"/>
  <c r="AH742" i="12" s="1"/>
  <c r="D711" i="12"/>
  <c r="AH711" i="12" s="1"/>
  <c r="D670" i="12"/>
  <c r="AH670" i="12" s="1"/>
  <c r="D875" i="12"/>
  <c r="D845" i="12"/>
  <c r="D835" i="12"/>
  <c r="D803" i="12"/>
  <c r="D1020" i="12"/>
  <c r="AH1020" i="12" s="1"/>
  <c r="D989" i="12"/>
  <c r="AH989" i="12" s="1"/>
  <c r="D958" i="12"/>
  <c r="AH958" i="12" s="1"/>
  <c r="D917" i="12"/>
  <c r="AH917" i="12" s="1"/>
  <c r="D1139" i="12"/>
  <c r="D1082" i="12"/>
  <c r="D1035" i="12"/>
  <c r="D1210" i="12"/>
  <c r="D1170" i="12"/>
  <c r="D1489" i="12"/>
  <c r="D1767" i="12"/>
  <c r="AH1767" i="12" s="1"/>
  <c r="D2212" i="12"/>
  <c r="AH2212" i="12" s="1"/>
  <c r="D2156" i="12"/>
  <c r="AH2156" i="12" s="1"/>
  <c r="D2426" i="12"/>
  <c r="AH2426" i="12" s="1"/>
  <c r="D2638" i="12"/>
  <c r="AH2638" i="12" s="1"/>
  <c r="D2858" i="12"/>
  <c r="AH2858" i="12" s="1"/>
  <c r="D2801" i="12"/>
  <c r="AH2801" i="12" s="1"/>
  <c r="D2956" i="12"/>
  <c r="AH2956" i="12" s="1"/>
  <c r="D3275" i="12"/>
  <c r="AH3275" i="12" s="1"/>
  <c r="D3134" i="12"/>
  <c r="AH3134" i="12" s="1"/>
  <c r="D2994" i="12"/>
  <c r="AH2994" i="12" s="1"/>
  <c r="D2855" i="12"/>
  <c r="AH2855" i="12" s="1"/>
  <c r="D2706" i="12"/>
  <c r="AH2706" i="12" s="1"/>
  <c r="D2241" i="12"/>
  <c r="AH2241" i="12" s="1"/>
  <c r="D1844" i="12"/>
  <c r="AH1844" i="12" s="1"/>
  <c r="D1668" i="12"/>
  <c r="AH1668" i="12" s="1"/>
  <c r="D1533" i="12"/>
  <c r="D1407" i="12"/>
  <c r="AH1407" i="12" s="1"/>
  <c r="D2567" i="12"/>
  <c r="AH2567" i="12" s="1"/>
  <c r="D1270" i="12"/>
  <c r="D1144" i="12"/>
  <c r="D1018" i="12"/>
  <c r="AH1018" i="12" s="1"/>
  <c r="D881" i="12"/>
  <c r="D755" i="12"/>
  <c r="AH755" i="12" s="1"/>
  <c r="D618" i="12"/>
  <c r="AH618" i="12" s="1"/>
  <c r="D481" i="12"/>
  <c r="AH481" i="12" s="1"/>
  <c r="D345" i="12"/>
  <c r="AH345" i="12" s="1"/>
  <c r="D3267" i="12"/>
  <c r="AH3267" i="12" s="1"/>
  <c r="D3126" i="12"/>
  <c r="AH3126" i="12" s="1"/>
  <c r="D2986" i="12"/>
  <c r="AH2986" i="12" s="1"/>
  <c r="D2847" i="12"/>
  <c r="AH2847" i="12" s="1"/>
  <c r="D2698" i="12"/>
  <c r="AH2698" i="12" s="1"/>
  <c r="D2559" i="12"/>
  <c r="AH2559" i="12" s="1"/>
  <c r="D2233" i="12"/>
  <c r="AH2233" i="12" s="1"/>
  <c r="D1836" i="12"/>
  <c r="AH1836" i="12" s="1"/>
  <c r="D1660" i="12"/>
  <c r="AH1660" i="12" s="1"/>
  <c r="D1525" i="12"/>
  <c r="D1399" i="12"/>
  <c r="AH1399" i="12" s="1"/>
  <c r="D1262" i="12"/>
  <c r="D1136" i="12"/>
  <c r="D1010" i="12"/>
  <c r="AH1010" i="12" s="1"/>
  <c r="D873" i="12"/>
  <c r="D747" i="12"/>
  <c r="AH747" i="12" s="1"/>
  <c r="D610" i="12"/>
  <c r="AH610" i="12" s="1"/>
  <c r="D473" i="12"/>
  <c r="AH473" i="12" s="1"/>
  <c r="D337" i="12"/>
  <c r="AH337" i="12" s="1"/>
  <c r="D2424" i="12"/>
  <c r="AH2424" i="12" s="1"/>
  <c r="D3259" i="12"/>
  <c r="AH3259" i="12" s="1"/>
  <c r="D3118" i="12"/>
  <c r="AH3118" i="12" s="1"/>
  <c r="D2978" i="12"/>
  <c r="AH2978" i="12" s="1"/>
  <c r="D2839" i="12"/>
  <c r="AH2839" i="12" s="1"/>
  <c r="D2690" i="12"/>
  <c r="AH2690" i="12" s="1"/>
  <c r="D2225" i="12"/>
  <c r="AH2225" i="12" s="1"/>
  <c r="D1828" i="12"/>
  <c r="AH1828" i="12" s="1"/>
  <c r="D1652" i="12"/>
  <c r="AH1652" i="12" s="1"/>
  <c r="D1517" i="12"/>
  <c r="D1391" i="12"/>
  <c r="AH1391" i="12" s="1"/>
  <c r="D2416" i="12"/>
  <c r="AH2416" i="12" s="1"/>
  <c r="D1254" i="12"/>
  <c r="D1128" i="12"/>
  <c r="D1002" i="12"/>
  <c r="AH1002" i="12" s="1"/>
  <c r="D865" i="12"/>
  <c r="D739" i="12"/>
  <c r="AH739" i="12" s="1"/>
  <c r="D602" i="12"/>
  <c r="AH602" i="12" s="1"/>
  <c r="D465" i="12"/>
  <c r="AH465" i="12" s="1"/>
  <c r="D329" i="12"/>
  <c r="AH329" i="12" s="1"/>
  <c r="D2551" i="12"/>
  <c r="AH2551" i="12" s="1"/>
  <c r="D3251" i="12"/>
  <c r="AH3251" i="12" s="1"/>
  <c r="D3110" i="12"/>
  <c r="AH3110" i="12" s="1"/>
  <c r="D2970" i="12"/>
  <c r="AH2970" i="12" s="1"/>
  <c r="D2831" i="12"/>
  <c r="AH2831" i="12" s="1"/>
  <c r="D2682" i="12"/>
  <c r="AH2682" i="12" s="1"/>
  <c r="D2217" i="12"/>
  <c r="AH2217" i="12" s="1"/>
  <c r="D1820" i="12"/>
  <c r="AH1820" i="12" s="1"/>
  <c r="D1644" i="12"/>
  <c r="AH1644" i="12" s="1"/>
  <c r="D1509" i="12"/>
  <c r="D1383" i="12"/>
  <c r="AH1383" i="12" s="1"/>
  <c r="D1246" i="12"/>
  <c r="D1120" i="12"/>
  <c r="D994" i="12"/>
  <c r="AH994" i="12" s="1"/>
  <c r="D857" i="12"/>
  <c r="D731" i="12"/>
  <c r="AH731" i="12" s="1"/>
  <c r="D594" i="12"/>
  <c r="AH594" i="12" s="1"/>
  <c r="D457" i="12"/>
  <c r="AH457" i="12" s="1"/>
  <c r="D321" i="12"/>
  <c r="AH321" i="12" s="1"/>
  <c r="D3243" i="12"/>
  <c r="AH3243" i="12" s="1"/>
  <c r="D3102" i="12"/>
  <c r="AH3102" i="12" s="1"/>
  <c r="D2962" i="12"/>
  <c r="AH2962" i="12" s="1"/>
  <c r="D2823" i="12"/>
  <c r="AH2823" i="12" s="1"/>
  <c r="D2674" i="12"/>
  <c r="AH2674" i="12" s="1"/>
  <c r="D2209" i="12"/>
  <c r="AH2209" i="12" s="1"/>
  <c r="D1812" i="12"/>
  <c r="AH1812" i="12" s="1"/>
  <c r="D1636" i="12"/>
  <c r="AH1636" i="12" s="1"/>
  <c r="D1501" i="12"/>
  <c r="D1375" i="12"/>
  <c r="AH1375" i="12" s="1"/>
  <c r="D1238" i="12"/>
  <c r="D1112" i="12"/>
  <c r="D986" i="12"/>
  <c r="AH986" i="12" s="1"/>
  <c r="D849" i="12"/>
  <c r="D723" i="12"/>
  <c r="AH723" i="12" s="1"/>
  <c r="D586" i="12"/>
  <c r="AH586" i="12" s="1"/>
  <c r="D449" i="12"/>
  <c r="AH449" i="12" s="1"/>
  <c r="D313" i="12"/>
  <c r="AH313" i="12" s="1"/>
  <c r="D3235" i="12"/>
  <c r="AH3235" i="12" s="1"/>
  <c r="D3094" i="12"/>
  <c r="AH3094" i="12" s="1"/>
  <c r="D2954" i="12"/>
  <c r="AH2954" i="12" s="1"/>
  <c r="D2815" i="12"/>
  <c r="AH2815" i="12" s="1"/>
  <c r="D2666" i="12"/>
  <c r="AH2666" i="12" s="1"/>
  <c r="D2527" i="12"/>
  <c r="AH2527" i="12" s="1"/>
  <c r="D2201" i="12"/>
  <c r="AH2201" i="12" s="1"/>
  <c r="D1804" i="12"/>
  <c r="AH1804" i="12" s="1"/>
  <c r="D1628" i="12"/>
  <c r="AH1628" i="12" s="1"/>
  <c r="D1493" i="12"/>
  <c r="D1367" i="12"/>
  <c r="AH1367" i="12" s="1"/>
  <c r="D1230" i="12"/>
  <c r="D1104" i="12"/>
  <c r="D978" i="12"/>
  <c r="AH978" i="12" s="1"/>
  <c r="D841" i="12"/>
  <c r="D715" i="12"/>
  <c r="AH715" i="12" s="1"/>
  <c r="D578" i="12"/>
  <c r="AH578" i="12" s="1"/>
  <c r="D441" i="12"/>
  <c r="AH441" i="12" s="1"/>
  <c r="D305" i="12"/>
  <c r="AH305" i="12" s="1"/>
  <c r="D2392" i="12"/>
  <c r="AH2392" i="12" s="1"/>
  <c r="D3227" i="12"/>
  <c r="AH3227" i="12" s="1"/>
  <c r="D3086" i="12"/>
  <c r="AH3086" i="12" s="1"/>
  <c r="D2946" i="12"/>
  <c r="AH2946" i="12" s="1"/>
  <c r="D2807" i="12"/>
  <c r="AH2807" i="12" s="1"/>
  <c r="D2658" i="12"/>
  <c r="AH2658" i="12" s="1"/>
  <c r="D2519" i="12"/>
  <c r="AH2519" i="12" s="1"/>
  <c r="D2384" i="12"/>
  <c r="AH2384" i="12" s="1"/>
  <c r="D2193" i="12"/>
  <c r="AH2193" i="12" s="1"/>
  <c r="D1796" i="12"/>
  <c r="AH1796" i="12" s="1"/>
  <c r="D1620" i="12"/>
  <c r="AH1620" i="12" s="1"/>
  <c r="D1485" i="12"/>
  <c r="D1359" i="12"/>
  <c r="AH1359" i="12" s="1"/>
  <c r="D1222" i="12"/>
  <c r="D1096" i="12"/>
  <c r="D970" i="12"/>
  <c r="AH970" i="12" s="1"/>
  <c r="D833" i="12"/>
  <c r="D707" i="12"/>
  <c r="AH707" i="12" s="1"/>
  <c r="D570" i="12"/>
  <c r="AH570" i="12" s="1"/>
  <c r="D433" i="12"/>
  <c r="AH433" i="12" s="1"/>
  <c r="D297" i="12"/>
  <c r="AH297" i="12" s="1"/>
  <c r="D3219" i="12"/>
  <c r="AH3219" i="12" s="1"/>
  <c r="D3078" i="12"/>
  <c r="AH3078" i="12" s="1"/>
  <c r="D2938" i="12"/>
  <c r="AH2938" i="12" s="1"/>
  <c r="D2799" i="12"/>
  <c r="AH2799" i="12" s="1"/>
  <c r="D2650" i="12"/>
  <c r="AH2650" i="12" s="1"/>
  <c r="D2185" i="12"/>
  <c r="AH2185" i="12" s="1"/>
  <c r="D1788" i="12"/>
  <c r="AH1788" i="12" s="1"/>
  <c r="D1612" i="12"/>
  <c r="AH1612" i="12" s="1"/>
  <c r="D1477" i="12"/>
  <c r="D1351" i="12"/>
  <c r="AH1351" i="12" s="1"/>
  <c r="D1214" i="12"/>
  <c r="D2376" i="12"/>
  <c r="AH2376" i="12" s="1"/>
  <c r="D1088" i="12"/>
  <c r="D962" i="12"/>
  <c r="AH962" i="12" s="1"/>
  <c r="D825" i="12"/>
  <c r="D699" i="12"/>
  <c r="AH699" i="12" s="1"/>
  <c r="D562" i="12"/>
  <c r="AH562" i="12" s="1"/>
  <c r="D425" i="12"/>
  <c r="AH425" i="12" s="1"/>
  <c r="D289" i="12"/>
  <c r="AH289" i="12" s="1"/>
  <c r="D2511" i="12"/>
  <c r="AH2511" i="12" s="1"/>
  <c r="D3211" i="12"/>
  <c r="AH3211" i="12" s="1"/>
  <c r="D3070" i="12"/>
  <c r="AH3070" i="12" s="1"/>
  <c r="D2930" i="12"/>
  <c r="AH2930" i="12" s="1"/>
  <c r="D2791" i="12"/>
  <c r="AH2791" i="12" s="1"/>
  <c r="D2642" i="12"/>
  <c r="AH2642" i="12" s="1"/>
  <c r="D2503" i="12"/>
  <c r="AH2503" i="12" s="1"/>
  <c r="D2177" i="12"/>
  <c r="AH2177" i="12" s="1"/>
  <c r="D1780" i="12"/>
  <c r="AH1780" i="12" s="1"/>
  <c r="D1604" i="12"/>
  <c r="AH1604" i="12" s="1"/>
  <c r="D1469" i="12"/>
  <c r="D1343" i="12"/>
  <c r="AH1343" i="12" s="1"/>
  <c r="D1206" i="12"/>
  <c r="D2368" i="12"/>
  <c r="AH2368" i="12" s="1"/>
  <c r="D1080" i="12"/>
  <c r="D954" i="12"/>
  <c r="AH954" i="12" s="1"/>
  <c r="D817" i="12"/>
  <c r="D691" i="12"/>
  <c r="AH691" i="12" s="1"/>
  <c r="D554" i="12"/>
  <c r="AH554" i="12" s="1"/>
  <c r="D417" i="12"/>
  <c r="AH417" i="12" s="1"/>
  <c r="D281" i="12"/>
  <c r="AH281" i="12" s="1"/>
  <c r="D3203" i="12"/>
  <c r="AH3203" i="12" s="1"/>
  <c r="D3062" i="12"/>
  <c r="AH3062" i="12" s="1"/>
  <c r="D2922" i="12"/>
  <c r="AH2922" i="12" s="1"/>
  <c r="D2783" i="12"/>
  <c r="AH2783" i="12" s="1"/>
  <c r="D2634" i="12"/>
  <c r="AH2634" i="12" s="1"/>
  <c r="D2495" i="12"/>
  <c r="AH2495" i="12" s="1"/>
  <c r="D2169" i="12"/>
  <c r="AH2169" i="12" s="1"/>
  <c r="D1772" i="12"/>
  <c r="AH1772" i="12" s="1"/>
  <c r="D1596" i="12"/>
  <c r="AH1596" i="12" s="1"/>
  <c r="D1461" i="12"/>
  <c r="D1335" i="12"/>
  <c r="AH1335" i="12" s="1"/>
  <c r="D1198" i="12"/>
  <c r="D1072" i="12"/>
  <c r="D946" i="12"/>
  <c r="AH946" i="12" s="1"/>
  <c r="D809" i="12"/>
  <c r="D683" i="12"/>
  <c r="AH683" i="12" s="1"/>
  <c r="D546" i="12"/>
  <c r="AH546" i="12" s="1"/>
  <c r="D409" i="12"/>
  <c r="AH409" i="12" s="1"/>
  <c r="D273" i="12"/>
  <c r="AH273" i="12" s="1"/>
  <c r="D3195" i="12"/>
  <c r="AH3195" i="12" s="1"/>
  <c r="D3054" i="12"/>
  <c r="AH3054" i="12" s="1"/>
  <c r="D2914" i="12"/>
  <c r="AH2914" i="12" s="1"/>
  <c r="D2775" i="12"/>
  <c r="AH2775" i="12" s="1"/>
  <c r="D2626" i="12"/>
  <c r="AH2626" i="12" s="1"/>
  <c r="D2487" i="12"/>
  <c r="AH2487" i="12" s="1"/>
  <c r="D2161" i="12"/>
  <c r="AH2161" i="12" s="1"/>
  <c r="D1764" i="12"/>
  <c r="AH1764" i="12" s="1"/>
  <c r="D1588" i="12"/>
  <c r="AH1588" i="12" s="1"/>
  <c r="D1453" i="12"/>
  <c r="D1327" i="12"/>
  <c r="AH1327" i="12" s="1"/>
  <c r="D1190" i="12"/>
  <c r="D1064" i="12"/>
  <c r="D938" i="12"/>
  <c r="AH938" i="12" s="1"/>
  <c r="D801" i="12"/>
  <c r="D675" i="12"/>
  <c r="AH675" i="12" s="1"/>
  <c r="D538" i="12"/>
  <c r="AH538" i="12" s="1"/>
  <c r="D401" i="12"/>
  <c r="AH401" i="12" s="1"/>
  <c r="D265" i="12"/>
  <c r="AH265" i="12" s="1"/>
  <c r="D3187" i="12"/>
  <c r="AH3187" i="12" s="1"/>
  <c r="D3046" i="12"/>
  <c r="AH3046" i="12" s="1"/>
  <c r="D2906" i="12"/>
  <c r="AH2906" i="12" s="1"/>
  <c r="D2767" i="12"/>
  <c r="AH2767" i="12" s="1"/>
  <c r="D2618" i="12"/>
  <c r="AH2618" i="12" s="1"/>
  <c r="D2479" i="12"/>
  <c r="AH2479" i="12" s="1"/>
  <c r="D2153" i="12"/>
  <c r="AH2153" i="12" s="1"/>
  <c r="D1756" i="12"/>
  <c r="AH1756" i="12" s="1"/>
  <c r="D1580" i="12"/>
  <c r="AH1580" i="12" s="1"/>
  <c r="D1445" i="12"/>
  <c r="D1319" i="12"/>
  <c r="AH1319" i="12" s="1"/>
  <c r="D1182" i="12"/>
  <c r="D1056" i="12"/>
  <c r="D930" i="12"/>
  <c r="AH930" i="12" s="1"/>
  <c r="D793" i="12"/>
  <c r="D667" i="12"/>
  <c r="AH667" i="12" s="1"/>
  <c r="D530" i="12"/>
  <c r="AH530" i="12" s="1"/>
  <c r="D393" i="12"/>
  <c r="AH393" i="12" s="1"/>
  <c r="D257" i="12"/>
  <c r="AH257" i="12" s="1"/>
  <c r="D2344" i="12"/>
  <c r="AH2344" i="12" s="1"/>
  <c r="D3179" i="12"/>
  <c r="AH3179" i="12" s="1"/>
  <c r="D3038" i="12"/>
  <c r="AH3038" i="12" s="1"/>
  <c r="D2898" i="12"/>
  <c r="AH2898" i="12" s="1"/>
  <c r="D2759" i="12"/>
  <c r="AH2759" i="12" s="1"/>
  <c r="D2610" i="12"/>
  <c r="AH2610" i="12" s="1"/>
  <c r="D2471" i="12"/>
  <c r="AH2471" i="12" s="1"/>
  <c r="D2145" i="12"/>
  <c r="AH2145" i="12" s="1"/>
  <c r="D1748" i="12"/>
  <c r="AH1748" i="12" s="1"/>
  <c r="D1572" i="12"/>
  <c r="AH1572" i="12" s="1"/>
  <c r="D1437" i="12"/>
  <c r="D1311" i="12"/>
  <c r="AH1311" i="12" s="1"/>
  <c r="D1174" i="12"/>
  <c r="D2336" i="12"/>
  <c r="AH2336" i="12" s="1"/>
  <c r="D1048" i="12"/>
  <c r="D922" i="12"/>
  <c r="AH922" i="12" s="1"/>
  <c r="D785" i="12"/>
  <c r="D659" i="12"/>
  <c r="AH659" i="12" s="1"/>
  <c r="D522" i="12"/>
  <c r="AH522" i="12" s="1"/>
  <c r="D385" i="12"/>
  <c r="AH385" i="12" s="1"/>
  <c r="D249" i="12"/>
  <c r="AH249" i="12" s="1"/>
  <c r="D3171" i="12"/>
  <c r="AH3171" i="12" s="1"/>
  <c r="D3030" i="12"/>
  <c r="AH3030" i="12" s="1"/>
  <c r="D2890" i="12"/>
  <c r="AH2890" i="12" s="1"/>
  <c r="D2751" i="12"/>
  <c r="AH2751" i="12" s="1"/>
  <c r="D2602" i="12"/>
  <c r="AH2602" i="12" s="1"/>
  <c r="D2463" i="12"/>
  <c r="AH2463" i="12" s="1"/>
  <c r="D2328" i="12"/>
  <c r="AH2328" i="12" s="1"/>
  <c r="D2137" i="12"/>
  <c r="AH2137" i="12" s="1"/>
  <c r="D1740" i="12"/>
  <c r="AH1740" i="12" s="1"/>
  <c r="D1564" i="12"/>
  <c r="AH1564" i="12" s="1"/>
  <c r="D1429" i="12"/>
  <c r="D1303" i="12"/>
  <c r="AH1303" i="12" s="1"/>
  <c r="D1166" i="12"/>
  <c r="D1040" i="12"/>
  <c r="D914" i="12"/>
  <c r="AH914" i="12" s="1"/>
  <c r="D777" i="12"/>
  <c r="D651" i="12"/>
  <c r="AH651" i="12" s="1"/>
  <c r="D514" i="12"/>
  <c r="AH514" i="12" s="1"/>
  <c r="D377" i="12"/>
  <c r="AH377" i="12" s="1"/>
  <c r="D241" i="12"/>
  <c r="AH241" i="12" s="1"/>
  <c r="D3163" i="12"/>
  <c r="AH3163" i="12" s="1"/>
  <c r="D3022" i="12"/>
  <c r="AH3022" i="12" s="1"/>
  <c r="D2882" i="12"/>
  <c r="AH2882" i="12" s="1"/>
  <c r="D2743" i="12"/>
  <c r="AH2743" i="12" s="1"/>
  <c r="D2594" i="12"/>
  <c r="AH2594" i="12" s="1"/>
  <c r="D2455" i="12"/>
  <c r="AH2455" i="12" s="1"/>
  <c r="D1732" i="12"/>
  <c r="AH1732" i="12" s="1"/>
  <c r="D1556" i="12"/>
  <c r="AH1556" i="12" s="1"/>
  <c r="D1421" i="12"/>
  <c r="D1295" i="12"/>
  <c r="AH1295" i="12" s="1"/>
  <c r="D1158" i="12"/>
  <c r="D2129" i="12"/>
  <c r="AH2129" i="12" s="1"/>
  <c r="D1032" i="12"/>
  <c r="D906" i="12"/>
  <c r="AH906" i="12" s="1"/>
  <c r="D769" i="12"/>
  <c r="D643" i="12"/>
  <c r="AH643" i="12" s="1"/>
  <c r="D506" i="12"/>
  <c r="AH506" i="12" s="1"/>
  <c r="D369" i="12"/>
  <c r="AH369" i="12" s="1"/>
  <c r="D233" i="12"/>
  <c r="AH233" i="12" s="1"/>
  <c r="D325" i="12"/>
  <c r="AH325" i="12" s="1"/>
  <c r="D316" i="12"/>
  <c r="AH316" i="12" s="1"/>
  <c r="D307" i="12"/>
  <c r="AH307" i="12" s="1"/>
  <c r="D277" i="12"/>
  <c r="AH277" i="12" s="1"/>
  <c r="D267" i="12"/>
  <c r="AH267" i="12" s="1"/>
  <c r="D235" i="12"/>
  <c r="AH235" i="12" s="1"/>
  <c r="D461" i="12"/>
  <c r="AH461" i="12" s="1"/>
  <c r="D451" i="12"/>
  <c r="AH451" i="12" s="1"/>
  <c r="D420" i="12"/>
  <c r="AH420" i="12" s="1"/>
  <c r="D389" i="12"/>
  <c r="AH389" i="12" s="1"/>
  <c r="D379" i="12"/>
  <c r="AH379" i="12" s="1"/>
  <c r="D605" i="12"/>
  <c r="AH605" i="12" s="1"/>
  <c r="D596" i="12"/>
  <c r="AH596" i="12" s="1"/>
  <c r="D574" i="12"/>
  <c r="AH574" i="12" s="1"/>
  <c r="D564" i="12"/>
  <c r="AH564" i="12" s="1"/>
  <c r="D534" i="12"/>
  <c r="AH534" i="12" s="1"/>
  <c r="D524" i="12"/>
  <c r="AH524" i="12" s="1"/>
  <c r="D749" i="12"/>
  <c r="AH749" i="12" s="1"/>
  <c r="D719" i="12"/>
  <c r="AH719" i="12" s="1"/>
  <c r="D709" i="12"/>
  <c r="AH709" i="12" s="1"/>
  <c r="D678" i="12"/>
  <c r="AH678" i="12" s="1"/>
  <c r="D647" i="12"/>
  <c r="AH647" i="12" s="1"/>
  <c r="D883" i="12"/>
  <c r="D852" i="12"/>
  <c r="D843" i="12"/>
  <c r="D821" i="12"/>
  <c r="D811" i="12"/>
  <c r="D781" i="12"/>
  <c r="D771" i="12"/>
  <c r="D996" i="12"/>
  <c r="AH996" i="12" s="1"/>
  <c r="D966" i="12"/>
  <c r="AH966" i="12" s="1"/>
  <c r="D956" i="12"/>
  <c r="AH956" i="12" s="1"/>
  <c r="D925" i="12"/>
  <c r="AH925" i="12" s="1"/>
  <c r="D1148" i="12"/>
  <c r="D1091" i="12"/>
  <c r="D1066" i="12"/>
  <c r="D1043" i="12"/>
  <c r="D1266" i="12"/>
  <c r="D1208" i="12"/>
  <c r="D1194" i="12"/>
  <c r="D1411" i="12"/>
  <c r="AH1411" i="12" s="1"/>
  <c r="D1331" i="12"/>
  <c r="AH1331" i="12" s="1"/>
  <c r="D1305" i="12"/>
  <c r="AH1305" i="12" s="1"/>
  <c r="D1537" i="12"/>
  <c r="D1512" i="12"/>
  <c r="D1472" i="12"/>
  <c r="D1431" i="12"/>
  <c r="D1662" i="12"/>
  <c r="AH1662" i="12" s="1"/>
  <c r="D1646" i="12"/>
  <c r="AH1646" i="12" s="1"/>
  <c r="D1575" i="12"/>
  <c r="AH1575" i="12" s="1"/>
  <c r="D1559" i="12"/>
  <c r="AH1559" i="12" s="1"/>
  <c r="D1839" i="12"/>
  <c r="AH1839" i="12" s="1"/>
  <c r="D1799" i="12"/>
  <c r="AH1799" i="12" s="1"/>
  <c r="D1759" i="12"/>
  <c r="AH1759" i="12" s="1"/>
  <c r="D1743" i="12"/>
  <c r="AH1743" i="12" s="1"/>
  <c r="D2386" i="12"/>
  <c r="AH2386" i="12" s="1"/>
  <c r="D2322" i="12"/>
  <c r="AH2322" i="12" s="1"/>
  <c r="D2561" i="12"/>
  <c r="AH2561" i="12" s="1"/>
  <c r="D2535" i="12"/>
  <c r="AH2535" i="12" s="1"/>
  <c r="D2684" i="12"/>
  <c r="AH2684" i="12" s="1"/>
  <c r="D2606" i="12"/>
  <c r="AH2606" i="12" s="1"/>
  <c r="D2794" i="12"/>
  <c r="AH2794" i="12" s="1"/>
  <c r="D3128" i="12"/>
  <c r="AH3128" i="12" s="1"/>
  <c r="D3105" i="12"/>
  <c r="AH3105" i="12" s="1"/>
  <c r="D3057" i="12"/>
  <c r="AH3057" i="12" s="1"/>
  <c r="D3261" i="12"/>
  <c r="AH3261" i="12" s="1"/>
  <c r="D3206" i="12"/>
  <c r="AH3206" i="12" s="1"/>
  <c r="D2995" i="12"/>
  <c r="AH2995" i="12" s="1"/>
  <c r="D2707" i="12"/>
  <c r="AH2707" i="12" s="1"/>
  <c r="D3135" i="12"/>
  <c r="AH3135" i="12" s="1"/>
  <c r="D2856" i="12"/>
  <c r="AH2856" i="12" s="1"/>
  <c r="D2242" i="12"/>
  <c r="AH2242" i="12" s="1"/>
  <c r="D1845" i="12"/>
  <c r="AH1845" i="12" s="1"/>
  <c r="D3127" i="12"/>
  <c r="AH3127" i="12" s="1"/>
  <c r="D2560" i="12"/>
  <c r="AH2560" i="12" s="1"/>
  <c r="D2234" i="12"/>
  <c r="AH2234" i="12" s="1"/>
  <c r="D1837" i="12"/>
  <c r="AH1837" i="12" s="1"/>
  <c r="D3260" i="12"/>
  <c r="AH3260" i="12" s="1"/>
  <c r="D3119" i="12"/>
  <c r="AH3119" i="12" s="1"/>
  <c r="D2840" i="12"/>
  <c r="AH2840" i="12" s="1"/>
  <c r="D2226" i="12"/>
  <c r="AH2226" i="12" s="1"/>
  <c r="D1829" i="12"/>
  <c r="AH1829" i="12" s="1"/>
  <c r="D2971" i="12"/>
  <c r="AH2971" i="12" s="1"/>
  <c r="D2832" i="12"/>
  <c r="AH2832" i="12" s="1"/>
  <c r="D2683" i="12"/>
  <c r="AH2683" i="12" s="1"/>
  <c r="D2218" i="12"/>
  <c r="AH2218" i="12" s="1"/>
  <c r="D1821" i="12"/>
  <c r="AH1821" i="12" s="1"/>
  <c r="D3244" i="12"/>
  <c r="AH3244" i="12" s="1"/>
  <c r="D2963" i="12"/>
  <c r="AH2963" i="12" s="1"/>
  <c r="D2675" i="12"/>
  <c r="AH2675" i="12" s="1"/>
  <c r="D2210" i="12"/>
  <c r="AH2210" i="12" s="1"/>
  <c r="D1813" i="12"/>
  <c r="AH1813" i="12" s="1"/>
  <c r="D2528" i="12"/>
  <c r="AH2528" i="12" s="1"/>
  <c r="D2393" i="12"/>
  <c r="AH2393" i="12" s="1"/>
  <c r="D2202" i="12"/>
  <c r="AH2202" i="12" s="1"/>
  <c r="D1805" i="12"/>
  <c r="AH1805" i="12" s="1"/>
  <c r="D2659" i="12"/>
  <c r="AH2659" i="12" s="1"/>
  <c r="D3087" i="12"/>
  <c r="AH3087" i="12" s="1"/>
  <c r="D2808" i="12"/>
  <c r="AH2808" i="12" s="1"/>
  <c r="D2947" i="12"/>
  <c r="AH2947" i="12" s="1"/>
  <c r="D3228" i="12"/>
  <c r="AH3228" i="12" s="1"/>
  <c r="D2385" i="12"/>
  <c r="AH2385" i="12" s="1"/>
  <c r="D2194" i="12"/>
  <c r="AH2194" i="12" s="1"/>
  <c r="D1797" i="12"/>
  <c r="AH1797" i="12" s="1"/>
  <c r="D3220" i="12"/>
  <c r="AH3220" i="12" s="1"/>
  <c r="D2800" i="12"/>
  <c r="AH2800" i="12" s="1"/>
  <c r="D2186" i="12"/>
  <c r="AH2186" i="12" s="1"/>
  <c r="D1789" i="12"/>
  <c r="AH1789" i="12" s="1"/>
  <c r="D2931" i="12"/>
  <c r="AH2931" i="12" s="1"/>
  <c r="D2178" i="12"/>
  <c r="AH2178" i="12" s="1"/>
  <c r="D1781" i="12"/>
  <c r="AH1781" i="12" s="1"/>
  <c r="D3063" i="12"/>
  <c r="AH3063" i="12" s="1"/>
  <c r="D2784" i="12"/>
  <c r="AH2784" i="12" s="1"/>
  <c r="D2635" i="12"/>
  <c r="AH2635" i="12" s="1"/>
  <c r="D2496" i="12"/>
  <c r="AH2496" i="12" s="1"/>
  <c r="D2170" i="12"/>
  <c r="AH2170" i="12" s="1"/>
  <c r="D1773" i="12"/>
  <c r="AH1773" i="12" s="1"/>
  <c r="D2162" i="12"/>
  <c r="AH2162" i="12" s="1"/>
  <c r="D1765" i="12"/>
  <c r="AH1765" i="12" s="1"/>
  <c r="D3188" i="12"/>
  <c r="AH3188" i="12" s="1"/>
  <c r="D2345" i="12"/>
  <c r="AH2345" i="12" s="1"/>
  <c r="D2154" i="12"/>
  <c r="AH2154" i="12" s="1"/>
  <c r="D1757" i="12"/>
  <c r="AH1757" i="12" s="1"/>
  <c r="D2337" i="12"/>
  <c r="AH2337" i="12" s="1"/>
  <c r="D2899" i="12"/>
  <c r="AH2899" i="12" s="1"/>
  <c r="D2760" i="12"/>
  <c r="AH2760" i="12" s="1"/>
  <c r="D2611" i="12"/>
  <c r="AH2611" i="12" s="1"/>
  <c r="D2472" i="12"/>
  <c r="AH2472" i="12" s="1"/>
  <c r="D2146" i="12"/>
  <c r="AH2146" i="12" s="1"/>
  <c r="D1749" i="12"/>
  <c r="AH1749" i="12" s="1"/>
  <c r="D2464" i="12"/>
  <c r="AH2464" i="12" s="1"/>
  <c r="D3172" i="12"/>
  <c r="AH3172" i="12" s="1"/>
  <c r="D2138" i="12"/>
  <c r="AH2138" i="12" s="1"/>
  <c r="D1741" i="12"/>
  <c r="AH1741" i="12" s="1"/>
  <c r="D2595" i="12"/>
  <c r="AH2595" i="12" s="1"/>
  <c r="D1733" i="12"/>
  <c r="AH1733" i="12" s="1"/>
  <c r="D1557" i="12"/>
  <c r="AH1557" i="12" s="1"/>
  <c r="D1159" i="12"/>
  <c r="D1352" i="12"/>
  <c r="AH1352" i="12" s="1"/>
  <c r="D1534" i="12"/>
  <c r="D1470" i="12"/>
  <c r="D1661" i="12"/>
  <c r="AH1661" i="12" s="1"/>
  <c r="D1597" i="12"/>
  <c r="AH1597" i="12" s="1"/>
  <c r="D2130" i="12"/>
  <c r="AH2130" i="12" s="1"/>
  <c r="D2353" i="12"/>
  <c r="AH2353" i="12" s="1"/>
  <c r="D2512" i="12"/>
  <c r="AH2512" i="12" s="1"/>
  <c r="D2480" i="12"/>
  <c r="AH2480" i="12" s="1"/>
  <c r="D2691" i="12"/>
  <c r="AH2691" i="12" s="1"/>
  <c r="D2643" i="12"/>
  <c r="AH2643" i="12" s="1"/>
  <c r="D2816" i="12"/>
  <c r="AH2816" i="12" s="1"/>
  <c r="AZ42" i="5"/>
  <c r="BA42" i="5" s="1"/>
  <c r="BB156" i="5"/>
  <c r="BC156" i="5" s="1"/>
  <c r="AZ153" i="5"/>
  <c r="BA153" i="5" s="1"/>
  <c r="BB153" i="5"/>
  <c r="BC153" i="5" s="1"/>
  <c r="BB149" i="5"/>
  <c r="BC149" i="5" s="1"/>
  <c r="AZ145" i="5"/>
  <c r="BA145" i="5" s="1"/>
  <c r="BB145" i="5"/>
  <c r="BC145" i="5" s="1"/>
  <c r="AZ137" i="5"/>
  <c r="BA137" i="5" s="1"/>
  <c r="BB137" i="5"/>
  <c r="BC137" i="5" s="1"/>
  <c r="AZ129" i="5"/>
  <c r="BA129" i="5" s="1"/>
  <c r="BB129" i="5"/>
  <c r="BC129" i="5" s="1"/>
  <c r="AZ121" i="5"/>
  <c r="BA121" i="5" s="1"/>
  <c r="BB121" i="5"/>
  <c r="BC121" i="5" s="1"/>
  <c r="AZ117" i="5"/>
  <c r="BA117" i="5" s="1"/>
  <c r="BB117" i="5"/>
  <c r="BC117" i="5" s="1"/>
  <c r="AZ113" i="5"/>
  <c r="BA113" i="5" s="1"/>
  <c r="BB113" i="5"/>
  <c r="BC113" i="5" s="1"/>
  <c r="BB109" i="5"/>
  <c r="BC109" i="5" s="1"/>
  <c r="AZ109" i="5"/>
  <c r="BA109" i="5" s="1"/>
  <c r="AZ141" i="5"/>
  <c r="BA141" i="5" s="1"/>
  <c r="BB141" i="5"/>
  <c r="BC141" i="5" s="1"/>
  <c r="BB157" i="5"/>
  <c r="BC157" i="5" s="1"/>
  <c r="AZ133" i="5"/>
  <c r="BA133" i="5" s="1"/>
  <c r="BB133" i="5"/>
  <c r="BC133" i="5" s="1"/>
  <c r="AZ125" i="5"/>
  <c r="BA125" i="5" s="1"/>
  <c r="BB125" i="5"/>
  <c r="BC125" i="5" s="1"/>
  <c r="AZ154" i="5"/>
  <c r="BA154" i="5" s="1"/>
  <c r="AZ101" i="5"/>
  <c r="BA101" i="5" s="1"/>
  <c r="AZ93" i="5"/>
  <c r="BA93" i="5" s="1"/>
  <c r="AZ85" i="5"/>
  <c r="BA85" i="5" s="1"/>
  <c r="AZ77" i="5"/>
  <c r="BA77" i="5" s="1"/>
  <c r="AZ69" i="5"/>
  <c r="BA69" i="5" s="1"/>
  <c r="AZ61" i="5"/>
  <c r="BA61" i="5" s="1"/>
  <c r="AZ53" i="5"/>
  <c r="BA53" i="5" s="1"/>
  <c r="AZ45" i="5"/>
  <c r="BA45" i="5" s="1"/>
  <c r="BB40" i="5"/>
  <c r="BC40" i="5" s="1"/>
  <c r="BB105" i="5"/>
  <c r="BC105" i="5" s="1"/>
  <c r="BB97" i="5"/>
  <c r="BC97" i="5" s="1"/>
  <c r="BB89" i="5"/>
  <c r="BC89" i="5" s="1"/>
  <c r="BB81" i="5"/>
  <c r="BC81" i="5" s="1"/>
  <c r="BB73" i="5"/>
  <c r="BC73" i="5" s="1"/>
  <c r="BB65" i="5"/>
  <c r="BC65" i="5" s="1"/>
  <c r="BB57" i="5"/>
  <c r="BC57" i="5" s="1"/>
  <c r="BB49" i="5"/>
  <c r="BC49" i="5" s="1"/>
  <c r="BB41" i="5"/>
  <c r="BC41" i="5" s="1"/>
  <c r="AX2019" i="12" l="1"/>
  <c r="AX2015" i="12"/>
  <c r="AH2087" i="12"/>
  <c r="AU2028" i="12"/>
  <c r="AU2091" i="12"/>
  <c r="AU2026" i="12"/>
  <c r="AU2029" i="12"/>
  <c r="AU2014" i="12"/>
  <c r="AX2053" i="12"/>
  <c r="AX2080" i="12"/>
  <c r="AH2068" i="12"/>
  <c r="AH2059" i="12"/>
  <c r="AH1995" i="12"/>
  <c r="AH1985" i="12"/>
  <c r="AH2057" i="12"/>
  <c r="AH1993" i="12"/>
  <c r="AH2015" i="12"/>
  <c r="AU2081" i="12"/>
  <c r="AX1987" i="12"/>
  <c r="AX2091" i="12"/>
  <c r="AH1996" i="12"/>
  <c r="AH2051" i="12"/>
  <c r="AH2098" i="12"/>
  <c r="AH2034" i="12"/>
  <c r="AH1984" i="12"/>
  <c r="AU2076" i="12"/>
  <c r="AU2074" i="12"/>
  <c r="AU2073" i="12"/>
  <c r="AU2001" i="12"/>
  <c r="AU2088" i="12"/>
  <c r="AU2016" i="12"/>
  <c r="AX1994" i="12"/>
  <c r="AX2002" i="12"/>
  <c r="AX2036" i="12"/>
  <c r="AX1995" i="12"/>
  <c r="AX2056" i="12"/>
  <c r="AX2055" i="12"/>
  <c r="AX1991" i="12"/>
  <c r="BC159" i="5"/>
  <c r="B186" i="5" s="1"/>
  <c r="AH1988" i="12"/>
  <c r="AH2026" i="12"/>
  <c r="AH1983" i="12"/>
  <c r="AH2063" i="12"/>
  <c r="AH1991" i="12"/>
  <c r="AU2067" i="12"/>
  <c r="AU2066" i="12"/>
  <c r="AU1993" i="12"/>
  <c r="AU2100" i="12" s="1"/>
  <c r="B2119" i="12" s="1"/>
  <c r="AU2080" i="12"/>
  <c r="AU2008" i="12"/>
  <c r="AX2030" i="12"/>
  <c r="AX2093" i="12"/>
  <c r="AX2029" i="12"/>
  <c r="AX2048" i="12"/>
  <c r="AX1983" i="12"/>
  <c r="AH1987" i="12"/>
  <c r="AH2055" i="12"/>
  <c r="AU2059" i="12"/>
  <c r="AU2057" i="12"/>
  <c r="AU1985" i="12"/>
  <c r="AX2051" i="12"/>
  <c r="AX2074" i="12"/>
  <c r="AX2022" i="12"/>
  <c r="AH2013" i="12"/>
  <c r="AX1988" i="12"/>
  <c r="AX2008" i="12"/>
  <c r="AH2093" i="12"/>
  <c r="AU2077" i="12"/>
  <c r="AX2013" i="12"/>
  <c r="AH1413" i="12"/>
  <c r="B1547" i="12" s="1"/>
  <c r="EQ1024" i="12"/>
  <c r="DG1413" i="12"/>
  <c r="EU1024" i="12"/>
  <c r="AH1980" i="12"/>
  <c r="BR1877" i="12"/>
  <c r="BY1674" i="12"/>
  <c r="AU2072" i="12"/>
  <c r="AX2017" i="12"/>
  <c r="CC1674" i="12"/>
  <c r="AX1980" i="12"/>
  <c r="AW1980" i="12" s="1"/>
  <c r="AY1980" i="12" s="1"/>
  <c r="B2115" i="12" s="1"/>
  <c r="BF1690" i="12"/>
  <c r="B1721" i="12" s="1"/>
  <c r="BU1674" i="12"/>
  <c r="CY1413" i="12"/>
  <c r="EM1024" i="12"/>
  <c r="AH1024" i="12"/>
  <c r="B1284" i="12" s="1"/>
  <c r="BH169" i="12"/>
  <c r="DC1413" i="12"/>
  <c r="CR487" i="12"/>
  <c r="CN487" i="12"/>
  <c r="CJ487" i="12"/>
  <c r="CN624" i="12"/>
  <c r="AH624" i="12"/>
  <c r="B632" i="12" s="1"/>
  <c r="CR624" i="12"/>
  <c r="CJ624" i="12"/>
  <c r="DL761" i="12"/>
  <c r="DD761" i="12"/>
  <c r="DH761" i="12"/>
  <c r="AH761" i="12"/>
  <c r="B895" i="12" s="1"/>
  <c r="EI1024" i="12"/>
  <c r="AH1674" i="12"/>
  <c r="B1682" i="12" s="1"/>
  <c r="BN1877" i="12"/>
  <c r="BJ1877" i="12"/>
  <c r="BF1867" i="12"/>
  <c r="B1882" i="12" s="1"/>
  <c r="BU1850" i="12"/>
  <c r="BY1850" i="12"/>
  <c r="CC1850" i="12"/>
  <c r="AH1850" i="12"/>
  <c r="B1858" i="12" s="1"/>
  <c r="AH2247" i="12"/>
  <c r="B2251" i="12" s="1"/>
  <c r="AH2712" i="12"/>
  <c r="B2720" i="12" s="1"/>
  <c r="AJ2438" i="12"/>
  <c r="B2443" i="12" s="1"/>
  <c r="AH2438" i="12"/>
  <c r="B2446" i="12" s="1"/>
  <c r="AH2573" i="12"/>
  <c r="B2581" i="12" s="1"/>
  <c r="AM2573" i="12"/>
  <c r="B2580" i="12" s="1"/>
  <c r="AH2861" i="12"/>
  <c r="B2869" i="12" s="1"/>
  <c r="AH3000" i="12"/>
  <c r="AH3140" i="12"/>
  <c r="B3148" i="12" s="1"/>
  <c r="AH3281" i="12"/>
  <c r="B3289" i="12" s="1"/>
  <c r="AR3140" i="12"/>
  <c r="AM3140" i="12"/>
  <c r="AM3000" i="12"/>
  <c r="AM2861" i="12"/>
  <c r="B2868" i="12" s="1"/>
  <c r="AM2712" i="12"/>
  <c r="B2719" i="12" s="1"/>
  <c r="AM1877" i="12"/>
  <c r="B1884" i="12" s="1"/>
  <c r="AM1850" i="12"/>
  <c r="AR1850" i="12"/>
  <c r="BG1850" i="12"/>
  <c r="BB1850" i="12"/>
  <c r="BL1850" i="12"/>
  <c r="AW1850" i="12"/>
  <c r="BQ1850" i="12"/>
  <c r="AM1715" i="12"/>
  <c r="B1722" i="12" s="1"/>
  <c r="AM1674" i="12"/>
  <c r="BL1674" i="12"/>
  <c r="AR1674" i="12"/>
  <c r="BQ1674" i="12"/>
  <c r="AW1674" i="12"/>
  <c r="BG1674" i="12"/>
  <c r="BB1674" i="12"/>
  <c r="AW1413" i="12"/>
  <c r="CP1024" i="12"/>
  <c r="BQ1413" i="12"/>
  <c r="BV1413" i="12"/>
  <c r="CF1413" i="12"/>
  <c r="BB1413" i="12"/>
  <c r="CK1413" i="12"/>
  <c r="CA1413" i="12"/>
  <c r="CU1413" i="12"/>
  <c r="CP1413" i="12"/>
  <c r="BG1413" i="12"/>
  <c r="AR1413" i="12"/>
  <c r="BL1413" i="12"/>
  <c r="AM1413" i="12"/>
  <c r="BL1024" i="12"/>
  <c r="CF1024" i="12"/>
  <c r="DO1024" i="12"/>
  <c r="CZ761" i="12"/>
  <c r="CA761" i="12"/>
  <c r="CK761" i="12"/>
  <c r="CP761" i="12"/>
  <c r="BQ761" i="12"/>
  <c r="CF761" i="12"/>
  <c r="BG761" i="12"/>
  <c r="BV761" i="12"/>
  <c r="AW761" i="12"/>
  <c r="BL761" i="12"/>
  <c r="AM761" i="12"/>
  <c r="BB761" i="12"/>
  <c r="AR761" i="12"/>
  <c r="CU761" i="12"/>
  <c r="BB624" i="12"/>
  <c r="AM624" i="12"/>
  <c r="BL624" i="12"/>
  <c r="AW624" i="12"/>
  <c r="CF624" i="12"/>
  <c r="BG624" i="12"/>
  <c r="BV624" i="12"/>
  <c r="BQ624" i="12"/>
  <c r="CA624" i="12"/>
  <c r="AR624" i="12"/>
  <c r="AH487" i="12"/>
  <c r="B497" i="12" s="1"/>
  <c r="BL487" i="12"/>
  <c r="BV487" i="12"/>
  <c r="CF487" i="12"/>
  <c r="BQ487" i="12"/>
  <c r="AW487" i="12"/>
  <c r="AR487" i="12"/>
  <c r="BB487" i="12"/>
  <c r="BG487" i="12"/>
  <c r="AM487" i="12"/>
  <c r="CA487" i="12"/>
  <c r="AH351" i="12"/>
  <c r="B358" i="12" s="1"/>
  <c r="AM351" i="12"/>
  <c r="B357" i="12" s="1"/>
  <c r="BV1024" i="12"/>
  <c r="DT1024" i="12"/>
  <c r="AW1024" i="12"/>
  <c r="DY1024" i="12"/>
  <c r="DE1024" i="12"/>
  <c r="BG1024" i="12"/>
  <c r="CU1024" i="12"/>
  <c r="AM1024" i="12"/>
  <c r="BQ1024" i="12"/>
  <c r="AR1024" i="12"/>
  <c r="ED1024" i="12"/>
  <c r="CA1024" i="12"/>
  <c r="BB1024" i="12"/>
  <c r="CZ1024" i="12"/>
  <c r="CK1024" i="12"/>
  <c r="DJ1024" i="12"/>
  <c r="AM3281" i="12"/>
  <c r="AR3281" i="12"/>
  <c r="AH2100" i="12" l="1"/>
  <c r="B2116" i="12" s="1"/>
  <c r="EV1024" i="12"/>
  <c r="B1282" i="12" s="1"/>
  <c r="CS487" i="12"/>
  <c r="B495" i="12" s="1"/>
  <c r="CD1674" i="12"/>
  <c r="B1680" i="12" s="1"/>
  <c r="DH1413" i="12"/>
  <c r="B1545" i="12" s="1"/>
  <c r="EJ1024" i="12"/>
  <c r="B1283" i="12" s="1"/>
  <c r="CV1413" i="12"/>
  <c r="B1546" i="12" s="1"/>
  <c r="CG487" i="12"/>
  <c r="B496" i="12" s="1"/>
  <c r="BR1674" i="12"/>
  <c r="B1681" i="12" s="1"/>
  <c r="BS1877" i="12"/>
  <c r="B1881" i="12" s="1"/>
  <c r="CS624" i="12"/>
  <c r="B630" i="12" s="1"/>
  <c r="CG624" i="12"/>
  <c r="B631" i="12" s="1"/>
  <c r="DA761" i="12"/>
  <c r="B894" i="12" s="1"/>
  <c r="DM761" i="12"/>
  <c r="B893" i="12" s="1"/>
  <c r="CD1850" i="12"/>
  <c r="B1856" i="12" s="1"/>
  <c r="BR1850" i="12"/>
  <c r="B1857" i="12" s="1"/>
  <c r="B3010" i="12"/>
  <c r="B3009" i="12"/>
  <c r="AS3140" i="12"/>
  <c r="B3147" i="12" s="1"/>
  <c r="AS3281" i="12"/>
  <c r="B3288" i="12" s="1"/>
  <c r="AU157" i="5" l="1"/>
  <c r="AU158" i="5"/>
  <c r="AG41" i="5"/>
  <c r="AL41" i="5"/>
  <c r="AM41" i="5"/>
  <c r="AN41" i="5"/>
  <c r="AO41" i="5"/>
  <c r="AQ41" i="5"/>
  <c r="AR41" i="5"/>
  <c r="AS41" i="5"/>
  <c r="AU41" i="5"/>
  <c r="AG42" i="5"/>
  <c r="AL42" i="5"/>
  <c r="AM42" i="5"/>
  <c r="AN42" i="5"/>
  <c r="AO42" i="5"/>
  <c r="AQ42" i="5"/>
  <c r="AR42" i="5"/>
  <c r="AS42" i="5"/>
  <c r="AU42" i="5"/>
  <c r="AG43" i="5"/>
  <c r="AL43" i="5"/>
  <c r="AM43" i="5"/>
  <c r="AN43" i="5"/>
  <c r="AO43" i="5"/>
  <c r="AQ43" i="5"/>
  <c r="AR43" i="5"/>
  <c r="AS43" i="5"/>
  <c r="AU43" i="5"/>
  <c r="AG44" i="5"/>
  <c r="AL44" i="5"/>
  <c r="AM44" i="5"/>
  <c r="AN44" i="5"/>
  <c r="AO44" i="5"/>
  <c r="AQ44" i="5"/>
  <c r="AR44" i="5"/>
  <c r="AS44" i="5"/>
  <c r="AU44" i="5"/>
  <c r="AG45" i="5"/>
  <c r="AL45" i="5"/>
  <c r="AM45" i="5"/>
  <c r="AN45" i="5"/>
  <c r="AO45" i="5"/>
  <c r="AQ45" i="5"/>
  <c r="AR45" i="5"/>
  <c r="AS45" i="5"/>
  <c r="AU45" i="5"/>
  <c r="AG46" i="5"/>
  <c r="AL46" i="5"/>
  <c r="AM46" i="5"/>
  <c r="AN46" i="5"/>
  <c r="AO46" i="5"/>
  <c r="AQ46" i="5"/>
  <c r="AR46" i="5"/>
  <c r="AS46" i="5"/>
  <c r="AU46" i="5"/>
  <c r="AG47" i="5"/>
  <c r="AL47" i="5"/>
  <c r="AM47" i="5"/>
  <c r="AN47" i="5"/>
  <c r="AO47" i="5"/>
  <c r="AQ47" i="5"/>
  <c r="AR47" i="5"/>
  <c r="AS47" i="5"/>
  <c r="AU47" i="5"/>
  <c r="AG48" i="5"/>
  <c r="AL48" i="5"/>
  <c r="AM48" i="5"/>
  <c r="AN48" i="5"/>
  <c r="AO48" i="5"/>
  <c r="AQ48" i="5"/>
  <c r="AR48" i="5"/>
  <c r="AS48" i="5"/>
  <c r="AU48" i="5"/>
  <c r="AG49" i="5"/>
  <c r="AL49" i="5"/>
  <c r="AM49" i="5"/>
  <c r="AN49" i="5"/>
  <c r="AO49" i="5"/>
  <c r="AQ49" i="5"/>
  <c r="AR49" i="5"/>
  <c r="AS49" i="5"/>
  <c r="AU49" i="5"/>
  <c r="AG50" i="5"/>
  <c r="AL50" i="5"/>
  <c r="AM50" i="5"/>
  <c r="AN50" i="5"/>
  <c r="AO50" i="5"/>
  <c r="AQ50" i="5"/>
  <c r="AR50" i="5"/>
  <c r="AS50" i="5"/>
  <c r="AU50" i="5"/>
  <c r="AG51" i="5"/>
  <c r="AL51" i="5"/>
  <c r="AM51" i="5"/>
  <c r="AN51" i="5"/>
  <c r="AO51" i="5"/>
  <c r="AQ51" i="5"/>
  <c r="AR51" i="5"/>
  <c r="AS51" i="5"/>
  <c r="AU51" i="5"/>
  <c r="AG52" i="5"/>
  <c r="AL52" i="5"/>
  <c r="AM52" i="5"/>
  <c r="AN52" i="5"/>
  <c r="AO52" i="5"/>
  <c r="AQ52" i="5"/>
  <c r="AR52" i="5"/>
  <c r="AS52" i="5"/>
  <c r="AU52" i="5"/>
  <c r="AG53" i="5"/>
  <c r="AL53" i="5"/>
  <c r="AM53" i="5"/>
  <c r="AN53" i="5"/>
  <c r="AO53" i="5"/>
  <c r="AQ53" i="5"/>
  <c r="AR53" i="5"/>
  <c r="AS53" i="5"/>
  <c r="AU53" i="5"/>
  <c r="AG54" i="5"/>
  <c r="AL54" i="5"/>
  <c r="AM54" i="5"/>
  <c r="AN54" i="5"/>
  <c r="AO54" i="5"/>
  <c r="AQ54" i="5"/>
  <c r="AR54" i="5"/>
  <c r="AS54" i="5"/>
  <c r="AU54" i="5"/>
  <c r="AG55" i="5"/>
  <c r="AL55" i="5"/>
  <c r="AM55" i="5"/>
  <c r="AN55" i="5"/>
  <c r="AO55" i="5"/>
  <c r="AQ55" i="5"/>
  <c r="AR55" i="5"/>
  <c r="AS55" i="5"/>
  <c r="AU55" i="5"/>
  <c r="AG56" i="5"/>
  <c r="AL56" i="5"/>
  <c r="AM56" i="5"/>
  <c r="AN56" i="5"/>
  <c r="AO56" i="5"/>
  <c r="AQ56" i="5"/>
  <c r="AR56" i="5"/>
  <c r="AS56" i="5"/>
  <c r="AU56" i="5"/>
  <c r="AG57" i="5"/>
  <c r="AL57" i="5"/>
  <c r="AM57" i="5"/>
  <c r="AN57" i="5"/>
  <c r="AO57" i="5"/>
  <c r="AQ57" i="5"/>
  <c r="AR57" i="5"/>
  <c r="AS57" i="5"/>
  <c r="AU57" i="5"/>
  <c r="AG58" i="5"/>
  <c r="AL58" i="5"/>
  <c r="AM58" i="5"/>
  <c r="AN58" i="5"/>
  <c r="AO58" i="5"/>
  <c r="AQ58" i="5"/>
  <c r="AR58" i="5"/>
  <c r="AS58" i="5"/>
  <c r="AU58" i="5"/>
  <c r="AG59" i="5"/>
  <c r="AL59" i="5"/>
  <c r="AM59" i="5"/>
  <c r="AN59" i="5"/>
  <c r="AO59" i="5"/>
  <c r="AQ59" i="5"/>
  <c r="AR59" i="5"/>
  <c r="AS59" i="5"/>
  <c r="AU59" i="5"/>
  <c r="AG60" i="5"/>
  <c r="AL60" i="5"/>
  <c r="AM60" i="5"/>
  <c r="AN60" i="5"/>
  <c r="AO60" i="5"/>
  <c r="AQ60" i="5"/>
  <c r="AR60" i="5"/>
  <c r="AS60" i="5"/>
  <c r="AU60" i="5"/>
  <c r="AG61" i="5"/>
  <c r="AL61" i="5"/>
  <c r="AM61" i="5"/>
  <c r="AN61" i="5"/>
  <c r="AO61" i="5"/>
  <c r="AQ61" i="5"/>
  <c r="AR61" i="5"/>
  <c r="AS61" i="5"/>
  <c r="AU61" i="5"/>
  <c r="AG62" i="5"/>
  <c r="AL62" i="5"/>
  <c r="AM62" i="5"/>
  <c r="AN62" i="5"/>
  <c r="AO62" i="5"/>
  <c r="AQ62" i="5"/>
  <c r="AR62" i="5"/>
  <c r="AS62" i="5"/>
  <c r="AU62" i="5"/>
  <c r="AG63" i="5"/>
  <c r="AL63" i="5"/>
  <c r="AM63" i="5"/>
  <c r="AN63" i="5"/>
  <c r="AO63" i="5"/>
  <c r="AQ63" i="5"/>
  <c r="AR63" i="5"/>
  <c r="AS63" i="5"/>
  <c r="AU63" i="5"/>
  <c r="AG64" i="5"/>
  <c r="AL64" i="5"/>
  <c r="AM64" i="5"/>
  <c r="AN64" i="5"/>
  <c r="AO64" i="5"/>
  <c r="AQ64" i="5"/>
  <c r="AR64" i="5"/>
  <c r="AS64" i="5"/>
  <c r="AU64" i="5"/>
  <c r="AG65" i="5"/>
  <c r="AL65" i="5"/>
  <c r="AM65" i="5"/>
  <c r="AN65" i="5"/>
  <c r="AO65" i="5"/>
  <c r="AQ65" i="5"/>
  <c r="AR65" i="5"/>
  <c r="AS65" i="5"/>
  <c r="AU65" i="5"/>
  <c r="AG66" i="5"/>
  <c r="AL66" i="5"/>
  <c r="AM66" i="5"/>
  <c r="AN66" i="5"/>
  <c r="AO66" i="5"/>
  <c r="AQ66" i="5"/>
  <c r="AR66" i="5"/>
  <c r="AS66" i="5"/>
  <c r="AU66" i="5"/>
  <c r="AG67" i="5"/>
  <c r="AL67" i="5"/>
  <c r="AM67" i="5"/>
  <c r="AN67" i="5"/>
  <c r="AO67" i="5"/>
  <c r="AQ67" i="5"/>
  <c r="AR67" i="5"/>
  <c r="AS67" i="5"/>
  <c r="AU67" i="5"/>
  <c r="AG68" i="5"/>
  <c r="AL68" i="5"/>
  <c r="AM68" i="5"/>
  <c r="AN68" i="5"/>
  <c r="AO68" i="5"/>
  <c r="AQ68" i="5"/>
  <c r="AR68" i="5"/>
  <c r="AS68" i="5"/>
  <c r="AU68" i="5"/>
  <c r="AG69" i="5"/>
  <c r="AL69" i="5"/>
  <c r="AM69" i="5"/>
  <c r="AN69" i="5"/>
  <c r="AO69" i="5"/>
  <c r="AQ69" i="5"/>
  <c r="AR69" i="5"/>
  <c r="AS69" i="5"/>
  <c r="AU69" i="5"/>
  <c r="AG70" i="5"/>
  <c r="AL70" i="5"/>
  <c r="AM70" i="5"/>
  <c r="AN70" i="5"/>
  <c r="AO70" i="5"/>
  <c r="AQ70" i="5"/>
  <c r="AR70" i="5"/>
  <c r="AS70" i="5"/>
  <c r="AU70" i="5"/>
  <c r="AG71" i="5"/>
  <c r="AL71" i="5"/>
  <c r="AM71" i="5"/>
  <c r="AN71" i="5"/>
  <c r="AO71" i="5"/>
  <c r="AQ71" i="5"/>
  <c r="AR71" i="5"/>
  <c r="AS71" i="5"/>
  <c r="AU71" i="5"/>
  <c r="AG72" i="5"/>
  <c r="AL72" i="5"/>
  <c r="AM72" i="5"/>
  <c r="AN72" i="5"/>
  <c r="AO72" i="5"/>
  <c r="AQ72" i="5"/>
  <c r="AR72" i="5"/>
  <c r="AS72" i="5"/>
  <c r="AU72" i="5"/>
  <c r="AG73" i="5"/>
  <c r="AL73" i="5"/>
  <c r="AM73" i="5"/>
  <c r="AN73" i="5"/>
  <c r="AO73" i="5"/>
  <c r="AQ73" i="5"/>
  <c r="AR73" i="5"/>
  <c r="AS73" i="5"/>
  <c r="AU73" i="5"/>
  <c r="AG74" i="5"/>
  <c r="AL74" i="5"/>
  <c r="AM74" i="5"/>
  <c r="AN74" i="5"/>
  <c r="AO74" i="5"/>
  <c r="AQ74" i="5"/>
  <c r="AR74" i="5"/>
  <c r="AS74" i="5"/>
  <c r="AU74" i="5"/>
  <c r="AG75" i="5"/>
  <c r="AL75" i="5"/>
  <c r="AM75" i="5"/>
  <c r="AN75" i="5"/>
  <c r="AO75" i="5"/>
  <c r="AQ75" i="5"/>
  <c r="AR75" i="5"/>
  <c r="AS75" i="5"/>
  <c r="AU75" i="5"/>
  <c r="AG76" i="5"/>
  <c r="AL76" i="5"/>
  <c r="AM76" i="5"/>
  <c r="AN76" i="5"/>
  <c r="AO76" i="5"/>
  <c r="AQ76" i="5"/>
  <c r="AR76" i="5"/>
  <c r="AS76" i="5"/>
  <c r="AU76" i="5"/>
  <c r="AG77" i="5"/>
  <c r="AL77" i="5"/>
  <c r="AM77" i="5"/>
  <c r="AN77" i="5"/>
  <c r="AO77" i="5"/>
  <c r="AQ77" i="5"/>
  <c r="AR77" i="5"/>
  <c r="AS77" i="5"/>
  <c r="AU77" i="5"/>
  <c r="AG78" i="5"/>
  <c r="AL78" i="5"/>
  <c r="AM78" i="5"/>
  <c r="AN78" i="5"/>
  <c r="AO78" i="5"/>
  <c r="AQ78" i="5"/>
  <c r="AR78" i="5"/>
  <c r="AS78" i="5"/>
  <c r="AU78" i="5"/>
  <c r="AG79" i="5"/>
  <c r="AL79" i="5"/>
  <c r="AM79" i="5"/>
  <c r="AN79" i="5"/>
  <c r="AO79" i="5"/>
  <c r="AQ79" i="5"/>
  <c r="AR79" i="5"/>
  <c r="AS79" i="5"/>
  <c r="AU79" i="5"/>
  <c r="AG80" i="5"/>
  <c r="AL80" i="5"/>
  <c r="AM80" i="5"/>
  <c r="AN80" i="5"/>
  <c r="AO80" i="5"/>
  <c r="AQ80" i="5"/>
  <c r="AR80" i="5"/>
  <c r="AS80" i="5"/>
  <c r="AU80" i="5"/>
  <c r="AG81" i="5"/>
  <c r="AL81" i="5"/>
  <c r="AM81" i="5"/>
  <c r="AN81" i="5"/>
  <c r="AO81" i="5"/>
  <c r="AQ81" i="5"/>
  <c r="AR81" i="5"/>
  <c r="AS81" i="5"/>
  <c r="AU81" i="5"/>
  <c r="AG82" i="5"/>
  <c r="AL82" i="5"/>
  <c r="AM82" i="5"/>
  <c r="AN82" i="5"/>
  <c r="AO82" i="5"/>
  <c r="AQ82" i="5"/>
  <c r="AR82" i="5"/>
  <c r="AS82" i="5"/>
  <c r="AU82" i="5"/>
  <c r="AG83" i="5"/>
  <c r="AL83" i="5"/>
  <c r="AM83" i="5"/>
  <c r="AN83" i="5"/>
  <c r="AO83" i="5"/>
  <c r="AQ83" i="5"/>
  <c r="AR83" i="5"/>
  <c r="AS83" i="5"/>
  <c r="AU83" i="5"/>
  <c r="AG84" i="5"/>
  <c r="AL84" i="5"/>
  <c r="AM84" i="5"/>
  <c r="AN84" i="5"/>
  <c r="AO84" i="5"/>
  <c r="AQ84" i="5"/>
  <c r="AR84" i="5"/>
  <c r="AS84" i="5"/>
  <c r="AU84" i="5"/>
  <c r="AG85" i="5"/>
  <c r="AL85" i="5"/>
  <c r="AM85" i="5"/>
  <c r="AN85" i="5"/>
  <c r="AO85" i="5"/>
  <c r="AQ85" i="5"/>
  <c r="AR85" i="5"/>
  <c r="AS85" i="5"/>
  <c r="AU85" i="5"/>
  <c r="AG86" i="5"/>
  <c r="AL86" i="5"/>
  <c r="AM86" i="5"/>
  <c r="AN86" i="5"/>
  <c r="AO86" i="5"/>
  <c r="AQ86" i="5"/>
  <c r="AR86" i="5"/>
  <c r="AS86" i="5"/>
  <c r="AU86" i="5"/>
  <c r="AG87" i="5"/>
  <c r="AL87" i="5"/>
  <c r="AM87" i="5"/>
  <c r="AN87" i="5"/>
  <c r="AO87" i="5"/>
  <c r="AQ87" i="5"/>
  <c r="AR87" i="5"/>
  <c r="AS87" i="5"/>
  <c r="AU87" i="5"/>
  <c r="AG88" i="5"/>
  <c r="AL88" i="5"/>
  <c r="AM88" i="5"/>
  <c r="AN88" i="5"/>
  <c r="AO88" i="5"/>
  <c r="AQ88" i="5"/>
  <c r="AR88" i="5"/>
  <c r="AS88" i="5"/>
  <c r="AU88" i="5"/>
  <c r="AG89" i="5"/>
  <c r="AL89" i="5"/>
  <c r="AM89" i="5"/>
  <c r="AN89" i="5"/>
  <c r="AO89" i="5"/>
  <c r="AQ89" i="5"/>
  <c r="AR89" i="5"/>
  <c r="AS89" i="5"/>
  <c r="AU89" i="5"/>
  <c r="AG90" i="5"/>
  <c r="AL90" i="5"/>
  <c r="AM90" i="5"/>
  <c r="AN90" i="5"/>
  <c r="AO90" i="5"/>
  <c r="AQ90" i="5"/>
  <c r="AR90" i="5"/>
  <c r="AS90" i="5"/>
  <c r="AU90" i="5"/>
  <c r="AG91" i="5"/>
  <c r="AL91" i="5"/>
  <c r="AM91" i="5"/>
  <c r="AN91" i="5"/>
  <c r="AO91" i="5"/>
  <c r="AQ91" i="5"/>
  <c r="AR91" i="5"/>
  <c r="AS91" i="5"/>
  <c r="AU91" i="5"/>
  <c r="AG92" i="5"/>
  <c r="AL92" i="5"/>
  <c r="AM92" i="5"/>
  <c r="AN92" i="5"/>
  <c r="AO92" i="5"/>
  <c r="AQ92" i="5"/>
  <c r="AR92" i="5"/>
  <c r="AS92" i="5"/>
  <c r="AU92" i="5"/>
  <c r="AG93" i="5"/>
  <c r="AL93" i="5"/>
  <c r="AM93" i="5"/>
  <c r="AN93" i="5"/>
  <c r="AO93" i="5"/>
  <c r="AQ93" i="5"/>
  <c r="AR93" i="5"/>
  <c r="AS93" i="5"/>
  <c r="AU93" i="5"/>
  <c r="AG94" i="5"/>
  <c r="AL94" i="5"/>
  <c r="AM94" i="5"/>
  <c r="AN94" i="5"/>
  <c r="AO94" i="5"/>
  <c r="AQ94" i="5"/>
  <c r="AR94" i="5"/>
  <c r="AS94" i="5"/>
  <c r="AU94" i="5"/>
  <c r="AG95" i="5"/>
  <c r="AL95" i="5"/>
  <c r="AM95" i="5"/>
  <c r="AN95" i="5"/>
  <c r="AO95" i="5"/>
  <c r="AQ95" i="5"/>
  <c r="AR95" i="5"/>
  <c r="AS95" i="5"/>
  <c r="AU95" i="5"/>
  <c r="AG96" i="5"/>
  <c r="AL96" i="5"/>
  <c r="AM96" i="5"/>
  <c r="AN96" i="5"/>
  <c r="AO96" i="5"/>
  <c r="AQ96" i="5"/>
  <c r="AR96" i="5"/>
  <c r="AS96" i="5"/>
  <c r="AU96" i="5"/>
  <c r="AG97" i="5"/>
  <c r="AL97" i="5"/>
  <c r="AM97" i="5"/>
  <c r="AN97" i="5"/>
  <c r="AO97" i="5"/>
  <c r="AQ97" i="5"/>
  <c r="AR97" i="5"/>
  <c r="AS97" i="5"/>
  <c r="AU97" i="5"/>
  <c r="AG98" i="5"/>
  <c r="AL98" i="5"/>
  <c r="AM98" i="5"/>
  <c r="AN98" i="5"/>
  <c r="AO98" i="5"/>
  <c r="AQ98" i="5"/>
  <c r="AR98" i="5"/>
  <c r="AS98" i="5"/>
  <c r="AU98" i="5"/>
  <c r="AG99" i="5"/>
  <c r="AL99" i="5"/>
  <c r="AM99" i="5"/>
  <c r="AN99" i="5"/>
  <c r="AO99" i="5"/>
  <c r="AQ99" i="5"/>
  <c r="AR99" i="5"/>
  <c r="AS99" i="5"/>
  <c r="AU99" i="5"/>
  <c r="AG100" i="5"/>
  <c r="AL100" i="5"/>
  <c r="AM100" i="5"/>
  <c r="AN100" i="5"/>
  <c r="AO100" i="5"/>
  <c r="AQ100" i="5"/>
  <c r="AR100" i="5"/>
  <c r="AS100" i="5"/>
  <c r="AU100" i="5"/>
  <c r="AG101" i="5"/>
  <c r="AL101" i="5"/>
  <c r="AM101" i="5"/>
  <c r="AN101" i="5"/>
  <c r="AO101" i="5"/>
  <c r="AQ101" i="5"/>
  <c r="AR101" i="5"/>
  <c r="AS101" i="5"/>
  <c r="AU101" i="5"/>
  <c r="AG102" i="5"/>
  <c r="AL102" i="5"/>
  <c r="AM102" i="5"/>
  <c r="AN102" i="5"/>
  <c r="AO102" i="5"/>
  <c r="AQ102" i="5"/>
  <c r="AR102" i="5"/>
  <c r="AS102" i="5"/>
  <c r="AU102" i="5"/>
  <c r="AG103" i="5"/>
  <c r="AL103" i="5"/>
  <c r="AM103" i="5"/>
  <c r="AN103" i="5"/>
  <c r="AO103" i="5"/>
  <c r="AQ103" i="5"/>
  <c r="AR103" i="5"/>
  <c r="AS103" i="5"/>
  <c r="AU103" i="5"/>
  <c r="AG104" i="5"/>
  <c r="AL104" i="5"/>
  <c r="AM104" i="5"/>
  <c r="AN104" i="5"/>
  <c r="AO104" i="5"/>
  <c r="AQ104" i="5"/>
  <c r="AR104" i="5"/>
  <c r="AS104" i="5"/>
  <c r="AU104" i="5"/>
  <c r="AG105" i="5"/>
  <c r="AL105" i="5"/>
  <c r="AM105" i="5"/>
  <c r="AN105" i="5"/>
  <c r="AO105" i="5"/>
  <c r="AQ105" i="5"/>
  <c r="AR105" i="5"/>
  <c r="AS105" i="5"/>
  <c r="AU105" i="5"/>
  <c r="AG106" i="5"/>
  <c r="AL106" i="5"/>
  <c r="AM106" i="5"/>
  <c r="AN106" i="5"/>
  <c r="AO106" i="5"/>
  <c r="AQ106" i="5"/>
  <c r="AR106" i="5"/>
  <c r="AS106" i="5"/>
  <c r="AU106" i="5"/>
  <c r="AG107" i="5"/>
  <c r="AL107" i="5"/>
  <c r="AM107" i="5"/>
  <c r="AN107" i="5"/>
  <c r="AO107" i="5"/>
  <c r="AQ107" i="5"/>
  <c r="AR107" i="5"/>
  <c r="AS107" i="5"/>
  <c r="AU107" i="5"/>
  <c r="AG108" i="5"/>
  <c r="AL108" i="5"/>
  <c r="AM108" i="5"/>
  <c r="AN108" i="5"/>
  <c r="AO108" i="5"/>
  <c r="AQ108" i="5"/>
  <c r="AR108" i="5"/>
  <c r="AS108" i="5"/>
  <c r="AU108" i="5"/>
  <c r="AG109" i="5"/>
  <c r="AL109" i="5"/>
  <c r="AM109" i="5"/>
  <c r="AN109" i="5"/>
  <c r="AO109" i="5"/>
  <c r="AQ109" i="5"/>
  <c r="AR109" i="5"/>
  <c r="AS109" i="5"/>
  <c r="AU109" i="5"/>
  <c r="AG110" i="5"/>
  <c r="AL110" i="5"/>
  <c r="AM110" i="5"/>
  <c r="AN110" i="5"/>
  <c r="AO110" i="5"/>
  <c r="AQ110" i="5"/>
  <c r="AR110" i="5"/>
  <c r="AS110" i="5"/>
  <c r="AU110" i="5"/>
  <c r="AG111" i="5"/>
  <c r="AL111" i="5"/>
  <c r="AM111" i="5"/>
  <c r="AN111" i="5"/>
  <c r="AO111" i="5"/>
  <c r="AQ111" i="5"/>
  <c r="AR111" i="5"/>
  <c r="AS111" i="5"/>
  <c r="AU111" i="5"/>
  <c r="AG112" i="5"/>
  <c r="AL112" i="5"/>
  <c r="AM112" i="5"/>
  <c r="AN112" i="5"/>
  <c r="AO112" i="5"/>
  <c r="AQ112" i="5"/>
  <c r="AR112" i="5"/>
  <c r="AS112" i="5"/>
  <c r="AU112" i="5"/>
  <c r="AG113" i="5"/>
  <c r="AL113" i="5"/>
  <c r="AM113" i="5"/>
  <c r="AN113" i="5"/>
  <c r="AO113" i="5"/>
  <c r="AQ113" i="5"/>
  <c r="AR113" i="5"/>
  <c r="AS113" i="5"/>
  <c r="AU113" i="5"/>
  <c r="AG114" i="5"/>
  <c r="AL114" i="5"/>
  <c r="AM114" i="5"/>
  <c r="AN114" i="5"/>
  <c r="AO114" i="5"/>
  <c r="AQ114" i="5"/>
  <c r="AR114" i="5"/>
  <c r="AS114" i="5"/>
  <c r="AU114" i="5"/>
  <c r="AG115" i="5"/>
  <c r="AL115" i="5"/>
  <c r="AM115" i="5"/>
  <c r="AN115" i="5"/>
  <c r="AO115" i="5"/>
  <c r="AQ115" i="5"/>
  <c r="AR115" i="5"/>
  <c r="AS115" i="5"/>
  <c r="AU115" i="5"/>
  <c r="AG116" i="5"/>
  <c r="AL116" i="5"/>
  <c r="AM116" i="5"/>
  <c r="AN116" i="5"/>
  <c r="AO116" i="5"/>
  <c r="AQ116" i="5"/>
  <c r="AR116" i="5"/>
  <c r="AS116" i="5"/>
  <c r="AU116" i="5"/>
  <c r="AG117" i="5"/>
  <c r="AL117" i="5"/>
  <c r="AM117" i="5"/>
  <c r="AN117" i="5"/>
  <c r="AO117" i="5"/>
  <c r="AQ117" i="5"/>
  <c r="AR117" i="5"/>
  <c r="AS117" i="5"/>
  <c r="AU117" i="5"/>
  <c r="AG118" i="5"/>
  <c r="AL118" i="5"/>
  <c r="AM118" i="5"/>
  <c r="AN118" i="5"/>
  <c r="AO118" i="5"/>
  <c r="AQ118" i="5"/>
  <c r="AR118" i="5"/>
  <c r="AS118" i="5"/>
  <c r="AU118" i="5"/>
  <c r="AG119" i="5"/>
  <c r="AL119" i="5"/>
  <c r="AM119" i="5"/>
  <c r="AN119" i="5"/>
  <c r="AO119" i="5"/>
  <c r="AQ119" i="5"/>
  <c r="AR119" i="5"/>
  <c r="AS119" i="5"/>
  <c r="AU119" i="5"/>
  <c r="AG120" i="5"/>
  <c r="AL120" i="5"/>
  <c r="AM120" i="5"/>
  <c r="AN120" i="5"/>
  <c r="AO120" i="5"/>
  <c r="AQ120" i="5"/>
  <c r="AR120" i="5"/>
  <c r="AS120" i="5"/>
  <c r="AU120" i="5"/>
  <c r="AG121" i="5"/>
  <c r="AL121" i="5"/>
  <c r="AM121" i="5"/>
  <c r="AN121" i="5"/>
  <c r="AO121" i="5"/>
  <c r="AQ121" i="5"/>
  <c r="AR121" i="5"/>
  <c r="AS121" i="5"/>
  <c r="AU121" i="5"/>
  <c r="AG122" i="5"/>
  <c r="AL122" i="5"/>
  <c r="AM122" i="5"/>
  <c r="AN122" i="5"/>
  <c r="AO122" i="5"/>
  <c r="AQ122" i="5"/>
  <c r="AR122" i="5"/>
  <c r="AS122" i="5"/>
  <c r="AU122" i="5"/>
  <c r="AG123" i="5"/>
  <c r="AL123" i="5"/>
  <c r="AM123" i="5"/>
  <c r="AN123" i="5"/>
  <c r="AO123" i="5"/>
  <c r="AQ123" i="5"/>
  <c r="AR123" i="5"/>
  <c r="AS123" i="5"/>
  <c r="AU123" i="5"/>
  <c r="AG124" i="5"/>
  <c r="AL124" i="5"/>
  <c r="AM124" i="5"/>
  <c r="AN124" i="5"/>
  <c r="AO124" i="5"/>
  <c r="AQ124" i="5"/>
  <c r="AR124" i="5"/>
  <c r="AS124" i="5"/>
  <c r="AU124" i="5"/>
  <c r="AG125" i="5"/>
  <c r="AL125" i="5"/>
  <c r="AM125" i="5"/>
  <c r="AN125" i="5"/>
  <c r="AO125" i="5"/>
  <c r="AQ125" i="5"/>
  <c r="AR125" i="5"/>
  <c r="AS125" i="5"/>
  <c r="AU125" i="5"/>
  <c r="AG126" i="5"/>
  <c r="AL126" i="5"/>
  <c r="AM126" i="5"/>
  <c r="AN126" i="5"/>
  <c r="AO126" i="5"/>
  <c r="AQ126" i="5"/>
  <c r="AR126" i="5"/>
  <c r="AS126" i="5"/>
  <c r="AU126" i="5"/>
  <c r="AG127" i="5"/>
  <c r="AL127" i="5"/>
  <c r="AM127" i="5"/>
  <c r="AN127" i="5"/>
  <c r="AO127" i="5"/>
  <c r="AQ127" i="5"/>
  <c r="AR127" i="5"/>
  <c r="AS127" i="5"/>
  <c r="AU127" i="5"/>
  <c r="AG128" i="5"/>
  <c r="AL128" i="5"/>
  <c r="AM128" i="5"/>
  <c r="AN128" i="5"/>
  <c r="AO128" i="5"/>
  <c r="AQ128" i="5"/>
  <c r="AR128" i="5"/>
  <c r="AS128" i="5"/>
  <c r="AU128" i="5"/>
  <c r="AG129" i="5"/>
  <c r="AL129" i="5"/>
  <c r="AM129" i="5"/>
  <c r="AN129" i="5"/>
  <c r="AO129" i="5"/>
  <c r="AQ129" i="5"/>
  <c r="AR129" i="5"/>
  <c r="AS129" i="5"/>
  <c r="AU129" i="5"/>
  <c r="AG130" i="5"/>
  <c r="AL130" i="5"/>
  <c r="AM130" i="5"/>
  <c r="AN130" i="5"/>
  <c r="AO130" i="5"/>
  <c r="AQ130" i="5"/>
  <c r="AR130" i="5"/>
  <c r="AS130" i="5"/>
  <c r="AU130" i="5"/>
  <c r="AG131" i="5"/>
  <c r="AL131" i="5"/>
  <c r="AM131" i="5"/>
  <c r="AN131" i="5"/>
  <c r="AO131" i="5"/>
  <c r="AQ131" i="5"/>
  <c r="AR131" i="5"/>
  <c r="AS131" i="5"/>
  <c r="AU131" i="5"/>
  <c r="AG132" i="5"/>
  <c r="AL132" i="5"/>
  <c r="AM132" i="5"/>
  <c r="AN132" i="5"/>
  <c r="AO132" i="5"/>
  <c r="AQ132" i="5"/>
  <c r="AR132" i="5"/>
  <c r="AS132" i="5"/>
  <c r="AU132" i="5"/>
  <c r="AG133" i="5"/>
  <c r="AL133" i="5"/>
  <c r="AM133" i="5"/>
  <c r="AN133" i="5"/>
  <c r="AO133" i="5"/>
  <c r="AQ133" i="5"/>
  <c r="AR133" i="5"/>
  <c r="AS133" i="5"/>
  <c r="AU133" i="5"/>
  <c r="AG134" i="5"/>
  <c r="AL134" i="5"/>
  <c r="AM134" i="5"/>
  <c r="AN134" i="5"/>
  <c r="AO134" i="5"/>
  <c r="AQ134" i="5"/>
  <c r="AR134" i="5"/>
  <c r="AS134" i="5"/>
  <c r="AU134" i="5"/>
  <c r="AG135" i="5"/>
  <c r="AL135" i="5"/>
  <c r="AM135" i="5"/>
  <c r="AN135" i="5"/>
  <c r="AO135" i="5"/>
  <c r="AQ135" i="5"/>
  <c r="AR135" i="5"/>
  <c r="AS135" i="5"/>
  <c r="AU135" i="5"/>
  <c r="AG136" i="5"/>
  <c r="AL136" i="5"/>
  <c r="AM136" i="5"/>
  <c r="AN136" i="5"/>
  <c r="AO136" i="5"/>
  <c r="AQ136" i="5"/>
  <c r="AR136" i="5"/>
  <c r="AS136" i="5"/>
  <c r="AU136" i="5"/>
  <c r="AG137" i="5"/>
  <c r="AL137" i="5"/>
  <c r="AM137" i="5"/>
  <c r="AN137" i="5"/>
  <c r="AO137" i="5"/>
  <c r="AQ137" i="5"/>
  <c r="AR137" i="5"/>
  <c r="AS137" i="5"/>
  <c r="AU137" i="5"/>
  <c r="AG138" i="5"/>
  <c r="AL138" i="5"/>
  <c r="AM138" i="5"/>
  <c r="AN138" i="5"/>
  <c r="AO138" i="5"/>
  <c r="AQ138" i="5"/>
  <c r="AR138" i="5"/>
  <c r="AS138" i="5"/>
  <c r="AU138" i="5"/>
  <c r="AG139" i="5"/>
  <c r="AL139" i="5"/>
  <c r="AM139" i="5"/>
  <c r="AN139" i="5"/>
  <c r="AO139" i="5"/>
  <c r="AQ139" i="5"/>
  <c r="AR139" i="5"/>
  <c r="AS139" i="5"/>
  <c r="AU139" i="5"/>
  <c r="AG140" i="5"/>
  <c r="AL140" i="5"/>
  <c r="AM140" i="5"/>
  <c r="AN140" i="5"/>
  <c r="AO140" i="5"/>
  <c r="AQ140" i="5"/>
  <c r="AR140" i="5"/>
  <c r="AS140" i="5"/>
  <c r="AU140" i="5"/>
  <c r="AG141" i="5"/>
  <c r="AL141" i="5"/>
  <c r="AM141" i="5"/>
  <c r="AN141" i="5"/>
  <c r="AO141" i="5"/>
  <c r="AQ141" i="5"/>
  <c r="AR141" i="5"/>
  <c r="AS141" i="5"/>
  <c r="AU141" i="5"/>
  <c r="AG142" i="5"/>
  <c r="AL142" i="5"/>
  <c r="AM142" i="5"/>
  <c r="AN142" i="5"/>
  <c r="AO142" i="5"/>
  <c r="AQ142" i="5"/>
  <c r="AR142" i="5"/>
  <c r="AS142" i="5"/>
  <c r="AU142" i="5"/>
  <c r="AG143" i="5"/>
  <c r="AL143" i="5"/>
  <c r="AM143" i="5"/>
  <c r="AN143" i="5"/>
  <c r="AO143" i="5"/>
  <c r="AQ143" i="5"/>
  <c r="AR143" i="5"/>
  <c r="AS143" i="5"/>
  <c r="AU143" i="5"/>
  <c r="AG144" i="5"/>
  <c r="AL144" i="5"/>
  <c r="AM144" i="5"/>
  <c r="AN144" i="5"/>
  <c r="AO144" i="5"/>
  <c r="AQ144" i="5"/>
  <c r="AR144" i="5"/>
  <c r="AS144" i="5"/>
  <c r="AU144" i="5"/>
  <c r="AG145" i="5"/>
  <c r="AL145" i="5"/>
  <c r="AM145" i="5"/>
  <c r="AN145" i="5"/>
  <c r="AO145" i="5"/>
  <c r="AQ145" i="5"/>
  <c r="AR145" i="5"/>
  <c r="AS145" i="5"/>
  <c r="AU145" i="5"/>
  <c r="AG146" i="5"/>
  <c r="AL146" i="5"/>
  <c r="AM146" i="5"/>
  <c r="AN146" i="5"/>
  <c r="AO146" i="5"/>
  <c r="AQ146" i="5"/>
  <c r="AR146" i="5"/>
  <c r="AS146" i="5"/>
  <c r="AU146" i="5"/>
  <c r="AG147" i="5"/>
  <c r="AL147" i="5"/>
  <c r="AM147" i="5"/>
  <c r="AN147" i="5"/>
  <c r="AO147" i="5"/>
  <c r="AQ147" i="5"/>
  <c r="AR147" i="5"/>
  <c r="AS147" i="5"/>
  <c r="AU147" i="5"/>
  <c r="AG148" i="5"/>
  <c r="AL148" i="5"/>
  <c r="AM148" i="5"/>
  <c r="AN148" i="5"/>
  <c r="AO148" i="5"/>
  <c r="AQ148" i="5"/>
  <c r="AR148" i="5"/>
  <c r="AS148" i="5"/>
  <c r="AU148" i="5"/>
  <c r="AG149" i="5"/>
  <c r="AL149" i="5"/>
  <c r="AM149" i="5"/>
  <c r="AN149" i="5"/>
  <c r="AO149" i="5"/>
  <c r="AQ149" i="5"/>
  <c r="AR149" i="5"/>
  <c r="AS149" i="5"/>
  <c r="AU149" i="5"/>
  <c r="AG150" i="5"/>
  <c r="AL150" i="5"/>
  <c r="AM150" i="5"/>
  <c r="AN150" i="5"/>
  <c r="AO150" i="5"/>
  <c r="AQ150" i="5"/>
  <c r="AR150" i="5"/>
  <c r="AS150" i="5"/>
  <c r="AU150" i="5"/>
  <c r="AG151" i="5"/>
  <c r="AL151" i="5"/>
  <c r="AM151" i="5"/>
  <c r="AN151" i="5"/>
  <c r="AO151" i="5"/>
  <c r="AQ151" i="5"/>
  <c r="AR151" i="5"/>
  <c r="AS151" i="5"/>
  <c r="AU151" i="5"/>
  <c r="AG152" i="5"/>
  <c r="AL152" i="5"/>
  <c r="AM152" i="5"/>
  <c r="AN152" i="5"/>
  <c r="AO152" i="5"/>
  <c r="AQ152" i="5"/>
  <c r="AR152" i="5"/>
  <c r="AS152" i="5"/>
  <c r="AU152" i="5"/>
  <c r="AG153" i="5"/>
  <c r="AL153" i="5"/>
  <c r="AM153" i="5"/>
  <c r="AN153" i="5"/>
  <c r="AO153" i="5"/>
  <c r="AQ153" i="5"/>
  <c r="AR153" i="5"/>
  <c r="AS153" i="5"/>
  <c r="AU153" i="5"/>
  <c r="AG154" i="5"/>
  <c r="AL154" i="5"/>
  <c r="AM154" i="5"/>
  <c r="AN154" i="5"/>
  <c r="AO154" i="5"/>
  <c r="AQ154" i="5"/>
  <c r="AR154" i="5"/>
  <c r="AS154" i="5"/>
  <c r="AU154" i="5"/>
  <c r="AG155" i="5"/>
  <c r="AL155" i="5"/>
  <c r="AM155" i="5"/>
  <c r="AN155" i="5"/>
  <c r="AO155" i="5"/>
  <c r="AQ155" i="5"/>
  <c r="AR155" i="5"/>
  <c r="AS155" i="5"/>
  <c r="AU155" i="5"/>
  <c r="AG156" i="5"/>
  <c r="AL156" i="5"/>
  <c r="AM156" i="5"/>
  <c r="AN156" i="5"/>
  <c r="AO156" i="5"/>
  <c r="AQ156" i="5"/>
  <c r="AR156" i="5"/>
  <c r="AS156" i="5"/>
  <c r="AU156" i="5"/>
  <c r="AG157" i="5"/>
  <c r="AL157" i="5"/>
  <c r="AM157" i="5"/>
  <c r="AN157" i="5"/>
  <c r="AO157" i="5"/>
  <c r="AQ157" i="5"/>
  <c r="AR157" i="5"/>
  <c r="AS157" i="5"/>
  <c r="AG158" i="5"/>
  <c r="AM158" i="5"/>
  <c r="AN158" i="5"/>
  <c r="AO158" i="5"/>
  <c r="AQ158" i="5"/>
  <c r="AR158" i="5"/>
  <c r="AS158" i="5"/>
  <c r="AL40" i="5"/>
  <c r="AL39" i="5"/>
  <c r="AL159" i="5" l="1"/>
  <c r="C160" i="5" l="1"/>
  <c r="AU40" i="5"/>
  <c r="AS40" i="5"/>
  <c r="AR40" i="5"/>
  <c r="AQ40" i="5"/>
  <c r="AO40" i="5"/>
  <c r="AN40" i="5"/>
  <c r="AM40" i="5"/>
  <c r="AG40" i="5"/>
  <c r="AS39" i="5"/>
  <c r="AR39" i="5"/>
  <c r="AQ39" i="5"/>
  <c r="AO39" i="5"/>
  <c r="AN39" i="5"/>
  <c r="AM39" i="5"/>
  <c r="AG39" i="5"/>
  <c r="CA27" i="5"/>
  <c r="B181" i="5" s="1"/>
  <c r="AG26" i="5"/>
  <c r="AH40" i="5" s="1"/>
  <c r="AO159" i="5" l="1"/>
  <c r="B185" i="5" s="1"/>
  <c r="AS159" i="5"/>
  <c r="B188" i="5" s="1"/>
  <c r="AU39" i="5"/>
  <c r="AU159" i="5" s="1"/>
  <c r="A184" i="5" s="1"/>
  <c r="AJ39" i="5"/>
  <c r="AJ40" i="5"/>
  <c r="AH39" i="5"/>
  <c r="AJ46" i="5"/>
  <c r="AH49" i="5"/>
  <c r="AH57" i="5"/>
  <c r="AH65" i="5"/>
  <c r="AH79" i="5"/>
  <c r="AJ87" i="5"/>
  <c r="AJ100" i="5"/>
  <c r="AH104" i="5"/>
  <c r="AJ112" i="5"/>
  <c r="AJ120" i="5"/>
  <c r="AJ128" i="5"/>
  <c r="AJ136" i="5"/>
  <c r="AJ144" i="5"/>
  <c r="AJ152" i="5"/>
  <c r="AJ156" i="5"/>
  <c r="AJ148" i="5"/>
  <c r="AJ49" i="5"/>
  <c r="AJ57" i="5"/>
  <c r="AH71" i="5"/>
  <c r="AJ79" i="5"/>
  <c r="AJ92" i="5"/>
  <c r="AH96" i="5"/>
  <c r="AJ104" i="5"/>
  <c r="AJ109" i="5"/>
  <c r="AJ117" i="5"/>
  <c r="AJ125" i="5"/>
  <c r="AJ133" i="5"/>
  <c r="AJ141" i="5"/>
  <c r="AJ149" i="5"/>
  <c r="AJ96" i="5"/>
  <c r="AJ101" i="5"/>
  <c r="AH113" i="5"/>
  <c r="AH121" i="5"/>
  <c r="AH137" i="5"/>
  <c r="AH153" i="5"/>
  <c r="AJ157" i="5"/>
  <c r="AH130" i="5"/>
  <c r="AH138" i="5"/>
  <c r="AH146" i="5"/>
  <c r="AH154" i="5"/>
  <c r="AJ48" i="5"/>
  <c r="AJ64" i="5"/>
  <c r="AJ69" i="5"/>
  <c r="AH95" i="5"/>
  <c r="AJ103" i="5"/>
  <c r="AJ53" i="5"/>
  <c r="AJ61" i="5"/>
  <c r="AH73" i="5"/>
  <c r="AJ116" i="5"/>
  <c r="AH120" i="5"/>
  <c r="AH128" i="5"/>
  <c r="AJ140" i="5"/>
  <c r="AH152" i="5"/>
  <c r="AH47" i="5"/>
  <c r="AH55" i="5"/>
  <c r="AH63" i="5"/>
  <c r="AJ71" i="5"/>
  <c r="AJ84" i="5"/>
  <c r="AH88" i="5"/>
  <c r="AH129" i="5"/>
  <c r="AH145" i="5"/>
  <c r="AH114" i="5"/>
  <c r="AH127" i="5"/>
  <c r="AJ47" i="5"/>
  <c r="AJ55" i="5"/>
  <c r="AJ63" i="5"/>
  <c r="AJ76" i="5"/>
  <c r="AH80" i="5"/>
  <c r="AJ88" i="5"/>
  <c r="AJ93" i="5"/>
  <c r="AH105" i="5"/>
  <c r="AJ44" i="5"/>
  <c r="AJ68" i="5"/>
  <c r="AH72" i="5"/>
  <c r="AJ80" i="5"/>
  <c r="AJ85" i="5"/>
  <c r="AH97" i="5"/>
  <c r="AH111" i="5"/>
  <c r="AH119" i="5"/>
  <c r="AH122" i="5"/>
  <c r="AH135" i="5"/>
  <c r="AH143" i="5"/>
  <c r="AH151" i="5"/>
  <c r="AH81" i="5"/>
  <c r="AH155" i="5"/>
  <c r="AH158" i="5"/>
  <c r="AH87" i="5"/>
  <c r="AJ95" i="5"/>
  <c r="AJ108" i="5"/>
  <c r="AH112" i="5"/>
  <c r="AJ124" i="5"/>
  <c r="AJ132" i="5"/>
  <c r="AH136" i="5"/>
  <c r="AH144" i="5"/>
  <c r="AJ158" i="5"/>
  <c r="AH48" i="5"/>
  <c r="AJ52" i="5"/>
  <c r="AH56" i="5"/>
  <c r="AJ60" i="5"/>
  <c r="AH64" i="5"/>
  <c r="AJ72" i="5"/>
  <c r="AJ77" i="5"/>
  <c r="AH89" i="5"/>
  <c r="AH103" i="5"/>
  <c r="AJ111" i="5"/>
  <c r="AJ119" i="5"/>
  <c r="AJ127" i="5"/>
  <c r="AJ135" i="5"/>
  <c r="AJ143" i="5"/>
  <c r="AJ151" i="5"/>
  <c r="AJ45" i="5"/>
  <c r="AJ56" i="5"/>
  <c r="AH132" i="5"/>
  <c r="AJ115" i="5"/>
  <c r="AH148" i="5"/>
  <c r="AH52" i="5"/>
  <c r="AJ97" i="5"/>
  <c r="AH76" i="5"/>
  <c r="AH70" i="5"/>
  <c r="AH61" i="5"/>
  <c r="AJ137" i="5"/>
  <c r="AH42" i="5"/>
  <c r="AH109" i="5"/>
  <c r="AH139" i="5"/>
  <c r="AH75" i="5"/>
  <c r="AJ82" i="5"/>
  <c r="AJ126" i="5"/>
  <c r="AJ62" i="5"/>
  <c r="AJ150" i="5"/>
  <c r="AJ51" i="5"/>
  <c r="AJ91" i="5"/>
  <c r="AJ41" i="5"/>
  <c r="AH78" i="5"/>
  <c r="AJ73" i="5"/>
  <c r="AJ107" i="5"/>
  <c r="AH116" i="5"/>
  <c r="AJ154" i="5"/>
  <c r="AH85" i="5"/>
  <c r="AJ67" i="5"/>
  <c r="AJ65" i="5"/>
  <c r="AH142" i="5"/>
  <c r="AJ129" i="5"/>
  <c r="AH150" i="5"/>
  <c r="AH92" i="5"/>
  <c r="AH131" i="5"/>
  <c r="AH67" i="5"/>
  <c r="AJ74" i="5"/>
  <c r="AJ118" i="5"/>
  <c r="AJ54" i="5"/>
  <c r="AJ99" i="5"/>
  <c r="AH58" i="5"/>
  <c r="AH46" i="5"/>
  <c r="AJ121" i="5"/>
  <c r="AJ105" i="5"/>
  <c r="AH123" i="5"/>
  <c r="AH59" i="5"/>
  <c r="AJ66" i="5"/>
  <c r="AJ142" i="5"/>
  <c r="AJ130" i="5"/>
  <c r="AH101" i="5"/>
  <c r="AH141" i="5"/>
  <c r="AH43" i="5"/>
  <c r="AJ50" i="5"/>
  <c r="AJ86" i="5"/>
  <c r="AH45" i="5"/>
  <c r="AJ153" i="5"/>
  <c r="AH91" i="5"/>
  <c r="AJ123" i="5"/>
  <c r="AH102" i="5"/>
  <c r="AH117" i="5"/>
  <c r="AH83" i="5"/>
  <c r="AJ70" i="5"/>
  <c r="AH53" i="5"/>
  <c r="AH98" i="5"/>
  <c r="AJ146" i="5"/>
  <c r="AH68" i="5"/>
  <c r="AH134" i="5"/>
  <c r="AJ83" i="5"/>
  <c r="AJ110" i="5"/>
  <c r="AH124" i="5"/>
  <c r="AH107" i="5"/>
  <c r="AJ114" i="5"/>
  <c r="AH41" i="5"/>
  <c r="AH82" i="5"/>
  <c r="AJ134" i="5"/>
  <c r="AJ155" i="5"/>
  <c r="AH86" i="5"/>
  <c r="AH106" i="5"/>
  <c r="AJ138" i="5"/>
  <c r="AJ59" i="5"/>
  <c r="AH50" i="5"/>
  <c r="AH140" i="5"/>
  <c r="AH126" i="5"/>
  <c r="AJ113" i="5"/>
  <c r="AH149" i="5"/>
  <c r="AH74" i="5"/>
  <c r="AH115" i="5"/>
  <c r="AH51" i="5"/>
  <c r="AJ58" i="5"/>
  <c r="AJ102" i="5"/>
  <c r="AJ43" i="5"/>
  <c r="AH62" i="5"/>
  <c r="AJ94" i="5"/>
  <c r="AH77" i="5"/>
  <c r="AH90" i="5"/>
  <c r="AH125" i="5"/>
  <c r="AH156" i="5"/>
  <c r="AH147" i="5"/>
  <c r="AJ147" i="5"/>
  <c r="AJ81" i="5"/>
  <c r="AH94" i="5"/>
  <c r="AH118" i="5"/>
  <c r="AH110" i="5"/>
  <c r="AJ78" i="5"/>
  <c r="AJ145" i="5"/>
  <c r="AJ139" i="5"/>
  <c r="AH69" i="5"/>
  <c r="AJ89" i="5"/>
  <c r="AJ122" i="5"/>
  <c r="AH44" i="5"/>
  <c r="AH100" i="5"/>
  <c r="AH108" i="5"/>
  <c r="AH157" i="5"/>
  <c r="AH84" i="5"/>
  <c r="AH133" i="5"/>
  <c r="AH54" i="5"/>
  <c r="AH99" i="5"/>
  <c r="AJ106" i="5"/>
  <c r="AJ42" i="5"/>
  <c r="AJ131" i="5"/>
  <c r="AJ75" i="5"/>
  <c r="AJ98" i="5"/>
  <c r="AH60" i="5"/>
  <c r="AH93" i="5"/>
  <c r="AH66" i="5"/>
  <c r="AJ90" i="5"/>
  <c r="AH162" i="5"/>
  <c r="B163" i="5" s="1"/>
  <c r="AH159" i="5" l="1"/>
  <c r="B189" i="5" s="1"/>
  <c r="AJ159" i="5"/>
  <c r="B187" i="5" s="1"/>
  <c r="N10" i="21"/>
  <c r="N8" i="13"/>
  <c r="N8" i="5"/>
  <c r="N10" i="9"/>
  <c r="N10" i="22"/>
  <c r="N10" i="8"/>
  <c r="N10" i="23"/>
</calcChain>
</file>

<file path=xl/sharedStrings.xml><?xml version="1.0" encoding="utf-8"?>
<sst xmlns="http://schemas.openxmlformats.org/spreadsheetml/2006/main" count="6493" uniqueCount="1392">
  <si>
    <t>Índice</t>
  </si>
  <si>
    <t>Módulo 1.
Administración Pública de la entidad federativa</t>
  </si>
  <si>
    <t>CENSO NACIONAL DE GOBIERNOS
ESTATALES 2023</t>
  </si>
  <si>
    <t>Entidad:</t>
  </si>
  <si>
    <t>Clave:</t>
  </si>
  <si>
    <t>Presentación</t>
  </si>
  <si>
    <t>Informantes</t>
  </si>
  <si>
    <t>Participantes</t>
  </si>
  <si>
    <t>Anexo. Funciones ejercidas por las instituciones de la Administración Pública de la entidad federativa</t>
  </si>
  <si>
    <t>Glosario</t>
  </si>
  <si>
    <t>CONFIDENCIALIDAD</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</si>
  <si>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</si>
  <si>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t>OBLIGATORIEDAD</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</si>
  <si>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</si>
  <si>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</si>
  <si>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</si>
  <si>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El Instituto Nacional de Estadística y Geografía (INEGI) presenta la elaboración del</t>
    </r>
    <r>
      <rPr>
        <b/>
        <sz val="9"/>
        <color theme="1"/>
        <rFont val="Arial"/>
        <family val="2"/>
      </rPr>
      <t xml:space="preserve"> Censo Nacional de Gobiernos Estatales (CNGE) 2023</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</si>
  <si>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</si>
  <si>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</si>
  <si>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</si>
  <si>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</si>
  <si>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</si>
  <si>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</si>
  <si>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</si>
  <si>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</si>
  <si>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Cada uno de estos módulos está conformado, cuando menos, por los siguientes apartados:</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</si>
  <si>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</si>
  <si>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</si>
  <si>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</si>
  <si>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</si>
  <si>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</si>
  <si>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</si>
  <si>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</si>
  <si>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Destinatario:</t>
  </si>
  <si>
    <t>Nombre:</t>
  </si>
  <si>
    <t>Área o unidad de adscripción:</t>
  </si>
  <si>
    <t>Cargo:</t>
  </si>
  <si>
    <t>Correo electrónico:</t>
  </si>
  <si>
    <t>Teléfono:</t>
  </si>
  <si>
    <t>Extensión:</t>
  </si>
  <si>
    <t>El CNGE 2023 se conforma por los siguientes módulos:</t>
  </si>
  <si>
    <t>INFORMANTE BÁSICO</t>
  </si>
  <si>
    <t>Nombre(s):</t>
  </si>
  <si>
    <t>FIRMA</t>
  </si>
  <si>
    <t>Primer apellido:</t>
  </si>
  <si>
    <t>Segundo apellido:</t>
  </si>
  <si>
    <t>Institución u órgano:</t>
  </si>
  <si>
    <t>INFORMANTE COMPLEMENTARIO 1</t>
  </si>
  <si>
    <t>INFORMANTE COMPLEMENTARIO 2</t>
  </si>
  <si>
    <t>OBSERVACIONES:</t>
  </si>
  <si>
    <t xml:space="preserve">No. </t>
  </si>
  <si>
    <t>Nombre(s)</t>
  </si>
  <si>
    <t>Primer apellido</t>
  </si>
  <si>
    <t>Segundo apellido</t>
  </si>
  <si>
    <t xml:space="preserve">Unidad administrativa de adscripción </t>
  </si>
  <si>
    <t xml:space="preserve">Cargo o puesto </t>
  </si>
  <si>
    <t>Correo electrónico</t>
  </si>
  <si>
    <t>Dirección General de Administración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</si>
  <si>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</si>
  <si>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</si>
  <si>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</si>
  <si>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</si>
  <si>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</si>
  <si>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</si>
  <si>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</si>
  <si>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</si>
  <si>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</si>
  <si>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</si>
  <si>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</si>
  <si>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</si>
  <si>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</si>
  <si>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</si>
  <si>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</si>
  <si>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</si>
  <si>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</si>
  <si>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</si>
  <si>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</si>
  <si>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</si>
  <si>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</si>
  <si>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</si>
  <si>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</si>
  <si>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</si>
  <si>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</si>
  <si>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</si>
  <si>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</si>
  <si>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</si>
  <si>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</si>
  <si>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</si>
  <si>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</si>
  <si>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</si>
  <si>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</si>
  <si>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</si>
  <si>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</si>
  <si>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Glosario del apartado:</t>
  </si>
  <si>
    <t>El nombre de las instituciones debe registrarse en mayúsculas, sin comillas ni signos de acentuación, puntuación, paréntesis y abreviaturas.</t>
  </si>
  <si>
    <t>Para cada institución, en caso de que seleccione el código "1" en la columna "Clasificación administrativa", en la columna "Tipo de institución" únicamente puede seleccionar los códigos "1", "2", "3", "4" o "5", según corresponda.</t>
  </si>
  <si>
    <t>Para cada institución, en caso de que seleccione el código "2" en la columna "Clasificación administrativa", en la columna "Tipo de institución" únicamente puede seleccionar los códigos "6", "7", "8" o "9", según corresponda.</t>
  </si>
  <si>
    <t>Link para consultar el anexo "Funciones ejercidas por las instituciones de la Administración Pública de la entidad federativa"</t>
  </si>
  <si>
    <t>Nombre de las instituciones</t>
  </si>
  <si>
    <t>ID institución</t>
  </si>
  <si>
    <r>
      <t xml:space="preserve">Clasificación administrativa
</t>
    </r>
    <r>
      <rPr>
        <i/>
        <sz val="8"/>
        <rFont val="Arial"/>
        <family val="2"/>
      </rPr>
      <t>(ver catálogo)</t>
    </r>
  </si>
  <si>
    <r>
      <t xml:space="preserve">Tipo de institución
</t>
    </r>
    <r>
      <rPr>
        <i/>
        <sz val="8"/>
        <rFont val="Arial"/>
        <family val="2"/>
      </rPr>
      <t>(ver catálogo)</t>
    </r>
  </si>
  <si>
    <r>
      <rPr>
        <b/>
        <sz val="9"/>
        <color theme="1"/>
        <rFont val="Arial"/>
        <family val="2"/>
      </rPr>
      <t>Función ejercida</t>
    </r>
    <r>
      <rPr>
        <sz val="9"/>
        <color theme="1"/>
        <rFont val="Arial"/>
        <family val="2"/>
      </rPr>
      <t xml:space="preserve">
</t>
    </r>
    <r>
      <rPr>
        <i/>
        <sz val="8"/>
        <color theme="1"/>
        <rFont val="Arial"/>
        <family val="2"/>
      </rPr>
      <t>(ver catálogo)</t>
    </r>
  </si>
  <si>
    <t>Principal</t>
  </si>
  <si>
    <t>Secundaria(s)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</si>
  <si>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</si>
  <si>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</si>
  <si>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</si>
  <si>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</si>
  <si>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</si>
  <si>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</si>
  <si>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</si>
  <si>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</si>
  <si>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</si>
  <si>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</si>
  <si>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</si>
  <si>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</si>
  <si>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</si>
  <si>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</si>
  <si>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</si>
  <si>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</si>
  <si>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</si>
  <si>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</si>
  <si>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</si>
  <si>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</si>
  <si>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</si>
  <si>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</si>
  <si>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</si>
  <si>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</si>
  <si>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</si>
  <si>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</si>
  <si>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</si>
  <si>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</si>
  <si>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</si>
  <si>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</si>
  <si>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</si>
  <si>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</si>
  <si>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</si>
  <si>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</si>
  <si>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</si>
  <si>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</si>
  <si>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</si>
  <si>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</si>
  <si>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</si>
  <si>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</si>
  <si>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</si>
  <si>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</si>
  <si>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</si>
  <si>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</si>
  <si>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</si>
  <si>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</si>
  <si>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</si>
  <si>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</si>
  <si>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</si>
  <si>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</si>
  <si>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</si>
  <si>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</si>
  <si>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</si>
  <si>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</si>
  <si>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</si>
  <si>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</si>
  <si>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</si>
  <si>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</si>
  <si>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</si>
  <si>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</si>
  <si>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</si>
  <si>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</si>
  <si>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</si>
  <si>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</si>
  <si>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</si>
  <si>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</si>
  <si>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</si>
  <si>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</si>
  <si>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</si>
  <si>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</si>
  <si>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</si>
  <si>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</si>
  <si>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</si>
  <si>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</si>
  <si>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</si>
  <si>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</si>
  <si>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</si>
  <si>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</si>
  <si>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</si>
  <si>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</si>
  <si>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</si>
  <si>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</si>
  <si>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</si>
  <si>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</si>
  <si>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</si>
  <si>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Catálogo de clasificación administrativa</t>
  </si>
  <si>
    <t>Catálogo de función ejercida</t>
  </si>
  <si>
    <t>Agricultura y desarrollo rural</t>
  </si>
  <si>
    <t>Función pública</t>
  </si>
  <si>
    <t>Arte, cultura y otras manifestaciones sociales</t>
  </si>
  <si>
    <t>Gobierno y política interior</t>
  </si>
  <si>
    <t>Asuntos financieros y hacendarios</t>
  </si>
  <si>
    <t>Igualdad de género y/o derechos de las mujeres</t>
  </si>
  <si>
    <t>Catálogo de tipo de institución</t>
  </si>
  <si>
    <t>Asuntos indígenas</t>
  </si>
  <si>
    <t>Justicia</t>
  </si>
  <si>
    <t>Oficina del(a) Gobernador(a)</t>
  </si>
  <si>
    <t>Asuntos jurídicos</t>
  </si>
  <si>
    <t>Medio ambiente y ecología</t>
  </si>
  <si>
    <t>Atención a víctimas</t>
  </si>
  <si>
    <t>Protección civil</t>
  </si>
  <si>
    <t>Búsqueda de personas</t>
  </si>
  <si>
    <t>Protección y seguridad social</t>
  </si>
  <si>
    <t>Órgano administrativo desconcentrado</t>
  </si>
  <si>
    <t>Ciencia, tecnología e innovación</t>
  </si>
  <si>
    <t>Reinserción social</t>
  </si>
  <si>
    <t>Combustibles y energía</t>
  </si>
  <si>
    <t>Salud</t>
  </si>
  <si>
    <t>Seguridad pública o seguridad ciudadana</t>
  </si>
  <si>
    <t>Cultura física y/o deporte</t>
  </si>
  <si>
    <t>Servicios públicos</t>
  </si>
  <si>
    <t>Fideicomiso público</t>
  </si>
  <si>
    <t>Desarrollo agrario, territorial, urbano y vivienda</t>
  </si>
  <si>
    <t>Servicios registrales, administrativos y patrimoniales</t>
  </si>
  <si>
    <t>Desarrollo social</t>
  </si>
  <si>
    <t>Trabajo</t>
  </si>
  <si>
    <t>Despacho del ejecutivo</t>
  </si>
  <si>
    <t>Turismo</t>
  </si>
  <si>
    <t>Economía</t>
  </si>
  <si>
    <t>Educación</t>
  </si>
  <si>
    <t>En caso de tener algún comentario u observación al dato registrado en la respuesta de la presente pregunta, o los datos que derivan de la misma, favor de anotarlo en el siguiente espacio. De lo contrario, déjelo en blanco.</t>
  </si>
  <si>
    <t>Seleccione con una "X" un solo código.</t>
  </si>
  <si>
    <t>3. Mixta</t>
  </si>
  <si>
    <t>Los datos del numeral 0 deben corresponder a los del Gobernador(a) o Jefe(a) de Gobierno de la entidad federativa.</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</si>
  <si>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</si>
  <si>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</si>
  <si>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</si>
  <si>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Institución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</si>
  <si>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</si>
  <si>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</si>
  <si>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</si>
  <si>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</si>
  <si>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Empleo anterior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</si>
  <si>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</si>
  <si>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</si>
  <si>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Condición de discapacidad
</t>
    </r>
    <r>
      <rPr>
        <i/>
        <sz val="8"/>
        <color theme="1"/>
        <rFont val="Arial"/>
        <family val="2"/>
      </rPr>
      <t>(ver catálogo)</t>
    </r>
  </si>
  <si>
    <r>
      <t xml:space="preserve">Afiliación partidista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</si>
  <si>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</si>
  <si>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</si>
  <si>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0.</t>
  </si>
  <si>
    <t>Gobernador(a) o Jefe(a) de Gobierno</t>
  </si>
  <si>
    <r>
      <t xml:space="preserve">Otro partido político:
</t>
    </r>
    <r>
      <rPr>
        <i/>
        <sz val="8"/>
        <color theme="1"/>
        <rFont val="Arial"/>
        <family val="2"/>
      </rPr>
      <t>(especifique)</t>
    </r>
  </si>
  <si>
    <t>Catálogo de sexo</t>
  </si>
  <si>
    <t>Catálogo de condición de discapacidad</t>
  </si>
  <si>
    <t>Hombre</t>
  </si>
  <si>
    <t>Chinanteco</t>
  </si>
  <si>
    <t>Dificultad o impedimento para caminar, subir o bajar escalones usando sus piernas</t>
  </si>
  <si>
    <t>Mujer</t>
  </si>
  <si>
    <t>Ch'ol</t>
  </si>
  <si>
    <t>Dificultad o impedimento para ver, aun usando lentes</t>
  </si>
  <si>
    <t>Vacante</t>
  </si>
  <si>
    <t>Cora</t>
  </si>
  <si>
    <t>Dificultad o impedimento para mover o usar sus brazos o manos</t>
  </si>
  <si>
    <t>Huasteco</t>
  </si>
  <si>
    <t>Dificultad o impedimento para aprender, recordar o concentrarse por alguna condición intelectual, por ejemplo síndrome de Down</t>
  </si>
  <si>
    <t>Huichol</t>
  </si>
  <si>
    <t>Dificultad o impedimento para oír, aun usando aparato auditivo</t>
  </si>
  <si>
    <t>Catálogo de nivel de escolaridad</t>
  </si>
  <si>
    <t>Maya</t>
  </si>
  <si>
    <t>Ninguno</t>
  </si>
  <si>
    <t>Mayo</t>
  </si>
  <si>
    <t>Dificultad o impedimento para bañarse, vestirse o comer</t>
  </si>
  <si>
    <t>Preescolar o primaria</t>
  </si>
  <si>
    <t>Mazahua</t>
  </si>
  <si>
    <t>Dificultad o impedimento para realizar sus actividades diarias por alguna condicional emocional o mental, por ejemplo esquizofrenia o depresión</t>
  </si>
  <si>
    <t>Secundaria</t>
  </si>
  <si>
    <t>Mazateco</t>
  </si>
  <si>
    <t>Otro tipo de discapacidad</t>
  </si>
  <si>
    <t>Preparatoria</t>
  </si>
  <si>
    <t>Mixe</t>
  </si>
  <si>
    <t>Discapacidad no identificada</t>
  </si>
  <si>
    <t>Carrera técnica o carrera comercial</t>
  </si>
  <si>
    <t>Mixteco</t>
  </si>
  <si>
    <t xml:space="preserve">Más de un tipo de discapacidad </t>
  </si>
  <si>
    <t>Licenciatura</t>
  </si>
  <si>
    <t>Náhuatl</t>
  </si>
  <si>
    <t>Ninguna</t>
  </si>
  <si>
    <t>Maestría</t>
  </si>
  <si>
    <t>Otomí</t>
  </si>
  <si>
    <t>Doctorado</t>
  </si>
  <si>
    <t>Tarasco / Purépecha</t>
  </si>
  <si>
    <t>Tarahumara</t>
  </si>
  <si>
    <t>Catálogo de forma de designación</t>
  </si>
  <si>
    <t>Tepehuano</t>
  </si>
  <si>
    <t>Catálogo de estatus del nivel de escolaridad</t>
  </si>
  <si>
    <t>Tlapaneco</t>
  </si>
  <si>
    <t>Cursando</t>
  </si>
  <si>
    <t>Totonaco</t>
  </si>
  <si>
    <t>Inconcluso</t>
  </si>
  <si>
    <t>Tseltal</t>
  </si>
  <si>
    <t>Congreso Estatal</t>
  </si>
  <si>
    <t>Concluido</t>
  </si>
  <si>
    <t>Tsotsil</t>
  </si>
  <si>
    <t>Congreso Estatal, a propuesta de alguna instancia del Poder Ejecutivo Estatal</t>
  </si>
  <si>
    <t xml:space="preserve">Titulado </t>
  </si>
  <si>
    <t>Yaqui</t>
  </si>
  <si>
    <t>No aplica</t>
  </si>
  <si>
    <t>Zapoteco</t>
  </si>
  <si>
    <t>Zoque</t>
  </si>
  <si>
    <t>Otro pueblo indígena</t>
  </si>
  <si>
    <t>Catálogo de afiliación partidista</t>
  </si>
  <si>
    <t>Catálogo de empleo anterior</t>
  </si>
  <si>
    <t>Pueblo indígena no identificado</t>
  </si>
  <si>
    <t>Gobierno federal</t>
  </si>
  <si>
    <t>Gobierno estatal</t>
  </si>
  <si>
    <t>Gobierno municipal</t>
  </si>
  <si>
    <t>Cargo en partido político</t>
  </si>
  <si>
    <t>Sin partido político</t>
  </si>
  <si>
    <r>
      <t xml:space="preserve">Sector social </t>
    </r>
    <r>
      <rPr>
        <i/>
        <sz val="8"/>
        <rFont val="Arial"/>
        <family val="2"/>
      </rPr>
      <t>(organizaciones de la sociedad civil)</t>
    </r>
  </si>
  <si>
    <t>Es primer trabajo</t>
  </si>
  <si>
    <t>Otro tipo de empleo</t>
  </si>
  <si>
    <t>Instrucciones generales para las preguntas del apartado:</t>
  </si>
  <si>
    <t>Personal adscrito a las instituciones de la Administración Pública de la entidad federativa, según sexo</t>
  </si>
  <si>
    <t>Total</t>
  </si>
  <si>
    <t>Hombres</t>
  </si>
  <si>
    <t>Mujeres</t>
  </si>
  <si>
    <t>S</t>
  </si>
  <si>
    <t>Personal adscrito a las instituciones de la Administración Pública de la entidad federativa, según régimen de contratación y sexo</t>
  </si>
  <si>
    <t>Confianza</t>
  </si>
  <si>
    <t>Eventual</t>
  </si>
  <si>
    <t>Honorarios</t>
  </si>
  <si>
    <t>Personal adscrito a las instituciones de la Administración Pública de la entidad federativa, según institución de seguridad social y sexo</t>
  </si>
  <si>
    <t>Instituto de Seguridad y Servicios Sociales de los Trabajadores del Estado (ISSSTE)</t>
  </si>
  <si>
    <t>Institución de Seguridad Social de la entidad federativa u homóloga</t>
  </si>
  <si>
    <t>Otra institución de seguridad social</t>
  </si>
  <si>
    <t>Sin seguridad social</t>
  </si>
  <si>
    <t>Personal adscrito a las instituciones de la Administración Pública de la entidad federativa, según rango de edad y sexo</t>
  </si>
  <si>
    <t>De 18 a 24 años</t>
  </si>
  <si>
    <t>De 25 a 29 años</t>
  </si>
  <si>
    <t>De 30 a 34 años</t>
  </si>
  <si>
    <t>De 35 a 39 años</t>
  </si>
  <si>
    <t>De 40 a 44 años</t>
  </si>
  <si>
    <t>De 45 a 49 años</t>
  </si>
  <si>
    <t xml:space="preserve">De 50 a 54 años </t>
  </si>
  <si>
    <t>De 55 a 59 años</t>
  </si>
  <si>
    <t>De 60 años o más</t>
  </si>
  <si>
    <t>Debe considerar en pesos los ingresos brutos mensuales del personal adscrito a las instituciones de la Administración Pública de su entidad federativa.</t>
  </si>
  <si>
    <t>(1 de 2)</t>
  </si>
  <si>
    <t>Personal adscrito a las instituciones de la Administración Pública de la entidad federativa, según rango de ingresos y sexo</t>
  </si>
  <si>
    <t>Sin paga</t>
  </si>
  <si>
    <t>De 1 a 5,000 pesos</t>
  </si>
  <si>
    <t>De 5,001 a 10,000 pesos</t>
  </si>
  <si>
    <t>De 10,001 a 15,000 pesos</t>
  </si>
  <si>
    <t>De 15,001 a 20,000 pesos</t>
  </si>
  <si>
    <t>(2 de 2)</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</si>
  <si>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</si>
  <si>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</si>
  <si>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</si>
  <si>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</si>
  <si>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</si>
  <si>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</si>
  <si>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</si>
  <si>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</si>
  <si>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</si>
  <si>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</si>
  <si>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</si>
  <si>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Personal adscrito a las instituciones de la Administración Pública de la entidad federativa, según nivel de escolaridad y sexo</t>
  </si>
  <si>
    <t>No identificado</t>
  </si>
  <si>
    <t>Pueblo indígena de pertenencia</t>
  </si>
  <si>
    <t>Personal adscrito a las instituciones de la Administración Pública de la entidad federativa, según condición de discapacidad y sexo</t>
  </si>
  <si>
    <t>Con discapacidad</t>
  </si>
  <si>
    <t xml:space="preserve">Sin discapacidad </t>
  </si>
  <si>
    <r>
      <t xml:space="preserve">2.- </t>
    </r>
    <r>
      <rPr>
        <b/>
        <i/>
        <sz val="8"/>
        <color theme="1"/>
        <rFont val="Arial"/>
        <family val="2"/>
      </rPr>
      <t xml:space="preserve">Concursos públicos y abiertos para la contratación: </t>
    </r>
    <r>
      <rPr>
        <i/>
        <sz val="8"/>
        <color theme="1"/>
        <rFont val="Arial"/>
        <family val="2"/>
      </rPr>
      <t>se refiere al mecanismo publicado a través de medios electrónicos establecidos por la institución, el cual tiene por objetivo reclutar a aquellas personas que cumplen con los requerimientos establecidos para determinado perfil.</t>
    </r>
  </si>
  <si>
    <t>Nombre de la disposición normativa donde se encuentran regulados</t>
  </si>
  <si>
    <t>Reclutamiento, selección e inducción</t>
  </si>
  <si>
    <t>Diseño y selección de pruebas de ingreso</t>
  </si>
  <si>
    <t>Diseño curricular</t>
  </si>
  <si>
    <t>Actualización de perfiles de puesto</t>
  </si>
  <si>
    <t>Diseño y validación de competencias</t>
  </si>
  <si>
    <t>Concursos públicos y abiertos para la contratación</t>
  </si>
  <si>
    <t>Programas de capacitación</t>
  </si>
  <si>
    <t>Programas de estímulos y recompensas</t>
  </si>
  <si>
    <t>Separación del servicio</t>
  </si>
  <si>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</si>
  <si>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</si>
  <si>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 xml:space="preserve">Presencial </t>
  </si>
  <si>
    <t>En línea</t>
  </si>
  <si>
    <t>Síncrono</t>
  </si>
  <si>
    <t>Instrucciones generales para las preguntas de la subsección:</t>
  </si>
  <si>
    <t>1.- Las cifras deben anotarse en pesos mexicanos (no debe agregar la frase “miles o millones de pesos”).</t>
  </si>
  <si>
    <r>
      <t xml:space="preserve">1.- </t>
    </r>
    <r>
      <rPr>
        <b/>
        <i/>
        <sz val="8"/>
        <rFont val="Arial"/>
        <family val="2"/>
      </rPr>
      <t xml:space="preserve">Proyecto de presupuesto: </t>
    </r>
    <r>
      <rPr>
        <i/>
        <sz val="8"/>
        <rFont val="Arial"/>
        <family val="2"/>
      </rPr>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r>
  </si>
  <si>
    <t>De acuerdo con el total de presupuesto ejercido que reportó como respuesta en la pregunta anterior, anote, por cada una de las instituciones de la Administración Pública de su entidad federativa, la cantidad del mismo especificando el capítulo del Clasificador por Objeto del Gasto.</t>
  </si>
  <si>
    <t>Para cada institución, la suma de las cantidades registradas debe ser igual a la cantidad reportada como respuesta en la columna "Presupuesto ejercido" de la pregunta anterior.</t>
  </si>
  <si>
    <t>Presupuesto ejercido por capítulo del Clasificador por Objeto del Gasto</t>
  </si>
  <si>
    <t>En caso de que determinada institución no haya implementado medidas para el uso eficiente, transparente y eficaz de los recursos públicos y/o acciones de disciplina presupuestaria para el ejercicio del gasto público, o no cuente con información para determinarlo, indíquelo en la columna correspondiente conforme al catálogo respectivo y deje el resto de la fila en blanco.</t>
  </si>
  <si>
    <t>Cantidad ahorrada, según capítulo del Clasificador por Objeto del Gasto</t>
  </si>
  <si>
    <r>
      <t xml:space="preserve">1.- </t>
    </r>
    <r>
      <rPr>
        <b/>
        <i/>
        <sz val="8"/>
        <rFont val="Arial"/>
        <family val="2"/>
      </rPr>
      <t>Multifuncional:</t>
    </r>
    <r>
      <rPr>
        <i/>
        <sz val="8"/>
        <rFont val="Arial"/>
        <family val="2"/>
      </rPr>
      <t xml:space="preserve"> 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</si>
  <si>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Servicios de conexión remota:</t>
    </r>
    <r>
      <rPr>
        <i/>
        <sz val="8"/>
        <rFont val="Arial"/>
        <family val="2"/>
      </rPr>
      <t xml:space="preserve"> se refiere a los servicios que posibilitan a los usuarios conectarse por red a otro ordenador como si se accediera desde el propio ordenador, permitiendo utilizar y/o extraer información y datos. Un ejemplo de estos servicios es la VPN, que permite conectar una o más computadoras a una red privada utilizando internet.</t>
    </r>
  </si>
  <si>
    <t>Computadoras, según tipo</t>
  </si>
  <si>
    <t>Impresoras, según tipo</t>
  </si>
  <si>
    <t>Multifuncionales</t>
  </si>
  <si>
    <t>Servidores</t>
  </si>
  <si>
    <t>Tabletas electrónicas</t>
  </si>
  <si>
    <r>
      <t xml:space="preserve">Personales
</t>
    </r>
    <r>
      <rPr>
        <i/>
        <sz val="8"/>
        <color theme="1"/>
        <rFont val="Arial"/>
        <family val="2"/>
      </rPr>
      <t>(de escritorio)</t>
    </r>
  </si>
  <si>
    <t>Portátiles</t>
  </si>
  <si>
    <t xml:space="preserve">Para uso personal </t>
  </si>
  <si>
    <t xml:space="preserve">Para uso compartido </t>
  </si>
  <si>
    <t>Indique los datos de la persona titular de cada una de las instituciones de la Administración Pública de su entidad federativa al cierre del año 2022, utilizando para tal efecto los catálogos que se presentan en la parte inferior de la siguiente tabla.</t>
  </si>
  <si>
    <t>Para el caso de la edad, debe considerar los años cumplidos al 31 de diciembre de 2022.</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</si>
  <si>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2022.</t>
  </si>
  <si>
    <t>Debe considerar los años cumplidos al cierre del año 2022 del personal adscrito a las instituciones de la Administración Pública de su entidad federativa.</t>
  </si>
  <si>
    <t>Debe considerar el grado máximo de estudios del que hayan cursado todos los años al cierre del año 2022 el personal adscrito a las instituciones de la Administración Pública de su entidad federativa, independientemente de que se cuente con el título o certificado del mismo.</t>
  </si>
  <si>
    <t>En el apartado "Acciones formativas impartidas, según medio de presentación" debe considerar las acciones formativas impartidas del 1 de enero al 31 de diciembre de 2022 al personal adscrito, independientemente de que hayan concluido durante el referido año.</t>
  </si>
  <si>
    <t>Debe considerar al personal adscrito que haya concluido determinada acción formativa impartida y concluida entre el 1 de enero y el 31 de diciembre de 2022, independientemente de que, por cuestiones de temporalidad, cuente con el certificado, constancia, calificación aprobatoria o cualquier documento que lo acredite.</t>
  </si>
  <si>
    <t>Anote, por cada una de las instituciones de la Administración Pública de su entidad federativa, el proyecto de presupuesto, así como el presupuesto aprobado y ejercido durante el año 2022.</t>
  </si>
  <si>
    <t>Indique, por cada una de las instituciones de la Administración Pública de su entidad federativa, si durante el año 2022 implementó medidas para el uso eficiente, transparente y eficaz de los recursos públicos y/o acciones de disciplina presupuestaria para el ejercicio del gasto público. En caso afirmativo, anote la cantidad ahorrada durante el referido año derivado de la aplicación de dichas medidas y/o acciones, según capítulo del Clasificador por Objeto del Gasto.</t>
  </si>
  <si>
    <t>El presente Anexo desagrega las funciones genéricas desarrolladas por las instituciones que integran a las administraciones públicas en el ámbito federal, estatal y municipal. Para efectos del presente censo, se consideran las siguientes funciones:</t>
  </si>
  <si>
    <t>1. Agricultura y desarrollo rural</t>
  </si>
  <si>
    <t>Se refiere a aquella que tiene como objetivo promover las actividades agropecuarias, así como la silvicultura, acuacultura, pesca, caza e hidroagricultura. Para efectos del presente censo, se deben considerar las siguientes instituciones:</t>
  </si>
  <si>
    <t>a) Secretarías de agricultura y ganadería u homólogas</t>
  </si>
  <si>
    <t>b) Secretarías de desarrollo agropecuario u homólogas</t>
  </si>
  <si>
    <t>c) Secretarías de desarrollo rural u homólogas</t>
  </si>
  <si>
    <t>d) Secretarías de pesca y acuacultura u homólogas</t>
  </si>
  <si>
    <t>e) Secretarías del campo u homólogas</t>
  </si>
  <si>
    <t>f) Otras instituciones de naturaleza similar</t>
  </si>
  <si>
    <t>2. Arte, cultura y otras manifestaciones sociales</t>
  </si>
  <si>
    <t>a) Centros culturales y/o de convenciones</t>
  </si>
  <si>
    <t>b) Cinetecas</t>
  </si>
  <si>
    <t>c) Consejos para la cultura y las artes u homólogos</t>
  </si>
  <si>
    <t>d) Ferias y espectáculos culturales</t>
  </si>
  <si>
    <t>e) Museos</t>
  </si>
  <si>
    <t>f) Organismos para las publicaciones y servicios editoriales</t>
  </si>
  <si>
    <t>g) Secretarías de cultura u homólogas</t>
  </si>
  <si>
    <r>
      <t xml:space="preserve">h) Sistemas públicos de radio, cine y/o televisión u homólogos </t>
    </r>
    <r>
      <rPr>
        <i/>
        <sz val="8"/>
        <color theme="1"/>
        <rFont val="Arial"/>
        <family val="2"/>
      </rPr>
      <t>(institutos de la radio, canales de televisión, etc.)</t>
    </r>
  </si>
  <si>
    <t>i) Otras instituciones de naturaleza similar</t>
  </si>
  <si>
    <t>3. Asuntos financieros y hacendarios</t>
  </si>
  <si>
    <t>Se refiere a aquella que tiene como objetivo administrar la hacienda pública, la contabilidad de los ingresos y egresos, así como de la integración de los proyectos presupuestarios establecidos en los ordenamientos legales aplicables. Para efectos del presente censo, se deben considerar las siguientes instituciones:</t>
  </si>
  <si>
    <t>b) Comisiones para la defensa del contribuyente</t>
  </si>
  <si>
    <t xml:space="preserve">c) Comisiones de seguros y fianzas </t>
  </si>
  <si>
    <t>d) Comisiones para la protección y defensa de los usuarios de servicios financieros</t>
  </si>
  <si>
    <t>e) Organismos para la evaluación de resultados y/o del desempeño de programas y políticas públicas</t>
  </si>
  <si>
    <t>f) Fideicomisos de financiamiento y crédito</t>
  </si>
  <si>
    <t>g) Patronatos</t>
  </si>
  <si>
    <t>h) Procuradurías fiscales u homólogas</t>
  </si>
  <si>
    <t>i) Secretarías de hacienda, administración y/o finanzas u homólogas</t>
  </si>
  <si>
    <t>j) Secretarías o institutos de planeación u homólogos</t>
  </si>
  <si>
    <t>4. Asuntos indígenas</t>
  </si>
  <si>
    <t>Se refiere a aquella que tiene como objetivo coadyuvar al desarrollo de los pueblos indígenas y mejorar las condiciones de vida de estos, de acuerdo con los ordenamientos legales aplicables. Para efectos del presente censo, se deben considerar las siguientes instituciones:</t>
  </si>
  <si>
    <t>b) Secretarías o institutos para los pueblos indígenas u homólogos</t>
  </si>
  <si>
    <t>c) Otras instituciones de naturaleza similar</t>
  </si>
  <si>
    <t>5. Asuntos jurídicos</t>
  </si>
  <si>
    <t>Se refiere a aquella encargada de la orientación, asistencia, publicación oficial y coordinación de los asuntos jurídicos competencia del Ejecutivo federal, estatal o municipal, según corresponda; dando certeza jurídica a todos los actos de gobierno y corroborando que los mismos se encuentren sustentados en los ordenamientos legales aplicables. Para efectos del presente censo, únicamente debe considerarse la siguiente institución:</t>
  </si>
  <si>
    <t>a) Consejerías jurídicas u homólogas</t>
  </si>
  <si>
    <t>6. Atención a víctimas</t>
  </si>
  <si>
    <t>Se refiere a aquella enfocada en impulsar políticas, estrategias y acciones para la protección, ayuda, asistencia o reparación integral de las víctimas. Para efectos del presente censo, únicamente debe considerarse la siguiente institución:</t>
  </si>
  <si>
    <t>a) Comisiones de atención integral a víctimas u homólogas</t>
  </si>
  <si>
    <t>7. Búsqueda de personas</t>
  </si>
  <si>
    <t>a) Comisiones de búsqueda de personas u homólogas</t>
  </si>
  <si>
    <t>8. Ciencia, tecnología e innovación</t>
  </si>
  <si>
    <t>Se refiere a aquella que tiene como objetivo promover la innovación, la investigación científica, el desarrollo tecnológico, así como los servicios científicos y tecnológicos en general. Para efectos del presente censo, se deben considerar las siguientes instituciones:</t>
  </si>
  <si>
    <t>a) Consejos de ciencia y tecnología</t>
  </si>
  <si>
    <t>b) Centros e institutos de investigación e innovación tecnológica</t>
  </si>
  <si>
    <t>9. Combustibles y energía</t>
  </si>
  <si>
    <t>b) Secretarías de desarrollo energético u homólogas</t>
  </si>
  <si>
    <t>Se refiere a aquella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aquellas instituciones encargadas de la construcción de obra pública en estos temas. Para efectos del presente censo, se deben considerar las siguientes instituciones:</t>
  </si>
  <si>
    <t>a) Agencias espaciales</t>
  </si>
  <si>
    <r>
      <t xml:space="preserve">d) Secretarías de infraestructura y desarrollo de obra pública u homólogas </t>
    </r>
    <r>
      <rPr>
        <i/>
        <sz val="8"/>
        <color theme="1"/>
        <rFont val="Arial"/>
        <family val="2"/>
      </rPr>
      <t>(incluyendo servicios relacionados a la obra pública)</t>
    </r>
  </si>
  <si>
    <t>e) Secretarías de movilidad y transporte u homólogas</t>
  </si>
  <si>
    <t>f) Servicios de correos</t>
  </si>
  <si>
    <r>
      <t xml:space="preserve">g) Servicios de telecomunicación y radiodifusión </t>
    </r>
    <r>
      <rPr>
        <i/>
        <sz val="8"/>
        <color theme="1"/>
        <rFont val="Arial"/>
        <family val="2"/>
      </rPr>
      <t>(aprovechamiento y explotación de las redes públicas de telecomunicaciones, del espectro radioelectrónico y de los sistemas de comunicación vía satélite)</t>
    </r>
  </si>
  <si>
    <t>h) Sistemas de autopistas, carreteras, caminos, puentes y/o servicios conexos y auxiliares</t>
  </si>
  <si>
    <r>
      <t xml:space="preserve">i) Sistemas de transporte colectivo </t>
    </r>
    <r>
      <rPr>
        <i/>
        <sz val="8"/>
        <color theme="1"/>
        <rFont val="Arial"/>
        <family val="2"/>
      </rPr>
      <t>(incluidos autobuses, trenes y ferrocarriles)</t>
    </r>
  </si>
  <si>
    <t>j) Otras instituciones de naturaleza similar</t>
  </si>
  <si>
    <t>Se refiere a aquella que tiene como objetivo promover las actividades deportivas, así como el cuidado, la construcción y preservación de espacios de esparcimiento, deporte y recreación. Para efectos del presente censo, se deben considerar las siguientes instituciones:</t>
  </si>
  <si>
    <t>a) Institutos de cultura física y deporte u homólogos</t>
  </si>
  <si>
    <t>Se refiere a aquella que tiene como objetivo dar cumplimiento a las disposiciones legales en materia de ordenamiento agrario, territorial, urbanización, desarrollo comunitario, desarrollo regional y vivienda. Para efectos del presente censo, se deben considerar las siguientes instituciones:</t>
  </si>
  <si>
    <t>a) Fideicomisos promotores urbanos</t>
  </si>
  <si>
    <t>b) Comisiones para la regularización de la tenencia de la tierra</t>
  </si>
  <si>
    <t>c) Institutos de la vivienda u homólogos</t>
  </si>
  <si>
    <t>d) Procuradurías agrarias u homólogas</t>
  </si>
  <si>
    <t xml:space="preserve">a) Consejos para la evaluación de la política de desarrollo social u homólogos </t>
  </si>
  <si>
    <t>b) Institutos de la juventud u homólogos</t>
  </si>
  <si>
    <t>c) Institutos para la atención de las personas con discapacidad</t>
  </si>
  <si>
    <t xml:space="preserve">e) Juntas de asistencia privada </t>
  </si>
  <si>
    <t>f) Secretarías de desarrollo social u homólogas</t>
  </si>
  <si>
    <t>g) Otras instituciones de naturaleza similar</t>
  </si>
  <si>
    <r>
      <rPr>
        <vertAlign val="superscript"/>
        <sz val="8"/>
        <color theme="1"/>
        <rFont val="Arial"/>
        <family val="2"/>
      </rPr>
      <t xml:space="preserve">1/ </t>
    </r>
    <r>
      <rPr>
        <sz val="8"/>
        <color theme="1"/>
        <rFont val="Arial"/>
        <family val="2"/>
      </rPr>
      <t xml:space="preserve">Dentro de esta categoría deben excluirse aquellas instituciones destinadas exclusivamente a las funciones de: asuntos indígenas, economía, educación, salud, trabajo, y protección y seguridad social. </t>
    </r>
  </si>
  <si>
    <t>b) Coordinaciones de comunicación social</t>
  </si>
  <si>
    <t>c) Coordinaciones de estrategias digitales</t>
  </si>
  <si>
    <t>d) Coordinaciones de relaciones públicas</t>
  </si>
  <si>
    <t>e) Jefaturas de gabinete</t>
  </si>
  <si>
    <t>f) Oficinas del despacho del Ejecutivo</t>
  </si>
  <si>
    <t xml:space="preserve">g) Oficinas de representaciones del Gobierno </t>
  </si>
  <si>
    <r>
      <rPr>
        <vertAlign val="superscript"/>
        <sz val="8"/>
        <color theme="1"/>
        <rFont val="Arial"/>
        <family val="2"/>
      </rPr>
      <t xml:space="preserve">2/ </t>
    </r>
    <r>
      <rPr>
        <sz val="8"/>
        <color theme="1"/>
        <rFont val="Arial"/>
        <family val="2"/>
      </rPr>
      <t>No debe considerar en esta categoría al resto de las dependencias o entidades que tengan a su cargo asuntos en materias específicas y que, en consecuencia, deben ser consideradas en alguna otra de las funciones descritas en este catálogo.</t>
    </r>
  </si>
  <si>
    <t>Se refiere a aquella que tiene como objetivo emprender y fomentar acciones en materia de minería, manufactura, industria, comercio, distribución, almacenamiento y depósito, así como de los asuntos económicos generales que sean competencia de la Administración Pública. Para efectos del presente censo, se deben considerar las siguientes instituciones:</t>
  </si>
  <si>
    <t>a) Agroindustria</t>
  </si>
  <si>
    <t>b) Fomento industrial y/o empresarial</t>
  </si>
  <si>
    <t>c) Institutos del emprendedor u homólogos</t>
  </si>
  <si>
    <t>d) Institutos para el fomento de las actividades artesanales y productivas</t>
  </si>
  <si>
    <t>e) Secretarías de economía u homólogas</t>
  </si>
  <si>
    <t>f) Sistemas de financiamiento para el desarrollo</t>
  </si>
  <si>
    <t>a) Escuelas y centros de formación docente e investigación educativa</t>
  </si>
  <si>
    <t>b) Escuelas y colegios de educación básica</t>
  </si>
  <si>
    <t>c) Escuelas y colegios de educación media superior</t>
  </si>
  <si>
    <t>d) Escuelas y colegios de educación profesional técnica</t>
  </si>
  <si>
    <t>f) Institutos para la evaluación de la educación u homólogos</t>
  </si>
  <si>
    <t>g) Secretarías de educación u homólogas</t>
  </si>
  <si>
    <t>h) Universidades e institutos de educación superior y posgrado</t>
  </si>
  <si>
    <t>Se refiere a aquella que tiene como objetivo organizar y coordinar el sistema de control interno de la Administración Pública; así como vigilar el cumplimiento y brindar asesoría a las dependencias y entidades en lo que respecta a las disposiciones en materia de recursos humanos, evaluación, transparencia, rendición de cuentas, mejora regulatoria, entre otras de naturaleza similar. Para efectos del presente censo, se deben considerar las siguientes instituciones:</t>
  </si>
  <si>
    <t>a) Comisiones de mejora regulatoria u homólogas</t>
  </si>
  <si>
    <t>b) Oficialías mayores</t>
  </si>
  <si>
    <r>
      <t xml:space="preserve">d) Secretarías de la contraloría u homólogas </t>
    </r>
    <r>
      <rPr>
        <i/>
        <sz val="8"/>
        <color theme="1"/>
        <rFont val="Arial"/>
        <family val="2"/>
      </rPr>
      <t>(incluye órganos internos de control)</t>
    </r>
  </si>
  <si>
    <t>e) Secretarías ejecutivas del Sistema Estatal Anticorrupción</t>
  </si>
  <si>
    <t>f) Unidades de transparencia u homólogas</t>
  </si>
  <si>
    <t>Se refiere a aquella que tiene como objetivo formular y conducir la política interior que competa al Poder Ejecutivo y no se atribuya expresamente a otra dependencia o entidad; promover la participación ciudadana; fomentar el desarrollo político con los otros ámbitos de organización gubernamental, poderes y organismos constitucionales autónomos en aras de promover el fortalecimiento de las instituciones y la gobernabilidad democrática; promover la preservación y cuidado del patrimonio público; así como demás funciones en materia de población y territorio. Para efectos del presente censo, se deben considerar las siguientes instituciones:</t>
  </si>
  <si>
    <t>a) Consejos de población u homólogos</t>
  </si>
  <si>
    <t>b) Institutos de desarrollo municipal u homólogos</t>
  </si>
  <si>
    <t>c) Secretarías de gobierno u homólogas</t>
  </si>
  <si>
    <t>d) Secretarías de participación ciudadana u homólogas</t>
  </si>
  <si>
    <t>e) Secretarías del migrante u homólogas</t>
  </si>
  <si>
    <t>f) Sistemas para la protección de niñas, niños y adolescentes</t>
  </si>
  <si>
    <t>Se refiere a aquella encargada de la promoción y fomento de la igualdad entre hombres y mujeres, así como de garantizar el respeto de los derechos de las mujeres y su participación en la vida política, cultural, económica y social del país. Para efectos del presente censo, se deben considerar las siguientes instituciones:</t>
  </si>
  <si>
    <t>a) Secretarías para la igualdad sustantiva entre hombres y mujeres u homólogas</t>
  </si>
  <si>
    <t>b) Institutos de la mujer u homólogos</t>
  </si>
  <si>
    <t>c) Centro de justicia para las mujeres</t>
  </si>
  <si>
    <t>d) Otras instituciones de naturaleza similar</t>
  </si>
  <si>
    <t>20. Justicia</t>
  </si>
  <si>
    <t>Se refiere a aquella que tiene como objetivo diseñar, fomentar e implementar acciones encaminadas a la procuración e impartición de justicia en los respectivos ámbitos de competencia de organización gubernamental. Para efectos del presente censo, se deben considerar las siguientes instituciones:</t>
  </si>
  <si>
    <t>h) Otras instituciones de naturaleza similar</t>
  </si>
  <si>
    <t>21. Medio ambiente y ecología</t>
  </si>
  <si>
    <t>Se refiere a aquella que tiene como objetivo impulsar la preservación, conservación y restauración del equilibrio ecológico, la reducción de la contaminación y la protección al medio ambiente y a los recursos naturales (incluida la diversidad biológica y el paisaje). Para efectos del presente censo, se deben considerar las siguientes instituciones:</t>
  </si>
  <si>
    <t>a) Agencias o institutos para la protección animal</t>
  </si>
  <si>
    <t>b) Bosques y áreas naturales protegidas</t>
  </si>
  <si>
    <t>c) Comisiones forestales</t>
  </si>
  <si>
    <t>d) Fideicomisos para la protección y preservación del ecosistema</t>
  </si>
  <si>
    <t>e) Parques y zoológicos</t>
  </si>
  <si>
    <t>f) Procuradurías de protección al medio ambiente u homólogas</t>
  </si>
  <si>
    <t>g) Secretarías de medio ambiente u homólogas</t>
  </si>
  <si>
    <t>22. Protección civil</t>
  </si>
  <si>
    <t>Se refiere a aquella que tiene como objetivo coordinar, vigilar y evaluar el sistema en materia de protección civil y en lo relativo a la prevención y auxilio de zonas afectadas en caso de desastre o situaciones de emergencia o calamidad pública que afecten a la población. Para efectos del presente censo, se deben considerar las siguientes instituciones:</t>
  </si>
  <si>
    <t>a) Cuerpos de bomberos</t>
  </si>
  <si>
    <t>b) Institutos para la gestión integral de riesgos u homólogos</t>
  </si>
  <si>
    <t>c) Secretarías, coordinaciones o unidades de protección civil u homólogas</t>
  </si>
  <si>
    <t>23. Protección y seguridad social</t>
  </si>
  <si>
    <t>Se refiere a aquella que tiene como objetivo reducir el riesgo y la vulnerabilidad de tipo social y económico de los individuos en temas relacionados con el acceso a la asistencia médica; a la seguridad del ingreso (en particular en caso de vejez); a las prestaciones por desempleo, enfermedad, invalidez, accidentes del trabajo, maternidad; así como el acceso a la vivienda. Para efectos del presente censo, se deben considerar las siguientes instituciones:</t>
  </si>
  <si>
    <t>a) Beneficencia pública</t>
  </si>
  <si>
    <t>b) Centros de asistencia social</t>
  </si>
  <si>
    <t>c) Institutos de pensiones</t>
  </si>
  <si>
    <t>e) Regímenes de protección social en salud</t>
  </si>
  <si>
    <t>f) Sistemas para el desarrollo integral de la familia</t>
  </si>
  <si>
    <t>24. Reinserción social</t>
  </si>
  <si>
    <t>Se refiere a aquella que tiene como objetivo organizar y administrar los establecimientos destinados a la ejecución de sentencias y la aplicación de tratamientos para la reinserción de los individuos a la sociedad. Para efectos del presente censo, se deben considerar las siguientes instituciones:</t>
  </si>
  <si>
    <t>a) Dependencias y/o entidades encargadas de los centros penitenciarios y/o centros especializados para adolescentes</t>
  </si>
  <si>
    <t>b) Institutos para la prestación de servicios postpenales</t>
  </si>
  <si>
    <t xml:space="preserve">c) Unidades de supervisión de beneficios preliberacionales y de sanciones no privativas de la libertad </t>
  </si>
  <si>
    <t>25. Salud</t>
  </si>
  <si>
    <t>Se refiere a aquella que tiene como objetivo la planeación, diseño, implementación y/o evaluación de las acciones encaminadas a la prevención de enfermedades y promoción de la salud de la población; incluyendo la prestación de servicios de salud a la comunidad, la prestación de servicios de salud a la persona, la generación de recursos para la salud y la rectoría del sistema de salud. Para efectos del presente censo, se deben considerar las siguientes instituciones:</t>
  </si>
  <si>
    <t>a) Centros de prevención y control de las adicciones</t>
  </si>
  <si>
    <t>b) Centros de trasplantes</t>
  </si>
  <si>
    <t>d) Comisiones de bioética</t>
  </si>
  <si>
    <t>e) Comisiones para la protección de riesgos sanitarios</t>
  </si>
  <si>
    <t>f) Institutos de servicios de salud</t>
  </si>
  <si>
    <t>g) Secretarías de salud u homólogas</t>
  </si>
  <si>
    <t>26. Seguridad pública o seguridad ciudadana</t>
  </si>
  <si>
    <t>Se refiere a aquella que tiene como objetivo resguardar la paz, la tranquilidad y el orden público, incluyendo el diseño y definición de políticas, programas y acciones a ejecutar en los campos de prevención del delito y de siniestros en materia de tránsito y vialidad (facultadas para realizar infracciones de tránsito). Para efectos del presente censo, se deben considerar las siguientes instituciones:</t>
  </si>
  <si>
    <t xml:space="preserve">a) Centros de evaluación y control de confianza </t>
  </si>
  <si>
    <t>b) Centros de prevención social de la violencia y la delincuencia</t>
  </si>
  <si>
    <t>c) Consejos de seguridad</t>
  </si>
  <si>
    <t>d) Institutos de formación policial</t>
  </si>
  <si>
    <t>e) Secretarías de seguridad pública o seguridad ciudadana u homólogas</t>
  </si>
  <si>
    <t>f) Secretariados ejecutivos del sistema de seguridad pública</t>
  </si>
  <si>
    <r>
      <t>g) Tránsito y vialidad</t>
    </r>
    <r>
      <rPr>
        <vertAlign val="superscript"/>
        <sz val="9"/>
        <color theme="1"/>
        <rFont val="Arial"/>
        <family val="2"/>
      </rPr>
      <t>3/</t>
    </r>
  </si>
  <si>
    <t>27. Servicios públicos</t>
  </si>
  <si>
    <t>a) Comisiones de agua potable y alcantarillado u homólogas</t>
  </si>
  <si>
    <t>b) Comisiones de servicios públicos u homólogas</t>
  </si>
  <si>
    <t>c) Mercados y centrales de abasto</t>
  </si>
  <si>
    <t>d) Organismos públicos de agua potable, alcantarillado y saneamiento</t>
  </si>
  <si>
    <t>e) Otras instituciones de naturaleza similar</t>
  </si>
  <si>
    <t>28. Servicios registrales, administrativos y patrimoniales</t>
  </si>
  <si>
    <t>a) Administración y enajenación de bienes inmuebles</t>
  </si>
  <si>
    <t xml:space="preserve">b) Archivo general </t>
  </si>
  <si>
    <t>c) Institutos registrales y catastrales</t>
  </si>
  <si>
    <t>d) Registro civil</t>
  </si>
  <si>
    <t>e) Registro público de la propiedad</t>
  </si>
  <si>
    <t>29. Trabajo</t>
  </si>
  <si>
    <t>a) Institutos de capacitación para el trabajo</t>
  </si>
  <si>
    <t>b) Procuradurías para la defensa del trabajo</t>
  </si>
  <si>
    <t>c) Secretarías del trabajo y previsión social u homólogas</t>
  </si>
  <si>
    <t>30. Turismo</t>
  </si>
  <si>
    <t>Se refiere a aquella que tiene como objetivo diseñar e implementar acciones encaminadas a la difusión y promoción de los atractivos turísticos del país, entidad federativa o municipio, según corresponda. Para efectos del presente censo, se deben considerar las siguientes instituciones:</t>
  </si>
  <si>
    <t>a) Fideicomisos para la promoción turística</t>
  </si>
  <si>
    <t>b) Operadoras de servicios turísticos</t>
  </si>
  <si>
    <t>c) Secretarías de turismo u homólogas</t>
  </si>
  <si>
    <t>Acciones formativas</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</si>
  <si>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</si>
  <si>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</si>
  <si>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</si>
  <si>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</si>
  <si>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color theme="1"/>
        <rFont val="Arial"/>
        <family val="2"/>
      </rPr>
      <t xml:space="preserve">Capítulo 1000. Servicios personales: </t>
    </r>
    <r>
      <rPr>
        <sz val="9"/>
        <color theme="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</si>
  <si>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color theme="1"/>
        <rFont val="Arial"/>
        <family val="2"/>
      </rPr>
      <t>Capítulo 2000. Materiales y suministros:</t>
    </r>
    <r>
      <rPr>
        <sz val="9"/>
        <color theme="1"/>
        <rFont val="Arial"/>
        <family val="2"/>
      </rPr>
      <t xml:space="preserve"> agrupa las asignaciones destinadas a la adquisición de toda clase de insumos y suministros requeridos para la prestación de bienes, servicios y para el desempeño de las actividades administrativas.</t>
    </r>
  </si>
  <si>
    <r>
      <rPr>
        <b/>
        <sz val="9"/>
        <color theme="1"/>
        <rFont val="Arial"/>
        <family val="2"/>
      </rPr>
      <t>Capítulo 3000. Servicios generales:</t>
    </r>
    <r>
      <rPr>
        <sz val="9"/>
        <color theme="1"/>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</si>
  <si>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color theme="1"/>
        <rFont val="Arial"/>
        <family val="2"/>
      </rPr>
      <t>Capítulo 4000. Transferencias, asignaciones, subsidios y otras ayudas:</t>
    </r>
    <r>
      <rPr>
        <sz val="9"/>
        <color theme="1"/>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</si>
  <si>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color theme="1"/>
        <rFont val="Arial"/>
        <family val="2"/>
      </rPr>
      <t xml:space="preserve">Capítulo 5000. Bienes muebles, inmuebles e intangibles: </t>
    </r>
    <r>
      <rPr>
        <sz val="9"/>
        <color theme="1"/>
        <rFont val="Arial"/>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</si>
  <si>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color theme="1"/>
        <rFont val="Arial"/>
        <family val="2"/>
      </rPr>
      <t>Capítulo 6000. Inversión pública:</t>
    </r>
    <r>
      <rPr>
        <sz val="9"/>
        <color theme="1"/>
        <rFont val="Arial"/>
        <family val="2"/>
      </rPr>
      <t xml:space="preserve"> se refiere a las asignaciones destinadas a obras por contrato y proyectos productivos y acciones de fomento. Incluye los gastos en estudios de pre-inversión y preparación del proyecto.</t>
    </r>
  </si>
  <si>
    <r>
      <rPr>
        <b/>
        <sz val="9"/>
        <color theme="1"/>
        <rFont val="Arial"/>
        <family val="2"/>
      </rPr>
      <t>Capítulo 7000. Inversiones financieras y otras provisiones:</t>
    </r>
    <r>
      <rPr>
        <sz val="9"/>
        <color theme="1"/>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</si>
  <si>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color theme="1"/>
        <rFont val="Arial"/>
        <family val="2"/>
      </rPr>
      <t xml:space="preserve">Capítulo 8000. Participaciones y aportaciones: </t>
    </r>
    <r>
      <rPr>
        <sz val="9"/>
        <color theme="1"/>
        <rFont val="Arial"/>
        <family val="2"/>
      </rPr>
      <t>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</si>
  <si>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color theme="1"/>
        <rFont val="Arial"/>
        <family val="2"/>
      </rPr>
      <t xml:space="preserve">Capítulo 9000. Deuda pública: </t>
    </r>
    <r>
      <rPr>
        <sz val="9"/>
        <color theme="1"/>
        <rFont val="Arial"/>
        <family val="2"/>
      </rPr>
      <t>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</si>
  <si>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Se refiere al mecanismo publicado a través de medios electrónicos establecidos por la institución, el cual tiene por objetivo reclutar a aquellas personas que cumplen con los requerimientos establecidos para determinado perfil.</t>
  </si>
  <si>
    <t xml:space="preserve">Evaluación de impacto de la capacitación </t>
  </si>
  <si>
    <t>Informante básico</t>
  </si>
  <si>
    <t>Informante complementario 1</t>
  </si>
  <si>
    <t>Informante complementario 2</t>
  </si>
  <si>
    <t>Instituciones</t>
  </si>
  <si>
    <t xml:space="preserve">Mecanismos de evaluación del desempeño </t>
  </si>
  <si>
    <t>Medidas para el uso eficiente, transparente y eficaz de los recursos públicos y/o acciones de disciplina presupuestaria para el ejercicio del gasto público</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</si>
  <si>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</si>
  <si>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</si>
  <si>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Presupuesto aprobado</t>
  </si>
  <si>
    <t>Presupuesto ejercido</t>
  </si>
  <si>
    <t>Profesionalización</t>
  </si>
  <si>
    <t>Proyecto de presupuesto</t>
  </si>
  <si>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</si>
  <si>
    <t>Servicio civil de carrera</t>
  </si>
  <si>
    <t>Servicios de conexión remota</t>
  </si>
  <si>
    <t>Se refiere a los servicios que posibilitan a los usuarios conectarse por red a otro ordenador como si se accediera desde el propio ordenador, permitiendo utilizar y/o extraer información y datos. Un ejemplo de estos servicios es la VPN, que permite conectar una o más computadoras a una red privada utilizando internet.</t>
  </si>
  <si>
    <t>CNGE 2023</t>
  </si>
  <si>
    <t>Se refiere a las siglas con las que se identifica al Censo Nacional de Gobiernos Estatales 2023.</t>
  </si>
  <si>
    <t>FIRMA Y SELLO</t>
  </si>
  <si>
    <t>(Persona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</si>
  <si>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VoBo. a la información contenida en el presente cuestionario</t>
  </si>
  <si>
    <t>Personas servidoras públicas que participaron en el llenado de la sección</t>
  </si>
  <si>
    <t>Título</t>
  </si>
  <si>
    <t>Licenciada</t>
  </si>
  <si>
    <t>Guadalupe</t>
  </si>
  <si>
    <t>Hernández</t>
  </si>
  <si>
    <t>García</t>
  </si>
  <si>
    <t>Se refiere a la 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</si>
  <si>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Se refiere a la 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t>
  </si>
  <si>
    <r>
      <t xml:space="preserve">8.- </t>
    </r>
    <r>
      <rPr>
        <b/>
        <i/>
        <sz val="8"/>
        <color theme="1"/>
        <rFont val="Arial"/>
        <family val="2"/>
      </rPr>
      <t>Profesionalización:</t>
    </r>
    <r>
      <rPr>
        <i/>
        <sz val="8"/>
        <color theme="1"/>
        <rFont val="Arial"/>
        <family val="2"/>
      </rPr>
      <t xml:space="preserve"> se refiere al conjunto de procedimientos homologados y estructurados que facilitan la consolidación de la formación inicial, actualización, especialización y, en términos generales, el desarrollo profesional de las personas servidoras públicas adscritas a determinada institución.</t>
    </r>
  </si>
  <si>
    <r>
      <t xml:space="preserve">13.- </t>
    </r>
    <r>
      <rPr>
        <b/>
        <i/>
        <sz val="8"/>
        <color theme="1"/>
        <rFont val="Arial"/>
        <family val="2"/>
      </rPr>
      <t>Servicio civil de carrera:</t>
    </r>
    <r>
      <rPr>
        <i/>
        <sz val="8"/>
        <color theme="1"/>
        <rFont val="Arial"/>
        <family val="2"/>
      </rPr>
      <t xml:space="preserve"> se refiere a un conjunto de acciones sistemáticas mediante las cuales las personas servidoras públicas pueden ingresar, permanecer y desarrollarse profesionalmente dentro de la institución, proporcionando a su vez niveles altos de eficiencia y eficacia que redunden en el cumplimiento óptimo de los objetivos institucionales.</t>
    </r>
  </si>
  <si>
    <r>
      <t xml:space="preserve">6.- </t>
    </r>
    <r>
      <rPr>
        <b/>
        <i/>
        <sz val="8"/>
        <color theme="1"/>
        <rFont val="Arial"/>
        <family val="2"/>
      </rPr>
      <t>Evaluación de impacto de la capacitación:</t>
    </r>
    <r>
      <rPr>
        <i/>
        <sz val="8"/>
        <color theme="1"/>
        <rFont val="Arial"/>
        <family val="2"/>
      </rPr>
      <t xml:space="preserve"> se refiere a la evaluación, por parte de las personas servidoras públicas participantes, de los resultados de los programas de capacitación impartidos, buscando el desarrollo de la capacitación en la proporción que se identifiquen deficiencias.</t>
    </r>
  </si>
  <si>
    <t>Se refiere a la evaluación, por parte de las personas servidoras públicas participantes, de los resultados de los programas de capacitación impartidos, buscando el desarrollo de la capacitación en la proporción que se identifiquen deficiencias.</t>
  </si>
  <si>
    <t>Se refiere al conjunto de procedimientos homologados y estructurados que facilitan la consolidación de la formación inicial, actualización, especialización y, en términos generales, el desarrollo profesional de las personas servidoras públicas adscritas a determinada institución.</t>
  </si>
  <si>
    <t>Se refiere a aquellas acciones de capacitación y/o actualización impartidas a las personas servidoras públicas de carrera por medio de instituciones educativas, de investigación científica o tecnológica, así como por expertos en la materia. Dichas acciones deberán aplicar el uso de técnicas y metodologías adecuadas, y no deberán representar menos de cuarenta horas efectivas anuales.</t>
  </si>
  <si>
    <t>Se refiere a un conjunto de acciones sistemáticas mediante las cuales las personas servidoras públicas pueden ingresar, permanecer y desarrollarse profesionalmente dentro de la institución, proporcionando a su vez niveles altos de eficiencia y eficacia que redunden en el cumplimiento óptimo de los objetivos institucionales.</t>
  </si>
  <si>
    <t>Anote el nombre de cada una de las instituciones que conformaban al cierre del año 2022 la estructura orgánica de la Administración Pública de su entidad federativa. Por cada una de estas, señale su clasificación administrativa, el tipo de institución del que se trate, la función principal ejercida y, de ser el caso, la o las funciones secundarias desarrolladas; utilizando para tal efecto los catálogos que se presentan en la parte inferior de la siguiente tabla.</t>
  </si>
  <si>
    <t>En caso de que seleccione el código "31" en alguna de las columnas del apartado "Función ejercida", debe anotar el nombre de dicha(s) función(es) en el recuadro destinado para tal efecto que se encuentra al final de la tabla de respuesta.</t>
  </si>
  <si>
    <t xml:space="preserve">En caso de que determinada institución haya desarrollado dos o más funciones establecidas en el catálogo correspondiente, en la columna "Principal" debe registrar el código de la función que haya ejercido de forma directa y/o se encuentre establecida en su atribución principal; mientras que el resto debe registrarlas en las columnas "Secundaria(s)", iniciando de izquierda a derecha. </t>
  </si>
  <si>
    <t>En la columna "Nombre de las instituciones" debe anotar el nombre de cada una de las instituciones con las que haya contado, mientras que en la columna "ID institución" debe anotar su clave y/o número de identificación.</t>
  </si>
  <si>
    <t>Infraestructura, comunicaciones y transportes</t>
  </si>
  <si>
    <t>En caso de que al cierre del año 2022 no se haya realizado el nombramiento de la persona titular de determinada institución, o se encontrara vacante, seleccione el código "8" en la columna "Sexo" y deje el resto de la fila en blanco.</t>
  </si>
  <si>
    <t>Para el caso de la antigüedad en el cargo, debe considerar los años continuos en el mismo al 31 de diciembre de 2022. En caso de que dicha antigüedad sea menor a 12 meses, debe registrar 0. En consecuencia, el dato registrado en esta columna debe ser igual o menor al reportado en la columna "Antigüedad en el servicio público".</t>
  </si>
  <si>
    <t>Persona empleada del sector privado</t>
  </si>
  <si>
    <r>
      <t xml:space="preserve">Dificultad o impedimento para hablar o comunicarse </t>
    </r>
    <r>
      <rPr>
        <i/>
        <sz val="8"/>
        <rFont val="Arial"/>
        <family val="2"/>
      </rPr>
      <t>(entender o ser entendido o entendida por otras personas)</t>
    </r>
  </si>
  <si>
    <t>f) Instituciones del sector agroalimentario y/o seguridad alimentaria</t>
  </si>
  <si>
    <t>Se refiere a aquella que tiene como objetivo promover las actividades culturales y artísticas entre la población, así como otras actividades relacionadas con las manifestaciones de la sociedad. Para efectos del presente censo, se deben considerar las siguientes instituciones:</t>
  </si>
  <si>
    <t>i) Institutos de cultura y lenguas indígenas u homólogos</t>
  </si>
  <si>
    <r>
      <t xml:space="preserve">k) Asistencia pública </t>
    </r>
    <r>
      <rPr>
        <i/>
        <sz val="8"/>
        <color theme="1"/>
        <rFont val="Arial"/>
        <family val="2"/>
      </rPr>
      <t>(concursos y sorteos con premios en efectivo o en especie)</t>
    </r>
  </si>
  <si>
    <t>l) Otras instituciones de naturaleza similar</t>
  </si>
  <si>
    <t>Se refiere a aquella que tiene como objetivo la búsqueda de las personas desaparecidas y/o no localizadas; el esclarecimiento de los hechos; así como la prevención, investigación, sanción y erradicación de los delitos en materia de desaparición forzada de personas y desaparición cometida por particulares. Para efectos del presente censo, únicamente debe considerarse la siguiente institución:</t>
  </si>
  <si>
    <t xml:space="preserve">a) Centros, comisiones, institutos o agencias de energía </t>
  </si>
  <si>
    <t>e) Secretarías de desarrollo agrario, territorial y/o urbano u homólogas</t>
  </si>
  <si>
    <t>Se refiere a aquella que tiene como objetivo fortalecer el bienestar, el desarrollo, la inclusión y la cohesión social mediante la instrumentación, coordinación, supervisión y seguimiento de las políticas públicas en materia de combate efectivo a la pobreza; atención específica de las necesidades de los sectores sociales más desprotegidos; así como la atención a los derechos de la niñez, de la juventud, de las personas adultas mayores y de las personas con discapacidad, entre otros grupos de población en situación de vulnerabilidad. Para efectos del presente censo, se deben considerar las siguientes instituciones:</t>
  </si>
  <si>
    <t>Se refiere a aquella que tiene como objetivo apoyar directamente a la persona titular del Poder Ejecutivo en sus tareas y en el seguimiento permanente de las políticas públicas. Para efectos del presente censo, se deben considerar las siguientes instituciones:</t>
  </si>
  <si>
    <t>Se refiere a aquella enfocada a la planeación, promoción, implementación y/o evaluación de la enseñanza de los conocimientos relativos a la educación básica, media superior, superior y posgrado. Para efectos del presente censo, se deben considerar las siguientes instituciones:</t>
  </si>
  <si>
    <t>Se refiere a aquella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 Para efectos del presente censo, se deben considerar las siguientes instituciones:</t>
  </si>
  <si>
    <t>Se refiere a aquella encargada de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 Para efectos del presente censo, se deben considerar las siguientes instituciones:</t>
  </si>
  <si>
    <t>Base</t>
  </si>
  <si>
    <t>1.- Con excepción de las personas titulares referidas en la respuesta de la pregunta anterior, debe considerar la totalidad del personal que se encontraba adscrito a las instituciones de la Administración Pública de la entidad federativa, de todos los tipos de régimen de contratación (confianza, base, eventual, honorarios, etc.).</t>
  </si>
  <si>
    <r>
      <t xml:space="preserve">1.- </t>
    </r>
    <r>
      <rPr>
        <b/>
        <i/>
        <sz val="8"/>
        <color theme="1"/>
        <rFont val="Arial"/>
        <family val="2"/>
      </rPr>
      <t xml:space="preserve">Actualización de perfiles de puesto: </t>
    </r>
    <r>
      <rPr>
        <i/>
        <sz val="8"/>
        <color theme="1"/>
        <rFont val="Arial"/>
        <family val="2"/>
      </rPr>
      <t>se refiere a la actualización permanente de la información necesaria para la definición de los perfiles y afinidad de los puestos, por lo que dicha información permitirá identificar a la persona servidora pública como candidata para ocupar vacantes de distinto perfil.</t>
    </r>
  </si>
  <si>
    <r>
      <t xml:space="preserve">3.- </t>
    </r>
    <r>
      <rPr>
        <b/>
        <i/>
        <sz val="8"/>
        <color theme="1"/>
        <rFont val="Arial"/>
        <family val="2"/>
      </rPr>
      <t xml:space="preserve">Diseño curricular: </t>
    </r>
    <r>
      <rPr>
        <i/>
        <sz val="8"/>
        <color theme="1"/>
        <rFont val="Arial"/>
        <family val="2"/>
      </rPr>
      <t>se refiere a los mecanismos que permiten establecer criterios, competencias, objetivos y contenidos curriculares para ser utilizados como una herramienta de análisis estructural, mismos que son aplicados para la selección de personas candidatas a ocupar determinadas vacantes.</t>
    </r>
  </si>
  <si>
    <r>
      <t xml:space="preserve">4.- </t>
    </r>
    <r>
      <rPr>
        <b/>
        <i/>
        <sz val="8"/>
        <color theme="1"/>
        <rFont val="Arial"/>
        <family val="2"/>
      </rPr>
      <t xml:space="preserve">Diseño y selección de pruebas de ingreso: </t>
    </r>
    <r>
      <rPr>
        <i/>
        <sz val="8"/>
        <color theme="1"/>
        <rFont val="Arial"/>
        <family val="2"/>
      </rPr>
      <t>se refiere a los mecanismos destinados al establecimiento de los procesos de reclutamiento y selección de personas candidatas a través de pruebas diseñadas para la valoración de la experiencia, conocimientos, habilidades, aptitudes y actitudes, de manera presencial o a distancia, propiciando un entorno donde permee la igualdad de oportunidades y la imparcialidad, así como la realización de evaluaciones objetivas y transparentes; con la finalidad de seleccionar a las mejores personas candidatas para la ocupación de puestos.</t>
    </r>
  </si>
  <si>
    <r>
      <t xml:space="preserve">5.- </t>
    </r>
    <r>
      <rPr>
        <b/>
        <i/>
        <sz val="8"/>
        <color theme="1"/>
        <rFont val="Arial"/>
        <family val="2"/>
      </rPr>
      <t xml:space="preserve">Diseño y validación de competencias: </t>
    </r>
    <r>
      <rPr>
        <i/>
        <sz val="8"/>
        <color theme="1"/>
        <rFont val="Arial"/>
        <family val="2"/>
      </rPr>
      <t>se refiere a la valoración de las capacidades de las personas aspirantes a ingresar, o de las personas servidoras públicas de carrera, con base en los conocimientos, habilidades y experiencia que posean para ocupar determinado puesto.</t>
    </r>
  </si>
  <si>
    <r>
      <t xml:space="preserve">7.- </t>
    </r>
    <r>
      <rPr>
        <b/>
        <i/>
        <sz val="8"/>
        <color theme="1"/>
        <rFont val="Arial"/>
        <family val="2"/>
      </rPr>
      <t>Mecanismos de evaluación del desempeño:</t>
    </r>
    <r>
      <rPr>
        <i/>
        <sz val="8"/>
        <color theme="1"/>
        <rFont val="Arial"/>
        <family val="2"/>
      </rPr>
      <t xml:space="preserve"> se refiere a aquellos procesos, métodos y mecanismos de medición (cualitativos y cuantitativos) para el cumplimiento de las funciones y metas individuales y colectivas de las personas servidoras públicas de carrera, en función de sus capacidades y del perfil determinado para el puesto que ocupan.</t>
    </r>
  </si>
  <si>
    <r>
      <t xml:space="preserve">9.- </t>
    </r>
    <r>
      <rPr>
        <b/>
        <i/>
        <sz val="8"/>
        <color theme="1"/>
        <rFont val="Arial"/>
        <family val="2"/>
      </rPr>
      <t>Programas de capacitación:</t>
    </r>
    <r>
      <rPr>
        <i/>
        <sz val="8"/>
        <color theme="1"/>
        <rFont val="Arial"/>
        <family val="2"/>
      </rPr>
      <t xml:space="preserve"> se refiere a aquellas acciones de capacitación y/o actualización impartidas a las personas servidoras públicas de carrera por medio de instituciones educativas, de investigación científica o tecnológica, así como por expertos en la materia. Dichas acciones deberán aplicar el uso de técnicas y metodologías adecuadas, y no deberán representar menos de cuarenta horas efectivas anuales.</t>
    </r>
  </si>
  <si>
    <r>
      <t xml:space="preserve">10.- </t>
    </r>
    <r>
      <rPr>
        <b/>
        <i/>
        <sz val="8"/>
        <color theme="1"/>
        <rFont val="Arial"/>
        <family val="2"/>
      </rPr>
      <t>Programas de estímulos y recompensas:</t>
    </r>
    <r>
      <rPr>
        <i/>
        <sz val="8"/>
        <color theme="1"/>
        <rFont val="Arial"/>
        <family val="2"/>
      </rPr>
      <t xml:space="preserve"> se refiere al otorgamiento de reconocimientos e incentivos, así como a la cantidad neta que se entrega a la persona servidora pública de carrera de manera extraordinaria con motivo de la productividad, eficacia y eficiencia.</t>
    </r>
  </si>
  <si>
    <r>
      <t xml:space="preserve">11.- </t>
    </r>
    <r>
      <rPr>
        <b/>
        <i/>
        <sz val="8"/>
        <color theme="1"/>
        <rFont val="Arial"/>
        <family val="2"/>
      </rPr>
      <t>Reclutamiento, selección e inducción:</t>
    </r>
    <r>
      <rPr>
        <i/>
        <sz val="8"/>
        <color theme="1"/>
        <rFont val="Arial"/>
        <family val="2"/>
      </rPr>
      <t xml:space="preserve"> 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de entrevistas. Una vez que se ha seleccionado al personal que cumple con las características necesarias para el perfil del puesto, se le brinda la orientación e inducción necesaria para su inclusión dentro de la institución.</t>
    </r>
  </si>
  <si>
    <r>
      <t xml:space="preserve">12.- </t>
    </r>
    <r>
      <rPr>
        <b/>
        <i/>
        <sz val="8"/>
        <color theme="1"/>
        <rFont val="Arial"/>
        <family val="2"/>
      </rPr>
      <t>Separación del servicio:</t>
    </r>
    <r>
      <rPr>
        <i/>
        <sz val="8"/>
        <color theme="1"/>
        <rFont val="Arial"/>
        <family val="2"/>
      </rPr>
      <t xml:space="preserve"> 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 esto con base en las disposiciones legales, administrativas y/o laborales aplicables.</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</si>
  <si>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</si>
  <si>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t>Nombre</t>
  </si>
  <si>
    <t>En el apartado "Acciones formativas impartidas y concluidas, según medio de presentación" debe considerar las acciones formativas impartidas del 1 de enero al 31 de diciembre de 2022 al personal adscrito, y que además hayan concluido durante el referido año. En consecuencia, la cantidad registrada en la columna "Total" de este apartado debe ser igual o menor a la cantidad reportada en la columna "Total" del apartado "Acciones formativas impartidas, según medio de presentación", así como corresponder a su desagregación por medio de presentación.</t>
  </si>
  <si>
    <t>Únicamente debe considerar aquellas acciones formativas que hayan realizado o consideren realizar alguna evaluación para su acreditación, por lo que no debe considerar aquellas de carácter informativo o de naturaleza similar.</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</si>
  <si>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</si>
  <si>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</si>
  <si>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</si>
  <si>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</si>
  <si>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</si>
  <si>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</si>
  <si>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</si>
  <si>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t>
  </si>
  <si>
    <t>1.- No debe considerar los bienes inmuebles, vehículos, líneas telefónicas, aparatos telefónicos, computadoras, impresoras, multifuncionales, servidores y tabletas electrónicas que se hayan encontrado fuera de servicio, o bien, no habían sido asignados para su uso u operación al cierre del año 2022.</t>
  </si>
  <si>
    <t>Bienes inmuebles, según tipo de posesión</t>
  </si>
  <si>
    <t>En arrendamiento</t>
  </si>
  <si>
    <t>Otro tipo de posesión</t>
  </si>
  <si>
    <t>En caso de que registre algún valor numérico mayor a cero en la columna "Otro tipo de vehículo", debe anotar el nombre de dicho(s) tipo(s) de vehículo(s) en el recuadro destinado para tal efecto que se encuentra al final de la tabla de respuesta.</t>
  </si>
  <si>
    <t>Vehículos, según tipo</t>
  </si>
  <si>
    <t>Automóviles</t>
  </si>
  <si>
    <t>Camiones y camionetas</t>
  </si>
  <si>
    <t>Motocicletas y cuatrimotos</t>
  </si>
  <si>
    <t>Bicicletas</t>
  </si>
  <si>
    <t xml:space="preserve">Helicópteros </t>
  </si>
  <si>
    <t>Aviones</t>
  </si>
  <si>
    <t>Lanchas</t>
  </si>
  <si>
    <t>Drones</t>
  </si>
  <si>
    <r>
      <t xml:space="preserve">Otro tipo de vehículo </t>
    </r>
    <r>
      <rPr>
        <i/>
        <sz val="8"/>
        <color theme="1"/>
        <rFont val="Arial"/>
        <family val="2"/>
      </rPr>
      <t>(especifique)</t>
    </r>
  </si>
  <si>
    <r>
      <t xml:space="preserve">Otro tipo de vehículo:
</t>
    </r>
    <r>
      <rPr>
        <i/>
        <sz val="8"/>
        <rFont val="Arial"/>
        <family val="2"/>
      </rPr>
      <t>(especifique)</t>
    </r>
  </si>
  <si>
    <t>No debe considerar aquellos aparatos que tenían como único uso la radiocomunicación, o bien, números y aparatos que únicamente tienen función para enviar y recibir mensajes, u otro de características similares.</t>
  </si>
  <si>
    <t>Líneas telefónicas, según tipo</t>
  </si>
  <si>
    <t>Aparatos telefónicos, según tipo</t>
  </si>
  <si>
    <t>Fijas</t>
  </si>
  <si>
    <t xml:space="preserve">Móviles </t>
  </si>
  <si>
    <t>Fijos</t>
  </si>
  <si>
    <t>2.- Si los bienes inmuebles, vehículos, líneas telefónicas, aparatos telefónicos, computadoras, impresoras, multifuncionales, servidores y tabletas electrónicas albergaban o fueron utilizados por más de una institución de la Administración de la entidad federativa, debe considerarlos únicamente en la institución que los tenga bajo resguardo oficial o registrados en sus inventarios correspondientes.</t>
  </si>
  <si>
    <t>1.- Únicamente debe considerar la información de los bienes inmuebles utilizados por las personas servidoras públicas en el ejercicio de sus funciones cotidianas al interior de las instituciones de la Administración Pública de la entidad federativa, por lo que no debe considerar aquellos bienes inmuebles destinados exclusivamente para ser utilizados en funciones educativas, de salud y/o para la realización de activación física y/o deporte.</t>
  </si>
  <si>
    <r>
      <rPr>
        <b/>
        <i/>
        <sz val="8"/>
        <color theme="1"/>
        <rFont val="Arial"/>
        <family val="2"/>
      </rPr>
      <t>Propios, de alguna de las instituciones de la Administración Pública de la entidad federativa:</t>
    </r>
    <r>
      <rPr>
        <i/>
        <sz val="8"/>
        <color theme="1"/>
        <rFont val="Arial"/>
        <family val="2"/>
      </rPr>
      <t xml:space="preserve"> se refiere a todos aquellos inmuebles de dominio legal a título de propietario de alguna dependencia y/o entidad de la Administración Pública de la entidad federativa, ya sea para ocupar un espacio o la totalidad del mismo.</t>
    </r>
  </si>
  <si>
    <r>
      <rPr>
        <b/>
        <i/>
        <sz val="8"/>
        <color theme="1"/>
        <rFont val="Arial"/>
        <family val="2"/>
      </rPr>
      <t xml:space="preserve">En arrendamiento: </t>
    </r>
    <r>
      <rPr>
        <i/>
        <sz val="8"/>
        <color theme="1"/>
        <rFont val="Arial"/>
        <family val="2"/>
      </rPr>
      <t>se refiere a todos aquellos inmuebles propiedad de terceros que, por virtud de algún acto jurídico, las instituciones de la Administración Pública de la entidad federativa adquieren por un precio su goce o aprovechamiento temporal.</t>
    </r>
  </si>
  <si>
    <r>
      <rPr>
        <b/>
        <i/>
        <sz val="8"/>
        <color theme="1"/>
        <rFont val="Arial"/>
        <family val="2"/>
      </rPr>
      <t>Otro tipo de posesión:</t>
    </r>
    <r>
      <rPr>
        <i/>
        <sz val="8"/>
        <color theme="1"/>
        <rFont val="Arial"/>
        <family val="2"/>
      </rPr>
      <t xml:space="preserve"> se refiere a todos aquellos actos de donación, copropiedad, por accesión, comodato, u otro tipo, que hayan sido otorgados a favor de las instituciones de la Administración Pública de la entidad federativa.</t>
    </r>
  </si>
  <si>
    <t>Anote, por cada una de las instituciones de la Administración Pública de su entidad federativa, la cantidad de bienes inmuebles con los que contaba al cierre del año 2022, según tipo de posesión.</t>
  </si>
  <si>
    <t xml:space="preserve">Anote, por cada una de las instituciones de la Administración Pública de su entidad federativa, la cantidad de vehículos con los que contaba al cierre del año 2022, según tipo. </t>
  </si>
  <si>
    <r>
      <t xml:space="preserve">¿Contó con servicios de conexión remota?
</t>
    </r>
    <r>
      <rPr>
        <i/>
        <sz val="8"/>
        <color theme="1"/>
        <rFont val="Arial"/>
        <family val="2"/>
      </rPr>
      <t>(1. Sí / 2. No / 9. No identificado)</t>
    </r>
  </si>
  <si>
    <t>1.- Únicamente debe considerar la información de las computadoras, impresoras, multifuncionales, servidores y tabletas electrónicas utilizadas por las personas servidoras públicas en el ejercicio de sus funciones cotidianas al interior de las instituciones de la Administración Pública de la entidad federativa, por lo que no debe considerar aquel equipo informático asignado a personas profesoras y estudiantes exclusivamente para ser utilizado con fines educativos y de enseñanza.</t>
  </si>
  <si>
    <t>Anote, por cada una de las instituciones de la Administración Pública de su entidad federativa, la cantidad de multifuncionales, servidores y tabletas electrónicas, así como de computadoras e impresoras, según tipo, con las que contaba al cierre del año 2022. Asimismo, indique si durante el referido año contó con servicios de conexión remota.</t>
  </si>
  <si>
    <t>Se refiere a la actualización permanente de la información necesaria para la definición de los perfiles y afinidad de los puestos, por lo que dicha información permitirá identificar a la persona servidora pública como candidata para ocupar vacantes de distinto perfil.</t>
  </si>
  <si>
    <t>Se refiere a los mecanismos que permiten establecer criterios, competencias, objetivos y contenidos curriculares para ser utilizados como una herramienta de análisis estructural, mismos que son aplicados para la selección de personas candidatas a ocupar determinadas vacantes.</t>
  </si>
  <si>
    <t>Se refiere a los mecanismos destinados al establecimiento de los procesos de reclutamiento y selección de personas candidatas a través de pruebas diseñadas para la valoración de la experiencia, conocimientos, habilidades, aptitudes y actitudes, de manera presencial o a distancia, propiciando un entorno donde permee la igualdad de oportunidades y la imparcialidad, así como la realización de evaluaciones objetivas y transparentes; con la finalidad de seleccionar a las mejores personas candidatas para la ocupación de puestos.</t>
  </si>
  <si>
    <t>Se refiere a la valoración de las capacidades de las personas aspirantes a ingresar, o de las personas servidoras públicas de carrera, con base en los conocimientos, habilidades y experiencia que posean para ocupar determinado puesto.</t>
  </si>
  <si>
    <t>Se refiere a aquellos procesos, métodos y mecanismos de medición (cualitativos y cuantitativos) para el cumplimiento de las funciones y metas individuales y colectivas de las personas servidoras públicas de carrera, en función de sus capacidades y del perfil determinado para el puesto que ocupan.</t>
  </si>
  <si>
    <t>Se refiere al otorgamiento de reconocimientos e incentivos, así como a la cantidad neta que se entrega a la persona servidora pública de carrera de manera extraordinaria con motivo de la productividad, eficacia y eficiencia.</t>
  </si>
  <si>
    <t>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de entrevistas. Una vez que se ha seleccionado al personal que cumple con las características necesarias para el perfil del puesto, se le brinda la orientación e inducción necesaria para su inclusión dentro de la institución.</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</si>
  <si>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</si>
  <si>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t>Bienes inmuebles</t>
  </si>
  <si>
    <r>
      <rPr>
        <b/>
        <sz val="9"/>
        <color theme="1"/>
        <rFont val="Arial"/>
        <family val="2"/>
      </rPr>
      <t>Otro tipo de posesión:</t>
    </r>
    <r>
      <rPr>
        <sz val="9"/>
        <color theme="1"/>
        <rFont val="Arial"/>
        <family val="2"/>
      </rPr>
      <t xml:space="preserve"> se refiere a todos aquellos actos de donación, copropiedad, por accesión, comodato, u otro tipo, que hayan sido otorgados a favor de las instituciones de la Administración Pública de la entidad federativa.</t>
    </r>
  </si>
  <si>
    <t>Parque vehicular</t>
  </si>
  <si>
    <t>2.- Los catálogos utilizados en el presente cuestionario corresponden a denominaciones estándar, de tal forma que si el nombre de alguna categoría no coincide exactamente con la utilizada en su institución, debe registrar los datos en aquella que sea homóloga.</t>
  </si>
  <si>
    <r>
      <t xml:space="preserve">¿Contaba con elementos, mecanismos y/o esquemas de profesionalización para su personal?
</t>
    </r>
    <r>
      <rPr>
        <i/>
        <sz val="8"/>
        <color theme="1"/>
        <rFont val="Arial"/>
        <family val="2"/>
      </rPr>
      <t>(1. Sí / 2. En proceso de integración / 3. No / 9. No identificado)</t>
    </r>
  </si>
  <si>
    <r>
      <t xml:space="preserve">¿Implementó medidas para el uso eficiente, transparente y eficaz de los recursos públicos y/o acciones de disciplina presupuestaria para el ejercicio del gasto público?
</t>
    </r>
    <r>
      <rPr>
        <i/>
        <sz val="8"/>
        <color theme="1"/>
        <rFont val="Arial"/>
        <family val="2"/>
      </rPr>
      <t>(1. Sí / 2. No / 9. No identificado)</t>
    </r>
  </si>
  <si>
    <t>Se refiere a la persona servidora pública que, por las funciones que tiene asignadas dentro de la institución, es la principal productora y/o integradora de la información correspondiente a la presente sección y, cuando menos, se encuentra en el segundo o tercer nivel jerárquico de la misma.</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</si>
  <si>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</si>
  <si>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</si>
  <si>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</si>
  <si>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</si>
  <si>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 xml:space="preserve">Participantes. </t>
    </r>
    <r>
      <rPr>
        <sz val="9"/>
        <rFont val="Arial"/>
        <family val="2"/>
      </rPr>
      <t xml:space="preserve">Presenta un espacio destinado a la identificación de las personas servidoras públicas que participaron en el llenado de cada módulo y/o sección, según corresponda. </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</si>
  <si>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</si>
  <si>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</si>
  <si>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r>
      <t xml:space="preserve">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</si>
  <si>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</si>
  <si>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</si>
  <si>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</si>
  <si>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r>
      <t xml:space="preserve">Una </t>
    </r>
    <r>
      <rPr>
        <b/>
        <sz val="9"/>
        <color theme="1"/>
        <rFont val="Arial"/>
        <family val="2"/>
      </rPr>
      <t>primera versión completa de la información</t>
    </r>
    <r>
      <rPr>
        <sz val="9"/>
        <color theme="1"/>
        <rFont val="Arial"/>
        <family val="2"/>
      </rPr>
      <t xml:space="preserve">, considerada como </t>
    </r>
    <r>
      <rPr>
        <b/>
        <sz val="9"/>
        <color theme="1"/>
        <rFont val="Arial"/>
        <family val="2"/>
      </rPr>
      <t>preliminar</t>
    </r>
    <r>
      <rPr>
        <sz val="9"/>
        <color theme="1"/>
        <rFont val="Arial"/>
        <family val="2"/>
      </rPr>
      <t>,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r>
  </si>
  <si>
    <r>
      <t xml:space="preserve">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t>
    </r>
    <r>
      <rPr>
        <b/>
        <sz val="9"/>
        <color theme="1"/>
        <rFont val="Arial"/>
        <family val="2"/>
      </rPr>
      <t>liberación del cuestionario como versión definitiva</t>
    </r>
    <r>
      <rPr>
        <sz val="9"/>
        <color theme="1"/>
        <rFont val="Arial"/>
        <family val="2"/>
      </rPr>
      <t>, para que se proceda con la impresión y formalización de la información plasmada, mediante la firma y sello del instrumento físico por parte del informante básico e informantes complementarios.</t>
    </r>
  </si>
  <si>
    <t>A efecto de llevar a cabo la revisión y validación del cuestionario, en la siguiente tabla se detallan los periodos en los que se realizarán las actividades en cada entidad federativa:</t>
  </si>
  <si>
    <t>Una vez que el archivo electrónico esté impreso y firmado, se llevará a cabo la entrega de la versión definitiva del cuestionario vía electrónica y de manera física, para lo cual se tomará en cuenta lo siguiente:</t>
  </si>
  <si>
    <t xml:space="preserve">La versión impresa, con las firmas correspondientes, deberá entregarse en la Coordinación Estatal del INEGI con los siguientes datos: 
</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</si>
  <si>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</si>
  <si>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r>
      <t xml:space="preserve">Participantes
</t>
    </r>
    <r>
      <rPr>
        <i/>
        <sz val="8"/>
        <rFont val="Arial"/>
        <family val="2"/>
      </rPr>
      <t>(Registrar a las personas servidoras públicas y áreas que participaron en la integración de la información y/o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</si>
  <si>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</si>
  <si>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</si>
  <si>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</si>
  <si>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</si>
  <si>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</si>
  <si>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</si>
  <si>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y/o preguntas en las que participó:</t>
    </r>
    <r>
      <rPr>
        <i/>
        <sz val="8"/>
        <rFont val="Arial"/>
        <family val="2"/>
      </rPr>
      <t xml:space="preserve"> registrar la sección, subsección, apartado, subapartado y/o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</si>
  <si>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</si>
  <si>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</si>
  <si>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r>
      <t xml:space="preserve">- Por </t>
    </r>
    <r>
      <rPr>
        <b/>
        <i/>
        <sz val="8"/>
        <rFont val="Arial"/>
        <family val="2"/>
      </rPr>
      <t xml:space="preserve">fuente principal </t>
    </r>
    <r>
      <rPr>
        <i/>
        <sz val="8"/>
        <rFont val="Arial"/>
        <family val="2"/>
      </rPr>
      <t xml:space="preserve">debe considerarse la fuente con la cual se genera toda o la mayor cantidad de información proporcionada, mientras que por </t>
    </r>
    <r>
      <rPr>
        <b/>
        <i/>
        <sz val="8"/>
        <rFont val="Arial"/>
        <family val="2"/>
      </rPr>
      <t xml:space="preserve">fuentes secundarias </t>
    </r>
    <r>
      <rPr>
        <i/>
        <sz val="8"/>
        <rFont val="Arial"/>
        <family val="2"/>
      </rPr>
      <t>debe considerar aquellas de las cuales se obtiene el resto de información (cuando hay más de una fuente).</t>
    </r>
  </si>
  <si>
    <r>
      <t xml:space="preserve">- 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 xml:space="preserve">anotar el nombre o descripción de la fuente principal y, en su caso, de las secundarias a partir de la(s) cual(es) se obtiene la información requerida en el presente instrumento de captación, y que la persona participante proporcionó. </t>
    </r>
  </si>
  <si>
    <r>
      <t xml:space="preserve">- En la columna </t>
    </r>
    <r>
      <rPr>
        <b/>
        <i/>
        <sz val="8"/>
        <rFont val="Arial"/>
        <family val="2"/>
      </rPr>
      <t>Tipo de fuente</t>
    </r>
    <r>
      <rPr>
        <i/>
        <sz val="8"/>
        <rFont val="Arial"/>
        <family val="2"/>
      </rPr>
      <t xml:space="preserve"> debe clasificar esa fuente según los tipos establecidos en el catálogo siguiente, con base en las características que más se adapten a la fuente utilizada (seleccionar de la lista desplegable el tipo): </t>
    </r>
  </si>
  <si>
    <r>
      <rPr>
        <b/>
        <i/>
        <sz val="8"/>
        <rFont val="Arial"/>
        <family val="2"/>
      </rPr>
      <t>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t>
    </r>
    <r>
      <rPr>
        <b/>
        <i/>
        <sz val="8"/>
        <rFont val="Arial"/>
        <family val="2"/>
      </rPr>
      <t>Hojas de cálculo no estructuradas o no estandarizadas:</t>
    </r>
    <r>
      <rPr>
        <i/>
        <sz val="8"/>
        <rFont val="Arial"/>
        <family val="2"/>
      </rPr>
      <t xml:space="preserve"> corresponde a que la fuente de información son libros u hojas de Excel que concentran información generada por la institución y es consultada de forma directa sin posibilidad de hacer consultas de forma masiva o de un conjunto de datos. 
</t>
    </r>
    <r>
      <rPr>
        <b/>
        <i/>
        <sz val="8"/>
        <rFont val="Arial"/>
        <family val="2"/>
      </rPr>
      <t>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 xml:space="preserve">Libro de gobierno en papel: </t>
    </r>
    <r>
      <rPr>
        <i/>
        <sz val="8"/>
        <rFont val="Arial"/>
        <family val="2"/>
      </rPr>
      <t xml:space="preserve">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Otra:</t>
    </r>
    <r>
      <rPr>
        <i/>
        <sz val="8"/>
        <rFont val="Arial"/>
        <family val="2"/>
      </rPr>
      <t xml:space="preserve">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r>
  </si>
  <si>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</si>
  <si>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</si>
  <si>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</si>
  <si>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</si>
  <si>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</si>
  <si>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</si>
  <si>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</si>
  <si>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</si>
  <si>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</si>
  <si>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</si>
  <si>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</si>
  <si>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</si>
  <si>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</si>
  <si>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</si>
  <si>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</si>
  <si>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</si>
  <si>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</si>
  <si>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Software comercial especializado</t>
  </si>
  <si>
    <t>Hojas de cálculo no estructuradas o no estandarizadas</t>
  </si>
  <si>
    <t>Libro de gobierno en formato electrónico</t>
  </si>
  <si>
    <t>Libro de gobierno en papel</t>
  </si>
  <si>
    <t>Bitácora en documento de texto electrónico</t>
  </si>
  <si>
    <t>Bitácora en documento de texto en papel</t>
  </si>
  <si>
    <t>De palabra</t>
  </si>
  <si>
    <t>Otra</t>
  </si>
  <si>
    <t>Se refiere a aquella que tiene como objetivo implementar acciones encaminadas a la explotación, transmisión, distribución, comercialización y/o suministro de hidrocarburos (petróleo y gas natural), combustibles nucleares, electricidad, energía no eléctrica, carbón y otros combustibles. Para efectos del presente censo, se deben considerar las siguientes instituciones:</t>
  </si>
  <si>
    <r>
      <t xml:space="preserve">b) Institutos de infraestructura física y/o educativa </t>
    </r>
    <r>
      <rPr>
        <i/>
        <sz val="8"/>
        <color theme="1"/>
        <rFont val="Arial"/>
        <family val="2"/>
      </rPr>
      <t>(construcción y preservación de espacios de esparcimiento, deporte y recreación)</t>
    </r>
  </si>
  <si>
    <r>
      <t xml:space="preserve">Condición de pertenencia a pueblo indígena 
</t>
    </r>
    <r>
      <rPr>
        <i/>
        <sz val="8"/>
        <color theme="1"/>
        <rFont val="Arial"/>
        <family val="2"/>
      </rPr>
      <t>(ver catálogo)</t>
    </r>
  </si>
  <si>
    <t>Sección I. Estructura organizacional, recursos y ejercicio de funciones específicas</t>
  </si>
  <si>
    <t>5.-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</si>
  <si>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</si>
  <si>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Glosario de la subsección:</t>
  </si>
  <si>
    <t>En caso de que cuente con algún Plan Estatal de Desarrollo u homólogo, pero este no se encuentre disponible en línea, en la columna "Sitio donde se encuentra disponible (URL)" anote "NA" (No aplica).</t>
  </si>
  <si>
    <t>En caso de que seleccione el código "3" o "9" en la columna "¿Cuenta con algún Plan Estatal de Desarrollo u homólogo?", explique dicha situación en el recuadro que se encuentra en la parte inferior de la tabla de respuesta.</t>
  </si>
  <si>
    <r>
      <t xml:space="preserve">¿Cuenta con algún Plan Estatal de Desarrollo u homólogo?
</t>
    </r>
    <r>
      <rPr>
        <i/>
        <sz val="8"/>
        <color theme="1"/>
        <rFont val="Arial"/>
        <family val="2"/>
      </rPr>
      <t>(1. Sí / 2. En proceso de integración / 3. No / 9. No identificado)</t>
    </r>
  </si>
  <si>
    <t>Sitio donde se encuentra disponible (URL)</t>
  </si>
  <si>
    <t>Indique, por cada una de las instituciones de la Administración Pública de su entidad federativa, si actualmente cuenta con elementos de evaluación institucional. En caso afirmativo, señale los elementos de evaluación institucional desarrollados.</t>
  </si>
  <si>
    <t>En caso de que determinada institución no cuente con elementos de evaluación institucional, o no cuente con información para determinarlo, indíquelo en la columna correspondiente conforme al catálogo respectivo y deje el resto de la fila en blanco.</t>
  </si>
  <si>
    <t xml:space="preserve">En caso de que seleccione la columna "Otros elementos de evaluación", debe anotar el nombre de dichos elementos de evaluación en el recuadro destinado para tal efecto que se encuentra al final de la tabla de respuesta. </t>
  </si>
  <si>
    <r>
      <t xml:space="preserve">¿Cuenta con elementos de evaluación institucional?
</t>
    </r>
    <r>
      <rPr>
        <i/>
        <sz val="8"/>
        <color theme="1"/>
        <rFont val="Arial"/>
        <family val="2"/>
      </rPr>
      <t>(1. Sí / 2. No / 9. No identificado)</t>
    </r>
  </si>
  <si>
    <t>Elementos de evaluación institucional</t>
  </si>
  <si>
    <t>Elementos de evaluación del personal</t>
  </si>
  <si>
    <t>Elementos de evaluación presupuestal</t>
  </si>
  <si>
    <t>Elementos de evaluación de desempeño institucional</t>
  </si>
  <si>
    <r>
      <t xml:space="preserve">Otros elementos de evaluación
</t>
    </r>
    <r>
      <rPr>
        <i/>
        <sz val="8"/>
        <color theme="1"/>
        <rFont val="Arial"/>
        <family val="2"/>
      </rPr>
      <t>(especifique)</t>
    </r>
  </si>
  <si>
    <r>
      <t xml:space="preserve">Otros elementos de evaluación:
</t>
    </r>
    <r>
      <rPr>
        <i/>
        <sz val="8"/>
        <rFont val="Arial"/>
        <family val="2"/>
      </rPr>
      <t>(especifique)</t>
    </r>
  </si>
  <si>
    <r>
      <t xml:space="preserve">1.- </t>
    </r>
    <r>
      <rPr>
        <b/>
        <i/>
        <sz val="8"/>
        <rFont val="Arial"/>
        <family val="2"/>
      </rPr>
      <t>Actividades estadísticas y geográficas:</t>
    </r>
    <r>
      <rPr>
        <i/>
        <sz val="8"/>
        <rFont val="Arial"/>
        <family val="2"/>
      </rPr>
      <t xml:space="preserve"> se refiere a la capacidad institucional con la que cuenta determinado ente público para el desarrollo de actividades orientadas a la generación y tratamiento de información estadística y geográfica.</t>
    </r>
  </si>
  <si>
    <t>1.- Únicamente debe considerar la existencia de alguna institución, unidad administrativa o área, según sea el caso, que tenga como principal atribución el desarrollo de actividades para la generación y tratamiento de información estadística y geográfica, por lo que no debe considerar aquellas instituciones, unidades administrativas o áreas, según sea el caso, encargadas de la planeación y/o evaluación institucional que, entre sus atribuciones, desarrollen este tipo de actividades.</t>
  </si>
  <si>
    <t>En caso de que seleccione el código "5" o "9", explique dicha situación en el recuadro que se encuentra en la parte inferior de las opciones de respuesta.</t>
  </si>
  <si>
    <t>1. La Administración Pública de su entidad federativa era responsable del desarrollo de las actividades estadísticas y geográficas de todas sus instituciones</t>
  </si>
  <si>
    <r>
      <t xml:space="preserve">4. Otra modalidad </t>
    </r>
    <r>
      <rPr>
        <i/>
        <sz val="8"/>
        <rFont val="Arial"/>
        <family val="2"/>
      </rPr>
      <t>(especifique)</t>
    </r>
  </si>
  <si>
    <t>En caso de que no haya contado con alguna institución, unidad administrativa o área centralizada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t>
  </si>
  <si>
    <t>El nombre de la institución, unidad administrativa o área centralizada encargada del desarrollo de actividades para la generación y tratamiento de información estadística y geográfica debe registrarse en mayúsculas, sin comillas ni signos de acentuación, puntuación, paréntesis y abreviaturas.</t>
  </si>
  <si>
    <t>Personal adscrito, según sexo</t>
  </si>
  <si>
    <t xml:space="preserve">En caso de que determinada institución no haya contado con alguna unidad administrativa o área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 </t>
  </si>
  <si>
    <t>El nombre de la unidad administrativa o área encargada del desarrollo de actividades para la generación y tratamiento de información estadística y geográfica debe registrarse en mayúsculas, sin comillas ni signos de acentuación, puntuación, paréntesis y abreviaturas.</t>
  </si>
  <si>
    <r>
      <t xml:space="preserve">¿Contaba con alguna unidad administrativa o área encargada del desarrollo de actividades para la generación y tratamiento de información estadística y geográfica?
</t>
    </r>
    <r>
      <rPr>
        <i/>
        <sz val="8"/>
        <color theme="1"/>
        <rFont val="Arial"/>
        <family val="2"/>
      </rPr>
      <t>(1. Sí / 2. En proceso de integración / 3. No / 9. No identificado)</t>
    </r>
  </si>
  <si>
    <t>Actividades estadísticas y geográficas</t>
  </si>
  <si>
    <t xml:space="preserve">Se refiere a la capacidad institucional con la que cuenta determinado ente público para el desarrollo de actividades orientadas a la generación y tratamiento de información estadística y geográfica. </t>
  </si>
  <si>
    <t>Se refiere al conjunto de elementos metodológicos, normativos y operacionales que permiten monitorear y evaluar objetivamente el desempeño integral de determinado ente público, de manera que sea posible cuantificar el avance en el cumplimiento de los objetivos institucionales a partir de los indicadores estratégicos definidos.</t>
  </si>
  <si>
    <t>Se refiere al conjunto de elementos metodológicos, normativos y operacionales que permiten medir, individual y colectivamente, los aspectos cualitativos y cuantitativos del cumplimiento de las funciones y metas asignadas al personal de determinado ente público, ello en función de sus habilidades, capacidades y adecuación al puesto.</t>
  </si>
  <si>
    <t>Se refiere al conjunto de elementos metodológicos, normativos y operacionales que permitan monitorear y evaluar objetivamente los resultados de la aplicación de los recursos ejercidos por determinado ente público, de manera que sea posible cuantificar el avance en el cumplimiento de los objetivos institucionales a partir de los indicadores estratégicos definidos.</t>
  </si>
  <si>
    <t>Evaluación institucional</t>
  </si>
  <si>
    <t>Se refiere al proceso de evaluación realizada al interior de una institución pública con la finalidad de comprobar la calidad de la gestión y el desempeño de su función sustantiva con base en los objetivos y metas trazadas con anterioridad.</t>
  </si>
  <si>
    <t>Plan Estatal de Desarrollo u homólogo</t>
  </si>
  <si>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</si>
  <si>
    <t>Pregunta 1.1</t>
  </si>
  <si>
    <t>Subsección I.2 Recursos humanos, presupuestales y materiales</t>
  </si>
  <si>
    <t>Subsección I.3 Ejercicio de funciones específicas</t>
  </si>
  <si>
    <t>I.1 Instituciones de la Administración Pública de la entidad federativa</t>
  </si>
  <si>
    <t>Instrucciones generales para la pregunta de la subsección:</t>
  </si>
  <si>
    <t>7.-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</si>
  <si>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</si>
  <si>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</si>
  <si>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Periodo de referencia de los datos: 
</t>
    </r>
    <r>
      <rPr>
        <b/>
        <i/>
        <sz val="8"/>
        <rFont val="Arial"/>
        <family val="2"/>
      </rPr>
      <t>Al cierre del año:</t>
    </r>
    <r>
      <rPr>
        <i/>
        <sz val="8"/>
        <rFont val="Arial"/>
        <family val="2"/>
      </rPr>
      <t xml:space="preserve"> la información se refiere a lo existente al 31 de diciembre de 2022.</t>
    </r>
  </si>
  <si>
    <t>1.1.-</t>
  </si>
  <si>
    <t>I.2 Recursos humanos, presupuestales y materiales</t>
  </si>
  <si>
    <t>3.- Únicamente debe considerar la información de las instituciones de la Administración Pública de la entidad federativa listadas en la pregunta 1.1.</t>
  </si>
  <si>
    <t>4.- Salvo aquellas preguntas que no requieran información por institución de la Administración Pública de la entidad federativa, el listado de instituciones que se despliega corresponde al que registró como respuesta en la pregunta 1.1.</t>
  </si>
  <si>
    <t>6.-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</si>
  <si>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</si>
  <si>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8.- No deje celdas en blanco, salvo en los casos en que la instrucción así lo solicite. </t>
  </si>
  <si>
    <t>I.2.1 Recursos humanos</t>
  </si>
  <si>
    <t>I.2.1.1 Perfil de las personas titulares de las instituciones de la Administración Pública de la entidad federativa</t>
  </si>
  <si>
    <t>1.2.-</t>
  </si>
  <si>
    <t xml:space="preserve">Negocio propio </t>
  </si>
  <si>
    <t>Representación sindical</t>
  </si>
  <si>
    <r>
      <t xml:space="preserve">Academia </t>
    </r>
    <r>
      <rPr>
        <i/>
        <sz val="8"/>
        <rFont val="Arial"/>
        <family val="2"/>
      </rPr>
      <t>(persona profesora / investigadora de tiempo completo)</t>
    </r>
  </si>
  <si>
    <t>Para el numeral 0, deje en blanco la columna "Institución con la misma persona titular".</t>
  </si>
  <si>
    <t>Para cada institución, en caso de que la persona titular no sea la misma que la de otra institución, deje en blanco la columna "Institución con la misma persona titular".</t>
  </si>
  <si>
    <t>En caso de que seleccione el código "8" en la columna "Afiliación partidista" del numeral 0, debe anotar el nombre de dicho partido político en el recuadro destinado para tal efecto que se encuentra al final de la tabla de respuesta.</t>
  </si>
  <si>
    <t>Catálogo de condición de pertenencia a pueblo indígena</t>
  </si>
  <si>
    <t>I.2.1.2 Características del personal</t>
  </si>
  <si>
    <t>1.3.-</t>
  </si>
  <si>
    <t>Instrucciones generales para las preguntas del subapartado:</t>
  </si>
  <si>
    <t>1.4.-</t>
  </si>
  <si>
    <t>1.5.-</t>
  </si>
  <si>
    <t>1.6.-</t>
  </si>
  <si>
    <t>1.7.-</t>
  </si>
  <si>
    <t>De acuerdo con el total de personal que reportó como respuesta en la pregunta 1.3, anote, por cada una de las instituciones de la Administración Pública de su entidad federativa, la cantidad del mismo especificando su rango de ingresos y sexo.</t>
  </si>
  <si>
    <t>1.8.-</t>
  </si>
  <si>
    <t>1.9.-</t>
  </si>
  <si>
    <t>1.10.-</t>
  </si>
  <si>
    <t>1.11-</t>
  </si>
  <si>
    <t>1.12.-</t>
  </si>
  <si>
    <t>I.2.1.3 Profesionalización</t>
  </si>
  <si>
    <t>Instrucción general para las preguntas del subapartado:</t>
  </si>
  <si>
    <t>1.13.-</t>
  </si>
  <si>
    <t>Glosario del subapartado:</t>
  </si>
  <si>
    <t>1.14.-</t>
  </si>
  <si>
    <t>1.15.-</t>
  </si>
  <si>
    <t>I.2.1.4 Capacitación</t>
  </si>
  <si>
    <t>1.16.-</t>
  </si>
  <si>
    <t>En caso de que no haya contado con alguna institución, unidad administrativa o área responsable de la capacitación del personal, se haya encontrado en proceso de integración, o no cuente con información para determinarlo, indíquelo en la columna correspondiente conforme al catálogo respectivo y deje el resto de la fila en blanco.</t>
  </si>
  <si>
    <t>En caso de que seleccione el código "1" en la columna "¿La institución, unidad administrativa o área es la misma que la coordinadora de los esfuerzos en materia de profesionalización?", deje la columna "Nombre" en blanco.</t>
  </si>
  <si>
    <t>El nombre de la institución, unidad administrativa o área responsable de la capacitación del personal debe registrarse en mayúsculas, sin comillas ni signos de acentuación, puntuación, paréntesis y abreviaturas.</t>
  </si>
  <si>
    <r>
      <t xml:space="preserve">¿Contaba con alguna institución, unidad administrativa o área responsable de la capacitación del personal?
</t>
    </r>
    <r>
      <rPr>
        <i/>
        <sz val="8"/>
        <color theme="1"/>
        <rFont val="Arial"/>
        <family val="2"/>
      </rPr>
      <t>(1. Sí / 2. En proceso de integración / 3. No / 9. No identificado)</t>
    </r>
  </si>
  <si>
    <r>
      <t xml:space="preserve">¿La institución, unidad administrativa o área es la misma que la coordinadora de los esfuerzos en materia de profesionalización?
</t>
    </r>
    <r>
      <rPr>
        <i/>
        <sz val="8"/>
        <rFont val="Arial"/>
        <family val="2"/>
      </rPr>
      <t>(1. Sí / 2. No / 9. No identificado)</t>
    </r>
  </si>
  <si>
    <t>Indique si al cierre del año 2022 la Administración Pública de su entidad federativa contaba con alguna institución, unidad administrativa o área responsable de la capacitación del personal. En caso afirmativo, indique si dicha institución, unidad administrativa o área es la misma que la coordinadora de los esfuerzos en materia de profesionalización referida como respuesta en la pregunta anterior. De no ser la misma, anote el nombre de la primera.</t>
  </si>
  <si>
    <t xml:space="preserve">Debe considerar la existencia de alguna institución, unidad administrativa o área centralizada responsable de los procesos de capacitación del personal de la Administración Pública de su entidad federativa, independientemente de la institución de adscripción del mismo. </t>
  </si>
  <si>
    <t>1.17.-</t>
  </si>
  <si>
    <t>En caso de que haya seleccionado el código "2", "3" o "9" en la columna "¿Contaba con alguna institución, unidad administrativa o área responsable de la capacitación del personal?" de la pregunta anterior, no puede registrar información en el presente reactivo.</t>
  </si>
  <si>
    <t>En caso de que no se le hayan impartido acciones formativas al personal adscrito, o no cuente con información para determinarlo, indíquelo en la columna correspondiente conforme al catálogo respectivo y deje el resto de la fila en blanco.</t>
  </si>
  <si>
    <t xml:space="preserve">En caso de que alguna persona servidora pública haya concluido más de una acción formativa impartida y concluida entre el 1 de enero y el 31 de diciembre de 2022, debe ser considerada una sola vez en el registro de esta pregunta. </t>
  </si>
  <si>
    <r>
      <t xml:space="preserve">¿Se impartieron acciones formativas al personal?
</t>
    </r>
    <r>
      <rPr>
        <i/>
        <sz val="8"/>
        <color theme="1"/>
        <rFont val="Arial"/>
        <family val="2"/>
      </rPr>
      <t>(1. Sí / 2. No / 9. No identificado)</t>
    </r>
  </si>
  <si>
    <t>Acciones formativas impartidas, según medio de presentación</t>
  </si>
  <si>
    <t>Acciones formativas impartidas y concluidas, según medio de presentación</t>
  </si>
  <si>
    <t>Indique si durante el año 2022 se impartieron acciones formativas al personal adscrito a las instituciones de la Administración Pública de su entidad federativa. En caso afirmativo, anote la cantidad de acciones formativas impartidas, según medio de presentación, así como la cantidad de personal capacitado, según sexo.</t>
  </si>
  <si>
    <t>Únicamente debe considerar la información de las acciones formativas impartidas al personal adscrito a las instituciones de la Administración Pública de la entidad federativa por parte de la institución, unidad administrativa o área responsable de la capacitación del personal.</t>
  </si>
  <si>
    <t>I.2.2 Recursos presupuestales</t>
  </si>
  <si>
    <t>I.2.2.1 Ejercicio presupuestal</t>
  </si>
  <si>
    <t>1.18.-</t>
  </si>
  <si>
    <t>1.19.-</t>
  </si>
  <si>
    <t>1.20.-</t>
  </si>
  <si>
    <t>I.2.2.2 Racionalidad y austeridad presupuestal</t>
  </si>
  <si>
    <t>I.2.3 Recursos materiales</t>
  </si>
  <si>
    <t>I.2.3.1 Bienes inmuebles</t>
  </si>
  <si>
    <t>Instrucción general para la pregunta del subapartado:</t>
  </si>
  <si>
    <t>1.21.-</t>
  </si>
  <si>
    <t>I.2.3.2 Parque vehicular</t>
  </si>
  <si>
    <t>1.22.-</t>
  </si>
  <si>
    <t>I.2.3.3 Líneas y aparatos telefónicos</t>
  </si>
  <si>
    <t>1.23.-</t>
  </si>
  <si>
    <t>I.2.3.4 Equipo informático</t>
  </si>
  <si>
    <t>1.24.-</t>
  </si>
  <si>
    <t>I.3 Ejercicio de funciones específicas</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</si>
  <si>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2022.
</t>
    </r>
    <r>
      <rPr>
        <b/>
        <i/>
        <sz val="8"/>
        <color theme="1"/>
        <rFont val="Arial"/>
        <family val="2"/>
      </rPr>
      <t xml:space="preserve">Actualmente: </t>
    </r>
    <r>
      <rPr>
        <i/>
        <sz val="8"/>
        <color theme="1"/>
        <rFont val="Arial"/>
        <family val="2"/>
      </rPr>
      <t>la información se refiere a lo existente al momento del llenado del cuestionario.</t>
    </r>
  </si>
  <si>
    <t>I.3.1 Planeación y evaluación</t>
  </si>
  <si>
    <t>1.25.-</t>
  </si>
  <si>
    <t>1.26.-</t>
  </si>
  <si>
    <t>I.3.2 Actividades estadísticas y geográficas</t>
  </si>
  <si>
    <t>I.3.2.1 Institución, unidad administrativa o área encargada</t>
  </si>
  <si>
    <t>1.30.-</t>
  </si>
  <si>
    <t>La cantidad registrada en la columna "Total" debe ser igual o menor a la suma de las cantidades reportadas como respuesta en la columna "Total" de la pregunta 1.3, así como corresponder a su desagregación por sexo.</t>
  </si>
  <si>
    <t>Para cada institución, la cantidad registrada en la columna "Total" debe ser igual o menor a la cantidad reportada como respuesta en la columna "Total" de la pregunta 1.3, así como corresponder a su desagregación por sexo.</t>
  </si>
  <si>
    <r>
      <rPr>
        <i/>
        <sz val="8"/>
        <rFont val="Arial"/>
        <family val="2"/>
      </rPr>
      <t xml:space="preserve">1.- </t>
    </r>
    <r>
      <rPr>
        <b/>
        <i/>
        <sz val="8"/>
        <rFont val="Arial"/>
        <family val="2"/>
      </rPr>
      <t>Medidas para el uso eficiente, transparente y eficaz de los recursos públicos y/o acciones de disciplina presupuestaria para el ejercicio del gasto público:</t>
    </r>
    <r>
      <rPr>
        <i/>
        <sz val="8"/>
        <rFont val="Arial"/>
        <family val="2"/>
      </rPr>
      <t xml:space="preserve"> 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r>
  </si>
  <si>
    <t>Propios, de la entidad federativa</t>
  </si>
  <si>
    <t>Propios, de alguna de las instituciones de la Administración Pública de la entidad federativa</t>
  </si>
  <si>
    <t>Anote, por cada una de las instituciones de la Administración Pública de su entidad federativa, la cantidad de líneas telefónicas y de aparatos telefónicos con los que contaba al cierre del año 2022, según tipo.</t>
  </si>
  <si>
    <t>Personal adscrito a las instituciones de la Administración Pública de la entidad federativa capacitado, según sexo</t>
  </si>
  <si>
    <t>Perfil de las personas titulares de las instituciones de la Administración Pública de la entidad federativa</t>
  </si>
  <si>
    <t>Subsección I.1 Instituciones de la Administración Pública de la entidad federativa</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</si>
  <si>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</si>
  <si>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Indique si actualmente la Administración Pública de su entidad federativa cuenta con algún Plan Estatal de Desarrollo u homólogo. En caso afirmativo, especifique el lugar donde se encuentra disponible o, en su defecto, la no disponibilidad del mismo.</t>
  </si>
  <si>
    <t>En caso de que no cuente con algún Plan Estatal de Desarrollo u homólogo, se encuentre en proceso de integración, o no cuente con información para determinarlo, indíquelo en la columna correspondiente conforme al catálogo respectivo y deje el resto de la fila en blanco.</t>
  </si>
  <si>
    <t>Para cada institución, seleccione con una "X" los elementos de evaluación institucional que correspondan.</t>
  </si>
  <si>
    <t>h) Secretarías particulares del Gobernador(a) o Jefe(a) de Gobierno</t>
  </si>
  <si>
    <t>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</si>
  <si>
    <t>Administración Pública Centralizada</t>
  </si>
  <si>
    <t>Administración Pública Paraestatal</t>
  </si>
  <si>
    <r>
      <t xml:space="preserve">1.- Periodo de referencia de los datos: 
</t>
    </r>
    <r>
      <rPr>
        <b/>
        <i/>
        <sz val="8"/>
        <rFont val="Arial"/>
        <family val="2"/>
      </rPr>
      <t>Durante el año:</t>
    </r>
    <r>
      <rPr>
        <i/>
        <sz val="8"/>
        <rFont val="Arial"/>
        <family val="2"/>
      </rPr>
      <t xml:space="preserve"> la información se refiere a lo existente del 1 de enero al 31 de diciembre de 2022.
</t>
    </r>
    <r>
      <rPr>
        <b/>
        <i/>
        <sz val="8"/>
        <rFont val="Arial"/>
        <family val="2"/>
      </rPr>
      <t>Al cierre del año:</t>
    </r>
    <r>
      <rPr>
        <i/>
        <sz val="8"/>
        <rFont val="Arial"/>
        <family val="2"/>
      </rPr>
      <t xml:space="preserve"> la información se refiere a lo existente al 31 de diciembre de 2022.</t>
    </r>
  </si>
  <si>
    <t>Consejería Jurídica del Ejecutivo u homóloga</t>
  </si>
  <si>
    <t>Otro tipo de institución de la Administración Pública Centralizada</t>
  </si>
  <si>
    <t>Otro tipo de institución de la Administración Pública Paraestatal</t>
  </si>
  <si>
    <r>
      <t xml:space="preserve">Movimiento de Regeneración Nacional </t>
    </r>
    <r>
      <rPr>
        <sz val="9"/>
        <color theme="1"/>
        <rFont val="Arial"/>
        <family val="2"/>
      </rPr>
      <t>(MORENA)</t>
    </r>
  </si>
  <si>
    <r>
      <t xml:space="preserve">Partido Acción Nacional </t>
    </r>
    <r>
      <rPr>
        <sz val="9"/>
        <color theme="1"/>
        <rFont val="Arial"/>
        <family val="2"/>
      </rPr>
      <t>(PAN)</t>
    </r>
  </si>
  <si>
    <r>
      <t xml:space="preserve">Partido de la Revolución Democrática </t>
    </r>
    <r>
      <rPr>
        <sz val="9"/>
        <color theme="1"/>
        <rFont val="Arial"/>
        <family val="2"/>
      </rPr>
      <t>(PRD)</t>
    </r>
  </si>
  <si>
    <r>
      <t xml:space="preserve">Partido del Trabajo </t>
    </r>
    <r>
      <rPr>
        <sz val="9"/>
        <color theme="1"/>
        <rFont val="Arial"/>
        <family val="2"/>
      </rPr>
      <t>(PT)</t>
    </r>
  </si>
  <si>
    <r>
      <t xml:space="preserve">Movimiento Ciudadano </t>
    </r>
    <r>
      <rPr>
        <sz val="9"/>
        <color theme="1"/>
        <rFont val="Arial"/>
        <family val="2"/>
      </rPr>
      <t>(MC)</t>
    </r>
  </si>
  <si>
    <r>
      <t xml:space="preserve">Partido Revolucionario Institucional </t>
    </r>
    <r>
      <rPr>
        <sz val="9"/>
        <color theme="1"/>
        <rFont val="Arial"/>
        <family val="2"/>
      </rPr>
      <t>(PRI)</t>
    </r>
  </si>
  <si>
    <r>
      <t xml:space="preserve">Partido Verde Ecologista de México </t>
    </r>
    <r>
      <rPr>
        <sz val="9"/>
        <color theme="1"/>
        <rFont val="Arial"/>
        <family val="2"/>
      </rPr>
      <t>(PVEM)</t>
    </r>
  </si>
  <si>
    <r>
      <t xml:space="preserve">Otro partido político </t>
    </r>
    <r>
      <rPr>
        <i/>
        <sz val="8"/>
        <color theme="1"/>
        <rFont val="Arial"/>
        <family val="2"/>
      </rPr>
      <t>(especifique)</t>
    </r>
  </si>
  <si>
    <t>Debe considerar la existencia de alguna institución, unidad administrativa o área coordinadora que cuente con procedimientos de profesionalización y no exclusivamente con mecanismos de gestión del personal.</t>
  </si>
  <si>
    <t>En caso de que no haya contado con alguna institución, unidad administrativa o área coordinadora de los esfuerzos en materia de profesionalización, se haya encontrado en proceso de integración, o no cuente con información para determinarlo, indíquelo en la columna correspondiente conforme al catálogo respectivo y deje el resto de la fila en blanco.</t>
  </si>
  <si>
    <t>El nombre de la institución, unidad administrativa o área coordinadora de los esfuerzos en materia de profesionalización debe registrarse en mayúsculas, sin comillas ni signos de acentuación, puntuación, paréntesis y abreviaturas.</t>
  </si>
  <si>
    <r>
      <t xml:space="preserve">¿Contaba con alguna institución, unidad administrativa o área coordinadora de los esfuerzos en materia de profesionalización?
</t>
    </r>
    <r>
      <rPr>
        <i/>
        <sz val="8"/>
        <color theme="1"/>
        <rFont val="Arial"/>
        <family val="2"/>
      </rPr>
      <t>(1. Sí / 2. En proceso de integración / 3. No / 9. No identificado)</t>
    </r>
  </si>
  <si>
    <t>Indique si al cierre del año 2022 la Administración Pública de su entidad federativa contaba con alguna institución, unidad administrativa o área que coordinara los esfuerzos en materia de profesionalización del personal. En caso afirmativo, anote el nombre de la misma.</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</si>
  <si>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</si>
  <si>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t xml:space="preserve">Otro régimen de contratación 
</t>
    </r>
    <r>
      <rPr>
        <i/>
        <sz val="8"/>
        <rFont val="Arial"/>
        <family val="2"/>
      </rPr>
      <t>(especifique)</t>
    </r>
  </si>
  <si>
    <t>Subtotal</t>
  </si>
  <si>
    <t xml:space="preserve">Hombres </t>
  </si>
  <si>
    <t>Instituto Mexicano del Seguro Social 
(IMSS)</t>
  </si>
  <si>
    <t>No
identificado</t>
  </si>
  <si>
    <t>(1 de 3)</t>
  </si>
  <si>
    <t>(2 de 3)</t>
  </si>
  <si>
    <t>(3 de 3)</t>
  </si>
  <si>
    <t xml:space="preserve">Pertenece a pueblo indígena </t>
  </si>
  <si>
    <t>No pertenece a pueblo indígena</t>
  </si>
  <si>
    <t>En caso de que la suma de las cantidades reportadas como respuesta en la columna "Subtotal" del apartado "Pertenece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</si>
  <si>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 a pueblo indígena” de la pregunta anterior, así como corresponder a su desagregación por sexo.</t>
  </si>
  <si>
    <t>10. Infraestructura, comunicaciones y transportes</t>
  </si>
  <si>
    <t>11. Cultura física y/o deporte</t>
  </si>
  <si>
    <t>12. Desarrollo agrario, territorial, urbano y vivienda</t>
  </si>
  <si>
    <r>
      <t>13. Desarrollo social</t>
    </r>
    <r>
      <rPr>
        <b/>
        <vertAlign val="superscript"/>
        <sz val="9"/>
        <color theme="1"/>
        <rFont val="Arial"/>
        <family val="2"/>
      </rPr>
      <t>1/</t>
    </r>
  </si>
  <si>
    <r>
      <t>14. Despacho del ejecutivo</t>
    </r>
    <r>
      <rPr>
        <b/>
        <vertAlign val="superscript"/>
        <sz val="9"/>
        <color theme="1"/>
        <rFont val="Arial"/>
        <family val="2"/>
      </rPr>
      <t>2/</t>
    </r>
  </si>
  <si>
    <t>15. Economía</t>
  </si>
  <si>
    <t>16. Educación</t>
  </si>
  <si>
    <t>17. Función pública</t>
  </si>
  <si>
    <t>18. Gobierno y política interior</t>
  </si>
  <si>
    <t>19. Igualdad de género y/o derechos de las mujeres</t>
  </si>
  <si>
    <r>
      <t xml:space="preserve">Otra función </t>
    </r>
    <r>
      <rPr>
        <i/>
        <sz val="8"/>
        <rFont val="Arial"/>
        <family val="2"/>
      </rPr>
      <t>(especifique)</t>
    </r>
  </si>
  <si>
    <t>Condición de discapacidad</t>
  </si>
  <si>
    <t>La suma de las cantidades registradas en la columna "Total" debe ser igual o mayor a la suma de las cantidades reportadas como respuesta en la columna "Subtotal" del apartado "Con discapacidad" de la pregunta anterior, así como corresponder a su desagregación por sexo; toda vez que una persona servidora pública puede presentar uno o más tipos de discapacidad.</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</si>
  <si>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</si>
  <si>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</si>
  <si>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</si>
  <si>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</si>
  <si>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</si>
  <si>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Dirección:</t>
  </si>
  <si>
    <t>(Persona servidora pública que, por las funciones que tiene asignadas dentro de la institución, es la principal productora y/o integradora de la información correspondiente a la presente sección y, cuando menos, se encuentra en el segundo o tercer nivel jerárquico de la misma. Nota: en caso de no requerir al "Informante Complementario 1" deje las siguientes celdas en blanco)</t>
  </si>
  <si>
    <t>(Persona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 Nota: en caso de no requerir al "Informante Complementario 2" deje las siguientes celdas en blanco)</t>
  </si>
  <si>
    <r>
      <t xml:space="preserve">Título </t>
    </r>
    <r>
      <rPr>
        <i/>
        <sz val="8"/>
        <rFont val="Arial"/>
        <family val="2"/>
      </rPr>
      <t>(Lic., Mtro(a)., Dr(a)., Ing., C., Sr(a)., etc.)</t>
    </r>
    <r>
      <rPr>
        <sz val="9"/>
        <rFont val="Arial"/>
        <family val="2"/>
      </rPr>
      <t>:</t>
    </r>
  </si>
  <si>
    <t>En caso de que seleccione en la categoría "Otra" en alguna de las columnas "Tipo de fuente", favor de especificar ese otro tipo de fuente(s) en la columna "Comentarios o especificaciones sobre el tipo de fuente".</t>
  </si>
  <si>
    <r>
      <t xml:space="preserve">Informantes
</t>
    </r>
    <r>
      <rPr>
        <i/>
        <sz val="8"/>
        <rFont val="Arial"/>
        <family val="2"/>
      </rPr>
      <t>(Responde: institución(es) o unidad(es) administrativa(s) encargada(s) o integradora(s) de la información sobre la estructura organizacional; los recursos humanos, presupuestales y materiales; el ejercicio de las funciones de planeación, evaluación e informática; así como del desarrollo de las actividades estadísticas y geográficas de las instituciones que integran a la Administración Pública de la entidad federativa)</t>
    </r>
  </si>
  <si>
    <r>
      <t xml:space="preserve">1.- </t>
    </r>
    <r>
      <rPr>
        <b/>
        <i/>
        <sz val="8"/>
        <color theme="1"/>
        <rFont val="Arial"/>
        <family val="2"/>
      </rPr>
      <t>Elementos de evaluación de desempeño institucional:</t>
    </r>
    <r>
      <rPr>
        <i/>
        <sz val="8"/>
        <color theme="1"/>
        <rFont val="Arial"/>
        <family val="2"/>
      </rPr>
      <t xml:space="preserve"> se refiere al conjunto de elementos metodológicos, normativos y operacionales que permiten monitorear y evaluar objetivamente el desempeño integral de determinado ente público, de manera que sea posible cuantificar el avance en el cumplimiento de los objetivos institucionales a partir de los indicadores estratégicos definidos.</t>
    </r>
  </si>
  <si>
    <r>
      <t xml:space="preserve">2.- </t>
    </r>
    <r>
      <rPr>
        <b/>
        <i/>
        <sz val="8"/>
        <color theme="1"/>
        <rFont val="Arial"/>
        <family val="2"/>
      </rPr>
      <t>Elementos de evaluación del personal:</t>
    </r>
    <r>
      <rPr>
        <i/>
        <sz val="8"/>
        <color theme="1"/>
        <rFont val="Arial"/>
        <family val="2"/>
      </rPr>
      <t xml:space="preserve"> se refiere al conjunto de elementos metodológicos, normativos y operacionales que permiten medir, individual y colectivamente, los aspectos cualitativos y cuantitativos del cumplimiento de las funciones y metas asignadas al personal de determinado ente público, ello en función de sus habilidades, capacidades y adecuación al puesto.</t>
    </r>
  </si>
  <si>
    <r>
      <t xml:space="preserve">3.- </t>
    </r>
    <r>
      <rPr>
        <b/>
        <i/>
        <sz val="8"/>
        <color theme="1"/>
        <rFont val="Arial"/>
        <family val="2"/>
      </rPr>
      <t>Elementos de evaluación presupuestal:</t>
    </r>
    <r>
      <rPr>
        <i/>
        <sz val="8"/>
        <color theme="1"/>
        <rFont val="Arial"/>
        <family val="2"/>
      </rPr>
      <t xml:space="preserve"> se refiere al conjunto de elementos metodológicos, normativos y operacionales que permitan monitorear y evaluar objetivamente los resultados de la aplicación de los recursos ejercidos por determinado ente público, de manera que sea posible cuantificar el avance en el cumplimiento de los objetivos institucionales a partir de los indicadores estratégicos definidos.</t>
    </r>
  </si>
  <si>
    <r>
      <t xml:space="preserve">4.- </t>
    </r>
    <r>
      <rPr>
        <b/>
        <i/>
        <sz val="8"/>
        <color theme="1"/>
        <rFont val="Arial"/>
        <family val="2"/>
      </rPr>
      <t>Evaluación institucional:</t>
    </r>
    <r>
      <rPr>
        <i/>
        <sz val="8"/>
        <color theme="1"/>
        <rFont val="Arial"/>
        <family val="2"/>
      </rPr>
      <t xml:space="preserve"> se refiere al proceso de evaluación realizada al interior de una institución pública con la finalidad de comprobar la calidad de la gestión y el desempeño de su función sustantiva con base en los objetivos y metas trazadas con anterioridad.</t>
    </r>
  </si>
  <si>
    <t>1.27.-</t>
  </si>
  <si>
    <t>1.28.-</t>
  </si>
  <si>
    <t>1.29.-</t>
  </si>
  <si>
    <r>
      <t xml:space="preserve">Particularmente, en el </t>
    </r>
    <r>
      <rPr>
        <b/>
        <sz val="9"/>
        <color theme="1"/>
        <rFont val="Arial"/>
        <family val="2"/>
      </rPr>
      <t xml:space="preserve">módulo 1 </t>
    </r>
    <r>
      <rPr>
        <sz val="9"/>
        <color theme="1"/>
        <rFont val="Arial"/>
        <family val="2"/>
      </rPr>
      <t>se solicita, entre otra, información sobre la estructura organizacional de la Administración Pública de cada entidad federativa; la distribución de los recursos humanos, materiales y presupuestales con los que cuenta; la cantidad, tipos y características de acceso a los trámites y servicios prestados; así como los elementos y acciones institucionales que se llevan a cabo para la implementación y ejercicio de funciones específicas, como planeación, evaluación, actividades estadísticas y geográficas, transparencia, control interno, combate a la corrupción, contrataciones públicas, administración de archivos y gestión documental, entre otros.</t>
    </r>
  </si>
  <si>
    <t xml:space="preserve">Sección I. Estructura organizacional,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y/o en tratamiento externo
Sección IX. Libertad condicionada
Sección X. Tránsito y vialidad
Sección XI. Alojamientos de asistencia social
Sección XII. Administración de archivos y gestión documental              </t>
  </si>
  <si>
    <r>
      <t xml:space="preserve">3.- Debe considerar la información de las instituciones que formen parte de la estructura orgánica de la Administración Pública de la entidad federativa, de acuerdo con la correspondiente ley orgánica, reglamento interno, acuerdos de creación o normatividad equivalente; </t>
    </r>
    <r>
      <rPr>
        <i/>
        <u/>
        <sz val="8"/>
        <color theme="1"/>
        <rFont val="Arial"/>
        <family val="2"/>
      </rPr>
      <t>tanto de la administración pública centralizada como paraestatal.</t>
    </r>
  </si>
  <si>
    <t>Secretaría</t>
  </si>
  <si>
    <t>4.- En caso de que su correspondiente ley orgánica o disposición normativa homóloga considere a los órganos administrativos desconcentrados como instituciones (y no como unidades administrativas), la información correspondiente a los mismos debe ser considerada y/o contabilizada, según corresponda, de manera independiente a la reportada en la Secretaría correspondiente.</t>
  </si>
  <si>
    <r>
      <t xml:space="preserve">5.- No debe considerar la información de la Consejería Jurídica del Ejecutivo de la entidad federativa </t>
    </r>
    <r>
      <rPr>
        <i/>
        <u/>
        <sz val="8"/>
        <rFont val="Arial"/>
        <family val="2"/>
      </rPr>
      <t>cuando la misma no se encuentre establecida como una institución</t>
    </r>
    <r>
      <rPr>
        <i/>
        <sz val="8"/>
        <rFont val="Arial"/>
        <family val="2"/>
      </rPr>
      <t xml:space="preserve"> en la correspondiente ley orgánica o disposición normativa homóloga, sino que se constituya como una unidad administrativa adscrita a otra institución.</t>
    </r>
  </si>
  <si>
    <r>
      <t xml:space="preserve">1.- </t>
    </r>
    <r>
      <rPr>
        <b/>
        <i/>
        <sz val="8"/>
        <color theme="1"/>
        <rFont val="Arial"/>
        <family val="2"/>
      </rPr>
      <t xml:space="preserve">Administración Pública Centralizada: </t>
    </r>
    <r>
      <rPr>
        <i/>
        <sz val="8"/>
        <color theme="1"/>
        <rFont val="Arial"/>
        <family val="2"/>
      </rPr>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r>
  </si>
  <si>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</si>
  <si>
    <r>
      <t xml:space="preserve">2.- </t>
    </r>
    <r>
      <rPr>
        <b/>
        <i/>
        <sz val="8"/>
        <color theme="1"/>
        <rFont val="Arial"/>
        <family val="2"/>
      </rPr>
      <t>Administración Pública Paraestatal:</t>
    </r>
    <r>
      <rPr>
        <i/>
        <sz val="8"/>
        <color theme="1"/>
        <rFont val="Arial"/>
        <family val="2"/>
      </rPr>
      <t xml:space="preserve"> 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mayoritaria, los fideicomisos públicos y las demás instituciones que la disposición normativa en la materia establezca.</t>
    </r>
  </si>
  <si>
    <t>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mayoritaria, los fideicomisos públicos y las demás instituciones que la disposición normativa en la materia establezca.</t>
  </si>
  <si>
    <r>
      <t xml:space="preserve">3.- </t>
    </r>
    <r>
      <rPr>
        <b/>
        <i/>
        <sz val="8"/>
        <color theme="1"/>
        <rFont val="Arial"/>
        <family val="2"/>
      </rPr>
      <t>Instituciones:</t>
    </r>
    <r>
      <rPr>
        <i/>
        <sz val="8"/>
        <color theme="1"/>
        <rFont val="Arial"/>
        <family val="2"/>
      </rPr>
      <t xml:space="preserve"> 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r>
  </si>
  <si>
    <t>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</si>
  <si>
    <t>Para cada institución, se sugiere que su ID corresponda con la clasificación administrativa por unidad o ramo presupuestal y unidad responsable establecida en el Presupuesto de Egresos u homólogo correspondiente. En caso de no contar con dicha información, construya dicho ID a partir de la clave AGEE de su entidad federativa, las letras "INS", la clasificación administrativa, el tipo de institución y un consecutivo. Por ejemplo: 01INS010401, donde: 01 (AGEE), INS (letras para caracterizar la institución), 01 (Administración Pública Centralizada), 04 (Órgano administrativo desconcentrado) y 01 (consecutivo).</t>
  </si>
  <si>
    <t xml:space="preserve">Debe comenzar registrando aquellas instituciones correspondientes a la Administración Pública Centralizada y, posteriormente, las relacionadas con la Administración Pública Paraestatal. </t>
  </si>
  <si>
    <t>Total de instituciones</t>
  </si>
  <si>
    <r>
      <rPr>
        <sz val="9"/>
        <rFont val="Arial"/>
        <family val="2"/>
      </rPr>
      <t xml:space="preserve">Otra función:
</t>
    </r>
    <r>
      <rPr>
        <i/>
        <sz val="8"/>
        <rFont val="Arial"/>
        <family val="2"/>
      </rPr>
      <t>(especifique)</t>
    </r>
  </si>
  <si>
    <t>Organismo descentralizado</t>
  </si>
  <si>
    <t>Empresa de participación estatal mayoritaria</t>
  </si>
  <si>
    <t>Para el caso de los ingresos brutos mensuales, en caso de que el Gobernador(a) o Jefe(a) de Gobierno / persona titular de determinada institución no haya recibido alguna contraprestación por el ejercicio de dicho cargo, anote "NA" (No aplica) en la columna correspondiente y justifíquelo en el recuadro que se encuentra en la parte inferior de los catálogos de respuesta.</t>
  </si>
  <si>
    <t>Para el caso de la antigüedad en el servicio público, debe considerar los años en el mismo al 31 de diciembre de 2022, aunque estos no hayan sido continuos y/o en el mismo cargo y/o plaza. En caso de que dicha antigüedad sea menor a 12 meses, debe registrar 0.</t>
  </si>
  <si>
    <t>La columna "Afiliación partidista" únicamente se encuentra habilitada para el numeral 0. En esta se debe seleccionar el código del partido político al cual se encuentra afiliada el(la) Gobernador(a) o Jefe(a) de Gobierno de la entidad federativa.</t>
  </si>
  <si>
    <t xml:space="preserve">Elección popular </t>
  </si>
  <si>
    <t>Gobernador(a) o Jefe(a) de Gobierno, con aprobación del Congreso Estatal</t>
  </si>
  <si>
    <t>Cargo de elección popular</t>
  </si>
  <si>
    <t>En caso de que en la columna "Empleo anterior" seleccione el código "1", "2", "3" o "4", en la columna "Antigüedad en el servicio público" no puede registrar 0. En caso de que esta instrucción no le aplique, justifíquelo en el recuadro que se encuentra en la parte inferior de los catálogos de respuesta.</t>
  </si>
  <si>
    <t>Para el numeral 0, únicamente puede seleccionar el código "1" en la columna "Forma de designación". En caso de que esta instrucción no le aplique, justifíquelo en el recuadro que se encuentra en la parte inferior de los catálogos de respuesta.</t>
  </si>
  <si>
    <t>En caso de que seleccione el código "6" en la columna "Forma de designación", debe anotar el nombre de dicha forma de designación en el recuadro destinado para tal efecto que se encuentra al final de la tabla de respuesta.</t>
  </si>
  <si>
    <r>
      <t xml:space="preserve">Otra forma de designación </t>
    </r>
    <r>
      <rPr>
        <i/>
        <sz val="8"/>
        <rFont val="Arial"/>
        <family val="2"/>
      </rPr>
      <t>(especifique)</t>
    </r>
  </si>
  <si>
    <r>
      <t xml:space="preserve">Otra forma de designación:
</t>
    </r>
    <r>
      <rPr>
        <i/>
        <sz val="8"/>
        <rFont val="Arial"/>
        <family val="2"/>
      </rPr>
      <t>(especifique)</t>
    </r>
  </si>
  <si>
    <t>2.- Para cada institución, la cantidad registrada en la columna "Total" de las preguntas 1.4, 1.5, 1.6, 1.7, 1.8, 1.9 y 1.11 debe ser igual a la cantidad reportada como respuesta en la columna "Total" de la pregunta 1.3, así como corresponder a su desagregación por sexo.</t>
  </si>
  <si>
    <t>Anote, por cada una de las instituciones de la Administración Pública de su entidad federativa, la cantidad de personal adscrito al cierre del año 2022, según sexo.</t>
  </si>
  <si>
    <t>De acuerdo con el total de personal que reportó como respuesta en la pregunta anterior, anote, por cada una de las instituciones de la Administración Pública de su entidad federativa, la cantidad del mismo especificando su régimen de contratación y sexo.</t>
  </si>
  <si>
    <t>En caso de que registre algún valor numérico mayor a cero en el apartado "Otro régimen de contratación", debe anotar el nombre de dicho(s) régimen(es) de contratación en el recuadro destinado para tal efecto que se encuentra al final de la tabla de respuesta.</t>
  </si>
  <si>
    <r>
      <rPr>
        <sz val="9"/>
        <rFont val="Arial"/>
        <family val="2"/>
      </rPr>
      <t xml:space="preserve">Otro régimen de contratación:
</t>
    </r>
    <r>
      <rPr>
        <i/>
        <sz val="8"/>
        <rFont val="Arial"/>
        <family val="2"/>
      </rPr>
      <t>(especifique)</t>
    </r>
  </si>
  <si>
    <t>De acuerdo con el total de personal que reportó como respuesta en la pregunta 1.3, anote, por cada una de las instituciones de la Administración Pública de su entidad federativa, la cantidad del mismo especificando la institución de seguridad social en la que se encontraba registrado y sexo.</t>
  </si>
  <si>
    <t>De acuerdo con el total de personal que reportó como respuesta en la pregunta 1.3, anote, por cada una de las instituciones de la Administración Pública de su entidad federativa, la cantidad del mismo especificando su rango de edad y sexo.</t>
  </si>
  <si>
    <t>De acuerdo con el total de personal que reportó como respuesta en la pregunta 1.3, anote, por cada una de las instituciones de la Administración Pública de su entidad federativa, la cantidad del mismo especificando su nivel de escolaridad y sexo.</t>
  </si>
  <si>
    <t>De acuerdo con el total de personal que reportó como respuesta en la pregunta 1.3, anote, por cada una de las instituciones de la Administración Pública de su entidad federativa, la cantidad del mismo especificando su condición de pertenencia a pueblo indígena y sexo.</t>
  </si>
  <si>
    <t>Personal adscrito a las instituciones de la Administración Pública de la entidad federativa, según condición de pertenencia a pueblo indígena y sexo</t>
  </si>
  <si>
    <t>De acuerdo con el total de personal que reportó como respuesta en el apartado “Pertenece a pueblo indígena” de la pregunta anterior, anote la cantidad del mismo especificando su pueblo indígena de pertenencia y sexo.</t>
  </si>
  <si>
    <t>Personal adscrito a las instituciones de la Administración Pública de la entidad federativa que pertenece a pueblo indígena, según sexo</t>
  </si>
  <si>
    <t>De acuerdo con el total de personal que reportó como respuesta en la pregunta 1.3, anote, por cada una de las instituciones de la Administración Pública de su entidad federativa, la cantidad del mismo especificando su condición de discapacidad y sexo.</t>
  </si>
  <si>
    <t>De acuerdo con el total de personal que reportó como respuesta en el apartado "Con discapacidad" de la pregunta anterior, anote la cantidad del mismo especificando el tipo de discapacidad y sexo.</t>
  </si>
  <si>
    <t>En caso de que la suma de las cantidades reportadas como respuesta en la columna "Subtotal" del apartado "Con discapacidad" de la pregunta anterior no sea un dato numérico mayor a cero, no puede registrar información en el presente reactivo.</t>
  </si>
  <si>
    <t>La cantidad registrada en la columna "Total" de cada tipo de discapacidad debe ser igual o menor a la suma de las cantidades reportadas como respuesta en la columna "Subtotal" del apartado "Con discapacidad" de la pregunta anterior, así como corresponder a su desagregación por sexo.</t>
  </si>
  <si>
    <t>Personal con discapacidad adscrito a las instituciones de la Administración Pública de la entidad federativa, según sexo</t>
  </si>
  <si>
    <t>Se refiere a todos aquellos terrenos, con o sin construcción, sobre los que se ejerza la posesión, control o administración a título de dueño, o cuyo dominio legalmente le pertenezca a las instituciones de la Administración Pública de la entidad federativa, y que sean destinados al servicio de las mismas, ya sea para ocupar un espacio o la totalidad del mismo, con el propósito de utilizarse en la prestación de algún servicio público a cargo de estas. Para efectos del presente módulo, se clasifican en los siguientes tipos de posesión:</t>
  </si>
  <si>
    <r>
      <rPr>
        <b/>
        <sz val="9"/>
        <color theme="1"/>
        <rFont val="Arial"/>
        <family val="2"/>
      </rPr>
      <t>Propios, de la entidad federativa:</t>
    </r>
    <r>
      <rPr>
        <sz val="9"/>
        <color theme="1"/>
        <rFont val="Arial"/>
        <family val="2"/>
      </rPr>
      <t xml:space="preserve"> se refiere a todos aquellos inmuebles propiedad de la entidad federativa que son administrados por alguna institución de la Administración Pública Centralizada, generalmente por la dependencia encargada de los asuntos financieros y hacendarios, y que se encuentran destinados, de hecho o mediante un ordenamiento jurídico, a un servicio público.</t>
    </r>
  </si>
  <si>
    <r>
      <rPr>
        <b/>
        <sz val="9"/>
        <color theme="1"/>
        <rFont val="Arial"/>
        <family val="2"/>
      </rPr>
      <t>Propios, de alguna de las instituciones de la Administración Pública de la entidad federativa:</t>
    </r>
    <r>
      <rPr>
        <sz val="9"/>
        <color theme="1"/>
        <rFont val="Arial"/>
        <family val="2"/>
      </rPr>
      <t xml:space="preserve"> se refiere a todos aquellos inmuebles de dominio legal a título de propietario de alguna dependencia y/o entidad de la Administración Pública de la entidad federativa, ya sea para ocupar un espacio o la totalidad del mismo.</t>
    </r>
  </si>
  <si>
    <r>
      <rPr>
        <b/>
        <sz val="9"/>
        <color theme="1"/>
        <rFont val="Arial"/>
        <family val="2"/>
      </rPr>
      <t xml:space="preserve">En arrendamiento: </t>
    </r>
    <r>
      <rPr>
        <sz val="9"/>
        <color theme="1"/>
        <rFont val="Arial"/>
        <family val="2"/>
      </rPr>
      <t>se refiere a todos aquellos inmuebles propiedad de terceros que, por virtud de algún acto jurídico, las instituciones de la Administración Pública de la entidad federativa adquieren por un precio su goce o aprovechamiento temporal.</t>
    </r>
  </si>
  <si>
    <t>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 esto con base en las disposiciones legales, administrativas y/o laborales aplicables.</t>
  </si>
  <si>
    <r>
      <t xml:space="preserve">1.- </t>
    </r>
    <r>
      <rPr>
        <b/>
        <i/>
        <sz val="8"/>
        <color theme="1"/>
        <rFont val="Arial"/>
        <family val="2"/>
      </rPr>
      <t xml:space="preserve">Acciones formativas: </t>
    </r>
    <r>
      <rPr>
        <i/>
        <sz val="8"/>
        <color theme="1"/>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</si>
  <si>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t xml:space="preserve">2.- </t>
    </r>
    <r>
      <rPr>
        <b/>
        <i/>
        <sz val="8"/>
        <rFont val="Arial"/>
        <family val="2"/>
      </rPr>
      <t>Presupuesto aprobado:</t>
    </r>
    <r>
      <rPr>
        <i/>
        <sz val="8"/>
        <rFont val="Arial"/>
        <family val="2"/>
      </rPr>
      <t xml:space="preserve"> se refiere al monto total de las erogaciones aprobadas durante un ejercicio fiscal.</t>
    </r>
  </si>
  <si>
    <r>
      <t xml:space="preserve">3.-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</si>
  <si>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Se refiere al monto total de las erogaciones aprobadas durante un ejercicio fiscal.</t>
  </si>
  <si>
    <t>Se refiere al importe total erogado, el cual se encuentra respaldado por documentos comprobatorios presentados ante las dependencias o entidades autorizadas, con cargo al presupuesto aprobado.</t>
  </si>
  <si>
    <t>Para cada institución, en caso de que el presupuesto ejercido sea mayor al presupuesto aprobado, justifíquelo en el recuadro que se encuentra al final de la tabla de respuesta.</t>
  </si>
  <si>
    <t>Capítulo 8000. 
Participaciones y aportaciones</t>
  </si>
  <si>
    <t>Capítulo 9000. 
Deuda pública</t>
  </si>
  <si>
    <r>
      <t xml:space="preserve">1.- </t>
    </r>
    <r>
      <rPr>
        <b/>
        <i/>
        <sz val="8"/>
        <color theme="1"/>
        <rFont val="Arial"/>
        <family val="2"/>
      </rPr>
      <t>Bienes inmuebles:</t>
    </r>
    <r>
      <rPr>
        <i/>
        <sz val="8"/>
        <color theme="1"/>
        <rFont val="Arial"/>
        <family val="2"/>
      </rPr>
      <t xml:space="preserve"> se refiere a todos aquellos terrenos, con o sin construcción, sobre los que se ejerza la posesión, control o administración a título de dueño, o cuyo dominio legalmente le pertenezca a las instituciones de la Administración Pública de la entidad federativa, y que sean destinados al servicio de las mismas, ya sea para ocupar un espacio o la totalidad del mismo, con el propósito de utilizarse en la prestación de algún servicio público a cargo de estas. Para efectos del presente módulo, se clasifican en los siguientes tipos de posesión:</t>
    </r>
  </si>
  <si>
    <r>
      <rPr>
        <b/>
        <i/>
        <sz val="8"/>
        <color theme="1"/>
        <rFont val="Arial"/>
        <family val="2"/>
      </rPr>
      <t>Propios, de la entidad federativa:</t>
    </r>
    <r>
      <rPr>
        <i/>
        <sz val="8"/>
        <color theme="1"/>
        <rFont val="Arial"/>
        <family val="2"/>
      </rPr>
      <t xml:space="preserve"> se refiere a todos aquellos inmuebles propiedad de la entidad federativa que son administrados por alguna institución de la Administración Pública Centralizada, generalmente por la dependencia encargada de los asuntos financieros y hacendarios, y que se encuentran destinados, de hecho o mediante un ordenamiento jurídico, a un servicio público.</t>
    </r>
  </si>
  <si>
    <r>
      <t xml:space="preserve">1.- </t>
    </r>
    <r>
      <rPr>
        <b/>
        <i/>
        <sz val="8"/>
        <rFont val="Arial"/>
        <family val="2"/>
      </rPr>
      <t>Parque vehicular:</t>
    </r>
    <r>
      <rPr>
        <i/>
        <sz val="8"/>
        <rFont val="Arial"/>
        <family val="2"/>
      </rPr>
      <t xml:space="preserve"> se refiere a todos los vehículos o medios de transporte en funcionamiento con los que cuenta determinada institución para el ejercicio de sus funciones.</t>
    </r>
  </si>
  <si>
    <t>Se refiere a todos los vehículos o medios de transporte en funcionamiento con los que cuenta determinada institución para el ejercicio de sus funciones.</t>
  </si>
  <si>
    <t xml:space="preserve">7.- No deje celdas en blanco, salvo en los casos en que la instrucción así lo solicite. </t>
  </si>
  <si>
    <r>
      <t xml:space="preserve">5.- </t>
    </r>
    <r>
      <rPr>
        <b/>
        <i/>
        <sz val="8"/>
        <color theme="1"/>
        <rFont val="Arial"/>
        <family val="2"/>
      </rPr>
      <t xml:space="preserve">Plan Estatal de Desarrollo u homólogo: </t>
    </r>
    <r>
      <rPr>
        <i/>
        <sz val="8"/>
        <color theme="1"/>
        <rFont val="Arial"/>
        <family val="2"/>
      </rPr>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r>
  </si>
  <si>
    <t>Señale la modalidad en la que se desarrollaban al cierre del año 2022 las actividades orientadas a la generación y tratamiento de información estadística y geográfica al interior de la Administración Pública de su entidad federativa.</t>
  </si>
  <si>
    <t>La categoría "Mixta" hace referencia a una modalidad en donde cada institución es responsable del desarrollo de sus propias actividades estadísticas y geográficas, pero coexisten con alguna institución, unidad administrativa o área centralizada de la Administración Pública de la entidad federativa que brinda soporte, apoyo y/o coordinación en el desarrollo de las mismas.</t>
  </si>
  <si>
    <t>Indique si al cierre del año 2022 la Administración Pública de su entidad federativa contaba con alguna institución, unidad administrativa o área centralizada cuya principal atribución haya sido el desarrollo de actividades para la generación y tratamiento de información estadística y geográfica. En caso afirmativo, anote el nombre de la misma, así como la cantidad de personal adscrito, según sexo.</t>
  </si>
  <si>
    <r>
      <t xml:space="preserve">¿Contaba con alguna institución, unidad administrativa o área centralizada encargada del desarrollo de actividades para la generación y tratamiento de información estadística y geográfica?
</t>
    </r>
    <r>
      <rPr>
        <i/>
        <sz val="8"/>
        <color theme="1"/>
        <rFont val="Arial"/>
        <family val="2"/>
      </rPr>
      <t>(1. Sí / 2. En proceso de integración / 3. No / 9. No identificado)</t>
    </r>
  </si>
  <si>
    <t>Indique, por cada una de las instituciones de la Administración Pública de su entidad federativa, si al cierre del año 2022 contaba con alguna unidad administrativa o área cuya principal atribución haya sido el desarrollo de actividades para la generación y tratamiento de información estadística y geográfica. En caso afirmativo, anote el nombre de la misma, así como la cantidad de personal adscrito, según sexo.</t>
  </si>
  <si>
    <t>I.3.2.2 Informe de actividades o labores</t>
  </si>
  <si>
    <r>
      <t xml:space="preserve">1.- Debe considerar la información relacionada con algún informe de actividades o labores desempeñadas </t>
    </r>
    <r>
      <rPr>
        <i/>
        <u/>
        <sz val="8"/>
        <rFont val="Arial"/>
        <family val="2"/>
      </rPr>
      <t>exclusivamente</t>
    </r>
    <r>
      <rPr>
        <i/>
        <sz val="8"/>
        <rFont val="Arial"/>
        <family val="2"/>
      </rPr>
      <t xml:space="preserve"> por la institución de referencia, por lo que no debe considerar la información asociada al informe de actividades o labores del Gobernador(a) o Jefe(a) de Gobierno.</t>
    </r>
  </si>
  <si>
    <t>2.- Debe considerar la existencia y publicidad de algún informe sobre las actividades desempeñadas por la institución de referencia, independientemente de la periodicidad (anual, semestral, trimestral, etc.) en la que se realice y/o publique.</t>
  </si>
  <si>
    <r>
      <t xml:space="preserve">¿Cuenta con algún informe de actividades o labores?
</t>
    </r>
    <r>
      <rPr>
        <i/>
        <sz val="8"/>
        <color theme="1"/>
        <rFont val="Arial"/>
        <family val="2"/>
      </rPr>
      <t>(1. Sí / 2. En proceso de integración / 3. No / 9. No identificado)</t>
    </r>
  </si>
  <si>
    <t>En caso de que determinada institución no cuente con algún informe de actividades o labores, se encuentre en proceso de integración, o no cuente con información para determinarlo, indíquelo en la columna correspondiente conforme al catálogo respectivo y deje el resto de la fila en blanco.</t>
  </si>
  <si>
    <t>En caso de que determinada institución cuente con más de un informe de actividades o labores, en la columna "Sitio donde se encuentra disponible (URL)" anote el URL donde se encuentre disponible el más reciente.</t>
  </si>
  <si>
    <t>En caso de que determinada institución cuente con algún informe de actividades o labores, pero este no se encuentre disponible en línea, en la columna "Sitio donde se encuentra disponible (URL)" anote "NA" (No aplica).</t>
  </si>
  <si>
    <t>Indique, por cada una de las instituciones de la Administración Pública de su entidad federativa, si actualmente cuenta con algún informe de actividades o labores. En caso afirmativo, especifique el lugar donde se encuentra disponible o, en su defecto, la no disponibilidad del mismo.</t>
  </si>
  <si>
    <t>d) Institutos para la atención de las personas adultas mayores</t>
  </si>
  <si>
    <t>e) Institutos de educación para personas adultas u homólogos</t>
  </si>
  <si>
    <t>c) Secretarías de administración u homólogas</t>
  </si>
  <si>
    <t>d) Institutos de seguridad y servicios sociales de las personas trabajadoras</t>
  </si>
  <si>
    <r>
      <rPr>
        <vertAlign val="superscript"/>
        <sz val="8"/>
        <color theme="1"/>
        <rFont val="Arial"/>
        <family val="2"/>
      </rPr>
      <t>4/</t>
    </r>
    <r>
      <rPr>
        <sz val="8"/>
        <color theme="1"/>
        <rFont val="Arial"/>
        <family val="2"/>
      </rPr>
      <t xml:space="preserve"> Se deben excluir aquellas instituciones que tengan como objetivo todo aquello relacionado al desarrollo del sistema integral de movilidad, incluyendo el servicio público de transporte; por lo que no debe confundirse con lo establecido en términos de la función de infraestructura, comunicaciones y transportes.</t>
    </r>
  </si>
  <si>
    <t>Se refiere a aquella que tiene como objetivo implementar acciones encaminadas a la prestación de servicios relacionados con el registro civil, certificación e inspección de bienes inmuebles y actos de comercio, modernización y actualización de catastro, asesoría y seguimiento jurídico a las y los ciudadanas, servicios archivísticos de la Administración Pública y supervisión de la función notarial, entre otros. Para efectos del presente censo, se deben considerar las siguientes instituciones:</t>
  </si>
  <si>
    <t>2.- No debe considerar decimales en las cifras registradas en las preguntas correspondientes, por lo que debe redondear las cifras a sus valores enteros más cercanos.</t>
  </si>
  <si>
    <t>Para el caso de los ingresos brutos mensuales, únicamente debe considerar aquellos percibidos por el desempeño de sus funciones como Gobernador(a) o Jefe(a) de Gobierno / persona titular de determinada institución. Estos ingresos deben anotarse en pesos mexicanos (números enteros), por lo que no debe agregar la frase "miles o millones" ni desagregar decimales.</t>
  </si>
  <si>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</si>
  <si>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r>
      <t xml:space="preserve">Como resultado de dicha división, ahora se cuenta con </t>
    </r>
    <r>
      <rPr>
        <i/>
        <sz val="9"/>
        <color theme="1"/>
        <rFont val="Arial"/>
        <family val="2"/>
      </rPr>
      <t>el Censo Nacional de Gobiernos Estatales (CNGE) 2022</t>
    </r>
    <r>
      <rPr>
        <sz val="9"/>
        <color theme="1"/>
        <rFont val="Arial"/>
        <family val="2"/>
      </rPr>
      <t>, cuyos resultados pueden ser consultados en la página de internet del Instituto: https://www.inegi.org.mx/programas/cnge/2022/</t>
    </r>
  </si>
  <si>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</si>
  <si>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</si>
  <si>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r>
      <t xml:space="preserve">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t>
    </r>
    <r>
      <rPr>
        <i/>
        <sz val="9"/>
        <color theme="1"/>
        <rFont val="Arial"/>
        <family val="2"/>
      </rPr>
      <t>Censo Nacional de Gobiernos Municipales y Demarcaciones Territoriales de la Ciudad de México (CNGMD)</t>
    </r>
    <r>
      <rPr>
        <sz val="9"/>
        <color theme="1"/>
        <rFont val="Arial"/>
        <family val="2"/>
      </rPr>
      <t>; de tal forma que se generen datos con una misma temporalidad que permitan conocer la implementación del Modelo Homologado de Justicia Cívica, Buen Gobierno y Cultura de la Legalidad para los Municipios de México.</t>
    </r>
  </si>
  <si>
    <r>
      <t xml:space="preserve">Así, se presenta el </t>
    </r>
    <r>
      <rPr>
        <i/>
        <sz val="9"/>
        <color theme="1"/>
        <rFont val="Arial"/>
        <family val="2"/>
      </rPr>
      <t>Censo Nacional de Gobiernos Estatales (CNGE) 2023</t>
    </r>
    <r>
      <rPr>
        <sz val="9"/>
        <color theme="1"/>
        <rFont val="Arial"/>
        <family val="2"/>
      </rPr>
      <t>,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</si>
  <si>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Instrucciones generales para la pregunta del subapartado:</t>
  </si>
  <si>
    <t>b) Fiscalías especializadas en el combate a la corrupción u homólogas</t>
  </si>
  <si>
    <t>c) Institutos de la defensoría pública u homólogos</t>
  </si>
  <si>
    <t>d) Procuradurías generales de justicia</t>
  </si>
  <si>
    <t>e) Procuradurías sociales u homólogas</t>
  </si>
  <si>
    <t>f) Tribunales de justicia administrativa</t>
  </si>
  <si>
    <r>
      <t xml:space="preserve">a) Conciliación y arbitraje laboral </t>
    </r>
    <r>
      <rPr>
        <i/>
        <sz val="8"/>
        <color theme="1"/>
        <rFont val="Arial"/>
        <family val="2"/>
      </rPr>
      <t>(incluidas las materias del ámbito laboral, médico y deporte, etc.)</t>
    </r>
  </si>
  <si>
    <r>
      <t>c) Clínicas y hospitales</t>
    </r>
    <r>
      <rPr>
        <i/>
        <sz val="8"/>
        <color theme="1"/>
        <rFont val="Arial"/>
        <family val="2"/>
      </rPr>
      <t xml:space="preserve"> (prestación de servicios de atención médica de primer, segundo y tercer nivel)</t>
    </r>
  </si>
  <si>
    <t>a) Banca comercial y/o de desarrollo</t>
  </si>
  <si>
    <t>c) Aeropuertos y agencias de aviación y/o servicios a la navegación del espacio aéreo</t>
  </si>
  <si>
    <r>
      <t>a) Comisiones para el desarrollo de los pueblos indígenas u homólogas</t>
    </r>
    <r>
      <rPr>
        <i/>
        <sz val="8"/>
        <color theme="1"/>
        <rFont val="Arial"/>
        <family val="2"/>
      </rPr>
      <t xml:space="preserve"> (incluyendo a pueblos y barrios originarios y afromexicanos)</t>
    </r>
  </si>
  <si>
    <t>b) Administraciones portuarias integrales u homólogas</t>
  </si>
  <si>
    <t>a) Coordinaciones de personas asesoras</t>
  </si>
  <si>
    <t>6.- El listado de instituciones que reporte como respuesta en la pregunta 1.1 será el mismo que se solicite para la desagregación de información en las preguntas correspondientes de las secciones II, IV, V y XII de este módulo, así como para requisitar la respectiva información de la sección VII del mismo.</t>
  </si>
  <si>
    <t xml:space="preserve">5.- La información reportada como respuesta en la presente subsección debe corresponder con la que se solicite en las secciones V, VII, VIII, XI y XII de este módulo, bajo los criterios que en estas se definan. </t>
  </si>
  <si>
    <t>En caso de que determinada institución no haya contado con elementos, mecanismos y/o esquemas de profesionalización para su personal, se hayan encontrado en proceso de integración, o no cuente con información para determinarlo, indíquelo en la columna correspondiente conforme al catálogo respectivo y deje el resto de la fila en blanco.</t>
  </si>
  <si>
    <t>En caso de que determinada institución haya contado con elementos, mecanismos y/o esquemas de profesionalización para su personal, pero estos no se encuentren regulados en alguna disposición normativa, en la columna "Nombre de la disposición normativa donde se encuentran regulados" anote "NA" (No aplica).</t>
  </si>
  <si>
    <t>En caso de que seleccione para todas las instituciones el código "3" o "9" en la columna "¿Contaba con elementos, mecanismos y/o esquemas de profesionalización para su personal?", explique dicha situación en el recuadro que se encuentra en la parte inferior de la tabla de respuesta.</t>
  </si>
  <si>
    <t>Mecanismos de evaluación del desempeño</t>
  </si>
  <si>
    <t>Evaluación de impacto de la capacitación</t>
  </si>
  <si>
    <r>
      <t xml:space="preserve">Otros elementos, mecanismos y/o esquemas </t>
    </r>
    <r>
      <rPr>
        <i/>
        <sz val="8"/>
        <color theme="1"/>
        <rFont val="Arial"/>
        <family val="2"/>
      </rPr>
      <t>(especifique)</t>
    </r>
  </si>
  <si>
    <t>Catálogo de elementos, mecanismos y/o esquemas de profesionalización</t>
  </si>
  <si>
    <r>
      <t xml:space="preserve">Otros elementos, mecanismos y/o esquemas:
</t>
    </r>
    <r>
      <rPr>
        <i/>
        <sz val="8"/>
        <color theme="1"/>
        <rFont val="Arial"/>
        <family val="2"/>
      </rPr>
      <t>(especifique)</t>
    </r>
  </si>
  <si>
    <r>
      <t xml:space="preserve">Elementos, mecanismos y/o esquemas de profesionalización
</t>
    </r>
    <r>
      <rPr>
        <i/>
        <sz val="8"/>
        <color theme="1"/>
        <rFont val="Arial"/>
        <family val="2"/>
      </rPr>
      <t>(ver catálogo)</t>
    </r>
  </si>
  <si>
    <t>En caso de que seleccione el código "9", explique dicha situación en el recuadro que se encuentra en la parte inferior de las opciones de respuesta.</t>
  </si>
  <si>
    <t>Señale la modalidad en la que se desarrollaba al cierre del año 2022 la profesionalización del personal adscrito a la Administración Pública de su entidad federativa.</t>
  </si>
  <si>
    <t>La categoría "Mixta" hace referencia a una modalidad en donde cada institución es responsable de la profesionalización de su personal, pero coexisten con alguna institución, unidad administrativa o área centralizada de la Administración Pública de la entidad federativa que brinda soporte, apoyo y/o coordinación en el desarrollo de dicha actividad.</t>
  </si>
  <si>
    <t>Seleccione con una "X" el o los códigos que correspondan.</t>
  </si>
  <si>
    <t>En caso de que no haya contado con elementos, mecanismos y/o esquemas de profesionalización para su personal, se hayan encontrado en proceso de integración, o no cuente con información para determinarlo, indíquelo en la columna correspondiente conforme al catálogo respectivo y deje el resto de la fila en blanco.</t>
  </si>
  <si>
    <t>En caso de que haya contado con elementos, mecanismos y/o esquemas de profesionalización para su personal, pero estos no se encuentren regulados en alguna disposición normativa, en la columna "Nombre de la disposición normativa donde se encuentran regulados" anote "NA" (No aplica).</t>
  </si>
  <si>
    <t>El nombre de la disposición normativa debe registrarse en mayúsculas, sin comillas ni signos de acentuación, puntuación, paréntesis y abreviaturas.</t>
  </si>
  <si>
    <t>En caso de que seleccione el código "3" o "9" en la columna "¿Contaba con elementos, mecanismos y/o esquemas de profesionalización para su personal?", explique dicha situación en el recuadro que se encuentra en la parte inferior de la tabla de respuesta.</t>
  </si>
  <si>
    <t>En caso de que seleccione el código "13" en el apartado "Elementos, mecanismos y/o esquemas de profesionalización", debe anotar el nombre de dichos elementos, mecanismos y/o esquemas de profesionalización en el recuadro destinado para tal efecto que se encuentra al final de la tabla de respuesta.</t>
  </si>
  <si>
    <r>
      <t xml:space="preserve">2. Cada institución de la Administración Pública de su entidad federativa era responsable de la profesionalización de su personal </t>
    </r>
    <r>
      <rPr>
        <i/>
        <sz val="8"/>
        <rFont val="Arial"/>
        <family val="2"/>
      </rPr>
      <t>(pase a la pregunta 1.16)</t>
    </r>
  </si>
  <si>
    <t>Indique si al cierre del año 2022 la Administración Pública de su entidad federativa contaba con elementos, mecanismos y/o esquemas de profesionalización para su personal. En caso afirmativo, especifique el nombre de la disposición normativa donde se encuentren regulados o, en su defecto, la no regulación de los mismos. De igual forma, señale los elementos, mecanismos y/o esquemas considerados; utilizando para tal efecto el catálogo que se presenta en la parte inferior de la siguiente tabla.</t>
  </si>
  <si>
    <t>Indique, por cada una de las instituciones de la Administración Pública de su entidad federativa, si al cierre del año 2022 contaba con elementos, mecanismos y/o esquemas de profesionalización para su personal. En caso afirmativo, especifique el nombre de la disposición normativa donde se encuentren regulados o, en su defecto, la no regulación de los mismos. De igual forma, señale los elementos, mecanismos y/o esquemas considerados; utilizando para tal efecto el catálogo que se presenta en la parte inferior de la siguiente tabla.</t>
  </si>
  <si>
    <t>En caso de que haya seleccionado como respuesta el código "1" en la pregunta 1.13, no puede registrar información en el presente reactivo.</t>
  </si>
  <si>
    <r>
      <t xml:space="preserve">9. No identificado </t>
    </r>
    <r>
      <rPr>
        <i/>
        <sz val="8"/>
        <rFont val="Arial"/>
        <family val="2"/>
      </rPr>
      <t>(pase a la pregunta 1.18)</t>
    </r>
  </si>
  <si>
    <t>En el apartado "Elementos, mecanismos y/o esquemas de profesionalización" seleccione con una "X" el o los códigos que correspondan.</t>
  </si>
  <si>
    <r>
      <t xml:space="preserve">¿Contaba con alguna unidad administrativa o área coordinadora de los esfuerzos en materia de profesionalización?
</t>
    </r>
    <r>
      <rPr>
        <i/>
        <sz val="8"/>
        <color theme="1"/>
        <rFont val="Arial"/>
        <family val="2"/>
      </rPr>
      <t>(1. Sí / 2. En proceso de integración / 3. No / 9. No identificado)</t>
    </r>
  </si>
  <si>
    <t>Indique, por cada una de las instituciones de la Administración Pública de su entidad federativa, si al cierre del año 2022 contaba con alguna unidad administrativa o área que coordinara los esfuerzos en materia de profesionalización del personal. En caso afirmativo, anote el nombre de la misma.</t>
  </si>
  <si>
    <t>Debe considerar la existencia de alguna unidad administrativa o área coordinadora que cuente con procedimientos de profesionalización y no exclusivamente con mecanismos de gestión del personal.</t>
  </si>
  <si>
    <t>En caso de que determinada institución no haya contado con alguna unidad administrativa o área coordinadora de los esfuerzos en materia de profesionalización, se haya encontrado en proceso de integración, o no cuente con información para determinarlo, indíquelo en la columna correspondiente conforme al catálogo respectivo y deje el resto de la fila en blanco.</t>
  </si>
  <si>
    <t>El nombre de la unidad administrativa o área coordinadora de los esfuerzos en materia de profesionalización debe registrarse en mayúsculas, sin comillas ni signos de acentuación, puntuación, paréntesis y abreviaturas.</t>
  </si>
  <si>
    <r>
      <t xml:space="preserve">2. Cada institución de la Administración Pública de su entidad federativa era responsable del desarrollo de sus actividades estadísticas y geográficas </t>
    </r>
    <r>
      <rPr>
        <i/>
        <sz val="8"/>
        <rFont val="Arial"/>
        <family val="2"/>
      </rPr>
      <t>(pase a la pregunta 1.31)</t>
    </r>
  </si>
  <si>
    <r>
      <t xml:space="preserve">5. La Administración Pública de su entidad federativa no desarrolló actividades estadísticas y geográficas </t>
    </r>
    <r>
      <rPr>
        <i/>
        <sz val="8"/>
        <rFont val="Arial"/>
        <family val="2"/>
      </rPr>
      <t>(pase a la pregunta 1.32)</t>
    </r>
  </si>
  <si>
    <r>
      <t xml:space="preserve">9. No identificado </t>
    </r>
    <r>
      <rPr>
        <i/>
        <sz val="8"/>
        <rFont val="Arial"/>
        <family val="2"/>
      </rPr>
      <t>(pase a la pregunta 1.32)</t>
    </r>
  </si>
  <si>
    <t>En caso de que haya seleccionado como respuesta el código "1" en la pregunta 1.29, no puede registrar información en el presente reactivo.</t>
  </si>
  <si>
    <t>1.32.-</t>
  </si>
  <si>
    <t>1.31.-</t>
  </si>
  <si>
    <t>Preguntas 1.2 a 1.26</t>
  </si>
  <si>
    <t>Preguntas 1.27 a 1.32</t>
  </si>
  <si>
    <t>En caso de que haya seleccionado el código "2", "3" o "9" en la columna "¿Contaba con alguna institución, unidad administrativa o área coordinadora de los esfuerzos en materia de profesionalización?" de la pregunta 1.15, o se haya dejado vacía derivado de su vinculación con la pregunta 1.13, no puede registrar información en la columna "¿La institución, unidad administrativa o área es la misma que la coordinadora de los esfuerzos en materia de profesionalización?".</t>
  </si>
  <si>
    <t>De acuerdo con lo establecido en la segunda instrucción general para las preguntas del apartado, en caso de que la Administración Pública de su entidad federativa únicamente cuente con un nodo central del cual se desprendan todas las líneas telefónicas o extensiones, regístrelo en la institución que lo tenga bajo resguardo oficial o registrado en su inventario correspondiente. De ser este el caso, explique dicha situación en el recuadro que se encuentra en la parte inferior de la tabla de respuesta.</t>
  </si>
  <si>
    <t>1. La Administración Pública de su entidad federativa era responsable de la profesionalización del personal de todas sus instituciones</t>
  </si>
  <si>
    <t>Para cada institución, seleccione con una "X" el o los elementos, mecanismos y/o esquemas de profesionalización que correspondan.</t>
  </si>
  <si>
    <t>Objetivo de la adición:</t>
  </si>
  <si>
    <t>Instrucciones generales para las preguntas de la adición:</t>
  </si>
  <si>
    <r>
      <t xml:space="preserve">1.- Periodo de referencia de los datos: 
</t>
    </r>
    <r>
      <rPr>
        <b/>
        <i/>
        <sz val="8"/>
        <rFont val="Arial"/>
        <family val="2"/>
      </rPr>
      <t>Durante el año:</t>
    </r>
    <r>
      <rPr>
        <i/>
        <sz val="8"/>
        <rFont val="Arial"/>
        <family val="2"/>
      </rPr>
      <t xml:space="preserve"> la información se refiere a lo existente del 1 de enero al 31 de diciembre de 2022.
</t>
    </r>
    <r>
      <rPr>
        <b/>
        <i/>
        <sz val="8"/>
        <rFont val="Arial"/>
        <family val="2"/>
      </rPr>
      <t xml:space="preserve">Al cierre del año: </t>
    </r>
    <r>
      <rPr>
        <i/>
        <sz val="8"/>
        <rFont val="Arial"/>
        <family val="2"/>
      </rPr>
      <t>la información se refiere a lo existente al 31 de diciembre de 2022.</t>
    </r>
  </si>
  <si>
    <t>Glosario de la adición:</t>
  </si>
  <si>
    <r>
      <t xml:space="preserve">4.- </t>
    </r>
    <r>
      <rPr>
        <b/>
        <i/>
        <sz val="8"/>
        <color theme="1"/>
        <rFont val="Arial"/>
        <family val="2"/>
      </rPr>
      <t xml:space="preserve">Políticas públicas: </t>
    </r>
    <r>
      <rPr>
        <i/>
        <sz val="8"/>
        <color theme="1"/>
        <rFont val="Arial"/>
        <family val="2"/>
      </rPr>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 Estatal.</t>
    </r>
  </si>
  <si>
    <t>A.1.-</t>
  </si>
  <si>
    <t>1. Sí</t>
  </si>
  <si>
    <r>
      <t>2. No</t>
    </r>
    <r>
      <rPr>
        <i/>
        <sz val="8"/>
        <color theme="1"/>
        <rFont val="Arial"/>
        <family val="2"/>
      </rPr>
      <t xml:space="preserve"> (concluya la adición)</t>
    </r>
  </si>
  <si>
    <r>
      <t>9. No identificado</t>
    </r>
    <r>
      <rPr>
        <i/>
        <sz val="8"/>
        <color theme="1"/>
        <rFont val="Arial"/>
        <family val="2"/>
      </rPr>
      <t xml:space="preserve"> (concluya la adición)</t>
    </r>
  </si>
  <si>
    <t>A.2.-</t>
  </si>
  <si>
    <r>
      <t xml:space="preserve">¿Contaba con alguna unidad administrativa o área encargada de la evaluación de desempeño de programas presupuestarios y/o políticas públicas?
</t>
    </r>
    <r>
      <rPr>
        <i/>
        <sz val="8"/>
        <rFont val="Arial"/>
        <family val="2"/>
      </rPr>
      <t>(1. Sí / 2. En proceso de integración / 3. No / 9. No identificado)</t>
    </r>
  </si>
  <si>
    <t>A.3.-</t>
  </si>
  <si>
    <t>1. Evaluación en materia de diseño</t>
  </si>
  <si>
    <t>2. Evaluación de consistencia y resultados</t>
  </si>
  <si>
    <t>3. Evaluación de procesos</t>
  </si>
  <si>
    <t>4. Evaluación de impacto</t>
  </si>
  <si>
    <t>A.4.-</t>
  </si>
  <si>
    <r>
      <t xml:space="preserve">Evaluaciones realizadas o en proceso de realización, según tipo
 </t>
    </r>
    <r>
      <rPr>
        <i/>
        <sz val="8"/>
        <color theme="1"/>
        <rFont val="Arial"/>
        <family val="2"/>
      </rPr>
      <t>(ver catálogo)</t>
    </r>
  </si>
  <si>
    <t>Evaluación en materia de diseño</t>
  </si>
  <si>
    <t>Evaluación de consistencia y resultados</t>
  </si>
  <si>
    <t>Evaluación de procesos</t>
  </si>
  <si>
    <t>Evaluación de impacto</t>
  </si>
  <si>
    <t>A.5.-</t>
  </si>
  <si>
    <t>A.6.-</t>
  </si>
  <si>
    <t>Adición. Evaluación de programas presupuestarios y/o políticas públicas</t>
  </si>
  <si>
    <t>A. Evaluación de programas presupuestarios y/o políticas públicas</t>
  </si>
  <si>
    <t>A.7.-</t>
  </si>
  <si>
    <t>Indique si durante el año 2022 la Administración Pública de su entidad federativa contó con algún Plan o Programa Anual de Evaluación. En caso afirmativo, especifique el lugar donde se encuentra disponible o, en su defecto, la no disponibilidad del mismo.</t>
  </si>
  <si>
    <t>En caso de que no haya contado con algún Plan o Programa Anual de Evaluación, se haya encontrado en proceso de integración, o no cuente con información para determinarlo, indíquelo en la columna correspondiente conforme al catálogo respectivo y deje el resto de la fila en blanco.</t>
  </si>
  <si>
    <t>En caso de que haya contado con algún Plan o Programa Anual de Evaluación, pero este no se encuentre disponible en línea, en la columna "Sitio donde se encuentra disponible (URL)" anote "NA" (No aplica).</t>
  </si>
  <si>
    <t>Durante el año 2022, ¿la Administración Pública de su entidad federativa realizó evaluaciones a los programas presupuestarios y/o políticas públicas implementadas?</t>
  </si>
  <si>
    <t>En caso de que no haya contado con alguna institución, unidad administrativa o área encargada de la evaluación de los programas presupuestarios y/o políticas públicas implementadas, se haya encontrado en proceso de integración, o no cuente con información para determinarlo, indíquelo en la columna correspondiente conforme al catálogo respectivo y deje el resto de la fila en blanco.</t>
  </si>
  <si>
    <t>El nombre de la institución, unidad administrativa o área encargada de la evaluación de los programas presupuestarios y/o políticas públicas implementadas debe registrarse en mayúsculas, sin comillas ni signos de acentuación, puntuación, paréntesis y abreviaturas.</t>
  </si>
  <si>
    <t>5. Evaluación específica</t>
  </si>
  <si>
    <r>
      <rPr>
        <b/>
        <i/>
        <sz val="8"/>
        <color theme="1"/>
        <rFont val="Arial"/>
        <family val="2"/>
      </rPr>
      <t xml:space="preserve">Evaluación en materia de diseño: </t>
    </r>
    <r>
      <rPr>
        <i/>
        <sz val="8"/>
        <color theme="1"/>
        <rFont val="Arial"/>
        <family val="2"/>
      </rPr>
      <t>se refiere al tipo de evaluación que analiza sistemáticamente el diseño de un programa presupuestario y/o política pública a efecto de generar información que permita mejorar la lógica interna de los mismos para el mejor cumplimiento de sus metas y objetivos.</t>
    </r>
  </si>
  <si>
    <r>
      <rPr>
        <b/>
        <i/>
        <sz val="8"/>
        <color theme="1"/>
        <rFont val="Arial"/>
        <family val="2"/>
      </rPr>
      <t xml:space="preserve">Evaluación de consistencia y resultados: </t>
    </r>
    <r>
      <rPr>
        <i/>
        <sz val="8"/>
        <color theme="1"/>
        <rFont val="Arial"/>
        <family val="2"/>
      </rPr>
      <t>se refiere al tipo de evaluación que analiza sistemáticamente el diseño, operación y medición de los resultados generales de un programa presupuestario y/o política pública, identificando áreas de mejora en cualquiera de los elementos referidos.</t>
    </r>
  </si>
  <si>
    <r>
      <rPr>
        <b/>
        <i/>
        <sz val="8"/>
        <color theme="1"/>
        <rFont val="Arial"/>
        <family val="2"/>
      </rPr>
      <t xml:space="preserve">Evaluación de procesos: </t>
    </r>
    <r>
      <rPr>
        <i/>
        <sz val="8"/>
        <color theme="1"/>
        <rFont val="Arial"/>
        <family val="2"/>
      </rPr>
      <t>se refiere al tipo de evaluación que analiza sistemáticamente si un programa presupuestario y/o política pública desarrolla sus procesos operativos de manera eficaz y eficiente, contribuyendo al mejoramiento de la gestión de los mismos.</t>
    </r>
  </si>
  <si>
    <r>
      <rPr>
        <b/>
        <i/>
        <sz val="8"/>
        <color theme="1"/>
        <rFont val="Arial"/>
        <family val="2"/>
      </rPr>
      <t xml:space="preserve">Evaluación de impacto: </t>
    </r>
    <r>
      <rPr>
        <i/>
        <sz val="8"/>
        <color theme="1"/>
        <rFont val="Arial"/>
        <family val="2"/>
      </rPr>
      <t>se refiere al tipo de evaluación que identifica el cambio en los indicadores a nivel de resultados que se encuentra directamente relacionado con la implementación de un programa presupuestario y/o política pública.</t>
    </r>
  </si>
  <si>
    <t>6. Evaluación específica de desempeño</t>
  </si>
  <si>
    <r>
      <rPr>
        <b/>
        <i/>
        <sz val="8"/>
        <color theme="1"/>
        <rFont val="Arial"/>
        <family val="2"/>
      </rPr>
      <t xml:space="preserve">Evaluación específica: </t>
    </r>
    <r>
      <rPr>
        <i/>
        <sz val="8"/>
        <color theme="1"/>
        <rFont val="Arial"/>
        <family val="2"/>
      </rPr>
      <t>se refiere al análisis realizado mediante trabajo de gabinete o de campo, diseñado específicamente para un determinado proceso evaluatorio. Generalmente, este tipo de evaluaciones no se encuentran comprendidas dentro de los lineamientos correspondientes.</t>
    </r>
  </si>
  <si>
    <t>7. Evaluación complementaria</t>
  </si>
  <si>
    <t>8. Evaluación estratégica</t>
  </si>
  <si>
    <r>
      <t xml:space="preserve">9. Otro tipo de evaluación </t>
    </r>
    <r>
      <rPr>
        <i/>
        <sz val="8"/>
        <rFont val="Arial"/>
        <family val="2"/>
      </rPr>
      <t>(especifique)</t>
    </r>
  </si>
  <si>
    <t>Evaluación específica</t>
  </si>
  <si>
    <t>Evaluación específica de desempeño</t>
  </si>
  <si>
    <t>Evaluación complementaria</t>
  </si>
  <si>
    <t>Evaluación estratégica</t>
  </si>
  <si>
    <r>
      <t xml:space="preserve">5.- </t>
    </r>
    <r>
      <rPr>
        <b/>
        <i/>
        <sz val="8"/>
        <color theme="1"/>
        <rFont val="Arial"/>
        <family val="2"/>
      </rPr>
      <t xml:space="preserve">Programa presupuestario: </t>
    </r>
    <r>
      <rPr>
        <i/>
        <sz val="8"/>
        <color theme="1"/>
        <rFont val="Arial"/>
        <family val="2"/>
      </rPr>
      <t>se refiere a la categoría programática que permite organizar, en forma representativa y homogénea, las actividades sistematizadas, integradas y articuladas que proveen bienes y servicios tendientes a lograr un resultado específico en una población objetivo.</t>
    </r>
  </si>
  <si>
    <t>Indique si al cierre del año 2022 la Administración Pública de su entidad federativa contaba con alguna institución, unidad administrativa o área encargada de la evaluación de los programas presupuestarios y/o políticas públicas implementadas. En caso afirmativo, anote el nombre de la misma.</t>
  </si>
  <si>
    <t>Señale los tipos de evaluación considerados en el Plan o Programa Anual de Evaluación referido en la pregunta anterior.</t>
  </si>
  <si>
    <r>
      <t xml:space="preserve">Otro tipo de evaluación </t>
    </r>
    <r>
      <rPr>
        <i/>
        <sz val="8"/>
        <rFont val="Arial"/>
        <family val="2"/>
      </rPr>
      <t>(especifique)</t>
    </r>
  </si>
  <si>
    <r>
      <t xml:space="preserve">Otro tipo de evaluación:
</t>
    </r>
    <r>
      <rPr>
        <i/>
        <sz val="8"/>
        <rFont val="Arial"/>
        <family val="2"/>
      </rPr>
      <t>(especifique)</t>
    </r>
  </si>
  <si>
    <t>Debe considerar las evaluaciones realizadas durante el año 2022, independientemente de que estas correspondan al Plan o Programa Anual de Evaluación del referido ejercicio o de ejercicios anteriores.</t>
  </si>
  <si>
    <t>Para cada institución, en caso de que no le haya sido realizada alguna evaluación a sus programas presupuestarios y/o políticas públicas, o no cuente con información para determinarlo, indíquelo en la columna correspondiente conforme a catálogo respectivo y deje el resto de la fila en blanco.</t>
  </si>
  <si>
    <r>
      <t>¿Le fue realizada alguna evaluación a sus programas presupuestarios y/o políticas públicas?</t>
    </r>
    <r>
      <rPr>
        <i/>
        <sz val="8"/>
        <color rgb="FF000000"/>
        <rFont val="Arial"/>
        <family val="2"/>
      </rPr>
      <t xml:space="preserve"> 
(1. Sí / 2. No / 9. No identificado</t>
    </r>
  </si>
  <si>
    <t>En caso de que registre algún valor numérico mayor a cero en el numeral 9 del apartado "Evaluaciones realizadas o en proceso de realización, según tipo", debe anotar el nombre de dicho(s) tipo(s) de evaluación en el recuadro destinado para tal efecto que se encuentra al final de la tabla de respuesta.</t>
  </si>
  <si>
    <t>Debe considerar los ASM identificados durante el año 2022, independientemente de que las evaluaciones correspondientes se hayan realizado durante el ejercicio o en ejercicios anteriores.</t>
  </si>
  <si>
    <t>Indique, por cada una de las instituciones de la Administración Pública de su entidad federativa, si durante el año 2022 le fueron identificados Aspectos Susceptibles de Mejora (ASM) derivado de alguna evaluación realizada a sus programas presupuestarios y/o políticas públicas. En caso afirmativo, anote la cantidad de ASM acordados durante el referido año en el documento o convenio correspondiente, según tipo de evaluación; utilizando para tal efecto el catálogo que se presenta en la parte inferior de la siguiente tabla.</t>
  </si>
  <si>
    <r>
      <t>¿Le fueron identificados ASM derivado de alguna evaluación realizada a sus programas presupuestarios y/o políticas públicas?</t>
    </r>
    <r>
      <rPr>
        <i/>
        <sz val="8"/>
        <color rgb="FF000000"/>
        <rFont val="Arial"/>
        <family val="2"/>
      </rPr>
      <t xml:space="preserve"> 
(1. Sí / 2. No / 9. No identificado)</t>
    </r>
  </si>
  <si>
    <r>
      <t xml:space="preserve">ASM acordados en el documento o convenio correspondiente, según tipo de evaluación
</t>
    </r>
    <r>
      <rPr>
        <i/>
        <sz val="8"/>
        <color theme="1"/>
        <rFont val="Arial"/>
        <family val="2"/>
      </rPr>
      <t>(ver catálogo)</t>
    </r>
  </si>
  <si>
    <t>Indique, por cada una de las instituciones de la Administración Pública de su entidad federativa, si durante el año 2022 reportó avances en el cumplimiento y/o atención de las actividades contenidas en el documento o convenio correspondiente a los ASM que le fueron identificados. En caso afirmativo, anote el porcentaje de avance reportado durante el referido año, según tipo de evaluación; utilizando para tal efecto el catálogo que se presenta en la parte inferior de la siguiente tabla.</t>
  </si>
  <si>
    <r>
      <t>¿Reportó avances en el cumplimiento y/o atención de las actividades contenidas en el documento o convenio correspondiente a los ASM que le fueron identificados?</t>
    </r>
    <r>
      <rPr>
        <i/>
        <sz val="8"/>
        <color rgb="FF000000"/>
        <rFont val="Arial"/>
        <family val="2"/>
      </rPr>
      <t xml:space="preserve"> 
(1. Sí / 2. No / 9. No identificado)</t>
    </r>
  </si>
  <si>
    <t>Para cada institución, en caso de que no le hayan sido identificados ASM derivado de alguna evaluación realizada a sus programas presupuestarios y/o políticas públicas, o no cuente con información para determinarlo, indíquelo en la columna correspondiente conforme al catálogo respectivo y deje el resto de la fila en blanco.</t>
  </si>
  <si>
    <t>Para cada institución, en caso de que no haya reportado avances en el cumplimiento y/o atención de las actividades contenidas en el documento o convenio correspondiente a los ASM que le fueron identificados, o no cuente con información para determinarlo, indíquelo en la columna correspondiente conforme al catálogo respectivo y deje el resto de la fila en blanco.</t>
  </si>
  <si>
    <t>Para cada institución, en caso de que haya tenido más de una evaluación del mismo tipo en la que se hayan identificado ASM y, consecuentemente, se haya elaborado el documento o convenio correspondiente, debe reportar el promedio de avance en el cumplimiento de las actividades relacionadas con ASM acordadas en el referido documento o convenio.</t>
  </si>
  <si>
    <t>El objetivo de la presente adición es conocer la existencia de mecanismos institucionales al interior de la Administración Pública de su entidad federativa para la evaluación de programas presupuestarios y/o políticas públicas, así como la cantidad, tipo y resultado de las evaluaciones realizadas.</t>
  </si>
  <si>
    <r>
      <t xml:space="preserve">1.- </t>
    </r>
    <r>
      <rPr>
        <b/>
        <i/>
        <sz val="8"/>
        <color theme="1"/>
        <rFont val="Arial"/>
        <family val="2"/>
      </rPr>
      <t>Aspectos Susceptibles de Mejora (ASM):</t>
    </r>
    <r>
      <rPr>
        <i/>
        <sz val="8"/>
        <color theme="1"/>
        <rFont val="Arial"/>
        <family val="2"/>
      </rPr>
      <t xml:space="preserve"> se refiere a los hallazgos, debilidades, oportunidades y amenazas identificadas a partir de las evaluaciones realizadas, mismos que pueden ser atendidos para la mejora de los programas presupuestarios y/o políticas públicas.</t>
    </r>
  </si>
  <si>
    <t>Se refiere a los hallazgos, debilidades, oportunidades y amenazas identificadas a partir de las evaluaciones realizadas, mismos que pueden ser atendidos para la mejora de los programas presupuestarios y/o políticas públicas.</t>
  </si>
  <si>
    <r>
      <t xml:space="preserve">2.- </t>
    </r>
    <r>
      <rPr>
        <b/>
        <i/>
        <sz val="8"/>
        <color theme="1"/>
        <rFont val="Arial"/>
        <family val="2"/>
      </rPr>
      <t xml:space="preserve">Evaluación de programas presupuestarios y/o políticas públicas: </t>
    </r>
    <r>
      <rPr>
        <i/>
        <sz val="8"/>
        <color theme="1"/>
        <rFont val="Arial"/>
        <family val="2"/>
      </rPr>
      <t>se refiere al análisis sistemático y objetivo de los programas presupuestarios y/o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r>
  </si>
  <si>
    <t>Se refiere al análisis sistemático y objetivo de los programas presupuestarios y/o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</si>
  <si>
    <t>Evaluación de programas presupuestarios y/o políticas públicas</t>
  </si>
  <si>
    <r>
      <rPr>
        <b/>
        <sz val="9"/>
        <color theme="1"/>
        <rFont val="Arial"/>
        <family val="2"/>
      </rPr>
      <t xml:space="preserve">Evaluación en materia de diseño: </t>
    </r>
    <r>
      <rPr>
        <sz val="9"/>
        <color theme="1"/>
        <rFont val="Arial"/>
        <family val="2"/>
      </rPr>
      <t>se refiere al tipo de evaluación que analiza sistemáticamente el diseño de un programa presupuestario y/o política pública a efecto de generar información que permita mejorar la lógica interna de los mismos para el mejor cumplimiento de sus metas y objetivos.</t>
    </r>
  </si>
  <si>
    <r>
      <rPr>
        <b/>
        <sz val="9"/>
        <color theme="1"/>
        <rFont val="Arial"/>
        <family val="2"/>
      </rPr>
      <t xml:space="preserve">Evaluación de consistencia y resultados: </t>
    </r>
    <r>
      <rPr>
        <sz val="9"/>
        <color theme="1"/>
        <rFont val="Arial"/>
        <family val="2"/>
      </rPr>
      <t>se refiere al tipo de evaluación que analiza sistemáticamente el diseño, operación y medición de los resultados generales de un programa presupuestario y/o política pública, identificando áreas de mejora en cualquiera de los elementos referidos.</t>
    </r>
  </si>
  <si>
    <r>
      <rPr>
        <b/>
        <sz val="9"/>
        <color theme="1"/>
        <rFont val="Arial"/>
        <family val="2"/>
      </rPr>
      <t xml:space="preserve">Evaluación de procesos: </t>
    </r>
    <r>
      <rPr>
        <sz val="9"/>
        <color theme="1"/>
        <rFont val="Arial"/>
        <family val="2"/>
      </rPr>
      <t>se refiere al tipo de evaluación que analiza sistemáticamente si un programa presupuestario y/o política pública desarrolla sus procesos operativos de manera eficaz y eficiente, contribuyendo al mejoramiento de la gestión de los mismos.</t>
    </r>
  </si>
  <si>
    <r>
      <rPr>
        <b/>
        <sz val="9"/>
        <color theme="1"/>
        <rFont val="Arial"/>
        <family val="2"/>
      </rPr>
      <t xml:space="preserve">Evaluación de impacto: </t>
    </r>
    <r>
      <rPr>
        <sz val="9"/>
        <color theme="1"/>
        <rFont val="Arial"/>
        <family val="2"/>
      </rPr>
      <t>se refiere al tipo de evaluación que identifica el cambio en los indicadores a nivel de resultados que se encuentra directamente relacionado con la implementación de un programa presupuestario y/o política pública.</t>
    </r>
  </si>
  <si>
    <r>
      <rPr>
        <b/>
        <sz val="9"/>
        <color theme="1"/>
        <rFont val="Arial"/>
        <family val="2"/>
      </rPr>
      <t xml:space="preserve">Evaluación específica: </t>
    </r>
    <r>
      <rPr>
        <sz val="9"/>
        <color theme="1"/>
        <rFont val="Arial"/>
        <family val="2"/>
      </rPr>
      <t>se refiere al análisis realizado mediante trabajo de gabinete o de campo, diseñado específicamente para un determinado proceso evaluatorio. Generalmente, este tipo de evaluaciones no se encuentran comprendidas dentro de los lineamientos correspondientes.</t>
    </r>
  </si>
  <si>
    <r>
      <rPr>
        <b/>
        <sz val="9"/>
        <color theme="1"/>
        <rFont val="Arial"/>
        <family val="2"/>
      </rPr>
      <t xml:space="preserve">Evaluación complementaria: </t>
    </r>
    <r>
      <rPr>
        <sz val="9"/>
        <color theme="1"/>
        <rFont val="Arial"/>
        <family val="2"/>
      </rPr>
      <t>se refiere al tipo de evaluación cuya aplicación es opcional y tenga por objeto mejorar el desempeño y gestión de un programa presupuestario y/o política pública, así como obtener evidencias adicionales. Generalmente, este tipo de evaluaciones no se encuentran previstas en el Plan o Programa Anual de Evaluación.</t>
    </r>
  </si>
  <si>
    <r>
      <rPr>
        <b/>
        <i/>
        <sz val="8"/>
        <color theme="1"/>
        <rFont val="Arial"/>
        <family val="2"/>
      </rPr>
      <t xml:space="preserve">Evaluación complementaria: </t>
    </r>
    <r>
      <rPr>
        <i/>
        <sz val="8"/>
        <color theme="1"/>
        <rFont val="Arial"/>
        <family val="2"/>
      </rPr>
      <t>se refiere al tipo de evaluación cuya aplicación es opcional y tenga por objeto mejorar el desempeño y gestión de un programa presupuestario y/o política pública, así como obtener evidencias adicionales. Generalmente, este tipo de evaluaciones no se encuentran previstas en el Plan o Programa Anual de Evaluación.</t>
    </r>
  </si>
  <si>
    <r>
      <t xml:space="preserve">3.- </t>
    </r>
    <r>
      <rPr>
        <b/>
        <i/>
        <sz val="8"/>
        <color theme="1"/>
        <rFont val="Arial"/>
        <family val="2"/>
      </rPr>
      <t xml:space="preserve">Plan o Programa Anual de Evaluación: </t>
    </r>
    <r>
      <rPr>
        <i/>
        <sz val="8"/>
        <color theme="1"/>
        <rFont val="Arial"/>
        <family val="2"/>
      </rPr>
      <t>se refiere al documento en el que se establecen los programas presupuestarios y/o políticas públicas que serán sujetos a evaluación durante un determinado ejercicio fiscal, así como los tipos de evaluación que se realizarán y los tiempos programados para ello.</t>
    </r>
  </si>
  <si>
    <t>Plan o Programa Anual de Evaluación</t>
  </si>
  <si>
    <t>Se refiere al documento en el que se establecen los programas presupuestarios y/o políticas públicas que serán sujetos a evaluación durante un determinado ejercicio fiscal, así como los tipos de evaluación que se realizarán y los tiempos programados para ello.</t>
  </si>
  <si>
    <t>Políticas públicas</t>
  </si>
  <si>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 Estatal.</t>
  </si>
  <si>
    <t>Programas presupuestarios</t>
  </si>
  <si>
    <t>Se refiere a la categoría programática que permite organizar, en forma representativa y homogénea, las actividades sistematizadas, integradas y articuladas que proveen bienes y servicios tendientes a lograr un resultado específico en una población objetivo.</t>
  </si>
  <si>
    <t>Aspectos Susceptibles de Mejora (ASM)</t>
  </si>
  <si>
    <r>
      <rPr>
        <b/>
        <sz val="9"/>
        <color theme="1"/>
        <rFont val="Arial"/>
        <family val="2"/>
      </rPr>
      <t xml:space="preserve">Evaluación específica de desempeño: </t>
    </r>
    <r>
      <rPr>
        <sz val="9"/>
        <color theme="1"/>
        <rFont val="Arial"/>
        <family val="2"/>
      </rPr>
      <t>se refiere al tipo de evaluación que identifica el avance en el cumplimento de los objetivos y metas establecidas en un programa presupuestario y/o política pública. Lo anterior, a través del análisis de los indicadores de resultados, de servicios y de gestión, que deriva en recomendaciones para la mejora continua de los mismos.</t>
    </r>
  </si>
  <si>
    <r>
      <rPr>
        <b/>
        <sz val="9"/>
        <color theme="1"/>
        <rFont val="Arial"/>
        <family val="2"/>
      </rPr>
      <t xml:space="preserve">Evaluación estratégica: </t>
    </r>
    <r>
      <rPr>
        <sz val="9"/>
        <color theme="1"/>
        <rFont val="Arial"/>
        <family val="2"/>
      </rPr>
      <t>se refiere al tipo de evaluación que se aplica a un programa presupuestario y/o política pública, o a un conjunto de los mismos, en torno a las estrategias, políticas e instituciones.</t>
    </r>
  </si>
  <si>
    <r>
      <rPr>
        <b/>
        <i/>
        <sz val="8"/>
        <color theme="1"/>
        <rFont val="Arial"/>
        <family val="2"/>
      </rPr>
      <t xml:space="preserve">Evaluación específica de desempeño: </t>
    </r>
    <r>
      <rPr>
        <i/>
        <sz val="8"/>
        <color theme="1"/>
        <rFont val="Arial"/>
        <family val="2"/>
      </rPr>
      <t>se refiere al tipo de evaluación que identifica el avance en el cumplimento de los objetivos y metas establecidas en un programa presupuestario y/o política pública. Lo anterior, a través del análisis de los indicadores de resultados, de servicios y de gestión, que deriva en recomendaciones para la mejora continua de los mismos.</t>
    </r>
  </si>
  <si>
    <r>
      <rPr>
        <b/>
        <i/>
        <sz val="8"/>
        <color theme="1"/>
        <rFont val="Arial"/>
        <family val="2"/>
      </rPr>
      <t xml:space="preserve">Evaluación estratégica: </t>
    </r>
    <r>
      <rPr>
        <i/>
        <sz val="8"/>
        <color theme="1"/>
        <rFont val="Arial"/>
        <family val="2"/>
      </rPr>
      <t>se refiere al tipo de evaluación que se aplica a un programa presupuestario y/o política pública, o a un conjunto de los mismos, en torno a las estrategias, políticas e instituciones.</t>
    </r>
  </si>
  <si>
    <t>Debe considerar la existencia de alguna institución, unidad administrativa o área cuya principal atribución haya sido la evaluación de los programas presupuestarios y/o políticas públicas implementadas.</t>
  </si>
  <si>
    <r>
      <t xml:space="preserve">¿Contó con algún Plan o Programa Anual de Evaluación?
</t>
    </r>
    <r>
      <rPr>
        <i/>
        <sz val="8"/>
        <rFont val="Arial"/>
        <family val="2"/>
      </rPr>
      <t>(1. Sí / 2. En proceso de integración / 3. No / 9. No identificado)</t>
    </r>
  </si>
  <si>
    <t>En caso de que haya seleccionado el código "2" o "9" en la columna "¿Contó con algún Plan o Programa Anual de Evaluación?" de la pregunta anterior, no puede registrar información en el presente reactivo.</t>
  </si>
  <si>
    <t>Indique, por cada una de las instituciones de la Administración Pública de su entidad federativa, si durante el año 2022 le fue realizada alguna evaluación a sus programas presupuestarios y/o políticas públicas. En caso afirmativo, anote la cantidad de evaluaciones realizadas o en proceso de realización al cierre del mismo, según tipo; utilizando para tal efecto el catálogo que se presenta en la parte inferior de la siguiente tabla.</t>
  </si>
  <si>
    <t xml:space="preserve">Catálogo de tipo de evaluación </t>
  </si>
  <si>
    <r>
      <t xml:space="preserve">Forma de designación
</t>
    </r>
    <r>
      <rPr>
        <i/>
        <sz val="8"/>
        <color theme="1"/>
        <rFont val="Arial"/>
        <family val="2"/>
      </rPr>
      <t>(ver catálogo)</t>
    </r>
  </si>
  <si>
    <r>
      <t xml:space="preserve">Para ello, este módulo contiene </t>
    </r>
    <r>
      <rPr>
        <b/>
        <sz val="9"/>
        <color theme="1"/>
        <rFont val="Arial"/>
        <family val="2"/>
      </rPr>
      <t>179 preguntas</t>
    </r>
    <r>
      <rPr>
        <sz val="9"/>
        <color theme="1"/>
        <rFont val="Arial"/>
        <family val="2"/>
      </rPr>
      <t xml:space="preserve"> agrupadas en las siguientes secciones:</t>
    </r>
  </si>
  <si>
    <t>1. La Administración Pública de su entidad federativa era responsable de llevar a cabo las evaluaciones de los programas presupuestarios y/o políticas públicas de todas sus instituciones</t>
  </si>
  <si>
    <r>
      <t xml:space="preserve">2. Cada institución de la Administración Pública de su entidad federativa era responsable de llevar a cabo las evaluaciones de sus programas presupuestarios y/o políticas públicas </t>
    </r>
    <r>
      <rPr>
        <i/>
        <sz val="8"/>
        <rFont val="Arial"/>
        <family val="2"/>
      </rPr>
      <t>(pase a la pregunta A.4)</t>
    </r>
  </si>
  <si>
    <r>
      <t xml:space="preserve">9. No identificado </t>
    </r>
    <r>
      <rPr>
        <i/>
        <sz val="8"/>
        <rFont val="Arial"/>
        <family val="2"/>
      </rPr>
      <t>(pase a la pregunta A.5)</t>
    </r>
  </si>
  <si>
    <t>Señale la modalidad en la que se llevaron a cabo durante el año 2022 las evaluaciones de los programas presupuestarios y/o políticas públicas implementadas por la Administración Pública de su entidad federativa.</t>
  </si>
  <si>
    <t>A.8.-</t>
  </si>
  <si>
    <t>A.9.-</t>
  </si>
  <si>
    <t>Debe considerar los avances reportados durante el año 2022, independientemente de que los ASM hayan sido identificados durante el ejercicio o en ejercicios anteriores.</t>
  </si>
  <si>
    <t>Preguntas A.1 a A.9</t>
  </si>
  <si>
    <t>La categoría "Mixta" hace referencia a una modalidad en donde cada institución es responsable de la evaluación de sus programas presupuestarios y/o políticas públicas, pero coexisten con alguna institución, unidad administrativa o área de la Administración Pública de la entidad federativa que realiza dicha actividad de forma centralizada y/o brinda soporte, apoyo y/o coordinación en el desarrollo de la misma.</t>
  </si>
  <si>
    <t>Indique, por cada una de las instituciones de la Administración Pública de su entidad federativa, si al cierre del año 2022 contaba con alguna unidad administrativa o área encargada de la evaluación de los programas presupuestarios y/o políticas públicas implementadas. En caso afirmativo, anote el nombre de la misma.</t>
  </si>
  <si>
    <r>
      <t xml:space="preserve">¿Contaba con alguna unidad administrativa o área encargada de la evaluación de los programas presupuestarios y/o políticas públicas implementadas?
</t>
    </r>
    <r>
      <rPr>
        <i/>
        <sz val="8"/>
        <color theme="1"/>
        <rFont val="Arial"/>
        <family val="2"/>
      </rPr>
      <t>(1. Sí / 2. En proceso de integración / 3. No / 9. No identificado)</t>
    </r>
  </si>
  <si>
    <t>Debe considerar la existencia de alguna unidad administrativa o área cuya principal atribución haya sido la evaluación de los programas presupuestarios y/o políticas públicas implementadas.</t>
  </si>
  <si>
    <t>En caso de que haya seleccionado como respuesta el código "1" en la pregunta A.2, no puede registrar información en el presente reactivo.</t>
  </si>
  <si>
    <t>En caso de que determinada institución no haya contado con alguna unidad administrativa o área encargada de la evaluación de los programas presupuestarios y/o políticas públicas implementadas, se haya encontrado en proceso de integración, o no cuente con información para determinarlo, indíquelo en la columna correspondiente conforme al catálogo respectivo y deje el resto de la fila en blanco.</t>
  </si>
  <si>
    <t>El nombre de la unidad administrativa o área encargada de la evaluación de los programas presupuestarios y/o políticas públicas implementadas debe registrarse en mayúsculas, sin comillas ni signos de acentuación, puntuación, paréntesis y abreviaturas.</t>
  </si>
  <si>
    <t>En caso de que registre algún valor numérico mayor a cero en el numeral 9 del apartado "ASM acordados en el documento o convenio correspondiente, según tipo de evaluación", debe anotar el nombre de dicho(s) tipo(s) de evaluación en el recuadro destinado para tal efecto que se encuentra al final de la tabla de respuesta.</t>
  </si>
  <si>
    <r>
      <t xml:space="preserve">Porcentaje de avance reportado, según tipo de evaluación
</t>
    </r>
    <r>
      <rPr>
        <i/>
        <sz val="8"/>
        <color theme="1"/>
        <rFont val="Arial"/>
        <family val="2"/>
      </rPr>
      <t>(ver catálogo)</t>
    </r>
  </si>
  <si>
    <t>En caso de que registre algún valor numérico mayor a cero en el numeral 9 del apartado "Porcentaje de avance reportado, según tipo de evaluación", debe anotar el nombre de dicho(s) tipo(s) de evaluación en el recuadro destinado para tal efecto que se encuentra al final de la tabla de respuesta.</t>
  </si>
  <si>
    <t>X</t>
  </si>
  <si>
    <t>NS</t>
  </si>
  <si>
    <t>""</t>
  </si>
  <si>
    <t>Comp</t>
  </si>
  <si>
    <t>Consecutivo V</t>
  </si>
  <si>
    <t>Consecutivo H</t>
  </si>
  <si>
    <t>Duplicado1</t>
  </si>
  <si>
    <t>Duplicado2</t>
  </si>
  <si>
    <t>Duplicado3</t>
  </si>
  <si>
    <t>Tmx</t>
  </si>
  <si>
    <t>Tmn</t>
  </si>
  <si>
    <t>Minúsculas</t>
  </si>
  <si>
    <t>comp</t>
  </si>
  <si>
    <t>Acentos</t>
  </si>
  <si>
    <t>Signos</t>
  </si>
  <si>
    <t>Largo dec</t>
  </si>
  <si>
    <t>Edad</t>
  </si>
  <si>
    <t>Estudios</t>
  </si>
  <si>
    <t>Antigüedad en el servicio</t>
  </si>
  <si>
    <t>Antiguedad en el cargo</t>
  </si>
  <si>
    <t>Afiliacion partidista</t>
  </si>
  <si>
    <t>emp vs ant</t>
  </si>
  <si>
    <t>ns</t>
  </si>
  <si>
    <t>TOTAL</t>
  </si>
  <si>
    <t>SUMA</t>
  </si>
  <si>
    <t>COMP</t>
  </si>
  <si>
    <t>Suma</t>
  </si>
  <si>
    <t>G</t>
  </si>
  <si>
    <t>SP</t>
  </si>
  <si>
    <t>NI</t>
  </si>
  <si>
    <t>IMSS</t>
  </si>
  <si>
    <t>com</t>
  </si>
  <si>
    <t>p18</t>
  </si>
  <si>
    <t>p1.15</t>
  </si>
  <si>
    <t>p1.13</t>
  </si>
  <si>
    <t>comp otra</t>
  </si>
  <si>
    <t>Aguascalientes</t>
  </si>
  <si>
    <t>201</t>
  </si>
  <si>
    <t>Baja California</t>
  </si>
  <si>
    <t>202</t>
  </si>
  <si>
    <t>Baja California Sur</t>
  </si>
  <si>
    <t>203</t>
  </si>
  <si>
    <t>Campeche</t>
  </si>
  <si>
    <t>204</t>
  </si>
  <si>
    <t>Coahuila de Zaragoza</t>
  </si>
  <si>
    <t>205</t>
  </si>
  <si>
    <t>Colima</t>
  </si>
  <si>
    <t>206</t>
  </si>
  <si>
    <t>Chiapas</t>
  </si>
  <si>
    <t>207</t>
  </si>
  <si>
    <t>Chihuahua</t>
  </si>
  <si>
    <t>208</t>
  </si>
  <si>
    <t>Ciudad de México</t>
  </si>
  <si>
    <t>209</t>
  </si>
  <si>
    <t>Durango</t>
  </si>
  <si>
    <t>210</t>
  </si>
  <si>
    <t>Guanajuato</t>
  </si>
  <si>
    <t>211</t>
  </si>
  <si>
    <t>Guerrero</t>
  </si>
  <si>
    <t>212</t>
  </si>
  <si>
    <t>Hidalgo</t>
  </si>
  <si>
    <t>213</t>
  </si>
  <si>
    <t>Jalisco</t>
  </si>
  <si>
    <t>214</t>
  </si>
  <si>
    <t>México</t>
  </si>
  <si>
    <t>215</t>
  </si>
  <si>
    <t>Michoacán de Ocampo</t>
  </si>
  <si>
    <t>216</t>
  </si>
  <si>
    <t>Morelos</t>
  </si>
  <si>
    <t>217</t>
  </si>
  <si>
    <t>Nayarit</t>
  </si>
  <si>
    <t>218</t>
  </si>
  <si>
    <t>Nuevo León</t>
  </si>
  <si>
    <t>219</t>
  </si>
  <si>
    <t>Oaxaca</t>
  </si>
  <si>
    <t>220</t>
  </si>
  <si>
    <t>Puebla</t>
  </si>
  <si>
    <t>221</t>
  </si>
  <si>
    <t>Querétaro</t>
  </si>
  <si>
    <t>222</t>
  </si>
  <si>
    <t>Quintana Roo</t>
  </si>
  <si>
    <t>223</t>
  </si>
  <si>
    <t>San Luis Potosí</t>
  </si>
  <si>
    <t>224</t>
  </si>
  <si>
    <t>Sinaloa</t>
  </si>
  <si>
    <t>225</t>
  </si>
  <si>
    <t>Sonora</t>
  </si>
  <si>
    <t>226</t>
  </si>
  <si>
    <t>Tabasco</t>
  </si>
  <si>
    <t>227</t>
  </si>
  <si>
    <t>Tamaulipas</t>
  </si>
  <si>
    <t>228</t>
  </si>
  <si>
    <t>Tlaxcala</t>
  </si>
  <si>
    <t>229</t>
  </si>
  <si>
    <t>Veracruz de Ignacio de la Llave</t>
  </si>
  <si>
    <t>230</t>
  </si>
  <si>
    <t>Yucatán</t>
  </si>
  <si>
    <t>231</t>
  </si>
  <si>
    <t>Zacatecas</t>
  </si>
  <si>
    <t>232</t>
  </si>
  <si>
    <t>C discapacidad</t>
  </si>
  <si>
    <t>p1.11</t>
  </si>
  <si>
    <t>p1.12</t>
  </si>
  <si>
    <t>p1.3</t>
  </si>
  <si>
    <t>pertenece a pueblo indígena</t>
  </si>
  <si>
    <t>p1.9</t>
  </si>
  <si>
    <t>p1.6</t>
  </si>
  <si>
    <t>p1.7</t>
  </si>
  <si>
    <t>p1.8</t>
  </si>
  <si>
    <t>p1.5</t>
  </si>
  <si>
    <t>p1.4</t>
  </si>
  <si>
    <t>2da inst</t>
  </si>
  <si>
    <t>pendinete la validación de los decimales.</t>
  </si>
  <si>
    <t xml:space="preserve">comp </t>
  </si>
  <si>
    <t>5ta instru</t>
  </si>
  <si>
    <t>total</t>
  </si>
  <si>
    <t>suma</t>
  </si>
  <si>
    <t>p1.3 T</t>
  </si>
  <si>
    <t>p1.3 H</t>
  </si>
  <si>
    <t>p1.3 M</t>
  </si>
  <si>
    <t>p1.29</t>
  </si>
  <si>
    <t>En caso de que por disposición normativa dos o más instituciones tengan a la misma persona titular, únicamente debe registrar la información del perfil de la persona titular en una de ellas. En el resto de las instituciones relacionadas, en la columna "Institución con la misma persona titular" anote el ID de la institución en la que reportó los datos del perfil de la persona titular, y deje el resto de la fila en blanco.
De acuerdo con lo establecido en la instrucción anterior, en caso de que determinada institución tenga como titular al(a) propio(a) Gobernador(a) o Jefe(a) de Gobierno, en la columna "Institución con la misma persona titular" anote un "0" y deje el resto de la fila en blanco.</t>
  </si>
  <si>
    <r>
      <t xml:space="preserve">En este sentido, una vez completado el llenado de este instrumento, deberá enviarse en versión preliminar a la dirección electrónica de la Jefa o el Jefe de Departamento de Estadísticas de Gobierno (JDEG) de la Coordinación Estatal del INEGI: </t>
    </r>
    <r>
      <rPr>
        <b/>
        <sz val="9"/>
        <rFont val="Arial"/>
        <family val="2"/>
      </rPr>
      <t>isis.rosas@inegi.org.mx</t>
    </r>
  </si>
  <si>
    <t>06 de marzo al 14 de abril</t>
  </si>
  <si>
    <t>13 de marzo al 04 de mayo</t>
  </si>
  <si>
    <t>27 de marzo al 04 de mayo</t>
  </si>
  <si>
    <t>02 de mayo al 16 de junio</t>
  </si>
  <si>
    <r>
      <t xml:space="preserve">La versión definitiva del cuestionario en su versión electrónica deberá ser la misma que se entregue en versión física, de conformidad con las instrucciones correspondientes. Dicha entrega deberá realizarse en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</si>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</sst>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76">
    <font>
      <sz val="11"/>
      <color theme="1"/>
      <name val="Calibri"/>
      <family val="2"/>
      <scheme val="minor"/>
    </font>
    <font>
      <sz val="9"/>
      <color theme="1"/>
      <name val="Arial"/>
      <family val="2"/>
    </font>
    <font>
      <b/>
      <sz val="15"/>
      <color theme="1"/>
      <name val="Arial"/>
      <family val="2"/>
    </font>
    <font>
      <i/>
      <sz val="9"/>
      <color theme="1"/>
      <name val="Arial"/>
      <family val="2"/>
    </font>
    <font>
      <u/>
      <sz val="12"/>
      <color rgb="FF002060"/>
      <name val="Arial"/>
      <family val="2"/>
    </font>
    <font>
      <sz val="9"/>
      <color theme="0"/>
      <name val="Arial"/>
      <family val="2"/>
    </font>
    <font>
      <b/>
      <sz val="11"/>
      <color theme="0"/>
      <name val="Arial"/>
      <family val="2"/>
    </font>
    <font>
      <b/>
      <sz val="9"/>
      <color theme="0"/>
      <name val="Arial"/>
      <family val="2"/>
    </font>
    <font>
      <b/>
      <sz val="9"/>
      <color theme="1"/>
      <name val="Arial"/>
      <family val="2"/>
    </font>
    <font>
      <b/>
      <sz val="9"/>
      <name val="Arial"/>
      <family val="2"/>
    </font>
    <font>
      <sz val="9"/>
      <name val="Arial"/>
      <family val="2"/>
    </font>
    <font>
      <sz val="11"/>
      <color theme="1"/>
      <name val="Arial"/>
      <family val="2"/>
    </font>
    <font>
      <u/>
      <sz val="9"/>
      <color theme="1"/>
      <name val="Arial"/>
      <family val="2"/>
    </font>
    <font>
      <b/>
      <u/>
      <sz val="12"/>
      <color rgb="FF0070C0"/>
      <name val="Arial"/>
      <family val="2"/>
    </font>
    <font>
      <i/>
      <sz val="8"/>
      <color theme="1"/>
      <name val="Arial"/>
      <family val="2"/>
    </font>
    <font>
      <i/>
      <sz val="8"/>
      <name val="Arial"/>
      <family val="2"/>
    </font>
    <font>
      <b/>
      <i/>
      <sz val="8"/>
      <color theme="1"/>
      <name val="Arial"/>
      <family val="2"/>
    </font>
    <font>
      <u/>
      <sz val="11"/>
      <color theme="10"/>
      <name val="Calibri"/>
      <family val="2"/>
      <scheme val="minor"/>
    </font>
    <font>
      <u/>
      <sz val="9"/>
      <color theme="10"/>
      <name val="Arial"/>
      <family val="2"/>
    </font>
    <font>
      <sz val="9"/>
      <color theme="1"/>
      <name val="Arial "/>
    </font>
    <font>
      <b/>
      <i/>
      <sz val="8"/>
      <name val="Arial"/>
      <family val="2"/>
    </font>
    <font>
      <b/>
      <i/>
      <sz val="9"/>
      <color theme="1"/>
      <name val="Arial"/>
      <family val="2"/>
    </font>
    <font>
      <sz val="8"/>
      <name val="Arial"/>
      <family val="2"/>
    </font>
    <font>
      <u/>
      <sz val="11"/>
      <color theme="1"/>
      <name val="Calibri"/>
      <family val="2"/>
      <scheme val="minor"/>
    </font>
    <font>
      <b/>
      <sz val="11"/>
      <name val="Symbol"/>
      <family val="1"/>
      <charset val="2"/>
    </font>
    <font>
      <sz val="8"/>
      <color theme="1"/>
      <name val="Arial"/>
      <family val="2"/>
    </font>
    <font>
      <i/>
      <sz val="9"/>
      <name val="Arial"/>
      <family val="2"/>
    </font>
    <font>
      <b/>
      <sz val="11"/>
      <color theme="1"/>
      <name val="Symbol"/>
      <family val="1"/>
      <charset val="2"/>
    </font>
    <font>
      <u/>
      <sz val="11"/>
      <color theme="1"/>
      <name val="Arial"/>
      <family val="2"/>
    </font>
    <font>
      <i/>
      <u/>
      <sz val="8"/>
      <color rgb="FF0070C0"/>
      <name val="Arial"/>
      <family val="2"/>
    </font>
    <font>
      <b/>
      <u/>
      <sz val="9"/>
      <color rgb="FF0070C0"/>
      <name val="Arial"/>
      <family val="2"/>
    </font>
    <font>
      <sz val="10"/>
      <color theme="1"/>
      <name val="Arial"/>
      <family val="2"/>
    </font>
    <font>
      <sz val="11"/>
      <color indexed="8"/>
      <name val="Calibri"/>
      <family val="2"/>
      <scheme val="minor"/>
    </font>
    <font>
      <sz val="9"/>
      <color rgb="FFFF0000"/>
      <name val="Arial"/>
      <family val="2"/>
    </font>
    <font>
      <b/>
      <vertAlign val="superscript"/>
      <sz val="9"/>
      <color theme="1"/>
      <name val="Arial"/>
      <family val="2"/>
    </font>
    <font>
      <vertAlign val="superscript"/>
      <sz val="8"/>
      <color theme="1"/>
      <name val="Arial"/>
      <family val="2"/>
    </font>
    <font>
      <strike/>
      <sz val="9"/>
      <color theme="1"/>
      <name val="Arial"/>
      <family val="2"/>
    </font>
    <font>
      <vertAlign val="superscript"/>
      <sz val="9"/>
      <color theme="1"/>
      <name val="Arial"/>
      <family val="2"/>
    </font>
    <font>
      <b/>
      <sz val="11"/>
      <color theme="0"/>
      <name val="Calibri"/>
      <family val="2"/>
      <scheme val="minor"/>
    </font>
    <font>
      <b/>
      <sz val="11"/>
      <color theme="1"/>
      <name val="Calibri"/>
      <family val="2"/>
      <scheme val="minor"/>
    </font>
    <font>
      <b/>
      <sz val="15"/>
      <name val="Arial"/>
      <family val="2"/>
    </font>
    <font>
      <b/>
      <sz val="15"/>
      <color rgb="FF000000"/>
      <name val="Arial"/>
      <family val="2"/>
    </font>
    <font>
      <sz val="11"/>
      <name val="Calibri"/>
      <family val="2"/>
      <scheme val="minor"/>
    </font>
    <font>
      <i/>
      <u/>
      <sz val="8"/>
      <color theme="1"/>
      <name val="Arial"/>
      <family val="2"/>
    </font>
    <font>
      <sz val="11"/>
      <name val="Arial"/>
      <family val="2"/>
    </font>
    <font>
      <sz val="11"/>
      <color indexed="8"/>
      <name val="Calibri"/>
      <family val="2"/>
    </font>
    <font>
      <sz val="12"/>
      <color theme="1"/>
      <name val="Arial"/>
      <family val="2"/>
    </font>
    <font>
      <u/>
      <sz val="12"/>
      <color rgb="FF003057"/>
      <name val="Arial"/>
      <family val="2"/>
    </font>
    <font>
      <sz val="12"/>
      <color rgb="FF003057"/>
      <name val="Arial"/>
      <family val="2"/>
    </font>
    <font>
      <b/>
      <sz val="8"/>
      <name val="Arial"/>
      <family val="2"/>
    </font>
    <font>
      <i/>
      <u/>
      <sz val="8"/>
      <name val="Arial"/>
      <family val="2"/>
    </font>
    <font>
      <sz val="11"/>
      <color theme="1"/>
      <name val="Calibri"/>
      <family val="2"/>
      <scheme val="minor"/>
    </font>
    <font>
      <sz val="10"/>
      <name val="Arial"/>
      <family val="2"/>
    </font>
    <font>
      <u/>
      <sz val="11"/>
      <name val="Arial"/>
      <family val="2"/>
    </font>
    <font>
      <b/>
      <u/>
      <sz val="12"/>
      <color theme="10"/>
      <name val="Arial"/>
      <family val="2"/>
    </font>
    <font>
      <b/>
      <sz val="11"/>
      <name val="Calibri"/>
      <family val="2"/>
      <scheme val="minor"/>
    </font>
    <font>
      <b/>
      <u/>
      <sz val="11"/>
      <name val="Arial"/>
      <family val="2"/>
    </font>
    <font>
      <b/>
      <sz val="11"/>
      <name val="Arial"/>
      <family val="2"/>
    </font>
    <font>
      <b/>
      <sz val="9"/>
      <color indexed="8"/>
      <name val="Arial"/>
      <family val="2"/>
    </font>
    <font>
      <i/>
      <sz val="8"/>
      <color rgb="FF000000"/>
      <name val="Arial"/>
      <family val="2"/>
    </font>
    <font>
      <sz val="8"/>
      <color theme="1"/>
      <name val="Calibri"/>
      <family val="2"/>
      <scheme val="minor"/>
    </font>
    <font>
      <b/>
      <sz val="9"/>
      <color rgb="FFFF0000"/>
      <name val="Arial"/>
      <family val="2"/>
    </font>
    <font>
      <b/>
      <sz val="9"/>
      <color rgb="FF0070C0"/>
      <name val="Arial"/>
      <family val="2"/>
    </font>
    <font>
      <sz val="8"/>
      <color rgb="FF000000"/>
      <name val="Calibri"/>
      <family val="2"/>
    </font>
    <font>
      <sz val="8"/>
      <name val="Calibri"/>
      <family val="2"/>
      <scheme val="minor"/>
    </font>
    <font>
      <sz val="7"/>
      <color theme="1"/>
      <name val="Arial"/>
      <family val="2"/>
    </font>
    <font>
      <sz val="7"/>
      <color theme="1"/>
      <name val="Calibri"/>
      <family val="2"/>
      <scheme val="minor"/>
    </font>
    <font>
      <sz val="7"/>
      <name val="Calibri"/>
      <family val="2"/>
      <scheme val="minor"/>
    </font>
    <font>
      <sz val="7"/>
      <name val="Arial"/>
      <family val="2"/>
    </font>
    <font>
      <sz val="11"/>
      <color rgb="FF000000"/>
      <name val="Calibri"/>
      <family val="2"/>
    </font>
    <font>
      <b/>
      <sz val="11"/>
      <color rgb="FFFF0000"/>
      <name val="Calibri"/>
      <family val="2"/>
      <scheme val="minor"/>
    </font>
    <font>
      <b/>
      <sz val="9"/>
      <color theme="7" tint="-0.249977111117893"/>
      <name val="Arial"/>
      <family val="2"/>
    </font>
    <font>
      <sz val="9"/>
      <color rgb="FFFFCCFF"/>
      <name val="Arial"/>
      <family val="2"/>
    </font>
    <font>
      <sz val="11"/>
      <color rgb="FFFFCCFF"/>
      <name val="Calibri"/>
      <family val="2"/>
      <scheme val="minor"/>
    </font>
    <font>
      <u/>
      <sz val="11"/>
      <color rgb="FFFFCCFF"/>
      <name val="Arial"/>
      <family val="2"/>
    </font>
    <font>
      <sz val="11"/>
      <color rgb="FFFFCCFF"/>
      <name val="Arial"/>
      <family val="2"/>
    </font>
  </fonts>
  <fills count="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4F93D1"/>
        <bgColor indexed="64"/>
      </patternFill>
    </fill>
    <fill>
      <patternFill patternType="solid">
        <fgColor rgb="FF706F6F"/>
        <bgColor indexed="64"/>
      </patternFill>
    </fill>
    <fill>
      <patternFill patternType="solid">
        <fgColor rgb="FFFFFF00"/>
        <bgColor indexed="64"/>
      </patternFill>
    </fill>
    <fill>
      <patternFill patternType="solid">
        <fgColor theme="0"/>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CCFF"/>
        <bgColor indexed="64"/>
      </patternFill>
    </fill>
    <fill>
      <patternFill patternType="solid">
        <fgColor theme="5" tint="0.79998168889431442"/>
        <bgColor indexed="64"/>
      </patternFill>
    </fill>
  </fills>
  <borders count="101">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theme="1"/>
      </bottom>
      <diagonal/>
    </border>
    <border>
      <left style="thin">
        <color indexed="64"/>
      </left>
      <right/>
      <top style="thin">
        <color theme="1"/>
      </top>
      <bottom style="thin">
        <color theme="1"/>
      </bottom>
      <diagonal/>
    </border>
    <border>
      <left style="thin">
        <color theme="1"/>
      </left>
      <right/>
      <top style="thin">
        <color theme="1"/>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theme="1"/>
      </left>
      <right/>
      <top style="thin">
        <color theme="1"/>
      </top>
      <bottom/>
      <diagonal/>
    </border>
    <border>
      <left style="thin">
        <color indexed="64"/>
      </left>
      <right style="thin">
        <color indexed="64"/>
      </right>
      <top style="thin">
        <color indexed="64"/>
      </top>
      <bottom/>
      <diagonal/>
    </border>
    <border>
      <left/>
      <right style="thin">
        <color theme="1"/>
      </right>
      <top style="thin">
        <color indexed="64"/>
      </top>
      <bottom/>
      <diagonal/>
    </border>
    <border>
      <left style="thin">
        <color indexed="64"/>
      </left>
      <right style="thin">
        <color indexed="64"/>
      </right>
      <top/>
      <bottom/>
      <diagonal/>
    </border>
    <border>
      <left/>
      <right style="thin">
        <color theme="1"/>
      </right>
      <top/>
      <bottom style="thin">
        <color indexed="64"/>
      </bottom>
      <diagonal/>
    </border>
    <border>
      <left style="thin">
        <color theme="1"/>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style="thin">
        <color theme="1"/>
      </bottom>
      <diagonal/>
    </border>
    <border>
      <left style="thin">
        <color indexed="64"/>
      </left>
      <right/>
      <top style="medium">
        <color rgb="FFBFBFBF"/>
      </top>
      <bottom/>
      <diagonal/>
    </border>
    <border>
      <left style="thin">
        <color indexed="64"/>
      </left>
      <right style="thin">
        <color indexed="64"/>
      </right>
      <top style="medium">
        <color rgb="FFBFBFBF"/>
      </top>
      <bottom/>
      <diagonal/>
    </border>
    <border>
      <left/>
      <right/>
      <top/>
      <bottom style="thin">
        <color theme="1"/>
      </bottom>
      <diagonal/>
    </border>
    <border>
      <left/>
      <right style="thin">
        <color theme="1"/>
      </right>
      <top/>
      <bottom style="thin">
        <color theme="1"/>
      </bottom>
      <diagonal/>
    </border>
    <border>
      <left style="thin">
        <color theme="1"/>
      </left>
      <right/>
      <top/>
      <bottom style="thin">
        <color indexed="64"/>
      </bottom>
      <diagonal/>
    </border>
    <border>
      <left style="thin">
        <color theme="1"/>
      </left>
      <right style="thin">
        <color theme="1"/>
      </right>
      <top/>
      <bottom/>
      <diagonal/>
    </border>
    <border>
      <left style="thin">
        <color theme="1"/>
      </left>
      <right/>
      <top style="medium">
        <color rgb="FFBFBFBF"/>
      </top>
      <bottom/>
      <diagonal/>
    </border>
    <border>
      <left/>
      <right/>
      <top style="medium">
        <color rgb="FFBFBFBF"/>
      </top>
      <bottom/>
      <diagonal/>
    </border>
    <border>
      <left/>
      <right style="thin">
        <color theme="1"/>
      </right>
      <top style="medium">
        <color rgb="FFBFBFBF"/>
      </top>
      <bottom/>
      <diagonal/>
    </border>
    <border>
      <left/>
      <right style="thin">
        <color indexed="64"/>
      </right>
      <top style="medium">
        <color rgb="FFBFBFBF"/>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right/>
      <top style="thin">
        <color theme="1"/>
      </top>
      <bottom/>
      <diagonal/>
    </border>
    <border>
      <left/>
      <right style="thin">
        <color theme="1"/>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rgb="FFBFBFBF"/>
      </left>
      <right/>
      <top style="medium">
        <color rgb="FFBFBFBF"/>
      </top>
      <bottom/>
      <diagonal/>
    </border>
    <border>
      <left/>
      <right style="medium">
        <color rgb="FFBFBFBF"/>
      </right>
      <top style="medium">
        <color rgb="FFBFBFBF"/>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rgb="FFBFBFBF"/>
      </left>
      <right style="thin">
        <color rgb="FFBFBFBF"/>
      </right>
      <top style="medium">
        <color rgb="FFBFBFBF"/>
      </top>
      <bottom style="medium">
        <color rgb="FFBFBFBF"/>
      </bottom>
      <diagonal/>
    </border>
    <border>
      <left style="thin">
        <color rgb="FFBFBFBF"/>
      </left>
      <right style="thin">
        <color rgb="FFBFBFBF"/>
      </right>
      <top style="medium">
        <color rgb="FFBFBFBF"/>
      </top>
      <bottom style="medium">
        <color rgb="FFBFBFBF"/>
      </bottom>
      <diagonal/>
    </border>
    <border>
      <left style="thin">
        <color rgb="FFBFBFBF"/>
      </left>
      <right style="medium">
        <color rgb="FFBFBFBF"/>
      </right>
      <top style="medium">
        <color rgb="FFBFBFBF"/>
      </top>
      <bottom style="medium">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6">
    <xf numFmtId="0" fontId="0" fillId="0" borderId="0"/>
    <xf numFmtId="0" fontId="17" fillId="0" borderId="0" applyNumberFormat="0" applyFill="0" applyBorder="0" applyAlignment="0" applyProtection="0"/>
    <xf numFmtId="0" fontId="32" fillId="0" borderId="0"/>
    <xf numFmtId="9" fontId="45" fillId="0" borderId="0" applyFont="0" applyFill="0" applyBorder="0" applyAlignment="0" applyProtection="0"/>
    <xf numFmtId="43" fontId="51" fillId="0" borderId="0" applyFont="0" applyFill="0" applyBorder="0" applyAlignment="0" applyProtection="0"/>
    <xf numFmtId="0" fontId="45" fillId="0" borderId="0"/>
  </cellStyleXfs>
  <cellXfs count="597">
    <xf numFmtId="0" fontId="0" fillId="0" borderId="0" xfId="0"/>
    <xf numFmtId="0" fontId="9" fillId="0" borderId="38" xfId="0" applyFont="1" applyBorder="1" applyAlignment="1" applyProtection="1">
      <alignment horizontal="center" vertical="center" wrapText="1"/>
      <protection locked="0"/>
    </xf>
    <xf numFmtId="0" fontId="22" fillId="0" borderId="27" xfId="0" applyFont="1" applyBorder="1" applyAlignment="1" applyProtection="1">
      <alignment horizontal="center" vertical="center" wrapText="1"/>
      <protection locked="0"/>
    </xf>
    <xf numFmtId="0" fontId="25" fillId="0" borderId="0" xfId="0" applyFont="1" applyAlignment="1">
      <alignment horizontal="center" vertical="center" wrapText="1"/>
    </xf>
    <xf numFmtId="0" fontId="60" fillId="0" borderId="0" xfId="0" applyFont="1" applyAlignment="1">
      <alignment horizontal="center" vertical="center"/>
    </xf>
    <xf numFmtId="0" fontId="60" fillId="0" borderId="0" xfId="0" applyFont="1" applyAlignment="1">
      <alignment horizontal="center" vertical="center" wrapText="1"/>
    </xf>
    <xf numFmtId="0" fontId="25" fillId="0" borderId="0" xfId="0" applyFont="1" applyAlignment="1">
      <alignment horizontal="center" vertical="center"/>
    </xf>
    <xf numFmtId="0" fontId="63" fillId="0" borderId="0" xfId="0" applyFont="1"/>
    <xf numFmtId="0" fontId="60" fillId="0" borderId="0" xfId="0" applyFont="1"/>
    <xf numFmtId="0" fontId="1" fillId="0" borderId="47" xfId="0" applyFont="1" applyBorder="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49" fillId="0" borderId="0" xfId="0" applyFont="1" applyAlignment="1" applyProtection="1">
      <alignment horizontal="center"/>
      <protection locked="0"/>
    </xf>
    <xf numFmtId="0" fontId="60" fillId="0" borderId="0" xfId="0" applyFont="1" applyAlignment="1" applyProtection="1">
      <alignment horizontal="left" vertical="center"/>
      <protection locked="0"/>
    </xf>
    <xf numFmtId="0" fontId="64" fillId="0" borderId="0" xfId="0" applyFont="1" applyAlignment="1" applyProtection="1">
      <alignment horizontal="center" vertical="center"/>
      <protection locked="0"/>
    </xf>
    <xf numFmtId="3" fontId="60" fillId="0" borderId="0" xfId="0" applyNumberFormat="1" applyFont="1" applyAlignment="1" applyProtection="1">
      <alignment horizontal="center" vertical="center"/>
      <protection locked="0"/>
    </xf>
    <xf numFmtId="0" fontId="0" fillId="11" borderId="99" xfId="0" applyFill="1" applyBorder="1" applyAlignment="1" applyProtection="1">
      <alignment horizontal="center"/>
      <protection locked="0"/>
    </xf>
    <xf numFmtId="0" fontId="1" fillId="0" borderId="0" xfId="0" applyFont="1" applyAlignment="1">
      <alignment horizontal="left" vertical="center" wrapText="1"/>
    </xf>
    <xf numFmtId="0" fontId="10" fillId="0" borderId="27"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3" fillId="0" borderId="0" xfId="0" applyFont="1" applyAlignment="1">
      <alignment vertical="center"/>
    </xf>
    <xf numFmtId="0" fontId="1" fillId="0" borderId="0" xfId="0" applyFont="1" applyAlignment="1">
      <alignment vertical="center"/>
    </xf>
    <xf numFmtId="0" fontId="9" fillId="0" borderId="0" xfId="0" applyFont="1" applyAlignment="1">
      <alignment vertical="center"/>
    </xf>
    <xf numFmtId="0" fontId="10" fillId="0" borderId="0" xfId="0" applyFont="1"/>
    <xf numFmtId="0" fontId="10" fillId="0" borderId="0" xfId="0" applyFont="1" applyAlignment="1">
      <alignment horizontal="justify" vertical="center" wrapText="1"/>
    </xf>
    <xf numFmtId="0" fontId="10" fillId="0" borderId="0" xfId="0" applyFont="1" applyAlignment="1">
      <alignment vertical="center" wrapText="1"/>
    </xf>
    <xf numFmtId="0" fontId="8" fillId="0" borderId="0" xfId="0" applyFont="1" applyAlignment="1">
      <alignment vertical="center"/>
    </xf>
    <xf numFmtId="0" fontId="1" fillId="0" borderId="0" xfId="0" applyFont="1" applyAlignment="1">
      <alignment horizontal="justify" vertical="center" wrapText="1"/>
    </xf>
    <xf numFmtId="0" fontId="42" fillId="0" borderId="0" xfId="0" applyFont="1"/>
    <xf numFmtId="0" fontId="1" fillId="0" borderId="0" xfId="0" applyFont="1"/>
    <xf numFmtId="0" fontId="23" fillId="0" borderId="0" xfId="0" applyFont="1"/>
    <xf numFmtId="0" fontId="31" fillId="0" borderId="0" xfId="0" applyFont="1"/>
    <xf numFmtId="0" fontId="32" fillId="0" borderId="0" xfId="2"/>
    <xf numFmtId="0" fontId="10" fillId="0" borderId="0" xfId="0" applyFont="1" applyAlignment="1">
      <alignment vertical="center"/>
    </xf>
    <xf numFmtId="0" fontId="33" fillId="0" borderId="0" xfId="0" applyFont="1"/>
    <xf numFmtId="0" fontId="8" fillId="0" borderId="0" xfId="0" applyFont="1"/>
    <xf numFmtId="0" fontId="36" fillId="0" borderId="0" xfId="0" applyFont="1"/>
    <xf numFmtId="0" fontId="9" fillId="0" borderId="0" xfId="2" applyFont="1" applyAlignment="1">
      <alignment vertical="center" wrapText="1"/>
    </xf>
    <xf numFmtId="0" fontId="10" fillId="0" borderId="0" xfId="2" applyFont="1" applyAlignment="1">
      <alignment vertical="center" wrapText="1"/>
    </xf>
    <xf numFmtId="0" fontId="8" fillId="0" borderId="0" xfId="2" applyFont="1" applyAlignment="1">
      <alignment vertical="center" wrapText="1"/>
    </xf>
    <xf numFmtId="0" fontId="1" fillId="0" borderId="0" xfId="0" applyFont="1" applyAlignment="1">
      <alignment wrapText="1"/>
    </xf>
    <xf numFmtId="0" fontId="7" fillId="0" borderId="0" xfId="0" applyFont="1" applyAlignment="1">
      <alignment horizontal="center" vertical="center" wrapText="1"/>
    </xf>
    <xf numFmtId="0" fontId="20" fillId="0" borderId="17" xfId="0" applyFont="1" applyBorder="1" applyAlignment="1">
      <alignment horizontal="justify" vertical="justify"/>
    </xf>
    <xf numFmtId="0" fontId="15" fillId="0" borderId="0" xfId="0" applyFont="1" applyAlignment="1">
      <alignment horizontal="justify" vertical="center"/>
    </xf>
    <xf numFmtId="0" fontId="20" fillId="0" borderId="19" xfId="0" applyFont="1" applyBorder="1" applyAlignment="1">
      <alignment horizontal="justify" vertical="justify"/>
    </xf>
    <xf numFmtId="0" fontId="16" fillId="0" borderId="17" xfId="0" applyFont="1" applyBorder="1" applyAlignment="1">
      <alignment horizontal="justify" vertical="center"/>
    </xf>
    <xf numFmtId="0" fontId="14" fillId="0" borderId="0" xfId="0" applyFont="1" applyAlignment="1">
      <alignment vertical="center" wrapText="1"/>
    </xf>
    <xf numFmtId="0" fontId="14" fillId="0" borderId="0" xfId="0" applyFont="1" applyAlignment="1">
      <alignment horizontal="justify" vertical="center" wrapText="1"/>
    </xf>
    <xf numFmtId="0" fontId="16" fillId="0" borderId="19" xfId="0" applyFont="1" applyBorder="1" applyAlignment="1">
      <alignment horizontal="justify" vertical="center"/>
    </xf>
    <xf numFmtId="0" fontId="14" fillId="0" borderId="13" xfId="0" applyFont="1" applyBorder="1" applyAlignment="1">
      <alignment horizontal="justify" vertical="center" wrapText="1"/>
    </xf>
    <xf numFmtId="0" fontId="9" fillId="0" borderId="0" xfId="0" applyFont="1" applyAlignment="1">
      <alignment horizontal="center" vertical="top" wrapText="1"/>
    </xf>
    <xf numFmtId="0" fontId="11" fillId="0" borderId="0" xfId="0" applyFont="1"/>
    <xf numFmtId="0" fontId="10" fillId="0" borderId="0" xfId="0" applyFont="1" applyAlignment="1">
      <alignment horizontal="center" vertical="center" wrapText="1"/>
    </xf>
    <xf numFmtId="0" fontId="9" fillId="0" borderId="0" xfId="0" applyFont="1" applyAlignment="1">
      <alignment horizontal="justify" vertical="top"/>
    </xf>
    <xf numFmtId="0" fontId="55" fillId="0" borderId="0" xfId="0" applyFont="1" applyAlignment="1">
      <alignment wrapText="1"/>
    </xf>
    <xf numFmtId="0" fontId="44" fillId="0" borderId="0" xfId="0" applyFont="1" applyAlignment="1">
      <alignment horizontal="center" vertical="top" wrapText="1"/>
    </xf>
    <xf numFmtId="0" fontId="44" fillId="0" borderId="0" xfId="0" applyFont="1"/>
    <xf numFmtId="0" fontId="56" fillId="0" borderId="0" xfId="0" applyFont="1" applyAlignment="1">
      <alignment wrapText="1"/>
    </xf>
    <xf numFmtId="0" fontId="53" fillId="0" borderId="0" xfId="0" applyFont="1"/>
    <xf numFmtId="0" fontId="9" fillId="0" borderId="0" xfId="0" applyFont="1" applyAlignment="1">
      <alignment horizontal="justify" vertical="top" wrapText="1"/>
    </xf>
    <xf numFmtId="49" fontId="1" fillId="0" borderId="10" xfId="0" applyNumberFormat="1" applyFont="1" applyBorder="1" applyAlignment="1">
      <alignment horizontal="center" vertical="center" wrapText="1"/>
    </xf>
    <xf numFmtId="49" fontId="1" fillId="0" borderId="31" xfId="0" applyNumberFormat="1" applyFont="1" applyBorder="1" applyAlignment="1">
      <alignment horizontal="center" vertical="center" wrapText="1"/>
    </xf>
    <xf numFmtId="49" fontId="1" fillId="0" borderId="30" xfId="0" applyNumberFormat="1" applyFont="1" applyBorder="1" applyAlignment="1">
      <alignment horizontal="center" vertical="center" wrapText="1"/>
    </xf>
    <xf numFmtId="49" fontId="1" fillId="0" borderId="30" xfId="0" applyNumberFormat="1" applyFont="1" applyBorder="1" applyAlignment="1">
      <alignment horizontal="center" vertical="center"/>
    </xf>
    <xf numFmtId="0" fontId="15" fillId="0" borderId="0" xfId="0" applyFont="1" applyAlignment="1">
      <alignment horizontal="justify" vertical="center" wrapText="1"/>
    </xf>
    <xf numFmtId="0" fontId="55" fillId="0" borderId="0" xfId="0" applyFont="1" applyAlignment="1">
      <alignment horizontal="center" vertical="top" wrapText="1"/>
    </xf>
    <xf numFmtId="0" fontId="56" fillId="0" borderId="0" xfId="0" applyFont="1" applyAlignment="1">
      <alignment horizontal="center" vertical="top" wrapText="1"/>
    </xf>
    <xf numFmtId="0" fontId="57" fillId="0" borderId="0" xfId="0" applyFont="1" applyAlignment="1">
      <alignment horizontal="center" vertical="top" wrapText="1"/>
    </xf>
    <xf numFmtId="0" fontId="8" fillId="0" borderId="0" xfId="5" applyFont="1" applyAlignment="1">
      <alignment horizontal="justify" vertical="top" wrapText="1"/>
    </xf>
    <xf numFmtId="0" fontId="15" fillId="0" borderId="0" xfId="0" applyFont="1" applyAlignment="1">
      <alignment vertical="center" wrapText="1"/>
    </xf>
    <xf numFmtId="0" fontId="1" fillId="0" borderId="0" xfId="0" applyFont="1" applyAlignment="1">
      <alignment horizontal="left" vertical="center"/>
    </xf>
    <xf numFmtId="0" fontId="8" fillId="0" borderId="0" xfId="0" applyFont="1" applyAlignment="1">
      <alignment vertical="center" wrapText="1"/>
    </xf>
    <xf numFmtId="0" fontId="9" fillId="0" borderId="27" xfId="0" applyFont="1" applyBorder="1" applyAlignment="1">
      <alignment horizontal="center" vertical="center" textRotation="90" wrapText="1"/>
    </xf>
    <xf numFmtId="49" fontId="10" fillId="0" borderId="27" xfId="0" applyNumberFormat="1" applyFont="1" applyBorder="1" applyAlignment="1">
      <alignment horizontal="center" vertical="center" wrapText="1"/>
    </xf>
    <xf numFmtId="49" fontId="1" fillId="0" borderId="10" xfId="0" applyNumberFormat="1" applyFont="1" applyBorder="1" applyAlignment="1">
      <alignment horizontal="center" vertical="center"/>
    </xf>
    <xf numFmtId="49" fontId="1" fillId="0" borderId="31" xfId="0" applyNumberFormat="1" applyFont="1" applyBorder="1" applyAlignment="1">
      <alignment horizontal="center" vertical="center"/>
    </xf>
    <xf numFmtId="49" fontId="1" fillId="0" borderId="40" xfId="0" applyNumberFormat="1" applyFont="1" applyBorder="1" applyAlignment="1">
      <alignment horizontal="center" vertical="center"/>
    </xf>
    <xf numFmtId="49" fontId="1" fillId="0" borderId="0" xfId="0" applyNumberFormat="1" applyFont="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right" vertical="center" wrapText="1"/>
    </xf>
    <xf numFmtId="0" fontId="0" fillId="0" borderId="0" xfId="0" applyAlignment="1">
      <alignment wrapText="1"/>
    </xf>
    <xf numFmtId="0" fontId="0" fillId="0" borderId="45" xfId="0" applyBorder="1"/>
    <xf numFmtId="0" fontId="0" fillId="0" borderId="31" xfId="0" applyBorder="1"/>
    <xf numFmtId="0" fontId="14" fillId="0" borderId="0" xfId="0" applyFont="1" applyAlignment="1">
      <alignment horizontal="justify" vertical="center"/>
    </xf>
    <xf numFmtId="0" fontId="8" fillId="0" borderId="0" xfId="0" applyFont="1" applyAlignment="1">
      <alignment horizontal="center" vertical="top" wrapText="1"/>
    </xf>
    <xf numFmtId="0" fontId="9" fillId="0" borderId="0" xfId="0" applyFont="1" applyAlignment="1">
      <alignment vertical="top"/>
    </xf>
    <xf numFmtId="0" fontId="8" fillId="0" borderId="0" xfId="0" applyFont="1" applyAlignment="1">
      <alignment horizontal="justify" vertical="top"/>
    </xf>
    <xf numFmtId="0" fontId="1" fillId="0" borderId="27" xfId="0" applyFont="1" applyBorder="1" applyAlignment="1">
      <alignment horizontal="center" vertical="center" wrapText="1"/>
    </xf>
    <xf numFmtId="49" fontId="1" fillId="0" borderId="27" xfId="0" applyNumberFormat="1" applyFont="1" applyBorder="1" applyAlignment="1">
      <alignment horizontal="center" vertical="center"/>
    </xf>
    <xf numFmtId="49" fontId="1" fillId="0" borderId="32" xfId="0" applyNumberFormat="1" applyFont="1" applyBorder="1" applyAlignment="1">
      <alignment horizontal="center" vertical="center"/>
    </xf>
    <xf numFmtId="49" fontId="1" fillId="0" borderId="33" xfId="0" applyNumberFormat="1" applyFont="1" applyBorder="1" applyAlignment="1">
      <alignment horizontal="center" vertical="center"/>
    </xf>
    <xf numFmtId="49" fontId="1" fillId="0" borderId="34" xfId="0" applyNumberFormat="1" applyFont="1" applyBorder="1" applyAlignment="1">
      <alignment horizontal="center" vertical="center"/>
    </xf>
    <xf numFmtId="0" fontId="16" fillId="0" borderId="0" xfId="0" applyFont="1" applyAlignment="1">
      <alignment horizontal="justify" vertical="center"/>
    </xf>
    <xf numFmtId="0" fontId="20" fillId="0" borderId="19" xfId="0" applyFont="1" applyBorder="1" applyAlignment="1">
      <alignment vertical="center" wrapText="1"/>
    </xf>
    <xf numFmtId="49" fontId="1" fillId="0" borderId="0" xfId="0" applyNumberFormat="1" applyFont="1" applyAlignment="1">
      <alignment horizontal="center" vertical="top"/>
    </xf>
    <xf numFmtId="9" fontId="9" fillId="0" borderId="0" xfId="3" applyFont="1" applyFill="1" applyAlignment="1" applyProtection="1">
      <alignment horizontal="center" vertical="top" wrapText="1"/>
    </xf>
    <xf numFmtId="0" fontId="20" fillId="0" borderId="45" xfId="0" applyFont="1" applyBorder="1" applyAlignment="1">
      <alignment horizontal="justify" vertical="center" wrapText="1"/>
    </xf>
    <xf numFmtId="0" fontId="1" fillId="0" borderId="31" xfId="0" applyFont="1" applyBorder="1"/>
    <xf numFmtId="9" fontId="11" fillId="0" borderId="0" xfId="3" applyFont="1" applyFill="1" applyProtection="1"/>
    <xf numFmtId="0" fontId="10" fillId="0" borderId="0" xfId="0" applyFont="1" applyAlignment="1">
      <alignment horizontal="center" vertical="top" wrapText="1"/>
    </xf>
    <xf numFmtId="49" fontId="1" fillId="0" borderId="27" xfId="0" applyNumberFormat="1" applyFont="1" applyBorder="1" applyAlignment="1">
      <alignment horizontal="center" vertical="center" wrapText="1"/>
    </xf>
    <xf numFmtId="0" fontId="1" fillId="0" borderId="17" xfId="0" applyFont="1" applyBorder="1"/>
    <xf numFmtId="0" fontId="11" fillId="0" borderId="17" xfId="0" applyFont="1" applyBorder="1"/>
    <xf numFmtId="0" fontId="11" fillId="0" borderId="0" xfId="0" applyFont="1" applyAlignment="1">
      <alignment wrapText="1"/>
    </xf>
    <xf numFmtId="0" fontId="49" fillId="0" borderId="45" xfId="0" applyFont="1" applyBorder="1" applyAlignment="1">
      <alignment horizontal="center" vertical="top"/>
    </xf>
    <xf numFmtId="0" fontId="11" fillId="0" borderId="19" xfId="0" applyFont="1" applyBorder="1"/>
    <xf numFmtId="0" fontId="21" fillId="0" borderId="17" xfId="0" applyFont="1" applyBorder="1" applyAlignment="1">
      <alignment horizontal="left" vertical="center" wrapText="1"/>
    </xf>
    <xf numFmtId="0" fontId="1" fillId="0" borderId="19" xfId="0" applyFont="1" applyBorder="1"/>
    <xf numFmtId="0" fontId="1" fillId="0" borderId="27" xfId="0" applyFont="1" applyBorder="1" applyAlignment="1">
      <alignment horizontal="center" vertical="center" textRotation="90" wrapText="1"/>
    </xf>
    <xf numFmtId="49" fontId="1" fillId="0" borderId="19" xfId="0" applyNumberFormat="1" applyFont="1" applyBorder="1" applyAlignment="1">
      <alignment horizontal="center" vertical="center" wrapText="1"/>
    </xf>
    <xf numFmtId="49" fontId="1" fillId="0" borderId="40" xfId="0" applyNumberFormat="1" applyFont="1" applyBorder="1" applyAlignment="1">
      <alignment horizontal="center" vertical="center" wrapText="1"/>
    </xf>
    <xf numFmtId="0" fontId="9" fillId="0" borderId="0" xfId="0" applyFont="1" applyAlignment="1">
      <alignment vertical="center" wrapText="1"/>
    </xf>
    <xf numFmtId="0" fontId="10" fillId="0" borderId="27" xfId="0" applyFont="1" applyBorder="1" applyAlignment="1">
      <alignment horizontal="center" vertical="center" wrapText="1"/>
    </xf>
    <xf numFmtId="49" fontId="10" fillId="0" borderId="0" xfId="0" applyNumberFormat="1" applyFont="1" applyAlignment="1">
      <alignment horizontal="center" vertical="center" wrapText="1"/>
    </xf>
    <xf numFmtId="49" fontId="10" fillId="0" borderId="27" xfId="0" applyNumberFormat="1" applyFont="1" applyBorder="1" applyAlignment="1">
      <alignment horizontal="center" vertical="center"/>
    </xf>
    <xf numFmtId="0" fontId="1" fillId="0" borderId="32" xfId="0" applyFont="1" applyBorder="1" applyAlignment="1" applyProtection="1">
      <alignment horizontal="center" vertical="center" wrapText="1"/>
      <protection locked="0"/>
    </xf>
    <xf numFmtId="0" fontId="11" fillId="0" borderId="0" xfId="0" applyFont="1" applyAlignment="1">
      <alignment vertical="center" wrapText="1"/>
    </xf>
    <xf numFmtId="0" fontId="1" fillId="0" borderId="0" xfId="0" applyFont="1" applyAlignment="1">
      <alignment vertical="center" wrapText="1"/>
    </xf>
    <xf numFmtId="0" fontId="26" fillId="0" borderId="0" xfId="0" applyFont="1" applyAlignment="1">
      <alignment vertical="center"/>
    </xf>
    <xf numFmtId="0" fontId="11" fillId="0" borderId="0" xfId="0" applyFont="1" applyAlignment="1">
      <alignment horizontal="center" vertical="center"/>
    </xf>
    <xf numFmtId="0" fontId="38"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top"/>
    </xf>
    <xf numFmtId="0" fontId="20" fillId="0" borderId="17" xfId="0" applyFont="1" applyBorder="1" applyAlignment="1">
      <alignment horizontal="left" vertical="center"/>
    </xf>
    <xf numFmtId="0" fontId="10" fillId="0" borderId="17" xfId="0" applyFont="1" applyBorder="1"/>
    <xf numFmtId="0" fontId="0" fillId="0" borderId="0" xfId="0" applyAlignment="1">
      <alignment horizontal="left" vertical="center" indent="4"/>
    </xf>
    <xf numFmtId="0" fontId="10" fillId="0" borderId="17" xfId="0" applyFont="1" applyBorder="1" applyAlignment="1">
      <alignment horizontal="left" vertical="center" indent="4"/>
    </xf>
    <xf numFmtId="0" fontId="10" fillId="0" borderId="19" xfId="0" applyFont="1" applyBorder="1"/>
    <xf numFmtId="0" fontId="0" fillId="0" borderId="0" xfId="0" applyAlignment="1">
      <alignment vertical="center"/>
    </xf>
    <xf numFmtId="0" fontId="39" fillId="0" borderId="0" xfId="0" applyFont="1" applyAlignment="1">
      <alignment vertical="center"/>
    </xf>
    <xf numFmtId="0" fontId="0" fillId="0" borderId="0" xfId="0" applyAlignment="1">
      <alignment vertical="center" wrapText="1"/>
    </xf>
    <xf numFmtId="0" fontId="3" fillId="4" borderId="76" xfId="0" applyFont="1" applyFill="1" applyBorder="1" applyAlignment="1">
      <alignment horizontal="center" vertical="center" wrapText="1"/>
    </xf>
    <xf numFmtId="0" fontId="19" fillId="0" borderId="80" xfId="0" applyFont="1" applyBorder="1" applyAlignment="1">
      <alignment horizontal="center" vertical="center" wrapText="1"/>
    </xf>
    <xf numFmtId="0" fontId="19" fillId="0" borderId="83"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14" fillId="0" borderId="60" xfId="0" applyFont="1" applyBorder="1" applyAlignment="1">
      <alignment wrapText="1"/>
    </xf>
    <xf numFmtId="0" fontId="14" fillId="0" borderId="62" xfId="0" applyFont="1" applyBorder="1" applyAlignment="1">
      <alignment wrapText="1"/>
    </xf>
    <xf numFmtId="0" fontId="11" fillId="0" borderId="63" xfId="0" applyFont="1" applyBorder="1"/>
    <xf numFmtId="0" fontId="11" fillId="0" borderId="64" xfId="0" applyFont="1" applyBorder="1"/>
    <xf numFmtId="0" fontId="11" fillId="0" borderId="65" xfId="0" applyFont="1" applyBorder="1"/>
    <xf numFmtId="0" fontId="11" fillId="0" borderId="66" xfId="0" applyFont="1" applyBorder="1"/>
    <xf numFmtId="0" fontId="11" fillId="0" borderId="67" xfId="0" applyFont="1" applyBorder="1"/>
    <xf numFmtId="0" fontId="1" fillId="0" borderId="15" xfId="0" applyFont="1" applyBorder="1"/>
    <xf numFmtId="0" fontId="11" fillId="0" borderId="68" xfId="0" applyFont="1" applyBorder="1"/>
    <xf numFmtId="0" fontId="11" fillId="0" borderId="69" xfId="0" applyFont="1" applyBorder="1"/>
    <xf numFmtId="0" fontId="11" fillId="0" borderId="70" xfId="0" applyFont="1" applyBorder="1"/>
    <xf numFmtId="0" fontId="8" fillId="0" borderId="63" xfId="0" applyFont="1" applyBorder="1" applyAlignment="1">
      <alignment vertical="center"/>
    </xf>
    <xf numFmtId="0" fontId="8" fillId="0" borderId="64" xfId="0" applyFont="1" applyBorder="1" applyAlignment="1">
      <alignment vertical="center"/>
    </xf>
    <xf numFmtId="0" fontId="8" fillId="0" borderId="65" xfId="0" applyFont="1" applyBorder="1" applyAlignment="1">
      <alignment vertical="center"/>
    </xf>
    <xf numFmtId="0" fontId="9" fillId="0" borderId="68" xfId="0" applyFont="1" applyBorder="1" applyAlignment="1">
      <alignment vertical="center"/>
    </xf>
    <xf numFmtId="0" fontId="9" fillId="0" borderId="70" xfId="0" applyFont="1" applyBorder="1" applyAlignment="1">
      <alignment vertical="center"/>
    </xf>
    <xf numFmtId="0" fontId="1" fillId="8" borderId="0" xfId="0" applyFont="1" applyFill="1" applyAlignment="1">
      <alignment vertical="center"/>
    </xf>
    <xf numFmtId="0" fontId="5" fillId="2" borderId="4" xfId="0" applyFont="1" applyFill="1" applyBorder="1"/>
    <xf numFmtId="0" fontId="6" fillId="2" borderId="5" xfId="0" applyFont="1" applyFill="1" applyBorder="1"/>
    <xf numFmtId="0" fontId="5" fillId="2" borderId="5" xfId="0" applyFont="1" applyFill="1" applyBorder="1"/>
    <xf numFmtId="0" fontId="5" fillId="2" borderId="6" xfId="0" applyFont="1" applyFill="1" applyBorder="1"/>
    <xf numFmtId="0" fontId="1" fillId="2" borderId="4" xfId="0" applyFont="1" applyFill="1" applyBorder="1"/>
    <xf numFmtId="0" fontId="6" fillId="2" borderId="5" xfId="0" applyFont="1" applyFill="1" applyBorder="1" applyAlignment="1">
      <alignment vertical="center"/>
    </xf>
    <xf numFmtId="0" fontId="1" fillId="2" borderId="5" xfId="0" applyFont="1" applyFill="1" applyBorder="1"/>
    <xf numFmtId="0" fontId="1" fillId="2" borderId="6" xfId="0" applyFont="1" applyFill="1" applyBorder="1"/>
    <xf numFmtId="0" fontId="5" fillId="2" borderId="7" xfId="0" applyFont="1" applyFill="1" applyBorder="1"/>
    <xf numFmtId="0" fontId="5" fillId="2" borderId="9" xfId="0" applyFont="1" applyFill="1" applyBorder="1"/>
    <xf numFmtId="0" fontId="1" fillId="2" borderId="7" xfId="0" applyFont="1" applyFill="1" applyBorder="1"/>
    <xf numFmtId="0" fontId="1" fillId="2" borderId="9" xfId="0" applyFont="1" applyFill="1" applyBorder="1"/>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93" xfId="0" applyFont="1" applyBorder="1" applyAlignment="1">
      <alignment vertical="center"/>
    </xf>
    <xf numFmtId="0" fontId="1" fillId="0" borderId="94" xfId="0" applyFont="1" applyBorder="1" applyAlignment="1">
      <alignment vertical="center"/>
    </xf>
    <xf numFmtId="0" fontId="1" fillId="0" borderId="0" xfId="0" applyFont="1" applyAlignment="1">
      <alignment horizontal="justify" vertical="center"/>
    </xf>
    <xf numFmtId="0" fontId="1" fillId="0" borderId="7" xfId="0" applyFont="1" applyBorder="1" applyAlignment="1">
      <alignment vertical="center"/>
    </xf>
    <xf numFmtId="0" fontId="1" fillId="0" borderId="8" xfId="0" applyFont="1" applyBorder="1" applyAlignment="1">
      <alignment horizontal="justify" vertical="center"/>
    </xf>
    <xf numFmtId="0" fontId="1" fillId="0" borderId="9" xfId="0" applyFont="1" applyBorder="1" applyAlignment="1">
      <alignment vertical="center"/>
    </xf>
    <xf numFmtId="0" fontId="1" fillId="0" borderId="5" xfId="0" applyFont="1" applyBorder="1" applyAlignment="1">
      <alignment horizontal="justify" vertical="center"/>
    </xf>
    <xf numFmtId="0" fontId="10" fillId="0" borderId="0" xfId="0" applyFont="1" applyAlignment="1">
      <alignment horizontal="left" vertical="center" wrapText="1"/>
    </xf>
    <xf numFmtId="0" fontId="10" fillId="0" borderId="0" xfId="0" applyFont="1" applyAlignment="1">
      <alignment horizontal="justify" vertical="top" wrapText="1"/>
    </xf>
    <xf numFmtId="0" fontId="9" fillId="0" borderId="0" xfId="0" applyFont="1" applyAlignment="1">
      <alignment vertical="top" wrapText="1"/>
    </xf>
    <xf numFmtId="0" fontId="10" fillId="0" borderId="0" xfId="0" applyFont="1" applyAlignment="1">
      <alignment vertical="top" wrapText="1"/>
    </xf>
    <xf numFmtId="0" fontId="1" fillId="0" borderId="8" xfId="0" applyFont="1" applyBorder="1" applyAlignment="1">
      <alignment vertical="center"/>
    </xf>
    <xf numFmtId="0" fontId="4" fillId="0" borderId="0" xfId="0" applyFont="1" applyAlignment="1">
      <alignment vertical="center" wrapText="1"/>
    </xf>
    <xf numFmtId="0" fontId="46" fillId="0" borderId="0" xfId="0" applyFont="1"/>
    <xf numFmtId="0" fontId="47" fillId="0" borderId="0" xfId="1" applyNumberFormat="1" applyFont="1" applyFill="1" applyBorder="1" applyAlignment="1" applyProtection="1">
      <alignment horizontal="justify" vertical="center"/>
    </xf>
    <xf numFmtId="0" fontId="48" fillId="0" borderId="0" xfId="0" applyFont="1"/>
    <xf numFmtId="0" fontId="47" fillId="0" borderId="0" xfId="1" applyNumberFormat="1" applyFont="1" applyFill="1" applyBorder="1" applyAlignment="1" applyProtection="1">
      <alignment vertical="center"/>
    </xf>
    <xf numFmtId="0" fontId="8" fillId="0" borderId="0" xfId="0" applyFont="1" applyAlignment="1">
      <alignment horizontal="left" vertical="center" wrapText="1"/>
    </xf>
    <xf numFmtId="3" fontId="0" fillId="0" borderId="0" xfId="0" applyNumberFormat="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10" borderId="100" xfId="0" applyFill="1" applyBorder="1" applyAlignment="1">
      <alignment horizontal="center"/>
    </xf>
    <xf numFmtId="3" fontId="0" fillId="0" borderId="0" xfId="0" applyNumberFormat="1"/>
    <xf numFmtId="0" fontId="60" fillId="0" borderId="0" xfId="0" applyFont="1" applyAlignment="1">
      <alignment horizontal="left" vertical="center"/>
    </xf>
    <xf numFmtId="0" fontId="60" fillId="9" borderId="0" xfId="0" applyFont="1" applyFill="1" applyAlignment="1">
      <alignment horizontal="center" vertical="center"/>
    </xf>
    <xf numFmtId="0" fontId="64" fillId="9" borderId="0" xfId="0" applyFont="1" applyFill="1" applyAlignment="1">
      <alignment horizontal="center" vertical="center"/>
    </xf>
    <xf numFmtId="0" fontId="49" fillId="0" borderId="27" xfId="0" applyFont="1" applyBorder="1" applyAlignment="1">
      <alignment horizontal="center" vertical="center" wrapText="1"/>
    </xf>
    <xf numFmtId="0" fontId="8" fillId="0" borderId="38" xfId="0" applyFont="1" applyBorder="1" applyAlignment="1" applyProtection="1">
      <alignment horizontal="center" vertical="center" wrapText="1"/>
      <protection locked="0"/>
    </xf>
    <xf numFmtId="0" fontId="65" fillId="0" borderId="0" xfId="0" applyFont="1" applyAlignment="1">
      <alignment horizontal="center" vertical="center" wrapText="1"/>
    </xf>
    <xf numFmtId="0" fontId="66" fillId="0" borderId="0" xfId="0" applyFont="1" applyAlignment="1">
      <alignment horizontal="center"/>
    </xf>
    <xf numFmtId="0" fontId="49" fillId="0" borderId="54" xfId="0" applyFont="1" applyBorder="1" applyAlignment="1">
      <alignment horizontal="center" vertical="top"/>
    </xf>
    <xf numFmtId="0" fontId="65" fillId="12" borderId="0" xfId="0" applyFont="1" applyFill="1" applyAlignment="1">
      <alignment horizontal="center" vertical="center" wrapText="1"/>
    </xf>
    <xf numFmtId="0" fontId="1" fillId="0" borderId="21" xfId="0" applyFont="1" applyBorder="1" applyAlignment="1">
      <alignment horizontal="center" vertical="center" textRotation="90" wrapText="1"/>
    </xf>
    <xf numFmtId="0" fontId="66" fillId="0" borderId="0" xfId="0" applyFont="1" applyAlignment="1">
      <alignment horizontal="center" vertical="center"/>
    </xf>
    <xf numFmtId="0" fontId="1" fillId="0" borderId="0" xfId="0" applyFont="1" applyAlignment="1">
      <alignment horizontal="center" vertical="top" wrapText="1"/>
    </xf>
    <xf numFmtId="3" fontId="9" fillId="0" borderId="0" xfId="0" applyNumberFormat="1" applyFont="1" applyAlignment="1">
      <alignment vertical="center"/>
    </xf>
    <xf numFmtId="3" fontId="10" fillId="0" borderId="0" xfId="0" applyNumberFormat="1" applyFont="1" applyAlignment="1">
      <alignment vertical="center" wrapText="1"/>
    </xf>
    <xf numFmtId="0" fontId="10" fillId="0" borderId="46" xfId="0" applyFont="1" applyBorder="1" applyAlignment="1">
      <alignment horizontal="center" vertical="center" wrapText="1"/>
    </xf>
    <xf numFmtId="49" fontId="10" fillId="0" borderId="46" xfId="0" applyNumberFormat="1" applyFont="1" applyBorder="1" applyAlignment="1">
      <alignment horizontal="center" vertical="center" wrapText="1"/>
    </xf>
    <xf numFmtId="49" fontId="10" fillId="0" borderId="0" xfId="0" applyNumberFormat="1" applyFont="1" applyAlignment="1">
      <alignment vertical="center" wrapText="1"/>
    </xf>
    <xf numFmtId="3" fontId="10" fillId="0" borderId="0" xfId="0" applyNumberFormat="1" applyFont="1" applyAlignment="1">
      <alignment horizontal="justify" vertical="center" wrapText="1"/>
    </xf>
    <xf numFmtId="0" fontId="67" fillId="0" borderId="0" xfId="0" applyFont="1" applyAlignment="1">
      <alignment horizontal="center"/>
    </xf>
    <xf numFmtId="0" fontId="10" fillId="0" borderId="27" xfId="0" applyFont="1" applyBorder="1" applyAlignment="1">
      <alignment horizontal="center" vertical="center" textRotation="90" wrapText="1"/>
    </xf>
    <xf numFmtId="0" fontId="68" fillId="0" borderId="0" xfId="0" applyFont="1" applyAlignment="1">
      <alignment horizontal="center"/>
    </xf>
    <xf numFmtId="0" fontId="49" fillId="0" borderId="0" xfId="0" applyFont="1" applyAlignment="1">
      <alignment horizontal="center"/>
    </xf>
    <xf numFmtId="49" fontId="1" fillId="0" borderId="32" xfId="0" applyNumberFormat="1" applyFont="1" applyBorder="1" applyAlignment="1">
      <alignment horizontal="center" vertical="center" wrapText="1"/>
    </xf>
    <xf numFmtId="0" fontId="64" fillId="0" borderId="0" xfId="0" applyFont="1" applyAlignment="1">
      <alignment horizontal="center" vertical="center"/>
    </xf>
    <xf numFmtId="3" fontId="60" fillId="0" borderId="0" xfId="0" applyNumberFormat="1" applyFont="1" applyAlignment="1">
      <alignment horizontal="center" vertical="center"/>
    </xf>
    <xf numFmtId="0" fontId="0" fillId="11" borderId="99" xfId="0" applyFill="1" applyBorder="1" applyAlignment="1">
      <alignment horizontal="center"/>
    </xf>
    <xf numFmtId="0" fontId="8" fillId="0" borderId="0" xfId="0" applyFont="1" applyAlignment="1">
      <alignment horizontal="justify" vertical="top" wrapText="1"/>
    </xf>
    <xf numFmtId="0" fontId="44" fillId="0" borderId="0" xfId="0" applyFont="1" applyAlignment="1">
      <alignment vertical="center"/>
    </xf>
    <xf numFmtId="0" fontId="52" fillId="0" borderId="0" xfId="0" applyFont="1" applyAlignment="1">
      <alignment vertical="center"/>
    </xf>
    <xf numFmtId="0" fontId="42" fillId="0" borderId="0" xfId="0" applyFont="1" applyAlignment="1">
      <alignment wrapText="1"/>
    </xf>
    <xf numFmtId="0" fontId="24" fillId="0" borderId="0" xfId="0" applyFont="1" applyAlignment="1">
      <alignment horizontal="right" vertical="center"/>
    </xf>
    <xf numFmtId="0" fontId="12" fillId="0" borderId="0" xfId="0" applyFont="1" applyAlignment="1">
      <alignment horizontal="center" vertical="top" wrapText="1"/>
    </xf>
    <xf numFmtId="0" fontId="12" fillId="0" borderId="0" xfId="0" applyFont="1"/>
    <xf numFmtId="0" fontId="28" fillId="0" borderId="0" xfId="0" applyFont="1"/>
    <xf numFmtId="0" fontId="10" fillId="0" borderId="31" xfId="0" applyFont="1" applyBorder="1" applyAlignment="1">
      <alignment horizontal="center" vertical="center" wrapText="1"/>
    </xf>
    <xf numFmtId="0" fontId="25" fillId="0" borderId="0" xfId="0" applyFont="1" applyAlignment="1">
      <alignment horizontal="left" vertical="center" wrapText="1"/>
    </xf>
    <xf numFmtId="0" fontId="10" fillId="0" borderId="31" xfId="0" applyFont="1" applyBorder="1" applyAlignment="1">
      <alignment horizontal="center" vertical="center"/>
    </xf>
    <xf numFmtId="0" fontId="10" fillId="0" borderId="30" xfId="0" applyFont="1" applyBorder="1" applyAlignment="1">
      <alignment horizontal="center" vertical="center"/>
    </xf>
    <xf numFmtId="49" fontId="10" fillId="0" borderId="30" xfId="0" applyNumberFormat="1" applyFont="1" applyBorder="1" applyAlignment="1">
      <alignment horizontal="center" vertical="center"/>
    </xf>
    <xf numFmtId="0" fontId="27" fillId="0" borderId="0" xfId="0" applyFont="1" applyAlignment="1">
      <alignment horizontal="right" vertical="center" wrapText="1"/>
    </xf>
    <xf numFmtId="0" fontId="0" fillId="0" borderId="0" xfId="0" applyAlignment="1">
      <alignment vertical="top" wrapText="1"/>
    </xf>
    <xf numFmtId="49" fontId="10" fillId="0" borderId="31" xfId="0" applyNumberFormat="1" applyFont="1" applyBorder="1" applyAlignment="1">
      <alignment horizontal="center" vertical="center"/>
    </xf>
    <xf numFmtId="0" fontId="1" fillId="0" borderId="17" xfId="0" applyFont="1" applyBorder="1" applyAlignment="1">
      <alignment vertical="center"/>
    </xf>
    <xf numFmtId="0" fontId="1" fillId="0" borderId="19" xfId="0" applyFont="1" applyBorder="1" applyAlignment="1">
      <alignment vertical="center"/>
    </xf>
    <xf numFmtId="3" fontId="1" fillId="0" borderId="0" xfId="0" applyNumberFormat="1" applyFont="1" applyAlignment="1">
      <alignment vertical="center" wrapText="1"/>
    </xf>
    <xf numFmtId="3" fontId="1" fillId="0" borderId="0" xfId="0" applyNumberFormat="1" applyFont="1" applyAlignment="1">
      <alignment horizontal="center" vertical="center" wrapText="1"/>
    </xf>
    <xf numFmtId="0" fontId="14" fillId="0" borderId="0" xfId="0" applyFont="1" applyAlignment="1">
      <alignment vertical="center"/>
    </xf>
    <xf numFmtId="49" fontId="8" fillId="0" borderId="0" xfId="0" applyNumberFormat="1" applyFont="1" applyAlignment="1">
      <alignment horizontal="center" vertical="center" wrapText="1"/>
    </xf>
    <xf numFmtId="3" fontId="8" fillId="0" borderId="0" xfId="0" applyNumberFormat="1" applyFont="1" applyAlignment="1">
      <alignment horizontal="center" vertical="center" wrapText="1"/>
    </xf>
    <xf numFmtId="0" fontId="14" fillId="0" borderId="13" xfId="0" applyFont="1" applyBorder="1" applyAlignment="1">
      <alignment vertical="center" wrapText="1"/>
    </xf>
    <xf numFmtId="0" fontId="69" fillId="0" borderId="0" xfId="0" applyFont="1"/>
    <xf numFmtId="0" fontId="11" fillId="0" borderId="0" xfId="0" applyFont="1" applyAlignment="1">
      <alignment horizontal="center" vertical="top" wrapText="1"/>
    </xf>
    <xf numFmtId="0" fontId="1" fillId="0" borderId="45" xfId="0" applyFont="1" applyBorder="1"/>
    <xf numFmtId="0" fontId="1" fillId="0" borderId="54" xfId="0" applyFont="1" applyBorder="1"/>
    <xf numFmtId="0" fontId="16" fillId="0" borderId="17" xfId="0" applyFont="1" applyBorder="1" applyAlignment="1">
      <alignment vertical="center" wrapText="1"/>
    </xf>
    <xf numFmtId="49" fontId="1" fillId="0" borderId="33" xfId="0" applyNumberFormat="1" applyFont="1" applyBorder="1" applyAlignment="1">
      <alignment horizontal="center" vertical="center" wrapText="1"/>
    </xf>
    <xf numFmtId="49" fontId="1" fillId="0" borderId="34" xfId="0" applyNumberFormat="1" applyFont="1" applyBorder="1" applyAlignment="1">
      <alignment horizontal="center" vertical="center" wrapText="1"/>
    </xf>
    <xf numFmtId="0" fontId="9" fillId="0" borderId="19" xfId="0" applyFont="1" applyBorder="1" applyAlignment="1">
      <alignment horizontal="left" vertical="center" wrapText="1"/>
    </xf>
    <xf numFmtId="0" fontId="11" fillId="0" borderId="45" xfId="0" applyFont="1" applyBorder="1"/>
    <xf numFmtId="0" fontId="11" fillId="0" borderId="31" xfId="0" applyFont="1" applyBorder="1"/>
    <xf numFmtId="0" fontId="10" fillId="0" borderId="27" xfId="0" applyFont="1" applyBorder="1" applyAlignment="1">
      <alignment horizontal="center" vertical="center"/>
    </xf>
    <xf numFmtId="0" fontId="1" fillId="0" borderId="19" xfId="0" applyFont="1" applyBorder="1" applyAlignment="1">
      <alignment horizontal="justify"/>
    </xf>
    <xf numFmtId="0" fontId="1" fillId="0" borderId="27" xfId="0" applyFont="1" applyBorder="1" applyAlignment="1">
      <alignment horizontal="center" vertical="center"/>
    </xf>
    <xf numFmtId="0" fontId="1" fillId="0" borderId="15" xfId="0" applyFont="1" applyBorder="1" applyAlignment="1">
      <alignment vertical="center" wrapText="1"/>
    </xf>
    <xf numFmtId="0" fontId="66" fillId="0" borderId="0" xfId="0" applyFont="1" applyAlignment="1">
      <alignment horizontal="center" vertical="center" wrapText="1"/>
    </xf>
    <xf numFmtId="0" fontId="72" fillId="13" borderId="0" xfId="0" applyFont="1" applyFill="1" applyAlignment="1">
      <alignment horizontal="center" vertical="center" wrapText="1"/>
    </xf>
    <xf numFmtId="0" fontId="73" fillId="13" borderId="0" xfId="0" applyFont="1" applyFill="1"/>
    <xf numFmtId="0" fontId="74" fillId="13" borderId="0" xfId="0" applyFont="1" applyFill="1"/>
    <xf numFmtId="0" fontId="75" fillId="13" borderId="0" xfId="0" applyFont="1" applyFill="1"/>
    <xf numFmtId="0" fontId="22" fillId="0" borderId="27" xfId="0" applyFont="1" applyBorder="1" applyAlignment="1">
      <alignment horizontal="center" vertical="center" wrapText="1"/>
    </xf>
    <xf numFmtId="0" fontId="1" fillId="14" borderId="0" xfId="0" applyFont="1" applyFill="1" applyAlignment="1">
      <alignment horizontal="center" vertical="center" wrapText="1"/>
    </xf>
    <xf numFmtId="0" fontId="0" fillId="14" borderId="0" xfId="0" applyFill="1"/>
    <xf numFmtId="0" fontId="1" fillId="14" borderId="0" xfId="0" applyFont="1" applyFill="1"/>
    <xf numFmtId="0" fontId="42" fillId="14" borderId="0" xfId="0" applyFont="1" applyFill="1"/>
    <xf numFmtId="0" fontId="55" fillId="14" borderId="0" xfId="0" applyFont="1" applyFill="1" applyAlignment="1">
      <alignment horizontal="center" vertical="top" wrapText="1"/>
    </xf>
    <xf numFmtId="0" fontId="44" fillId="14" borderId="0" xfId="0" applyFont="1" applyFill="1"/>
    <xf numFmtId="0" fontId="60" fillId="14" borderId="0" xfId="0" applyFont="1" applyFill="1" applyAlignment="1">
      <alignment horizontal="center" vertical="center"/>
    </xf>
    <xf numFmtId="0" fontId="61" fillId="0" borderId="0" xfId="0" applyFont="1" applyAlignment="1">
      <alignment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justify" vertical="center" wrapText="1"/>
      <protection locked="0"/>
    </xf>
    <xf numFmtId="0" fontId="4" fillId="0" borderId="0" xfId="1" applyNumberFormat="1" applyFont="1" applyFill="1" applyBorder="1" applyAlignment="1" applyProtection="1">
      <alignment horizontal="justify" vertical="center"/>
      <protection locked="0"/>
    </xf>
    <xf numFmtId="0" fontId="4" fillId="0" borderId="0" xfId="1" applyFont="1" applyFill="1" applyAlignment="1" applyProtection="1">
      <alignment vertical="center" wrapText="1"/>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wrapText="1"/>
    </xf>
    <xf numFmtId="0" fontId="2" fillId="0" borderId="0" xfId="0" applyFont="1" applyAlignment="1">
      <alignment horizont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4" fillId="0" borderId="0" xfId="1" applyFont="1" applyAlignment="1" applyProtection="1">
      <alignment horizontal="justify" vertical="center" wrapText="1"/>
      <protection locked="0"/>
    </xf>
    <xf numFmtId="0" fontId="10" fillId="0" borderId="13"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justify" vertical="center" wrapText="1"/>
    </xf>
    <xf numFmtId="0" fontId="10" fillId="0" borderId="11" xfId="0" applyFont="1" applyBorder="1" applyAlignment="1" applyProtection="1">
      <alignment horizontal="center" vertical="center" wrapText="1"/>
      <protection locked="0"/>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7" xfId="0" applyFont="1" applyBorder="1" applyAlignment="1">
      <alignment horizontal="center" vertical="center" wrapText="1"/>
    </xf>
    <xf numFmtId="0" fontId="1" fillId="0" borderId="0" xfId="0" applyFont="1" applyAlignment="1">
      <alignment horizontal="justify" vertical="center" wrapText="1"/>
    </xf>
    <xf numFmtId="0" fontId="13" fillId="0" borderId="0" xfId="1" applyFont="1" applyFill="1" applyAlignment="1" applyProtection="1">
      <alignment horizontal="right" vertical="center" wrapText="1"/>
      <protection locked="0"/>
    </xf>
    <xf numFmtId="0" fontId="8" fillId="0" borderId="1"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5" fillId="2" borderId="8" xfId="0" applyFont="1" applyFill="1" applyBorder="1" applyAlignment="1">
      <alignment horizontal="justify" vertical="top" wrapText="1"/>
    </xf>
    <xf numFmtId="0" fontId="10" fillId="0" borderId="69" xfId="0" applyFont="1" applyBorder="1" applyAlignment="1" applyProtection="1">
      <alignment horizontal="justify" vertical="center" wrapText="1"/>
      <protection locked="0"/>
    </xf>
    <xf numFmtId="0" fontId="1" fillId="0" borderId="13"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7" fillId="3" borderId="60"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14" fillId="0" borderId="61"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4"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61" xfId="0" applyFont="1" applyBorder="1" applyAlignment="1">
      <alignment horizontal="center" vertical="center" wrapText="1"/>
    </xf>
    <xf numFmtId="0" fontId="40" fillId="0" borderId="0" xfId="0" applyFont="1" applyAlignment="1">
      <alignment horizontal="center" vertical="center" wrapText="1"/>
    </xf>
    <xf numFmtId="0" fontId="1" fillId="0" borderId="84" xfId="0" applyFont="1" applyBorder="1" applyAlignment="1" applyProtection="1">
      <alignment horizontal="center" vertical="center" wrapText="1"/>
      <protection locked="0"/>
    </xf>
    <xf numFmtId="0" fontId="1" fillId="0" borderId="85" xfId="0" applyFont="1" applyBorder="1" applyAlignment="1" applyProtection="1">
      <alignment horizontal="center" vertical="center" wrapText="1"/>
      <protection locked="0"/>
    </xf>
    <xf numFmtId="0" fontId="1" fillId="0" borderId="77" xfId="0" applyFont="1" applyBorder="1" applyAlignment="1" applyProtection="1">
      <alignment horizontal="center" vertical="center" wrapText="1"/>
      <protection locked="0"/>
    </xf>
    <xf numFmtId="0" fontId="1" fillId="0" borderId="81"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 fillId="0" borderId="78" xfId="0" applyFont="1" applyBorder="1" applyAlignment="1" applyProtection="1">
      <alignment horizontal="center" vertical="center" wrapText="1"/>
      <protection locked="0"/>
    </xf>
    <xf numFmtId="0" fontId="1" fillId="0" borderId="79" xfId="0" applyFont="1" applyBorder="1" applyAlignment="1" applyProtection="1">
      <alignment horizontal="center" vertical="center" wrapText="1"/>
      <protection locked="0"/>
    </xf>
    <xf numFmtId="0" fontId="1" fillId="0" borderId="82" xfId="0" applyFont="1" applyBorder="1" applyAlignment="1" applyProtection="1">
      <alignment horizontal="center" vertical="center" wrapText="1"/>
      <protection locked="0"/>
    </xf>
    <xf numFmtId="0" fontId="1" fillId="4" borderId="77" xfId="0" applyFont="1" applyFill="1" applyBorder="1" applyAlignment="1">
      <alignment horizontal="center" vertical="center" wrapText="1"/>
    </xf>
    <xf numFmtId="0" fontId="1" fillId="4" borderId="92" xfId="0" applyFont="1" applyFill="1" applyBorder="1" applyAlignment="1">
      <alignment horizontal="center" vertical="center" wrapText="1"/>
    </xf>
    <xf numFmtId="0" fontId="26" fillId="4" borderId="77" xfId="0" applyFont="1" applyFill="1" applyBorder="1" applyAlignment="1">
      <alignment horizontal="center" vertical="center" wrapText="1"/>
    </xf>
    <xf numFmtId="0" fontId="17" fillId="4" borderId="77" xfId="1" applyNumberFormat="1" applyFill="1" applyBorder="1" applyAlignment="1" applyProtection="1">
      <alignment horizontal="center" vertical="center" wrapText="1"/>
    </xf>
    <xf numFmtId="0" fontId="18" fillId="4" borderId="77" xfId="1" applyNumberFormat="1" applyFont="1" applyFill="1" applyBorder="1" applyAlignment="1" applyProtection="1">
      <alignment horizontal="center" vertical="center" wrapText="1"/>
    </xf>
    <xf numFmtId="0" fontId="15" fillId="0" borderId="13" xfId="0" applyFont="1" applyBorder="1" applyAlignment="1">
      <alignment horizontal="justify" vertical="center" wrapText="1"/>
    </xf>
    <xf numFmtId="0" fontId="15" fillId="0" borderId="20" xfId="0" applyFont="1" applyBorder="1" applyAlignment="1">
      <alignment horizontal="justify" vertical="center" wrapText="1"/>
    </xf>
    <xf numFmtId="0" fontId="7" fillId="3" borderId="73" xfId="0" applyFont="1" applyFill="1" applyBorder="1" applyAlignment="1">
      <alignment horizontal="center" vertical="center" wrapText="1"/>
    </xf>
    <xf numFmtId="0" fontId="7" fillId="3" borderId="76" xfId="0" applyFont="1" applyFill="1" applyBorder="1" applyAlignment="1">
      <alignment horizontal="center" vertical="center" wrapText="1"/>
    </xf>
    <xf numFmtId="0" fontId="7" fillId="3" borderId="74" xfId="0" applyFont="1" applyFill="1" applyBorder="1" applyAlignment="1">
      <alignment horizontal="center" vertical="center" wrapText="1"/>
    </xf>
    <xf numFmtId="0" fontId="7" fillId="3" borderId="77" xfId="0" applyFont="1" applyFill="1" applyBorder="1" applyAlignment="1">
      <alignment horizontal="center" vertical="center" wrapText="1"/>
    </xf>
    <xf numFmtId="0" fontId="7" fillId="3" borderId="75" xfId="0" applyFont="1" applyFill="1" applyBorder="1" applyAlignment="1">
      <alignment horizontal="center" vertical="center" wrapText="1"/>
    </xf>
    <xf numFmtId="0" fontId="7" fillId="3" borderId="92" xfId="0" applyFont="1" applyFill="1" applyBorder="1" applyAlignment="1">
      <alignment horizontal="center" vertical="center" wrapText="1"/>
    </xf>
    <xf numFmtId="0" fontId="71" fillId="0" borderId="0" xfId="0" applyFont="1" applyAlignment="1">
      <alignment horizontal="center" vertical="center"/>
    </xf>
    <xf numFmtId="0" fontId="41" fillId="0" borderId="0" xfId="0" applyFont="1" applyAlignment="1">
      <alignment horizontal="center" vertical="center" wrapText="1"/>
    </xf>
    <xf numFmtId="0" fontId="15" fillId="0" borderId="0" xfId="0" applyFont="1" applyAlignment="1">
      <alignment horizontal="justify" vertical="center" wrapText="1"/>
    </xf>
    <xf numFmtId="0" fontId="15" fillId="0" borderId="18" xfId="0" applyFont="1" applyBorder="1" applyAlignment="1">
      <alignment horizontal="justify" vertical="center" wrapText="1"/>
    </xf>
    <xf numFmtId="0" fontId="20" fillId="0" borderId="0" xfId="0" applyFont="1" applyAlignment="1">
      <alignment horizontal="justify" vertical="center" wrapText="1"/>
    </xf>
    <xf numFmtId="0" fontId="20" fillId="0" borderId="18"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18" xfId="0" quotePrefix="1" applyFont="1" applyBorder="1" applyAlignment="1">
      <alignment horizontal="justify" vertical="center" wrapText="1"/>
    </xf>
    <xf numFmtId="0" fontId="20" fillId="0" borderId="71" xfId="0" applyFont="1" applyBorder="1" applyAlignment="1">
      <alignment vertical="center"/>
    </xf>
    <xf numFmtId="0" fontId="20" fillId="0" borderId="64" xfId="0" applyFont="1" applyBorder="1" applyAlignment="1">
      <alignment vertical="center"/>
    </xf>
    <xf numFmtId="0" fontId="20" fillId="0" borderId="72" xfId="0" applyFont="1" applyBorder="1" applyAlignment="1">
      <alignment vertical="center"/>
    </xf>
    <xf numFmtId="0" fontId="25" fillId="0" borderId="0" xfId="0" applyFont="1" applyAlignment="1">
      <alignment horizontal="center" vertical="center"/>
    </xf>
    <xf numFmtId="0" fontId="10" fillId="0" borderId="27" xfId="0" applyFont="1" applyBorder="1" applyAlignment="1">
      <alignment horizontal="justify" vertical="center" wrapText="1"/>
    </xf>
    <xf numFmtId="0" fontId="14" fillId="0" borderId="0" xfId="0" applyFont="1" applyAlignment="1">
      <alignment horizontal="justify" vertical="center" wrapText="1"/>
    </xf>
    <xf numFmtId="0" fontId="10" fillId="0" borderId="27" xfId="0" applyFont="1" applyBorder="1" applyAlignment="1" applyProtection="1">
      <alignment horizontal="justify" vertical="center" wrapText="1"/>
      <protection locked="0"/>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14" fillId="0" borderId="18"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1" xfId="0" applyFont="1" applyBorder="1" applyAlignment="1">
      <alignment horizontal="justify" vertical="center" wrapText="1"/>
    </xf>
    <xf numFmtId="0" fontId="10" fillId="0" borderId="12" xfId="0" applyFont="1" applyBorder="1" applyAlignment="1">
      <alignment horizontal="justify" vertical="center" wrapText="1"/>
    </xf>
    <xf numFmtId="0" fontId="1" fillId="0" borderId="10"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8" fillId="0" borderId="3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1" fillId="0" borderId="10" xfId="0" applyFont="1" applyBorder="1" applyAlignment="1" applyProtection="1">
      <alignment horizontal="justify" vertical="center" wrapText="1"/>
      <protection locked="0"/>
    </xf>
    <xf numFmtId="0" fontId="1" fillId="0" borderId="11" xfId="0" applyFont="1" applyBorder="1" applyAlignment="1" applyProtection="1">
      <alignment horizontal="justify" vertical="center" wrapText="1"/>
      <protection locked="0"/>
    </xf>
    <xf numFmtId="0" fontId="1" fillId="0" borderId="12" xfId="0" applyFont="1" applyBorder="1" applyAlignment="1" applyProtection="1">
      <alignment horizontal="justify" vertical="center" wrapText="1"/>
      <protection locked="0"/>
    </xf>
    <xf numFmtId="0" fontId="22" fillId="0" borderId="0" xfId="0" applyFont="1" applyAlignment="1">
      <alignment horizontal="center" vertical="center" wrapText="1"/>
    </xf>
    <xf numFmtId="0" fontId="10" fillId="0" borderId="10"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5" fillId="0" borderId="0" xfId="0" applyFont="1" applyAlignment="1">
      <alignment horizontal="justify" vertic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7" xfId="0" applyFont="1" applyBorder="1" applyAlignment="1">
      <alignment horizontal="center" vertical="center" textRotation="90" wrapText="1"/>
    </xf>
    <xf numFmtId="0" fontId="14" fillId="0" borderId="13" xfId="0" applyFont="1" applyBorder="1" applyAlignment="1">
      <alignment horizontal="justify" vertical="center" wrapText="1"/>
    </xf>
    <xf numFmtId="0" fontId="14" fillId="0" borderId="44" xfId="0" applyFont="1" applyBorder="1" applyAlignment="1">
      <alignment horizontal="justify" vertical="center" wrapText="1"/>
    </xf>
    <xf numFmtId="0" fontId="8" fillId="0" borderId="0" xfId="0" applyFont="1" applyAlignment="1">
      <alignment horizontal="justify" vertical="top"/>
    </xf>
    <xf numFmtId="0" fontId="16" fillId="0" borderId="14" xfId="0" applyFont="1" applyBorder="1" applyAlignment="1">
      <alignment vertical="center" wrapText="1"/>
    </xf>
    <xf numFmtId="0" fontId="16" fillId="0" borderId="21" xfId="0" applyFont="1" applyBorder="1" applyAlignment="1">
      <alignment vertical="center" wrapText="1"/>
    </xf>
    <xf numFmtId="0" fontId="16" fillId="0" borderId="22" xfId="0" applyFont="1" applyBorder="1" applyAlignment="1">
      <alignment vertical="center" wrapText="1"/>
    </xf>
    <xf numFmtId="0" fontId="15" fillId="0" borderId="23" xfId="0" applyFont="1" applyBorder="1" applyAlignment="1">
      <alignment horizontal="justify" vertical="center" wrapText="1"/>
    </xf>
    <xf numFmtId="0" fontId="14" fillId="0" borderId="0" xfId="0" applyFont="1" applyAlignment="1">
      <alignment horizontal="justify" vertical="center"/>
    </xf>
    <xf numFmtId="0" fontId="14" fillId="0" borderId="23" xfId="0" applyFont="1" applyBorder="1" applyAlignment="1">
      <alignment horizontal="justify" vertical="center"/>
    </xf>
    <xf numFmtId="0" fontId="16" fillId="0" borderId="40" xfId="0" applyFont="1" applyBorder="1" applyAlignment="1">
      <alignment horizontal="justify" vertical="center" wrapText="1"/>
    </xf>
    <xf numFmtId="0" fontId="16" fillId="0" borderId="86" xfId="0" applyFont="1" applyBorder="1" applyAlignment="1">
      <alignment horizontal="justify" vertical="center" wrapText="1"/>
    </xf>
    <xf numFmtId="0" fontId="16" fillId="0" borderId="87" xfId="0" applyFont="1" applyBorder="1" applyAlignment="1">
      <alignment horizontal="justify" vertical="center" wrapText="1"/>
    </xf>
    <xf numFmtId="0" fontId="14" fillId="0" borderId="23" xfId="0" applyFont="1" applyBorder="1" applyAlignment="1">
      <alignment horizontal="justify" vertical="center" wrapText="1"/>
    </xf>
    <xf numFmtId="0" fontId="61" fillId="0" borderId="0" xfId="0" applyFont="1" applyAlignment="1">
      <alignment horizontal="center" vertical="center"/>
    </xf>
    <xf numFmtId="0" fontId="61" fillId="0" borderId="0" xfId="0" applyFont="1" applyAlignment="1">
      <alignment horizontal="center"/>
    </xf>
    <xf numFmtId="0" fontId="62" fillId="0" borderId="0" xfId="0" applyFont="1" applyAlignment="1">
      <alignment horizontal="center"/>
    </xf>
    <xf numFmtId="0" fontId="61" fillId="9" borderId="0" xfId="0" applyFont="1" applyFill="1" applyAlignment="1">
      <alignment horizontal="center"/>
    </xf>
    <xf numFmtId="0" fontId="29" fillId="0" borderId="0" xfId="1" applyFont="1" applyAlignment="1" applyProtection="1">
      <alignment horizontal="justify" vertical="center" wrapText="1"/>
    </xf>
    <xf numFmtId="0" fontId="8" fillId="0" borderId="14" xfId="0" applyFont="1" applyBorder="1" applyAlignment="1">
      <alignment horizontal="center" vertical="center" textRotation="90" wrapText="1"/>
    </xf>
    <xf numFmtId="0" fontId="8" fillId="0" borderId="16" xfId="0" applyFont="1" applyBorder="1" applyAlignment="1">
      <alignment horizontal="center" vertical="center" textRotation="90" wrapText="1"/>
    </xf>
    <xf numFmtId="0" fontId="8" fillId="0" borderId="19" xfId="0" applyFont="1" applyBorder="1" applyAlignment="1">
      <alignment horizontal="center" vertical="center" textRotation="90" wrapText="1"/>
    </xf>
    <xf numFmtId="0" fontId="8" fillId="0" borderId="20" xfId="0" applyFont="1" applyBorder="1" applyAlignment="1">
      <alignment horizontal="center" vertical="center" textRotation="90" wrapText="1"/>
    </xf>
    <xf numFmtId="0" fontId="61" fillId="0" borderId="0" xfId="0" applyFont="1" applyAlignment="1">
      <alignment horizontal="center" vertical="center" wrapText="1"/>
    </xf>
    <xf numFmtId="0" fontId="1" fillId="0" borderId="27" xfId="0" applyFont="1" applyBorder="1" applyAlignment="1">
      <alignment horizontal="justify" vertic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61" fillId="9" borderId="0" xfId="0" applyFont="1" applyFill="1" applyAlignment="1">
      <alignment horizontal="center" wrapText="1"/>
    </xf>
    <xf numFmtId="0" fontId="61" fillId="9" borderId="0" xfId="0" applyFont="1" applyFill="1" applyAlignment="1">
      <alignment horizontal="center" vertical="center"/>
    </xf>
    <xf numFmtId="0" fontId="10" fillId="0" borderId="27"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18"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0" xfId="0" applyFont="1" applyAlignment="1">
      <alignment horizontal="justify" vertical="top"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14" fillId="0" borderId="52" xfId="0" applyFont="1" applyBorder="1" applyAlignment="1">
      <alignment horizontal="justify" vertical="center" wrapText="1"/>
    </xf>
    <xf numFmtId="0" fontId="1" fillId="0" borderId="33" xfId="0" applyFont="1" applyBorder="1" applyAlignment="1" applyProtection="1">
      <alignment horizontal="justify" vertical="center" wrapText="1"/>
      <protection locked="0"/>
    </xf>
    <xf numFmtId="3" fontId="8" fillId="0" borderId="27" xfId="0" applyNumberFormat="1" applyFont="1" applyBorder="1" applyAlignment="1">
      <alignment horizontal="center" vertical="center" wrapText="1"/>
    </xf>
    <xf numFmtId="0" fontId="9" fillId="0" borderId="0" xfId="0" applyFont="1" applyAlignment="1">
      <alignment horizontal="justify" vertical="top" wrapText="1"/>
    </xf>
    <xf numFmtId="0" fontId="10" fillId="0" borderId="39" xfId="0" applyFont="1" applyBorder="1" applyAlignment="1">
      <alignment horizontal="justify" vertical="center" wrapText="1"/>
    </xf>
    <xf numFmtId="0" fontId="10" fillId="0" borderId="10" xfId="0" applyFont="1" applyBorder="1" applyAlignment="1" applyProtection="1">
      <alignment horizontal="justify" vertical="center"/>
      <protection locked="0"/>
    </xf>
    <xf numFmtId="0" fontId="10" fillId="0" borderId="11" xfId="0" applyFont="1" applyBorder="1" applyAlignment="1" applyProtection="1">
      <alignment horizontal="justify" vertical="center"/>
      <protection locked="0"/>
    </xf>
    <xf numFmtId="0" fontId="10" fillId="0" borderId="12" xfId="0" applyFont="1" applyBorder="1" applyAlignment="1" applyProtection="1">
      <alignment horizontal="justify" vertical="center"/>
      <protection locked="0"/>
    </xf>
    <xf numFmtId="0" fontId="1" fillId="0" borderId="10" xfId="0" applyFont="1" applyBorder="1" applyAlignment="1">
      <alignment horizontal="center" vertical="center" textRotation="90" wrapText="1"/>
    </xf>
    <xf numFmtId="0" fontId="1" fillId="0" borderId="12" xfId="0" applyFont="1" applyBorder="1" applyAlignment="1">
      <alignment horizontal="center" vertical="center" textRotation="90" wrapText="1"/>
    </xf>
    <xf numFmtId="0" fontId="16" fillId="0" borderId="14" xfId="0" applyFont="1" applyBorder="1" applyAlignment="1">
      <alignment horizontal="justify" vertical="center"/>
    </xf>
    <xf numFmtId="0" fontId="16" fillId="0" borderId="15" xfId="0" applyFont="1" applyBorder="1" applyAlignment="1">
      <alignment horizontal="justify" vertical="center"/>
    </xf>
    <xf numFmtId="0" fontId="16" fillId="0" borderId="16" xfId="0" applyFont="1" applyBorder="1" applyAlignment="1">
      <alignment horizontal="justify" vertical="center"/>
    </xf>
    <xf numFmtId="0" fontId="1" fillId="0" borderId="27" xfId="0" applyFont="1" applyBorder="1" applyAlignment="1" applyProtection="1">
      <alignment horizontal="justify" vertical="center" wrapText="1"/>
      <protection locked="0"/>
    </xf>
    <xf numFmtId="0" fontId="7" fillId="6" borderId="24"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16" fillId="0" borderId="56" xfId="0" applyFont="1" applyBorder="1" applyAlignment="1">
      <alignment horizontal="justify" vertical="center" wrapText="1"/>
    </xf>
    <xf numFmtId="0" fontId="16" fillId="0" borderId="57" xfId="0" applyFont="1" applyBorder="1" applyAlignment="1">
      <alignment horizontal="justify" vertical="center" wrapText="1"/>
    </xf>
    <xf numFmtId="0" fontId="16" fillId="0" borderId="58" xfId="0" applyFont="1" applyBorder="1" applyAlignment="1">
      <alignment horizontal="justify" vertical="center" wrapText="1"/>
    </xf>
    <xf numFmtId="3" fontId="10" fillId="0" borderId="0" xfId="0" applyNumberFormat="1" applyFont="1" applyAlignment="1">
      <alignment horizontal="center" vertical="center" wrapText="1" shrinkToFit="1"/>
    </xf>
    <xf numFmtId="3" fontId="10" fillId="0" borderId="27" xfId="0" applyNumberFormat="1" applyFont="1" applyBorder="1" applyAlignment="1" applyProtection="1">
      <alignment horizontal="center" vertical="center" wrapText="1" shrinkToFit="1"/>
      <protection locked="0"/>
    </xf>
    <xf numFmtId="0" fontId="20" fillId="0" borderId="14" xfId="0" applyFont="1" applyBorder="1" applyAlignment="1">
      <alignment horizontal="justify" vertical="center"/>
    </xf>
    <xf numFmtId="0" fontId="20" fillId="0" borderId="15" xfId="0" applyFont="1" applyBorder="1" applyAlignment="1">
      <alignment horizontal="justify" vertical="center"/>
    </xf>
    <xf numFmtId="0" fontId="20" fillId="0" borderId="16" xfId="0" applyFont="1" applyBorder="1" applyAlignment="1">
      <alignment horizontal="justify" vertical="center"/>
    </xf>
    <xf numFmtId="0" fontId="10" fillId="0" borderId="10" xfId="0" applyFont="1" applyBorder="1" applyAlignment="1">
      <alignment horizontal="justify" vertical="center"/>
    </xf>
    <xf numFmtId="0" fontId="10" fillId="0" borderId="11" xfId="0" applyFont="1" applyBorder="1" applyAlignment="1">
      <alignment horizontal="justify" vertical="center"/>
    </xf>
    <xf numFmtId="0" fontId="10" fillId="0" borderId="12" xfId="0" applyFont="1" applyBorder="1" applyAlignment="1">
      <alignment horizontal="justify" vertical="center"/>
    </xf>
    <xf numFmtId="0" fontId="14" fillId="0" borderId="20" xfId="0" applyFont="1" applyBorder="1" applyAlignment="1">
      <alignment horizontal="justify"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6" fillId="0" borderId="14" xfId="0" applyFont="1" applyBorder="1" applyAlignment="1">
      <alignment horizontal="justify" vertical="center" wrapText="1"/>
    </xf>
    <xf numFmtId="0" fontId="16" fillId="0" borderId="15" xfId="0" applyFont="1" applyBorder="1" applyAlignment="1">
      <alignment horizontal="justify" vertical="center" wrapText="1"/>
    </xf>
    <xf numFmtId="0" fontId="16" fillId="0" borderId="16" xfId="0" applyFont="1" applyBorder="1" applyAlignment="1">
      <alignment horizontal="justify" vertical="center" wrapText="1"/>
    </xf>
    <xf numFmtId="0" fontId="14" fillId="0" borderId="18" xfId="0" applyFont="1" applyBorder="1" applyAlignment="1">
      <alignment horizontal="justify" vertical="center"/>
    </xf>
    <xf numFmtId="0" fontId="7" fillId="5" borderId="24" xfId="0" applyFont="1" applyFill="1" applyBorder="1" applyAlignment="1">
      <alignment horizontal="center" vertical="center" wrapText="1"/>
    </xf>
    <xf numFmtId="0" fontId="7" fillId="5" borderId="25"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14" fillId="0" borderId="52" xfId="0" applyFont="1" applyBorder="1" applyAlignment="1">
      <alignment horizontal="justify" vertical="center"/>
    </xf>
    <xf numFmtId="0" fontId="14" fillId="0" borderId="53" xfId="0" applyFont="1" applyBorder="1" applyAlignment="1">
      <alignment horizontal="justify" vertical="center"/>
    </xf>
    <xf numFmtId="0" fontId="1" fillId="0" borderId="27" xfId="0" applyFont="1" applyBorder="1" applyAlignment="1">
      <alignment horizontal="justify" vertical="center" wrapText="1"/>
    </xf>
    <xf numFmtId="49" fontId="10" fillId="0" borderId="10" xfId="0" applyNumberFormat="1" applyFont="1" applyBorder="1" applyAlignment="1">
      <alignment horizontal="center" vertical="center" textRotation="90" wrapText="1"/>
    </xf>
    <xf numFmtId="49" fontId="10" fillId="0" borderId="12" xfId="0" applyNumberFormat="1" applyFont="1" applyBorder="1" applyAlignment="1">
      <alignment horizontal="center" vertical="center" textRotation="90" wrapText="1"/>
    </xf>
    <xf numFmtId="49" fontId="10" fillId="0" borderId="11" xfId="0" applyNumberFormat="1" applyFont="1" applyBorder="1" applyAlignment="1">
      <alignment horizontal="center" vertical="center" textRotation="90" wrapText="1"/>
    </xf>
    <xf numFmtId="0" fontId="20" fillId="0" borderId="50" xfId="0" applyFont="1" applyBorder="1" applyAlignment="1">
      <alignment horizontal="justify" vertical="center" wrapText="1"/>
    </xf>
    <xf numFmtId="0" fontId="20" fillId="0" borderId="57" xfId="0" applyFont="1" applyBorder="1" applyAlignment="1">
      <alignment horizontal="justify" vertical="center" wrapText="1"/>
    </xf>
    <xf numFmtId="0" fontId="20" fillId="0" borderId="59"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20" xfId="0" applyFont="1" applyBorder="1" applyAlignment="1">
      <alignment horizontal="justify" vertical="center" wrapText="1"/>
    </xf>
    <xf numFmtId="0" fontId="1" fillId="0" borderId="10" xfId="0" applyFont="1" applyBorder="1" applyAlignment="1">
      <alignment horizontal="justify" vertical="center" wrapText="1"/>
    </xf>
    <xf numFmtId="0" fontId="1" fillId="0" borderId="11" xfId="0" applyFont="1" applyBorder="1" applyAlignment="1">
      <alignment horizontal="justify" vertical="center" wrapText="1"/>
    </xf>
    <xf numFmtId="0" fontId="1" fillId="0" borderId="12" xfId="0" applyFont="1" applyBorder="1" applyAlignment="1">
      <alignment horizontal="justify" vertical="center" wrapText="1"/>
    </xf>
    <xf numFmtId="0" fontId="71" fillId="9" borderId="0" xfId="0" applyFont="1" applyFill="1" applyAlignment="1">
      <alignment horizontal="center"/>
    </xf>
    <xf numFmtId="0" fontId="1" fillId="0" borderId="10" xfId="0" applyFont="1" applyBorder="1" applyAlignment="1">
      <alignment horizontal="justify" vertical="center"/>
    </xf>
    <xf numFmtId="0" fontId="1" fillId="0" borderId="11" xfId="0" applyFont="1" applyBorder="1" applyAlignment="1">
      <alignment horizontal="justify" vertical="center"/>
    </xf>
    <xf numFmtId="0" fontId="1" fillId="0" borderId="12" xfId="0" applyFont="1" applyBorder="1" applyAlignment="1">
      <alignment horizontal="justify" vertical="center"/>
    </xf>
    <xf numFmtId="0" fontId="15" fillId="0" borderId="23" xfId="0" applyFont="1" applyBorder="1" applyAlignment="1">
      <alignment horizontal="justify" vertical="center"/>
    </xf>
    <xf numFmtId="0" fontId="15" fillId="0" borderId="13" xfId="0" applyFont="1" applyBorder="1" applyAlignment="1">
      <alignment horizontal="justify" vertical="center"/>
    </xf>
    <xf numFmtId="0" fontId="15" fillId="0" borderId="44" xfId="0" applyFont="1" applyBorder="1" applyAlignment="1">
      <alignment horizontal="justify" vertical="center"/>
    </xf>
    <xf numFmtId="0" fontId="7" fillId="5" borderId="90" xfId="0" applyFont="1" applyFill="1" applyBorder="1" applyAlignment="1">
      <alignment horizontal="center" vertical="center" wrapText="1"/>
    </xf>
    <xf numFmtId="0" fontId="7" fillId="5" borderId="57" xfId="0" applyFont="1" applyFill="1" applyBorder="1" applyAlignment="1">
      <alignment horizontal="center" vertical="center" wrapText="1"/>
    </xf>
    <xf numFmtId="0" fontId="7" fillId="5" borderId="91" xfId="0" applyFont="1" applyFill="1" applyBorder="1" applyAlignment="1">
      <alignment horizontal="center" vertical="center" wrapText="1"/>
    </xf>
    <xf numFmtId="0" fontId="61" fillId="9" borderId="0" xfId="0" applyFont="1" applyFill="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55" xfId="0" applyFont="1" applyBorder="1" applyAlignment="1">
      <alignment horizontal="center" vertical="center"/>
    </xf>
    <xf numFmtId="0" fontId="10" fillId="0" borderId="55" xfId="0" applyFont="1" applyBorder="1" applyAlignment="1">
      <alignment horizontal="center" vertical="center" wrapText="1"/>
    </xf>
    <xf numFmtId="0" fontId="10" fillId="0" borderId="55" xfId="0" applyFont="1" applyBorder="1" applyAlignment="1">
      <alignment horizontal="center" vertical="center"/>
    </xf>
    <xf numFmtId="0" fontId="10" fillId="0" borderId="33" xfId="0" applyFont="1" applyBorder="1" applyAlignment="1" applyProtection="1">
      <alignment horizontal="justify" vertical="center" wrapText="1"/>
      <protection locked="0"/>
    </xf>
    <xf numFmtId="0" fontId="10" fillId="0" borderId="27" xfId="0" applyFont="1" applyBorder="1" applyAlignment="1">
      <alignment horizontal="justify" vertical="center"/>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0" fontId="9" fillId="0" borderId="27" xfId="0" applyFont="1" applyBorder="1" applyAlignment="1">
      <alignment horizontal="center" vertical="center" textRotation="90" wrapText="1"/>
    </xf>
    <xf numFmtId="0" fontId="10" fillId="0" borderId="27"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11" xfId="0" applyFont="1" applyBorder="1" applyAlignment="1">
      <alignment horizontal="center" vertical="center" textRotation="90" wrapText="1"/>
    </xf>
    <xf numFmtId="0" fontId="10" fillId="0" borderId="12" xfId="0" applyFont="1" applyBorder="1" applyAlignment="1">
      <alignment horizontal="center" vertical="center" textRotation="90" wrapText="1"/>
    </xf>
    <xf numFmtId="0" fontId="9" fillId="0" borderId="27" xfId="0" applyFont="1" applyBorder="1" applyAlignment="1">
      <alignment horizontal="center" vertical="center"/>
    </xf>
    <xf numFmtId="0" fontId="10" fillId="0" borderId="27" xfId="0" applyFont="1" applyBorder="1" applyAlignment="1" applyProtection="1">
      <alignment horizontal="justify" vertical="center"/>
      <protection locked="0"/>
    </xf>
    <xf numFmtId="0" fontId="26" fillId="0" borderId="0" xfId="0" applyFont="1" applyAlignment="1">
      <alignment horizontal="right" vertical="center" wrapText="1"/>
    </xf>
    <xf numFmtId="0" fontId="9" fillId="0" borderId="14" xfId="4" applyNumberFormat="1" applyFont="1" applyFill="1" applyBorder="1" applyAlignment="1" applyProtection="1">
      <alignment horizontal="center" vertical="center" wrapText="1"/>
    </xf>
    <xf numFmtId="0" fontId="9" fillId="0" borderId="15" xfId="4" applyNumberFormat="1" applyFont="1" applyFill="1" applyBorder="1" applyAlignment="1" applyProtection="1">
      <alignment horizontal="center" vertical="center" wrapText="1"/>
    </xf>
    <xf numFmtId="0" fontId="9" fillId="0" borderId="16" xfId="4" applyNumberFormat="1" applyFont="1" applyFill="1" applyBorder="1" applyAlignment="1" applyProtection="1">
      <alignment horizontal="center" vertical="center" wrapText="1"/>
    </xf>
    <xf numFmtId="0" fontId="9" fillId="0" borderId="17" xfId="4" applyNumberFormat="1" applyFont="1" applyFill="1" applyBorder="1" applyAlignment="1" applyProtection="1">
      <alignment horizontal="center" vertical="center" wrapText="1"/>
    </xf>
    <xf numFmtId="0" fontId="9" fillId="0" borderId="0" xfId="4" applyNumberFormat="1" applyFont="1" applyFill="1" applyBorder="1" applyAlignment="1" applyProtection="1">
      <alignment horizontal="center" vertical="center" wrapText="1"/>
    </xf>
    <xf numFmtId="0" fontId="9" fillId="0" borderId="18" xfId="4" applyNumberFormat="1" applyFont="1" applyFill="1" applyBorder="1" applyAlignment="1" applyProtection="1">
      <alignment horizontal="center" vertical="center" wrapText="1"/>
    </xf>
    <xf numFmtId="0" fontId="9" fillId="0" borderId="19" xfId="4" applyNumberFormat="1" applyFont="1" applyFill="1" applyBorder="1" applyAlignment="1" applyProtection="1">
      <alignment horizontal="center" vertical="center" wrapText="1"/>
    </xf>
    <xf numFmtId="0" fontId="9" fillId="0" borderId="13" xfId="4" applyNumberFormat="1" applyFont="1" applyFill="1" applyBorder="1" applyAlignment="1" applyProtection="1">
      <alignment horizontal="center" vertical="center" wrapText="1"/>
    </xf>
    <xf numFmtId="0" fontId="9" fillId="0" borderId="20" xfId="4" applyNumberFormat="1" applyFont="1" applyFill="1" applyBorder="1" applyAlignment="1" applyProtection="1">
      <alignment horizontal="center" vertical="center" wrapText="1"/>
    </xf>
    <xf numFmtId="0" fontId="26" fillId="0" borderId="13" xfId="0" applyFont="1" applyBorder="1" applyAlignment="1">
      <alignment horizontal="right" vertical="center"/>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26" fillId="0" borderId="0" xfId="0" applyFont="1" applyAlignment="1">
      <alignment horizontal="right" vertical="center"/>
    </xf>
    <xf numFmtId="0" fontId="26" fillId="0" borderId="0" xfId="0" applyFont="1" applyAlignment="1">
      <alignment horizontal="center" vertical="center" wrapText="1"/>
    </xf>
    <xf numFmtId="0" fontId="26" fillId="0" borderId="18" xfId="0" applyFont="1" applyBorder="1" applyAlignment="1">
      <alignment horizontal="center" vertical="center" wrapText="1"/>
    </xf>
    <xf numFmtId="0" fontId="9" fillId="0" borderId="46"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6" fillId="0" borderId="50" xfId="0" applyFont="1" applyBorder="1" applyAlignment="1">
      <alignment horizontal="justify" vertical="center"/>
    </xf>
    <xf numFmtId="0" fontId="16" fillId="0" borderId="51" xfId="0" applyFont="1" applyBorder="1" applyAlignment="1">
      <alignment horizontal="justify" vertical="center"/>
    </xf>
    <xf numFmtId="0" fontId="1" fillId="0" borderId="0" xfId="0" applyFont="1" applyAlignment="1">
      <alignment horizontal="center" vertical="center"/>
    </xf>
    <xf numFmtId="0" fontId="1" fillId="0" borderId="29" xfId="0" applyFont="1" applyBorder="1" applyAlignment="1" applyProtection="1">
      <alignment horizontal="center" vertical="center" wrapText="1"/>
      <protection locked="0"/>
    </xf>
    <xf numFmtId="0" fontId="1" fillId="0" borderId="49" xfId="0" applyFont="1" applyBorder="1" applyAlignment="1" applyProtection="1">
      <alignment horizontal="center" vertical="center" wrapText="1"/>
      <protection locked="0"/>
    </xf>
    <xf numFmtId="0" fontId="10" fillId="0" borderId="0" xfId="0" applyFont="1" applyAlignment="1">
      <alignment horizontal="center" vertical="center" wrapText="1"/>
    </xf>
    <xf numFmtId="0" fontId="10" fillId="0" borderId="18"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48" xfId="0" applyFont="1" applyBorder="1" applyAlignment="1" applyProtection="1">
      <alignment horizontal="center" vertical="center" wrapText="1"/>
      <protection locked="0"/>
    </xf>
    <xf numFmtId="0" fontId="20" fillId="0" borderId="40" xfId="0" applyFont="1" applyBorder="1" applyAlignment="1">
      <alignment horizontal="justify" vertical="center"/>
    </xf>
    <xf numFmtId="0" fontId="20" fillId="0" borderId="86" xfId="0" applyFont="1" applyBorder="1" applyAlignment="1">
      <alignment horizontal="justify" vertical="center"/>
    </xf>
    <xf numFmtId="0" fontId="20" fillId="0" borderId="87" xfId="0" applyFont="1" applyBorder="1" applyAlignment="1">
      <alignment horizontal="justify" vertical="center"/>
    </xf>
    <xf numFmtId="0" fontId="1" fillId="0" borderId="14" xfId="0" applyFont="1" applyBorder="1" applyAlignment="1">
      <alignment horizontal="center" vertical="center" textRotation="90" wrapText="1"/>
    </xf>
    <xf numFmtId="0" fontId="1" fillId="0" borderId="16" xfId="0" applyFont="1" applyBorder="1" applyAlignment="1">
      <alignment horizontal="center" vertical="center" textRotation="90" wrapText="1"/>
    </xf>
    <xf numFmtId="0" fontId="1" fillId="0" borderId="19"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 fillId="0" borderId="21" xfId="0" applyFont="1" applyBorder="1" applyAlignment="1">
      <alignment horizontal="center" vertical="center" textRotation="90" wrapText="1"/>
    </xf>
    <xf numFmtId="0" fontId="1" fillId="0" borderId="15" xfId="0" applyFont="1" applyBorder="1" applyAlignment="1">
      <alignment horizontal="center" vertical="center" textRotation="90" wrapText="1"/>
    </xf>
    <xf numFmtId="0" fontId="1" fillId="0" borderId="54" xfId="0" applyFont="1" applyBorder="1" applyAlignment="1">
      <alignment horizontal="center" vertical="center" textRotation="90" wrapText="1"/>
    </xf>
    <xf numFmtId="0" fontId="1" fillId="0" borderId="13" xfId="0" applyFont="1" applyBorder="1" applyAlignment="1">
      <alignment horizontal="center" vertical="center" textRotation="90"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18" xfId="0" applyFont="1" applyBorder="1" applyAlignment="1">
      <alignment horizontal="center" vertical="center" wrapText="1"/>
    </xf>
    <xf numFmtId="0" fontId="1" fillId="0" borderId="41" xfId="0" applyFont="1" applyBorder="1" applyAlignment="1">
      <alignment horizontal="center" vertical="center" textRotation="90" wrapText="1"/>
    </xf>
    <xf numFmtId="0" fontId="1" fillId="0" borderId="43" xfId="0" applyFont="1" applyBorder="1" applyAlignment="1">
      <alignment horizontal="center" vertical="center" textRotation="90" wrapText="1"/>
    </xf>
    <xf numFmtId="0" fontId="1" fillId="0" borderId="46" xfId="0" applyFont="1" applyBorder="1" applyAlignment="1">
      <alignment horizontal="center" vertical="center" textRotation="90" wrapText="1"/>
    </xf>
    <xf numFmtId="0" fontId="1" fillId="0" borderId="42" xfId="0" applyFont="1" applyBorder="1" applyAlignment="1">
      <alignment horizontal="center" vertical="center" textRotation="90" wrapText="1"/>
    </xf>
    <xf numFmtId="0" fontId="1" fillId="0" borderId="44" xfId="0" applyFont="1" applyBorder="1" applyAlignment="1">
      <alignment horizontal="center" vertical="center" textRotation="90" wrapText="1"/>
    </xf>
    <xf numFmtId="0" fontId="71" fillId="9" borderId="0" xfId="0" applyFont="1" applyFill="1" applyAlignment="1">
      <alignment horizontal="center" vertical="center"/>
    </xf>
    <xf numFmtId="0" fontId="61" fillId="0" borderId="0" xfId="0" applyFont="1" applyAlignment="1">
      <alignment horizontal="center" wrapText="1"/>
    </xf>
    <xf numFmtId="0" fontId="70" fillId="0" borderId="0" xfId="0" applyFont="1" applyAlignment="1">
      <alignment horizontal="center" vertical="center"/>
    </xf>
    <xf numFmtId="0" fontId="10" fillId="0" borderId="10" xfId="0" applyFont="1" applyBorder="1" applyAlignment="1" applyProtection="1">
      <alignment horizontal="justify" vertical="center" wrapText="1"/>
      <protection locked="0"/>
    </xf>
    <xf numFmtId="0" fontId="10" fillId="0" borderId="11" xfId="0" applyFont="1" applyBorder="1" applyAlignment="1" applyProtection="1">
      <alignment horizontal="justify" vertical="center" wrapText="1"/>
      <protection locked="0"/>
    </xf>
    <xf numFmtId="0" fontId="10" fillId="0" borderId="12" xfId="0" applyFont="1" applyBorder="1" applyAlignment="1" applyProtection="1">
      <alignment horizontal="justify" vertical="center" wrapText="1"/>
      <protection locked="0"/>
    </xf>
    <xf numFmtId="0" fontId="10" fillId="0" borderId="10" xfId="0" applyFont="1" applyBorder="1" applyAlignment="1">
      <alignment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9" fillId="0" borderId="0" xfId="0" applyFont="1" applyAlignment="1">
      <alignment horizontal="justify" vertical="top"/>
    </xf>
    <xf numFmtId="0" fontId="20" fillId="0" borderId="56" xfId="0" applyFont="1" applyBorder="1" applyAlignment="1">
      <alignment horizontal="justify" vertical="center" wrapText="1"/>
    </xf>
    <xf numFmtId="0" fontId="20" fillId="0" borderId="58" xfId="0" applyFont="1" applyBorder="1" applyAlignment="1">
      <alignment horizontal="justify" vertical="center" wrapText="1"/>
    </xf>
    <xf numFmtId="0" fontId="15" fillId="0" borderId="52" xfId="0" applyFont="1" applyBorder="1" applyAlignment="1">
      <alignment horizontal="justify" vertical="center"/>
    </xf>
    <xf numFmtId="0" fontId="15" fillId="0" borderId="53" xfId="0" applyFont="1" applyBorder="1" applyAlignment="1">
      <alignment horizontal="justify" vertical="center"/>
    </xf>
    <xf numFmtId="0" fontId="16" fillId="0" borderId="57" xfId="0" applyFont="1" applyBorder="1" applyAlignment="1">
      <alignment horizontal="justify" vertical="center"/>
    </xf>
    <xf numFmtId="0" fontId="16" fillId="0" borderId="59" xfId="0" applyFont="1" applyBorder="1" applyAlignment="1">
      <alignment horizontal="justify" vertical="center"/>
    </xf>
    <xf numFmtId="0" fontId="15" fillId="0" borderId="20" xfId="0" applyFont="1" applyBorder="1" applyAlignment="1">
      <alignment horizontal="justify" vertical="center"/>
    </xf>
    <xf numFmtId="0" fontId="16" fillId="0" borderId="50" xfId="0" applyFont="1" applyBorder="1" applyAlignment="1">
      <alignment horizontal="justify" vertical="center" wrapText="1"/>
    </xf>
    <xf numFmtId="0" fontId="16" fillId="0" borderId="59" xfId="0" applyFont="1" applyBorder="1" applyAlignment="1">
      <alignment horizontal="justify" vertical="center" wrapText="1"/>
    </xf>
    <xf numFmtId="0" fontId="1" fillId="0" borderId="30" xfId="0" applyFont="1" applyBorder="1" applyAlignment="1" applyProtection="1">
      <alignment horizontal="justify" vertical="center" wrapText="1"/>
      <protection locked="0"/>
    </xf>
    <xf numFmtId="0" fontId="1" fillId="0" borderId="88" xfId="0" applyFont="1" applyBorder="1" applyAlignment="1" applyProtection="1">
      <alignment horizontal="justify" vertical="center" wrapText="1"/>
      <protection locked="0"/>
    </xf>
    <xf numFmtId="0" fontId="1" fillId="0" borderId="89" xfId="0" applyFont="1" applyBorder="1" applyAlignment="1" applyProtection="1">
      <alignment horizontal="justify" vertical="center" wrapText="1"/>
      <protection locked="0"/>
    </xf>
    <xf numFmtId="0" fontId="15" fillId="0" borderId="44" xfId="0" applyFont="1" applyBorder="1" applyAlignment="1">
      <alignment horizontal="justify" vertical="center" wrapText="1"/>
    </xf>
    <xf numFmtId="0" fontId="14" fillId="0" borderId="13" xfId="0" applyFont="1" applyBorder="1" applyAlignment="1">
      <alignment horizontal="justify" vertical="center"/>
    </xf>
    <xf numFmtId="0" fontId="14" fillId="0" borderId="20" xfId="0" applyFont="1" applyBorder="1" applyAlignment="1">
      <alignment horizontal="justify" vertical="center"/>
    </xf>
    <xf numFmtId="0" fontId="62" fillId="0" borderId="0" xfId="0" applyFont="1" applyAlignment="1">
      <alignment horizontal="center" vertical="center"/>
    </xf>
    <xf numFmtId="49" fontId="8" fillId="0" borderId="27" xfId="0" applyNumberFormat="1" applyFont="1" applyBorder="1" applyAlignment="1">
      <alignment horizontal="center" vertical="center" wrapText="1"/>
    </xf>
    <xf numFmtId="0" fontId="14" fillId="0" borderId="0" xfId="0" applyFont="1" applyAlignment="1">
      <alignment vertical="center" wrapText="1"/>
    </xf>
    <xf numFmtId="0" fontId="8" fillId="0" borderId="0" xfId="5" applyFont="1" applyAlignment="1">
      <alignment horizontal="justify" vertical="top" wrapText="1"/>
    </xf>
    <xf numFmtId="0" fontId="58" fillId="0" borderId="14"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19"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20" xfId="0" applyFont="1" applyBorder="1" applyAlignment="1">
      <alignment horizontal="center" vertical="center" wrapText="1"/>
    </xf>
    <xf numFmtId="0" fontId="14" fillId="0" borderId="44" xfId="0" applyFont="1" applyBorder="1" applyAlignment="1">
      <alignment horizontal="justify" vertical="center"/>
    </xf>
    <xf numFmtId="0" fontId="16" fillId="0" borderId="17" xfId="0" applyFont="1" applyBorder="1" applyAlignment="1">
      <alignment horizontal="justify" vertical="center"/>
    </xf>
    <xf numFmtId="0" fontId="16" fillId="0" borderId="0" xfId="0" applyFont="1" applyAlignment="1">
      <alignment horizontal="justify" vertical="center"/>
    </xf>
    <xf numFmtId="0" fontId="16" fillId="0" borderId="18" xfId="0" applyFont="1" applyBorder="1" applyAlignment="1">
      <alignment horizontal="justify" vertical="center"/>
    </xf>
    <xf numFmtId="0" fontId="7" fillId="7" borderId="95" xfId="0" applyFont="1" applyFill="1" applyBorder="1" applyAlignment="1">
      <alignment horizontal="center" vertical="center" wrapText="1"/>
    </xf>
    <xf numFmtId="0" fontId="8" fillId="7" borderId="96" xfId="0" applyFont="1" applyFill="1" applyBorder="1" applyAlignment="1">
      <alignment horizontal="center" vertical="center" wrapText="1"/>
    </xf>
    <xf numFmtId="0" fontId="8" fillId="7" borderId="97" xfId="0" applyFont="1" applyFill="1" applyBorder="1" applyAlignment="1">
      <alignment horizontal="center" vertical="center" wrapText="1"/>
    </xf>
    <xf numFmtId="0" fontId="20" fillId="0" borderId="14"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16" xfId="0" applyFont="1" applyBorder="1" applyAlignment="1">
      <alignment horizontal="justify" vertical="center" wrapText="1"/>
    </xf>
    <xf numFmtId="0" fontId="10" fillId="0" borderId="13" xfId="0" applyFont="1" applyBorder="1" applyAlignment="1" applyProtection="1">
      <alignment horizontal="center" vertical="center"/>
      <protection locked="0"/>
    </xf>
    <xf numFmtId="0" fontId="54" fillId="0" borderId="0" xfId="1" applyFont="1" applyFill="1" applyAlignment="1" applyProtection="1">
      <alignment horizontal="right" vertical="center" wrapText="1"/>
      <protection locked="0"/>
    </xf>
    <xf numFmtId="0" fontId="30" fillId="0" borderId="0" xfId="1" applyFont="1" applyAlignment="1" applyProtection="1">
      <alignment horizontal="right" vertical="center" wrapText="1"/>
      <protection locked="0"/>
    </xf>
    <xf numFmtId="0" fontId="10" fillId="0" borderId="0" xfId="2" applyFont="1" applyAlignment="1">
      <alignment horizontal="justify" vertical="center" wrapText="1"/>
    </xf>
    <xf numFmtId="0" fontId="25" fillId="0" borderId="0" xfId="0" applyFont="1" applyAlignment="1">
      <alignment horizontal="justify" vertical="center" wrapText="1"/>
    </xf>
    <xf numFmtId="0" fontId="9" fillId="0" borderId="0" xfId="0" applyFont="1" applyAlignment="1">
      <alignment horizontal="justify" vertical="center" wrapText="1"/>
    </xf>
  </cellXfs>
  <cellStyles count="6">
    <cellStyle name="Hipervínculo" xfId="1" builtinId="8"/>
    <cellStyle name="Millares" xfId="4" builtinId="3"/>
    <cellStyle name="Normal" xfId="0" builtinId="0"/>
    <cellStyle name="Normal 2" xfId="2"/>
    <cellStyle name="Normal_Hoja1" xfId="5"/>
    <cellStyle name="Porcentual 2" xfId="3"/>
  </cellStyles>
  <dxfs count="115">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00B0F0"/>
        </patternFill>
      </fill>
    </dxf>
    <dxf>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mediumGray"/>
      </fill>
    </dxf>
    <dxf>
      <fill>
        <patternFill>
          <bgColor rgb="FF00B0F0"/>
        </patternFill>
      </fill>
    </dxf>
    <dxf>
      <fill>
        <patternFill>
          <bgColor rgb="FF00B0F0"/>
        </patternFill>
      </fill>
    </dxf>
    <dxf>
      <fill>
        <patternFill>
          <bgColor rgb="FF00B0F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00B0F0"/>
        </patternFill>
      </fill>
    </dxf>
    <dxf>
      <fill>
        <patternFill patternType="mediumGray"/>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ill>
        <patternFill>
          <bgColor theme="5" tint="0.79998168889431442"/>
        </patternFill>
      </fill>
    </dxf>
    <dxf>
      <fill>
        <patternFill patternType="solid">
          <bgColor theme="5" tint="0.79998168889431442"/>
        </patternFill>
      </fill>
    </dxf>
    <dxf>
      <fill>
        <patternFill patternType="mediumGray"/>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9C0006"/>
      </font>
      <fill>
        <patternFill>
          <bgColor rgb="FFFFC7CE"/>
        </patternFill>
      </fill>
    </dxf>
    <dxf>
      <fill>
        <patternFill patternType="mediumGray"/>
      </fill>
    </dxf>
    <dxf>
      <fill>
        <patternFill patternType="mediumGray"/>
      </fill>
    </dxf>
  </dxfs>
  <tableStyles count="1" defaultTableStyle="TableStyleMedium2" defaultPivotStyle="PivotStyleLight16">
    <tableStyle name="Invisible" pivot="0" table="0" count="0"/>
  </tableStyles>
  <colors>
    <mruColors>
      <color rgb="FFFFCCFF"/>
      <color rgb="FF002060"/>
      <color rgb="FF6F70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2B65545-A7C3-40C4-A40B-47CFD14D2E3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F20FC733-CB14-4172-A1E2-6FC6F819B1A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D86EEC69-4020-4AB6-BEF2-60302080A11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70D46EAB-872F-4643-B7F7-E46550E23BD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20</xdr:col>
      <xdr:colOff>209550</xdr:colOff>
      <xdr:row>0</xdr:row>
      <xdr:rowOff>0</xdr:rowOff>
    </xdr:from>
    <xdr:ext cx="2271600" cy="1137600"/>
    <xdr:pic>
      <xdr:nvPicPr>
        <xdr:cNvPr id="2" name="Imagen 1">
          <a:extLst>
            <a:ext uri="{FF2B5EF4-FFF2-40B4-BE49-F238E27FC236}">
              <a16:creationId xmlns:a16="http://schemas.microsoft.com/office/drawing/2014/main" xmlns="" id="{F2B2AC86-5BA7-45B9-8633-1F41AE78226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14D185DC-6E06-40AD-89E9-21F27B8451B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20</xdr:col>
      <xdr:colOff>209550</xdr:colOff>
      <xdr:row>0</xdr:row>
      <xdr:rowOff>0</xdr:rowOff>
    </xdr:from>
    <xdr:ext cx="2271600" cy="1137600"/>
    <xdr:pic>
      <xdr:nvPicPr>
        <xdr:cNvPr id="2" name="Imagen 1">
          <a:extLst>
            <a:ext uri="{FF2B5EF4-FFF2-40B4-BE49-F238E27FC236}">
              <a16:creationId xmlns:a16="http://schemas.microsoft.com/office/drawing/2014/main" xmlns="" id="{864CA924-B511-45B6-B89A-7117BCD9E4B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19670677-EDAA-4C93-97E1-BD8A4396473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2" name="Imagen 1">
          <a:extLst>
            <a:ext uri="{FF2B5EF4-FFF2-40B4-BE49-F238E27FC236}">
              <a16:creationId xmlns:a16="http://schemas.microsoft.com/office/drawing/2014/main" xmlns="" id="{BEB906E9-57FD-40D4-B727-986E35785F71}"/>
            </a:ext>
          </a:extLst>
        </xdr:cNvPr>
        <xdr:cNvPicPr preferRelativeResize="0">
          <a:picLocks/>
        </xdr:cNvPicPr>
      </xdr:nvPicPr>
      <xdr:blipFill>
        <a:blip xmlns:r="http://schemas.openxmlformats.org/officeDocument/2006/relationships" r:embed="rId1"/>
        <a:stretch>
          <a:fillRect/>
        </a:stretch>
      </xdr:blipFill>
      <xdr:spPr>
        <a:xfrm>
          <a:off x="381000" y="0"/>
          <a:ext cx="1094400" cy="1011600"/>
        </a:xfrm>
        <a:prstGeom prst="rect">
          <a:avLst/>
        </a:prstGeom>
      </xdr:spPr>
    </xdr:pic>
    <xdr:clientData/>
  </xdr:oneCellAnchor>
  <xdr:oneCellAnchor>
    <xdr:from>
      <xdr:col>47</xdr:col>
      <xdr:colOff>209550</xdr:colOff>
      <xdr:row>0</xdr:row>
      <xdr:rowOff>0</xdr:rowOff>
    </xdr:from>
    <xdr:ext cx="2271600" cy="1137600"/>
    <xdr:pic>
      <xdr:nvPicPr>
        <xdr:cNvPr id="3" name="Imagen 2">
          <a:extLst>
            <a:ext uri="{FF2B5EF4-FFF2-40B4-BE49-F238E27FC236}">
              <a16:creationId xmlns:a16="http://schemas.microsoft.com/office/drawing/2014/main" xmlns="" id="{834D8F69-B974-453A-B3FE-E38B5986692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11982450" y="0"/>
          <a:ext cx="2271600" cy="11376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F6B00C72-D162-4322-A954-C9676E0B6E7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2290853A-400B-4102-B83F-BA1D7E8F330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86FBA3B9-B2C0-4764-868C-13938262A6B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C7C20DFD-CEA4-4278-AF97-89922EB726B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5C5A73F3-DC98-429B-9AD9-EA02F3979AB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D57AF0F9-30EA-47B6-A364-0A288DDF62D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32C762FB-78DD-4AE0-9BB5-87AE906ACBC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B0BA444C-23F3-47A0-8706-3D13400BA39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61DE4C34-9ACA-4D72-B07F-B015D3F8033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33CA7748-9CF6-45CA-A45E-F487D94F71A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style="20" customWidth="1"/>
    <col min="2" max="30" width="3.7109375" style="20" customWidth="1"/>
    <col min="31" max="31" width="5.7109375" style="20" customWidth="1"/>
    <col min="32" max="16384" width="3.7109375" style="20" hidden="1"/>
  </cols>
  <sheetData>
    <row r="1" spans="2:30"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2:30" ht="15" customHeight="1"/>
    <row r="3" spans="2:30"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row>
    <row r="4" spans="2:30" ht="15" customHeight="1"/>
    <row r="5" spans="2:30"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spans="2:30" ht="15" customHeight="1"/>
    <row r="7" spans="2:30" ht="60" customHeight="1">
      <c r="B7" s="274" t="s">
        <v>0</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row>
    <row r="8" spans="2:30" ht="15" customHeight="1" thickBot="1">
      <c r="B8" s="21" t="s">
        <v>3</v>
      </c>
      <c r="N8" s="21" t="s">
        <v>4</v>
      </c>
    </row>
    <row r="9" spans="2:30" ht="15" customHeight="1" thickBot="1">
      <c r="B9" s="278" t="str">
        <f>IF(Presentación!B10="","",Presentación!B10)</f>
        <v>Veracruz de Ignacio de la Llave</v>
      </c>
      <c r="C9" s="279"/>
      <c r="D9" s="279"/>
      <c r="E9" s="279"/>
      <c r="F9" s="279"/>
      <c r="G9" s="279"/>
      <c r="H9" s="279"/>
      <c r="I9" s="279"/>
      <c r="J9" s="279"/>
      <c r="K9" s="279"/>
      <c r="L9" s="280"/>
      <c r="N9" s="278" t="str">
        <f>IF(Presentación!N10="","",Presentación!N10)</f>
        <v>230</v>
      </c>
      <c r="O9" s="280"/>
    </row>
    <row r="10" spans="2:30" ht="15" customHeight="1"/>
    <row r="11" spans="2:30" ht="15" customHeight="1">
      <c r="B11" s="270" t="s">
        <v>5</v>
      </c>
      <c r="C11" s="270"/>
      <c r="D11" s="270"/>
      <c r="E11" s="270"/>
      <c r="F11" s="270"/>
      <c r="G11" s="270"/>
      <c r="H11" s="270"/>
      <c r="I11" s="270"/>
      <c r="J11" s="270"/>
      <c r="K11" s="270"/>
      <c r="L11" s="270"/>
      <c r="M11" s="270"/>
      <c r="N11" s="270"/>
      <c r="O11" s="270"/>
      <c r="P11" s="270"/>
      <c r="Q11" s="270"/>
      <c r="R11" s="270"/>
      <c r="S11" s="270"/>
      <c r="T11" s="270"/>
      <c r="U11" s="270"/>
    </row>
    <row r="12" spans="2:30" ht="15" customHeight="1"/>
    <row r="13" spans="2:30" ht="15" customHeight="1">
      <c r="B13" s="270" t="s">
        <v>6</v>
      </c>
      <c r="C13" s="270"/>
      <c r="D13" s="270"/>
      <c r="E13" s="270"/>
      <c r="F13" s="270"/>
      <c r="G13" s="270"/>
      <c r="H13" s="270"/>
      <c r="I13" s="270"/>
      <c r="J13" s="270"/>
      <c r="K13" s="270"/>
      <c r="L13" s="270"/>
      <c r="M13" s="270"/>
      <c r="N13" s="270"/>
      <c r="O13" s="270"/>
      <c r="P13" s="270"/>
      <c r="Q13" s="270"/>
      <c r="R13" s="270"/>
      <c r="S13" s="270"/>
      <c r="T13" s="270"/>
      <c r="U13" s="270"/>
    </row>
    <row r="14" spans="2:30" ht="15" customHeight="1"/>
    <row r="15" spans="2:30" ht="15" customHeight="1">
      <c r="B15" s="270" t="s">
        <v>7</v>
      </c>
      <c r="C15" s="270"/>
      <c r="D15" s="270"/>
      <c r="E15" s="270"/>
      <c r="F15" s="270"/>
      <c r="G15" s="270"/>
      <c r="H15" s="270"/>
      <c r="I15" s="270"/>
      <c r="J15" s="270"/>
      <c r="K15" s="270"/>
      <c r="L15" s="270"/>
      <c r="M15" s="270"/>
      <c r="N15" s="270"/>
      <c r="O15" s="270"/>
      <c r="P15" s="270"/>
      <c r="Q15" s="270"/>
      <c r="R15" s="270"/>
      <c r="S15" s="270"/>
      <c r="T15" s="270"/>
      <c r="U15" s="270"/>
    </row>
    <row r="16" spans="2:30" ht="15" customHeight="1"/>
    <row r="17" spans="1:30" ht="30" customHeight="1">
      <c r="B17" s="271" t="s">
        <v>791</v>
      </c>
      <c r="C17" s="271"/>
      <c r="D17" s="271"/>
      <c r="E17" s="271"/>
      <c r="F17" s="271"/>
      <c r="G17" s="271"/>
      <c r="H17" s="271"/>
      <c r="I17" s="271"/>
      <c r="J17" s="271"/>
      <c r="K17" s="271"/>
      <c r="L17" s="271"/>
      <c r="M17" s="271"/>
      <c r="N17" s="271"/>
      <c r="O17" s="271"/>
      <c r="P17" s="271"/>
      <c r="Q17" s="271"/>
      <c r="R17" s="271"/>
      <c r="S17" s="271"/>
      <c r="T17" s="271"/>
      <c r="U17" s="271"/>
      <c r="X17" s="181"/>
      <c r="Y17" s="181"/>
      <c r="Z17" s="181"/>
      <c r="AA17" s="181"/>
      <c r="AB17" s="181"/>
      <c r="AC17" s="181"/>
      <c r="AD17" s="181"/>
    </row>
    <row r="18" spans="1:30" ht="15" customHeight="1">
      <c r="B18" s="171"/>
      <c r="C18" s="171"/>
      <c r="D18" s="171"/>
      <c r="E18" s="171"/>
      <c r="F18" s="171"/>
      <c r="G18" s="171"/>
      <c r="H18" s="171"/>
      <c r="I18" s="171"/>
      <c r="J18" s="171"/>
      <c r="K18" s="171"/>
      <c r="L18" s="171"/>
      <c r="M18" s="171"/>
      <c r="N18" s="171"/>
      <c r="O18" s="171"/>
      <c r="P18" s="171"/>
      <c r="Q18" s="171"/>
      <c r="R18" s="171"/>
      <c r="S18" s="171"/>
      <c r="T18" s="171"/>
      <c r="U18" s="171"/>
    </row>
    <row r="19" spans="1:30" customFormat="1" ht="30" customHeight="1">
      <c r="A19" s="182"/>
      <c r="B19" s="183"/>
      <c r="C19" s="271" t="s">
        <v>924</v>
      </c>
      <c r="D19" s="271"/>
      <c r="E19" s="271"/>
      <c r="F19" s="271"/>
      <c r="G19" s="271"/>
      <c r="H19" s="271"/>
      <c r="I19" s="271"/>
      <c r="J19" s="271"/>
      <c r="K19" s="271"/>
      <c r="L19" s="271"/>
      <c r="M19" s="271"/>
      <c r="N19" s="271"/>
      <c r="O19" s="271"/>
      <c r="P19" s="271"/>
      <c r="Q19" s="271"/>
      <c r="R19" s="271"/>
      <c r="S19" s="271"/>
      <c r="T19" s="271"/>
      <c r="U19" s="271"/>
      <c r="V19" s="184"/>
      <c r="W19" s="184"/>
      <c r="X19" s="270" t="s">
        <v>829</v>
      </c>
      <c r="Y19" s="270"/>
      <c r="Z19" s="270"/>
      <c r="AA19" s="270"/>
      <c r="AB19" s="270"/>
      <c r="AC19" s="270"/>
      <c r="AD19" s="270"/>
    </row>
    <row r="20" spans="1:30" customFormat="1" ht="15" customHeight="1">
      <c r="A20" s="182"/>
      <c r="B20" s="183"/>
      <c r="C20" s="183"/>
      <c r="D20" s="183"/>
      <c r="E20" s="183"/>
      <c r="F20" s="183"/>
      <c r="G20" s="183"/>
      <c r="H20" s="183"/>
      <c r="I20" s="183"/>
      <c r="J20" s="183"/>
      <c r="K20" s="183"/>
      <c r="L20" s="183"/>
      <c r="M20" s="183"/>
      <c r="N20" s="183"/>
      <c r="O20" s="183"/>
      <c r="P20" s="183"/>
      <c r="Q20" s="183"/>
      <c r="R20" s="183"/>
      <c r="S20" s="183"/>
      <c r="T20" s="183"/>
      <c r="U20" s="183"/>
      <c r="V20" s="184"/>
      <c r="W20" s="184"/>
      <c r="X20" s="185"/>
      <c r="Y20" s="185"/>
      <c r="Z20" s="185"/>
      <c r="AA20" s="185"/>
      <c r="AB20" s="185"/>
      <c r="AC20" s="185"/>
      <c r="AD20" s="185"/>
    </row>
    <row r="21" spans="1:30" customFormat="1" ht="15" customHeight="1">
      <c r="A21" s="182"/>
      <c r="B21" s="183"/>
      <c r="C21" s="271" t="s">
        <v>830</v>
      </c>
      <c r="D21" s="271"/>
      <c r="E21" s="271"/>
      <c r="F21" s="271"/>
      <c r="G21" s="271"/>
      <c r="H21" s="271"/>
      <c r="I21" s="271"/>
      <c r="J21" s="271"/>
      <c r="K21" s="271"/>
      <c r="L21" s="271"/>
      <c r="M21" s="271"/>
      <c r="N21" s="271"/>
      <c r="O21" s="271"/>
      <c r="P21" s="271"/>
      <c r="Q21" s="271"/>
      <c r="R21" s="271"/>
      <c r="S21" s="271"/>
      <c r="T21" s="271"/>
      <c r="U21" s="271"/>
      <c r="V21" s="184"/>
      <c r="W21" s="184"/>
      <c r="X21" s="270" t="s">
        <v>1136</v>
      </c>
      <c r="Y21" s="270"/>
      <c r="Z21" s="270"/>
      <c r="AA21" s="270"/>
      <c r="AB21" s="270"/>
      <c r="AC21" s="270"/>
      <c r="AD21" s="270"/>
    </row>
    <row r="22" spans="1:30" customFormat="1" ht="15" customHeight="1">
      <c r="A22" s="182"/>
      <c r="B22" s="183"/>
      <c r="C22" s="183"/>
      <c r="D22" s="183"/>
      <c r="E22" s="183"/>
      <c r="F22" s="183"/>
      <c r="G22" s="183"/>
      <c r="H22" s="183"/>
      <c r="I22" s="183"/>
      <c r="J22" s="183"/>
      <c r="K22" s="183"/>
      <c r="L22" s="183"/>
      <c r="M22" s="183"/>
      <c r="N22" s="183"/>
      <c r="O22" s="183"/>
      <c r="P22" s="183"/>
      <c r="Q22" s="183"/>
      <c r="R22" s="183"/>
      <c r="S22" s="183"/>
      <c r="T22" s="183"/>
      <c r="U22" s="183"/>
      <c r="V22" s="184"/>
      <c r="W22" s="184"/>
      <c r="X22" s="185"/>
      <c r="Y22" s="185"/>
      <c r="Z22" s="185"/>
      <c r="AA22" s="185"/>
      <c r="AB22" s="185"/>
      <c r="AC22" s="185"/>
      <c r="AD22" s="185"/>
    </row>
    <row r="23" spans="1:30" customFormat="1" ht="15" customHeight="1">
      <c r="A23" s="182"/>
      <c r="B23" s="183"/>
      <c r="C23" s="281" t="s">
        <v>831</v>
      </c>
      <c r="D23" s="281"/>
      <c r="E23" s="281"/>
      <c r="F23" s="281"/>
      <c r="G23" s="281"/>
      <c r="H23" s="281"/>
      <c r="I23" s="281"/>
      <c r="J23" s="281"/>
      <c r="K23" s="281"/>
      <c r="L23" s="281"/>
      <c r="M23" s="281"/>
      <c r="N23" s="281"/>
      <c r="O23" s="281"/>
      <c r="P23" s="281"/>
      <c r="Q23" s="281"/>
      <c r="R23" s="281"/>
      <c r="S23" s="281"/>
      <c r="T23" s="281"/>
      <c r="U23" s="281"/>
      <c r="V23" s="184"/>
      <c r="W23" s="184"/>
      <c r="X23" s="273" t="s">
        <v>1137</v>
      </c>
      <c r="Y23" s="273"/>
      <c r="Z23" s="273"/>
      <c r="AA23" s="273"/>
      <c r="AB23" s="273"/>
      <c r="AC23" s="273"/>
      <c r="AD23" s="273"/>
    </row>
    <row r="24" spans="1:30" customFormat="1" ht="15" customHeight="1">
      <c r="A24" s="182"/>
      <c r="B24" s="183"/>
      <c r="C24" s="183"/>
      <c r="D24" s="183"/>
      <c r="E24" s="183"/>
      <c r="F24" s="183"/>
      <c r="G24" s="183"/>
      <c r="H24" s="183"/>
      <c r="I24" s="183"/>
      <c r="J24" s="183"/>
      <c r="K24" s="183"/>
      <c r="L24" s="183"/>
      <c r="M24" s="183"/>
      <c r="N24" s="183"/>
      <c r="O24" s="183"/>
      <c r="P24" s="183"/>
      <c r="Q24" s="183"/>
      <c r="R24" s="183"/>
      <c r="S24" s="183"/>
      <c r="T24" s="183"/>
      <c r="U24" s="183"/>
      <c r="V24" s="184"/>
      <c r="W24" s="184"/>
      <c r="X24" s="185"/>
      <c r="Y24" s="185"/>
      <c r="Z24" s="185"/>
      <c r="AA24" s="185"/>
      <c r="AB24" s="185"/>
      <c r="AC24" s="185"/>
      <c r="AD24" s="185"/>
    </row>
    <row r="25" spans="1:30" customFormat="1" ht="15" customHeight="1">
      <c r="A25" s="182"/>
      <c r="B25" s="272" t="s">
        <v>1166</v>
      </c>
      <c r="C25" s="272"/>
      <c r="D25" s="272"/>
      <c r="E25" s="272"/>
      <c r="F25" s="272"/>
      <c r="G25" s="272"/>
      <c r="H25" s="272"/>
      <c r="I25" s="272"/>
      <c r="J25" s="272"/>
      <c r="K25" s="272"/>
      <c r="L25" s="272"/>
      <c r="M25" s="272"/>
      <c r="N25" s="272"/>
      <c r="O25" s="272"/>
      <c r="P25" s="272"/>
      <c r="Q25" s="272"/>
      <c r="R25" s="272"/>
      <c r="S25" s="272"/>
      <c r="T25" s="272"/>
      <c r="U25" s="272"/>
      <c r="V25" s="184"/>
      <c r="W25" s="184"/>
      <c r="X25" s="273" t="s">
        <v>1246</v>
      </c>
      <c r="Y25" s="273"/>
      <c r="Z25" s="273"/>
      <c r="AA25" s="273"/>
      <c r="AB25" s="273"/>
      <c r="AC25" s="273"/>
      <c r="AD25" s="273"/>
    </row>
    <row r="26" spans="1:30" customFormat="1" ht="15" customHeight="1">
      <c r="A26" s="182"/>
      <c r="B26" s="183"/>
      <c r="C26" s="183"/>
      <c r="D26" s="183"/>
      <c r="E26" s="183"/>
      <c r="F26" s="183"/>
      <c r="G26" s="183"/>
      <c r="H26" s="183"/>
      <c r="I26" s="183"/>
      <c r="J26" s="183"/>
      <c r="K26" s="183"/>
      <c r="L26" s="183"/>
      <c r="M26" s="183"/>
      <c r="N26" s="183"/>
      <c r="O26" s="183"/>
      <c r="P26" s="183"/>
      <c r="Q26" s="183"/>
      <c r="R26" s="183"/>
      <c r="S26" s="183"/>
      <c r="T26" s="183"/>
      <c r="U26" s="183"/>
      <c r="V26" s="184"/>
      <c r="W26" s="184"/>
      <c r="X26" s="185"/>
      <c r="Y26" s="185"/>
      <c r="Z26" s="185"/>
      <c r="AA26" s="185"/>
      <c r="AB26" s="185"/>
      <c r="AC26" s="185"/>
      <c r="AD26" s="185"/>
    </row>
    <row r="27" spans="1:30" ht="30" customHeight="1">
      <c r="B27" s="271" t="s">
        <v>8</v>
      </c>
      <c r="C27" s="271"/>
      <c r="D27" s="271"/>
      <c r="E27" s="271"/>
      <c r="F27" s="271"/>
      <c r="G27" s="271"/>
      <c r="H27" s="271"/>
      <c r="I27" s="271"/>
      <c r="J27" s="271"/>
      <c r="K27" s="271"/>
      <c r="L27" s="271"/>
      <c r="M27" s="271"/>
      <c r="N27" s="271"/>
      <c r="O27" s="271"/>
      <c r="P27" s="271"/>
      <c r="Q27" s="271"/>
      <c r="R27" s="271"/>
      <c r="S27" s="271"/>
      <c r="T27" s="271"/>
      <c r="U27" s="271"/>
    </row>
    <row r="28" spans="1:30" ht="15" customHeight="1"/>
    <row r="29" spans="1:30" ht="15" customHeight="1">
      <c r="B29" s="270" t="s">
        <v>9</v>
      </c>
      <c r="C29" s="270"/>
      <c r="D29" s="270"/>
      <c r="E29" s="270"/>
      <c r="F29" s="270"/>
      <c r="G29" s="270"/>
      <c r="H29" s="270"/>
      <c r="I29" s="270"/>
      <c r="J29" s="270"/>
      <c r="K29" s="270"/>
      <c r="L29" s="270"/>
      <c r="M29" s="270"/>
      <c r="N29" s="270"/>
      <c r="O29" s="270"/>
      <c r="P29" s="270"/>
      <c r="Q29" s="270"/>
      <c r="R29" s="270"/>
      <c r="S29" s="270"/>
      <c r="T29" s="270"/>
      <c r="U29" s="270"/>
    </row>
    <row r="30" spans="1:30" ht="15" customHeight="1"/>
    <row r="31" spans="1:30" ht="15" customHeight="1"/>
    <row r="32" spans="1:30" ht="15" customHeight="1"/>
    <row r="33" ht="15" customHeight="1"/>
    <row r="34" ht="15" customHeight="1"/>
    <row r="35" ht="15" customHeight="1"/>
  </sheetData>
  <sheetProtection algorithmName="SHA-512" hashValue="TJA9MFiI3AeuWcPWO/z1YAFp6uCkQikMuVIugrIIyr/bXm/pWdxhx9OTAQzvyRkUHoLSTLfggUkwAxAawFIiHw==" saltValue="KfgscGhI+oFLiDE+TkLGJw==" spinCount="100000" sheet="1"/>
  <mergeCells count="20">
    <mergeCell ref="X25:AD25"/>
    <mergeCell ref="B7:AD7"/>
    <mergeCell ref="B5:AD5"/>
    <mergeCell ref="B3:AD3"/>
    <mergeCell ref="B1:AD1"/>
    <mergeCell ref="B9:L9"/>
    <mergeCell ref="N9:O9"/>
    <mergeCell ref="X19:AD19"/>
    <mergeCell ref="C21:U21"/>
    <mergeCell ref="X21:AD21"/>
    <mergeCell ref="C23:U23"/>
    <mergeCell ref="X23:AD23"/>
    <mergeCell ref="B29:U29"/>
    <mergeCell ref="B11:U11"/>
    <mergeCell ref="B13:U13"/>
    <mergeCell ref="B15:U15"/>
    <mergeCell ref="B17:U17"/>
    <mergeCell ref="B27:U27"/>
    <mergeCell ref="C19:U19"/>
    <mergeCell ref="B25:U25"/>
  </mergeCells>
  <hyperlinks>
    <hyperlink ref="C19:U19" location="CNGE_2023_M1_Secc1_Sub1!AA7" display="Subsección I.1 Instituciones de la Administración Pública de la entidad federativa"/>
    <hyperlink ref="X19:AD19" location="CNGE_2023_M1_Secc1_Sub1!AA7" display="Pregunta 1.1"/>
    <hyperlink ref="C21:U21" location="CNGE_2023_M1_Secc1_Sub2!AA7" display="Subsección I.2 Recursos humanos, presupuestales y materiales"/>
    <hyperlink ref="X21:AD21" location="CNGE_2023_M1_Secc1_Sub2!AA7" display="Preguntas 1.2 a 1.24"/>
    <hyperlink ref="C23:U23" location="CNGE_2023_M1_Secc1_Sub3!AA7" display="Subsección I.3 Ejercicio de funciones específicas"/>
    <hyperlink ref="X23:AD23" location="CNGE_2023_M1_Secc1_Sub3!AA7" display="Preguntas 1.27 a 1.32"/>
    <hyperlink ref="B11:U11" location="Presentación!AA9" display="Presentación"/>
    <hyperlink ref="B13:U13" location="Informantes!AA9" display="Informantes"/>
    <hyperlink ref="B15:U15" location="Participantes!BB9" display="Participantes"/>
    <hyperlink ref="B27:U27" location="Anexo!AA9" display="Anexo. Funciones ejercidas por las instituciones de la Administración Pública de la entidad federativa"/>
    <hyperlink ref="B29:U29" location="Glosario!AA9" display="Glosario"/>
    <hyperlink ref="B25:U25" location="Adición!AA9" display="Adición "/>
    <hyperlink ref="X25:AD25" location="Adición!AA9" display="Preguntas A.1 a A.7"/>
  </hyperlinks>
  <pageMargins left="0.70866141732283472" right="0.70866141732283472" top="0.74803149606299213" bottom="0.74803149606299213" header="0.31496062992125984" footer="0.31496062992125984"/>
  <pageSetup scale="75" orientation="portrait" r:id="rId1"/>
  <headerFooter>
    <oddHeader>&amp;CMódulo 1 Sección I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7"/>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style="19" customWidth="1"/>
    <col min="2" max="30" width="3.7109375" style="19" customWidth="1"/>
    <col min="31" max="31" width="5.7109375" style="19" customWidth="1"/>
    <col min="32" max="16384" width="3.7109375" style="19" hidden="1"/>
  </cols>
  <sheetData>
    <row r="1" spans="2:30"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2:30"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row>
    <row r="4" spans="2:30" ht="15"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row>
    <row r="5" spans="2:30"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spans="2:30" ht="1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2:30" ht="60" customHeight="1">
      <c r="B7" s="274" t="s">
        <v>9</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row>
    <row r="8" spans="2:30" ht="15" customHeight="1">
      <c r="B8" s="21"/>
      <c r="C8" s="20"/>
      <c r="D8" s="20"/>
      <c r="E8" s="20"/>
      <c r="F8" s="20"/>
      <c r="G8" s="20"/>
      <c r="H8" s="20"/>
      <c r="I8" s="20"/>
      <c r="J8" s="20"/>
      <c r="K8" s="20"/>
      <c r="L8" s="20"/>
      <c r="M8" s="20"/>
      <c r="N8" s="21"/>
      <c r="O8" s="20"/>
      <c r="P8" s="20"/>
      <c r="Q8" s="20"/>
      <c r="R8" s="20"/>
      <c r="S8" s="20"/>
      <c r="T8" s="20"/>
      <c r="U8" s="20"/>
      <c r="V8" s="20"/>
      <c r="W8" s="20"/>
      <c r="X8" s="20"/>
      <c r="Y8" s="20"/>
      <c r="Z8" s="20"/>
      <c r="AA8" s="20"/>
      <c r="AB8" s="20"/>
      <c r="AC8" s="20"/>
      <c r="AD8" s="20"/>
    </row>
    <row r="9" spans="2:30" ht="15" customHeight="1" thickBot="1">
      <c r="B9" s="21" t="s">
        <v>3</v>
      </c>
      <c r="C9" s="20"/>
      <c r="D9" s="20"/>
      <c r="E9" s="20"/>
      <c r="F9" s="20"/>
      <c r="G9" s="20"/>
      <c r="H9" s="20"/>
      <c r="I9" s="20"/>
      <c r="J9" s="20"/>
      <c r="K9" s="20"/>
      <c r="L9" s="20"/>
      <c r="M9" s="20"/>
      <c r="N9" s="21" t="s">
        <v>4</v>
      </c>
      <c r="O9" s="20"/>
      <c r="P9" s="20"/>
      <c r="Q9" s="20"/>
      <c r="R9" s="20"/>
      <c r="S9" s="20"/>
      <c r="T9" s="20"/>
      <c r="U9" s="20"/>
      <c r="V9" s="20"/>
      <c r="W9" s="20"/>
      <c r="X9" s="20"/>
      <c r="Y9" s="20"/>
      <c r="Z9" s="20"/>
      <c r="AA9" s="592" t="s">
        <v>0</v>
      </c>
      <c r="AB9" s="592"/>
      <c r="AC9" s="592"/>
      <c r="AD9" s="592"/>
    </row>
    <row r="10" spans="2:30" ht="15" customHeight="1" thickBot="1">
      <c r="B10" s="278" t="str">
        <f>IF(Presentación!B10="","",Presentación!B10)</f>
        <v>Veracruz de Ignacio de la Llave</v>
      </c>
      <c r="C10" s="279"/>
      <c r="D10" s="279"/>
      <c r="E10" s="279"/>
      <c r="F10" s="279"/>
      <c r="G10" s="279"/>
      <c r="H10" s="279"/>
      <c r="I10" s="279"/>
      <c r="J10" s="279"/>
      <c r="K10" s="279"/>
      <c r="L10" s="280"/>
      <c r="M10" s="20"/>
      <c r="N10" s="278" t="str">
        <f>IF(Presentación!N10="","",Presentación!N10)</f>
        <v>230</v>
      </c>
      <c r="O10" s="280"/>
      <c r="P10" s="22"/>
      <c r="Q10" s="22"/>
      <c r="R10" s="22"/>
      <c r="S10" s="22"/>
      <c r="T10" s="22"/>
      <c r="U10" s="22"/>
      <c r="V10" s="22"/>
      <c r="W10" s="22"/>
      <c r="X10" s="22"/>
      <c r="Y10" s="22"/>
      <c r="Z10" s="22"/>
      <c r="AA10" s="22"/>
      <c r="AB10" s="22"/>
      <c r="AC10" s="22"/>
      <c r="AD10" s="22"/>
    </row>
    <row r="11" spans="2:30" ht="15" customHeight="1"/>
    <row r="12" spans="2:30" ht="15" customHeight="1">
      <c r="B12" s="23" t="s">
        <v>588</v>
      </c>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row>
    <row r="13" spans="2:30" ht="48" customHeight="1">
      <c r="B13" s="24"/>
      <c r="C13" s="295" t="s">
        <v>950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row>
    <row r="14" spans="2:30" ht="15" customHeight="1">
      <c r="B14" s="24"/>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row>
    <row r="15" spans="2:30" ht="15" customHeight="1">
      <c r="B15" s="24"/>
      <c r="C15" s="26"/>
      <c r="D15" s="286" t="s">
        <v>589</v>
      </c>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row>
    <row r="16" spans="2:30" ht="15" customHeight="1">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2:30" ht="36" customHeight="1">
      <c r="B17" s="24"/>
      <c r="C17" s="26"/>
      <c r="D17" s="286" t="s">
        <v>724</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row>
    <row r="18" spans="2:30" ht="15" customHeight="1">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row>
    <row r="19" spans="2:30" ht="24" customHeight="1">
      <c r="B19" s="24"/>
      <c r="C19" s="26"/>
      <c r="D19" s="286" t="s">
        <v>590</v>
      </c>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row>
    <row r="20" spans="2:30" ht="15" customHeight="1">
      <c r="B20"/>
      <c r="C20"/>
      <c r="D20"/>
      <c r="E20"/>
      <c r="F20"/>
      <c r="G20"/>
      <c r="H20"/>
      <c r="I20"/>
      <c r="J20"/>
      <c r="K20"/>
      <c r="L20"/>
      <c r="M20"/>
      <c r="N20"/>
      <c r="O20"/>
      <c r="P20"/>
      <c r="Q20"/>
      <c r="R20"/>
      <c r="S20"/>
      <c r="T20"/>
      <c r="U20"/>
      <c r="V20"/>
      <c r="W20"/>
      <c r="X20"/>
      <c r="Y20"/>
      <c r="Z20"/>
      <c r="AA20"/>
      <c r="AB20"/>
      <c r="AC20"/>
      <c r="AD20"/>
    </row>
    <row r="21" spans="2:30" ht="15" customHeight="1">
      <c r="B21" s="27" t="s">
        <v>820</v>
      </c>
      <c r="C21"/>
      <c r="D21"/>
      <c r="E21"/>
      <c r="F21"/>
      <c r="G21"/>
      <c r="H21"/>
      <c r="I21"/>
      <c r="J21"/>
      <c r="K21"/>
      <c r="L21"/>
      <c r="M21"/>
      <c r="N21"/>
      <c r="O21"/>
      <c r="P21"/>
      <c r="Q21"/>
      <c r="R21"/>
      <c r="S21"/>
      <c r="T21"/>
      <c r="U21"/>
      <c r="V21"/>
      <c r="W21"/>
      <c r="X21"/>
      <c r="Y21"/>
      <c r="Z21"/>
      <c r="AA21"/>
      <c r="AB21"/>
      <c r="AC21"/>
      <c r="AD21"/>
    </row>
    <row r="22" spans="2:30" ht="24" customHeight="1">
      <c r="B22"/>
      <c r="C22" s="295" t="s">
        <v>821</v>
      </c>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row>
    <row r="23" spans="2:30" ht="15" customHeight="1">
      <c r="B23" s="27"/>
      <c r="C23"/>
      <c r="D23"/>
      <c r="E23"/>
      <c r="F23"/>
      <c r="G23"/>
      <c r="H23"/>
      <c r="I23"/>
      <c r="J23"/>
      <c r="K23"/>
      <c r="L23"/>
      <c r="M23"/>
      <c r="N23"/>
      <c r="O23"/>
      <c r="P23"/>
      <c r="Q23"/>
      <c r="R23"/>
      <c r="S23"/>
      <c r="T23"/>
      <c r="U23"/>
      <c r="V23"/>
      <c r="W23"/>
      <c r="X23"/>
      <c r="Y23"/>
      <c r="Z23"/>
      <c r="AA23"/>
      <c r="AB23"/>
      <c r="AC23"/>
      <c r="AD23"/>
    </row>
    <row r="24" spans="2:30" ht="15" customHeight="1">
      <c r="B24" s="27" t="s">
        <v>372</v>
      </c>
      <c r="C24"/>
      <c r="D24"/>
      <c r="E24"/>
      <c r="F24"/>
      <c r="G24"/>
      <c r="H24"/>
      <c r="I24"/>
      <c r="J24"/>
      <c r="K24"/>
      <c r="L24"/>
      <c r="M24"/>
      <c r="N24"/>
      <c r="O24"/>
      <c r="P24"/>
      <c r="Q24"/>
      <c r="R24"/>
      <c r="S24"/>
      <c r="T24"/>
      <c r="U24"/>
      <c r="V24"/>
      <c r="W24"/>
      <c r="X24"/>
      <c r="Y24"/>
      <c r="Z24"/>
      <c r="AA24"/>
      <c r="AB24"/>
      <c r="AC24"/>
      <c r="AD24"/>
    </row>
    <row r="25" spans="2:30" ht="24" customHeight="1">
      <c r="B25"/>
      <c r="C25" s="295" t="s">
        <v>717</v>
      </c>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row>
    <row r="26" spans="2:30" ht="15" customHeight="1">
      <c r="B26"/>
      <c r="C26"/>
      <c r="D26"/>
      <c r="E26"/>
      <c r="F26"/>
      <c r="G26"/>
      <c r="H26"/>
      <c r="I26"/>
      <c r="J26"/>
      <c r="K26"/>
      <c r="L26"/>
      <c r="M26"/>
      <c r="N26"/>
      <c r="O26"/>
      <c r="P26"/>
      <c r="Q26"/>
      <c r="R26"/>
      <c r="S26"/>
      <c r="T26"/>
      <c r="U26"/>
      <c r="V26"/>
      <c r="W26"/>
      <c r="X26"/>
      <c r="Y26"/>
      <c r="Z26"/>
      <c r="AA26"/>
      <c r="AB26"/>
      <c r="AC26"/>
      <c r="AD26"/>
    </row>
    <row r="27" spans="2:30" ht="15" customHeight="1">
      <c r="B27" s="27" t="s">
        <v>931</v>
      </c>
      <c r="C27"/>
      <c r="D27"/>
      <c r="E27"/>
      <c r="F27"/>
      <c r="G27"/>
      <c r="H27"/>
      <c r="I27"/>
      <c r="J27"/>
      <c r="K27"/>
      <c r="L27"/>
      <c r="M27"/>
      <c r="N27"/>
      <c r="O27"/>
      <c r="P27"/>
      <c r="Q27"/>
      <c r="R27"/>
      <c r="S27"/>
      <c r="T27"/>
      <c r="U27"/>
      <c r="V27"/>
      <c r="W27"/>
      <c r="X27"/>
      <c r="Y27"/>
      <c r="Z27"/>
      <c r="AA27"/>
      <c r="AB27"/>
      <c r="AC27"/>
      <c r="AD27"/>
    </row>
    <row r="28" spans="2:30" ht="60" customHeight="1">
      <c r="B28"/>
      <c r="C28" s="295" t="s">
        <v>1001</v>
      </c>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row>
    <row r="29" spans="2:30" ht="15" customHeight="1">
      <c r="B29"/>
      <c r="C29"/>
      <c r="D29"/>
      <c r="E29"/>
      <c r="F29"/>
      <c r="G29"/>
      <c r="H29"/>
      <c r="I29"/>
      <c r="J29"/>
      <c r="K29"/>
      <c r="L29"/>
      <c r="M29"/>
      <c r="N29"/>
      <c r="O29"/>
      <c r="P29"/>
      <c r="Q29"/>
      <c r="R29"/>
      <c r="S29"/>
      <c r="T29"/>
      <c r="U29"/>
      <c r="V29"/>
      <c r="W29"/>
      <c r="X29"/>
      <c r="Y29"/>
      <c r="Z29"/>
      <c r="AA29"/>
      <c r="AB29"/>
      <c r="AC29"/>
      <c r="AD29"/>
    </row>
    <row r="30" spans="2:30" ht="15" customHeight="1">
      <c r="B30" s="27" t="s">
        <v>932</v>
      </c>
      <c r="C30"/>
      <c r="D30"/>
      <c r="E30"/>
      <c r="F30"/>
      <c r="G30"/>
      <c r="H30"/>
      <c r="I30"/>
      <c r="J30"/>
      <c r="K30"/>
      <c r="L30"/>
      <c r="M30"/>
      <c r="N30"/>
      <c r="O30"/>
      <c r="P30"/>
      <c r="Q30"/>
      <c r="R30"/>
      <c r="S30"/>
      <c r="T30"/>
      <c r="U30"/>
      <c r="V30"/>
      <c r="W30"/>
      <c r="X30"/>
      <c r="Y30"/>
      <c r="Z30"/>
      <c r="AA30"/>
      <c r="AB30"/>
      <c r="AC30"/>
      <c r="AD30"/>
    </row>
    <row r="31" spans="2:30" ht="48" customHeight="1">
      <c r="B31"/>
      <c r="C31" s="295" t="s">
        <v>1003</v>
      </c>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row>
    <row r="32" spans="2:30" ht="15" customHeight="1">
      <c r="B32" s="27"/>
      <c r="C32"/>
      <c r="D32"/>
      <c r="E32"/>
      <c r="F32"/>
      <c r="G32"/>
      <c r="H32"/>
      <c r="I32"/>
      <c r="J32"/>
      <c r="K32"/>
      <c r="L32"/>
      <c r="M32"/>
      <c r="N32"/>
      <c r="O32"/>
      <c r="P32"/>
      <c r="Q32"/>
      <c r="R32"/>
      <c r="S32"/>
      <c r="T32"/>
      <c r="U32"/>
      <c r="V32"/>
      <c r="W32"/>
      <c r="X32"/>
      <c r="Y32"/>
      <c r="Z32"/>
      <c r="AA32"/>
      <c r="AB32"/>
      <c r="AC32"/>
      <c r="AD32"/>
    </row>
    <row r="33" spans="2:30" ht="15" customHeight="1">
      <c r="B33" s="27" t="s">
        <v>1227</v>
      </c>
      <c r="C33"/>
      <c r="D33"/>
      <c r="E33"/>
      <c r="F33"/>
      <c r="G33"/>
      <c r="H33"/>
      <c r="I33"/>
      <c r="J33"/>
      <c r="K33"/>
      <c r="L33"/>
      <c r="M33"/>
      <c r="N33"/>
      <c r="O33"/>
      <c r="P33"/>
      <c r="Q33"/>
      <c r="R33"/>
      <c r="S33"/>
      <c r="T33"/>
      <c r="U33"/>
      <c r="V33"/>
      <c r="W33"/>
      <c r="X33"/>
      <c r="Y33"/>
      <c r="Z33"/>
      <c r="AA33"/>
      <c r="AB33"/>
      <c r="AC33"/>
      <c r="AD33"/>
    </row>
    <row r="34" spans="2:30" ht="24" customHeight="1">
      <c r="B34"/>
      <c r="C34" s="295" t="s">
        <v>1209</v>
      </c>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row>
    <row r="35" spans="2:30" ht="15" customHeight="1">
      <c r="B35" s="27"/>
      <c r="C35"/>
      <c r="D35"/>
      <c r="E35"/>
      <c r="F35"/>
      <c r="G35"/>
      <c r="H35"/>
      <c r="I35"/>
      <c r="J35"/>
      <c r="K35"/>
      <c r="L35"/>
      <c r="M35"/>
      <c r="N35"/>
      <c r="O35"/>
      <c r="P35"/>
      <c r="Q35"/>
      <c r="R35"/>
      <c r="S35"/>
      <c r="T35"/>
      <c r="U35"/>
      <c r="V35"/>
      <c r="W35"/>
      <c r="X35"/>
      <c r="Y35"/>
      <c r="Z35"/>
      <c r="AA35"/>
      <c r="AB35"/>
      <c r="AC35"/>
      <c r="AD35"/>
    </row>
    <row r="36" spans="2:30" ht="15" customHeight="1">
      <c r="B36" s="27" t="s">
        <v>725</v>
      </c>
      <c r="C36"/>
      <c r="D36"/>
      <c r="E36"/>
      <c r="F36"/>
      <c r="G36"/>
      <c r="H36"/>
      <c r="I36"/>
      <c r="J36"/>
      <c r="K36"/>
      <c r="L36"/>
      <c r="M36"/>
      <c r="N36"/>
      <c r="O36"/>
      <c r="P36"/>
      <c r="Q36"/>
      <c r="R36"/>
      <c r="S36"/>
      <c r="T36"/>
      <c r="U36"/>
      <c r="V36"/>
      <c r="W36"/>
      <c r="X36"/>
      <c r="Y36"/>
      <c r="Z36"/>
      <c r="AA36"/>
      <c r="AB36"/>
      <c r="AC36"/>
      <c r="AD36"/>
    </row>
    <row r="37" spans="2:30" ht="60" customHeight="1">
      <c r="B37"/>
      <c r="C37" s="295" t="s">
        <v>1040</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row>
    <row r="38" spans="2:30" ht="15" customHeight="1"/>
    <row r="39" spans="2:30" ht="48" customHeight="1">
      <c r="B39"/>
      <c r="C39"/>
      <c r="D39" s="295" t="s">
        <v>1041</v>
      </c>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row>
    <row r="40" spans="2:30" ht="15" customHeight="1"/>
    <row r="41" spans="2:30" ht="36" customHeight="1">
      <c r="B41"/>
      <c r="C41"/>
      <c r="D41" s="295" t="s">
        <v>1042</v>
      </c>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row>
    <row r="42" spans="2:30" ht="15" customHeight="1"/>
    <row r="43" spans="2:30" ht="36" customHeight="1">
      <c r="B43"/>
      <c r="C43"/>
      <c r="D43" s="295" t="s">
        <v>1043</v>
      </c>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row>
    <row r="44" spans="2:30" ht="15" customHeight="1"/>
    <row r="45" spans="2:30" ht="24" customHeight="1">
      <c r="B45"/>
      <c r="C45"/>
      <c r="D45" s="295" t="s">
        <v>726</v>
      </c>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row>
    <row r="46" spans="2:30" ht="15" customHeight="1">
      <c r="B46"/>
      <c r="C46"/>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row>
    <row r="47" spans="2:30" ht="15" customHeight="1">
      <c r="B47" s="23" t="s">
        <v>591</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row>
    <row r="48" spans="2:30" ht="36" customHeight="1">
      <c r="B48" s="29"/>
      <c r="C48" s="286" t="s">
        <v>592</v>
      </c>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row>
    <row r="49" spans="2:30" ht="15" customHeight="1">
      <c r="B49"/>
      <c r="C49"/>
      <c r="D49"/>
      <c r="E49"/>
      <c r="F49"/>
      <c r="G49"/>
      <c r="H49"/>
      <c r="I49"/>
      <c r="J49"/>
      <c r="K49"/>
      <c r="L49"/>
      <c r="M49"/>
      <c r="N49"/>
      <c r="O49"/>
      <c r="P49"/>
      <c r="Q49"/>
      <c r="R49"/>
      <c r="S49"/>
      <c r="T49"/>
      <c r="U49"/>
      <c r="V49"/>
      <c r="W49"/>
      <c r="X49"/>
      <c r="Y49"/>
      <c r="Z49"/>
      <c r="AA49"/>
      <c r="AB49"/>
      <c r="AC49"/>
      <c r="AD49"/>
    </row>
    <row r="50" spans="2:30" ht="36" customHeight="1">
      <c r="B50"/>
      <c r="C50"/>
      <c r="D50" s="295" t="s">
        <v>593</v>
      </c>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row>
    <row r="51" spans="2:30" ht="15" customHeight="1">
      <c r="B51"/>
      <c r="C51"/>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row>
    <row r="52" spans="2:30" ht="24" customHeight="1">
      <c r="B52"/>
      <c r="C52"/>
      <c r="D52" s="295" t="s">
        <v>594</v>
      </c>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row>
    <row r="53" spans="2:30" ht="15" customHeight="1">
      <c r="B53"/>
      <c r="C53"/>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row>
    <row r="54" spans="2:30" ht="36" customHeight="1">
      <c r="B54"/>
      <c r="C54"/>
      <c r="D54" s="295" t="s">
        <v>595</v>
      </c>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row>
    <row r="55" spans="2:30" ht="15" customHeight="1">
      <c r="B55"/>
      <c r="C55"/>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row>
    <row r="56" spans="2:30" ht="48" customHeight="1">
      <c r="B56"/>
      <c r="C56"/>
      <c r="D56" s="295" t="s">
        <v>596</v>
      </c>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row>
    <row r="57" spans="2:30" ht="15" customHeight="1">
      <c r="B57"/>
      <c r="C57"/>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row>
    <row r="58" spans="2:30" ht="36" customHeight="1">
      <c r="B58"/>
      <c r="C58"/>
      <c r="D58" s="295" t="s">
        <v>597</v>
      </c>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row>
    <row r="59" spans="2:30" ht="15" customHeight="1">
      <c r="B59"/>
      <c r="C59"/>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row>
    <row r="60" spans="2:30" ht="24" customHeight="1">
      <c r="B60"/>
      <c r="C60"/>
      <c r="D60" s="295" t="s">
        <v>598</v>
      </c>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row>
    <row r="61" spans="2:30" ht="15" customHeight="1">
      <c r="B61"/>
      <c r="C61"/>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row>
    <row r="62" spans="2:30" ht="48" customHeight="1">
      <c r="B62"/>
      <c r="C62"/>
      <c r="D62" s="295" t="s">
        <v>599</v>
      </c>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row>
    <row r="63" spans="2:30" ht="15" customHeight="1">
      <c r="B63"/>
      <c r="C63"/>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row>
    <row r="64" spans="2:30" ht="48" customHeight="1">
      <c r="B64"/>
      <c r="C64"/>
      <c r="D64" s="295" t="s">
        <v>600</v>
      </c>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row>
    <row r="65" spans="2:30" ht="15" customHeight="1">
      <c r="B65"/>
      <c r="C65"/>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row>
    <row r="66" spans="2:30" ht="48" customHeight="1">
      <c r="B66"/>
      <c r="C66"/>
      <c r="D66" s="295" t="s">
        <v>601</v>
      </c>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row>
    <row r="67" spans="2:30" ht="15" customHeight="1">
      <c r="B67"/>
      <c r="C67"/>
      <c r="D67"/>
      <c r="E67"/>
      <c r="F67"/>
      <c r="G67"/>
      <c r="H67"/>
      <c r="I67"/>
      <c r="J67"/>
      <c r="K67"/>
      <c r="L67"/>
      <c r="M67"/>
      <c r="N67"/>
      <c r="O67"/>
      <c r="P67"/>
      <c r="Q67"/>
      <c r="R67"/>
      <c r="S67"/>
      <c r="T67"/>
      <c r="U67"/>
      <c r="V67"/>
      <c r="W67"/>
      <c r="X67"/>
      <c r="Y67"/>
      <c r="Z67"/>
      <c r="AA67"/>
      <c r="AB67"/>
      <c r="AC67"/>
      <c r="AD67"/>
    </row>
    <row r="68" spans="2:30" ht="15" customHeight="1">
      <c r="B68" s="27" t="s">
        <v>620</v>
      </c>
      <c r="C68"/>
      <c r="D68"/>
      <c r="E68"/>
      <c r="F68"/>
      <c r="G68"/>
      <c r="H68"/>
      <c r="I68"/>
      <c r="J68"/>
      <c r="K68"/>
      <c r="L68"/>
      <c r="M68"/>
      <c r="N68"/>
      <c r="O68"/>
      <c r="P68"/>
      <c r="Q68"/>
      <c r="R68"/>
      <c r="S68"/>
      <c r="T68"/>
      <c r="U68"/>
      <c r="V68"/>
      <c r="W68"/>
      <c r="X68"/>
      <c r="Y68"/>
      <c r="Z68"/>
      <c r="AA68"/>
      <c r="AB68"/>
      <c r="AC68"/>
      <c r="AD68"/>
    </row>
    <row r="69" spans="2:30" ht="15" customHeight="1">
      <c r="B69"/>
      <c r="C69" s="295" t="s">
        <v>621</v>
      </c>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row>
    <row r="70" spans="2:30" ht="15" customHeight="1">
      <c r="B70"/>
      <c r="C70"/>
      <c r="D70"/>
      <c r="E70"/>
      <c r="F70"/>
      <c r="G70"/>
      <c r="H70"/>
      <c r="I70"/>
      <c r="J70"/>
      <c r="K70"/>
      <c r="L70"/>
      <c r="M70"/>
      <c r="N70"/>
      <c r="O70"/>
      <c r="P70"/>
      <c r="Q70"/>
      <c r="R70"/>
      <c r="S70"/>
      <c r="T70"/>
      <c r="U70"/>
      <c r="V70"/>
      <c r="W70"/>
      <c r="X70"/>
      <c r="Y70"/>
      <c r="Z70"/>
      <c r="AA70"/>
      <c r="AB70"/>
      <c r="AC70"/>
      <c r="AD70"/>
    </row>
    <row r="71" spans="2:30" ht="15" customHeight="1">
      <c r="B71" s="27" t="s">
        <v>374</v>
      </c>
      <c r="C71"/>
      <c r="D71"/>
      <c r="E71"/>
      <c r="F71"/>
      <c r="G71"/>
      <c r="H71"/>
      <c r="I71"/>
      <c r="J71"/>
      <c r="K71"/>
      <c r="L71"/>
      <c r="M71"/>
      <c r="N71"/>
      <c r="O71"/>
      <c r="P71"/>
      <c r="Q71"/>
      <c r="R71"/>
      <c r="S71"/>
      <c r="T71"/>
      <c r="U71"/>
      <c r="V71"/>
      <c r="W71"/>
      <c r="X71"/>
      <c r="Y71"/>
      <c r="Z71"/>
      <c r="AA71"/>
      <c r="AB71"/>
      <c r="AC71"/>
      <c r="AD71"/>
    </row>
    <row r="72" spans="2:30" ht="24" customHeight="1">
      <c r="B72"/>
      <c r="C72" s="295" t="s">
        <v>602</v>
      </c>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row>
    <row r="73" spans="2:30" ht="15" customHeight="1">
      <c r="B73"/>
      <c r="C73"/>
      <c r="D73"/>
      <c r="E73"/>
      <c r="F73"/>
      <c r="G73"/>
      <c r="H73"/>
      <c r="I73"/>
      <c r="J73"/>
      <c r="K73"/>
      <c r="L73"/>
      <c r="M73"/>
      <c r="N73"/>
      <c r="O73"/>
      <c r="P73"/>
      <c r="Q73"/>
      <c r="R73"/>
      <c r="S73"/>
      <c r="T73"/>
      <c r="U73"/>
      <c r="V73"/>
      <c r="W73"/>
      <c r="X73"/>
      <c r="Y73"/>
      <c r="Z73"/>
      <c r="AA73"/>
      <c r="AB73"/>
      <c r="AC73"/>
      <c r="AD73"/>
    </row>
    <row r="74" spans="2:30" ht="15" customHeight="1">
      <c r="B74" s="27" t="s">
        <v>371</v>
      </c>
      <c r="C74"/>
      <c r="D74"/>
      <c r="E74"/>
      <c r="F74"/>
      <c r="G74"/>
      <c r="H74"/>
      <c r="I74"/>
      <c r="J74"/>
      <c r="K74"/>
      <c r="L74"/>
      <c r="M74"/>
      <c r="N74"/>
      <c r="O74"/>
      <c r="P74"/>
      <c r="Q74"/>
      <c r="R74"/>
      <c r="S74"/>
      <c r="T74"/>
      <c r="U74"/>
      <c r="V74"/>
      <c r="W74"/>
      <c r="X74"/>
      <c r="Y74"/>
      <c r="Z74"/>
      <c r="AA74"/>
      <c r="AB74"/>
      <c r="AC74"/>
      <c r="AD74"/>
    </row>
    <row r="75" spans="2:30" ht="36" customHeight="1">
      <c r="B75"/>
      <c r="C75" s="295" t="s">
        <v>718</v>
      </c>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row>
    <row r="76" spans="2:30" ht="15" customHeight="1">
      <c r="B76"/>
      <c r="C76"/>
      <c r="D76"/>
      <c r="E76"/>
      <c r="F76"/>
      <c r="G76"/>
      <c r="H76"/>
      <c r="I76"/>
      <c r="J76"/>
      <c r="K76"/>
      <c r="L76"/>
      <c r="M76"/>
      <c r="N76"/>
      <c r="O76"/>
      <c r="P76"/>
      <c r="Q76"/>
      <c r="R76"/>
      <c r="S76"/>
      <c r="T76"/>
      <c r="U76"/>
      <c r="V76"/>
      <c r="W76"/>
      <c r="X76"/>
      <c r="Y76"/>
      <c r="Z76"/>
      <c r="AA76"/>
      <c r="AB76"/>
      <c r="AC76"/>
      <c r="AD76"/>
    </row>
    <row r="77" spans="2:30" ht="15" customHeight="1">
      <c r="B77" s="27" t="s">
        <v>370</v>
      </c>
      <c r="C77"/>
      <c r="D77"/>
      <c r="E77"/>
      <c r="F77"/>
      <c r="G77"/>
      <c r="H77"/>
      <c r="I77"/>
      <c r="J77"/>
      <c r="K77"/>
      <c r="L77"/>
      <c r="M77"/>
      <c r="N77"/>
      <c r="O77"/>
      <c r="P77"/>
      <c r="Q77"/>
      <c r="R77"/>
      <c r="S77"/>
      <c r="T77"/>
      <c r="U77"/>
      <c r="V77"/>
      <c r="W77"/>
      <c r="X77"/>
      <c r="Y77"/>
      <c r="Z77"/>
      <c r="AA77"/>
      <c r="AB77"/>
      <c r="AC77"/>
      <c r="AD77"/>
    </row>
    <row r="78" spans="2:30" ht="60" customHeight="1">
      <c r="B78"/>
      <c r="C78" s="295" t="s">
        <v>719</v>
      </c>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row>
    <row r="79" spans="2:30" ht="15" customHeight="1">
      <c r="B79"/>
      <c r="C79"/>
      <c r="D79"/>
      <c r="E79"/>
      <c r="F79"/>
      <c r="G79"/>
      <c r="H79"/>
      <c r="I79"/>
      <c r="J79"/>
      <c r="K79"/>
      <c r="L79"/>
      <c r="M79"/>
      <c r="N79"/>
      <c r="O79"/>
      <c r="P79"/>
      <c r="Q79"/>
      <c r="R79"/>
      <c r="S79"/>
      <c r="T79"/>
      <c r="U79"/>
      <c r="V79"/>
      <c r="W79"/>
      <c r="X79"/>
      <c r="Y79"/>
      <c r="Z79"/>
      <c r="AA79"/>
      <c r="AB79"/>
      <c r="AC79"/>
      <c r="AD79"/>
    </row>
    <row r="80" spans="2:30" ht="15" customHeight="1">
      <c r="B80" s="27" t="s">
        <v>373</v>
      </c>
      <c r="C80"/>
      <c r="D80"/>
      <c r="E80"/>
      <c r="F80"/>
      <c r="G80"/>
      <c r="H80"/>
      <c r="I80"/>
      <c r="J80"/>
      <c r="K80"/>
      <c r="L80"/>
      <c r="M80"/>
      <c r="N80"/>
      <c r="O80"/>
      <c r="P80"/>
      <c r="Q80"/>
      <c r="R80"/>
      <c r="S80"/>
      <c r="T80"/>
      <c r="U80"/>
      <c r="V80"/>
      <c r="W80"/>
      <c r="X80"/>
      <c r="Y80"/>
      <c r="Z80"/>
      <c r="AA80"/>
      <c r="AB80"/>
      <c r="AC80"/>
      <c r="AD80"/>
    </row>
    <row r="81" spans="2:30" ht="24" customHeight="1">
      <c r="B81"/>
      <c r="C81" s="295" t="s">
        <v>720</v>
      </c>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2:30" ht="15" customHeight="1">
      <c r="B82"/>
      <c r="C82"/>
      <c r="D82"/>
      <c r="E82"/>
      <c r="F82"/>
      <c r="G82"/>
      <c r="H82"/>
      <c r="I82"/>
      <c r="J82"/>
      <c r="K82"/>
      <c r="L82"/>
      <c r="M82"/>
      <c r="N82"/>
      <c r="O82"/>
      <c r="P82"/>
      <c r="Q82"/>
      <c r="R82"/>
      <c r="S82"/>
      <c r="T82"/>
      <c r="U82"/>
      <c r="V82"/>
      <c r="W82"/>
      <c r="X82"/>
      <c r="Y82"/>
      <c r="Z82"/>
      <c r="AA82"/>
      <c r="AB82"/>
      <c r="AC82"/>
      <c r="AD82"/>
    </row>
    <row r="83" spans="2:30" ht="15" customHeight="1">
      <c r="B83" s="27" t="s">
        <v>806</v>
      </c>
      <c r="C83"/>
      <c r="D83"/>
      <c r="E83"/>
      <c r="F83"/>
      <c r="G83"/>
      <c r="H83"/>
      <c r="I83"/>
      <c r="J83"/>
      <c r="K83"/>
      <c r="L83"/>
      <c r="M83"/>
      <c r="N83"/>
      <c r="O83"/>
      <c r="P83"/>
      <c r="Q83"/>
      <c r="R83"/>
      <c r="S83"/>
      <c r="T83"/>
      <c r="U83"/>
      <c r="V83"/>
      <c r="W83"/>
      <c r="X83"/>
      <c r="Y83"/>
      <c r="Z83"/>
      <c r="AA83"/>
      <c r="AB83"/>
      <c r="AC83"/>
      <c r="AD83"/>
    </row>
    <row r="84" spans="2:30" ht="36" customHeight="1">
      <c r="B84"/>
      <c r="C84" s="295" t="s">
        <v>822</v>
      </c>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2:30" ht="15" customHeight="1">
      <c r="B85"/>
      <c r="C85"/>
      <c r="D85"/>
      <c r="E85"/>
      <c r="F85"/>
      <c r="G85"/>
      <c r="H85"/>
      <c r="I85"/>
      <c r="J85"/>
      <c r="K85"/>
      <c r="L85"/>
      <c r="M85"/>
      <c r="N85"/>
      <c r="O85"/>
      <c r="P85"/>
      <c r="Q85"/>
      <c r="R85"/>
      <c r="S85"/>
      <c r="T85"/>
      <c r="U85"/>
      <c r="V85"/>
      <c r="W85"/>
      <c r="X85"/>
      <c r="Y85"/>
      <c r="Z85"/>
      <c r="AA85"/>
      <c r="AB85"/>
      <c r="AC85"/>
      <c r="AD85"/>
    </row>
    <row r="86" spans="2:30" ht="15" customHeight="1">
      <c r="B86" s="27" t="s">
        <v>804</v>
      </c>
      <c r="C86"/>
      <c r="D86"/>
      <c r="E86"/>
      <c r="F86"/>
      <c r="G86"/>
      <c r="H86"/>
      <c r="I86"/>
      <c r="J86"/>
      <c r="K86"/>
      <c r="L86"/>
      <c r="M86"/>
      <c r="N86"/>
      <c r="O86"/>
      <c r="P86"/>
      <c r="Q86"/>
      <c r="R86"/>
      <c r="S86"/>
      <c r="T86"/>
      <c r="U86"/>
      <c r="V86"/>
      <c r="W86"/>
      <c r="X86"/>
      <c r="Y86"/>
      <c r="Z86"/>
      <c r="AA86"/>
      <c r="AB86"/>
      <c r="AC86"/>
      <c r="AD86"/>
    </row>
    <row r="87" spans="2:30" ht="36" customHeight="1">
      <c r="B87"/>
      <c r="C87" s="295" t="s">
        <v>823</v>
      </c>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2:30" ht="15" customHeight="1">
      <c r="B88"/>
      <c r="C88"/>
      <c r="D88"/>
      <c r="E88"/>
      <c r="F88"/>
      <c r="G88"/>
      <c r="H88"/>
      <c r="I88"/>
      <c r="J88"/>
      <c r="K88"/>
      <c r="L88"/>
      <c r="M88"/>
      <c r="N88"/>
      <c r="O88"/>
      <c r="P88"/>
      <c r="Q88"/>
      <c r="R88"/>
      <c r="S88"/>
      <c r="T88"/>
      <c r="U88"/>
      <c r="V88"/>
      <c r="W88"/>
      <c r="X88"/>
      <c r="Y88"/>
      <c r="Z88"/>
      <c r="AA88"/>
      <c r="AB88"/>
      <c r="AC88"/>
      <c r="AD88"/>
    </row>
    <row r="89" spans="2:30" ht="15" customHeight="1">
      <c r="B89" s="27" t="s">
        <v>805</v>
      </c>
      <c r="C89"/>
      <c r="D89"/>
      <c r="E89"/>
      <c r="F89"/>
      <c r="G89"/>
      <c r="H89"/>
      <c r="I89"/>
      <c r="J89"/>
      <c r="K89"/>
      <c r="L89"/>
      <c r="M89"/>
      <c r="N89"/>
      <c r="O89"/>
      <c r="P89"/>
      <c r="Q89"/>
      <c r="R89"/>
      <c r="S89"/>
      <c r="T89"/>
      <c r="U89"/>
      <c r="V89"/>
      <c r="W89"/>
      <c r="X89"/>
      <c r="Y89"/>
      <c r="Z89"/>
      <c r="AA89"/>
      <c r="AB89"/>
      <c r="AC89"/>
      <c r="AD89"/>
    </row>
    <row r="90" spans="2:30" ht="36" customHeight="1">
      <c r="B90"/>
      <c r="C90" s="295" t="s">
        <v>824</v>
      </c>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2:30" ht="15" customHeight="1">
      <c r="B91"/>
      <c r="C91"/>
      <c r="D91"/>
      <c r="E91"/>
      <c r="F91"/>
      <c r="G91"/>
      <c r="H91"/>
      <c r="I91"/>
      <c r="J91"/>
      <c r="K91"/>
      <c r="L91"/>
      <c r="M91"/>
      <c r="N91"/>
      <c r="O91"/>
      <c r="P91"/>
      <c r="Q91"/>
      <c r="R91"/>
      <c r="S91"/>
      <c r="T91"/>
      <c r="U91"/>
      <c r="V91"/>
      <c r="W91"/>
      <c r="X91"/>
      <c r="Y91"/>
      <c r="Z91"/>
      <c r="AA91"/>
      <c r="AB91"/>
      <c r="AC91"/>
      <c r="AD91"/>
    </row>
    <row r="92" spans="2:30" ht="15" customHeight="1">
      <c r="B92" s="27" t="s">
        <v>603</v>
      </c>
      <c r="C92"/>
      <c r="D92"/>
      <c r="E92"/>
      <c r="F92"/>
      <c r="G92"/>
      <c r="H92"/>
      <c r="I92"/>
      <c r="J92"/>
      <c r="K92"/>
      <c r="L92"/>
      <c r="M92"/>
      <c r="N92"/>
      <c r="O92"/>
      <c r="P92"/>
      <c r="Q92"/>
      <c r="R92"/>
      <c r="S92"/>
      <c r="T92"/>
      <c r="U92"/>
      <c r="V92"/>
      <c r="W92"/>
      <c r="X92"/>
      <c r="Y92"/>
      <c r="Z92"/>
      <c r="AA92"/>
      <c r="AB92"/>
      <c r="AC92"/>
      <c r="AD92"/>
    </row>
    <row r="93" spans="2:30" ht="24" customHeight="1">
      <c r="B93"/>
      <c r="C93" s="295" t="s">
        <v>636</v>
      </c>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2:30" ht="15" customHeight="1">
      <c r="B94"/>
      <c r="C94"/>
      <c r="D94"/>
      <c r="E94"/>
      <c r="F94"/>
      <c r="G94"/>
      <c r="H94"/>
      <c r="I94"/>
      <c r="J94"/>
      <c r="K94"/>
      <c r="L94"/>
      <c r="M94"/>
      <c r="N94"/>
      <c r="O94"/>
      <c r="P94"/>
      <c r="Q94"/>
      <c r="R94"/>
      <c r="S94"/>
      <c r="T94"/>
      <c r="U94"/>
      <c r="V94"/>
      <c r="W94"/>
      <c r="X94"/>
      <c r="Y94"/>
      <c r="Z94"/>
      <c r="AA94"/>
      <c r="AB94"/>
      <c r="AC94"/>
      <c r="AD94"/>
    </row>
    <row r="95" spans="2:30" ht="15" customHeight="1">
      <c r="B95" s="27" t="s">
        <v>1212</v>
      </c>
      <c r="C95"/>
      <c r="D95"/>
      <c r="E95"/>
      <c r="F95"/>
      <c r="G95"/>
      <c r="H95"/>
      <c r="I95"/>
      <c r="J95"/>
      <c r="K95"/>
      <c r="L95"/>
      <c r="M95"/>
      <c r="N95"/>
      <c r="O95"/>
      <c r="P95"/>
      <c r="Q95"/>
      <c r="R95"/>
      <c r="S95"/>
      <c r="T95"/>
      <c r="U95"/>
      <c r="V95"/>
      <c r="W95"/>
      <c r="X95"/>
      <c r="Y95"/>
      <c r="Z95"/>
      <c r="AA95"/>
      <c r="AB95"/>
      <c r="AC95"/>
      <c r="AD95"/>
    </row>
    <row r="96" spans="2:30" ht="36" customHeight="1">
      <c r="B96"/>
      <c r="C96" s="295" t="s">
        <v>1211</v>
      </c>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2:30" ht="15" customHeight="1">
      <c r="B97"/>
      <c r="C97"/>
      <c r="D97"/>
      <c r="E97"/>
      <c r="F97"/>
      <c r="G97"/>
      <c r="H97"/>
      <c r="I97"/>
      <c r="J97"/>
      <c r="K97"/>
      <c r="L97"/>
      <c r="M97"/>
      <c r="N97"/>
      <c r="O97"/>
      <c r="P97"/>
      <c r="Q97"/>
      <c r="R97"/>
      <c r="S97"/>
      <c r="T97"/>
      <c r="U97"/>
      <c r="V97"/>
      <c r="W97"/>
      <c r="X97"/>
      <c r="Y97"/>
      <c r="Z97"/>
      <c r="AA97"/>
      <c r="AB97"/>
      <c r="AC97"/>
      <c r="AD97"/>
    </row>
    <row r="98" spans="2:30" ht="36" customHeight="1">
      <c r="B98"/>
      <c r="C98"/>
      <c r="D98" s="295" t="s">
        <v>1213</v>
      </c>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2:30" ht="15" customHeight="1">
      <c r="B99"/>
      <c r="C99"/>
      <c r="D99"/>
      <c r="E99"/>
      <c r="F99"/>
      <c r="G99"/>
      <c r="H99"/>
      <c r="I99"/>
      <c r="J99"/>
      <c r="K99"/>
      <c r="L99"/>
      <c r="M99"/>
      <c r="N99"/>
      <c r="O99"/>
      <c r="P99"/>
      <c r="Q99"/>
      <c r="R99"/>
      <c r="S99"/>
      <c r="T99"/>
      <c r="U99"/>
      <c r="V99"/>
      <c r="W99"/>
      <c r="X99"/>
      <c r="Y99"/>
      <c r="Z99"/>
      <c r="AA99"/>
      <c r="AB99"/>
      <c r="AC99"/>
      <c r="AD99"/>
    </row>
    <row r="100" spans="2:30" ht="36" customHeight="1">
      <c r="B100"/>
      <c r="C100"/>
      <c r="D100" s="295" t="s">
        <v>1214</v>
      </c>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2:30" ht="15" customHeight="1">
      <c r="B101"/>
      <c r="C101"/>
      <c r="D101"/>
      <c r="E101"/>
      <c r="F101"/>
      <c r="G101"/>
      <c r="H101"/>
      <c r="I101"/>
      <c r="J101"/>
      <c r="K101"/>
      <c r="L101"/>
      <c r="M101"/>
      <c r="N101"/>
      <c r="O101"/>
      <c r="P101"/>
      <c r="Q101"/>
      <c r="R101"/>
      <c r="S101"/>
      <c r="T101"/>
      <c r="U101"/>
      <c r="V101"/>
      <c r="W101"/>
      <c r="X101"/>
      <c r="Y101"/>
      <c r="Z101"/>
      <c r="AA101"/>
      <c r="AB101"/>
      <c r="AC101"/>
      <c r="AD101"/>
    </row>
    <row r="102" spans="2:30" ht="36" customHeight="1">
      <c r="B102"/>
      <c r="C102"/>
      <c r="D102" s="295" t="s">
        <v>1215</v>
      </c>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2:30" ht="15" customHeight="1">
      <c r="B103"/>
      <c r="C103"/>
      <c r="D103"/>
      <c r="E103"/>
      <c r="F103"/>
      <c r="G103"/>
      <c r="H103"/>
      <c r="I103"/>
      <c r="J103"/>
      <c r="K103"/>
      <c r="L103"/>
      <c r="M103"/>
      <c r="N103"/>
      <c r="O103"/>
      <c r="P103"/>
      <c r="Q103"/>
      <c r="R103"/>
      <c r="S103"/>
      <c r="T103"/>
      <c r="U103"/>
      <c r="V103"/>
      <c r="W103"/>
      <c r="X103"/>
      <c r="Y103"/>
      <c r="Z103"/>
      <c r="AA103"/>
      <c r="AB103"/>
      <c r="AC103"/>
      <c r="AD103"/>
    </row>
    <row r="104" spans="2:30" ht="24" customHeight="1">
      <c r="B104"/>
      <c r="C104"/>
      <c r="D104" s="295" t="s">
        <v>1216</v>
      </c>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2:30" ht="15" customHeight="1">
      <c r="B105"/>
      <c r="C105"/>
      <c r="D105"/>
      <c r="E105"/>
      <c r="F105"/>
      <c r="G105"/>
      <c r="H105"/>
      <c r="I105"/>
      <c r="J105"/>
      <c r="K105"/>
      <c r="L105"/>
      <c r="M105"/>
      <c r="N105"/>
      <c r="O105"/>
      <c r="P105"/>
      <c r="Q105"/>
      <c r="R105"/>
      <c r="S105"/>
      <c r="T105"/>
      <c r="U105"/>
      <c r="V105"/>
      <c r="W105"/>
      <c r="X105"/>
      <c r="Y105"/>
      <c r="Z105"/>
      <c r="AA105"/>
      <c r="AB105"/>
      <c r="AC105"/>
      <c r="AD105"/>
    </row>
    <row r="106" spans="2:30" ht="36" customHeight="1">
      <c r="B106"/>
      <c r="C106"/>
      <c r="D106" s="295" t="s">
        <v>1217</v>
      </c>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2:30" ht="15" customHeight="1">
      <c r="B107"/>
      <c r="C107"/>
      <c r="D107"/>
      <c r="E107"/>
      <c r="F107"/>
      <c r="G107"/>
      <c r="H107"/>
      <c r="I107"/>
      <c r="J107"/>
      <c r="K107"/>
      <c r="L107"/>
      <c r="M107"/>
      <c r="N107"/>
      <c r="O107"/>
      <c r="P107"/>
      <c r="Q107"/>
      <c r="R107"/>
      <c r="S107"/>
      <c r="T107"/>
      <c r="U107"/>
      <c r="V107"/>
      <c r="W107"/>
      <c r="X107"/>
      <c r="Y107"/>
      <c r="Z107"/>
      <c r="AA107"/>
      <c r="AB107"/>
      <c r="AC107"/>
      <c r="AD107"/>
    </row>
    <row r="108" spans="2:30" ht="36" customHeight="1">
      <c r="B108"/>
      <c r="C108"/>
      <c r="D108" s="295" t="s">
        <v>1228</v>
      </c>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2:30" ht="15" customHeight="1">
      <c r="B109"/>
      <c r="C109"/>
      <c r="D109"/>
      <c r="E109"/>
      <c r="F109"/>
      <c r="G109"/>
      <c r="H109"/>
      <c r="I109"/>
      <c r="J109"/>
      <c r="K109"/>
      <c r="L109"/>
      <c r="M109"/>
      <c r="N109"/>
      <c r="O109"/>
      <c r="P109"/>
      <c r="Q109"/>
      <c r="R109"/>
      <c r="S109"/>
      <c r="T109"/>
      <c r="U109"/>
      <c r="V109"/>
      <c r="W109"/>
      <c r="X109"/>
      <c r="Y109"/>
      <c r="Z109"/>
      <c r="AA109"/>
      <c r="AB109"/>
      <c r="AC109"/>
      <c r="AD109"/>
    </row>
    <row r="110" spans="2:30" ht="36" customHeight="1">
      <c r="B110"/>
      <c r="C110"/>
      <c r="D110" s="295" t="s">
        <v>1218</v>
      </c>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2:30" ht="15" customHeight="1">
      <c r="B111"/>
      <c r="C111"/>
      <c r="D111"/>
      <c r="E111"/>
      <c r="F111"/>
      <c r="G111"/>
      <c r="H111"/>
      <c r="I111"/>
      <c r="J111"/>
      <c r="K111"/>
      <c r="L111"/>
      <c r="M111"/>
      <c r="N111"/>
      <c r="O111"/>
      <c r="P111"/>
      <c r="Q111"/>
      <c r="R111"/>
      <c r="S111"/>
      <c r="T111"/>
      <c r="U111"/>
      <c r="V111"/>
      <c r="W111"/>
      <c r="X111"/>
      <c r="Y111"/>
      <c r="Z111"/>
      <c r="AA111"/>
      <c r="AB111"/>
      <c r="AC111"/>
      <c r="AD111"/>
    </row>
    <row r="112" spans="2:30" ht="24" customHeight="1">
      <c r="B112"/>
      <c r="C112"/>
      <c r="D112" s="295" t="s">
        <v>1229</v>
      </c>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2:30" ht="15" customHeight="1">
      <c r="B113"/>
      <c r="C113"/>
      <c r="D113"/>
      <c r="E113"/>
      <c r="F113"/>
      <c r="G113"/>
      <c r="H113"/>
      <c r="I113"/>
      <c r="J113"/>
      <c r="K113"/>
      <c r="L113"/>
      <c r="M113"/>
      <c r="N113"/>
      <c r="O113"/>
      <c r="P113"/>
      <c r="Q113"/>
      <c r="R113"/>
      <c r="S113"/>
      <c r="T113"/>
      <c r="U113"/>
      <c r="V113"/>
      <c r="W113"/>
      <c r="X113"/>
      <c r="Y113"/>
      <c r="Z113"/>
      <c r="AA113"/>
      <c r="AB113"/>
      <c r="AC113"/>
      <c r="AD113"/>
    </row>
    <row r="114" spans="2:30" ht="15" customHeight="1">
      <c r="B114" s="27" t="s">
        <v>825</v>
      </c>
      <c r="C114"/>
      <c r="D114"/>
      <c r="E114"/>
      <c r="F114"/>
      <c r="G114"/>
      <c r="H114"/>
      <c r="I114"/>
      <c r="J114"/>
      <c r="K114"/>
      <c r="L114"/>
      <c r="M114"/>
      <c r="N114"/>
      <c r="O114"/>
      <c r="P114"/>
      <c r="Q114"/>
      <c r="R114"/>
      <c r="S114"/>
      <c r="T114"/>
      <c r="U114"/>
      <c r="V114"/>
      <c r="W114"/>
      <c r="X114"/>
      <c r="Y114"/>
      <c r="Z114"/>
      <c r="AA114"/>
      <c r="AB114"/>
      <c r="AC114"/>
      <c r="AD114"/>
    </row>
    <row r="115" spans="2:30" ht="24" customHeight="1">
      <c r="B115"/>
      <c r="C115" s="295" t="s">
        <v>826</v>
      </c>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2:30" ht="15" customHeight="1">
      <c r="B116"/>
      <c r="C116"/>
      <c r="D116"/>
      <c r="E116"/>
      <c r="F116"/>
      <c r="G116"/>
      <c r="H116"/>
      <c r="I116"/>
      <c r="J116"/>
      <c r="K116"/>
      <c r="L116"/>
      <c r="M116"/>
      <c r="N116"/>
      <c r="O116"/>
      <c r="P116"/>
      <c r="Q116"/>
      <c r="R116"/>
      <c r="S116"/>
      <c r="T116"/>
      <c r="U116"/>
      <c r="V116"/>
      <c r="W116"/>
      <c r="X116"/>
      <c r="Y116"/>
      <c r="Z116"/>
      <c r="AA116"/>
      <c r="AB116"/>
      <c r="AC116"/>
      <c r="AD116"/>
    </row>
    <row r="117" spans="2:30" ht="15" customHeight="1">
      <c r="B117" s="27" t="s">
        <v>604</v>
      </c>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row>
    <row r="118" spans="2:30" ht="36" customHeight="1">
      <c r="B118" s="30"/>
      <c r="C118" s="286" t="s">
        <v>631</v>
      </c>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row>
    <row r="119" spans="2:30" ht="15" customHeight="1">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2:30" ht="15" customHeight="1">
      <c r="B120" s="27" t="s">
        <v>605</v>
      </c>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2:30" ht="36" customHeight="1">
      <c r="B121" s="30"/>
      <c r="C121" s="286" t="s">
        <v>731</v>
      </c>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row>
    <row r="122" spans="2:30" ht="15" customHeight="1">
      <c r="B122" s="30"/>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row>
    <row r="123" spans="2:30" ht="15" customHeight="1">
      <c r="B123" s="27" t="s">
        <v>606</v>
      </c>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2:30" ht="36" customHeight="1">
      <c r="B124" s="30"/>
      <c r="C124" s="286" t="s">
        <v>632</v>
      </c>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row>
    <row r="125" spans="2:30" ht="15" customHeight="1">
      <c r="B125"/>
      <c r="C125"/>
      <c r="D125"/>
      <c r="E125"/>
      <c r="F125"/>
      <c r="G125"/>
      <c r="H125"/>
      <c r="I125"/>
      <c r="J125"/>
      <c r="K125"/>
      <c r="L125"/>
      <c r="M125"/>
      <c r="N125"/>
      <c r="O125"/>
      <c r="P125"/>
      <c r="Q125"/>
      <c r="R125"/>
      <c r="S125"/>
      <c r="T125"/>
      <c r="U125"/>
      <c r="V125"/>
      <c r="W125"/>
      <c r="X125"/>
      <c r="Y125"/>
      <c r="Z125"/>
      <c r="AA125"/>
      <c r="AB125"/>
      <c r="AC125"/>
      <c r="AD125"/>
    </row>
    <row r="126" spans="2:30" ht="15" customHeight="1">
      <c r="B126" s="27" t="s">
        <v>607</v>
      </c>
      <c r="C126"/>
      <c r="D126"/>
      <c r="E126"/>
      <c r="F126"/>
      <c r="G126"/>
      <c r="H126"/>
      <c r="I126"/>
      <c r="J126"/>
      <c r="K126"/>
      <c r="L126"/>
      <c r="M126"/>
      <c r="N126"/>
      <c r="O126"/>
      <c r="P126"/>
      <c r="Q126"/>
      <c r="R126"/>
      <c r="S126"/>
      <c r="T126"/>
      <c r="U126"/>
      <c r="V126"/>
      <c r="W126"/>
      <c r="X126"/>
      <c r="Y126"/>
      <c r="Z126"/>
      <c r="AA126"/>
      <c r="AB126"/>
      <c r="AC126"/>
      <c r="AD126"/>
    </row>
    <row r="127" spans="2:30" ht="48" customHeight="1">
      <c r="B127"/>
      <c r="C127" s="295" t="s">
        <v>1005</v>
      </c>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2:30" ht="15" customHeight="1">
      <c r="B128"/>
      <c r="C128"/>
      <c r="D128"/>
      <c r="E128"/>
      <c r="F128"/>
      <c r="G128"/>
      <c r="H128"/>
      <c r="I128"/>
      <c r="J128"/>
      <c r="K128"/>
      <c r="L128"/>
      <c r="M128"/>
      <c r="N128"/>
      <c r="O128"/>
      <c r="P128"/>
      <c r="Q128"/>
      <c r="R128"/>
      <c r="S128"/>
      <c r="T128"/>
      <c r="U128"/>
      <c r="V128"/>
      <c r="W128"/>
      <c r="X128"/>
      <c r="Y128"/>
      <c r="Z128"/>
      <c r="AA128"/>
      <c r="AB128"/>
      <c r="AC128"/>
      <c r="AD128"/>
    </row>
    <row r="129" spans="2:30" ht="15" customHeight="1">
      <c r="B129" s="27" t="s">
        <v>608</v>
      </c>
      <c r="C129"/>
      <c r="D129"/>
      <c r="E129"/>
      <c r="F129"/>
      <c r="G129"/>
      <c r="H129"/>
      <c r="I129"/>
      <c r="J129"/>
      <c r="K129"/>
      <c r="L129"/>
      <c r="M129"/>
      <c r="N129"/>
      <c r="O129"/>
      <c r="P129"/>
      <c r="Q129"/>
      <c r="R129"/>
      <c r="S129"/>
      <c r="T129"/>
      <c r="U129"/>
      <c r="V129"/>
      <c r="W129"/>
      <c r="X129"/>
      <c r="Y129"/>
      <c r="Z129"/>
      <c r="AA129"/>
      <c r="AB129"/>
      <c r="AC129"/>
      <c r="AD129"/>
    </row>
    <row r="130" spans="2:30" ht="36" customHeight="1">
      <c r="B130"/>
      <c r="C130" s="295" t="s">
        <v>721</v>
      </c>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2:30" ht="15" customHeight="1">
      <c r="B131"/>
      <c r="C131"/>
      <c r="D131"/>
      <c r="E131"/>
      <c r="F131"/>
      <c r="G131"/>
      <c r="H131"/>
      <c r="I131"/>
      <c r="J131"/>
      <c r="K131"/>
      <c r="L131"/>
      <c r="M131"/>
      <c r="N131"/>
      <c r="O131"/>
      <c r="P131"/>
      <c r="Q131"/>
      <c r="R131"/>
      <c r="S131"/>
      <c r="T131"/>
      <c r="U131"/>
      <c r="V131"/>
      <c r="W131"/>
      <c r="X131"/>
      <c r="Y131"/>
      <c r="Z131"/>
      <c r="AA131"/>
      <c r="AB131"/>
      <c r="AC131"/>
      <c r="AD131"/>
    </row>
    <row r="132" spans="2:30" ht="24" customHeight="1">
      <c r="B132" s="596" t="s">
        <v>609</v>
      </c>
      <c r="C132" s="596"/>
      <c r="D132" s="596"/>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c r="AA132" s="596"/>
      <c r="AB132" s="596"/>
      <c r="AC132" s="596"/>
      <c r="AD132" s="596"/>
    </row>
    <row r="133" spans="2:30" ht="48" customHeight="1">
      <c r="B133"/>
      <c r="C133" s="295" t="s">
        <v>930</v>
      </c>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2:30" ht="15" customHeight="1">
      <c r="B134"/>
      <c r="C134"/>
      <c r="D134"/>
      <c r="E134"/>
      <c r="F134"/>
      <c r="G134"/>
      <c r="H134"/>
      <c r="I134"/>
      <c r="J134"/>
      <c r="K134"/>
      <c r="L134"/>
      <c r="M134"/>
      <c r="N134"/>
      <c r="O134"/>
      <c r="P134"/>
      <c r="Q134"/>
      <c r="R134"/>
      <c r="S134"/>
      <c r="T134"/>
      <c r="U134"/>
      <c r="V134"/>
      <c r="W134"/>
      <c r="X134"/>
      <c r="Y134"/>
      <c r="Z134"/>
      <c r="AA134"/>
      <c r="AB134"/>
      <c r="AC134"/>
      <c r="AD134"/>
    </row>
    <row r="135" spans="2:30" ht="15" customHeight="1">
      <c r="B135" s="27" t="s">
        <v>610</v>
      </c>
      <c r="C135"/>
      <c r="D135"/>
      <c r="E135"/>
      <c r="F135"/>
      <c r="G135"/>
      <c r="H135"/>
      <c r="I135"/>
      <c r="J135"/>
      <c r="K135"/>
      <c r="L135"/>
      <c r="M135"/>
      <c r="N135"/>
      <c r="O135"/>
      <c r="P135"/>
      <c r="Q135"/>
      <c r="R135"/>
      <c r="S135"/>
      <c r="T135"/>
      <c r="U135"/>
      <c r="V135"/>
      <c r="W135"/>
      <c r="X135"/>
      <c r="Y135"/>
      <c r="Z135"/>
      <c r="AA135"/>
      <c r="AB135"/>
      <c r="AC135"/>
      <c r="AD135"/>
    </row>
    <row r="136" spans="2:30" ht="36" customHeight="1">
      <c r="B136"/>
      <c r="C136" s="295" t="s">
        <v>611</v>
      </c>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2:30" ht="15" customHeight="1">
      <c r="B137"/>
      <c r="C137"/>
      <c r="D137"/>
      <c r="E137"/>
      <c r="F137"/>
      <c r="G137"/>
      <c r="H137"/>
      <c r="I137"/>
      <c r="J137"/>
      <c r="K137"/>
      <c r="L137"/>
      <c r="M137"/>
      <c r="N137"/>
      <c r="O137"/>
      <c r="P137"/>
      <c r="Q137"/>
      <c r="R137"/>
      <c r="S137"/>
      <c r="T137"/>
      <c r="U137"/>
      <c r="V137"/>
      <c r="W137"/>
      <c r="X137"/>
      <c r="Y137"/>
      <c r="Z137"/>
      <c r="AA137"/>
      <c r="AB137"/>
      <c r="AC137"/>
      <c r="AD137"/>
    </row>
    <row r="138" spans="2:30" ht="15" customHeight="1">
      <c r="B138" s="27" t="s">
        <v>727</v>
      </c>
      <c r="C138"/>
      <c r="D138"/>
      <c r="E138"/>
      <c r="F138"/>
      <c r="G138"/>
      <c r="H138"/>
      <c r="I138"/>
      <c r="J138"/>
      <c r="K138"/>
      <c r="L138"/>
      <c r="M138"/>
      <c r="N138"/>
      <c r="O138"/>
      <c r="P138"/>
      <c r="Q138"/>
      <c r="R138"/>
      <c r="S138"/>
      <c r="T138"/>
      <c r="U138"/>
      <c r="V138"/>
      <c r="W138"/>
      <c r="X138"/>
      <c r="Y138"/>
      <c r="Z138"/>
      <c r="AA138"/>
      <c r="AB138"/>
      <c r="AC138"/>
      <c r="AD138"/>
    </row>
    <row r="139" spans="2:30" ht="24" customHeight="1">
      <c r="B139"/>
      <c r="C139" s="295" t="s">
        <v>1056</v>
      </c>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2:30" ht="15" customHeight="1">
      <c r="B140"/>
      <c r="C140"/>
      <c r="D140"/>
      <c r="E140"/>
      <c r="F140"/>
      <c r="G140"/>
      <c r="H140"/>
      <c r="I140"/>
      <c r="J140"/>
      <c r="K140"/>
      <c r="L140"/>
      <c r="M140"/>
      <c r="N140"/>
      <c r="O140"/>
      <c r="P140"/>
      <c r="Q140"/>
      <c r="R140"/>
      <c r="S140"/>
      <c r="T140"/>
      <c r="U140"/>
      <c r="V140"/>
      <c r="W140"/>
      <c r="X140"/>
      <c r="Y140"/>
      <c r="Z140"/>
      <c r="AA140"/>
      <c r="AB140"/>
      <c r="AC140"/>
      <c r="AD140"/>
    </row>
    <row r="141" spans="2:30" ht="15" customHeight="1">
      <c r="B141" s="27" t="s">
        <v>827</v>
      </c>
      <c r="C141"/>
      <c r="D141"/>
      <c r="E141"/>
      <c r="F141"/>
      <c r="G141"/>
      <c r="H141"/>
      <c r="I141"/>
      <c r="J141"/>
      <c r="K141"/>
      <c r="L141"/>
      <c r="M141"/>
      <c r="N141"/>
      <c r="O141"/>
      <c r="P141"/>
      <c r="Q141"/>
      <c r="R141"/>
      <c r="S141"/>
      <c r="T141"/>
      <c r="U141"/>
      <c r="V141"/>
      <c r="W141"/>
      <c r="X141"/>
      <c r="Y141"/>
      <c r="Z141"/>
      <c r="AA141"/>
      <c r="AB141"/>
      <c r="AC141"/>
      <c r="AD141"/>
    </row>
    <row r="142" spans="2:30" ht="36" customHeight="1">
      <c r="B142"/>
      <c r="C142" s="295" t="s">
        <v>828</v>
      </c>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2:30" ht="15" customHeight="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row>
    <row r="144" spans="2:30" ht="15" customHeight="1">
      <c r="B144" s="27" t="s">
        <v>1221</v>
      </c>
      <c r="C144"/>
      <c r="D144"/>
      <c r="E144"/>
      <c r="F144"/>
      <c r="G144"/>
      <c r="H144"/>
      <c r="I144"/>
      <c r="J144"/>
      <c r="K144"/>
      <c r="L144"/>
      <c r="M144"/>
      <c r="N144"/>
      <c r="O144"/>
      <c r="P144"/>
      <c r="Q144"/>
      <c r="R144"/>
      <c r="S144"/>
      <c r="T144"/>
      <c r="U144"/>
      <c r="V144"/>
      <c r="W144"/>
      <c r="X144"/>
      <c r="Y144"/>
      <c r="Z144"/>
      <c r="AA144"/>
      <c r="AB144"/>
      <c r="AC144"/>
      <c r="AD144"/>
    </row>
    <row r="145" spans="2:30" ht="36" customHeight="1">
      <c r="B145"/>
      <c r="C145" s="295" t="s">
        <v>1222</v>
      </c>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2:30" ht="15" customHeight="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row>
    <row r="147" spans="2:30" ht="15" customHeight="1">
      <c r="B147" s="27" t="s">
        <v>1223</v>
      </c>
      <c r="C147"/>
      <c r="D147"/>
      <c r="E147"/>
      <c r="F147"/>
      <c r="G147"/>
      <c r="H147"/>
      <c r="I147"/>
      <c r="J147"/>
      <c r="K147"/>
      <c r="L147"/>
      <c r="M147"/>
      <c r="N147"/>
      <c r="O147"/>
      <c r="P147"/>
      <c r="Q147"/>
      <c r="R147"/>
      <c r="S147"/>
      <c r="T147"/>
      <c r="U147"/>
      <c r="V147"/>
      <c r="W147"/>
      <c r="X147"/>
      <c r="Y147"/>
      <c r="Z147"/>
      <c r="AA147"/>
      <c r="AB147"/>
      <c r="AC147"/>
      <c r="AD147"/>
    </row>
    <row r="148" spans="2:30" ht="36" customHeight="1">
      <c r="B148"/>
      <c r="C148" s="295" t="s">
        <v>1224</v>
      </c>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2:30" ht="15" customHeight="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row>
    <row r="150" spans="2:30" ht="15" customHeight="1">
      <c r="B150" s="27" t="s">
        <v>612</v>
      </c>
      <c r="C150"/>
      <c r="D150"/>
      <c r="E150"/>
      <c r="F150"/>
      <c r="G150"/>
      <c r="H150"/>
      <c r="I150"/>
      <c r="J150"/>
      <c r="K150"/>
      <c r="L150"/>
      <c r="M150"/>
      <c r="N150"/>
      <c r="O150"/>
      <c r="P150"/>
      <c r="Q150"/>
      <c r="R150"/>
      <c r="S150"/>
      <c r="T150"/>
      <c r="U150"/>
      <c r="V150"/>
      <c r="W150"/>
      <c r="X150"/>
      <c r="Y150"/>
      <c r="Z150"/>
      <c r="AA150"/>
      <c r="AB150"/>
      <c r="AC150"/>
      <c r="AD150"/>
    </row>
    <row r="151" spans="2:30" ht="15" customHeight="1">
      <c r="B151"/>
      <c r="C151" s="295" t="s">
        <v>1048</v>
      </c>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2:30" ht="15" customHeight="1">
      <c r="B152"/>
      <c r="C152"/>
      <c r="D152"/>
      <c r="E152"/>
      <c r="F152"/>
      <c r="G152"/>
      <c r="H152"/>
      <c r="I152"/>
      <c r="J152"/>
      <c r="K152"/>
      <c r="L152"/>
      <c r="M152"/>
      <c r="N152"/>
      <c r="O152"/>
      <c r="P152"/>
      <c r="Q152"/>
      <c r="R152"/>
      <c r="S152"/>
      <c r="T152"/>
      <c r="U152"/>
      <c r="V152"/>
      <c r="W152"/>
      <c r="X152"/>
      <c r="Y152"/>
      <c r="Z152"/>
      <c r="AA152"/>
      <c r="AB152"/>
      <c r="AC152"/>
      <c r="AD152"/>
    </row>
    <row r="153" spans="2:30" ht="15" customHeight="1">
      <c r="B153" s="27" t="s">
        <v>613</v>
      </c>
      <c r="C153"/>
      <c r="D153"/>
      <c r="E153"/>
      <c r="F153"/>
      <c r="G153"/>
      <c r="H153"/>
      <c r="I153"/>
      <c r="J153"/>
      <c r="K153"/>
      <c r="L153"/>
      <c r="M153"/>
      <c r="N153"/>
      <c r="O153"/>
      <c r="P153"/>
      <c r="Q153"/>
      <c r="R153"/>
      <c r="S153"/>
      <c r="T153"/>
      <c r="U153"/>
      <c r="V153"/>
      <c r="W153"/>
      <c r="X153"/>
      <c r="Y153"/>
      <c r="Z153"/>
      <c r="AA153"/>
      <c r="AB153"/>
      <c r="AC153"/>
      <c r="AD153"/>
    </row>
    <row r="154" spans="2:30" ht="24" customHeight="1">
      <c r="B154"/>
      <c r="C154" s="295" t="s">
        <v>1049</v>
      </c>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2:30" ht="15" customHeight="1">
      <c r="B155"/>
      <c r="C155"/>
      <c r="D155"/>
      <c r="E155"/>
      <c r="F155"/>
      <c r="G155"/>
      <c r="H155"/>
      <c r="I155"/>
      <c r="J155"/>
      <c r="K155"/>
      <c r="L155"/>
      <c r="M155"/>
      <c r="N155"/>
      <c r="O155"/>
      <c r="P155"/>
      <c r="Q155"/>
      <c r="R155"/>
      <c r="S155"/>
      <c r="T155"/>
      <c r="U155"/>
      <c r="V155"/>
      <c r="W155"/>
      <c r="X155"/>
      <c r="Y155"/>
      <c r="Z155"/>
      <c r="AA155"/>
      <c r="AB155"/>
      <c r="AC155"/>
      <c r="AD155"/>
    </row>
    <row r="156" spans="2:30" ht="15" customHeight="1">
      <c r="B156" s="27" t="s">
        <v>614</v>
      </c>
      <c r="C156"/>
      <c r="D156"/>
      <c r="E156"/>
      <c r="F156"/>
      <c r="G156"/>
      <c r="H156"/>
      <c r="I156"/>
      <c r="J156"/>
      <c r="K156"/>
      <c r="L156"/>
      <c r="M156"/>
      <c r="N156"/>
      <c r="O156"/>
      <c r="P156"/>
      <c r="Q156"/>
      <c r="R156"/>
      <c r="S156"/>
      <c r="T156"/>
      <c r="U156"/>
      <c r="V156"/>
      <c r="W156"/>
      <c r="X156"/>
      <c r="Y156"/>
      <c r="Z156"/>
      <c r="AA156"/>
      <c r="AB156"/>
      <c r="AC156"/>
      <c r="AD156"/>
    </row>
    <row r="157" spans="2:30" ht="36" customHeight="1">
      <c r="B157"/>
      <c r="C157" s="295" t="s">
        <v>637</v>
      </c>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2:30" ht="15" customHeight="1">
      <c r="B158"/>
      <c r="C158"/>
      <c r="D158"/>
      <c r="E158"/>
      <c r="F158"/>
      <c r="G158"/>
      <c r="H158"/>
      <c r="I158"/>
      <c r="J158"/>
      <c r="K158"/>
      <c r="L158"/>
      <c r="M158"/>
      <c r="N158"/>
      <c r="O158"/>
      <c r="P158"/>
      <c r="Q158"/>
      <c r="R158"/>
      <c r="S158"/>
      <c r="T158"/>
      <c r="U158"/>
      <c r="V158"/>
      <c r="W158"/>
      <c r="X158"/>
      <c r="Y158"/>
      <c r="Z158"/>
      <c r="AA158"/>
      <c r="AB158"/>
      <c r="AC158"/>
      <c r="AD158"/>
    </row>
    <row r="159" spans="2:30" ht="15" customHeight="1">
      <c r="B159" s="27" t="s">
        <v>375</v>
      </c>
      <c r="C159"/>
      <c r="D159"/>
      <c r="E159"/>
      <c r="F159"/>
      <c r="G159"/>
      <c r="H159"/>
      <c r="I159"/>
      <c r="J159"/>
      <c r="K159"/>
      <c r="L159"/>
      <c r="M159"/>
      <c r="N159"/>
      <c r="O159"/>
      <c r="P159"/>
      <c r="Q159"/>
      <c r="R159"/>
      <c r="S159"/>
      <c r="T159"/>
      <c r="U159"/>
      <c r="V159"/>
      <c r="W159"/>
      <c r="X159"/>
      <c r="Y159"/>
      <c r="Z159"/>
      <c r="AA159"/>
      <c r="AB159"/>
      <c r="AC159"/>
      <c r="AD159"/>
    </row>
    <row r="160" spans="2:30" ht="48" customHeight="1">
      <c r="B160"/>
      <c r="C160" s="295" t="s">
        <v>638</v>
      </c>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2:30" ht="15" customHeight="1">
      <c r="B161"/>
      <c r="C161"/>
      <c r="D161"/>
      <c r="E161"/>
      <c r="F161"/>
      <c r="G161"/>
      <c r="H161"/>
      <c r="I161"/>
      <c r="J161"/>
      <c r="K161"/>
      <c r="L161"/>
      <c r="M161"/>
      <c r="N161"/>
      <c r="O161"/>
      <c r="P161"/>
      <c r="Q161"/>
      <c r="R161"/>
      <c r="S161"/>
      <c r="T161"/>
      <c r="U161"/>
      <c r="V161"/>
      <c r="W161"/>
      <c r="X161"/>
      <c r="Y161"/>
      <c r="Z161"/>
      <c r="AA161"/>
      <c r="AB161"/>
      <c r="AC161"/>
      <c r="AD161"/>
    </row>
    <row r="162" spans="2:30" ht="15" customHeight="1">
      <c r="B162" s="27" t="s">
        <v>376</v>
      </c>
      <c r="C162"/>
      <c r="D162"/>
      <c r="E162"/>
      <c r="F162"/>
      <c r="G162"/>
      <c r="H162"/>
      <c r="I162"/>
      <c r="J162"/>
      <c r="K162"/>
      <c r="L162"/>
      <c r="M162"/>
      <c r="N162"/>
      <c r="O162"/>
      <c r="P162"/>
      <c r="Q162"/>
      <c r="R162"/>
      <c r="S162"/>
      <c r="T162"/>
      <c r="U162"/>
      <c r="V162"/>
      <c r="W162"/>
      <c r="X162"/>
      <c r="Y162"/>
      <c r="Z162"/>
      <c r="AA162"/>
      <c r="AB162"/>
      <c r="AC162"/>
      <c r="AD162"/>
    </row>
    <row r="163" spans="2:30" ht="24" customHeight="1">
      <c r="B163"/>
      <c r="C163" s="295" t="s">
        <v>722</v>
      </c>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2:30" ht="15" customHeight="1">
      <c r="B164"/>
      <c r="C164"/>
      <c r="D164"/>
      <c r="E164"/>
      <c r="F164"/>
      <c r="G164"/>
      <c r="H164"/>
      <c r="I164"/>
      <c r="J164"/>
      <c r="K164"/>
      <c r="L164"/>
      <c r="M164"/>
      <c r="N164"/>
      <c r="O164"/>
      <c r="P164"/>
      <c r="Q164"/>
      <c r="R164"/>
      <c r="S164"/>
      <c r="T164"/>
      <c r="U164"/>
      <c r="V164"/>
      <c r="W164"/>
      <c r="X164"/>
      <c r="Y164"/>
      <c r="Z164"/>
      <c r="AA164"/>
      <c r="AB164"/>
      <c r="AC164"/>
      <c r="AD164"/>
    </row>
    <row r="165" spans="2:30" ht="15" customHeight="1">
      <c r="B165" s="27" t="s">
        <v>1225</v>
      </c>
      <c r="C165"/>
      <c r="D165"/>
      <c r="E165"/>
      <c r="F165"/>
      <c r="G165"/>
      <c r="H165"/>
      <c r="I165"/>
      <c r="J165"/>
      <c r="K165"/>
      <c r="L165"/>
      <c r="M165"/>
      <c r="N165"/>
      <c r="O165"/>
      <c r="P165"/>
      <c r="Q165"/>
      <c r="R165"/>
      <c r="S165"/>
      <c r="T165"/>
      <c r="U165"/>
      <c r="V165"/>
      <c r="W165"/>
      <c r="X165"/>
      <c r="Y165"/>
      <c r="Z165"/>
      <c r="AA165"/>
      <c r="AB165"/>
      <c r="AC165"/>
      <c r="AD165"/>
    </row>
    <row r="166" spans="2:30" ht="24" customHeight="1">
      <c r="B166"/>
      <c r="C166" s="295" t="s">
        <v>1226</v>
      </c>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2:30" ht="15" customHeight="1">
      <c r="B167"/>
      <c r="C167"/>
      <c r="D167"/>
      <c r="E167"/>
      <c r="F167"/>
      <c r="G167"/>
      <c r="H167"/>
      <c r="I167"/>
      <c r="J167"/>
      <c r="K167"/>
      <c r="L167"/>
      <c r="M167"/>
      <c r="N167"/>
      <c r="O167"/>
      <c r="P167"/>
      <c r="Q167"/>
      <c r="R167"/>
      <c r="S167"/>
      <c r="T167"/>
      <c r="U167"/>
      <c r="V167"/>
      <c r="W167"/>
      <c r="X167"/>
      <c r="Y167"/>
      <c r="Z167"/>
      <c r="AA167"/>
      <c r="AB167"/>
      <c r="AC167"/>
      <c r="AD167"/>
    </row>
    <row r="168" spans="2:30" ht="15" customHeight="1">
      <c r="B168" s="27" t="s">
        <v>615</v>
      </c>
      <c r="C168"/>
      <c r="D168"/>
      <c r="E168"/>
      <c r="F168"/>
      <c r="G168"/>
      <c r="H168"/>
      <c r="I168"/>
      <c r="J168"/>
      <c r="K168"/>
      <c r="L168"/>
      <c r="M168"/>
      <c r="N168"/>
      <c r="O168"/>
      <c r="P168"/>
      <c r="Q168"/>
      <c r="R168"/>
      <c r="S168"/>
      <c r="T168"/>
      <c r="U168"/>
      <c r="V168"/>
      <c r="W168"/>
      <c r="X168"/>
      <c r="Y168"/>
      <c r="Z168"/>
      <c r="AA168"/>
      <c r="AB168"/>
      <c r="AC168"/>
      <c r="AD168"/>
    </row>
    <row r="169" spans="2:30" ht="36" customHeight="1">
      <c r="B169"/>
      <c r="C169" s="295" t="s">
        <v>616</v>
      </c>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2:30" ht="15" customHeight="1">
      <c r="B170"/>
      <c r="C170"/>
      <c r="D170"/>
      <c r="E170"/>
      <c r="F170"/>
      <c r="G170"/>
      <c r="H170"/>
      <c r="I170"/>
      <c r="J170"/>
      <c r="K170"/>
      <c r="L170"/>
      <c r="M170"/>
      <c r="N170"/>
      <c r="O170"/>
      <c r="P170"/>
      <c r="Q170"/>
      <c r="R170"/>
      <c r="S170"/>
      <c r="T170"/>
      <c r="U170"/>
      <c r="V170"/>
      <c r="W170"/>
      <c r="X170"/>
      <c r="Y170"/>
      <c r="Z170"/>
      <c r="AA170"/>
      <c r="AB170"/>
      <c r="AC170"/>
      <c r="AD170"/>
    </row>
    <row r="171" spans="2:30" ht="15" customHeight="1">
      <c r="B171" s="27" t="s">
        <v>369</v>
      </c>
      <c r="C171"/>
      <c r="D171"/>
      <c r="E171"/>
      <c r="F171"/>
      <c r="G171"/>
      <c r="H171"/>
      <c r="I171"/>
      <c r="J171"/>
      <c r="K171"/>
      <c r="L171"/>
      <c r="M171"/>
      <c r="N171"/>
      <c r="O171"/>
      <c r="P171"/>
      <c r="Q171"/>
      <c r="R171"/>
      <c r="S171"/>
      <c r="T171"/>
      <c r="U171"/>
      <c r="V171"/>
      <c r="W171"/>
      <c r="X171"/>
      <c r="Y171"/>
      <c r="Z171"/>
      <c r="AA171"/>
      <c r="AB171"/>
      <c r="AC171"/>
      <c r="AD171"/>
    </row>
    <row r="172" spans="2:30" ht="60" customHeight="1">
      <c r="B172"/>
      <c r="C172" s="295" t="s">
        <v>723</v>
      </c>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2:30" ht="15" customHeight="1">
      <c r="B173"/>
      <c r="C173"/>
      <c r="D173"/>
      <c r="E173"/>
      <c r="F173"/>
      <c r="G173"/>
      <c r="H173"/>
      <c r="I173"/>
      <c r="J173"/>
      <c r="K173"/>
      <c r="L173"/>
      <c r="M173"/>
      <c r="N173"/>
      <c r="O173"/>
      <c r="P173"/>
      <c r="Q173"/>
      <c r="R173"/>
      <c r="S173"/>
      <c r="T173"/>
      <c r="U173"/>
      <c r="V173"/>
      <c r="W173"/>
      <c r="X173"/>
      <c r="Y173"/>
      <c r="Z173"/>
      <c r="AA173"/>
      <c r="AB173"/>
      <c r="AC173"/>
      <c r="AD173"/>
    </row>
    <row r="174" spans="2:30" ht="15" customHeight="1">
      <c r="B174" s="27" t="s">
        <v>377</v>
      </c>
      <c r="C174"/>
      <c r="D174"/>
      <c r="E174"/>
      <c r="F174"/>
      <c r="G174"/>
      <c r="H174"/>
      <c r="I174"/>
      <c r="J174"/>
      <c r="K174"/>
      <c r="L174"/>
      <c r="M174"/>
      <c r="N174"/>
      <c r="O174"/>
      <c r="P174"/>
      <c r="Q174"/>
      <c r="R174"/>
      <c r="S174"/>
      <c r="T174"/>
      <c r="U174"/>
      <c r="V174"/>
      <c r="W174"/>
      <c r="X174"/>
      <c r="Y174"/>
      <c r="Z174"/>
      <c r="AA174"/>
      <c r="AB174"/>
      <c r="AC174"/>
      <c r="AD174"/>
    </row>
    <row r="175" spans="2:30" ht="48" customHeight="1">
      <c r="B175"/>
      <c r="C175" s="295" t="s">
        <v>1044</v>
      </c>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2:30" ht="15" customHeight="1">
      <c r="B176"/>
      <c r="C176"/>
      <c r="D176"/>
      <c r="E176"/>
      <c r="F176"/>
      <c r="G176"/>
      <c r="H176"/>
      <c r="I176"/>
      <c r="J176"/>
      <c r="K176"/>
      <c r="L176"/>
      <c r="M176"/>
      <c r="N176"/>
      <c r="O176"/>
      <c r="P176"/>
      <c r="Q176"/>
      <c r="R176"/>
      <c r="S176"/>
      <c r="T176"/>
      <c r="U176"/>
      <c r="V176"/>
      <c r="W176"/>
      <c r="X176"/>
      <c r="Y176"/>
      <c r="Z176"/>
      <c r="AA176"/>
      <c r="AB176"/>
      <c r="AC176"/>
      <c r="AD176"/>
    </row>
    <row r="177" spans="2:30" ht="15" customHeight="1">
      <c r="B177" s="27" t="s">
        <v>617</v>
      </c>
      <c r="C177"/>
      <c r="D177"/>
      <c r="E177"/>
      <c r="F177"/>
      <c r="G177"/>
      <c r="H177"/>
      <c r="I177"/>
      <c r="J177"/>
      <c r="K177"/>
      <c r="L177"/>
      <c r="M177"/>
      <c r="N177"/>
      <c r="O177"/>
      <c r="P177"/>
      <c r="Q177"/>
      <c r="R177"/>
      <c r="S177"/>
      <c r="T177"/>
      <c r="U177"/>
      <c r="V177"/>
      <c r="W177"/>
      <c r="X177"/>
      <c r="Y177"/>
      <c r="Z177"/>
      <c r="AA177"/>
      <c r="AB177"/>
      <c r="AC177"/>
      <c r="AD177"/>
    </row>
    <row r="178" spans="2:30" ht="36" customHeight="1">
      <c r="B178"/>
      <c r="C178" s="295" t="s">
        <v>639</v>
      </c>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2:30" ht="15" customHeight="1">
      <c r="B179"/>
      <c r="C179"/>
      <c r="D179"/>
      <c r="E179"/>
      <c r="F179"/>
      <c r="G179"/>
      <c r="H179"/>
      <c r="I179"/>
      <c r="J179"/>
      <c r="K179"/>
      <c r="L179"/>
      <c r="M179"/>
      <c r="N179"/>
      <c r="O179"/>
      <c r="P179"/>
      <c r="Q179"/>
      <c r="R179"/>
      <c r="S179"/>
      <c r="T179"/>
      <c r="U179"/>
      <c r="V179"/>
      <c r="W179"/>
      <c r="X179"/>
      <c r="Y179"/>
      <c r="Z179"/>
      <c r="AA179"/>
      <c r="AB179"/>
      <c r="AC179"/>
      <c r="AD179"/>
    </row>
    <row r="180" spans="2:30" ht="15" customHeight="1">
      <c r="B180" s="27" t="s">
        <v>618</v>
      </c>
      <c r="C180"/>
      <c r="D180"/>
      <c r="E180"/>
      <c r="F180"/>
      <c r="G180"/>
      <c r="H180"/>
      <c r="I180"/>
      <c r="J180"/>
      <c r="K180"/>
      <c r="L180"/>
      <c r="M180"/>
      <c r="N180"/>
      <c r="O180"/>
      <c r="P180"/>
      <c r="Q180"/>
      <c r="R180"/>
      <c r="S180"/>
      <c r="T180"/>
      <c r="U180"/>
      <c r="V180"/>
      <c r="W180"/>
      <c r="X180"/>
      <c r="Y180"/>
      <c r="Z180"/>
      <c r="AA180"/>
      <c r="AB180"/>
      <c r="AC180"/>
      <c r="AD180"/>
    </row>
    <row r="181" spans="2:30" ht="36" customHeight="1">
      <c r="B181"/>
      <c r="C181" s="295" t="s">
        <v>619</v>
      </c>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2:30" ht="15" customHeight="1">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row>
    <row r="183" spans="2:30" ht="15" customHeight="1"/>
    <row r="184" spans="2:30" ht="15" customHeight="1"/>
    <row r="185" spans="2:30" ht="15" customHeight="1"/>
    <row r="186" spans="2:30" ht="15" customHeight="1"/>
    <row r="187" spans="2:30" ht="15" customHeight="1"/>
  </sheetData>
  <sheetProtection algorithmName="SHA-512" hashValue="EJIt9t/HFDBrlA72scfQVJHY4Vjm4SJyhXCI+bw1E27VpL8K34wu4+ToziLH82nMKEVndxgvpMfTd+Lh2VtLUA==" saltValue="nkvwpE1yV+/9Dt61qRB5TQ==" spinCount="100000" sheet="1"/>
  <mergeCells count="73">
    <mergeCell ref="C34:AD34"/>
    <mergeCell ref="C96:AD96"/>
    <mergeCell ref="D98:AD98"/>
    <mergeCell ref="D100:AD100"/>
    <mergeCell ref="D102:AD102"/>
    <mergeCell ref="D39:AD39"/>
    <mergeCell ref="D41:AD41"/>
    <mergeCell ref="D43:AD43"/>
    <mergeCell ref="D45:AD45"/>
    <mergeCell ref="C75:AD75"/>
    <mergeCell ref="C37:AD37"/>
    <mergeCell ref="C154:AD154"/>
    <mergeCell ref="C81:AD81"/>
    <mergeCell ref="C93:AD93"/>
    <mergeCell ref="C118:AD118"/>
    <mergeCell ref="C121:AD121"/>
    <mergeCell ref="C124:AD124"/>
    <mergeCell ref="C127:AD127"/>
    <mergeCell ref="C130:AD130"/>
    <mergeCell ref="B132:AD132"/>
    <mergeCell ref="C133:AD133"/>
    <mergeCell ref="C136:AD136"/>
    <mergeCell ref="C151:AD151"/>
    <mergeCell ref="C139:AD139"/>
    <mergeCell ref="C90:AD90"/>
    <mergeCell ref="C115:AD115"/>
    <mergeCell ref="C142:AD142"/>
    <mergeCell ref="C181:AD181"/>
    <mergeCell ref="C157:AD157"/>
    <mergeCell ref="C160:AD160"/>
    <mergeCell ref="C163:AD163"/>
    <mergeCell ref="C169:AD169"/>
    <mergeCell ref="C172:AD172"/>
    <mergeCell ref="C175:AD175"/>
    <mergeCell ref="C166:AD166"/>
    <mergeCell ref="C178:AD178"/>
    <mergeCell ref="D104:AD104"/>
    <mergeCell ref="D106:AD106"/>
    <mergeCell ref="D108:AD108"/>
    <mergeCell ref="D110:AD110"/>
    <mergeCell ref="D112:AD112"/>
    <mergeCell ref="C145:AD145"/>
    <mergeCell ref="C148:AD148"/>
    <mergeCell ref="B1:AD1"/>
    <mergeCell ref="B3:AD3"/>
    <mergeCell ref="B5:AD5"/>
    <mergeCell ref="B7:AD7"/>
    <mergeCell ref="D50:AD50"/>
    <mergeCell ref="AA9:AD9"/>
    <mergeCell ref="B10:L10"/>
    <mergeCell ref="N10:O10"/>
    <mergeCell ref="C13:AD13"/>
    <mergeCell ref="D15:AD15"/>
    <mergeCell ref="D17:AD17"/>
    <mergeCell ref="D19:AD19"/>
    <mergeCell ref="C25:AD25"/>
    <mergeCell ref="C28:AD28"/>
    <mergeCell ref="C31:AD31"/>
    <mergeCell ref="C48:AD48"/>
    <mergeCell ref="C22:AD22"/>
    <mergeCell ref="C84:AD84"/>
    <mergeCell ref="C87:AD87"/>
    <mergeCell ref="C78:AD78"/>
    <mergeCell ref="D52:AD52"/>
    <mergeCell ref="D54:AD54"/>
    <mergeCell ref="D56:AD56"/>
    <mergeCell ref="D58:AD58"/>
    <mergeCell ref="D60:AD60"/>
    <mergeCell ref="D62:AD62"/>
    <mergeCell ref="D64:AD64"/>
    <mergeCell ref="D66:AD66"/>
    <mergeCell ref="C69:AD69"/>
    <mergeCell ref="C72:AD72"/>
  </mergeCells>
  <hyperlinks>
    <hyperlink ref="AA9:AD9" location="Índice!B29" display="Índice"/>
  </hyperlinks>
  <pageMargins left="0.70866141732283472" right="0.70866141732283472" top="0.74803149606299213" bottom="0.74803149606299213" header="0.31496062992125984" footer="0.31496062992125984"/>
  <pageSetup scale="75" orientation="portrait" r:id="rId1"/>
  <headerFooter>
    <oddHeader>&amp;CMódulo 1 Sección I
Glosario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6"/>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22" customWidth="1"/>
    <col min="2" max="30" width="3.7109375" style="22" customWidth="1"/>
    <col min="31" max="31" width="5.7109375" style="22" customWidth="1"/>
    <col min="32" max="32" width="3.7109375" style="153" hidden="1" customWidth="1"/>
    <col min="33" max="16384" width="3.7109375" style="22" hidden="1"/>
  </cols>
  <sheetData>
    <row r="1" spans="2:37"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2:37"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7"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row>
    <row r="4" spans="2:37" ht="15"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row>
    <row r="5" spans="2:37"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spans="2:37" ht="1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2:37" ht="60" customHeight="1">
      <c r="B7" s="274" t="s">
        <v>5</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J7" s="118"/>
      <c r="AK7" s="118"/>
    </row>
    <row r="8" spans="2:37" ht="15" customHeight="1">
      <c r="B8" s="21"/>
      <c r="C8" s="20"/>
      <c r="D8" s="20"/>
      <c r="E8" s="20"/>
      <c r="F8" s="20"/>
      <c r="G8" s="20"/>
      <c r="H8" s="20"/>
      <c r="I8" s="20"/>
      <c r="J8" s="20"/>
      <c r="K8" s="20"/>
      <c r="L8" s="20"/>
      <c r="M8" s="20"/>
      <c r="N8" s="21"/>
      <c r="O8" s="20"/>
      <c r="P8" s="20"/>
      <c r="Q8" s="20"/>
      <c r="R8" s="20"/>
      <c r="S8" s="20"/>
      <c r="T8" s="20"/>
      <c r="U8" s="20"/>
      <c r="V8" s="20"/>
      <c r="W8" s="20"/>
      <c r="X8" s="20"/>
      <c r="Y8" s="20"/>
      <c r="Z8" s="20"/>
      <c r="AA8" s="20"/>
      <c r="AB8" s="20"/>
      <c r="AC8" s="20"/>
      <c r="AD8" s="20"/>
      <c r="AJ8" s="118" t="s">
        <v>1293</v>
      </c>
      <c r="AK8" s="118" t="s">
        <v>1294</v>
      </c>
    </row>
    <row r="9" spans="2:37" ht="15" customHeight="1" thickBot="1">
      <c r="B9" s="21" t="s">
        <v>3</v>
      </c>
      <c r="C9" s="32"/>
      <c r="D9" s="32"/>
      <c r="E9" s="32"/>
      <c r="F9" s="32"/>
      <c r="G9" s="32"/>
      <c r="H9" s="32"/>
      <c r="I9" s="32"/>
      <c r="J9" s="32"/>
      <c r="K9" s="32"/>
      <c r="L9" s="32"/>
      <c r="M9" s="32"/>
      <c r="N9" s="21" t="s">
        <v>4</v>
      </c>
      <c r="O9" s="32"/>
      <c r="P9" s="20"/>
      <c r="Q9" s="20"/>
      <c r="R9" s="20"/>
      <c r="S9" s="20"/>
      <c r="T9" s="20"/>
      <c r="U9" s="20"/>
      <c r="V9" s="20"/>
      <c r="W9" s="20"/>
      <c r="X9" s="20"/>
      <c r="Y9" s="20"/>
      <c r="Z9" s="20"/>
      <c r="AA9" s="296" t="s">
        <v>0</v>
      </c>
      <c r="AB9" s="296"/>
      <c r="AC9" s="296"/>
      <c r="AD9" s="296"/>
      <c r="AJ9" s="118" t="s">
        <v>1295</v>
      </c>
      <c r="AK9" s="118" t="s">
        <v>1296</v>
      </c>
    </row>
    <row r="10" spans="2:37" ht="15" customHeight="1" thickBot="1">
      <c r="B10" s="297" t="s">
        <v>1351</v>
      </c>
      <c r="C10" s="298"/>
      <c r="D10" s="298"/>
      <c r="E10" s="298"/>
      <c r="F10" s="298"/>
      <c r="G10" s="298"/>
      <c r="H10" s="298"/>
      <c r="I10" s="298"/>
      <c r="J10" s="298"/>
      <c r="K10" s="298"/>
      <c r="L10" s="299"/>
      <c r="M10" s="52"/>
      <c r="N10" s="297" t="str">
        <f>IFERROR(VLOOKUP(B10, AJ8:AK39, 2, FALSE), "")</f>
        <v>230</v>
      </c>
      <c r="O10" s="299"/>
      <c r="AJ10" s="118" t="s">
        <v>1297</v>
      </c>
      <c r="AK10" s="118" t="s">
        <v>1298</v>
      </c>
    </row>
    <row r="11" spans="2:37" ht="15" customHeight="1" thickBot="1">
      <c r="AJ11" s="52" t="s">
        <v>1299</v>
      </c>
      <c r="AK11" s="52" t="s">
        <v>1300</v>
      </c>
    </row>
    <row r="12" spans="2:37" ht="15">
      <c r="B12" s="154"/>
      <c r="C12" s="155" t="s">
        <v>10</v>
      </c>
      <c r="D12" s="156"/>
      <c r="E12" s="156"/>
      <c r="F12" s="156"/>
      <c r="G12" s="156"/>
      <c r="H12" s="156"/>
      <c r="I12" s="156"/>
      <c r="J12" s="156"/>
      <c r="K12" s="156"/>
      <c r="L12" s="157"/>
      <c r="N12" s="158"/>
      <c r="O12" s="159" t="s">
        <v>12</v>
      </c>
      <c r="P12" s="160"/>
      <c r="Q12" s="160"/>
      <c r="R12" s="160"/>
      <c r="S12" s="160"/>
      <c r="T12" s="160"/>
      <c r="U12" s="160"/>
      <c r="V12" s="160"/>
      <c r="W12" s="160"/>
      <c r="X12" s="160"/>
      <c r="Y12" s="160"/>
      <c r="Z12" s="160"/>
      <c r="AA12" s="160"/>
      <c r="AB12" s="160"/>
      <c r="AC12" s="160"/>
      <c r="AD12" s="161"/>
      <c r="AJ12" s="52" t="s">
        <v>1301</v>
      </c>
      <c r="AK12" s="52" t="s">
        <v>1302</v>
      </c>
    </row>
    <row r="13" spans="2:37" ht="144" customHeight="1" thickBot="1">
      <c r="B13" s="162"/>
      <c r="C13" s="300" t="s">
        <v>11</v>
      </c>
      <c r="D13" s="300"/>
      <c r="E13" s="300"/>
      <c r="F13" s="300"/>
      <c r="G13" s="300"/>
      <c r="H13" s="300"/>
      <c r="I13" s="300"/>
      <c r="J13" s="300"/>
      <c r="K13" s="300"/>
      <c r="L13" s="163"/>
      <c r="N13" s="164"/>
      <c r="O13" s="300" t="s">
        <v>13</v>
      </c>
      <c r="P13" s="300"/>
      <c r="Q13" s="300"/>
      <c r="R13" s="300"/>
      <c r="S13" s="300"/>
      <c r="T13" s="300"/>
      <c r="U13" s="300"/>
      <c r="V13" s="300"/>
      <c r="W13" s="300"/>
      <c r="X13" s="300"/>
      <c r="Y13" s="300"/>
      <c r="Z13" s="300"/>
      <c r="AA13" s="300"/>
      <c r="AB13" s="300"/>
      <c r="AC13" s="300"/>
      <c r="AD13" s="165"/>
      <c r="AJ13" s="118" t="s">
        <v>1303</v>
      </c>
      <c r="AK13" s="118" t="s">
        <v>1304</v>
      </c>
    </row>
    <row r="14" spans="2:37" ht="15" customHeight="1" thickBot="1">
      <c r="AJ14" s="52" t="s">
        <v>1305</v>
      </c>
      <c r="AK14" s="52" t="s">
        <v>1306</v>
      </c>
    </row>
    <row r="15" spans="2:37" ht="15">
      <c r="B15" s="154"/>
      <c r="C15" s="155" t="s">
        <v>14</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61"/>
      <c r="AJ15" s="52" t="s">
        <v>1307</v>
      </c>
      <c r="AK15" s="52" t="s">
        <v>1308</v>
      </c>
    </row>
    <row r="16" spans="2:37" ht="36" customHeight="1" thickBot="1">
      <c r="B16" s="162"/>
      <c r="C16" s="300" t="s">
        <v>15</v>
      </c>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165"/>
      <c r="AJ16" s="118" t="s">
        <v>1309</v>
      </c>
      <c r="AK16" s="118" t="s">
        <v>1310</v>
      </c>
    </row>
    <row r="17" spans="2:37" ht="15" customHeight="1" thickBot="1">
      <c r="AJ17" s="52" t="s">
        <v>1311</v>
      </c>
      <c r="AK17" s="52" t="s">
        <v>1312</v>
      </c>
    </row>
    <row r="18" spans="2:37" ht="15" customHeight="1">
      <c r="B18" s="166"/>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8"/>
      <c r="AJ18" s="52" t="s">
        <v>1313</v>
      </c>
      <c r="AK18" s="52" t="s">
        <v>1314</v>
      </c>
    </row>
    <row r="19" spans="2:37" ht="48" customHeight="1">
      <c r="B19" s="169"/>
      <c r="C19" s="295" t="s">
        <v>16</v>
      </c>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170"/>
      <c r="AJ19" s="52" t="s">
        <v>1315</v>
      </c>
      <c r="AK19" s="52" t="s">
        <v>1316</v>
      </c>
    </row>
    <row r="20" spans="2:37" ht="6.75" customHeight="1">
      <c r="B20" s="169"/>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170"/>
      <c r="AJ20" s="52" t="s">
        <v>1317</v>
      </c>
      <c r="AK20" s="52" t="s">
        <v>1318</v>
      </c>
    </row>
    <row r="21" spans="2:37" ht="36" customHeight="1">
      <c r="B21" s="169"/>
      <c r="C21" s="295" t="s">
        <v>17</v>
      </c>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170"/>
      <c r="AJ21" s="52" t="s">
        <v>1319</v>
      </c>
      <c r="AK21" s="52" t="s">
        <v>1320</v>
      </c>
    </row>
    <row r="22" spans="2:37" ht="6.75" customHeight="1">
      <c r="B22" s="169"/>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0"/>
      <c r="AJ22" s="52" t="s">
        <v>1321</v>
      </c>
      <c r="AK22" s="52" t="s">
        <v>1322</v>
      </c>
    </row>
    <row r="23" spans="2:37" ht="15" customHeight="1">
      <c r="B23" s="169"/>
      <c r="C23" s="295" t="s">
        <v>18</v>
      </c>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170"/>
      <c r="AJ23" s="52" t="s">
        <v>1323</v>
      </c>
      <c r="AK23" s="52" t="s">
        <v>1324</v>
      </c>
    </row>
    <row r="24" spans="2:37" ht="6.75" customHeight="1">
      <c r="B24" s="169"/>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0"/>
      <c r="AJ24" s="52" t="s">
        <v>1325</v>
      </c>
      <c r="AK24" s="52" t="s">
        <v>1326</v>
      </c>
    </row>
    <row r="25" spans="2:37" ht="48" customHeight="1">
      <c r="B25" s="169"/>
      <c r="C25" s="28"/>
      <c r="D25" s="295" t="s">
        <v>19</v>
      </c>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170"/>
      <c r="AJ25" s="52" t="s">
        <v>1327</v>
      </c>
      <c r="AK25" s="52" t="s">
        <v>1328</v>
      </c>
    </row>
    <row r="26" spans="2:37" ht="6.75" customHeight="1">
      <c r="B26" s="169"/>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0"/>
      <c r="AJ26" s="52" t="s">
        <v>1329</v>
      </c>
      <c r="AK26" s="52" t="s">
        <v>1330</v>
      </c>
    </row>
    <row r="27" spans="2:37" ht="36" customHeight="1">
      <c r="B27" s="169"/>
      <c r="C27" s="286" t="s">
        <v>732</v>
      </c>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170"/>
      <c r="AJ27" s="52" t="s">
        <v>1331</v>
      </c>
      <c r="AK27" s="52" t="s">
        <v>1332</v>
      </c>
    </row>
    <row r="28" spans="2:37" ht="6.75" customHeight="1">
      <c r="B28" s="169"/>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0"/>
      <c r="AJ28" s="52" t="s">
        <v>1333</v>
      </c>
      <c r="AK28" s="52" t="s">
        <v>1334</v>
      </c>
    </row>
    <row r="29" spans="2:37" ht="60" customHeight="1">
      <c r="B29" s="169"/>
      <c r="C29" s="295" t="s">
        <v>20</v>
      </c>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170"/>
      <c r="AJ29" s="52" t="s">
        <v>1335</v>
      </c>
      <c r="AK29" s="52" t="s">
        <v>1336</v>
      </c>
    </row>
    <row r="30" spans="2:37" ht="6.75" customHeight="1">
      <c r="B30" s="169"/>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0"/>
      <c r="AJ30" s="52" t="s">
        <v>1337</v>
      </c>
      <c r="AK30" s="52" t="s">
        <v>1338</v>
      </c>
    </row>
    <row r="31" spans="2:37" ht="48" customHeight="1">
      <c r="B31" s="169"/>
      <c r="C31" s="295" t="s">
        <v>21</v>
      </c>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170"/>
      <c r="AJ31" s="52" t="s">
        <v>1339</v>
      </c>
      <c r="AK31" s="52" t="s">
        <v>1340</v>
      </c>
    </row>
    <row r="32" spans="2:37" ht="6.75" customHeight="1">
      <c r="B32" s="169"/>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0"/>
      <c r="AJ32" s="52" t="s">
        <v>1341</v>
      </c>
      <c r="AK32" s="52" t="s">
        <v>1342</v>
      </c>
    </row>
    <row r="33" spans="2:37" ht="48" customHeight="1">
      <c r="B33" s="169"/>
      <c r="C33" s="286" t="s">
        <v>976</v>
      </c>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170"/>
      <c r="AJ33" s="52" t="s">
        <v>1343</v>
      </c>
      <c r="AK33" s="52" t="s">
        <v>1344</v>
      </c>
    </row>
    <row r="34" spans="2:37" ht="6.75" customHeight="1">
      <c r="B34" s="169"/>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0"/>
      <c r="AJ34" t="s">
        <v>1345</v>
      </c>
      <c r="AK34" t="s">
        <v>1346</v>
      </c>
    </row>
    <row r="35" spans="2:37" ht="84" customHeight="1">
      <c r="B35" s="169"/>
      <c r="C35" s="286" t="s">
        <v>733</v>
      </c>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170"/>
      <c r="AJ35" t="s">
        <v>1347</v>
      </c>
      <c r="AK35" t="s">
        <v>1348</v>
      </c>
    </row>
    <row r="36" spans="2:37" ht="6.75" customHeight="1">
      <c r="B36" s="169"/>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0"/>
      <c r="AJ36" t="s">
        <v>1349</v>
      </c>
      <c r="AK36" t="s">
        <v>1350</v>
      </c>
    </row>
    <row r="37" spans="2:37" ht="36" customHeight="1">
      <c r="B37" s="169"/>
      <c r="C37" s="286" t="s">
        <v>22</v>
      </c>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170"/>
      <c r="AJ37" t="s">
        <v>1351</v>
      </c>
      <c r="AK37" t="s">
        <v>1352</v>
      </c>
    </row>
    <row r="38" spans="2:37" ht="6.75" customHeight="1">
      <c r="B38" s="169"/>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0"/>
      <c r="AJ38" t="s">
        <v>1353</v>
      </c>
      <c r="AK38" t="s">
        <v>1354</v>
      </c>
    </row>
    <row r="39" spans="2:37" ht="36" customHeight="1">
      <c r="B39" s="169"/>
      <c r="C39" s="171"/>
      <c r="D39" s="286" t="s">
        <v>23</v>
      </c>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170"/>
      <c r="AJ39" t="s">
        <v>1355</v>
      </c>
      <c r="AK39" t="s">
        <v>1356</v>
      </c>
    </row>
    <row r="40" spans="2:37" ht="6.75" customHeight="1">
      <c r="B40" s="169"/>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0"/>
    </row>
    <row r="41" spans="2:37" ht="72" customHeight="1">
      <c r="B41" s="169"/>
      <c r="C41" s="286" t="s">
        <v>24</v>
      </c>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170"/>
    </row>
    <row r="42" spans="2:37" ht="6.75" customHeight="1">
      <c r="B42" s="169"/>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0"/>
    </row>
    <row r="43" spans="2:37" ht="60" customHeight="1">
      <c r="B43" s="169"/>
      <c r="C43" s="286" t="s">
        <v>1080</v>
      </c>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170"/>
    </row>
    <row r="44" spans="2:37" ht="6.75" customHeight="1">
      <c r="B44" s="169"/>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0"/>
    </row>
    <row r="45" spans="2:37" ht="24" customHeight="1">
      <c r="B45" s="169"/>
      <c r="C45" s="295" t="s">
        <v>1081</v>
      </c>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170"/>
    </row>
    <row r="46" spans="2:37" ht="6.75" customHeight="1">
      <c r="B46" s="169"/>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0"/>
    </row>
    <row r="47" spans="2:37" ht="84" customHeight="1">
      <c r="B47" s="169"/>
      <c r="C47" s="295" t="s">
        <v>1082</v>
      </c>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170"/>
    </row>
    <row r="48" spans="2:37" ht="6.75" customHeight="1">
      <c r="B48" s="169"/>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0"/>
    </row>
    <row r="49" spans="2:30" ht="72" customHeight="1">
      <c r="B49" s="169"/>
      <c r="C49" s="295" t="s">
        <v>1083</v>
      </c>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70"/>
    </row>
    <row r="50" spans="2:30" ht="6.75" customHeight="1">
      <c r="B50" s="169"/>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0"/>
    </row>
    <row r="51" spans="2:30" ht="48" customHeight="1">
      <c r="B51" s="169"/>
      <c r="C51" s="295" t="s">
        <v>977</v>
      </c>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70"/>
    </row>
    <row r="52" spans="2:30" ht="6.75" customHeight="1">
      <c r="B52" s="169"/>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0"/>
    </row>
    <row r="53" spans="2:30" ht="36" customHeight="1">
      <c r="B53" s="169"/>
      <c r="C53" s="295" t="s">
        <v>978</v>
      </c>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70"/>
    </row>
    <row r="54" spans="2:30" ht="6.75" customHeight="1">
      <c r="B54" s="169"/>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0"/>
    </row>
    <row r="55" spans="2:30" ht="72" customHeight="1">
      <c r="B55" s="169"/>
      <c r="C55" s="295" t="s">
        <v>1084</v>
      </c>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70"/>
    </row>
    <row r="56" spans="2:30" ht="6.75" customHeight="1">
      <c r="B56" s="169"/>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0"/>
    </row>
    <row r="57" spans="2:30" ht="60" customHeight="1">
      <c r="B57" s="169"/>
      <c r="C57" s="295" t="s">
        <v>1085</v>
      </c>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70"/>
    </row>
    <row r="58" spans="2:30" ht="6.75" customHeight="1">
      <c r="B58" s="169"/>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170"/>
    </row>
    <row r="59" spans="2:30" ht="15" customHeight="1">
      <c r="B59" s="169"/>
      <c r="C59" s="295" t="s">
        <v>40</v>
      </c>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70"/>
    </row>
    <row r="60" spans="2:30" ht="6.75" customHeight="1">
      <c r="B60" s="169"/>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0"/>
    </row>
    <row r="61" spans="2:30" ht="84" customHeight="1">
      <c r="B61" s="169"/>
      <c r="C61" s="171"/>
      <c r="D61" s="295" t="s">
        <v>925</v>
      </c>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70"/>
    </row>
    <row r="62" spans="2:30" ht="6.75" customHeight="1">
      <c r="B62" s="169"/>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0"/>
    </row>
    <row r="63" spans="2:30" ht="15" customHeight="1">
      <c r="B63" s="169"/>
      <c r="C63" s="295" t="s">
        <v>25</v>
      </c>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70"/>
    </row>
    <row r="64" spans="2:30" ht="6.75" customHeight="1">
      <c r="B64" s="16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0"/>
    </row>
    <row r="65" spans="2:30" ht="24" customHeight="1">
      <c r="B65" s="169"/>
      <c r="C65" s="171"/>
      <c r="D65" s="286" t="s">
        <v>734</v>
      </c>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170"/>
    </row>
    <row r="66" spans="2:30" ht="6.75" customHeight="1">
      <c r="B66" s="169"/>
      <c r="C66" s="171"/>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170"/>
    </row>
    <row r="67" spans="2:30" ht="24" customHeight="1">
      <c r="B67" s="169"/>
      <c r="C67" s="171"/>
      <c r="D67" s="286" t="s">
        <v>735</v>
      </c>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170"/>
    </row>
    <row r="68" spans="2:30" ht="6.75" customHeight="1">
      <c r="B68" s="169"/>
      <c r="C68" s="171"/>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170"/>
    </row>
    <row r="69" spans="2:30" ht="24" customHeight="1">
      <c r="B69" s="169"/>
      <c r="C69" s="171"/>
      <c r="D69" s="286" t="s">
        <v>736</v>
      </c>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170"/>
    </row>
    <row r="70" spans="2:30" ht="6.75" customHeight="1">
      <c r="B70" s="169"/>
      <c r="C70" s="171"/>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170"/>
    </row>
    <row r="71" spans="2:30" ht="36" customHeight="1">
      <c r="B71" s="169"/>
      <c r="C71" s="171"/>
      <c r="D71" s="286" t="s">
        <v>737</v>
      </c>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170"/>
    </row>
    <row r="72" spans="2:30" ht="6.75" customHeight="1">
      <c r="B72" s="169"/>
      <c r="C72" s="171"/>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170"/>
    </row>
    <row r="73" spans="2:30" ht="15" customHeight="1">
      <c r="B73" s="169"/>
      <c r="C73" s="171"/>
      <c r="D73" s="286" t="s">
        <v>738</v>
      </c>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170"/>
    </row>
    <row r="74" spans="2:30" ht="6.75" customHeight="1">
      <c r="B74" s="169"/>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170"/>
    </row>
    <row r="75" spans="2:30" ht="36" customHeight="1">
      <c r="B75" s="169"/>
      <c r="C75" s="286" t="s">
        <v>979</v>
      </c>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170"/>
    </row>
    <row r="76" spans="2:30" ht="6.75" customHeight="1">
      <c r="B76" s="16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0"/>
    </row>
    <row r="77" spans="2:30" ht="72" customHeight="1">
      <c r="B77" s="169"/>
      <c r="C77" s="295" t="s">
        <v>994</v>
      </c>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70"/>
    </row>
    <row r="78" spans="2:30" ht="6.75" customHeight="1">
      <c r="B78" s="16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0"/>
    </row>
    <row r="79" spans="2:30" ht="15" customHeight="1">
      <c r="B79" s="169"/>
      <c r="C79" s="295" t="s">
        <v>1238</v>
      </c>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70"/>
    </row>
    <row r="80" spans="2:30" ht="6.75" customHeight="1">
      <c r="B80" s="16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0"/>
    </row>
    <row r="81" spans="2:30" ht="146.1" customHeight="1">
      <c r="B81" s="169"/>
      <c r="C81" s="171"/>
      <c r="D81" s="295" t="s">
        <v>995</v>
      </c>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70"/>
    </row>
    <row r="82" spans="2:30" ht="6.75" customHeight="1">
      <c r="B82" s="16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0"/>
    </row>
    <row r="83" spans="2:30" ht="60" customHeight="1">
      <c r="B83" s="169"/>
      <c r="C83" s="286" t="s">
        <v>739</v>
      </c>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70"/>
    </row>
    <row r="84" spans="2:30" ht="6.75" customHeight="1">
      <c r="B84" s="169"/>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170"/>
    </row>
    <row r="85" spans="2:30" ht="60" customHeight="1">
      <c r="B85" s="169"/>
      <c r="C85" s="286" t="s">
        <v>740</v>
      </c>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170"/>
    </row>
    <row r="86" spans="2:30" ht="6.75" customHeight="1">
      <c r="B86" s="169"/>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170"/>
    </row>
    <row r="87" spans="2:30" ht="24" customHeight="1">
      <c r="B87" s="169"/>
      <c r="C87" s="286" t="s">
        <v>741</v>
      </c>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170"/>
    </row>
    <row r="88" spans="2:30" ht="15" customHeight="1" thickBot="1">
      <c r="B88" s="172"/>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4"/>
    </row>
    <row r="89" spans="2:30" ht="15" customHeight="1" thickBot="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row>
    <row r="90" spans="2:30" ht="15" customHeight="1">
      <c r="B90" s="166"/>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68"/>
    </row>
    <row r="91" spans="2:30" ht="48" customHeight="1">
      <c r="B91" s="169"/>
      <c r="C91" s="286" t="s">
        <v>742</v>
      </c>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170"/>
    </row>
    <row r="92" spans="2:30" ht="6.75" customHeight="1">
      <c r="B92" s="169"/>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170"/>
    </row>
    <row r="93" spans="2:30" ht="72" customHeight="1">
      <c r="B93" s="169"/>
      <c r="C93" s="295" t="s">
        <v>743</v>
      </c>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70"/>
    </row>
    <row r="94" spans="2:30" ht="6.75" customHeight="1">
      <c r="B94" s="169"/>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170"/>
    </row>
    <row r="95" spans="2:30" ht="60" customHeight="1">
      <c r="B95" s="169"/>
      <c r="C95" s="295" t="s">
        <v>744</v>
      </c>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70"/>
    </row>
    <row r="96" spans="2:30" ht="6.75" customHeight="1">
      <c r="B96" s="169"/>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170"/>
    </row>
    <row r="97" spans="2:30" ht="36" customHeight="1">
      <c r="B97" s="169"/>
      <c r="C97" s="286" t="s">
        <v>1379</v>
      </c>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170"/>
    </row>
    <row r="98" spans="2:30" ht="6.75" customHeight="1">
      <c r="B98" s="169"/>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0"/>
    </row>
    <row r="99" spans="2:30" ht="24" customHeight="1">
      <c r="B99" s="169"/>
      <c r="C99" s="286" t="s">
        <v>745</v>
      </c>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170"/>
    </row>
    <row r="100" spans="2:30" ht="6.75" customHeight="1">
      <c r="B100" s="16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0"/>
    </row>
    <row r="101" spans="2:30" ht="15" customHeight="1">
      <c r="B101" s="169"/>
      <c r="C101" s="171"/>
      <c r="D101" s="171"/>
      <c r="E101" s="171"/>
      <c r="F101" s="288" t="s">
        <v>980</v>
      </c>
      <c r="G101" s="289"/>
      <c r="H101" s="289"/>
      <c r="I101" s="289"/>
      <c r="J101" s="290"/>
      <c r="K101" s="291" t="s">
        <v>26</v>
      </c>
      <c r="L101" s="291"/>
      <c r="M101" s="291"/>
      <c r="N101" s="291"/>
      <c r="O101" s="291"/>
      <c r="P101" s="291"/>
      <c r="Q101" s="291"/>
      <c r="R101" s="291"/>
      <c r="S101" s="291"/>
      <c r="T101" s="291"/>
      <c r="U101" s="291"/>
      <c r="V101" s="291"/>
      <c r="W101" s="291"/>
      <c r="X101" s="291"/>
      <c r="Y101" s="291"/>
      <c r="Z101" s="291"/>
      <c r="AA101" s="171"/>
      <c r="AB101" s="171"/>
      <c r="AC101" s="171"/>
      <c r="AD101" s="170"/>
    </row>
    <row r="102" spans="2:30" ht="24" customHeight="1">
      <c r="B102" s="169"/>
      <c r="C102" s="171"/>
      <c r="D102" s="171"/>
      <c r="E102" s="171"/>
      <c r="F102" s="292" t="s">
        <v>1380</v>
      </c>
      <c r="G102" s="285"/>
      <c r="H102" s="285"/>
      <c r="I102" s="285"/>
      <c r="J102" s="293"/>
      <c r="K102" s="294" t="s">
        <v>27</v>
      </c>
      <c r="L102" s="294"/>
      <c r="M102" s="294"/>
      <c r="N102" s="294"/>
      <c r="O102" s="294"/>
      <c r="P102" s="294"/>
      <c r="Q102" s="294"/>
      <c r="R102" s="294"/>
      <c r="S102" s="294"/>
      <c r="T102" s="294"/>
      <c r="U102" s="294"/>
      <c r="V102" s="294"/>
      <c r="W102" s="294"/>
      <c r="X102" s="294"/>
      <c r="Y102" s="294"/>
      <c r="Z102" s="294"/>
      <c r="AA102" s="171"/>
      <c r="AB102" s="171"/>
      <c r="AC102" s="171"/>
      <c r="AD102" s="170"/>
    </row>
    <row r="103" spans="2:30" ht="36" customHeight="1">
      <c r="B103" s="169"/>
      <c r="C103" s="171"/>
      <c r="D103" s="171"/>
      <c r="E103" s="171"/>
      <c r="F103" s="292" t="s">
        <v>1381</v>
      </c>
      <c r="G103" s="285"/>
      <c r="H103" s="285"/>
      <c r="I103" s="285"/>
      <c r="J103" s="293"/>
      <c r="K103" s="294" t="s">
        <v>28</v>
      </c>
      <c r="L103" s="294"/>
      <c r="M103" s="294"/>
      <c r="N103" s="294"/>
      <c r="O103" s="294"/>
      <c r="P103" s="294"/>
      <c r="Q103" s="294"/>
      <c r="R103" s="294"/>
      <c r="S103" s="294"/>
      <c r="T103" s="294"/>
      <c r="U103" s="294"/>
      <c r="V103" s="294"/>
      <c r="W103" s="294"/>
      <c r="X103" s="294"/>
      <c r="Y103" s="294"/>
      <c r="Z103" s="294"/>
      <c r="AA103" s="171"/>
      <c r="AB103" s="171"/>
      <c r="AC103" s="171"/>
      <c r="AD103" s="170"/>
    </row>
    <row r="104" spans="2:30" ht="36" customHeight="1">
      <c r="B104" s="169"/>
      <c r="C104" s="171"/>
      <c r="D104" s="171"/>
      <c r="E104" s="171"/>
      <c r="F104" s="292" t="s">
        <v>1382</v>
      </c>
      <c r="G104" s="285"/>
      <c r="H104" s="285"/>
      <c r="I104" s="285"/>
      <c r="J104" s="293"/>
      <c r="K104" s="294" t="s">
        <v>29</v>
      </c>
      <c r="L104" s="294"/>
      <c r="M104" s="294"/>
      <c r="N104" s="294"/>
      <c r="O104" s="294"/>
      <c r="P104" s="294"/>
      <c r="Q104" s="294"/>
      <c r="R104" s="294"/>
      <c r="S104" s="294"/>
      <c r="T104" s="294"/>
      <c r="U104" s="294"/>
      <c r="V104" s="294"/>
      <c r="W104" s="294"/>
      <c r="X104" s="294"/>
      <c r="Y104" s="294"/>
      <c r="Z104" s="294"/>
      <c r="AA104" s="171"/>
      <c r="AB104" s="171"/>
      <c r="AC104" s="171"/>
      <c r="AD104" s="170"/>
    </row>
    <row r="105" spans="2:30" ht="24" customHeight="1">
      <c r="B105" s="169"/>
      <c r="C105" s="171"/>
      <c r="D105" s="171"/>
      <c r="E105" s="171"/>
      <c r="F105" s="292" t="s">
        <v>1383</v>
      </c>
      <c r="G105" s="285"/>
      <c r="H105" s="285"/>
      <c r="I105" s="285"/>
      <c r="J105" s="293"/>
      <c r="K105" s="294" t="s">
        <v>30</v>
      </c>
      <c r="L105" s="294"/>
      <c r="M105" s="294"/>
      <c r="N105" s="294"/>
      <c r="O105" s="294"/>
      <c r="P105" s="294"/>
      <c r="Q105" s="294"/>
      <c r="R105" s="294"/>
      <c r="S105" s="294"/>
      <c r="T105" s="294"/>
      <c r="U105" s="294"/>
      <c r="V105" s="294"/>
      <c r="W105" s="294"/>
      <c r="X105" s="294"/>
      <c r="Y105" s="294"/>
      <c r="Z105" s="294"/>
      <c r="AA105" s="171"/>
      <c r="AB105" s="171"/>
      <c r="AC105" s="171"/>
      <c r="AD105" s="170"/>
    </row>
    <row r="106" spans="2:30" ht="6.75" customHeight="1">
      <c r="B106" s="16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0"/>
    </row>
    <row r="107" spans="2:30" ht="24" customHeight="1">
      <c r="B107" s="169"/>
      <c r="C107" s="295" t="s">
        <v>746</v>
      </c>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70"/>
    </row>
    <row r="108" spans="2:30" ht="6.75" customHeight="1">
      <c r="B108" s="169"/>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170"/>
    </row>
    <row r="109" spans="2:30" ht="15" customHeight="1">
      <c r="B109" s="169"/>
      <c r="C109" s="24"/>
      <c r="D109" s="23" t="s">
        <v>31</v>
      </c>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170"/>
    </row>
    <row r="110" spans="2:30" ht="6.75" customHeight="1">
      <c r="B110" s="169"/>
      <c r="C110" s="24"/>
      <c r="D110" s="23"/>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170"/>
    </row>
    <row r="111" spans="2:30" ht="36" customHeight="1">
      <c r="B111" s="169"/>
      <c r="C111" s="24"/>
      <c r="D111" s="286" t="s">
        <v>1384</v>
      </c>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170"/>
    </row>
    <row r="112" spans="2:30" ht="6.75" customHeight="1">
      <c r="B112" s="169"/>
      <c r="C112" s="24"/>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170"/>
    </row>
    <row r="113" spans="2:30" ht="15" customHeight="1">
      <c r="B113" s="169"/>
      <c r="C113" s="24"/>
      <c r="D113" s="23" t="s">
        <v>32</v>
      </c>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170"/>
    </row>
    <row r="114" spans="2:30" ht="6.75" customHeight="1">
      <c r="B114" s="169"/>
      <c r="C114" s="24"/>
      <c r="D114" s="23"/>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170"/>
    </row>
    <row r="115" spans="2:30" ht="24" customHeight="1">
      <c r="B115" s="169"/>
      <c r="C115" s="24"/>
      <c r="D115" s="286" t="s">
        <v>747</v>
      </c>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170"/>
    </row>
    <row r="116" spans="2:30" ht="6.75" customHeight="1">
      <c r="B116" s="169"/>
      <c r="C116" s="24"/>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0"/>
    </row>
    <row r="117" spans="2:30" ht="15" customHeight="1">
      <c r="B117" s="169"/>
      <c r="C117" s="24"/>
      <c r="D117" s="23" t="s">
        <v>33</v>
      </c>
      <c r="E117" s="178"/>
      <c r="F117" s="178"/>
      <c r="G117" s="179"/>
      <c r="H117" s="284" t="s">
        <v>1385</v>
      </c>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170"/>
    </row>
    <row r="118" spans="2:30" ht="6.75" customHeight="1">
      <c r="B118" s="169"/>
      <c r="C118" s="24"/>
      <c r="D118" s="51"/>
      <c r="E118" s="51"/>
      <c r="F118" s="51"/>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70"/>
    </row>
    <row r="119" spans="2:30" ht="15" customHeight="1">
      <c r="B119" s="169"/>
      <c r="C119" s="24"/>
      <c r="D119" s="23" t="s">
        <v>981</v>
      </c>
      <c r="E119" s="23"/>
      <c r="F119" s="23"/>
      <c r="G119" s="26"/>
      <c r="H119" s="284" t="s">
        <v>1386</v>
      </c>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170"/>
    </row>
    <row r="120" spans="2:30" ht="15" customHeight="1" thickBot="1">
      <c r="B120" s="172"/>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4"/>
    </row>
    <row r="121" spans="2:30" ht="15" customHeight="1" thickBot="1"/>
    <row r="122" spans="2:30" ht="15" customHeight="1">
      <c r="B122" s="166"/>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8"/>
    </row>
    <row r="123" spans="2:30" ht="36" customHeight="1">
      <c r="B123" s="169"/>
      <c r="C123" s="286" t="s">
        <v>748</v>
      </c>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170"/>
    </row>
    <row r="124" spans="2:30" ht="6.75" customHeight="1">
      <c r="B124" s="169"/>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170"/>
    </row>
    <row r="125" spans="2:30" ht="15" customHeight="1">
      <c r="B125" s="169"/>
      <c r="C125" s="24"/>
      <c r="D125" s="34" t="s">
        <v>34</v>
      </c>
      <c r="E125" s="24"/>
      <c r="F125" s="24"/>
      <c r="G125" s="282" t="s">
        <v>1387</v>
      </c>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170"/>
    </row>
    <row r="126" spans="2:30" ht="15" customHeight="1">
      <c r="B126" s="169"/>
      <c r="C126" s="24"/>
      <c r="D126" s="34" t="s">
        <v>35</v>
      </c>
      <c r="E126" s="24"/>
      <c r="F126" s="24"/>
      <c r="G126" s="24"/>
      <c r="H126" s="24"/>
      <c r="I126" s="24"/>
      <c r="J126" s="24"/>
      <c r="K126" s="287" t="s">
        <v>1388</v>
      </c>
      <c r="L126" s="287"/>
      <c r="M126" s="287"/>
      <c r="N126" s="287"/>
      <c r="O126" s="287"/>
      <c r="P126" s="287"/>
      <c r="Q126" s="287"/>
      <c r="R126" s="287"/>
      <c r="S126" s="287"/>
      <c r="T126" s="287"/>
      <c r="U126" s="287"/>
      <c r="V126" s="287"/>
      <c r="W126" s="287"/>
      <c r="X126" s="287"/>
      <c r="Y126" s="287"/>
      <c r="Z126" s="287"/>
      <c r="AA126" s="287"/>
      <c r="AB126" s="287"/>
      <c r="AC126" s="287"/>
      <c r="AD126" s="170"/>
    </row>
    <row r="127" spans="2:30" ht="15" customHeight="1">
      <c r="B127" s="169"/>
      <c r="C127" s="24"/>
      <c r="D127" s="34" t="s">
        <v>36</v>
      </c>
      <c r="E127" s="24"/>
      <c r="F127" s="24"/>
      <c r="G127" s="282" t="s">
        <v>1389</v>
      </c>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170"/>
    </row>
    <row r="128" spans="2:30" ht="15" customHeight="1">
      <c r="B128" s="169"/>
      <c r="C128" s="24"/>
      <c r="D128" s="34" t="s">
        <v>37</v>
      </c>
      <c r="E128" s="24"/>
      <c r="F128" s="24"/>
      <c r="G128" s="24"/>
      <c r="H128" s="24"/>
      <c r="I128" s="283" t="s">
        <v>1390</v>
      </c>
      <c r="J128" s="283"/>
      <c r="K128" s="283"/>
      <c r="L128" s="283"/>
      <c r="M128" s="283"/>
      <c r="N128" s="283"/>
      <c r="O128" s="283"/>
      <c r="P128" s="283"/>
      <c r="Q128" s="283"/>
      <c r="R128" s="283"/>
      <c r="S128" s="283"/>
      <c r="T128" s="283"/>
      <c r="U128" s="283"/>
      <c r="V128" s="283"/>
      <c r="W128" s="283"/>
      <c r="X128" s="283"/>
      <c r="Y128" s="283"/>
      <c r="Z128" s="283"/>
      <c r="AA128" s="283"/>
      <c r="AB128" s="283"/>
      <c r="AC128" s="283"/>
      <c r="AD128" s="170"/>
    </row>
    <row r="129" spans="2:30" ht="15" customHeight="1">
      <c r="B129" s="169"/>
      <c r="C129" s="24"/>
      <c r="D129" s="34" t="s">
        <v>38</v>
      </c>
      <c r="E129" s="24"/>
      <c r="F129" s="24"/>
      <c r="G129" s="284" t="s">
        <v>1391</v>
      </c>
      <c r="H129" s="284"/>
      <c r="I129" s="284"/>
      <c r="J129" s="284"/>
      <c r="K129" s="284"/>
      <c r="L129" s="284"/>
      <c r="M129" s="284"/>
      <c r="N129" s="284"/>
      <c r="O129" s="284"/>
      <c r="P129" s="284"/>
      <c r="Q129" s="284"/>
      <c r="R129" s="34" t="s">
        <v>39</v>
      </c>
      <c r="S129" s="34"/>
      <c r="T129" s="34"/>
      <c r="U129" s="285">
        <v>8496</v>
      </c>
      <c r="V129" s="285"/>
      <c r="W129" s="285"/>
      <c r="X129" s="285"/>
      <c r="Y129" s="285"/>
      <c r="Z129" s="285"/>
      <c r="AA129" s="285"/>
      <c r="AB129" s="285"/>
      <c r="AC129" s="285"/>
      <c r="AD129" s="170"/>
    </row>
    <row r="130" spans="2:30" ht="15" customHeight="1" thickBot="1">
      <c r="B130" s="172"/>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74"/>
    </row>
    <row r="131" spans="2:30" ht="15" customHeight="1"/>
    <row r="132" spans="2:30" ht="15" customHeight="1"/>
    <row r="133" spans="2:30" ht="15" customHeight="1"/>
    <row r="134" spans="2:30" ht="15" customHeight="1"/>
    <row r="135" spans="2:30" ht="15" customHeight="1"/>
    <row r="136" spans="2:30" ht="15" customHeight="1"/>
  </sheetData>
  <sheetProtection algorithmName="SHA-512" hashValue="RdBX8t0PCcxtUIToONqs0F5AUTbuu24L9iBswVda+se6v5ffbrPfdjlQsqToCKmWAsw8IrwcGem5bFiXvh98bw==" saltValue="yMfgwGZ4DhukTKbPIxHvlw==" spinCount="100000" sheet="1"/>
  <mergeCells count="72">
    <mergeCell ref="C23:AC23"/>
    <mergeCell ref="B1:AD1"/>
    <mergeCell ref="B3:AD3"/>
    <mergeCell ref="B5:AD5"/>
    <mergeCell ref="B7:AD7"/>
    <mergeCell ref="AA9:AD9"/>
    <mergeCell ref="B10:L10"/>
    <mergeCell ref="N10:O10"/>
    <mergeCell ref="C13:K13"/>
    <mergeCell ref="O13:AC13"/>
    <mergeCell ref="C16:AC16"/>
    <mergeCell ref="C19:AC19"/>
    <mergeCell ref="C21:AC21"/>
    <mergeCell ref="C47:AC47"/>
    <mergeCell ref="D25:AC25"/>
    <mergeCell ref="C27:AC27"/>
    <mergeCell ref="C29:AC29"/>
    <mergeCell ref="C31:AC31"/>
    <mergeCell ref="C33:AC33"/>
    <mergeCell ref="C35:AC35"/>
    <mergeCell ref="C37:AC37"/>
    <mergeCell ref="D39:AC39"/>
    <mergeCell ref="C41:AC41"/>
    <mergeCell ref="C43:AC43"/>
    <mergeCell ref="C45:AC45"/>
    <mergeCell ref="D71:AC71"/>
    <mergeCell ref="C49:AC49"/>
    <mergeCell ref="C51:AC51"/>
    <mergeCell ref="C53:AC53"/>
    <mergeCell ref="C55:AC55"/>
    <mergeCell ref="C57:AC57"/>
    <mergeCell ref="C59:AC59"/>
    <mergeCell ref="D61:AC61"/>
    <mergeCell ref="C63:AC63"/>
    <mergeCell ref="D65:AC65"/>
    <mergeCell ref="D67:AC67"/>
    <mergeCell ref="D69:AC69"/>
    <mergeCell ref="C97:AC97"/>
    <mergeCell ref="D73:AC73"/>
    <mergeCell ref="C75:AC75"/>
    <mergeCell ref="C77:AC77"/>
    <mergeCell ref="C79:AC79"/>
    <mergeCell ref="D81:AC81"/>
    <mergeCell ref="C83:AC83"/>
    <mergeCell ref="C85:AC85"/>
    <mergeCell ref="C87:AC87"/>
    <mergeCell ref="C91:AC91"/>
    <mergeCell ref="C93:AC93"/>
    <mergeCell ref="C95:AC95"/>
    <mergeCell ref="D111:AC111"/>
    <mergeCell ref="C99:AC99"/>
    <mergeCell ref="F101:J101"/>
    <mergeCell ref="K101:Z101"/>
    <mergeCell ref="F102:J102"/>
    <mergeCell ref="K102:Z102"/>
    <mergeCell ref="F103:J103"/>
    <mergeCell ref="K103:Z103"/>
    <mergeCell ref="F104:J104"/>
    <mergeCell ref="K104:Z104"/>
    <mergeCell ref="F105:J105"/>
    <mergeCell ref="K105:Z105"/>
    <mergeCell ref="C107:AC107"/>
    <mergeCell ref="G127:AC127"/>
    <mergeCell ref="I128:AC128"/>
    <mergeCell ref="G129:Q129"/>
    <mergeCell ref="U129:AC129"/>
    <mergeCell ref="D115:AC115"/>
    <mergeCell ref="H117:AC117"/>
    <mergeCell ref="H119:AC119"/>
    <mergeCell ref="C123:AC123"/>
    <mergeCell ref="G125:AC125"/>
    <mergeCell ref="K126:AC126"/>
  </mergeCells>
  <dataValidations count="1">
    <dataValidation type="list" allowBlank="1" showInputMessage="1" showErrorMessage="1" sqref="B10:L10">
      <formula1>$AJ$7:$AJ$39</formula1>
    </dataValidation>
  </dataValidations>
  <hyperlinks>
    <hyperlink ref="AA9:AD9" location="Índice!B11" display="Índice"/>
  </hyperlinks>
  <pageMargins left="0.70866141732283472" right="0.70866141732283472" top="0.74803149606299213" bottom="0.74803149606299213" header="0.31496062992125984" footer="0.31496062992125984"/>
  <pageSetup scale="75" orientation="portrait" r:id="rId1"/>
  <headerFooter>
    <oddHeader>&amp;C Módulo 1 Sección I
Presentación</oddHeader>
    <oddFooter>&amp;LCenso Nacional de Gobiernos Estatales 2023&amp;R&amp;P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19" customWidth="1"/>
    <col min="2" max="30" width="3.7109375" style="19" customWidth="1"/>
    <col min="31" max="31" width="5.7109375" style="19" customWidth="1"/>
    <col min="32" max="16384" width="3.7109375" style="19" hidden="1"/>
  </cols>
  <sheetData>
    <row r="1" spans="2:30"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2:30"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2:30"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row>
    <row r="4" spans="2:30" ht="15"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row>
    <row r="5" spans="2:30"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spans="2:30" ht="1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2:30" ht="60" customHeight="1">
      <c r="B7" s="313" t="s">
        <v>986</v>
      </c>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row>
    <row r="8" spans="2:30" ht="15" customHeight="1">
      <c r="B8" s="21"/>
      <c r="C8" s="20"/>
      <c r="D8" s="20"/>
      <c r="E8" s="20"/>
      <c r="F8" s="20"/>
      <c r="G8" s="20"/>
      <c r="H8" s="20"/>
      <c r="I8" s="20"/>
      <c r="J8" s="20"/>
      <c r="K8" s="20"/>
      <c r="L8" s="20"/>
      <c r="M8" s="20"/>
      <c r="N8" s="21"/>
      <c r="O8" s="20"/>
      <c r="P8" s="20"/>
      <c r="Q8" s="20"/>
      <c r="R8" s="20"/>
      <c r="S8" s="20"/>
      <c r="T8" s="20"/>
      <c r="U8" s="20"/>
      <c r="V8" s="20"/>
      <c r="W8" s="20"/>
      <c r="X8" s="20"/>
      <c r="Y8" s="20"/>
      <c r="Z8" s="20"/>
      <c r="AA8" s="20"/>
      <c r="AB8" s="20"/>
      <c r="AC8" s="20"/>
      <c r="AD8" s="20"/>
    </row>
    <row r="9" spans="2:30" ht="15" customHeight="1" thickBot="1">
      <c r="B9" s="21" t="s">
        <v>3</v>
      </c>
      <c r="C9" s="32"/>
      <c r="D9" s="32"/>
      <c r="E9" s="32"/>
      <c r="F9" s="32"/>
      <c r="G9" s="32"/>
      <c r="H9" s="32"/>
      <c r="I9" s="32"/>
      <c r="J9" s="32"/>
      <c r="K9" s="32"/>
      <c r="L9" s="32"/>
      <c r="M9" s="32"/>
      <c r="N9" s="21" t="s">
        <v>4</v>
      </c>
      <c r="O9" s="32"/>
      <c r="P9" s="20"/>
      <c r="Q9" s="20"/>
      <c r="R9" s="20"/>
      <c r="S9" s="20"/>
      <c r="T9" s="20"/>
      <c r="U9" s="20"/>
      <c r="V9" s="20"/>
      <c r="W9" s="20"/>
      <c r="X9" s="20"/>
      <c r="Y9" s="20"/>
      <c r="Z9" s="20"/>
      <c r="AA9" s="296" t="s">
        <v>0</v>
      </c>
      <c r="AB9" s="296"/>
      <c r="AC9" s="296"/>
      <c r="AD9" s="296"/>
    </row>
    <row r="10" spans="2:30" ht="15" customHeight="1" thickBot="1">
      <c r="B10" s="278" t="str">
        <f>IF(Presentación!B10="","",Presentación!B10)</f>
        <v>Veracruz de Ignacio de la Llave</v>
      </c>
      <c r="C10" s="279"/>
      <c r="D10" s="279"/>
      <c r="E10" s="279"/>
      <c r="F10" s="279"/>
      <c r="G10" s="279"/>
      <c r="H10" s="279"/>
      <c r="I10" s="279"/>
      <c r="J10" s="279"/>
      <c r="K10" s="279"/>
      <c r="L10" s="280"/>
      <c r="M10" s="52"/>
      <c r="N10" s="278" t="str">
        <f>IF(Presentación!N10="","",Presentación!N10)</f>
        <v>230</v>
      </c>
      <c r="O10" s="280"/>
      <c r="P10" s="22"/>
      <c r="Q10" s="22"/>
      <c r="R10" s="22"/>
      <c r="S10" s="22"/>
      <c r="T10" s="22"/>
      <c r="U10" s="22"/>
      <c r="V10" s="22"/>
      <c r="W10" s="22"/>
      <c r="X10" s="22"/>
      <c r="Y10" s="22"/>
      <c r="Z10" s="22"/>
      <c r="AA10" s="22"/>
      <c r="AB10" s="22"/>
      <c r="AC10" s="22"/>
      <c r="AD10" s="22"/>
    </row>
    <row r="11" spans="2:30" ht="15" customHeight="1" thickBot="1"/>
    <row r="12" spans="2:30" ht="15" customHeight="1" thickBot="1">
      <c r="B12" s="305" t="s">
        <v>41</v>
      </c>
      <c r="C12" s="306"/>
      <c r="D12" s="306"/>
      <c r="E12" s="306"/>
      <c r="F12" s="306"/>
      <c r="G12" s="306"/>
      <c r="H12" s="306"/>
      <c r="I12" s="306"/>
      <c r="J12" s="306"/>
      <c r="K12" s="306"/>
      <c r="L12" s="306"/>
      <c r="M12" s="306"/>
      <c r="N12" s="306"/>
      <c r="O12" s="306"/>
      <c r="P12" s="306"/>
      <c r="Q12" s="306"/>
      <c r="R12" s="307"/>
      <c r="S12" s="52"/>
      <c r="T12" s="305" t="s">
        <v>622</v>
      </c>
      <c r="U12" s="306"/>
      <c r="V12" s="306"/>
      <c r="W12" s="306"/>
      <c r="X12" s="306"/>
      <c r="Y12" s="306"/>
      <c r="Z12" s="306"/>
      <c r="AA12" s="306"/>
      <c r="AB12" s="306"/>
      <c r="AC12" s="306"/>
      <c r="AD12" s="307"/>
    </row>
    <row r="13" spans="2:30" ht="48" customHeight="1" thickBot="1">
      <c r="B13" s="137"/>
      <c r="C13" s="312" t="s">
        <v>623</v>
      </c>
      <c r="D13" s="312"/>
      <c r="E13" s="312"/>
      <c r="F13" s="312"/>
      <c r="G13" s="312"/>
      <c r="H13" s="312"/>
      <c r="I13" s="312"/>
      <c r="J13" s="312"/>
      <c r="K13" s="312"/>
      <c r="L13" s="312"/>
      <c r="M13" s="312"/>
      <c r="N13" s="312"/>
      <c r="O13" s="312"/>
      <c r="P13" s="312"/>
      <c r="Q13" s="312"/>
      <c r="R13" s="138"/>
      <c r="S13" s="52"/>
      <c r="T13" s="309" t="s">
        <v>624</v>
      </c>
      <c r="U13" s="310"/>
      <c r="V13" s="310"/>
      <c r="W13" s="310"/>
      <c r="X13" s="310"/>
      <c r="Y13" s="310"/>
      <c r="Z13" s="310"/>
      <c r="AA13" s="310"/>
      <c r="AB13" s="310"/>
      <c r="AC13" s="310"/>
      <c r="AD13" s="311"/>
    </row>
    <row r="14" spans="2:30" ht="15" customHeight="1">
      <c r="B14" s="139"/>
      <c r="C14" s="140"/>
      <c r="D14" s="140"/>
      <c r="E14" s="140"/>
      <c r="F14" s="140"/>
      <c r="G14" s="140"/>
      <c r="H14" s="140"/>
      <c r="I14" s="140"/>
      <c r="J14" s="140"/>
      <c r="K14" s="140"/>
      <c r="L14" s="140"/>
      <c r="M14" s="140"/>
      <c r="N14" s="140"/>
      <c r="O14" s="140"/>
      <c r="P14" s="140"/>
      <c r="Q14" s="140"/>
      <c r="R14" s="141"/>
      <c r="S14" s="52"/>
      <c r="T14" s="142"/>
      <c r="U14" s="52"/>
      <c r="V14" s="52"/>
      <c r="W14"/>
      <c r="X14"/>
      <c r="Y14"/>
      <c r="Z14"/>
      <c r="AA14"/>
      <c r="AB14" s="52"/>
      <c r="AC14" s="52"/>
      <c r="AD14" s="143"/>
    </row>
    <row r="15" spans="2:30" ht="15" customHeight="1">
      <c r="B15" s="142"/>
      <c r="C15" s="34" t="s">
        <v>984</v>
      </c>
      <c r="D15" s="30"/>
      <c r="E15" s="30"/>
      <c r="F15" s="30"/>
      <c r="G15" s="30"/>
      <c r="H15" s="118"/>
      <c r="I15" s="118"/>
      <c r="J15" s="118"/>
      <c r="K15" s="118"/>
      <c r="L15" s="118"/>
      <c r="M15" s="302"/>
      <c r="N15" s="302"/>
      <c r="O15" s="302"/>
      <c r="P15" s="302"/>
      <c r="Q15" s="302"/>
      <c r="R15" s="143"/>
      <c r="S15" s="52"/>
      <c r="T15" s="142"/>
      <c r="U15" s="292" t="s">
        <v>43</v>
      </c>
      <c r="V15" s="285"/>
      <c r="W15" s="285"/>
      <c r="X15" s="285"/>
      <c r="Y15" s="285"/>
      <c r="Z15" s="285"/>
      <c r="AA15" s="285"/>
      <c r="AB15" s="285"/>
      <c r="AC15" s="293"/>
      <c r="AD15" s="143"/>
    </row>
    <row r="16" spans="2:30" ht="15" customHeight="1">
      <c r="B16" s="142"/>
      <c r="C16" s="34" t="s">
        <v>42</v>
      </c>
      <c r="D16" s="30"/>
      <c r="E16" s="30"/>
      <c r="F16" s="302"/>
      <c r="G16" s="302"/>
      <c r="H16" s="302"/>
      <c r="I16" s="302"/>
      <c r="J16" s="302"/>
      <c r="K16" s="302"/>
      <c r="L16" s="302"/>
      <c r="M16" s="302"/>
      <c r="N16" s="302"/>
      <c r="O16" s="302"/>
      <c r="P16" s="302"/>
      <c r="Q16" s="302"/>
      <c r="R16" s="143"/>
      <c r="S16" s="52"/>
      <c r="T16" s="142"/>
      <c r="U16" s="303"/>
      <c r="V16" s="303"/>
      <c r="W16" s="303"/>
      <c r="X16" s="303"/>
      <c r="Y16" s="303"/>
      <c r="Z16" s="303"/>
      <c r="AA16" s="303"/>
      <c r="AB16" s="303"/>
      <c r="AC16" s="303"/>
      <c r="AD16" s="143"/>
    </row>
    <row r="17" spans="2:30" ht="15" customHeight="1">
      <c r="B17" s="142"/>
      <c r="C17" s="34" t="s">
        <v>44</v>
      </c>
      <c r="D17" s="30"/>
      <c r="E17" s="30"/>
      <c r="F17" s="30"/>
      <c r="G17" s="304"/>
      <c r="H17" s="304"/>
      <c r="I17" s="304"/>
      <c r="J17" s="304"/>
      <c r="K17" s="304"/>
      <c r="L17" s="304"/>
      <c r="M17" s="304"/>
      <c r="N17" s="304"/>
      <c r="O17" s="304"/>
      <c r="P17" s="304"/>
      <c r="Q17" s="304"/>
      <c r="R17" s="143"/>
      <c r="S17" s="52"/>
      <c r="T17" s="142"/>
      <c r="U17" s="303"/>
      <c r="V17" s="303"/>
      <c r="W17" s="303"/>
      <c r="X17" s="303"/>
      <c r="Y17" s="303"/>
      <c r="Z17" s="303"/>
      <c r="AA17" s="303"/>
      <c r="AB17" s="303"/>
      <c r="AC17" s="303"/>
      <c r="AD17" s="143"/>
    </row>
    <row r="18" spans="2:30" ht="15" customHeight="1">
      <c r="B18" s="142"/>
      <c r="C18" s="34" t="s">
        <v>45</v>
      </c>
      <c r="D18" s="30"/>
      <c r="E18" s="30"/>
      <c r="F18" s="30"/>
      <c r="G18" s="30"/>
      <c r="H18" s="304"/>
      <c r="I18" s="304"/>
      <c r="J18" s="304"/>
      <c r="K18" s="304"/>
      <c r="L18" s="304"/>
      <c r="M18" s="304"/>
      <c r="N18" s="304"/>
      <c r="O18" s="304"/>
      <c r="P18" s="304"/>
      <c r="Q18" s="304"/>
      <c r="R18" s="143"/>
      <c r="S18" s="52"/>
      <c r="T18" s="142"/>
      <c r="U18" s="303"/>
      <c r="V18" s="303"/>
      <c r="W18" s="303"/>
      <c r="X18" s="303"/>
      <c r="Y18" s="303"/>
      <c r="Z18" s="303"/>
      <c r="AA18" s="303"/>
      <c r="AB18" s="303"/>
      <c r="AC18" s="303"/>
      <c r="AD18" s="143"/>
    </row>
    <row r="19" spans="2:30" ht="15" customHeight="1">
      <c r="B19" s="142"/>
      <c r="C19" s="34" t="s">
        <v>46</v>
      </c>
      <c r="D19" s="30"/>
      <c r="E19" s="30"/>
      <c r="F19" s="30"/>
      <c r="G19" s="30"/>
      <c r="H19" s="304"/>
      <c r="I19" s="304"/>
      <c r="J19" s="304"/>
      <c r="K19" s="304"/>
      <c r="L19" s="304"/>
      <c r="M19" s="304"/>
      <c r="N19" s="304"/>
      <c r="O19" s="304"/>
      <c r="P19" s="304"/>
      <c r="Q19" s="304"/>
      <c r="R19" s="143"/>
      <c r="S19" s="52"/>
      <c r="T19" s="142"/>
      <c r="U19" s="303"/>
      <c r="V19" s="303"/>
      <c r="W19" s="303"/>
      <c r="X19" s="303"/>
      <c r="Y19" s="303"/>
      <c r="Z19" s="303"/>
      <c r="AA19" s="303"/>
      <c r="AB19" s="303"/>
      <c r="AC19" s="303"/>
      <c r="AD19" s="143"/>
    </row>
    <row r="20" spans="2:30" ht="15" customHeight="1">
      <c r="B20" s="142"/>
      <c r="C20" s="34" t="s">
        <v>36</v>
      </c>
      <c r="D20" s="30"/>
      <c r="E20" s="302"/>
      <c r="F20" s="302"/>
      <c r="G20" s="302"/>
      <c r="H20" s="302"/>
      <c r="I20" s="302"/>
      <c r="J20" s="302"/>
      <c r="K20" s="302"/>
      <c r="L20" s="302"/>
      <c r="M20" s="302"/>
      <c r="N20" s="302"/>
      <c r="O20" s="302"/>
      <c r="P20" s="302"/>
      <c r="Q20" s="302"/>
      <c r="R20" s="143"/>
      <c r="S20" s="52"/>
      <c r="T20" s="142"/>
      <c r="U20" s="303"/>
      <c r="V20" s="303"/>
      <c r="W20" s="303"/>
      <c r="X20" s="303"/>
      <c r="Y20" s="303"/>
      <c r="Z20" s="303"/>
      <c r="AA20" s="303"/>
      <c r="AB20" s="303"/>
      <c r="AC20" s="303"/>
      <c r="AD20" s="143"/>
    </row>
    <row r="21" spans="2:30" ht="15" customHeight="1">
      <c r="B21" s="142"/>
      <c r="C21" s="34" t="s">
        <v>38</v>
      </c>
      <c r="D21" s="30"/>
      <c r="E21" s="30"/>
      <c r="F21" s="304"/>
      <c r="G21" s="304"/>
      <c r="H21" s="304"/>
      <c r="I21" s="304"/>
      <c r="J21" s="304"/>
      <c r="K21" s="304"/>
      <c r="L21" s="304"/>
      <c r="M21" s="304"/>
      <c r="N21" s="304"/>
      <c r="O21" s="304"/>
      <c r="P21" s="304"/>
      <c r="Q21" s="304"/>
      <c r="R21" s="143"/>
      <c r="S21" s="52"/>
      <c r="T21" s="142"/>
      <c r="U21" s="303"/>
      <c r="V21" s="303"/>
      <c r="W21" s="303"/>
      <c r="X21" s="303"/>
      <c r="Y21" s="303"/>
      <c r="Z21" s="303"/>
      <c r="AA21" s="303"/>
      <c r="AB21" s="303"/>
      <c r="AC21" s="303"/>
      <c r="AD21" s="143"/>
    </row>
    <row r="22" spans="2:30" ht="15" customHeight="1">
      <c r="B22" s="142"/>
      <c r="C22" s="34" t="s">
        <v>37</v>
      </c>
      <c r="D22" s="30"/>
      <c r="E22" s="30"/>
      <c r="F22" s="144"/>
      <c r="G22" s="144"/>
      <c r="H22" s="304"/>
      <c r="I22" s="304"/>
      <c r="J22" s="304"/>
      <c r="K22" s="304"/>
      <c r="L22" s="304"/>
      <c r="M22" s="304"/>
      <c r="N22" s="304"/>
      <c r="O22" s="304"/>
      <c r="P22" s="304"/>
      <c r="Q22" s="304"/>
      <c r="R22" s="143"/>
      <c r="S22" s="52"/>
      <c r="T22" s="142"/>
      <c r="U22" s="303"/>
      <c r="V22" s="303"/>
      <c r="W22" s="303"/>
      <c r="X22" s="303"/>
      <c r="Y22" s="303"/>
      <c r="Z22" s="303"/>
      <c r="AA22" s="303"/>
      <c r="AB22" s="303"/>
      <c r="AC22" s="303"/>
      <c r="AD22" s="143"/>
    </row>
    <row r="23" spans="2:30" ht="15" customHeight="1" thickBot="1">
      <c r="B23" s="145"/>
      <c r="C23" s="146"/>
      <c r="D23" s="146"/>
      <c r="E23" s="146"/>
      <c r="F23" s="146"/>
      <c r="G23" s="146"/>
      <c r="H23" s="146"/>
      <c r="I23" s="146"/>
      <c r="J23" s="146"/>
      <c r="K23" s="146"/>
      <c r="L23" s="146"/>
      <c r="M23" s="146"/>
      <c r="N23" s="146"/>
      <c r="O23" s="146"/>
      <c r="P23" s="146"/>
      <c r="Q23" s="146"/>
      <c r="R23" s="147"/>
      <c r="S23" s="52"/>
      <c r="T23" s="145"/>
      <c r="U23" s="146"/>
      <c r="V23" s="146"/>
      <c r="W23" s="146"/>
      <c r="X23" s="146"/>
      <c r="Y23" s="146"/>
      <c r="Z23" s="146"/>
      <c r="AA23" s="146"/>
      <c r="AB23" s="146"/>
      <c r="AC23" s="146"/>
      <c r="AD23" s="147"/>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305" t="s">
        <v>47</v>
      </c>
      <c r="C25" s="306"/>
      <c r="D25" s="306"/>
      <c r="E25" s="306"/>
      <c r="F25" s="306"/>
      <c r="G25" s="306"/>
      <c r="H25" s="306"/>
      <c r="I25" s="306"/>
      <c r="J25" s="306"/>
      <c r="K25" s="306"/>
      <c r="L25" s="306"/>
      <c r="M25" s="306"/>
      <c r="N25" s="306"/>
      <c r="O25" s="306"/>
      <c r="P25" s="306"/>
      <c r="Q25" s="306"/>
      <c r="R25" s="307"/>
      <c r="S25" s="52"/>
      <c r="T25" s="305" t="s">
        <v>622</v>
      </c>
      <c r="U25" s="306"/>
      <c r="V25" s="306"/>
      <c r="W25" s="306"/>
      <c r="X25" s="306"/>
      <c r="Y25" s="306"/>
      <c r="Z25" s="306"/>
      <c r="AA25" s="306"/>
      <c r="AB25" s="306"/>
      <c r="AC25" s="306"/>
      <c r="AD25" s="307"/>
    </row>
    <row r="26" spans="2:30" ht="60" customHeight="1" thickBot="1">
      <c r="B26" s="137"/>
      <c r="C26" s="312" t="s">
        <v>982</v>
      </c>
      <c r="D26" s="312"/>
      <c r="E26" s="312"/>
      <c r="F26" s="312"/>
      <c r="G26" s="312"/>
      <c r="H26" s="312"/>
      <c r="I26" s="312"/>
      <c r="J26" s="312"/>
      <c r="K26" s="312"/>
      <c r="L26" s="312"/>
      <c r="M26" s="312"/>
      <c r="N26" s="312"/>
      <c r="O26" s="312"/>
      <c r="P26" s="312"/>
      <c r="Q26" s="312"/>
      <c r="R26" s="138"/>
      <c r="S26" s="52"/>
      <c r="T26" s="309" t="s">
        <v>624</v>
      </c>
      <c r="U26" s="310"/>
      <c r="V26" s="310"/>
      <c r="W26" s="310"/>
      <c r="X26" s="310"/>
      <c r="Y26" s="310"/>
      <c r="Z26" s="310"/>
      <c r="AA26" s="310"/>
      <c r="AB26" s="310"/>
      <c r="AC26" s="310"/>
      <c r="AD26" s="311"/>
    </row>
    <row r="27" spans="2:30" ht="15" customHeight="1">
      <c r="B27" s="139"/>
      <c r="C27" s="140"/>
      <c r="D27" s="140"/>
      <c r="E27" s="140"/>
      <c r="F27" s="140"/>
      <c r="G27" s="140"/>
      <c r="H27" s="140"/>
      <c r="I27" s="140"/>
      <c r="J27" s="140"/>
      <c r="K27" s="140"/>
      <c r="L27" s="140"/>
      <c r="M27" s="140"/>
      <c r="N27" s="140"/>
      <c r="O27" s="140"/>
      <c r="P27" s="140"/>
      <c r="Q27" s="140"/>
      <c r="R27" s="141"/>
      <c r="S27" s="52"/>
      <c r="T27" s="142"/>
      <c r="U27" s="52"/>
      <c r="V27" s="52"/>
      <c r="W27"/>
      <c r="X27"/>
      <c r="Y27"/>
      <c r="Z27"/>
      <c r="AA27"/>
      <c r="AB27" s="52"/>
      <c r="AC27" s="52"/>
      <c r="AD27" s="143"/>
    </row>
    <row r="28" spans="2:30" ht="15" customHeight="1">
      <c r="B28" s="142"/>
      <c r="C28" s="34" t="s">
        <v>984</v>
      </c>
      <c r="D28" s="30"/>
      <c r="E28" s="30"/>
      <c r="F28" s="30"/>
      <c r="G28" s="30"/>
      <c r="H28" s="118"/>
      <c r="I28" s="118"/>
      <c r="J28" s="118"/>
      <c r="K28" s="118"/>
      <c r="L28" s="118"/>
      <c r="M28" s="302"/>
      <c r="N28" s="302"/>
      <c r="O28" s="302"/>
      <c r="P28" s="302"/>
      <c r="Q28" s="302"/>
      <c r="R28" s="143"/>
      <c r="S28" s="52"/>
      <c r="T28" s="142"/>
      <c r="U28" s="292" t="s">
        <v>43</v>
      </c>
      <c r="V28" s="285"/>
      <c r="W28" s="285"/>
      <c r="X28" s="285"/>
      <c r="Y28" s="285"/>
      <c r="Z28" s="285"/>
      <c r="AA28" s="285"/>
      <c r="AB28" s="285"/>
      <c r="AC28" s="293"/>
      <c r="AD28" s="143"/>
    </row>
    <row r="29" spans="2:30" ht="15" customHeight="1">
      <c r="B29" s="142"/>
      <c r="C29" s="34" t="s">
        <v>42</v>
      </c>
      <c r="D29" s="30"/>
      <c r="E29" s="30"/>
      <c r="F29" s="302"/>
      <c r="G29" s="302"/>
      <c r="H29" s="302"/>
      <c r="I29" s="302"/>
      <c r="J29" s="302"/>
      <c r="K29" s="302"/>
      <c r="L29" s="302"/>
      <c r="M29" s="302"/>
      <c r="N29" s="302"/>
      <c r="O29" s="302"/>
      <c r="P29" s="302"/>
      <c r="Q29" s="302"/>
      <c r="R29" s="143"/>
      <c r="S29" s="52"/>
      <c r="T29" s="142"/>
      <c r="U29" s="303"/>
      <c r="V29" s="303"/>
      <c r="W29" s="303"/>
      <c r="X29" s="303"/>
      <c r="Y29" s="303"/>
      <c r="Z29" s="303"/>
      <c r="AA29" s="303"/>
      <c r="AB29" s="303"/>
      <c r="AC29" s="303"/>
      <c r="AD29" s="143"/>
    </row>
    <row r="30" spans="2:30" ht="15" customHeight="1">
      <c r="B30" s="142"/>
      <c r="C30" s="34" t="s">
        <v>44</v>
      </c>
      <c r="D30" s="30"/>
      <c r="E30" s="30"/>
      <c r="F30" s="30"/>
      <c r="G30" s="304"/>
      <c r="H30" s="304"/>
      <c r="I30" s="304"/>
      <c r="J30" s="304"/>
      <c r="K30" s="304"/>
      <c r="L30" s="304"/>
      <c r="M30" s="304"/>
      <c r="N30" s="304"/>
      <c r="O30" s="304"/>
      <c r="P30" s="304"/>
      <c r="Q30" s="304"/>
      <c r="R30" s="143"/>
      <c r="S30" s="52"/>
      <c r="T30" s="142"/>
      <c r="U30" s="303"/>
      <c r="V30" s="303"/>
      <c r="W30" s="303"/>
      <c r="X30" s="303"/>
      <c r="Y30" s="303"/>
      <c r="Z30" s="303"/>
      <c r="AA30" s="303"/>
      <c r="AB30" s="303"/>
      <c r="AC30" s="303"/>
      <c r="AD30" s="143"/>
    </row>
    <row r="31" spans="2:30" ht="15" customHeight="1">
      <c r="B31" s="142"/>
      <c r="C31" s="34" t="s">
        <v>45</v>
      </c>
      <c r="D31" s="30"/>
      <c r="E31" s="30"/>
      <c r="F31" s="30"/>
      <c r="G31" s="30"/>
      <c r="H31" s="304"/>
      <c r="I31" s="304"/>
      <c r="J31" s="304"/>
      <c r="K31" s="304"/>
      <c r="L31" s="304"/>
      <c r="M31" s="304"/>
      <c r="N31" s="304"/>
      <c r="O31" s="304"/>
      <c r="P31" s="304"/>
      <c r="Q31" s="304"/>
      <c r="R31" s="143"/>
      <c r="S31" s="52"/>
      <c r="T31" s="142"/>
      <c r="U31" s="303"/>
      <c r="V31" s="303"/>
      <c r="W31" s="303"/>
      <c r="X31" s="303"/>
      <c r="Y31" s="303"/>
      <c r="Z31" s="303"/>
      <c r="AA31" s="303"/>
      <c r="AB31" s="303"/>
      <c r="AC31" s="303"/>
      <c r="AD31" s="143"/>
    </row>
    <row r="32" spans="2:30" ht="15" customHeight="1">
      <c r="B32" s="142"/>
      <c r="C32" s="34" t="s">
        <v>46</v>
      </c>
      <c r="D32" s="30"/>
      <c r="E32" s="30"/>
      <c r="F32" s="30"/>
      <c r="G32" s="30"/>
      <c r="H32" s="304"/>
      <c r="I32" s="304"/>
      <c r="J32" s="304"/>
      <c r="K32" s="304"/>
      <c r="L32" s="304"/>
      <c r="M32" s="304"/>
      <c r="N32" s="304"/>
      <c r="O32" s="304"/>
      <c r="P32" s="304"/>
      <c r="Q32" s="304"/>
      <c r="R32" s="143"/>
      <c r="S32" s="52"/>
      <c r="T32" s="142"/>
      <c r="U32" s="303"/>
      <c r="V32" s="303"/>
      <c r="W32" s="303"/>
      <c r="X32" s="303"/>
      <c r="Y32" s="303"/>
      <c r="Z32" s="303"/>
      <c r="AA32" s="303"/>
      <c r="AB32" s="303"/>
      <c r="AC32" s="303"/>
      <c r="AD32" s="143"/>
    </row>
    <row r="33" spans="2:30" ht="15" customHeight="1">
      <c r="B33" s="142"/>
      <c r="C33" s="34" t="s">
        <v>36</v>
      </c>
      <c r="D33" s="30"/>
      <c r="E33" s="302"/>
      <c r="F33" s="302"/>
      <c r="G33" s="302"/>
      <c r="H33" s="302"/>
      <c r="I33" s="302"/>
      <c r="J33" s="302"/>
      <c r="K33" s="302"/>
      <c r="L33" s="302"/>
      <c r="M33" s="302"/>
      <c r="N33" s="302"/>
      <c r="O33" s="302"/>
      <c r="P33" s="302"/>
      <c r="Q33" s="302"/>
      <c r="R33" s="143"/>
      <c r="S33" s="52"/>
      <c r="T33" s="142"/>
      <c r="U33" s="303"/>
      <c r="V33" s="303"/>
      <c r="W33" s="303"/>
      <c r="X33" s="303"/>
      <c r="Y33" s="303"/>
      <c r="Z33" s="303"/>
      <c r="AA33" s="303"/>
      <c r="AB33" s="303"/>
      <c r="AC33" s="303"/>
      <c r="AD33" s="143"/>
    </row>
    <row r="34" spans="2:30" ht="15" customHeight="1">
      <c r="B34" s="142"/>
      <c r="C34" s="34" t="s">
        <v>38</v>
      </c>
      <c r="D34" s="30"/>
      <c r="E34" s="30"/>
      <c r="F34" s="304"/>
      <c r="G34" s="304"/>
      <c r="H34" s="304"/>
      <c r="I34" s="304"/>
      <c r="J34" s="304"/>
      <c r="K34" s="304"/>
      <c r="L34" s="304"/>
      <c r="M34" s="304"/>
      <c r="N34" s="304"/>
      <c r="O34" s="304"/>
      <c r="P34" s="304"/>
      <c r="Q34" s="304"/>
      <c r="R34" s="143"/>
      <c r="S34" s="52"/>
      <c r="T34" s="142"/>
      <c r="U34" s="303"/>
      <c r="V34" s="303"/>
      <c r="W34" s="303"/>
      <c r="X34" s="303"/>
      <c r="Y34" s="303"/>
      <c r="Z34" s="303"/>
      <c r="AA34" s="303"/>
      <c r="AB34" s="303"/>
      <c r="AC34" s="303"/>
      <c r="AD34" s="143"/>
    </row>
    <row r="35" spans="2:30" ht="15" customHeight="1">
      <c r="B35" s="142"/>
      <c r="C35" s="34" t="s">
        <v>37</v>
      </c>
      <c r="D35" s="30"/>
      <c r="E35" s="30"/>
      <c r="F35" s="144"/>
      <c r="G35" s="144"/>
      <c r="H35" s="304"/>
      <c r="I35" s="304"/>
      <c r="J35" s="304"/>
      <c r="K35" s="304"/>
      <c r="L35" s="304"/>
      <c r="M35" s="304"/>
      <c r="N35" s="304"/>
      <c r="O35" s="304"/>
      <c r="P35" s="304"/>
      <c r="Q35" s="304"/>
      <c r="R35" s="143"/>
      <c r="S35" s="52"/>
      <c r="T35" s="142"/>
      <c r="U35" s="303"/>
      <c r="V35" s="303"/>
      <c r="W35" s="303"/>
      <c r="X35" s="303"/>
      <c r="Y35" s="303"/>
      <c r="Z35" s="303"/>
      <c r="AA35" s="303"/>
      <c r="AB35" s="303"/>
      <c r="AC35" s="303"/>
      <c r="AD35" s="143"/>
    </row>
    <row r="36" spans="2:30" ht="15" customHeight="1" thickBot="1">
      <c r="B36" s="145"/>
      <c r="C36" s="146"/>
      <c r="D36" s="146"/>
      <c r="E36" s="146"/>
      <c r="F36" s="146"/>
      <c r="G36" s="146"/>
      <c r="H36" s="146"/>
      <c r="I36" s="146"/>
      <c r="J36" s="146"/>
      <c r="K36" s="146"/>
      <c r="L36" s="146"/>
      <c r="M36" s="146"/>
      <c r="N36" s="146"/>
      <c r="O36" s="146"/>
      <c r="P36" s="146"/>
      <c r="Q36" s="146"/>
      <c r="R36" s="147"/>
      <c r="S36" s="52"/>
      <c r="T36" s="145"/>
      <c r="U36" s="146"/>
      <c r="V36" s="146"/>
      <c r="W36" s="146"/>
      <c r="X36" s="146"/>
      <c r="Y36" s="146"/>
      <c r="Z36" s="146"/>
      <c r="AA36" s="146"/>
      <c r="AB36" s="146"/>
      <c r="AC36" s="146"/>
      <c r="AD36" s="147"/>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305" t="s">
        <v>48</v>
      </c>
      <c r="C38" s="306"/>
      <c r="D38" s="306"/>
      <c r="E38" s="306"/>
      <c r="F38" s="306"/>
      <c r="G38" s="306"/>
      <c r="H38" s="306"/>
      <c r="I38" s="306"/>
      <c r="J38" s="306"/>
      <c r="K38" s="306"/>
      <c r="L38" s="306"/>
      <c r="M38" s="306"/>
      <c r="N38" s="306"/>
      <c r="O38" s="306"/>
      <c r="P38" s="306"/>
      <c r="Q38" s="306"/>
      <c r="R38" s="307"/>
      <c r="S38" s="52"/>
      <c r="T38" s="305" t="s">
        <v>622</v>
      </c>
      <c r="U38" s="306"/>
      <c r="V38" s="306"/>
      <c r="W38" s="306"/>
      <c r="X38" s="306"/>
      <c r="Y38" s="306"/>
      <c r="Z38" s="306"/>
      <c r="AA38" s="306"/>
      <c r="AB38" s="306"/>
      <c r="AC38" s="306"/>
      <c r="AD38" s="307"/>
    </row>
    <row r="39" spans="2:30" ht="72" customHeight="1" thickBot="1">
      <c r="B39" s="137"/>
      <c r="C39" s="308" t="s">
        <v>983</v>
      </c>
      <c r="D39" s="308"/>
      <c r="E39" s="308"/>
      <c r="F39" s="308"/>
      <c r="G39" s="308"/>
      <c r="H39" s="308"/>
      <c r="I39" s="308"/>
      <c r="J39" s="308"/>
      <c r="K39" s="308"/>
      <c r="L39" s="308"/>
      <c r="M39" s="308"/>
      <c r="N39" s="308"/>
      <c r="O39" s="308"/>
      <c r="P39" s="308"/>
      <c r="Q39" s="308"/>
      <c r="R39" s="138"/>
      <c r="S39" s="52"/>
      <c r="T39" s="309" t="s">
        <v>624</v>
      </c>
      <c r="U39" s="310"/>
      <c r="V39" s="310"/>
      <c r="W39" s="310"/>
      <c r="X39" s="310"/>
      <c r="Y39" s="310"/>
      <c r="Z39" s="310"/>
      <c r="AA39" s="310"/>
      <c r="AB39" s="310"/>
      <c r="AC39" s="310"/>
      <c r="AD39" s="311"/>
    </row>
    <row r="40" spans="2:30" ht="15" customHeight="1">
      <c r="B40" s="139"/>
      <c r="C40" s="140"/>
      <c r="D40" s="140"/>
      <c r="E40" s="140"/>
      <c r="F40" s="140"/>
      <c r="G40" s="140"/>
      <c r="H40" s="140"/>
      <c r="I40" s="140"/>
      <c r="J40" s="140"/>
      <c r="K40" s="140"/>
      <c r="L40" s="140"/>
      <c r="M40" s="140"/>
      <c r="N40" s="140"/>
      <c r="O40" s="140"/>
      <c r="P40" s="140"/>
      <c r="Q40" s="140"/>
      <c r="R40" s="141"/>
      <c r="S40" s="52"/>
      <c r="T40" s="142"/>
      <c r="U40" s="52"/>
      <c r="V40" s="52"/>
      <c r="W40"/>
      <c r="X40"/>
      <c r="Y40"/>
      <c r="Z40"/>
      <c r="AA40"/>
      <c r="AB40" s="52"/>
      <c r="AC40" s="52"/>
      <c r="AD40" s="143"/>
    </row>
    <row r="41" spans="2:30" ht="15" customHeight="1">
      <c r="B41" s="142"/>
      <c r="C41" s="34" t="s">
        <v>984</v>
      </c>
      <c r="D41" s="30"/>
      <c r="E41" s="30"/>
      <c r="F41" s="30"/>
      <c r="G41" s="30"/>
      <c r="H41" s="118"/>
      <c r="I41" s="118"/>
      <c r="J41" s="118"/>
      <c r="K41" s="118"/>
      <c r="L41" s="118"/>
      <c r="M41" s="302"/>
      <c r="N41" s="302"/>
      <c r="O41" s="302"/>
      <c r="P41" s="302"/>
      <c r="Q41" s="302"/>
      <c r="R41" s="143"/>
      <c r="S41" s="52"/>
      <c r="T41" s="142"/>
      <c r="U41" s="292" t="s">
        <v>43</v>
      </c>
      <c r="V41" s="285"/>
      <c r="W41" s="285"/>
      <c r="X41" s="285"/>
      <c r="Y41" s="285"/>
      <c r="Z41" s="285"/>
      <c r="AA41" s="285"/>
      <c r="AB41" s="285"/>
      <c r="AC41" s="293"/>
      <c r="AD41" s="143"/>
    </row>
    <row r="42" spans="2:30" ht="15" customHeight="1">
      <c r="B42" s="142"/>
      <c r="C42" s="34" t="s">
        <v>42</v>
      </c>
      <c r="D42" s="30"/>
      <c r="E42" s="30"/>
      <c r="F42" s="302"/>
      <c r="G42" s="302"/>
      <c r="H42" s="302"/>
      <c r="I42" s="302"/>
      <c r="J42" s="302"/>
      <c r="K42" s="302"/>
      <c r="L42" s="302"/>
      <c r="M42" s="302"/>
      <c r="N42" s="302"/>
      <c r="O42" s="302"/>
      <c r="P42" s="302"/>
      <c r="Q42" s="302"/>
      <c r="R42" s="143"/>
      <c r="S42" s="52"/>
      <c r="T42" s="142"/>
      <c r="U42" s="303"/>
      <c r="V42" s="303"/>
      <c r="W42" s="303"/>
      <c r="X42" s="303"/>
      <c r="Y42" s="303"/>
      <c r="Z42" s="303"/>
      <c r="AA42" s="303"/>
      <c r="AB42" s="303"/>
      <c r="AC42" s="303"/>
      <c r="AD42" s="143"/>
    </row>
    <row r="43" spans="2:30" ht="15" customHeight="1">
      <c r="B43" s="142"/>
      <c r="C43" s="34" t="s">
        <v>44</v>
      </c>
      <c r="D43" s="30"/>
      <c r="E43" s="30"/>
      <c r="F43" s="30"/>
      <c r="G43" s="304"/>
      <c r="H43" s="304"/>
      <c r="I43" s="304"/>
      <c r="J43" s="304"/>
      <c r="K43" s="304"/>
      <c r="L43" s="304"/>
      <c r="M43" s="304"/>
      <c r="N43" s="304"/>
      <c r="O43" s="304"/>
      <c r="P43" s="304"/>
      <c r="Q43" s="304"/>
      <c r="R43" s="143"/>
      <c r="S43" s="52"/>
      <c r="T43" s="142"/>
      <c r="U43" s="303"/>
      <c r="V43" s="303"/>
      <c r="W43" s="303"/>
      <c r="X43" s="303"/>
      <c r="Y43" s="303"/>
      <c r="Z43" s="303"/>
      <c r="AA43" s="303"/>
      <c r="AB43" s="303"/>
      <c r="AC43" s="303"/>
      <c r="AD43" s="143"/>
    </row>
    <row r="44" spans="2:30" ht="15" customHeight="1">
      <c r="B44" s="142"/>
      <c r="C44" s="34" t="s">
        <v>45</v>
      </c>
      <c r="D44" s="30"/>
      <c r="E44" s="30"/>
      <c r="F44" s="30"/>
      <c r="G44" s="30"/>
      <c r="H44" s="304"/>
      <c r="I44" s="304"/>
      <c r="J44" s="304"/>
      <c r="K44" s="304"/>
      <c r="L44" s="304"/>
      <c r="M44" s="304"/>
      <c r="N44" s="304"/>
      <c r="O44" s="304"/>
      <c r="P44" s="304"/>
      <c r="Q44" s="304"/>
      <c r="R44" s="143"/>
      <c r="S44" s="52"/>
      <c r="T44" s="142"/>
      <c r="U44" s="303"/>
      <c r="V44" s="303"/>
      <c r="W44" s="303"/>
      <c r="X44" s="303"/>
      <c r="Y44" s="303"/>
      <c r="Z44" s="303"/>
      <c r="AA44" s="303"/>
      <c r="AB44" s="303"/>
      <c r="AC44" s="303"/>
      <c r="AD44" s="143"/>
    </row>
    <row r="45" spans="2:30" ht="15" customHeight="1">
      <c r="B45" s="142"/>
      <c r="C45" s="34" t="s">
        <v>46</v>
      </c>
      <c r="D45" s="30"/>
      <c r="E45" s="30"/>
      <c r="F45" s="30"/>
      <c r="G45" s="30"/>
      <c r="H45" s="304"/>
      <c r="I45" s="304"/>
      <c r="J45" s="304"/>
      <c r="K45" s="304"/>
      <c r="L45" s="304"/>
      <c r="M45" s="304"/>
      <c r="N45" s="304"/>
      <c r="O45" s="304"/>
      <c r="P45" s="304"/>
      <c r="Q45" s="304"/>
      <c r="R45" s="143"/>
      <c r="S45" s="52"/>
      <c r="T45" s="142"/>
      <c r="U45" s="303"/>
      <c r="V45" s="303"/>
      <c r="W45" s="303"/>
      <c r="X45" s="303"/>
      <c r="Y45" s="303"/>
      <c r="Z45" s="303"/>
      <c r="AA45" s="303"/>
      <c r="AB45" s="303"/>
      <c r="AC45" s="303"/>
      <c r="AD45" s="143"/>
    </row>
    <row r="46" spans="2:30" ht="15" customHeight="1">
      <c r="B46" s="142"/>
      <c r="C46" s="34" t="s">
        <v>36</v>
      </c>
      <c r="D46" s="30"/>
      <c r="E46" s="302"/>
      <c r="F46" s="302"/>
      <c r="G46" s="302"/>
      <c r="H46" s="302"/>
      <c r="I46" s="302"/>
      <c r="J46" s="302"/>
      <c r="K46" s="302"/>
      <c r="L46" s="302"/>
      <c r="M46" s="302"/>
      <c r="N46" s="302"/>
      <c r="O46" s="302"/>
      <c r="P46" s="302"/>
      <c r="Q46" s="302"/>
      <c r="R46" s="143"/>
      <c r="S46" s="52"/>
      <c r="T46" s="142"/>
      <c r="U46" s="303"/>
      <c r="V46" s="303"/>
      <c r="W46" s="303"/>
      <c r="X46" s="303"/>
      <c r="Y46" s="303"/>
      <c r="Z46" s="303"/>
      <c r="AA46" s="303"/>
      <c r="AB46" s="303"/>
      <c r="AC46" s="303"/>
      <c r="AD46" s="143"/>
    </row>
    <row r="47" spans="2:30" ht="15" customHeight="1">
      <c r="B47" s="142"/>
      <c r="C47" s="34" t="s">
        <v>38</v>
      </c>
      <c r="D47" s="30"/>
      <c r="E47" s="30"/>
      <c r="F47" s="304"/>
      <c r="G47" s="304"/>
      <c r="H47" s="304"/>
      <c r="I47" s="304"/>
      <c r="J47" s="304"/>
      <c r="K47" s="304"/>
      <c r="L47" s="304"/>
      <c r="M47" s="304"/>
      <c r="N47" s="304"/>
      <c r="O47" s="304"/>
      <c r="P47" s="304"/>
      <c r="Q47" s="304"/>
      <c r="R47" s="143"/>
      <c r="S47" s="52"/>
      <c r="T47" s="142"/>
      <c r="U47" s="303"/>
      <c r="V47" s="303"/>
      <c r="W47" s="303"/>
      <c r="X47" s="303"/>
      <c r="Y47" s="303"/>
      <c r="Z47" s="303"/>
      <c r="AA47" s="303"/>
      <c r="AB47" s="303"/>
      <c r="AC47" s="303"/>
      <c r="AD47" s="143"/>
    </row>
    <row r="48" spans="2:30" ht="15" customHeight="1">
      <c r="B48" s="142"/>
      <c r="C48" s="34" t="s">
        <v>37</v>
      </c>
      <c r="D48" s="30"/>
      <c r="E48" s="30"/>
      <c r="F48" s="144"/>
      <c r="G48" s="144"/>
      <c r="H48" s="304"/>
      <c r="I48" s="304"/>
      <c r="J48" s="304"/>
      <c r="K48" s="304"/>
      <c r="L48" s="304"/>
      <c r="M48" s="304"/>
      <c r="N48" s="304"/>
      <c r="O48" s="304"/>
      <c r="P48" s="304"/>
      <c r="Q48" s="304"/>
      <c r="R48" s="143"/>
      <c r="S48" s="52"/>
      <c r="T48" s="142"/>
      <c r="U48" s="303"/>
      <c r="V48" s="303"/>
      <c r="W48" s="303"/>
      <c r="X48" s="303"/>
      <c r="Y48" s="303"/>
      <c r="Z48" s="303"/>
      <c r="AA48" s="303"/>
      <c r="AB48" s="303"/>
      <c r="AC48" s="303"/>
      <c r="AD48" s="143"/>
    </row>
    <row r="49" spans="2:30" ht="15" customHeight="1" thickBot="1">
      <c r="B49" s="145"/>
      <c r="C49" s="146"/>
      <c r="D49" s="146"/>
      <c r="E49" s="146"/>
      <c r="F49" s="146"/>
      <c r="G49" s="146"/>
      <c r="H49" s="146"/>
      <c r="I49" s="146"/>
      <c r="J49" s="146"/>
      <c r="K49" s="146"/>
      <c r="L49" s="146"/>
      <c r="M49" s="146"/>
      <c r="N49" s="146"/>
      <c r="O49" s="146"/>
      <c r="P49" s="146"/>
      <c r="Q49" s="146"/>
      <c r="R49" s="147"/>
      <c r="S49" s="52"/>
      <c r="T49" s="145"/>
      <c r="U49" s="146"/>
      <c r="V49" s="146"/>
      <c r="W49" s="146"/>
      <c r="X49" s="146"/>
      <c r="Y49" s="146"/>
      <c r="Z49" s="146"/>
      <c r="AA49" s="146"/>
      <c r="AB49" s="146"/>
      <c r="AC49" s="146"/>
      <c r="AD49" s="147"/>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148"/>
      <c r="C51" s="149" t="s">
        <v>49</v>
      </c>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50"/>
    </row>
    <row r="52" spans="2:30" ht="72" customHeight="1" thickBot="1">
      <c r="B52" s="15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52"/>
    </row>
    <row r="53" spans="2:30" ht="15" customHeight="1"/>
    <row r="54" spans="2:30" ht="15" customHeight="1"/>
    <row r="55" spans="2:30" ht="15" customHeight="1"/>
    <row r="56" spans="2:30" ht="15" customHeight="1"/>
    <row r="57" spans="2:30" ht="15" customHeight="1"/>
    <row r="58" spans="2:30" ht="15" customHeight="1"/>
  </sheetData>
  <sheetProtection algorithmName="SHA-512" hashValue="yJeU243bViM67VpTdce3M5mLDUi4FxxLPqnwGwE0P8Hxd4E6Y8bavSvmSbuDHKzingo6bgKJfQgQJTFzJH6ASw==" saltValue="bHc3VlFKxV+zkkuX42GvxA==" spinCount="100000" sheet="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hyperlinks>
  <pageMargins left="0.70866141732283472" right="0.70866141732283472" top="0.74803149606299213" bottom="0.74803149606299213" header="0.31496062992125984" footer="0.31496062992125984"/>
  <pageSetup scale="75" orientation="portrait" r:id="rId1"/>
  <headerFooter>
    <oddHeader>&amp;CMódulo 1 Sección I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2"/>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customWidth="1"/>
    <col min="2" max="57" width="3.7109375" customWidth="1"/>
    <col min="58" max="58" width="5.7109375" customWidth="1"/>
    <col min="59" max="16383" width="11.42578125" hidden="1"/>
    <col min="16384" max="16384" width="8.7109375" hidden="1"/>
  </cols>
  <sheetData>
    <row r="1" spans="1:61" s="104" customFormat="1" ht="173.25" customHeight="1">
      <c r="B1" s="276" t="s">
        <v>2</v>
      </c>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row>
    <row r="2" spans="1:61" s="117" customFormat="1" ht="15" customHeight="1"/>
    <row r="3" spans="1:61" s="52" customFormat="1" ht="45" customHeight="1">
      <c r="B3" s="336" t="s">
        <v>1</v>
      </c>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6"/>
      <c r="BD3" s="336"/>
      <c r="BE3" s="336"/>
    </row>
    <row r="4" spans="1:61" s="117" customFormat="1" ht="15" customHeight="1"/>
    <row r="5" spans="1:61" s="118" customFormat="1"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row>
    <row r="6" spans="1:61" s="118" customFormat="1" ht="1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1:61" s="52" customFormat="1" ht="60" customHeight="1">
      <c r="B7" s="313" t="s">
        <v>749</v>
      </c>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row>
    <row r="8" spans="1:61" s="117" customFormat="1" ht="15" customHeight="1"/>
    <row r="9" spans="1:61" s="29" customFormat="1" ht="15" customHeight="1" thickBot="1">
      <c r="B9" s="119" t="s">
        <v>3</v>
      </c>
      <c r="N9" s="119" t="s">
        <v>4</v>
      </c>
      <c r="AA9"/>
      <c r="AB9"/>
      <c r="AC9"/>
      <c r="AD9"/>
      <c r="AE9"/>
      <c r="AF9"/>
      <c r="AG9"/>
      <c r="AH9"/>
      <c r="AI9"/>
      <c r="AJ9"/>
      <c r="AK9"/>
      <c r="AL9"/>
      <c r="AM9"/>
      <c r="AN9"/>
      <c r="AO9"/>
      <c r="AP9"/>
      <c r="AQ9"/>
      <c r="AR9"/>
      <c r="AS9"/>
      <c r="AT9"/>
      <c r="AU9"/>
      <c r="AV9"/>
      <c r="AW9"/>
      <c r="AX9"/>
      <c r="AY9"/>
      <c r="AZ9"/>
      <c r="BA9"/>
      <c r="BB9" s="296" t="s">
        <v>0</v>
      </c>
      <c r="BC9" s="296"/>
      <c r="BD9" s="296"/>
      <c r="BE9" s="296"/>
    </row>
    <row r="10" spans="1:61" s="52" customFormat="1" ht="15" customHeight="1" thickBot="1">
      <c r="A10" s="120"/>
      <c r="B10" s="278" t="str">
        <f>IF(Presentación!B10="","",Presentación!B10)</f>
        <v>Veracruz de Ignacio de la Llave</v>
      </c>
      <c r="C10" s="279"/>
      <c r="D10" s="279"/>
      <c r="E10" s="279"/>
      <c r="F10" s="279"/>
      <c r="G10" s="279"/>
      <c r="H10" s="279"/>
      <c r="I10" s="279"/>
      <c r="J10" s="279"/>
      <c r="K10" s="279"/>
      <c r="L10" s="280"/>
      <c r="M10" s="30"/>
      <c r="N10" s="278" t="str">
        <f>IF(Presentación!N10="","",Presentación!N10)</f>
        <v>230</v>
      </c>
      <c r="O10" s="280"/>
    </row>
    <row r="11" spans="1:61" ht="15.75" thickBot="1"/>
    <row r="12" spans="1:61" ht="15" customHeight="1" thickBot="1">
      <c r="A12" s="121"/>
      <c r="B12" s="305" t="s">
        <v>625</v>
      </c>
      <c r="C12" s="306"/>
      <c r="D12" s="306"/>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6"/>
      <c r="BD12" s="306"/>
      <c r="BE12" s="306"/>
      <c r="BF12" s="122"/>
      <c r="BG12" s="122"/>
      <c r="BH12" s="122"/>
      <c r="BI12" s="122"/>
    </row>
    <row r="13" spans="1:61" ht="15" customHeight="1">
      <c r="A13" s="123"/>
      <c r="B13" s="343" t="s">
        <v>750</v>
      </c>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c r="AT13" s="344"/>
      <c r="AU13" s="344"/>
      <c r="AV13" s="344"/>
      <c r="AW13" s="344"/>
      <c r="AX13" s="344"/>
      <c r="AY13" s="344"/>
      <c r="AZ13" s="344"/>
      <c r="BA13" s="344"/>
      <c r="BB13" s="344"/>
      <c r="BC13" s="344"/>
      <c r="BD13" s="344"/>
      <c r="BE13" s="345"/>
    </row>
    <row r="14" spans="1:61" ht="15" customHeight="1">
      <c r="A14" s="123"/>
      <c r="B14" s="124"/>
      <c r="C14" s="337" t="s">
        <v>751</v>
      </c>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8"/>
      <c r="BF14" s="70"/>
    </row>
    <row r="15" spans="1:61" ht="15" customHeight="1">
      <c r="A15" s="123"/>
      <c r="B15" s="124"/>
      <c r="C15" s="337" t="s">
        <v>752</v>
      </c>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8"/>
      <c r="BF15" s="70"/>
    </row>
    <row r="16" spans="1:61" ht="15" customHeight="1">
      <c r="A16" s="123"/>
      <c r="B16" s="124"/>
      <c r="C16" s="337" t="s">
        <v>753</v>
      </c>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8"/>
      <c r="BF16" s="70"/>
    </row>
    <row r="17" spans="1:62" ht="15" customHeight="1">
      <c r="A17" s="123"/>
      <c r="B17" s="124"/>
      <c r="C17" s="337" t="s">
        <v>754</v>
      </c>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8"/>
      <c r="BF17" s="70"/>
    </row>
    <row r="18" spans="1:62" ht="15" customHeight="1">
      <c r="A18" s="123"/>
      <c r="B18" s="125"/>
      <c r="C18" s="337" t="s">
        <v>755</v>
      </c>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8"/>
      <c r="BF18" s="70"/>
    </row>
    <row r="19" spans="1:62" ht="15" customHeight="1">
      <c r="A19" s="123"/>
      <c r="B19" s="125"/>
      <c r="C19" s="337" t="s">
        <v>756</v>
      </c>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8"/>
      <c r="BF19" s="70"/>
    </row>
    <row r="20" spans="1:62" ht="48" customHeight="1">
      <c r="A20" s="123"/>
      <c r="B20" s="125"/>
      <c r="C20" s="337" t="s">
        <v>757</v>
      </c>
      <c r="D20" s="337"/>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8"/>
      <c r="BF20" s="70"/>
    </row>
    <row r="21" spans="1:62" ht="15" customHeight="1">
      <c r="A21" s="123"/>
      <c r="B21" s="125"/>
      <c r="C21" s="339" t="s">
        <v>758</v>
      </c>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40"/>
    </row>
    <row r="22" spans="1:62" ht="15" customHeight="1">
      <c r="A22" s="123"/>
      <c r="B22" s="125"/>
      <c r="D22" s="341" t="s">
        <v>759</v>
      </c>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2"/>
    </row>
    <row r="23" spans="1:62" ht="15" customHeight="1">
      <c r="A23" s="123"/>
      <c r="B23" s="125"/>
      <c r="D23" s="341" t="s">
        <v>760</v>
      </c>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2"/>
    </row>
    <row r="24" spans="1:62" ht="15" customHeight="1">
      <c r="A24" s="123"/>
      <c r="B24" s="125"/>
      <c r="D24" s="341" t="s">
        <v>761</v>
      </c>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2"/>
    </row>
    <row r="25" spans="1:62" s="126" customFormat="1" ht="216" customHeight="1">
      <c r="B25" s="127"/>
      <c r="E25" s="337" t="s">
        <v>762</v>
      </c>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8"/>
    </row>
    <row r="26" spans="1:62" ht="15" customHeight="1">
      <c r="A26" s="123"/>
      <c r="B26" s="128"/>
      <c r="C26" s="327" t="s">
        <v>985</v>
      </c>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8"/>
    </row>
    <row r="27" spans="1:62" ht="15" customHeight="1" thickBot="1">
      <c r="A27" s="123"/>
      <c r="B27" s="24"/>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row>
    <row r="28" spans="1:62" ht="15" customHeight="1">
      <c r="A28" s="129"/>
      <c r="B28" s="329" t="s">
        <v>50</v>
      </c>
      <c r="C28" s="331" t="s">
        <v>626</v>
      </c>
      <c r="D28" s="331"/>
      <c r="E28" s="331"/>
      <c r="F28" s="331" t="s">
        <v>51</v>
      </c>
      <c r="G28" s="331"/>
      <c r="H28" s="331"/>
      <c r="I28" s="331" t="s">
        <v>52</v>
      </c>
      <c r="J28" s="331"/>
      <c r="K28" s="331"/>
      <c r="L28" s="331" t="s">
        <v>53</v>
      </c>
      <c r="M28" s="331"/>
      <c r="N28" s="331"/>
      <c r="O28" s="331" t="s">
        <v>54</v>
      </c>
      <c r="P28" s="331"/>
      <c r="Q28" s="331"/>
      <c r="R28" s="331"/>
      <c r="S28" s="331" t="s">
        <v>55</v>
      </c>
      <c r="T28" s="331"/>
      <c r="U28" s="331"/>
      <c r="V28" s="331" t="s">
        <v>56</v>
      </c>
      <c r="W28" s="331"/>
      <c r="X28" s="331"/>
      <c r="Y28" s="331" t="s">
        <v>763</v>
      </c>
      <c r="Z28" s="331"/>
      <c r="AA28" s="331"/>
      <c r="AB28" s="331" t="s">
        <v>764</v>
      </c>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3"/>
      <c r="BF28" s="130"/>
      <c r="BG28" s="130"/>
      <c r="BH28" s="130"/>
      <c r="BI28" s="130"/>
    </row>
    <row r="29" spans="1:62" ht="15" customHeight="1">
      <c r="A29" s="129"/>
      <c r="B29" s="330"/>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t="s">
        <v>765</v>
      </c>
      <c r="AC29" s="332"/>
      <c r="AD29" s="332"/>
      <c r="AE29" s="332"/>
      <c r="AF29" s="332"/>
      <c r="AG29" s="332"/>
      <c r="AH29" s="332"/>
      <c r="AI29" s="332"/>
      <c r="AJ29" s="332" t="s">
        <v>766</v>
      </c>
      <c r="AK29" s="332"/>
      <c r="AL29" s="332"/>
      <c r="AM29" s="332"/>
      <c r="AN29" s="332"/>
      <c r="AO29" s="332"/>
      <c r="AP29" s="332"/>
      <c r="AQ29" s="332"/>
      <c r="AR29" s="332" t="s">
        <v>767</v>
      </c>
      <c r="AS29" s="332"/>
      <c r="AT29" s="332"/>
      <c r="AU29" s="332"/>
      <c r="AV29" s="332"/>
      <c r="AW29" s="332"/>
      <c r="AX29" s="332"/>
      <c r="AY29" s="332"/>
      <c r="AZ29" s="332" t="s">
        <v>768</v>
      </c>
      <c r="BA29" s="332"/>
      <c r="BB29" s="332"/>
      <c r="BC29" s="332"/>
      <c r="BD29" s="332"/>
      <c r="BE29" s="334"/>
      <c r="BF29" s="130"/>
      <c r="BG29" s="130"/>
      <c r="BH29" s="130"/>
      <c r="BI29" s="130"/>
    </row>
    <row r="30" spans="1:62" ht="24" customHeight="1">
      <c r="A30" s="129"/>
      <c r="B30" s="330"/>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t="s">
        <v>769</v>
      </c>
      <c r="AC30" s="332"/>
      <c r="AD30" s="332"/>
      <c r="AE30" s="332"/>
      <c r="AF30" s="332" t="s">
        <v>770</v>
      </c>
      <c r="AG30" s="332"/>
      <c r="AH30" s="332"/>
      <c r="AI30" s="332"/>
      <c r="AJ30" s="332" t="s">
        <v>769</v>
      </c>
      <c r="AK30" s="332"/>
      <c r="AL30" s="332"/>
      <c r="AM30" s="332"/>
      <c r="AN30" s="332" t="s">
        <v>770</v>
      </c>
      <c r="AO30" s="332"/>
      <c r="AP30" s="332"/>
      <c r="AQ30" s="332"/>
      <c r="AR30" s="332" t="s">
        <v>769</v>
      </c>
      <c r="AS30" s="332"/>
      <c r="AT30" s="332"/>
      <c r="AU30" s="332"/>
      <c r="AV30" s="332" t="s">
        <v>770</v>
      </c>
      <c r="AW30" s="332"/>
      <c r="AX30" s="332"/>
      <c r="AY30" s="332"/>
      <c r="AZ30" s="332"/>
      <c r="BA30" s="332"/>
      <c r="BB30" s="332"/>
      <c r="BC30" s="332"/>
      <c r="BD30" s="332"/>
      <c r="BE30" s="334"/>
      <c r="BF30" s="130"/>
      <c r="BG30" s="130"/>
      <c r="BH30" s="130"/>
      <c r="BI30" s="130"/>
    </row>
    <row r="31" spans="1:62" ht="48" customHeight="1">
      <c r="A31" s="131"/>
      <c r="B31" s="132" t="s">
        <v>771</v>
      </c>
      <c r="C31" s="324" t="s">
        <v>627</v>
      </c>
      <c r="D31" s="324"/>
      <c r="E31" s="324"/>
      <c r="F31" s="324" t="s">
        <v>628</v>
      </c>
      <c r="G31" s="324"/>
      <c r="H31" s="324"/>
      <c r="I31" s="324" t="s">
        <v>629</v>
      </c>
      <c r="J31" s="324"/>
      <c r="K31" s="324"/>
      <c r="L31" s="324" t="s">
        <v>630</v>
      </c>
      <c r="M31" s="324"/>
      <c r="N31" s="324"/>
      <c r="O31" s="324" t="s">
        <v>57</v>
      </c>
      <c r="P31" s="324"/>
      <c r="Q31" s="324"/>
      <c r="R31" s="324"/>
      <c r="S31" s="324" t="s">
        <v>772</v>
      </c>
      <c r="T31" s="324"/>
      <c r="U31" s="324"/>
      <c r="V31" s="325" t="s">
        <v>773</v>
      </c>
      <c r="W31" s="326"/>
      <c r="X31" s="326"/>
      <c r="Y31" s="324" t="s">
        <v>774</v>
      </c>
      <c r="Z31" s="324"/>
      <c r="AA31" s="324"/>
      <c r="AB31" s="322" t="s">
        <v>775</v>
      </c>
      <c r="AC31" s="322"/>
      <c r="AD31" s="322"/>
      <c r="AE31" s="322"/>
      <c r="AF31" s="322" t="s">
        <v>776</v>
      </c>
      <c r="AG31" s="322"/>
      <c r="AH31" s="322"/>
      <c r="AI31" s="322"/>
      <c r="AJ31" s="322" t="s">
        <v>777</v>
      </c>
      <c r="AK31" s="322"/>
      <c r="AL31" s="322"/>
      <c r="AM31" s="322"/>
      <c r="AN31" s="322" t="s">
        <v>778</v>
      </c>
      <c r="AO31" s="322"/>
      <c r="AP31" s="322"/>
      <c r="AQ31" s="322"/>
      <c r="AR31" s="322" t="s">
        <v>775</v>
      </c>
      <c r="AS31" s="322"/>
      <c r="AT31" s="322"/>
      <c r="AU31" s="322"/>
      <c r="AV31" s="322" t="s">
        <v>779</v>
      </c>
      <c r="AW31" s="322"/>
      <c r="AX31" s="322"/>
      <c r="AY31" s="322"/>
      <c r="AZ31" s="322"/>
      <c r="BA31" s="322"/>
      <c r="BB31" s="322"/>
      <c r="BC31" s="322"/>
      <c r="BD31" s="322"/>
      <c r="BE31" s="323"/>
      <c r="BF31" s="123"/>
      <c r="BG31" s="123"/>
      <c r="BH31" s="123"/>
      <c r="BI31" s="136" t="s">
        <v>1292</v>
      </c>
    </row>
    <row r="32" spans="1:62" ht="15" customHeight="1">
      <c r="B32" s="133" t="s">
        <v>58</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6"/>
      <c r="AX32" s="316"/>
      <c r="AY32" s="316"/>
      <c r="AZ32" s="316"/>
      <c r="BA32" s="316"/>
      <c r="BB32" s="316"/>
      <c r="BC32" s="316"/>
      <c r="BD32" s="316"/>
      <c r="BE32" s="317"/>
      <c r="BG32">
        <v>1</v>
      </c>
      <c r="BH32" t="s">
        <v>778</v>
      </c>
      <c r="BI32">
        <f>IF(OR(AF32="Otra",AN32="Otra",AV32="Otra"),1,0)</f>
        <v>0</v>
      </c>
      <c r="BJ32">
        <f>+IF(OR(AND(BI32=1,AZ32&lt;&gt;""),AND(BI32=0,AZ32="")),0,1)</f>
        <v>0</v>
      </c>
    </row>
    <row r="33" spans="2:62" ht="15" customHeight="1">
      <c r="B33" s="133" t="s">
        <v>59</v>
      </c>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7"/>
      <c r="BG33">
        <v>2</v>
      </c>
      <c r="BH33" t="s">
        <v>780</v>
      </c>
      <c r="BI33">
        <f t="shared" ref="BI33:BI66" si="0">IF(OR(AF33="Otra",AN33="Otra",AV33="Otra"),1,0)</f>
        <v>0</v>
      </c>
      <c r="BJ33">
        <f t="shared" ref="BJ33:BJ66" si="1">+IF(OR(AND(BI33=1,AZ33&lt;&gt;""),AND(BI33=0,AZ33="")),0,1)</f>
        <v>0</v>
      </c>
    </row>
    <row r="34" spans="2:62" ht="15" customHeight="1">
      <c r="B34" s="133" t="s">
        <v>60</v>
      </c>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9"/>
      <c r="BA34" s="320"/>
      <c r="BB34" s="316"/>
      <c r="BC34" s="316"/>
      <c r="BD34" s="320"/>
      <c r="BE34" s="321"/>
      <c r="BG34">
        <v>3</v>
      </c>
      <c r="BH34" t="s">
        <v>776</v>
      </c>
      <c r="BI34">
        <f t="shared" si="0"/>
        <v>0</v>
      </c>
      <c r="BJ34">
        <f t="shared" si="1"/>
        <v>0</v>
      </c>
    </row>
    <row r="35" spans="2:62" ht="15" customHeight="1">
      <c r="B35" s="133" t="s">
        <v>61</v>
      </c>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7"/>
      <c r="BG35">
        <v>4</v>
      </c>
      <c r="BH35" t="s">
        <v>781</v>
      </c>
      <c r="BI35">
        <f t="shared" si="0"/>
        <v>0</v>
      </c>
      <c r="BJ35">
        <f t="shared" si="1"/>
        <v>0</v>
      </c>
    </row>
    <row r="36" spans="2:62" ht="15" customHeight="1">
      <c r="B36" s="133" t="s">
        <v>62</v>
      </c>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7"/>
      <c r="BG36">
        <v>5</v>
      </c>
      <c r="BH36" t="s">
        <v>782</v>
      </c>
      <c r="BI36">
        <f t="shared" si="0"/>
        <v>0</v>
      </c>
      <c r="BJ36">
        <f t="shared" si="1"/>
        <v>0</v>
      </c>
    </row>
    <row r="37" spans="2:62" ht="15" customHeight="1">
      <c r="B37" s="133" t="s">
        <v>63</v>
      </c>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7"/>
      <c r="BG37">
        <v>6</v>
      </c>
      <c r="BH37" t="s">
        <v>783</v>
      </c>
      <c r="BI37">
        <f t="shared" si="0"/>
        <v>0</v>
      </c>
      <c r="BJ37">
        <f t="shared" si="1"/>
        <v>0</v>
      </c>
    </row>
    <row r="38" spans="2:62" ht="15" customHeight="1">
      <c r="B38" s="133" t="s">
        <v>64</v>
      </c>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6"/>
      <c r="AX38" s="316"/>
      <c r="AY38" s="316"/>
      <c r="AZ38" s="316"/>
      <c r="BA38" s="316"/>
      <c r="BB38" s="316"/>
      <c r="BC38" s="316"/>
      <c r="BD38" s="316"/>
      <c r="BE38" s="317"/>
      <c r="BG38">
        <v>7</v>
      </c>
      <c r="BH38" t="s">
        <v>784</v>
      </c>
      <c r="BI38">
        <f t="shared" si="0"/>
        <v>0</v>
      </c>
      <c r="BJ38">
        <f t="shared" si="1"/>
        <v>0</v>
      </c>
    </row>
    <row r="39" spans="2:62" ht="15" customHeight="1">
      <c r="B39" s="133" t="s">
        <v>65</v>
      </c>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c r="AX39" s="316"/>
      <c r="AY39" s="316"/>
      <c r="AZ39" s="316"/>
      <c r="BA39" s="316"/>
      <c r="BB39" s="316"/>
      <c r="BC39" s="316"/>
      <c r="BD39" s="316"/>
      <c r="BE39" s="317"/>
      <c r="BG39">
        <v>8</v>
      </c>
      <c r="BH39" t="s">
        <v>785</v>
      </c>
      <c r="BI39">
        <f t="shared" si="0"/>
        <v>0</v>
      </c>
      <c r="BJ39">
        <f t="shared" si="1"/>
        <v>0</v>
      </c>
    </row>
    <row r="40" spans="2:62" ht="15" customHeight="1">
      <c r="B40" s="133" t="s">
        <v>66</v>
      </c>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6"/>
      <c r="AE40" s="316"/>
      <c r="AF40" s="316"/>
      <c r="AG40" s="316"/>
      <c r="AH40" s="316"/>
      <c r="AI40" s="316"/>
      <c r="AJ40" s="316"/>
      <c r="AK40" s="316"/>
      <c r="AL40" s="316"/>
      <c r="AM40" s="316"/>
      <c r="AN40" s="316"/>
      <c r="AO40" s="316"/>
      <c r="AP40" s="316"/>
      <c r="AQ40" s="316"/>
      <c r="AR40" s="316"/>
      <c r="AS40" s="316"/>
      <c r="AT40" s="316"/>
      <c r="AU40" s="316"/>
      <c r="AV40" s="316"/>
      <c r="AW40" s="316"/>
      <c r="AX40" s="316"/>
      <c r="AY40" s="316"/>
      <c r="AZ40" s="316"/>
      <c r="BA40" s="316"/>
      <c r="BB40" s="316"/>
      <c r="BC40" s="316"/>
      <c r="BD40" s="316"/>
      <c r="BE40" s="317"/>
      <c r="BG40">
        <v>9</v>
      </c>
      <c r="BH40" t="s">
        <v>786</v>
      </c>
      <c r="BI40">
        <f t="shared" si="0"/>
        <v>0</v>
      </c>
      <c r="BJ40">
        <f t="shared" si="1"/>
        <v>0</v>
      </c>
    </row>
    <row r="41" spans="2:62" ht="15" customHeight="1">
      <c r="B41" s="133" t="s">
        <v>67</v>
      </c>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16"/>
      <c r="AM41" s="316"/>
      <c r="AN41" s="316"/>
      <c r="AO41" s="316"/>
      <c r="AP41" s="316"/>
      <c r="AQ41" s="316"/>
      <c r="AR41" s="316"/>
      <c r="AS41" s="316"/>
      <c r="AT41" s="316"/>
      <c r="AU41" s="316"/>
      <c r="AV41" s="316"/>
      <c r="AW41" s="316"/>
      <c r="AX41" s="316"/>
      <c r="AY41" s="316"/>
      <c r="AZ41" s="316"/>
      <c r="BA41" s="316"/>
      <c r="BB41" s="316"/>
      <c r="BC41" s="316"/>
      <c r="BD41" s="316"/>
      <c r="BE41" s="317"/>
      <c r="BG41">
        <v>10</v>
      </c>
      <c r="BH41" t="s">
        <v>787</v>
      </c>
      <c r="BI41">
        <f t="shared" si="0"/>
        <v>0</v>
      </c>
      <c r="BJ41">
        <f t="shared" si="1"/>
        <v>0</v>
      </c>
    </row>
    <row r="42" spans="2:62" ht="15" customHeight="1">
      <c r="B42" s="133" t="s">
        <v>68</v>
      </c>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16"/>
      <c r="AM42" s="316"/>
      <c r="AN42" s="316"/>
      <c r="AO42" s="316"/>
      <c r="AP42" s="316"/>
      <c r="AQ42" s="316"/>
      <c r="AR42" s="316"/>
      <c r="AS42" s="316"/>
      <c r="AT42" s="316"/>
      <c r="AU42" s="316"/>
      <c r="AV42" s="316"/>
      <c r="AW42" s="316"/>
      <c r="AX42" s="316"/>
      <c r="AY42" s="316"/>
      <c r="AZ42" s="316"/>
      <c r="BA42" s="316"/>
      <c r="BB42" s="316"/>
      <c r="BC42" s="316"/>
      <c r="BD42" s="316"/>
      <c r="BE42" s="317"/>
      <c r="BI42">
        <f t="shared" si="0"/>
        <v>0</v>
      </c>
      <c r="BJ42">
        <f t="shared" si="1"/>
        <v>0</v>
      </c>
    </row>
    <row r="43" spans="2:62" ht="15" customHeight="1">
      <c r="B43" s="133" t="s">
        <v>69</v>
      </c>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316"/>
      <c r="AZ43" s="316"/>
      <c r="BA43" s="316"/>
      <c r="BB43" s="316"/>
      <c r="BC43" s="316"/>
      <c r="BD43" s="316"/>
      <c r="BE43" s="317"/>
      <c r="BI43">
        <f t="shared" si="0"/>
        <v>0</v>
      </c>
      <c r="BJ43">
        <f t="shared" si="1"/>
        <v>0</v>
      </c>
    </row>
    <row r="44" spans="2:62" ht="15" customHeight="1">
      <c r="B44" s="133" t="s">
        <v>70</v>
      </c>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16"/>
      <c r="AY44" s="316"/>
      <c r="AZ44" s="316"/>
      <c r="BA44" s="316"/>
      <c r="BB44" s="316"/>
      <c r="BC44" s="316"/>
      <c r="BD44" s="316"/>
      <c r="BE44" s="317"/>
      <c r="BI44">
        <f t="shared" si="0"/>
        <v>0</v>
      </c>
      <c r="BJ44">
        <f t="shared" si="1"/>
        <v>0</v>
      </c>
    </row>
    <row r="45" spans="2:62" ht="15" customHeight="1">
      <c r="B45" s="133" t="s">
        <v>71</v>
      </c>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7"/>
      <c r="BI45">
        <f t="shared" si="0"/>
        <v>0</v>
      </c>
      <c r="BJ45">
        <f t="shared" si="1"/>
        <v>0</v>
      </c>
    </row>
    <row r="46" spans="2:62" ht="15" customHeight="1">
      <c r="B46" s="133" t="s">
        <v>72</v>
      </c>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7"/>
      <c r="BI46">
        <f t="shared" si="0"/>
        <v>0</v>
      </c>
      <c r="BJ46">
        <f t="shared" si="1"/>
        <v>0</v>
      </c>
    </row>
    <row r="47" spans="2:62" ht="15" customHeight="1">
      <c r="B47" s="133" t="s">
        <v>73</v>
      </c>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7"/>
      <c r="BI47">
        <f t="shared" si="0"/>
        <v>0</v>
      </c>
      <c r="BJ47">
        <f t="shared" si="1"/>
        <v>0</v>
      </c>
    </row>
    <row r="48" spans="2:62" ht="15" customHeight="1">
      <c r="B48" s="133" t="s">
        <v>74</v>
      </c>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316"/>
      <c r="AZ48" s="316"/>
      <c r="BA48" s="316"/>
      <c r="BB48" s="316"/>
      <c r="BC48" s="316"/>
      <c r="BD48" s="316"/>
      <c r="BE48" s="317"/>
      <c r="BI48">
        <f t="shared" si="0"/>
        <v>0</v>
      </c>
      <c r="BJ48">
        <f t="shared" si="1"/>
        <v>0</v>
      </c>
    </row>
    <row r="49" spans="2:62" ht="15" customHeight="1">
      <c r="B49" s="133" t="s">
        <v>75</v>
      </c>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7"/>
      <c r="BI49">
        <f t="shared" si="0"/>
        <v>0</v>
      </c>
      <c r="BJ49">
        <f t="shared" si="1"/>
        <v>0</v>
      </c>
    </row>
    <row r="50" spans="2:62" ht="15" customHeight="1">
      <c r="B50" s="133" t="s">
        <v>76</v>
      </c>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7"/>
      <c r="BI50">
        <f t="shared" si="0"/>
        <v>0</v>
      </c>
      <c r="BJ50">
        <f t="shared" si="1"/>
        <v>0</v>
      </c>
    </row>
    <row r="51" spans="2:62" ht="15" customHeight="1">
      <c r="B51" s="133" t="s">
        <v>77</v>
      </c>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7"/>
      <c r="BI51">
        <f t="shared" si="0"/>
        <v>0</v>
      </c>
      <c r="BJ51">
        <f t="shared" si="1"/>
        <v>0</v>
      </c>
    </row>
    <row r="52" spans="2:62" ht="15" customHeight="1">
      <c r="B52" s="133" t="s">
        <v>78</v>
      </c>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7"/>
      <c r="BI52">
        <f t="shared" si="0"/>
        <v>0</v>
      </c>
      <c r="BJ52">
        <f t="shared" si="1"/>
        <v>0</v>
      </c>
    </row>
    <row r="53" spans="2:62" ht="15" customHeight="1">
      <c r="B53" s="133" t="s">
        <v>79</v>
      </c>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7"/>
      <c r="BI53">
        <f t="shared" si="0"/>
        <v>0</v>
      </c>
      <c r="BJ53">
        <f t="shared" si="1"/>
        <v>0</v>
      </c>
    </row>
    <row r="54" spans="2:62" ht="15" customHeight="1">
      <c r="B54" s="133" t="s">
        <v>80</v>
      </c>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7"/>
      <c r="BI54">
        <f t="shared" si="0"/>
        <v>0</v>
      </c>
      <c r="BJ54">
        <f t="shared" si="1"/>
        <v>0</v>
      </c>
    </row>
    <row r="55" spans="2:62" ht="15" customHeight="1">
      <c r="B55" s="133" t="s">
        <v>81</v>
      </c>
      <c r="C55" s="316"/>
      <c r="D55" s="316"/>
      <c r="E55" s="316"/>
      <c r="F55" s="316"/>
      <c r="G55" s="316"/>
      <c r="H55" s="316"/>
      <c r="I55" s="316"/>
      <c r="J55" s="316"/>
      <c r="K55" s="316"/>
      <c r="L55" s="318"/>
      <c r="M55" s="318"/>
      <c r="N55" s="318"/>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316"/>
      <c r="AZ55" s="316"/>
      <c r="BA55" s="316"/>
      <c r="BB55" s="316"/>
      <c r="BC55" s="316"/>
      <c r="BD55" s="316"/>
      <c r="BE55" s="317"/>
      <c r="BI55">
        <f t="shared" si="0"/>
        <v>0</v>
      </c>
      <c r="BJ55">
        <f t="shared" si="1"/>
        <v>0</v>
      </c>
    </row>
    <row r="56" spans="2:62" ht="15" customHeight="1">
      <c r="B56" s="133" t="s">
        <v>82</v>
      </c>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c r="AG56" s="316"/>
      <c r="AH56" s="316"/>
      <c r="AI56" s="316"/>
      <c r="AJ56" s="316"/>
      <c r="AK56" s="316"/>
      <c r="AL56" s="316"/>
      <c r="AM56" s="316"/>
      <c r="AN56" s="316"/>
      <c r="AO56" s="316"/>
      <c r="AP56" s="316"/>
      <c r="AQ56" s="316"/>
      <c r="AR56" s="316"/>
      <c r="AS56" s="316"/>
      <c r="AT56" s="316"/>
      <c r="AU56" s="316"/>
      <c r="AV56" s="316"/>
      <c r="AW56" s="316"/>
      <c r="AX56" s="316"/>
      <c r="AY56" s="316"/>
      <c r="AZ56" s="316"/>
      <c r="BA56" s="316"/>
      <c r="BB56" s="316"/>
      <c r="BC56" s="316"/>
      <c r="BD56" s="316"/>
      <c r="BE56" s="317"/>
      <c r="BI56">
        <f t="shared" si="0"/>
        <v>0</v>
      </c>
      <c r="BJ56">
        <f t="shared" si="1"/>
        <v>0</v>
      </c>
    </row>
    <row r="57" spans="2:62" ht="15" customHeight="1">
      <c r="B57" s="133" t="s">
        <v>83</v>
      </c>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316"/>
      <c r="AE57" s="316"/>
      <c r="AF57" s="316"/>
      <c r="AG57" s="316"/>
      <c r="AH57" s="316"/>
      <c r="AI57" s="316"/>
      <c r="AJ57" s="316"/>
      <c r="AK57" s="316"/>
      <c r="AL57" s="316"/>
      <c r="AM57" s="316"/>
      <c r="AN57" s="316"/>
      <c r="AO57" s="316"/>
      <c r="AP57" s="316"/>
      <c r="AQ57" s="316"/>
      <c r="AR57" s="316"/>
      <c r="AS57" s="316"/>
      <c r="AT57" s="316"/>
      <c r="AU57" s="316"/>
      <c r="AV57" s="316"/>
      <c r="AW57" s="316"/>
      <c r="AX57" s="316"/>
      <c r="AY57" s="316"/>
      <c r="AZ57" s="316"/>
      <c r="BA57" s="316"/>
      <c r="BB57" s="316"/>
      <c r="BC57" s="316"/>
      <c r="BD57" s="316"/>
      <c r="BE57" s="317"/>
      <c r="BI57">
        <f t="shared" si="0"/>
        <v>0</v>
      </c>
      <c r="BJ57">
        <f t="shared" si="1"/>
        <v>0</v>
      </c>
    </row>
    <row r="58" spans="2:62" ht="15" customHeight="1">
      <c r="B58" s="133" t="s">
        <v>84</v>
      </c>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6"/>
      <c r="AU58" s="316"/>
      <c r="AV58" s="316"/>
      <c r="AW58" s="316"/>
      <c r="AX58" s="316"/>
      <c r="AY58" s="316"/>
      <c r="AZ58" s="316"/>
      <c r="BA58" s="316"/>
      <c r="BB58" s="316"/>
      <c r="BC58" s="316"/>
      <c r="BD58" s="316"/>
      <c r="BE58" s="317"/>
      <c r="BI58">
        <f t="shared" si="0"/>
        <v>0</v>
      </c>
      <c r="BJ58">
        <f t="shared" si="1"/>
        <v>0</v>
      </c>
    </row>
    <row r="59" spans="2:62" ht="15" customHeight="1">
      <c r="B59" s="133" t="s">
        <v>85</v>
      </c>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316"/>
      <c r="AZ59" s="316"/>
      <c r="BA59" s="316"/>
      <c r="BB59" s="316"/>
      <c r="BC59" s="316"/>
      <c r="BD59" s="316"/>
      <c r="BE59" s="317"/>
      <c r="BI59">
        <f t="shared" si="0"/>
        <v>0</v>
      </c>
      <c r="BJ59">
        <f t="shared" si="1"/>
        <v>0</v>
      </c>
    </row>
    <row r="60" spans="2:62" ht="15" customHeight="1">
      <c r="B60" s="133" t="s">
        <v>86</v>
      </c>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316"/>
      <c r="AZ60" s="316"/>
      <c r="BA60" s="316"/>
      <c r="BB60" s="316"/>
      <c r="BC60" s="316"/>
      <c r="BD60" s="316"/>
      <c r="BE60" s="317"/>
      <c r="BI60">
        <f t="shared" si="0"/>
        <v>0</v>
      </c>
      <c r="BJ60">
        <f t="shared" si="1"/>
        <v>0</v>
      </c>
    </row>
    <row r="61" spans="2:62" ht="15" customHeight="1">
      <c r="B61" s="133" t="s">
        <v>87</v>
      </c>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316"/>
      <c r="AZ61" s="316"/>
      <c r="BA61" s="316"/>
      <c r="BB61" s="316"/>
      <c r="BC61" s="316"/>
      <c r="BD61" s="316"/>
      <c r="BE61" s="317"/>
      <c r="BI61">
        <f t="shared" si="0"/>
        <v>0</v>
      </c>
      <c r="BJ61">
        <f t="shared" si="1"/>
        <v>0</v>
      </c>
    </row>
    <row r="62" spans="2:62" ht="15" customHeight="1">
      <c r="B62" s="133" t="s">
        <v>88</v>
      </c>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316"/>
      <c r="AZ62" s="316"/>
      <c r="BA62" s="316"/>
      <c r="BB62" s="316"/>
      <c r="BC62" s="316"/>
      <c r="BD62" s="316"/>
      <c r="BE62" s="317"/>
      <c r="BI62">
        <f t="shared" si="0"/>
        <v>0</v>
      </c>
      <c r="BJ62">
        <f t="shared" si="1"/>
        <v>0</v>
      </c>
    </row>
    <row r="63" spans="2:62" ht="15" customHeight="1">
      <c r="B63" s="133" t="s">
        <v>89</v>
      </c>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316"/>
      <c r="AZ63" s="316"/>
      <c r="BA63" s="316"/>
      <c r="BB63" s="316"/>
      <c r="BC63" s="316"/>
      <c r="BD63" s="316"/>
      <c r="BE63" s="317"/>
      <c r="BI63">
        <f t="shared" si="0"/>
        <v>0</v>
      </c>
      <c r="BJ63">
        <f t="shared" si="1"/>
        <v>0</v>
      </c>
    </row>
    <row r="64" spans="2:62" ht="15" customHeight="1">
      <c r="B64" s="133" t="s">
        <v>90</v>
      </c>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c r="AL64" s="316"/>
      <c r="AM64" s="316"/>
      <c r="AN64" s="316"/>
      <c r="AO64" s="316"/>
      <c r="AP64" s="316"/>
      <c r="AQ64" s="316"/>
      <c r="AR64" s="316"/>
      <c r="AS64" s="316"/>
      <c r="AT64" s="316"/>
      <c r="AU64" s="316"/>
      <c r="AV64" s="316"/>
      <c r="AW64" s="316"/>
      <c r="AX64" s="316"/>
      <c r="AY64" s="316"/>
      <c r="AZ64" s="316"/>
      <c r="BA64" s="316"/>
      <c r="BB64" s="316"/>
      <c r="BC64" s="316"/>
      <c r="BD64" s="316"/>
      <c r="BE64" s="317"/>
      <c r="BI64">
        <f t="shared" si="0"/>
        <v>0</v>
      </c>
      <c r="BJ64">
        <f t="shared" si="1"/>
        <v>0</v>
      </c>
    </row>
    <row r="65" spans="2:62" ht="15" customHeight="1">
      <c r="B65" s="133" t="s">
        <v>91</v>
      </c>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316"/>
      <c r="AZ65" s="316"/>
      <c r="BA65" s="316"/>
      <c r="BB65" s="316"/>
      <c r="BC65" s="316"/>
      <c r="BD65" s="316"/>
      <c r="BE65" s="317"/>
      <c r="BI65">
        <f t="shared" si="0"/>
        <v>0</v>
      </c>
      <c r="BJ65">
        <f t="shared" si="1"/>
        <v>0</v>
      </c>
    </row>
    <row r="66" spans="2:62" ht="15" customHeight="1" thickBot="1">
      <c r="B66" s="134" t="s">
        <v>92</v>
      </c>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5"/>
      <c r="BI66">
        <f t="shared" si="0"/>
        <v>0</v>
      </c>
      <c r="BJ66">
        <f t="shared" si="1"/>
        <v>0</v>
      </c>
    </row>
    <row r="67" spans="2:62" ht="1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J67">
        <f>+SUM(BJ32:BJ66)</f>
        <v>0</v>
      </c>
    </row>
    <row r="68" spans="2:62" ht="15">
      <c r="B68" s="335" t="str">
        <f>IF(BJ67=0,"","Alerta: se seleccionó la opción OTRA en las columnas Tipo de fuente, favor de agregar su respectivo comentario (última columna).")</f>
        <v/>
      </c>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row>
    <row r="69" spans="2:62" ht="1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row>
    <row r="70" spans="2:62" ht="15"/>
    <row r="71" spans="2:62" ht="15"/>
    <row r="72" spans="2:62" ht="15"/>
  </sheetData>
  <sheetProtection algorithmName="SHA-512" hashValue="/k021BDCJzj6nyrvL4jYxpi6tlTGejTmnLyzZeDm0/dPr6ZXGIuAm6qxcVvOd4dw1bcoP8rlGPLtHGBNvGnmtA==" saltValue="t87YJCre6sqqtii+aKLo9Q==" spinCount="100000" sheet="1" objects="1" scenarios="1"/>
  <mergeCells count="583">
    <mergeCell ref="B68:BE68"/>
    <mergeCell ref="B1:BE1"/>
    <mergeCell ref="B3:BE3"/>
    <mergeCell ref="B5:BE5"/>
    <mergeCell ref="B7:BE7"/>
    <mergeCell ref="BB9:BE9"/>
    <mergeCell ref="B10:L10"/>
    <mergeCell ref="N10:O10"/>
    <mergeCell ref="C18:BE18"/>
    <mergeCell ref="C19:BE19"/>
    <mergeCell ref="C20:BE20"/>
    <mergeCell ref="C21:BE21"/>
    <mergeCell ref="D22:BE22"/>
    <mergeCell ref="D23:BE23"/>
    <mergeCell ref="B12:BE12"/>
    <mergeCell ref="B13:BE13"/>
    <mergeCell ref="C14:BE14"/>
    <mergeCell ref="C15:BE15"/>
    <mergeCell ref="C16:BE16"/>
    <mergeCell ref="C17:BE17"/>
    <mergeCell ref="V28:X30"/>
    <mergeCell ref="Y28:AA30"/>
    <mergeCell ref="D24:BE24"/>
    <mergeCell ref="E25:BE25"/>
    <mergeCell ref="C26:BE26"/>
    <mergeCell ref="B28:B30"/>
    <mergeCell ref="C28:E30"/>
    <mergeCell ref="F28:H30"/>
    <mergeCell ref="I28:K30"/>
    <mergeCell ref="L28:N30"/>
    <mergeCell ref="O28:R30"/>
    <mergeCell ref="S28:U30"/>
    <mergeCell ref="AN30:AQ30"/>
    <mergeCell ref="AR30:AU30"/>
    <mergeCell ref="AV30:AY30"/>
    <mergeCell ref="AB28:BE28"/>
    <mergeCell ref="AB29:AI29"/>
    <mergeCell ref="AJ29:AQ29"/>
    <mergeCell ref="AR29:AY29"/>
    <mergeCell ref="AZ29:BE30"/>
    <mergeCell ref="AB30:AE30"/>
    <mergeCell ref="AF30:AI30"/>
    <mergeCell ref="AJ30:AM30"/>
    <mergeCell ref="AV31:AY31"/>
    <mergeCell ref="AZ31:BE31"/>
    <mergeCell ref="C32:E32"/>
    <mergeCell ref="F32:H32"/>
    <mergeCell ref="I32:K32"/>
    <mergeCell ref="L32:N32"/>
    <mergeCell ref="O32:R32"/>
    <mergeCell ref="S32:U32"/>
    <mergeCell ref="V32:X32"/>
    <mergeCell ref="Y32:AA32"/>
    <mergeCell ref="Y31:AA31"/>
    <mergeCell ref="AB31:AE31"/>
    <mergeCell ref="AF31:AI31"/>
    <mergeCell ref="AJ31:AM31"/>
    <mergeCell ref="AN31:AQ31"/>
    <mergeCell ref="AR31:AU31"/>
    <mergeCell ref="C31:E31"/>
    <mergeCell ref="F31:H31"/>
    <mergeCell ref="I31:K31"/>
    <mergeCell ref="L31:N31"/>
    <mergeCell ref="O31:R31"/>
    <mergeCell ref="S31:U31"/>
    <mergeCell ref="V31:X31"/>
    <mergeCell ref="AZ32:BE32"/>
    <mergeCell ref="C33:E33"/>
    <mergeCell ref="F33:H33"/>
    <mergeCell ref="I33:K33"/>
    <mergeCell ref="L33:N33"/>
    <mergeCell ref="O33:R33"/>
    <mergeCell ref="S33:U33"/>
    <mergeCell ref="V33:X33"/>
    <mergeCell ref="Y33:AA33"/>
    <mergeCell ref="AB33:AE33"/>
    <mergeCell ref="AB32:AE32"/>
    <mergeCell ref="AF32:AI32"/>
    <mergeCell ref="AJ32:AM32"/>
    <mergeCell ref="AN32:AQ32"/>
    <mergeCell ref="AR32:AU32"/>
    <mergeCell ref="AV32:AY32"/>
    <mergeCell ref="S34:U34"/>
    <mergeCell ref="AV35:AY35"/>
    <mergeCell ref="AZ35:BE35"/>
    <mergeCell ref="AF33:AI33"/>
    <mergeCell ref="AJ33:AM33"/>
    <mergeCell ref="AN33:AQ33"/>
    <mergeCell ref="AR33:AU33"/>
    <mergeCell ref="AV33:AY33"/>
    <mergeCell ref="AZ33:BE33"/>
    <mergeCell ref="AB35:AE35"/>
    <mergeCell ref="AF35:AI35"/>
    <mergeCell ref="AJ35:AM35"/>
    <mergeCell ref="AN35:AQ35"/>
    <mergeCell ref="AR35:AU35"/>
    <mergeCell ref="V36:X36"/>
    <mergeCell ref="Y36:AA36"/>
    <mergeCell ref="Y35:AA35"/>
    <mergeCell ref="AR34:AU34"/>
    <mergeCell ref="AV34:AY34"/>
    <mergeCell ref="AZ34:BE34"/>
    <mergeCell ref="C35:E35"/>
    <mergeCell ref="F35:H35"/>
    <mergeCell ref="I35:K35"/>
    <mergeCell ref="L35:N35"/>
    <mergeCell ref="O35:R35"/>
    <mergeCell ref="S35:U35"/>
    <mergeCell ref="V35:X35"/>
    <mergeCell ref="V34:X34"/>
    <mergeCell ref="Y34:AA34"/>
    <mergeCell ref="AB34:AE34"/>
    <mergeCell ref="AF34:AI34"/>
    <mergeCell ref="AJ34:AM34"/>
    <mergeCell ref="AN34:AQ34"/>
    <mergeCell ref="C34:E34"/>
    <mergeCell ref="F34:H34"/>
    <mergeCell ref="I34:K34"/>
    <mergeCell ref="L34:N34"/>
    <mergeCell ref="O34:R34"/>
    <mergeCell ref="AF37:AI37"/>
    <mergeCell ref="AJ37:AM37"/>
    <mergeCell ref="AN37:AQ37"/>
    <mergeCell ref="AR37:AU37"/>
    <mergeCell ref="AV37:AY37"/>
    <mergeCell ref="AZ37:BE37"/>
    <mergeCell ref="AZ36:BE36"/>
    <mergeCell ref="C37:E37"/>
    <mergeCell ref="F37:H37"/>
    <mergeCell ref="I37:K37"/>
    <mergeCell ref="L37:N37"/>
    <mergeCell ref="O37:R37"/>
    <mergeCell ref="S37:U37"/>
    <mergeCell ref="V37:X37"/>
    <mergeCell ref="Y37:AA37"/>
    <mergeCell ref="AB37:AE37"/>
    <mergeCell ref="AB36:AE36"/>
    <mergeCell ref="AF36:AI36"/>
    <mergeCell ref="AJ36:AM36"/>
    <mergeCell ref="AN36:AQ36"/>
    <mergeCell ref="AR36:AU36"/>
    <mergeCell ref="AV36:AY36"/>
    <mergeCell ref="C36:E36"/>
    <mergeCell ref="F36:H36"/>
    <mergeCell ref="I36:K36"/>
    <mergeCell ref="L36:N36"/>
    <mergeCell ref="O36:R36"/>
    <mergeCell ref="S36:U36"/>
    <mergeCell ref="C39:E39"/>
    <mergeCell ref="F39:H39"/>
    <mergeCell ref="I39:K39"/>
    <mergeCell ref="L39:N39"/>
    <mergeCell ref="O39:R39"/>
    <mergeCell ref="S39:U39"/>
    <mergeCell ref="V39:X39"/>
    <mergeCell ref="V38:X38"/>
    <mergeCell ref="Y38:AA38"/>
    <mergeCell ref="C38:E38"/>
    <mergeCell ref="F38:H38"/>
    <mergeCell ref="I38:K38"/>
    <mergeCell ref="L38:N38"/>
    <mergeCell ref="O38:R38"/>
    <mergeCell ref="S38:U38"/>
    <mergeCell ref="L40:N40"/>
    <mergeCell ref="O40:R40"/>
    <mergeCell ref="S40:U40"/>
    <mergeCell ref="V40:X40"/>
    <mergeCell ref="Y40:AA40"/>
    <mergeCell ref="Y39:AA39"/>
    <mergeCell ref="AR38:AU38"/>
    <mergeCell ref="AV38:AY38"/>
    <mergeCell ref="AZ38:BE38"/>
    <mergeCell ref="AB38:AE38"/>
    <mergeCell ref="AF38:AI38"/>
    <mergeCell ref="AJ38:AM38"/>
    <mergeCell ref="AN38:AQ38"/>
    <mergeCell ref="AV39:AY39"/>
    <mergeCell ref="AZ39:BE39"/>
    <mergeCell ref="AB39:AE39"/>
    <mergeCell ref="AF39:AI39"/>
    <mergeCell ref="AJ39:AM39"/>
    <mergeCell ref="AN39:AQ39"/>
    <mergeCell ref="AR39:AU39"/>
    <mergeCell ref="AZ40:BE40"/>
    <mergeCell ref="AB40:AE40"/>
    <mergeCell ref="AF40:AI40"/>
    <mergeCell ref="AJ40:AM40"/>
    <mergeCell ref="AF41:AI41"/>
    <mergeCell ref="AJ41:AM41"/>
    <mergeCell ref="AN41:AQ41"/>
    <mergeCell ref="AR41:AU41"/>
    <mergeCell ref="S42:U42"/>
    <mergeCell ref="AV43:AY43"/>
    <mergeCell ref="AZ43:BE43"/>
    <mergeCell ref="AV41:AY41"/>
    <mergeCell ref="AZ41:BE41"/>
    <mergeCell ref="AZ42:BE42"/>
    <mergeCell ref="AR43:AU43"/>
    <mergeCell ref="C41:E41"/>
    <mergeCell ref="F41:H41"/>
    <mergeCell ref="I41:K41"/>
    <mergeCell ref="L41:N41"/>
    <mergeCell ref="O41:R41"/>
    <mergeCell ref="S41:U41"/>
    <mergeCell ref="V41:X41"/>
    <mergeCell ref="Y41:AA41"/>
    <mergeCell ref="AB41:AE41"/>
    <mergeCell ref="AN40:AQ40"/>
    <mergeCell ref="AR40:AU40"/>
    <mergeCell ref="AV40:AY40"/>
    <mergeCell ref="C40:E40"/>
    <mergeCell ref="F40:H40"/>
    <mergeCell ref="I40:K40"/>
    <mergeCell ref="V44:X44"/>
    <mergeCell ref="Y44:AA44"/>
    <mergeCell ref="Y43:AA43"/>
    <mergeCell ref="AR42:AU42"/>
    <mergeCell ref="AV42:AY42"/>
    <mergeCell ref="C43:E43"/>
    <mergeCell ref="F43:H43"/>
    <mergeCell ref="I43:K43"/>
    <mergeCell ref="L43:N43"/>
    <mergeCell ref="O43:R43"/>
    <mergeCell ref="S43:U43"/>
    <mergeCell ref="V43:X43"/>
    <mergeCell ref="V42:X42"/>
    <mergeCell ref="Y42:AA42"/>
    <mergeCell ref="AB42:AE42"/>
    <mergeCell ref="AF42:AI42"/>
    <mergeCell ref="AJ42:AM42"/>
    <mergeCell ref="AN42:AQ42"/>
    <mergeCell ref="C42:E42"/>
    <mergeCell ref="F42:H42"/>
    <mergeCell ref="I42:K42"/>
    <mergeCell ref="L42:N42"/>
    <mergeCell ref="O42:R42"/>
    <mergeCell ref="AB43:AE43"/>
    <mergeCell ref="AF43:AI43"/>
    <mergeCell ref="AJ43:AM43"/>
    <mergeCell ref="AN43:AQ43"/>
    <mergeCell ref="AF45:AI45"/>
    <mergeCell ref="AJ45:AM45"/>
    <mergeCell ref="AN45:AQ45"/>
    <mergeCell ref="AR45:AU45"/>
    <mergeCell ref="AV45:AY45"/>
    <mergeCell ref="AZ45:BE45"/>
    <mergeCell ref="AZ44:BE44"/>
    <mergeCell ref="C45:E45"/>
    <mergeCell ref="F45:H45"/>
    <mergeCell ref="I45:K45"/>
    <mergeCell ref="L45:N45"/>
    <mergeCell ref="O45:R45"/>
    <mergeCell ref="S45:U45"/>
    <mergeCell ref="V45:X45"/>
    <mergeCell ref="Y45:AA45"/>
    <mergeCell ref="AB45:AE45"/>
    <mergeCell ref="AB44:AE44"/>
    <mergeCell ref="AF44:AI44"/>
    <mergeCell ref="AJ44:AM44"/>
    <mergeCell ref="AN44:AQ44"/>
    <mergeCell ref="AR44:AU44"/>
    <mergeCell ref="AV44:AY44"/>
    <mergeCell ref="C44:E44"/>
    <mergeCell ref="F44:H44"/>
    <mergeCell ref="I44:K44"/>
    <mergeCell ref="L44:N44"/>
    <mergeCell ref="O44:R44"/>
    <mergeCell ref="S44:U44"/>
    <mergeCell ref="C47:E47"/>
    <mergeCell ref="F47:H47"/>
    <mergeCell ref="I47:K47"/>
    <mergeCell ref="L47:N47"/>
    <mergeCell ref="O47:R47"/>
    <mergeCell ref="S47:U47"/>
    <mergeCell ref="V47:X47"/>
    <mergeCell ref="V46:X46"/>
    <mergeCell ref="Y46:AA46"/>
    <mergeCell ref="C46:E46"/>
    <mergeCell ref="F46:H46"/>
    <mergeCell ref="I46:K46"/>
    <mergeCell ref="L46:N46"/>
    <mergeCell ref="O46:R46"/>
    <mergeCell ref="S46:U46"/>
    <mergeCell ref="L48:N48"/>
    <mergeCell ref="O48:R48"/>
    <mergeCell ref="S48:U48"/>
    <mergeCell ref="V48:X48"/>
    <mergeCell ref="Y48:AA48"/>
    <mergeCell ref="Y47:AA47"/>
    <mergeCell ref="AR46:AU46"/>
    <mergeCell ref="AV46:AY46"/>
    <mergeCell ref="AZ46:BE46"/>
    <mergeCell ref="AB46:AE46"/>
    <mergeCell ref="AF46:AI46"/>
    <mergeCell ref="AJ46:AM46"/>
    <mergeCell ref="AN46:AQ46"/>
    <mergeCell ref="AV47:AY47"/>
    <mergeCell ref="AZ47:BE47"/>
    <mergeCell ref="AB47:AE47"/>
    <mergeCell ref="AF47:AI47"/>
    <mergeCell ref="AJ47:AM47"/>
    <mergeCell ref="AN47:AQ47"/>
    <mergeCell ref="AR47:AU47"/>
    <mergeCell ref="AZ48:BE48"/>
    <mergeCell ref="AB48:AE48"/>
    <mergeCell ref="AF48:AI48"/>
    <mergeCell ref="AJ48:AM48"/>
    <mergeCell ref="AF49:AI49"/>
    <mergeCell ref="AJ49:AM49"/>
    <mergeCell ref="AN49:AQ49"/>
    <mergeCell ref="AR49:AU49"/>
    <mergeCell ref="S50:U50"/>
    <mergeCell ref="AV51:AY51"/>
    <mergeCell ref="AZ51:BE51"/>
    <mergeCell ref="AV49:AY49"/>
    <mergeCell ref="AZ49:BE49"/>
    <mergeCell ref="AZ50:BE50"/>
    <mergeCell ref="AR51:AU51"/>
    <mergeCell ref="C49:E49"/>
    <mergeCell ref="F49:H49"/>
    <mergeCell ref="I49:K49"/>
    <mergeCell ref="L49:N49"/>
    <mergeCell ref="O49:R49"/>
    <mergeCell ref="S49:U49"/>
    <mergeCell ref="V49:X49"/>
    <mergeCell ref="Y49:AA49"/>
    <mergeCell ref="AB49:AE49"/>
    <mergeCell ref="AN48:AQ48"/>
    <mergeCell ref="AR48:AU48"/>
    <mergeCell ref="AV48:AY48"/>
    <mergeCell ref="C48:E48"/>
    <mergeCell ref="F48:H48"/>
    <mergeCell ref="I48:K48"/>
    <mergeCell ref="V52:X52"/>
    <mergeCell ref="Y52:AA52"/>
    <mergeCell ref="Y51:AA51"/>
    <mergeCell ref="AR50:AU50"/>
    <mergeCell ref="AV50:AY50"/>
    <mergeCell ref="C51:E51"/>
    <mergeCell ref="F51:H51"/>
    <mergeCell ref="I51:K51"/>
    <mergeCell ref="L51:N51"/>
    <mergeCell ref="O51:R51"/>
    <mergeCell ref="S51:U51"/>
    <mergeCell ref="V51:X51"/>
    <mergeCell ref="V50:X50"/>
    <mergeCell ref="Y50:AA50"/>
    <mergeCell ref="AB50:AE50"/>
    <mergeCell ref="AF50:AI50"/>
    <mergeCell ref="AJ50:AM50"/>
    <mergeCell ref="AN50:AQ50"/>
    <mergeCell ref="C50:E50"/>
    <mergeCell ref="F50:H50"/>
    <mergeCell ref="I50:K50"/>
    <mergeCell ref="L50:N50"/>
    <mergeCell ref="O50:R50"/>
    <mergeCell ref="AB51:AE51"/>
    <mergeCell ref="AF51:AI51"/>
    <mergeCell ref="AJ51:AM51"/>
    <mergeCell ref="AN51:AQ51"/>
    <mergeCell ref="AF53:AI53"/>
    <mergeCell ref="AJ53:AM53"/>
    <mergeCell ref="AN53:AQ53"/>
    <mergeCell ref="AR53:AU53"/>
    <mergeCell ref="AV53:AY53"/>
    <mergeCell ref="AZ53:BE53"/>
    <mergeCell ref="AZ52:BE52"/>
    <mergeCell ref="C53:E53"/>
    <mergeCell ref="F53:H53"/>
    <mergeCell ref="I53:K53"/>
    <mergeCell ref="L53:N53"/>
    <mergeCell ref="O53:R53"/>
    <mergeCell ref="S53:U53"/>
    <mergeCell ref="V53:X53"/>
    <mergeCell ref="Y53:AA53"/>
    <mergeCell ref="AB53:AE53"/>
    <mergeCell ref="AB52:AE52"/>
    <mergeCell ref="AF52:AI52"/>
    <mergeCell ref="AJ52:AM52"/>
    <mergeCell ref="AN52:AQ52"/>
    <mergeCell ref="AR52:AU52"/>
    <mergeCell ref="AV52:AY52"/>
    <mergeCell ref="C52:E52"/>
    <mergeCell ref="F52:H52"/>
    <mergeCell ref="I52:K52"/>
    <mergeCell ref="L52:N52"/>
    <mergeCell ref="O52:R52"/>
    <mergeCell ref="S52:U52"/>
    <mergeCell ref="C55:E55"/>
    <mergeCell ref="F55:H55"/>
    <mergeCell ref="I55:K55"/>
    <mergeCell ref="L55:N55"/>
    <mergeCell ref="O55:R55"/>
    <mergeCell ref="S55:U55"/>
    <mergeCell ref="V55:X55"/>
    <mergeCell ref="V54:X54"/>
    <mergeCell ref="Y54:AA54"/>
    <mergeCell ref="C54:E54"/>
    <mergeCell ref="F54:H54"/>
    <mergeCell ref="I54:K54"/>
    <mergeCell ref="L54:N54"/>
    <mergeCell ref="O54:R54"/>
    <mergeCell ref="S54:U54"/>
    <mergeCell ref="L56:N56"/>
    <mergeCell ref="O56:R56"/>
    <mergeCell ref="S56:U56"/>
    <mergeCell ref="V56:X56"/>
    <mergeCell ref="Y56:AA56"/>
    <mergeCell ref="Y55:AA55"/>
    <mergeCell ref="AR54:AU54"/>
    <mergeCell ref="AV54:AY54"/>
    <mergeCell ref="AZ54:BE54"/>
    <mergeCell ref="AB54:AE54"/>
    <mergeCell ref="AF54:AI54"/>
    <mergeCell ref="AJ54:AM54"/>
    <mergeCell ref="AN54:AQ54"/>
    <mergeCell ref="AV55:AY55"/>
    <mergeCell ref="AZ55:BE55"/>
    <mergeCell ref="AB55:AE55"/>
    <mergeCell ref="AF55:AI55"/>
    <mergeCell ref="AJ55:AM55"/>
    <mergeCell ref="AN55:AQ55"/>
    <mergeCell ref="AR55:AU55"/>
    <mergeCell ref="AZ56:BE56"/>
    <mergeCell ref="AB56:AE56"/>
    <mergeCell ref="AF56:AI56"/>
    <mergeCell ref="AJ56:AM56"/>
    <mergeCell ref="AF57:AI57"/>
    <mergeCell ref="AJ57:AM57"/>
    <mergeCell ref="AN57:AQ57"/>
    <mergeCell ref="AR57:AU57"/>
    <mergeCell ref="S58:U58"/>
    <mergeCell ref="AV59:AY59"/>
    <mergeCell ref="AZ59:BE59"/>
    <mergeCell ref="AV57:AY57"/>
    <mergeCell ref="AZ57:BE57"/>
    <mergeCell ref="AZ58:BE58"/>
    <mergeCell ref="AR59:AU59"/>
    <mergeCell ref="C57:E57"/>
    <mergeCell ref="F57:H57"/>
    <mergeCell ref="I57:K57"/>
    <mergeCell ref="L57:N57"/>
    <mergeCell ref="O57:R57"/>
    <mergeCell ref="S57:U57"/>
    <mergeCell ref="V57:X57"/>
    <mergeCell ref="Y57:AA57"/>
    <mergeCell ref="AB57:AE57"/>
    <mergeCell ref="AN56:AQ56"/>
    <mergeCell ref="AR56:AU56"/>
    <mergeCell ref="AV56:AY56"/>
    <mergeCell ref="C56:E56"/>
    <mergeCell ref="F56:H56"/>
    <mergeCell ref="I56:K56"/>
    <mergeCell ref="V60:X60"/>
    <mergeCell ref="Y60:AA60"/>
    <mergeCell ref="Y59:AA59"/>
    <mergeCell ref="AR58:AU58"/>
    <mergeCell ref="AV58:AY58"/>
    <mergeCell ref="C59:E59"/>
    <mergeCell ref="F59:H59"/>
    <mergeCell ref="I59:K59"/>
    <mergeCell ref="L59:N59"/>
    <mergeCell ref="O59:R59"/>
    <mergeCell ref="S59:U59"/>
    <mergeCell ref="V59:X59"/>
    <mergeCell ref="V58:X58"/>
    <mergeCell ref="Y58:AA58"/>
    <mergeCell ref="AB58:AE58"/>
    <mergeCell ref="AF58:AI58"/>
    <mergeCell ref="AJ58:AM58"/>
    <mergeCell ref="AN58:AQ58"/>
    <mergeCell ref="C58:E58"/>
    <mergeCell ref="F58:H58"/>
    <mergeCell ref="I58:K58"/>
    <mergeCell ref="L58:N58"/>
    <mergeCell ref="O58:R58"/>
    <mergeCell ref="AB59:AE59"/>
    <mergeCell ref="AF59:AI59"/>
    <mergeCell ref="AJ59:AM59"/>
    <mergeCell ref="AN59:AQ59"/>
    <mergeCell ref="AF61:AI61"/>
    <mergeCell ref="AJ61:AM61"/>
    <mergeCell ref="AN61:AQ61"/>
    <mergeCell ref="AR61:AU61"/>
    <mergeCell ref="AV61:AY61"/>
    <mergeCell ref="AZ61:BE61"/>
    <mergeCell ref="AZ60:BE60"/>
    <mergeCell ref="C61:E61"/>
    <mergeCell ref="F61:H61"/>
    <mergeCell ref="I61:K61"/>
    <mergeCell ref="L61:N61"/>
    <mergeCell ref="O61:R61"/>
    <mergeCell ref="S61:U61"/>
    <mergeCell ref="V61:X61"/>
    <mergeCell ref="Y61:AA61"/>
    <mergeCell ref="AB61:AE61"/>
    <mergeCell ref="AB60:AE60"/>
    <mergeCell ref="AF60:AI60"/>
    <mergeCell ref="AJ60:AM60"/>
    <mergeCell ref="AN60:AQ60"/>
    <mergeCell ref="AR60:AU60"/>
    <mergeCell ref="AV60:AY60"/>
    <mergeCell ref="C60:E60"/>
    <mergeCell ref="F60:H60"/>
    <mergeCell ref="I60:K60"/>
    <mergeCell ref="L60:N60"/>
    <mergeCell ref="O60:R60"/>
    <mergeCell ref="S60:U60"/>
    <mergeCell ref="AR62:AU62"/>
    <mergeCell ref="AV62:AY62"/>
    <mergeCell ref="AZ62:BE62"/>
    <mergeCell ref="C63:E63"/>
    <mergeCell ref="F63:H63"/>
    <mergeCell ref="I63:K63"/>
    <mergeCell ref="L63:N63"/>
    <mergeCell ref="O63:R63"/>
    <mergeCell ref="S63:U63"/>
    <mergeCell ref="V63:X63"/>
    <mergeCell ref="V62:X62"/>
    <mergeCell ref="Y62:AA62"/>
    <mergeCell ref="AB62:AE62"/>
    <mergeCell ref="AF62:AI62"/>
    <mergeCell ref="AJ62:AM62"/>
    <mergeCell ref="AN62:AQ62"/>
    <mergeCell ref="C62:E62"/>
    <mergeCell ref="F62:H62"/>
    <mergeCell ref="I62:K62"/>
    <mergeCell ref="L62:N62"/>
    <mergeCell ref="O62:R62"/>
    <mergeCell ref="S62:U62"/>
    <mergeCell ref="AV63:AY63"/>
    <mergeCell ref="AZ63:BE63"/>
    <mergeCell ref="C64:E64"/>
    <mergeCell ref="F64:H64"/>
    <mergeCell ref="I64:K64"/>
    <mergeCell ref="L64:N64"/>
    <mergeCell ref="O64:R64"/>
    <mergeCell ref="S64:U64"/>
    <mergeCell ref="V64:X64"/>
    <mergeCell ref="Y64:AA64"/>
    <mergeCell ref="Y63:AA63"/>
    <mergeCell ref="AB63:AE63"/>
    <mergeCell ref="AF63:AI63"/>
    <mergeCell ref="AJ63:AM63"/>
    <mergeCell ref="AN63:AQ63"/>
    <mergeCell ref="AR63:AU63"/>
    <mergeCell ref="AR65:AU65"/>
    <mergeCell ref="AV65:AY65"/>
    <mergeCell ref="AZ65:BE65"/>
    <mergeCell ref="AZ64:BE64"/>
    <mergeCell ref="AB64:AE64"/>
    <mergeCell ref="AF64:AI64"/>
    <mergeCell ref="AJ64:AM64"/>
    <mergeCell ref="AN64:AQ64"/>
    <mergeCell ref="AR64:AU64"/>
    <mergeCell ref="AV64:AY64"/>
    <mergeCell ref="C66:E66"/>
    <mergeCell ref="F66:H66"/>
    <mergeCell ref="I66:K66"/>
    <mergeCell ref="L66:N66"/>
    <mergeCell ref="O66:R66"/>
    <mergeCell ref="S66:U66"/>
    <mergeCell ref="AF65:AI65"/>
    <mergeCell ref="AJ65:AM65"/>
    <mergeCell ref="AN65:AQ65"/>
    <mergeCell ref="C65:E65"/>
    <mergeCell ref="F65:H65"/>
    <mergeCell ref="I65:K65"/>
    <mergeCell ref="L65:N65"/>
    <mergeCell ref="O65:R65"/>
    <mergeCell ref="S65:U65"/>
    <mergeCell ref="V65:X65"/>
    <mergeCell ref="Y65:AA65"/>
    <mergeCell ref="AB65:AE65"/>
    <mergeCell ref="AR66:AU66"/>
    <mergeCell ref="AV66:AY66"/>
    <mergeCell ref="AZ66:BE66"/>
    <mergeCell ref="V66:X66"/>
    <mergeCell ref="Y66:AA66"/>
    <mergeCell ref="AB66:AE66"/>
    <mergeCell ref="AF66:AI66"/>
    <mergeCell ref="AJ66:AM66"/>
    <mergeCell ref="AN66:AQ66"/>
  </mergeCells>
  <dataValidations count="1">
    <dataValidation type="list" allowBlank="1" showInputMessage="1" showErrorMessage="1" sqref="AF31:AI66 AV31:AY66 AN31:AQ66">
      <formula1>$BH$32:$BH$41</formula1>
    </dataValidation>
  </dataValidations>
  <hyperlinks>
    <hyperlink ref="BB9:BE9" location="Índice!B15" display="Índice"/>
    <hyperlink ref="V31" r:id="rId1"/>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I
Participantes</oddHeader>
    <oddFooter>&amp;LCenso Nacional de Gobiernos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89"/>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81" customWidth="1"/>
    <col min="2" max="30" width="3.7109375" customWidth="1"/>
    <col min="31" max="31" width="5.7109375" customWidth="1"/>
    <col min="32" max="32" width="3.42578125" style="268" hidden="1" customWidth="1"/>
    <col min="33" max="34" width="5" style="4" hidden="1" customWidth="1"/>
    <col min="35" max="36" width="3.5703125" style="4" hidden="1" customWidth="1"/>
    <col min="37" max="37" width="3.42578125" style="4" hidden="1" customWidth="1"/>
    <col min="38" max="41" width="3.5703125" style="4" hidden="1" customWidth="1"/>
    <col min="42" max="42" width="3.42578125" style="4" hidden="1" customWidth="1"/>
    <col min="43" max="45" width="3.5703125" style="4" hidden="1" customWidth="1"/>
    <col min="46" max="46" width="3.42578125" style="4" hidden="1" customWidth="1"/>
    <col min="47" max="47" width="3.5703125" style="4" hidden="1" customWidth="1"/>
    <col min="48" max="48" width="3.42578125" style="4" hidden="1" customWidth="1"/>
    <col min="49" max="49" width="5" style="4" hidden="1" customWidth="1"/>
    <col min="50" max="51" width="3.42578125" style="4" hidden="1" customWidth="1"/>
    <col min="52" max="52" width="5" style="4" hidden="1" customWidth="1"/>
    <col min="53" max="53" width="3.42578125" style="4" hidden="1" customWidth="1"/>
    <col min="54" max="54" width="5" style="4" hidden="1" customWidth="1"/>
    <col min="55" max="78" width="3.42578125" style="4" hidden="1" customWidth="1"/>
    <col min="79" max="79" width="3.5703125" style="4" hidden="1" customWidth="1"/>
    <col min="80" max="16384" width="3.42578125" style="4" hidden="1"/>
  </cols>
  <sheetData>
    <row r="1" spans="1:36" ht="173.25" customHeight="1">
      <c r="A1" s="19"/>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19"/>
    </row>
    <row r="2" spans="1:36" ht="15" customHeight="1">
      <c r="A2" s="1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19"/>
      <c r="AG2" s="4" t="s">
        <v>1257</v>
      </c>
      <c r="AH2" s="4">
        <v>1</v>
      </c>
      <c r="AI2" s="4">
        <v>1</v>
      </c>
      <c r="AJ2" s="4">
        <v>1</v>
      </c>
    </row>
    <row r="3" spans="1:36" ht="45" customHeight="1">
      <c r="A3" s="19"/>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9"/>
      <c r="AH3" s="4">
        <v>2</v>
      </c>
      <c r="AI3" s="4">
        <v>2</v>
      </c>
      <c r="AJ3" s="4">
        <v>2</v>
      </c>
    </row>
    <row r="4" spans="1:36" ht="15" customHeight="1">
      <c r="A4" s="19"/>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19"/>
      <c r="AI4" s="4">
        <v>3</v>
      </c>
      <c r="AJ4" s="4">
        <v>3</v>
      </c>
    </row>
    <row r="5" spans="1:36" ht="45" customHeight="1">
      <c r="A5" s="19"/>
      <c r="B5" s="336" t="s">
        <v>791</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19"/>
      <c r="AI5" s="4">
        <v>4</v>
      </c>
      <c r="AJ5" s="4">
        <v>4</v>
      </c>
    </row>
    <row r="6" spans="1:36" ht="15" customHeight="1">
      <c r="A6" s="19"/>
      <c r="B6" s="21"/>
      <c r="C6" s="20"/>
      <c r="D6" s="20"/>
      <c r="E6" s="20"/>
      <c r="F6" s="20"/>
      <c r="G6" s="20"/>
      <c r="H6" s="20"/>
      <c r="I6" s="20"/>
      <c r="J6" s="20"/>
      <c r="K6" s="20"/>
      <c r="L6" s="20"/>
      <c r="M6" s="20"/>
      <c r="N6" s="21"/>
      <c r="O6" s="20"/>
      <c r="P6" s="20"/>
      <c r="Q6" s="20"/>
      <c r="R6" s="20"/>
      <c r="S6" s="20"/>
      <c r="T6" s="20"/>
      <c r="U6" s="20"/>
      <c r="V6" s="20"/>
      <c r="W6" s="20"/>
      <c r="X6" s="20"/>
      <c r="Y6" s="20"/>
      <c r="Z6" s="20"/>
      <c r="AA6" s="20"/>
      <c r="AB6" s="20"/>
      <c r="AC6" s="20"/>
      <c r="AD6" s="20"/>
      <c r="AE6" s="19"/>
      <c r="AI6" s="4">
        <v>5</v>
      </c>
      <c r="AJ6" s="4">
        <v>5</v>
      </c>
    </row>
    <row r="7" spans="1:36" ht="15" customHeight="1" thickBot="1">
      <c r="A7" s="19"/>
      <c r="B7" s="21" t="s">
        <v>3</v>
      </c>
      <c r="C7" s="20"/>
      <c r="D7" s="20"/>
      <c r="E7" s="20"/>
      <c r="F7" s="20"/>
      <c r="G7" s="20"/>
      <c r="H7" s="20"/>
      <c r="I7" s="20"/>
      <c r="J7" s="20"/>
      <c r="K7" s="20"/>
      <c r="L7" s="20"/>
      <c r="M7" s="20"/>
      <c r="N7" s="21" t="s">
        <v>4</v>
      </c>
      <c r="O7" s="20"/>
      <c r="P7" s="20"/>
      <c r="Q7" s="20"/>
      <c r="R7" s="20"/>
      <c r="S7" s="20"/>
      <c r="T7" s="20"/>
      <c r="U7" s="20"/>
      <c r="V7" s="20"/>
      <c r="W7" s="20"/>
      <c r="X7" s="20"/>
      <c r="Y7" s="20"/>
      <c r="Z7" s="20"/>
      <c r="AA7" s="296" t="s">
        <v>0</v>
      </c>
      <c r="AB7" s="296"/>
      <c r="AC7" s="296"/>
      <c r="AD7" s="296"/>
      <c r="AE7" s="19"/>
      <c r="AI7" s="4">
        <v>6</v>
      </c>
      <c r="AJ7" s="4">
        <v>6</v>
      </c>
    </row>
    <row r="8" spans="1:36" ht="15" customHeight="1" thickBot="1">
      <c r="A8" s="19"/>
      <c r="B8" s="278" t="str">
        <f>IF(Presentación!B10="","",Presentación!B10)</f>
        <v>Veracruz de Ignacio de la Llave</v>
      </c>
      <c r="C8" s="279"/>
      <c r="D8" s="279"/>
      <c r="E8" s="279"/>
      <c r="F8" s="279"/>
      <c r="G8" s="279"/>
      <c r="H8" s="279"/>
      <c r="I8" s="279"/>
      <c r="J8" s="279"/>
      <c r="K8" s="279"/>
      <c r="L8" s="280"/>
      <c r="M8" s="20"/>
      <c r="N8" s="278" t="str">
        <f>IF(Presentación!N10="","",Presentación!N10)</f>
        <v>230</v>
      </c>
      <c r="O8" s="280"/>
      <c r="P8" s="22"/>
      <c r="Q8" s="22"/>
      <c r="R8" s="22"/>
      <c r="S8" s="22"/>
      <c r="T8" s="22"/>
      <c r="U8" s="22"/>
      <c r="V8" s="22"/>
      <c r="W8" s="22"/>
      <c r="X8" s="22"/>
      <c r="Y8" s="22"/>
      <c r="Z8" s="22"/>
      <c r="AA8" s="22"/>
      <c r="AB8" s="22"/>
      <c r="AC8" s="22"/>
      <c r="AD8" s="22"/>
      <c r="AE8" s="19"/>
      <c r="AI8" s="4">
        <v>7</v>
      </c>
      <c r="AJ8" s="4">
        <v>7</v>
      </c>
    </row>
    <row r="9" spans="1:36" ht="15" customHeight="1" thickBo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I9" s="4">
        <v>8</v>
      </c>
      <c r="AJ9" s="4">
        <v>8</v>
      </c>
    </row>
    <row r="10" spans="1:36" ht="15" customHeight="1" thickBot="1">
      <c r="A10" s="42" t="s">
        <v>684</v>
      </c>
      <c r="B10" s="350" t="s">
        <v>832</v>
      </c>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2"/>
      <c r="AI10" s="4">
        <v>9</v>
      </c>
      <c r="AJ10" s="4">
        <v>9</v>
      </c>
    </row>
    <row r="11" spans="1:36" ht="15" customHeight="1">
      <c r="A11" s="41"/>
      <c r="B11" s="380" t="s">
        <v>833</v>
      </c>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2"/>
      <c r="AE11" s="19"/>
      <c r="AJ11" s="4">
        <v>10</v>
      </c>
    </row>
    <row r="12" spans="1:36" ht="24" customHeight="1">
      <c r="A12" s="41"/>
      <c r="B12" s="102"/>
      <c r="C12" s="337" t="s">
        <v>837</v>
      </c>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83"/>
      <c r="AE12" s="19"/>
      <c r="AJ12" s="4">
        <v>11</v>
      </c>
    </row>
    <row r="13" spans="1:36" ht="24" customHeight="1">
      <c r="A13" s="41"/>
      <c r="B13" s="103"/>
      <c r="C13" s="348" t="s">
        <v>728</v>
      </c>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5"/>
      <c r="AE13" s="19"/>
      <c r="AJ13" s="4">
        <v>12</v>
      </c>
    </row>
    <row r="14" spans="1:36" ht="36" customHeight="1">
      <c r="A14" s="104"/>
      <c r="B14" s="105"/>
      <c r="C14" s="348" t="s">
        <v>996</v>
      </c>
      <c r="D14" s="34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53"/>
      <c r="AJ14" s="4">
        <v>13</v>
      </c>
    </row>
    <row r="15" spans="1:36" ht="36" customHeight="1">
      <c r="A15" s="104"/>
      <c r="B15" s="105"/>
      <c r="C15" s="337" t="s">
        <v>998</v>
      </c>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8"/>
      <c r="AJ15" s="4">
        <v>14</v>
      </c>
    </row>
    <row r="16" spans="1:36" ht="36" customHeight="1">
      <c r="A16" s="104"/>
      <c r="B16" s="105"/>
      <c r="C16" s="337" t="s">
        <v>999</v>
      </c>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8"/>
      <c r="AJ16" s="4">
        <v>15</v>
      </c>
    </row>
    <row r="17" spans="1:79" ht="36" customHeight="1">
      <c r="A17" s="104"/>
      <c r="B17" s="105"/>
      <c r="C17" s="348" t="s">
        <v>1099</v>
      </c>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53"/>
      <c r="AJ17" s="4">
        <v>16</v>
      </c>
    </row>
    <row r="18" spans="1:79" ht="36" customHeight="1">
      <c r="A18" s="41"/>
      <c r="B18" s="103"/>
      <c r="C18" s="337" t="s">
        <v>834</v>
      </c>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8"/>
      <c r="AE18" s="19"/>
      <c r="AJ18" s="4">
        <v>17</v>
      </c>
    </row>
    <row r="19" spans="1:79" ht="48" customHeight="1">
      <c r="A19" s="41"/>
      <c r="B19" s="103"/>
      <c r="C19" s="337" t="s">
        <v>835</v>
      </c>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8"/>
      <c r="AE19" s="19"/>
      <c r="AJ19" s="4">
        <v>18</v>
      </c>
    </row>
    <row r="20" spans="1:79" ht="15" customHeight="1">
      <c r="A20" s="41"/>
      <c r="B20" s="106"/>
      <c r="C20" s="337" t="s">
        <v>836</v>
      </c>
      <c r="D20" s="337"/>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8"/>
      <c r="AE20" s="19"/>
      <c r="AJ20" s="4">
        <v>19</v>
      </c>
    </row>
    <row r="21" spans="1:79" ht="15" customHeight="1">
      <c r="A21" s="41"/>
      <c r="B21" s="386" t="s">
        <v>794</v>
      </c>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8"/>
      <c r="AE21" s="19"/>
      <c r="AJ21" s="4">
        <v>20</v>
      </c>
    </row>
    <row r="22" spans="1:79" ht="60" customHeight="1">
      <c r="A22" s="41"/>
      <c r="B22" s="107"/>
      <c r="C22" s="348" t="s">
        <v>1000</v>
      </c>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5"/>
      <c r="AE22" s="19"/>
      <c r="AJ22" s="4">
        <v>21</v>
      </c>
    </row>
    <row r="23" spans="1:79" ht="48" customHeight="1">
      <c r="A23" s="41"/>
      <c r="B23" s="107"/>
      <c r="C23" s="348" t="s">
        <v>1002</v>
      </c>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89"/>
      <c r="AE23" s="19"/>
      <c r="AJ23" s="4">
        <v>22</v>
      </c>
    </row>
    <row r="24" spans="1:79" ht="48" customHeight="1">
      <c r="A24" s="41"/>
      <c r="B24" s="108"/>
      <c r="C24" s="377" t="s">
        <v>1004</v>
      </c>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8"/>
      <c r="AE24" s="19"/>
      <c r="AJ24" s="4">
        <v>23</v>
      </c>
    </row>
    <row r="25" spans="1:79" ht="15" customHeight="1">
      <c r="A25" s="41"/>
      <c r="B25" s="30"/>
      <c r="AE25" s="19"/>
      <c r="AG25" s="4" t="s">
        <v>1266</v>
      </c>
      <c r="AH25" s="4" t="s">
        <v>1267</v>
      </c>
      <c r="AJ25" s="4">
        <v>24</v>
      </c>
    </row>
    <row r="26" spans="1:79" ht="48" customHeight="1">
      <c r="A26" s="85" t="s">
        <v>838</v>
      </c>
      <c r="B26" s="379" t="s">
        <v>640</v>
      </c>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19"/>
      <c r="AG26" s="4">
        <f>+COUNTBLANK(D39:AD158)</f>
        <v>3240</v>
      </c>
      <c r="AH26" s="3">
        <v>3240</v>
      </c>
      <c r="AJ26" s="4">
        <v>25</v>
      </c>
      <c r="CA26" s="4" t="s">
        <v>1258</v>
      </c>
    </row>
    <row r="27" spans="1:79" ht="24" customHeight="1">
      <c r="A27" s="85"/>
      <c r="B27" s="87"/>
      <c r="C27" s="368" t="s">
        <v>643</v>
      </c>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19"/>
      <c r="AH27" s="3"/>
      <c r="AJ27" s="4">
        <v>26</v>
      </c>
      <c r="CA27" s="4">
        <f>+COUNTIF(D39:R158,"NS")</f>
        <v>0</v>
      </c>
    </row>
    <row r="28" spans="1:79" ht="15" customHeight="1">
      <c r="A28" s="85"/>
      <c r="B28" s="87"/>
      <c r="C28" s="348" t="s">
        <v>94</v>
      </c>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19"/>
      <c r="AJ28" s="4">
        <v>27</v>
      </c>
    </row>
    <row r="29" spans="1:79" ht="60" customHeight="1">
      <c r="A29" s="85"/>
      <c r="B29" s="87"/>
      <c r="C29" s="348" t="s">
        <v>1006</v>
      </c>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J29" s="4">
        <v>28</v>
      </c>
    </row>
    <row r="30" spans="1:79" ht="24" customHeight="1">
      <c r="A30" s="85"/>
      <c r="B30" s="87"/>
      <c r="C30" s="337" t="s">
        <v>1007</v>
      </c>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19"/>
      <c r="AJ30" s="4">
        <v>29</v>
      </c>
    </row>
    <row r="31" spans="1:79" ht="24" customHeight="1">
      <c r="A31" s="85"/>
      <c r="B31" s="87"/>
      <c r="C31" s="337" t="s">
        <v>95</v>
      </c>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19"/>
      <c r="AJ31" s="4">
        <v>30</v>
      </c>
    </row>
    <row r="32" spans="1:79" ht="24" customHeight="1">
      <c r="A32" s="85"/>
      <c r="B32" s="87"/>
      <c r="C32" s="384" t="s">
        <v>96</v>
      </c>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19"/>
      <c r="AJ32" s="4">
        <v>31</v>
      </c>
    </row>
    <row r="33" spans="1:55" ht="36" customHeight="1">
      <c r="A33" s="41"/>
      <c r="B33" s="87"/>
      <c r="C33" s="384" t="s">
        <v>642</v>
      </c>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19"/>
    </row>
    <row r="34" spans="1:55" ht="24" customHeight="1">
      <c r="A34" s="41"/>
      <c r="B34" s="87"/>
      <c r="C34" s="348" t="s">
        <v>641</v>
      </c>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19"/>
    </row>
    <row r="35" spans="1:55" ht="15" customHeight="1">
      <c r="A35" s="41"/>
      <c r="B35" s="87"/>
      <c r="C35" s="394" t="s">
        <v>97</v>
      </c>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19"/>
    </row>
    <row r="36" spans="1:55" ht="15" customHeight="1">
      <c r="A36" s="41"/>
      <c r="B36" s="87"/>
      <c r="AE36" s="19"/>
    </row>
    <row r="37" spans="1:55" ht="48" customHeight="1">
      <c r="A37" s="41"/>
      <c r="B37" s="87"/>
      <c r="C37" s="369" t="s">
        <v>98</v>
      </c>
      <c r="D37" s="370"/>
      <c r="E37" s="370"/>
      <c r="F37" s="370"/>
      <c r="G37" s="370"/>
      <c r="H37" s="370"/>
      <c r="I37" s="370"/>
      <c r="J37" s="370"/>
      <c r="K37" s="370"/>
      <c r="L37" s="370"/>
      <c r="M37" s="370"/>
      <c r="N37" s="370"/>
      <c r="O37" s="370"/>
      <c r="P37" s="371"/>
      <c r="Q37" s="395" t="s">
        <v>99</v>
      </c>
      <c r="R37" s="396"/>
      <c r="S37" s="291" t="s">
        <v>100</v>
      </c>
      <c r="T37" s="291"/>
      <c r="U37" s="291"/>
      <c r="V37" s="291"/>
      <c r="W37" s="291" t="s">
        <v>101</v>
      </c>
      <c r="X37" s="291"/>
      <c r="Y37" s="291"/>
      <c r="Z37" s="291"/>
      <c r="AA37" s="375" t="s">
        <v>102</v>
      </c>
      <c r="AB37" s="375"/>
      <c r="AC37" s="375"/>
      <c r="AD37" s="375"/>
      <c r="AE37" s="19"/>
    </row>
    <row r="38" spans="1:55" ht="72" customHeight="1">
      <c r="A38" s="41"/>
      <c r="B38" s="87"/>
      <c r="C38" s="372"/>
      <c r="D38" s="373"/>
      <c r="E38" s="373"/>
      <c r="F38" s="373"/>
      <c r="G38" s="373"/>
      <c r="H38" s="373"/>
      <c r="I38" s="373"/>
      <c r="J38" s="373"/>
      <c r="K38" s="373"/>
      <c r="L38" s="373"/>
      <c r="M38" s="373"/>
      <c r="N38" s="373"/>
      <c r="O38" s="373"/>
      <c r="P38" s="374"/>
      <c r="Q38" s="397"/>
      <c r="R38" s="398"/>
      <c r="S38" s="291"/>
      <c r="T38" s="291"/>
      <c r="U38" s="291"/>
      <c r="V38" s="291"/>
      <c r="W38" s="291"/>
      <c r="X38" s="291"/>
      <c r="Y38" s="291"/>
      <c r="Z38" s="291"/>
      <c r="AA38" s="109" t="s">
        <v>103</v>
      </c>
      <c r="AB38" s="376" t="s">
        <v>104</v>
      </c>
      <c r="AC38" s="376"/>
      <c r="AD38" s="376"/>
      <c r="AE38" s="19"/>
      <c r="AG38" s="4" t="s">
        <v>1259</v>
      </c>
      <c r="AH38" s="4" t="s">
        <v>1260</v>
      </c>
      <c r="AJ38" s="4" t="s">
        <v>1260</v>
      </c>
      <c r="AL38" s="6" t="s">
        <v>1261</v>
      </c>
      <c r="AM38" s="346" t="s">
        <v>1262</v>
      </c>
      <c r="AN38" s="346"/>
      <c r="AO38" s="346"/>
      <c r="AQ38" s="6" t="s">
        <v>1263</v>
      </c>
      <c r="AR38" s="6" t="s">
        <v>1264</v>
      </c>
      <c r="AS38" s="6" t="s">
        <v>1265</v>
      </c>
      <c r="AT38" s="6"/>
      <c r="AW38" s="7" t="s">
        <v>1268</v>
      </c>
      <c r="AX38" s="7" t="s">
        <v>1269</v>
      </c>
      <c r="AY38" s="7" t="s">
        <v>1270</v>
      </c>
      <c r="AZ38" s="8"/>
      <c r="BA38" s="8" t="s">
        <v>1269</v>
      </c>
      <c r="BB38" s="7" t="s">
        <v>1271</v>
      </c>
      <c r="BC38" s="7" t="s">
        <v>1269</v>
      </c>
    </row>
    <row r="39" spans="1:55" ht="15" customHeight="1">
      <c r="A39" s="41"/>
      <c r="B39" s="30"/>
      <c r="C39" s="110" t="s">
        <v>58</v>
      </c>
      <c r="D39" s="362"/>
      <c r="E39" s="363"/>
      <c r="F39" s="363"/>
      <c r="G39" s="363"/>
      <c r="H39" s="363"/>
      <c r="I39" s="363"/>
      <c r="J39" s="363"/>
      <c r="K39" s="363"/>
      <c r="L39" s="363"/>
      <c r="M39" s="363"/>
      <c r="N39" s="363"/>
      <c r="O39" s="363"/>
      <c r="P39" s="364"/>
      <c r="Q39" s="357"/>
      <c r="R39" s="358"/>
      <c r="S39" s="357"/>
      <c r="T39" s="304"/>
      <c r="U39" s="304"/>
      <c r="V39" s="358"/>
      <c r="W39" s="357"/>
      <c r="X39" s="304"/>
      <c r="Y39" s="304"/>
      <c r="Z39" s="358"/>
      <c r="AA39" s="116"/>
      <c r="AB39" s="116"/>
      <c r="AC39" s="116"/>
      <c r="AD39" s="116"/>
      <c r="AE39" s="19"/>
      <c r="AG39" s="5">
        <f>+COUNTBLANK(D39:AD39)</f>
        <v>27</v>
      </c>
      <c r="AH39" s="5">
        <f>IF($AG$26=$AH$26,0,IF(OR(AND(D39="",AG39=27),AND(D39&lt;&gt;"",Q39&lt;&gt;"",S39&lt;&gt;"",W39&lt;&gt;"",AG39&lt;=22)),0,1))</f>
        <v>0</v>
      </c>
      <c r="AJ39" s="4">
        <f>+IF($AG$26=$AH$26,0,IF(OR(AND(S39=1,W39&lt;=5),AND(S39=2,W39&gt;=6),AND(D39="",AG39=27)),0,1))</f>
        <v>0</v>
      </c>
      <c r="AL39" s="6">
        <f>IF(AND(D39="",COUNTA($D40:$P$158)&gt;0),1,0)</f>
        <v>0</v>
      </c>
      <c r="AM39" s="6">
        <f>IF($D39="",0,IF(AND(AA39="",COUNTA(AB39:$AD39)&gt;0),1,0))</f>
        <v>0</v>
      </c>
      <c r="AN39" s="6">
        <f>IF($D39="",0,IF(AND(AB39="",COUNTA(AC39:$AD39)&gt;0),1,0))</f>
        <v>0</v>
      </c>
      <c r="AO39" s="6">
        <f>IF($D39="",0,IF(AND(AC39="",COUNTA(AD39:$AD39)&gt;0),1,0))</f>
        <v>0</v>
      </c>
      <c r="AP39" s="6"/>
      <c r="AQ39" s="6">
        <f>+IF(D39="",0,IF(AND(AA39&lt;&gt;AB39,AA39&lt;&gt;AC39,AA39&lt;&gt;AD39),0,1))</f>
        <v>0</v>
      </c>
      <c r="AR39" s="6">
        <f>+IF(D39="",0,IF(OR(AND(AB39&lt;&gt;AC39,AB39&lt;&gt;AD39),AND(AB39="",AC39="",AD39="")),0,1))</f>
        <v>0</v>
      </c>
      <c r="AS39" s="6">
        <f>+IF(D39="",0,IF(OR(AND(AC39&lt;&gt;AD39),AND(AC39="",AD39="")),0,1))</f>
        <v>0</v>
      </c>
      <c r="AT39" s="6"/>
      <c r="AU39" s="6">
        <f>IF($AG$26=$AH$26,0,IF(S39=1,0,1))</f>
        <v>0</v>
      </c>
      <c r="AW39" s="7" t="b">
        <f>NOT(EXACT(D39,UPPER(D39)))</f>
        <v>0</v>
      </c>
      <c r="AX39" s="7">
        <f>COUNTIF(AW39,"VERDADERO")</f>
        <v>0</v>
      </c>
      <c r="AY39" s="7" t="str">
        <f>SUBSTITUTE( SUBSTITUTE( SUBSTITUTE( SUBSTITUTE( SUBSTITUTE( SUBSTITUTE( SUBSTITUTE( SUBSTITUTE( SUBSTITUTE( SUBSTITUTE(D39, "á", "a"), "é", "e"), "í", "i"), "ó", "o"), "ú", "u"), "Á", "A"), "É", "E"), "Í", "I"), "Ó", "O"), "Ú", "U")</f>
        <v/>
      </c>
      <c r="AZ39" s="7" t="b">
        <f>NOT(EXACT(D39,AY39))</f>
        <v>0</v>
      </c>
      <c r="BA39" s="7">
        <f>COUNTIF(AZ39,"VERDADERO")</f>
        <v>0</v>
      </c>
      <c r="BB39" s="7" t="b">
        <f>NOT(EXACT(D39,AY39))</f>
        <v>0</v>
      </c>
      <c r="BC39" s="7">
        <f>COUNTIF(BB39,"VERDADERO")</f>
        <v>0</v>
      </c>
    </row>
    <row r="40" spans="1:55" ht="15" customHeight="1">
      <c r="A40" s="41"/>
      <c r="B40" s="30"/>
      <c r="C40" s="62" t="s">
        <v>59</v>
      </c>
      <c r="D40" s="362"/>
      <c r="E40" s="363"/>
      <c r="F40" s="363"/>
      <c r="G40" s="363"/>
      <c r="H40" s="363"/>
      <c r="I40" s="363"/>
      <c r="J40" s="363"/>
      <c r="K40" s="363"/>
      <c r="L40" s="363"/>
      <c r="M40" s="363"/>
      <c r="N40" s="363"/>
      <c r="O40" s="363"/>
      <c r="P40" s="364"/>
      <c r="Q40" s="357"/>
      <c r="R40" s="358"/>
      <c r="S40" s="357"/>
      <c r="T40" s="304"/>
      <c r="U40" s="304"/>
      <c r="V40" s="358"/>
      <c r="W40" s="357"/>
      <c r="X40" s="304"/>
      <c r="Y40" s="304"/>
      <c r="Z40" s="358"/>
      <c r="AA40" s="116"/>
      <c r="AB40" s="116"/>
      <c r="AC40" s="116"/>
      <c r="AD40" s="116"/>
      <c r="AE40" s="19"/>
      <c r="AG40" s="5">
        <f>+COUNTBLANK(D40:AD40)</f>
        <v>27</v>
      </c>
      <c r="AH40" s="5">
        <f>IF($AG$26=$AH$26,0,IF(OR(AND(D40="",AG40=27),AND(D40&lt;&gt;"",Q40&lt;&gt;"",S40&lt;&gt;"",W40&lt;&gt;"",AG40&lt;=22)),0,1))</f>
        <v>0</v>
      </c>
      <c r="AJ40" s="4">
        <f>+IF($AG$26=$AH$26,0,IF(OR(AND(S40=1,W40&lt;=5),AND(S40=2,W40&gt;=6),AND(D40="",AG40=27)),0,1))</f>
        <v>0</v>
      </c>
      <c r="AL40" s="6">
        <f>IF(AND(D40="",COUNTA($D41:$P$158)&gt;0),1,0)</f>
        <v>0</v>
      </c>
      <c r="AM40" s="6">
        <f>IF($D40="",0,IF(AND(AA40="",COUNTA(AB40:$AD40)&gt;0),1,0))</f>
        <v>0</v>
      </c>
      <c r="AN40" s="6">
        <f>IF($D40="",0,IF(AND(AB40="",COUNTA(AC40:$AD40)&gt;0),1,0))</f>
        <v>0</v>
      </c>
      <c r="AO40" s="6">
        <f>IF($D40="",0,IF(AND(AC40="",COUNTA(AD40:$AD40)&gt;0),1,0))</f>
        <v>0</v>
      </c>
      <c r="AP40" s="6"/>
      <c r="AQ40" s="6">
        <f>+IF(D40="",0,IF(AND(AA40&lt;&gt;AB40,AA40&lt;&gt;AC40,AA40&lt;&gt;AD40),0,1))</f>
        <v>0</v>
      </c>
      <c r="AR40" s="6">
        <f>+IF(D40="",0,IF(OR(AND(AB40&lt;&gt;AC40,AB40&lt;&gt;AD40),AND(AB40="",AC40="",AD40="")),0,1))</f>
        <v>0</v>
      </c>
      <c r="AS40" s="6">
        <f>+IF(D40="",0,IF(OR(AND(AC40&lt;&gt;AD40),AND(AC40="",AD40="")),0,1))</f>
        <v>0</v>
      </c>
      <c r="AU40" s="20">
        <f>IF($AG$27=$AH$27,0,IF(OR(AND(S40=1,S39=1,S41=2,S42=2),AND(S40=1,S39=1,S41=1,S42=1),AND(S40=2,S39=1,S41=2,S42=2),AND(S40=2,S39=2,S41=2,S42=2),AND(D42="",S42="")),0,1))</f>
        <v>0</v>
      </c>
      <c r="AW40" s="7" t="b">
        <f t="shared" ref="AW40:AW103" si="0">NOT(EXACT(D40,UPPER(D40)))</f>
        <v>0</v>
      </c>
      <c r="AX40" s="7">
        <f t="shared" ref="AX40:AX103" si="1">COUNTIF(AW40,"VERDADERO")</f>
        <v>0</v>
      </c>
      <c r="AY40" s="7" t="str">
        <f t="shared" ref="AY40:AY103" si="2">SUBSTITUTE( SUBSTITUTE( SUBSTITUTE( SUBSTITUTE( SUBSTITUTE( SUBSTITUTE( SUBSTITUTE( SUBSTITUTE( SUBSTITUTE( SUBSTITUTE(D40, "á", "a"), "é", "e"), "í", "i"), "ó", "o"), "ú", "u"), "Á", "A"), "É", "E"), "Í", "I"), "Ó", "O"), "Ú", "U")</f>
        <v/>
      </c>
      <c r="AZ40" s="7" t="b">
        <f t="shared" ref="AZ40:AZ103" si="3">NOT(EXACT(D40,AY40))</f>
        <v>0</v>
      </c>
      <c r="BA40" s="7">
        <f t="shared" ref="BA40:BA103" si="4">COUNTIF(AZ40,"VERDADERO")</f>
        <v>0</v>
      </c>
      <c r="BB40" s="7" t="b">
        <f t="shared" ref="BB40:BB103" si="5">NOT(EXACT(D40,AY40))</f>
        <v>0</v>
      </c>
      <c r="BC40" s="7">
        <f t="shared" ref="BC40:BC103" si="6">COUNTIF(BB40,"VERDADERO")</f>
        <v>0</v>
      </c>
    </row>
    <row r="41" spans="1:55" ht="15" customHeight="1">
      <c r="A41" s="41"/>
      <c r="B41" s="30"/>
      <c r="C41" s="63" t="s">
        <v>60</v>
      </c>
      <c r="D41" s="362"/>
      <c r="E41" s="363"/>
      <c r="F41" s="363"/>
      <c r="G41" s="363"/>
      <c r="H41" s="363"/>
      <c r="I41" s="363"/>
      <c r="J41" s="363"/>
      <c r="K41" s="363"/>
      <c r="L41" s="363"/>
      <c r="M41" s="363"/>
      <c r="N41" s="363"/>
      <c r="O41" s="363"/>
      <c r="P41" s="364"/>
      <c r="Q41" s="357"/>
      <c r="R41" s="358"/>
      <c r="S41" s="357"/>
      <c r="T41" s="304"/>
      <c r="U41" s="304"/>
      <c r="V41" s="358"/>
      <c r="W41" s="357"/>
      <c r="X41" s="304"/>
      <c r="Y41" s="304"/>
      <c r="Z41" s="358"/>
      <c r="AA41" s="116"/>
      <c r="AB41" s="116"/>
      <c r="AC41" s="116"/>
      <c r="AD41" s="116"/>
      <c r="AE41" s="19"/>
      <c r="AG41" s="5">
        <f t="shared" ref="AG41:AG104" si="7">+COUNTBLANK(D41:AD41)</f>
        <v>27</v>
      </c>
      <c r="AH41" s="5">
        <f t="shared" ref="AH41:AH104" si="8">IF($AG$26=$AH$26,0,IF(OR(AND(D41="",AG41=27),AND(D41&lt;&gt;"",Q41&lt;&gt;"",S41&lt;&gt;"",W41&lt;&gt;"",AG41&lt;=22)),0,1))</f>
        <v>0</v>
      </c>
      <c r="AJ41" s="4">
        <f t="shared" ref="AJ41:AJ104" si="9">+IF($AG$26=$AH$26,0,IF(OR(AND(S41=1,W41&lt;=5),AND(S41=2,W41&gt;=6),AND(D41="",AG41=27)),0,1))</f>
        <v>0</v>
      </c>
      <c r="AL41" s="6">
        <f>IF(AND(D41="",COUNTA($D42:$P$158)&gt;0),1,0)</f>
        <v>0</v>
      </c>
      <c r="AM41" s="6">
        <f>IF($D41="",0,IF(AND(AA41="",COUNTA(AB41:$AD41)&gt;0),1,0))</f>
        <v>0</v>
      </c>
      <c r="AN41" s="6">
        <f>IF($D41="",0,IF(AND(AB41="",COUNTA(AC41:$AD41)&gt;0),1,0))</f>
        <v>0</v>
      </c>
      <c r="AO41" s="6">
        <f>IF($D41="",0,IF(AND(AC41="",COUNTA(AD41:$AD41)&gt;0),1,0))</f>
        <v>0</v>
      </c>
      <c r="AP41" s="6"/>
      <c r="AQ41" s="6">
        <f t="shared" ref="AQ41:AQ104" si="10">+IF(D41="",0,IF(AND(AA41&lt;&gt;AB41,AA41&lt;&gt;AC41,AA41&lt;&gt;AD41),0,1))</f>
        <v>0</v>
      </c>
      <c r="AR41" s="6">
        <f t="shared" ref="AR41:AR104" si="11">+IF(D41="",0,IF(OR(AND(AB41&lt;&gt;AC41,AB41&lt;&gt;AD41),AND(AB41="",AC41="",AD41="")),0,1))</f>
        <v>0</v>
      </c>
      <c r="AS41" s="6">
        <f t="shared" ref="AS41:AS104" si="12">+IF(D41="",0,IF(OR(AND(AC41&lt;&gt;AD41),AND(AC41="",AD41="")),0,1))</f>
        <v>0</v>
      </c>
      <c r="AU41" s="20">
        <f t="shared" ref="AU41:AU104" si="13">IF($AG$27=$AH$27,0,IF(OR(AND(S41=1,S40=1,S42=2,S43=2),AND(S41=1,S40=1,S42=1,S43=1),AND(S41=2,S40=1,S42=2,S43=2),AND(S41=2,S40=2,S42=2,S43=2),AND(D43="",S43="")),0,1))</f>
        <v>0</v>
      </c>
      <c r="AW41" s="7" t="b">
        <f t="shared" si="0"/>
        <v>0</v>
      </c>
      <c r="AX41" s="7">
        <f t="shared" si="1"/>
        <v>0</v>
      </c>
      <c r="AY41" s="7" t="str">
        <f t="shared" si="2"/>
        <v/>
      </c>
      <c r="AZ41" s="7" t="b">
        <f t="shared" si="3"/>
        <v>0</v>
      </c>
      <c r="BA41" s="7">
        <f t="shared" si="4"/>
        <v>0</v>
      </c>
      <c r="BB41" s="7" t="b">
        <f t="shared" si="5"/>
        <v>0</v>
      </c>
      <c r="BC41" s="7">
        <f t="shared" si="6"/>
        <v>0</v>
      </c>
    </row>
    <row r="42" spans="1:55" ht="15" customHeight="1">
      <c r="A42" s="41"/>
      <c r="B42" s="30"/>
      <c r="C42" s="63" t="s">
        <v>61</v>
      </c>
      <c r="D42" s="362"/>
      <c r="E42" s="363"/>
      <c r="F42" s="363"/>
      <c r="G42" s="363"/>
      <c r="H42" s="363"/>
      <c r="I42" s="363"/>
      <c r="J42" s="363"/>
      <c r="K42" s="363"/>
      <c r="L42" s="363"/>
      <c r="M42" s="363"/>
      <c r="N42" s="363"/>
      <c r="O42" s="363"/>
      <c r="P42" s="364"/>
      <c r="Q42" s="357"/>
      <c r="R42" s="358"/>
      <c r="S42" s="357"/>
      <c r="T42" s="304"/>
      <c r="U42" s="304"/>
      <c r="V42" s="358"/>
      <c r="W42" s="357"/>
      <c r="X42" s="304"/>
      <c r="Y42" s="304"/>
      <c r="Z42" s="358"/>
      <c r="AA42" s="116"/>
      <c r="AB42" s="116"/>
      <c r="AC42" s="116"/>
      <c r="AD42" s="116"/>
      <c r="AE42" s="19"/>
      <c r="AG42" s="5">
        <f t="shared" si="7"/>
        <v>27</v>
      </c>
      <c r="AH42" s="5">
        <f t="shared" si="8"/>
        <v>0</v>
      </c>
      <c r="AJ42" s="4">
        <f t="shared" si="9"/>
        <v>0</v>
      </c>
      <c r="AL42" s="6">
        <f>IF(AND(D42="",COUNTA($D43:$P$158)&gt;0),1,0)</f>
        <v>0</v>
      </c>
      <c r="AM42" s="6">
        <f>IF($D42="",0,IF(AND(AA42="",COUNTA(AB42:$AD42)&gt;0),1,0))</f>
        <v>0</v>
      </c>
      <c r="AN42" s="6">
        <f>IF($D42="",0,IF(AND(AB42="",COUNTA(AC42:$AD42)&gt;0),1,0))</f>
        <v>0</v>
      </c>
      <c r="AO42" s="6">
        <f>IF($D42="",0,IF(AND(AC42="",COUNTA(AD42:$AD42)&gt;0),1,0))</f>
        <v>0</v>
      </c>
      <c r="AP42" s="6"/>
      <c r="AQ42" s="6">
        <f t="shared" si="10"/>
        <v>0</v>
      </c>
      <c r="AR42" s="6">
        <f t="shared" si="11"/>
        <v>0</v>
      </c>
      <c r="AS42" s="6">
        <f t="shared" si="12"/>
        <v>0</v>
      </c>
      <c r="AU42" s="20">
        <f t="shared" si="13"/>
        <v>0</v>
      </c>
      <c r="AW42" s="7" t="b">
        <f t="shared" si="0"/>
        <v>0</v>
      </c>
      <c r="AX42" s="7">
        <f t="shared" si="1"/>
        <v>0</v>
      </c>
      <c r="AY42" s="7" t="str">
        <f t="shared" si="2"/>
        <v/>
      </c>
      <c r="AZ42" s="7" t="b">
        <f t="shared" si="3"/>
        <v>0</v>
      </c>
      <c r="BA42" s="7">
        <f t="shared" si="4"/>
        <v>0</v>
      </c>
      <c r="BB42" s="7" t="b">
        <f t="shared" si="5"/>
        <v>0</v>
      </c>
      <c r="BC42" s="7">
        <f t="shared" si="6"/>
        <v>0</v>
      </c>
    </row>
    <row r="43" spans="1:55" ht="15" customHeight="1">
      <c r="A43" s="41"/>
      <c r="B43" s="30"/>
      <c r="C43" s="63" t="s">
        <v>62</v>
      </c>
      <c r="D43" s="362"/>
      <c r="E43" s="363"/>
      <c r="F43" s="363"/>
      <c r="G43" s="363"/>
      <c r="H43" s="363"/>
      <c r="I43" s="363"/>
      <c r="J43" s="363"/>
      <c r="K43" s="363"/>
      <c r="L43" s="363"/>
      <c r="M43" s="363"/>
      <c r="N43" s="363"/>
      <c r="O43" s="363"/>
      <c r="P43" s="364"/>
      <c r="Q43" s="357"/>
      <c r="R43" s="358"/>
      <c r="S43" s="357"/>
      <c r="T43" s="304"/>
      <c r="U43" s="304"/>
      <c r="V43" s="358"/>
      <c r="W43" s="357"/>
      <c r="X43" s="304"/>
      <c r="Y43" s="304"/>
      <c r="Z43" s="358"/>
      <c r="AA43" s="116"/>
      <c r="AB43" s="116"/>
      <c r="AC43" s="116"/>
      <c r="AD43" s="116"/>
      <c r="AE43" s="19"/>
      <c r="AG43" s="5">
        <f t="shared" si="7"/>
        <v>27</v>
      </c>
      <c r="AH43" s="5">
        <f t="shared" si="8"/>
        <v>0</v>
      </c>
      <c r="AJ43" s="4">
        <f t="shared" si="9"/>
        <v>0</v>
      </c>
      <c r="AL43" s="6">
        <f>IF(AND(D43="",COUNTA($D44:$P$158)&gt;0),1,0)</f>
        <v>0</v>
      </c>
      <c r="AM43" s="6">
        <f>IF($D43="",0,IF(AND(AA43="",COUNTA(AB43:$AD43)&gt;0),1,0))</f>
        <v>0</v>
      </c>
      <c r="AN43" s="6">
        <f>IF($D43="",0,IF(AND(AB43="",COUNTA(AC43:$AD43)&gt;0),1,0))</f>
        <v>0</v>
      </c>
      <c r="AO43" s="6">
        <f>IF($D43="",0,IF(AND(AC43="",COUNTA(AD43:$AD43)&gt;0),1,0))</f>
        <v>0</v>
      </c>
      <c r="AP43" s="6"/>
      <c r="AQ43" s="6">
        <f t="shared" si="10"/>
        <v>0</v>
      </c>
      <c r="AR43" s="6">
        <f t="shared" si="11"/>
        <v>0</v>
      </c>
      <c r="AS43" s="6">
        <f t="shared" si="12"/>
        <v>0</v>
      </c>
      <c r="AU43" s="20">
        <f t="shared" si="13"/>
        <v>0</v>
      </c>
      <c r="AW43" s="7" t="b">
        <f t="shared" si="0"/>
        <v>0</v>
      </c>
      <c r="AX43" s="7">
        <f t="shared" si="1"/>
        <v>0</v>
      </c>
      <c r="AY43" s="7" t="str">
        <f t="shared" si="2"/>
        <v/>
      </c>
      <c r="AZ43" s="7" t="b">
        <f t="shared" si="3"/>
        <v>0</v>
      </c>
      <c r="BA43" s="7">
        <f t="shared" si="4"/>
        <v>0</v>
      </c>
      <c r="BB43" s="7" t="b">
        <f t="shared" si="5"/>
        <v>0</v>
      </c>
      <c r="BC43" s="7">
        <f t="shared" si="6"/>
        <v>0</v>
      </c>
    </row>
    <row r="44" spans="1:55" ht="15" customHeight="1">
      <c r="A44" s="41"/>
      <c r="B44" s="30"/>
      <c r="C44" s="63" t="s">
        <v>63</v>
      </c>
      <c r="D44" s="362"/>
      <c r="E44" s="363"/>
      <c r="F44" s="363"/>
      <c r="G44" s="363"/>
      <c r="H44" s="363"/>
      <c r="I44" s="363"/>
      <c r="J44" s="363"/>
      <c r="K44" s="363"/>
      <c r="L44" s="363"/>
      <c r="M44" s="363"/>
      <c r="N44" s="363"/>
      <c r="O44" s="363"/>
      <c r="P44" s="364"/>
      <c r="Q44" s="357"/>
      <c r="R44" s="358"/>
      <c r="S44" s="357"/>
      <c r="T44" s="304"/>
      <c r="U44" s="304"/>
      <c r="V44" s="358"/>
      <c r="W44" s="357"/>
      <c r="X44" s="304"/>
      <c r="Y44" s="304"/>
      <c r="Z44" s="358"/>
      <c r="AA44" s="116"/>
      <c r="AB44" s="116"/>
      <c r="AC44" s="116"/>
      <c r="AD44" s="116"/>
      <c r="AE44" s="19"/>
      <c r="AG44" s="5">
        <f t="shared" si="7"/>
        <v>27</v>
      </c>
      <c r="AH44" s="5">
        <f t="shared" si="8"/>
        <v>0</v>
      </c>
      <c r="AJ44" s="4">
        <f t="shared" si="9"/>
        <v>0</v>
      </c>
      <c r="AL44" s="6">
        <f>IF(AND(D44="",COUNTA($D45:$P$158)&gt;0),1,0)</f>
        <v>0</v>
      </c>
      <c r="AM44" s="6">
        <f>IF($D44="",0,IF(AND(AA44="",COUNTA(AB44:$AD44)&gt;0),1,0))</f>
        <v>0</v>
      </c>
      <c r="AN44" s="6">
        <f>IF($D44="",0,IF(AND(AB44="",COUNTA(AC44:$AD44)&gt;0),1,0))</f>
        <v>0</v>
      </c>
      <c r="AO44" s="6">
        <f>IF($D44="",0,IF(AND(AC44="",COUNTA(AD44:$AD44)&gt;0),1,0))</f>
        <v>0</v>
      </c>
      <c r="AP44" s="6"/>
      <c r="AQ44" s="6">
        <f t="shared" si="10"/>
        <v>0</v>
      </c>
      <c r="AR44" s="6">
        <f t="shared" si="11"/>
        <v>0</v>
      </c>
      <c r="AS44" s="6">
        <f t="shared" si="12"/>
        <v>0</v>
      </c>
      <c r="AU44" s="20">
        <f t="shared" si="13"/>
        <v>0</v>
      </c>
      <c r="AW44" s="7" t="b">
        <f t="shared" si="0"/>
        <v>0</v>
      </c>
      <c r="AX44" s="7">
        <f t="shared" si="1"/>
        <v>0</v>
      </c>
      <c r="AY44" s="7" t="str">
        <f t="shared" si="2"/>
        <v/>
      </c>
      <c r="AZ44" s="7" t="b">
        <f t="shared" si="3"/>
        <v>0</v>
      </c>
      <c r="BA44" s="7">
        <f t="shared" si="4"/>
        <v>0</v>
      </c>
      <c r="BB44" s="7" t="b">
        <f t="shared" si="5"/>
        <v>0</v>
      </c>
      <c r="BC44" s="7">
        <f t="shared" si="6"/>
        <v>0</v>
      </c>
    </row>
    <row r="45" spans="1:55" ht="15" customHeight="1">
      <c r="A45" s="41"/>
      <c r="B45" s="30"/>
      <c r="C45" s="63" t="s">
        <v>64</v>
      </c>
      <c r="D45" s="362"/>
      <c r="E45" s="363"/>
      <c r="F45" s="363"/>
      <c r="G45" s="363"/>
      <c r="H45" s="363"/>
      <c r="I45" s="363"/>
      <c r="J45" s="363"/>
      <c r="K45" s="363"/>
      <c r="L45" s="363"/>
      <c r="M45" s="363"/>
      <c r="N45" s="363"/>
      <c r="O45" s="363"/>
      <c r="P45" s="364"/>
      <c r="Q45" s="357"/>
      <c r="R45" s="358"/>
      <c r="S45" s="357"/>
      <c r="T45" s="304"/>
      <c r="U45" s="304"/>
      <c r="V45" s="358"/>
      <c r="W45" s="357"/>
      <c r="X45" s="304"/>
      <c r="Y45" s="304"/>
      <c r="Z45" s="358"/>
      <c r="AA45" s="116"/>
      <c r="AB45" s="116"/>
      <c r="AC45" s="116"/>
      <c r="AD45" s="116"/>
      <c r="AE45" s="19"/>
      <c r="AG45" s="5">
        <f t="shared" si="7"/>
        <v>27</v>
      </c>
      <c r="AH45" s="5">
        <f t="shared" si="8"/>
        <v>0</v>
      </c>
      <c r="AJ45" s="4">
        <f t="shared" si="9"/>
        <v>0</v>
      </c>
      <c r="AL45" s="6">
        <f>IF(AND(D45="",COUNTA($D46:$P$158)&gt;0),1,0)</f>
        <v>0</v>
      </c>
      <c r="AM45" s="6">
        <f>IF($D45="",0,IF(AND(AA45="",COUNTA(AB45:$AD45)&gt;0),1,0))</f>
        <v>0</v>
      </c>
      <c r="AN45" s="6">
        <f>IF($D45="",0,IF(AND(AB45="",COUNTA(AC45:$AD45)&gt;0),1,0))</f>
        <v>0</v>
      </c>
      <c r="AO45" s="6">
        <f>IF($D45="",0,IF(AND(AC45="",COUNTA(AD45:$AD45)&gt;0),1,0))</f>
        <v>0</v>
      </c>
      <c r="AP45" s="6"/>
      <c r="AQ45" s="6">
        <f t="shared" si="10"/>
        <v>0</v>
      </c>
      <c r="AR45" s="6">
        <f t="shared" si="11"/>
        <v>0</v>
      </c>
      <c r="AS45" s="6">
        <f t="shared" si="12"/>
        <v>0</v>
      </c>
      <c r="AU45" s="20">
        <f t="shared" si="13"/>
        <v>0</v>
      </c>
      <c r="AW45" s="7" t="b">
        <f t="shared" si="0"/>
        <v>0</v>
      </c>
      <c r="AX45" s="7">
        <f t="shared" si="1"/>
        <v>0</v>
      </c>
      <c r="AY45" s="7" t="str">
        <f t="shared" si="2"/>
        <v/>
      </c>
      <c r="AZ45" s="7" t="b">
        <f t="shared" si="3"/>
        <v>0</v>
      </c>
      <c r="BA45" s="7">
        <f t="shared" si="4"/>
        <v>0</v>
      </c>
      <c r="BB45" s="7" t="b">
        <f t="shared" si="5"/>
        <v>0</v>
      </c>
      <c r="BC45" s="7">
        <f t="shared" si="6"/>
        <v>0</v>
      </c>
    </row>
    <row r="46" spans="1:55" ht="15" customHeight="1">
      <c r="A46" s="41"/>
      <c r="B46" s="30"/>
      <c r="C46" s="63" t="s">
        <v>65</v>
      </c>
      <c r="D46" s="362"/>
      <c r="E46" s="363"/>
      <c r="F46" s="363"/>
      <c r="G46" s="363"/>
      <c r="H46" s="363"/>
      <c r="I46" s="363"/>
      <c r="J46" s="363"/>
      <c r="K46" s="363"/>
      <c r="L46" s="363"/>
      <c r="M46" s="363"/>
      <c r="N46" s="363"/>
      <c r="O46" s="363"/>
      <c r="P46" s="364"/>
      <c r="Q46" s="357"/>
      <c r="R46" s="358"/>
      <c r="S46" s="357"/>
      <c r="T46" s="304"/>
      <c r="U46" s="304"/>
      <c r="V46" s="358"/>
      <c r="W46" s="357"/>
      <c r="X46" s="304"/>
      <c r="Y46" s="304"/>
      <c r="Z46" s="358"/>
      <c r="AA46" s="116"/>
      <c r="AB46" s="116"/>
      <c r="AC46" s="116"/>
      <c r="AD46" s="116"/>
      <c r="AE46" s="19"/>
      <c r="AG46" s="5">
        <f t="shared" si="7"/>
        <v>27</v>
      </c>
      <c r="AH46" s="5">
        <f t="shared" si="8"/>
        <v>0</v>
      </c>
      <c r="AJ46" s="4">
        <f t="shared" si="9"/>
        <v>0</v>
      </c>
      <c r="AL46" s="6">
        <f>IF(AND(D46="",COUNTA($D47:$P$158)&gt;0),1,0)</f>
        <v>0</v>
      </c>
      <c r="AM46" s="6">
        <f>IF($D46="",0,IF(AND(AA46="",COUNTA(AB46:$AD46)&gt;0),1,0))</f>
        <v>0</v>
      </c>
      <c r="AN46" s="6">
        <f>IF($D46="",0,IF(AND(AB46="",COUNTA(AC46:$AD46)&gt;0),1,0))</f>
        <v>0</v>
      </c>
      <c r="AO46" s="6">
        <f>IF($D46="",0,IF(AND(AC46="",COUNTA(AD46:$AD46)&gt;0),1,0))</f>
        <v>0</v>
      </c>
      <c r="AP46" s="6"/>
      <c r="AQ46" s="6">
        <f t="shared" si="10"/>
        <v>0</v>
      </c>
      <c r="AR46" s="6">
        <f t="shared" si="11"/>
        <v>0</v>
      </c>
      <c r="AS46" s="6">
        <f t="shared" si="12"/>
        <v>0</v>
      </c>
      <c r="AU46" s="20">
        <f t="shared" si="13"/>
        <v>0</v>
      </c>
      <c r="AW46" s="7" t="b">
        <f t="shared" si="0"/>
        <v>0</v>
      </c>
      <c r="AX46" s="7">
        <f t="shared" si="1"/>
        <v>0</v>
      </c>
      <c r="AY46" s="7" t="str">
        <f t="shared" si="2"/>
        <v/>
      </c>
      <c r="AZ46" s="7" t="b">
        <f t="shared" si="3"/>
        <v>0</v>
      </c>
      <c r="BA46" s="7">
        <f t="shared" si="4"/>
        <v>0</v>
      </c>
      <c r="BB46" s="7" t="b">
        <f t="shared" si="5"/>
        <v>0</v>
      </c>
      <c r="BC46" s="7">
        <f t="shared" si="6"/>
        <v>0</v>
      </c>
    </row>
    <row r="47" spans="1:55" ht="15" customHeight="1">
      <c r="A47" s="41"/>
      <c r="B47" s="30"/>
      <c r="C47" s="63" t="s">
        <v>66</v>
      </c>
      <c r="D47" s="362"/>
      <c r="E47" s="363"/>
      <c r="F47" s="363"/>
      <c r="G47" s="363"/>
      <c r="H47" s="363"/>
      <c r="I47" s="363"/>
      <c r="J47" s="363"/>
      <c r="K47" s="363"/>
      <c r="L47" s="363"/>
      <c r="M47" s="363"/>
      <c r="N47" s="363"/>
      <c r="O47" s="363"/>
      <c r="P47" s="364"/>
      <c r="Q47" s="357"/>
      <c r="R47" s="358"/>
      <c r="S47" s="357"/>
      <c r="T47" s="304"/>
      <c r="U47" s="304"/>
      <c r="V47" s="358"/>
      <c r="W47" s="357"/>
      <c r="X47" s="304"/>
      <c r="Y47" s="304"/>
      <c r="Z47" s="358"/>
      <c r="AA47" s="116"/>
      <c r="AB47" s="116"/>
      <c r="AC47" s="116"/>
      <c r="AD47" s="116"/>
      <c r="AE47" s="19"/>
      <c r="AG47" s="5">
        <f t="shared" si="7"/>
        <v>27</v>
      </c>
      <c r="AH47" s="5">
        <f t="shared" si="8"/>
        <v>0</v>
      </c>
      <c r="AJ47" s="4">
        <f t="shared" si="9"/>
        <v>0</v>
      </c>
      <c r="AL47" s="6">
        <f>IF(AND(D47="",COUNTA($D48:$P$158)&gt;0),1,0)</f>
        <v>0</v>
      </c>
      <c r="AM47" s="6">
        <f>IF($D47="",0,IF(AND(AA47="",COUNTA(AB47:$AD47)&gt;0),1,0))</f>
        <v>0</v>
      </c>
      <c r="AN47" s="6">
        <f>IF($D47="",0,IF(AND(AB47="",COUNTA(AC47:$AD47)&gt;0),1,0))</f>
        <v>0</v>
      </c>
      <c r="AO47" s="6">
        <f>IF($D47="",0,IF(AND(AC47="",COUNTA(AD47:$AD47)&gt;0),1,0))</f>
        <v>0</v>
      </c>
      <c r="AP47" s="6"/>
      <c r="AQ47" s="6">
        <f t="shared" si="10"/>
        <v>0</v>
      </c>
      <c r="AR47" s="6">
        <f t="shared" si="11"/>
        <v>0</v>
      </c>
      <c r="AS47" s="6">
        <f t="shared" si="12"/>
        <v>0</v>
      </c>
      <c r="AU47" s="20">
        <f t="shared" si="13"/>
        <v>0</v>
      </c>
      <c r="AW47" s="7" t="b">
        <f t="shared" si="0"/>
        <v>0</v>
      </c>
      <c r="AX47" s="7">
        <f t="shared" si="1"/>
        <v>0</v>
      </c>
      <c r="AY47" s="7" t="str">
        <f t="shared" si="2"/>
        <v/>
      </c>
      <c r="AZ47" s="7" t="b">
        <f t="shared" si="3"/>
        <v>0</v>
      </c>
      <c r="BA47" s="7">
        <f t="shared" si="4"/>
        <v>0</v>
      </c>
      <c r="BB47" s="7" t="b">
        <f t="shared" si="5"/>
        <v>0</v>
      </c>
      <c r="BC47" s="7">
        <f t="shared" si="6"/>
        <v>0</v>
      </c>
    </row>
    <row r="48" spans="1:55" ht="15" customHeight="1">
      <c r="A48" s="41"/>
      <c r="B48" s="30"/>
      <c r="C48" s="63" t="s">
        <v>67</v>
      </c>
      <c r="D48" s="362"/>
      <c r="E48" s="363"/>
      <c r="F48" s="363"/>
      <c r="G48" s="363"/>
      <c r="H48" s="363"/>
      <c r="I48" s="363"/>
      <c r="J48" s="363"/>
      <c r="K48" s="363"/>
      <c r="L48" s="363"/>
      <c r="M48" s="363"/>
      <c r="N48" s="363"/>
      <c r="O48" s="363"/>
      <c r="P48" s="364"/>
      <c r="Q48" s="357"/>
      <c r="R48" s="358"/>
      <c r="S48" s="357"/>
      <c r="T48" s="304"/>
      <c r="U48" s="304"/>
      <c r="V48" s="358"/>
      <c r="W48" s="357"/>
      <c r="X48" s="304"/>
      <c r="Y48" s="304"/>
      <c r="Z48" s="358"/>
      <c r="AA48" s="116"/>
      <c r="AB48" s="116"/>
      <c r="AC48" s="116"/>
      <c r="AD48" s="116"/>
      <c r="AE48" s="19"/>
      <c r="AG48" s="5">
        <f t="shared" si="7"/>
        <v>27</v>
      </c>
      <c r="AH48" s="5">
        <f t="shared" si="8"/>
        <v>0</v>
      </c>
      <c r="AJ48" s="4">
        <f t="shared" si="9"/>
        <v>0</v>
      </c>
      <c r="AL48" s="6">
        <f>IF(AND(D48="",COUNTA($D49:$P$158)&gt;0),1,0)</f>
        <v>0</v>
      </c>
      <c r="AM48" s="6">
        <f>IF($D48="",0,IF(AND(AA48="",COUNTA(AB48:$AD48)&gt;0),1,0))</f>
        <v>0</v>
      </c>
      <c r="AN48" s="6">
        <f>IF($D48="",0,IF(AND(AB48="",COUNTA(AC48:$AD48)&gt;0),1,0))</f>
        <v>0</v>
      </c>
      <c r="AO48" s="6">
        <f>IF($D48="",0,IF(AND(AC48="",COUNTA(AD48:$AD48)&gt;0),1,0))</f>
        <v>0</v>
      </c>
      <c r="AP48" s="6"/>
      <c r="AQ48" s="6">
        <f t="shared" si="10"/>
        <v>0</v>
      </c>
      <c r="AR48" s="6">
        <f t="shared" si="11"/>
        <v>0</v>
      </c>
      <c r="AS48" s="6">
        <f t="shared" si="12"/>
        <v>0</v>
      </c>
      <c r="AU48" s="20">
        <f t="shared" si="13"/>
        <v>0</v>
      </c>
      <c r="AW48" s="7" t="b">
        <f t="shared" si="0"/>
        <v>0</v>
      </c>
      <c r="AX48" s="7">
        <f t="shared" si="1"/>
        <v>0</v>
      </c>
      <c r="AY48" s="7" t="str">
        <f t="shared" si="2"/>
        <v/>
      </c>
      <c r="AZ48" s="7" t="b">
        <f t="shared" si="3"/>
        <v>0</v>
      </c>
      <c r="BA48" s="7">
        <f t="shared" si="4"/>
        <v>0</v>
      </c>
      <c r="BB48" s="7" t="b">
        <f t="shared" si="5"/>
        <v>0</v>
      </c>
      <c r="BC48" s="7">
        <f t="shared" si="6"/>
        <v>0</v>
      </c>
    </row>
    <row r="49" spans="1:55" ht="15" customHeight="1">
      <c r="A49" s="41"/>
      <c r="B49" s="30"/>
      <c r="C49" s="63" t="s">
        <v>68</v>
      </c>
      <c r="D49" s="362"/>
      <c r="E49" s="363"/>
      <c r="F49" s="363"/>
      <c r="G49" s="363"/>
      <c r="H49" s="363"/>
      <c r="I49" s="363"/>
      <c r="J49" s="363"/>
      <c r="K49" s="363"/>
      <c r="L49" s="363"/>
      <c r="M49" s="363"/>
      <c r="N49" s="363"/>
      <c r="O49" s="363"/>
      <c r="P49" s="364"/>
      <c r="Q49" s="357"/>
      <c r="R49" s="358"/>
      <c r="S49" s="357"/>
      <c r="T49" s="304"/>
      <c r="U49" s="304"/>
      <c r="V49" s="358"/>
      <c r="W49" s="357"/>
      <c r="X49" s="304"/>
      <c r="Y49" s="304"/>
      <c r="Z49" s="358"/>
      <c r="AA49" s="116"/>
      <c r="AB49" s="116"/>
      <c r="AC49" s="116"/>
      <c r="AD49" s="116"/>
      <c r="AE49" s="19"/>
      <c r="AG49" s="5">
        <f t="shared" si="7"/>
        <v>27</v>
      </c>
      <c r="AH49" s="5">
        <f t="shared" si="8"/>
        <v>0</v>
      </c>
      <c r="AJ49" s="4">
        <f t="shared" si="9"/>
        <v>0</v>
      </c>
      <c r="AL49" s="6">
        <f>IF(AND(D49="",COUNTA($D50:$P$158)&gt;0),1,0)</f>
        <v>0</v>
      </c>
      <c r="AM49" s="6">
        <f>IF($D49="",0,IF(AND(AA49="",COUNTA(AB49:$AD49)&gt;0),1,0))</f>
        <v>0</v>
      </c>
      <c r="AN49" s="6">
        <f>IF($D49="",0,IF(AND(AB49="",COUNTA(AC49:$AD49)&gt;0),1,0))</f>
        <v>0</v>
      </c>
      <c r="AO49" s="6">
        <f>IF($D49="",0,IF(AND(AC49="",COUNTA(AD49:$AD49)&gt;0),1,0))</f>
        <v>0</v>
      </c>
      <c r="AP49" s="6"/>
      <c r="AQ49" s="6">
        <f t="shared" si="10"/>
        <v>0</v>
      </c>
      <c r="AR49" s="6">
        <f t="shared" si="11"/>
        <v>0</v>
      </c>
      <c r="AS49" s="6">
        <f t="shared" si="12"/>
        <v>0</v>
      </c>
      <c r="AU49" s="20">
        <f t="shared" si="13"/>
        <v>0</v>
      </c>
      <c r="AW49" s="7" t="b">
        <f t="shared" si="0"/>
        <v>0</v>
      </c>
      <c r="AX49" s="7">
        <f t="shared" si="1"/>
        <v>0</v>
      </c>
      <c r="AY49" s="7" t="str">
        <f t="shared" si="2"/>
        <v/>
      </c>
      <c r="AZ49" s="7" t="b">
        <f t="shared" si="3"/>
        <v>0</v>
      </c>
      <c r="BA49" s="7">
        <f t="shared" si="4"/>
        <v>0</v>
      </c>
      <c r="BB49" s="7" t="b">
        <f t="shared" si="5"/>
        <v>0</v>
      </c>
      <c r="BC49" s="7">
        <f t="shared" si="6"/>
        <v>0</v>
      </c>
    </row>
    <row r="50" spans="1:55" ht="15" customHeight="1">
      <c r="A50" s="41"/>
      <c r="B50" s="30"/>
      <c r="C50" s="63" t="s">
        <v>69</v>
      </c>
      <c r="D50" s="362"/>
      <c r="E50" s="363"/>
      <c r="F50" s="363"/>
      <c r="G50" s="363"/>
      <c r="H50" s="363"/>
      <c r="I50" s="363"/>
      <c r="J50" s="363"/>
      <c r="K50" s="363"/>
      <c r="L50" s="363"/>
      <c r="M50" s="363"/>
      <c r="N50" s="363"/>
      <c r="O50" s="363"/>
      <c r="P50" s="364"/>
      <c r="Q50" s="357"/>
      <c r="R50" s="358"/>
      <c r="S50" s="357"/>
      <c r="T50" s="304"/>
      <c r="U50" s="304"/>
      <c r="V50" s="358"/>
      <c r="W50" s="357"/>
      <c r="X50" s="304"/>
      <c r="Y50" s="304"/>
      <c r="Z50" s="358"/>
      <c r="AA50" s="116"/>
      <c r="AB50" s="116"/>
      <c r="AC50" s="116"/>
      <c r="AD50" s="116"/>
      <c r="AE50" s="19"/>
      <c r="AG50" s="5">
        <f t="shared" si="7"/>
        <v>27</v>
      </c>
      <c r="AH50" s="5">
        <f t="shared" si="8"/>
        <v>0</v>
      </c>
      <c r="AJ50" s="4">
        <f t="shared" si="9"/>
        <v>0</v>
      </c>
      <c r="AL50" s="6">
        <f>IF(AND(D50="",COUNTA($D51:$P$158)&gt;0),1,0)</f>
        <v>0</v>
      </c>
      <c r="AM50" s="6">
        <f>IF($D50="",0,IF(AND(AA50="",COUNTA(AB50:$AD50)&gt;0),1,0))</f>
        <v>0</v>
      </c>
      <c r="AN50" s="6">
        <f>IF($D50="",0,IF(AND(AB50="",COUNTA(AC50:$AD50)&gt;0),1,0))</f>
        <v>0</v>
      </c>
      <c r="AO50" s="6">
        <f>IF($D50="",0,IF(AND(AC50="",COUNTA(AD50:$AD50)&gt;0),1,0))</f>
        <v>0</v>
      </c>
      <c r="AP50" s="6"/>
      <c r="AQ50" s="6">
        <f t="shared" si="10"/>
        <v>0</v>
      </c>
      <c r="AR50" s="6">
        <f t="shared" si="11"/>
        <v>0</v>
      </c>
      <c r="AS50" s="6">
        <f t="shared" si="12"/>
        <v>0</v>
      </c>
      <c r="AU50" s="20">
        <f t="shared" si="13"/>
        <v>0</v>
      </c>
      <c r="AW50" s="7" t="b">
        <f t="shared" si="0"/>
        <v>0</v>
      </c>
      <c r="AX50" s="7">
        <f t="shared" si="1"/>
        <v>0</v>
      </c>
      <c r="AY50" s="7" t="str">
        <f t="shared" si="2"/>
        <v/>
      </c>
      <c r="AZ50" s="7" t="b">
        <f t="shared" si="3"/>
        <v>0</v>
      </c>
      <c r="BA50" s="7">
        <f t="shared" si="4"/>
        <v>0</v>
      </c>
      <c r="BB50" s="7" t="b">
        <f t="shared" si="5"/>
        <v>0</v>
      </c>
      <c r="BC50" s="7">
        <f t="shared" si="6"/>
        <v>0</v>
      </c>
    </row>
    <row r="51" spans="1:55" ht="15" customHeight="1">
      <c r="A51" s="41"/>
      <c r="B51" s="30"/>
      <c r="C51" s="63" t="s">
        <v>70</v>
      </c>
      <c r="D51" s="362"/>
      <c r="E51" s="363"/>
      <c r="F51" s="363"/>
      <c r="G51" s="363"/>
      <c r="H51" s="363"/>
      <c r="I51" s="363"/>
      <c r="J51" s="363"/>
      <c r="K51" s="363"/>
      <c r="L51" s="363"/>
      <c r="M51" s="363"/>
      <c r="N51" s="363"/>
      <c r="O51" s="363"/>
      <c r="P51" s="364"/>
      <c r="Q51" s="357"/>
      <c r="R51" s="358"/>
      <c r="S51" s="357"/>
      <c r="T51" s="304"/>
      <c r="U51" s="304"/>
      <c r="V51" s="358"/>
      <c r="W51" s="357"/>
      <c r="X51" s="304"/>
      <c r="Y51" s="304"/>
      <c r="Z51" s="358"/>
      <c r="AA51" s="116"/>
      <c r="AB51" s="116"/>
      <c r="AC51" s="116"/>
      <c r="AD51" s="116"/>
      <c r="AE51" s="19"/>
      <c r="AG51" s="5">
        <f t="shared" si="7"/>
        <v>27</v>
      </c>
      <c r="AH51" s="5">
        <f t="shared" si="8"/>
        <v>0</v>
      </c>
      <c r="AJ51" s="4">
        <f t="shared" si="9"/>
        <v>0</v>
      </c>
      <c r="AL51" s="6">
        <f>IF(AND(D51="",COUNTA($D52:$P$158)&gt;0),1,0)</f>
        <v>0</v>
      </c>
      <c r="AM51" s="6">
        <f>IF($D51="",0,IF(AND(AA51="",COUNTA(AB51:$AD51)&gt;0),1,0))</f>
        <v>0</v>
      </c>
      <c r="AN51" s="6">
        <f>IF($D51="",0,IF(AND(AB51="",COUNTA(AC51:$AD51)&gt;0),1,0))</f>
        <v>0</v>
      </c>
      <c r="AO51" s="6">
        <f>IF($D51="",0,IF(AND(AC51="",COUNTA(AD51:$AD51)&gt;0),1,0))</f>
        <v>0</v>
      </c>
      <c r="AP51" s="6"/>
      <c r="AQ51" s="6">
        <f t="shared" si="10"/>
        <v>0</v>
      </c>
      <c r="AR51" s="6">
        <f t="shared" si="11"/>
        <v>0</v>
      </c>
      <c r="AS51" s="6">
        <f t="shared" si="12"/>
        <v>0</v>
      </c>
      <c r="AU51" s="20">
        <f t="shared" si="13"/>
        <v>0</v>
      </c>
      <c r="AW51" s="7" t="b">
        <f t="shared" si="0"/>
        <v>0</v>
      </c>
      <c r="AX51" s="7">
        <f t="shared" si="1"/>
        <v>0</v>
      </c>
      <c r="AY51" s="7" t="str">
        <f t="shared" si="2"/>
        <v/>
      </c>
      <c r="AZ51" s="7" t="b">
        <f t="shared" si="3"/>
        <v>0</v>
      </c>
      <c r="BA51" s="7">
        <f t="shared" si="4"/>
        <v>0</v>
      </c>
      <c r="BB51" s="7" t="b">
        <f t="shared" si="5"/>
        <v>0</v>
      </c>
      <c r="BC51" s="7">
        <f t="shared" si="6"/>
        <v>0</v>
      </c>
    </row>
    <row r="52" spans="1:55" ht="15" customHeight="1">
      <c r="A52" s="41"/>
      <c r="B52" s="30"/>
      <c r="C52" s="63" t="s">
        <v>71</v>
      </c>
      <c r="D52" s="362"/>
      <c r="E52" s="363"/>
      <c r="F52" s="363"/>
      <c r="G52" s="363"/>
      <c r="H52" s="363"/>
      <c r="I52" s="363"/>
      <c r="J52" s="363"/>
      <c r="K52" s="363"/>
      <c r="L52" s="363"/>
      <c r="M52" s="363"/>
      <c r="N52" s="363"/>
      <c r="O52" s="363"/>
      <c r="P52" s="364"/>
      <c r="Q52" s="357"/>
      <c r="R52" s="358"/>
      <c r="S52" s="357"/>
      <c r="T52" s="304"/>
      <c r="U52" s="304"/>
      <c r="V52" s="358"/>
      <c r="W52" s="357"/>
      <c r="X52" s="304"/>
      <c r="Y52" s="304"/>
      <c r="Z52" s="358"/>
      <c r="AA52" s="116"/>
      <c r="AB52" s="116"/>
      <c r="AC52" s="116"/>
      <c r="AD52" s="116"/>
      <c r="AE52" s="19"/>
      <c r="AG52" s="5">
        <f t="shared" si="7"/>
        <v>27</v>
      </c>
      <c r="AH52" s="5">
        <f t="shared" si="8"/>
        <v>0</v>
      </c>
      <c r="AJ52" s="4">
        <f t="shared" si="9"/>
        <v>0</v>
      </c>
      <c r="AL52" s="6">
        <f>IF(AND(D52="",COUNTA($D53:$P$158)&gt;0),1,0)</f>
        <v>0</v>
      </c>
      <c r="AM52" s="6">
        <f>IF($D52="",0,IF(AND(AA52="",COUNTA(AB52:$AD52)&gt;0),1,0))</f>
        <v>0</v>
      </c>
      <c r="AN52" s="6">
        <f>IF($D52="",0,IF(AND(AB52="",COUNTA(AC52:$AD52)&gt;0),1,0))</f>
        <v>0</v>
      </c>
      <c r="AO52" s="6">
        <f>IF($D52="",0,IF(AND(AC52="",COUNTA(AD52:$AD52)&gt;0),1,0))</f>
        <v>0</v>
      </c>
      <c r="AP52" s="6"/>
      <c r="AQ52" s="6">
        <f t="shared" si="10"/>
        <v>0</v>
      </c>
      <c r="AR52" s="6">
        <f t="shared" si="11"/>
        <v>0</v>
      </c>
      <c r="AS52" s="6">
        <f t="shared" si="12"/>
        <v>0</v>
      </c>
      <c r="AU52" s="20">
        <f t="shared" si="13"/>
        <v>0</v>
      </c>
      <c r="AW52" s="7" t="b">
        <f t="shared" si="0"/>
        <v>0</v>
      </c>
      <c r="AX52" s="7">
        <f t="shared" si="1"/>
        <v>0</v>
      </c>
      <c r="AY52" s="7" t="str">
        <f t="shared" si="2"/>
        <v/>
      </c>
      <c r="AZ52" s="7" t="b">
        <f t="shared" si="3"/>
        <v>0</v>
      </c>
      <c r="BA52" s="7">
        <f t="shared" si="4"/>
        <v>0</v>
      </c>
      <c r="BB52" s="7" t="b">
        <f t="shared" si="5"/>
        <v>0</v>
      </c>
      <c r="BC52" s="7">
        <f t="shared" si="6"/>
        <v>0</v>
      </c>
    </row>
    <row r="53" spans="1:55" ht="15" customHeight="1">
      <c r="A53" s="41"/>
      <c r="B53" s="30"/>
      <c r="C53" s="63" t="s">
        <v>72</v>
      </c>
      <c r="D53" s="362"/>
      <c r="E53" s="363"/>
      <c r="F53" s="363"/>
      <c r="G53" s="363"/>
      <c r="H53" s="363"/>
      <c r="I53" s="363"/>
      <c r="J53" s="363"/>
      <c r="K53" s="363"/>
      <c r="L53" s="363"/>
      <c r="M53" s="363"/>
      <c r="N53" s="363"/>
      <c r="O53" s="363"/>
      <c r="P53" s="364"/>
      <c r="Q53" s="357"/>
      <c r="R53" s="358"/>
      <c r="S53" s="357"/>
      <c r="T53" s="304"/>
      <c r="U53" s="304"/>
      <c r="V53" s="358"/>
      <c r="W53" s="357"/>
      <c r="X53" s="304"/>
      <c r="Y53" s="304"/>
      <c r="Z53" s="358"/>
      <c r="AA53" s="116"/>
      <c r="AB53" s="116"/>
      <c r="AC53" s="116"/>
      <c r="AD53" s="116"/>
      <c r="AE53" s="19"/>
      <c r="AG53" s="5">
        <f t="shared" si="7"/>
        <v>27</v>
      </c>
      <c r="AH53" s="5">
        <f t="shared" si="8"/>
        <v>0</v>
      </c>
      <c r="AJ53" s="4">
        <f t="shared" si="9"/>
        <v>0</v>
      </c>
      <c r="AL53" s="6">
        <f>IF(AND(D53="",COUNTA($D54:$P$158)&gt;0),1,0)</f>
        <v>0</v>
      </c>
      <c r="AM53" s="6">
        <f>IF($D53="",0,IF(AND(AA53="",COUNTA(AB53:$AD53)&gt;0),1,0))</f>
        <v>0</v>
      </c>
      <c r="AN53" s="6">
        <f>IF($D53="",0,IF(AND(AB53="",COUNTA(AC53:$AD53)&gt;0),1,0))</f>
        <v>0</v>
      </c>
      <c r="AO53" s="6">
        <f>IF($D53="",0,IF(AND(AC53="",COUNTA(AD53:$AD53)&gt;0),1,0))</f>
        <v>0</v>
      </c>
      <c r="AP53" s="6"/>
      <c r="AQ53" s="6">
        <f t="shared" si="10"/>
        <v>0</v>
      </c>
      <c r="AR53" s="6">
        <f t="shared" si="11"/>
        <v>0</v>
      </c>
      <c r="AS53" s="6">
        <f t="shared" si="12"/>
        <v>0</v>
      </c>
      <c r="AU53" s="20">
        <f t="shared" si="13"/>
        <v>0</v>
      </c>
      <c r="AW53" s="7" t="b">
        <f t="shared" si="0"/>
        <v>0</v>
      </c>
      <c r="AX53" s="7">
        <f t="shared" si="1"/>
        <v>0</v>
      </c>
      <c r="AY53" s="7" t="str">
        <f t="shared" si="2"/>
        <v/>
      </c>
      <c r="AZ53" s="7" t="b">
        <f t="shared" si="3"/>
        <v>0</v>
      </c>
      <c r="BA53" s="7">
        <f t="shared" si="4"/>
        <v>0</v>
      </c>
      <c r="BB53" s="7" t="b">
        <f t="shared" si="5"/>
        <v>0</v>
      </c>
      <c r="BC53" s="7">
        <f t="shared" si="6"/>
        <v>0</v>
      </c>
    </row>
    <row r="54" spans="1:55" ht="15" customHeight="1">
      <c r="A54" s="41"/>
      <c r="B54" s="30"/>
      <c r="C54" s="63" t="s">
        <v>73</v>
      </c>
      <c r="D54" s="362"/>
      <c r="E54" s="363"/>
      <c r="F54" s="363"/>
      <c r="G54" s="363"/>
      <c r="H54" s="363"/>
      <c r="I54" s="363"/>
      <c r="J54" s="363"/>
      <c r="K54" s="363"/>
      <c r="L54" s="363"/>
      <c r="M54" s="363"/>
      <c r="N54" s="363"/>
      <c r="O54" s="363"/>
      <c r="P54" s="364"/>
      <c r="Q54" s="357"/>
      <c r="R54" s="358"/>
      <c r="S54" s="357"/>
      <c r="T54" s="304"/>
      <c r="U54" s="304"/>
      <c r="V54" s="358"/>
      <c r="W54" s="357"/>
      <c r="X54" s="304"/>
      <c r="Y54" s="304"/>
      <c r="Z54" s="358"/>
      <c r="AA54" s="116"/>
      <c r="AB54" s="116"/>
      <c r="AC54" s="116"/>
      <c r="AD54" s="116"/>
      <c r="AE54" s="19"/>
      <c r="AG54" s="5">
        <f t="shared" si="7"/>
        <v>27</v>
      </c>
      <c r="AH54" s="5">
        <f t="shared" si="8"/>
        <v>0</v>
      </c>
      <c r="AJ54" s="4">
        <f t="shared" si="9"/>
        <v>0</v>
      </c>
      <c r="AL54" s="6">
        <f>IF(AND(D54="",COUNTA($D55:$P$158)&gt;0),1,0)</f>
        <v>0</v>
      </c>
      <c r="AM54" s="6">
        <f>IF($D54="",0,IF(AND(AA54="",COUNTA(AB54:$AD54)&gt;0),1,0))</f>
        <v>0</v>
      </c>
      <c r="AN54" s="6">
        <f>IF($D54="",0,IF(AND(AB54="",COUNTA(AC54:$AD54)&gt;0),1,0))</f>
        <v>0</v>
      </c>
      <c r="AO54" s="6">
        <f>IF($D54="",0,IF(AND(AC54="",COUNTA(AD54:$AD54)&gt;0),1,0))</f>
        <v>0</v>
      </c>
      <c r="AP54" s="6"/>
      <c r="AQ54" s="6">
        <f t="shared" si="10"/>
        <v>0</v>
      </c>
      <c r="AR54" s="6">
        <f t="shared" si="11"/>
        <v>0</v>
      </c>
      <c r="AS54" s="6">
        <f t="shared" si="12"/>
        <v>0</v>
      </c>
      <c r="AU54" s="20">
        <f t="shared" si="13"/>
        <v>0</v>
      </c>
      <c r="AW54" s="7" t="b">
        <f t="shared" si="0"/>
        <v>0</v>
      </c>
      <c r="AX54" s="7">
        <f t="shared" si="1"/>
        <v>0</v>
      </c>
      <c r="AY54" s="7" t="str">
        <f t="shared" si="2"/>
        <v/>
      </c>
      <c r="AZ54" s="7" t="b">
        <f t="shared" si="3"/>
        <v>0</v>
      </c>
      <c r="BA54" s="7">
        <f t="shared" si="4"/>
        <v>0</v>
      </c>
      <c r="BB54" s="7" t="b">
        <f t="shared" si="5"/>
        <v>0</v>
      </c>
      <c r="BC54" s="7">
        <f t="shared" si="6"/>
        <v>0</v>
      </c>
    </row>
    <row r="55" spans="1:55" ht="15" customHeight="1">
      <c r="A55" s="41"/>
      <c r="B55" s="30"/>
      <c r="C55" s="63" t="s">
        <v>74</v>
      </c>
      <c r="D55" s="362"/>
      <c r="E55" s="363"/>
      <c r="F55" s="363"/>
      <c r="G55" s="363"/>
      <c r="H55" s="363"/>
      <c r="I55" s="363"/>
      <c r="J55" s="363"/>
      <c r="K55" s="363"/>
      <c r="L55" s="363"/>
      <c r="M55" s="363"/>
      <c r="N55" s="363"/>
      <c r="O55" s="363"/>
      <c r="P55" s="364"/>
      <c r="Q55" s="357"/>
      <c r="R55" s="358"/>
      <c r="S55" s="357"/>
      <c r="T55" s="304"/>
      <c r="U55" s="304"/>
      <c r="V55" s="358"/>
      <c r="W55" s="357"/>
      <c r="X55" s="304"/>
      <c r="Y55" s="304"/>
      <c r="Z55" s="358"/>
      <c r="AA55" s="116"/>
      <c r="AB55" s="116"/>
      <c r="AC55" s="116"/>
      <c r="AD55" s="116"/>
      <c r="AE55" s="19"/>
      <c r="AG55" s="5">
        <f t="shared" si="7"/>
        <v>27</v>
      </c>
      <c r="AH55" s="5">
        <f t="shared" si="8"/>
        <v>0</v>
      </c>
      <c r="AJ55" s="4">
        <f t="shared" si="9"/>
        <v>0</v>
      </c>
      <c r="AL55" s="6">
        <f>IF(AND(D55="",COUNTA($D56:$P$158)&gt;0),1,0)</f>
        <v>0</v>
      </c>
      <c r="AM55" s="6">
        <f>IF($D55="",0,IF(AND(AA55="",COUNTA(AB55:$AD55)&gt;0),1,0))</f>
        <v>0</v>
      </c>
      <c r="AN55" s="6">
        <f>IF($D55="",0,IF(AND(AB55="",COUNTA(AC55:$AD55)&gt;0),1,0))</f>
        <v>0</v>
      </c>
      <c r="AO55" s="6">
        <f>IF($D55="",0,IF(AND(AC55="",COUNTA(AD55:$AD55)&gt;0),1,0))</f>
        <v>0</v>
      </c>
      <c r="AP55" s="6"/>
      <c r="AQ55" s="6">
        <f t="shared" si="10"/>
        <v>0</v>
      </c>
      <c r="AR55" s="6">
        <f t="shared" si="11"/>
        <v>0</v>
      </c>
      <c r="AS55" s="6">
        <f t="shared" si="12"/>
        <v>0</v>
      </c>
      <c r="AU55" s="20">
        <f t="shared" si="13"/>
        <v>0</v>
      </c>
      <c r="AW55" s="7" t="b">
        <f t="shared" si="0"/>
        <v>0</v>
      </c>
      <c r="AX55" s="7">
        <f t="shared" si="1"/>
        <v>0</v>
      </c>
      <c r="AY55" s="7" t="str">
        <f t="shared" si="2"/>
        <v/>
      </c>
      <c r="AZ55" s="7" t="b">
        <f t="shared" si="3"/>
        <v>0</v>
      </c>
      <c r="BA55" s="7">
        <f t="shared" si="4"/>
        <v>0</v>
      </c>
      <c r="BB55" s="7" t="b">
        <f t="shared" si="5"/>
        <v>0</v>
      </c>
      <c r="BC55" s="7">
        <f t="shared" si="6"/>
        <v>0</v>
      </c>
    </row>
    <row r="56" spans="1:55" ht="15" customHeight="1">
      <c r="A56" s="41"/>
      <c r="B56" s="30"/>
      <c r="C56" s="63" t="s">
        <v>75</v>
      </c>
      <c r="D56" s="362"/>
      <c r="E56" s="363"/>
      <c r="F56" s="363"/>
      <c r="G56" s="363"/>
      <c r="H56" s="363"/>
      <c r="I56" s="363"/>
      <c r="J56" s="363"/>
      <c r="K56" s="363"/>
      <c r="L56" s="363"/>
      <c r="M56" s="363"/>
      <c r="N56" s="363"/>
      <c r="O56" s="363"/>
      <c r="P56" s="364"/>
      <c r="Q56" s="357"/>
      <c r="R56" s="358"/>
      <c r="S56" s="357"/>
      <c r="T56" s="304"/>
      <c r="U56" s="304"/>
      <c r="V56" s="358"/>
      <c r="W56" s="357"/>
      <c r="X56" s="304"/>
      <c r="Y56" s="304"/>
      <c r="Z56" s="358"/>
      <c r="AA56" s="116"/>
      <c r="AB56" s="116"/>
      <c r="AC56" s="116"/>
      <c r="AD56" s="116"/>
      <c r="AE56" s="19"/>
      <c r="AG56" s="5">
        <f t="shared" si="7"/>
        <v>27</v>
      </c>
      <c r="AH56" s="5">
        <f t="shared" si="8"/>
        <v>0</v>
      </c>
      <c r="AJ56" s="4">
        <f t="shared" si="9"/>
        <v>0</v>
      </c>
      <c r="AL56" s="6">
        <f>IF(AND(D56="",COUNTA($D57:$P$158)&gt;0),1,0)</f>
        <v>0</v>
      </c>
      <c r="AM56" s="6">
        <f>IF($D56="",0,IF(AND(AA56="",COUNTA(AB56:$AD56)&gt;0),1,0))</f>
        <v>0</v>
      </c>
      <c r="AN56" s="6">
        <f>IF($D56="",0,IF(AND(AB56="",COUNTA(AC56:$AD56)&gt;0),1,0))</f>
        <v>0</v>
      </c>
      <c r="AO56" s="6">
        <f>IF($D56="",0,IF(AND(AC56="",COUNTA(AD56:$AD56)&gt;0),1,0))</f>
        <v>0</v>
      </c>
      <c r="AP56" s="6"/>
      <c r="AQ56" s="6">
        <f t="shared" si="10"/>
        <v>0</v>
      </c>
      <c r="AR56" s="6">
        <f t="shared" si="11"/>
        <v>0</v>
      </c>
      <c r="AS56" s="6">
        <f t="shared" si="12"/>
        <v>0</v>
      </c>
      <c r="AU56" s="20">
        <f t="shared" si="13"/>
        <v>0</v>
      </c>
      <c r="AW56" s="7" t="b">
        <f t="shared" si="0"/>
        <v>0</v>
      </c>
      <c r="AX56" s="7">
        <f t="shared" si="1"/>
        <v>0</v>
      </c>
      <c r="AY56" s="7" t="str">
        <f t="shared" si="2"/>
        <v/>
      </c>
      <c r="AZ56" s="7" t="b">
        <f t="shared" si="3"/>
        <v>0</v>
      </c>
      <c r="BA56" s="7">
        <f t="shared" si="4"/>
        <v>0</v>
      </c>
      <c r="BB56" s="7" t="b">
        <f t="shared" si="5"/>
        <v>0</v>
      </c>
      <c r="BC56" s="7">
        <f t="shared" si="6"/>
        <v>0</v>
      </c>
    </row>
    <row r="57" spans="1:55" ht="15" customHeight="1">
      <c r="A57" s="41"/>
      <c r="B57" s="30"/>
      <c r="C57" s="63" t="s">
        <v>76</v>
      </c>
      <c r="D57" s="362"/>
      <c r="E57" s="363"/>
      <c r="F57" s="363"/>
      <c r="G57" s="363"/>
      <c r="H57" s="363"/>
      <c r="I57" s="363"/>
      <c r="J57" s="363"/>
      <c r="K57" s="363"/>
      <c r="L57" s="363"/>
      <c r="M57" s="363"/>
      <c r="N57" s="363"/>
      <c r="O57" s="363"/>
      <c r="P57" s="364"/>
      <c r="Q57" s="357"/>
      <c r="R57" s="358"/>
      <c r="S57" s="357"/>
      <c r="T57" s="304"/>
      <c r="U57" s="304"/>
      <c r="V57" s="358"/>
      <c r="W57" s="357"/>
      <c r="X57" s="304"/>
      <c r="Y57" s="304"/>
      <c r="Z57" s="358"/>
      <c r="AA57" s="116"/>
      <c r="AB57" s="116"/>
      <c r="AC57" s="116"/>
      <c r="AD57" s="116"/>
      <c r="AE57" s="19"/>
      <c r="AG57" s="5">
        <f t="shared" si="7"/>
        <v>27</v>
      </c>
      <c r="AH57" s="5">
        <f t="shared" si="8"/>
        <v>0</v>
      </c>
      <c r="AJ57" s="4">
        <f t="shared" si="9"/>
        <v>0</v>
      </c>
      <c r="AL57" s="6">
        <f>IF(AND(D57="",COUNTA($D58:$P$158)&gt;0),1,0)</f>
        <v>0</v>
      </c>
      <c r="AM57" s="6">
        <f>IF($D57="",0,IF(AND(AA57="",COUNTA(AB57:$AD57)&gt;0),1,0))</f>
        <v>0</v>
      </c>
      <c r="AN57" s="6">
        <f>IF($D57="",0,IF(AND(AB57="",COUNTA(AC57:$AD57)&gt;0),1,0))</f>
        <v>0</v>
      </c>
      <c r="AO57" s="6">
        <f>IF($D57="",0,IF(AND(AC57="",COUNTA(AD57:$AD57)&gt;0),1,0))</f>
        <v>0</v>
      </c>
      <c r="AP57" s="6"/>
      <c r="AQ57" s="6">
        <f t="shared" si="10"/>
        <v>0</v>
      </c>
      <c r="AR57" s="6">
        <f t="shared" si="11"/>
        <v>0</v>
      </c>
      <c r="AS57" s="6">
        <f t="shared" si="12"/>
        <v>0</v>
      </c>
      <c r="AU57" s="20">
        <f t="shared" si="13"/>
        <v>0</v>
      </c>
      <c r="AW57" s="7" t="b">
        <f t="shared" si="0"/>
        <v>0</v>
      </c>
      <c r="AX57" s="7">
        <f t="shared" si="1"/>
        <v>0</v>
      </c>
      <c r="AY57" s="7" t="str">
        <f t="shared" si="2"/>
        <v/>
      </c>
      <c r="AZ57" s="7" t="b">
        <f t="shared" si="3"/>
        <v>0</v>
      </c>
      <c r="BA57" s="7">
        <f t="shared" si="4"/>
        <v>0</v>
      </c>
      <c r="BB57" s="7" t="b">
        <f t="shared" si="5"/>
        <v>0</v>
      </c>
      <c r="BC57" s="7">
        <f t="shared" si="6"/>
        <v>0</v>
      </c>
    </row>
    <row r="58" spans="1:55" ht="15" customHeight="1">
      <c r="A58" s="41"/>
      <c r="B58" s="30"/>
      <c r="C58" s="63" t="s">
        <v>77</v>
      </c>
      <c r="D58" s="362"/>
      <c r="E58" s="363"/>
      <c r="F58" s="363"/>
      <c r="G58" s="363"/>
      <c r="H58" s="363"/>
      <c r="I58" s="363"/>
      <c r="J58" s="363"/>
      <c r="K58" s="363"/>
      <c r="L58" s="363"/>
      <c r="M58" s="363"/>
      <c r="N58" s="363"/>
      <c r="O58" s="363"/>
      <c r="P58" s="364"/>
      <c r="Q58" s="357"/>
      <c r="R58" s="358"/>
      <c r="S58" s="357"/>
      <c r="T58" s="304"/>
      <c r="U58" s="304"/>
      <c r="V58" s="358"/>
      <c r="W58" s="357"/>
      <c r="X58" s="304"/>
      <c r="Y58" s="304"/>
      <c r="Z58" s="358"/>
      <c r="AA58" s="116"/>
      <c r="AB58" s="116"/>
      <c r="AC58" s="116"/>
      <c r="AD58" s="116"/>
      <c r="AE58" s="19"/>
      <c r="AG58" s="5">
        <f t="shared" si="7"/>
        <v>27</v>
      </c>
      <c r="AH58" s="5">
        <f t="shared" si="8"/>
        <v>0</v>
      </c>
      <c r="AJ58" s="4">
        <f t="shared" si="9"/>
        <v>0</v>
      </c>
      <c r="AL58" s="6">
        <f>IF(AND(D58="",COUNTA($D59:$P$158)&gt;0),1,0)</f>
        <v>0</v>
      </c>
      <c r="AM58" s="6">
        <f>IF($D58="",0,IF(AND(AA58="",COUNTA(AB58:$AD58)&gt;0),1,0))</f>
        <v>0</v>
      </c>
      <c r="AN58" s="6">
        <f>IF($D58="",0,IF(AND(AB58="",COUNTA(AC58:$AD58)&gt;0),1,0))</f>
        <v>0</v>
      </c>
      <c r="AO58" s="6">
        <f>IF($D58="",0,IF(AND(AC58="",COUNTA(AD58:$AD58)&gt;0),1,0))</f>
        <v>0</v>
      </c>
      <c r="AP58" s="6"/>
      <c r="AQ58" s="6">
        <f t="shared" si="10"/>
        <v>0</v>
      </c>
      <c r="AR58" s="6">
        <f t="shared" si="11"/>
        <v>0</v>
      </c>
      <c r="AS58" s="6">
        <f t="shared" si="12"/>
        <v>0</v>
      </c>
      <c r="AU58" s="20">
        <f t="shared" si="13"/>
        <v>0</v>
      </c>
      <c r="AW58" s="7" t="b">
        <f t="shared" si="0"/>
        <v>0</v>
      </c>
      <c r="AX58" s="7">
        <f t="shared" si="1"/>
        <v>0</v>
      </c>
      <c r="AY58" s="7" t="str">
        <f t="shared" si="2"/>
        <v/>
      </c>
      <c r="AZ58" s="7" t="b">
        <f t="shared" si="3"/>
        <v>0</v>
      </c>
      <c r="BA58" s="7">
        <f t="shared" si="4"/>
        <v>0</v>
      </c>
      <c r="BB58" s="7" t="b">
        <f t="shared" si="5"/>
        <v>0</v>
      </c>
      <c r="BC58" s="7">
        <f t="shared" si="6"/>
        <v>0</v>
      </c>
    </row>
    <row r="59" spans="1:55" ht="15" customHeight="1">
      <c r="A59" s="41"/>
      <c r="B59" s="30"/>
      <c r="C59" s="63" t="s">
        <v>78</v>
      </c>
      <c r="D59" s="362"/>
      <c r="E59" s="363"/>
      <c r="F59" s="363"/>
      <c r="G59" s="363"/>
      <c r="H59" s="363"/>
      <c r="I59" s="363"/>
      <c r="J59" s="363"/>
      <c r="K59" s="363"/>
      <c r="L59" s="363"/>
      <c r="M59" s="363"/>
      <c r="N59" s="363"/>
      <c r="O59" s="363"/>
      <c r="P59" s="364"/>
      <c r="Q59" s="357"/>
      <c r="R59" s="358"/>
      <c r="S59" s="357"/>
      <c r="T59" s="304"/>
      <c r="U59" s="304"/>
      <c r="V59" s="358"/>
      <c r="W59" s="357"/>
      <c r="X59" s="304"/>
      <c r="Y59" s="304"/>
      <c r="Z59" s="358"/>
      <c r="AA59" s="116"/>
      <c r="AB59" s="116"/>
      <c r="AC59" s="116"/>
      <c r="AD59" s="116"/>
      <c r="AE59" s="19"/>
      <c r="AG59" s="5">
        <f t="shared" si="7"/>
        <v>27</v>
      </c>
      <c r="AH59" s="5">
        <f t="shared" si="8"/>
        <v>0</v>
      </c>
      <c r="AJ59" s="4">
        <f t="shared" si="9"/>
        <v>0</v>
      </c>
      <c r="AL59" s="6">
        <f>IF(AND(D59="",COUNTA($D60:$P$158)&gt;0),1,0)</f>
        <v>0</v>
      </c>
      <c r="AM59" s="6">
        <f>IF($D59="",0,IF(AND(AA59="",COUNTA(AB59:$AD59)&gt;0),1,0))</f>
        <v>0</v>
      </c>
      <c r="AN59" s="6">
        <f>IF($D59="",0,IF(AND(AB59="",COUNTA(AC59:$AD59)&gt;0),1,0))</f>
        <v>0</v>
      </c>
      <c r="AO59" s="6">
        <f>IF($D59="",0,IF(AND(AC59="",COUNTA(AD59:$AD59)&gt;0),1,0))</f>
        <v>0</v>
      </c>
      <c r="AP59" s="6"/>
      <c r="AQ59" s="6">
        <f t="shared" si="10"/>
        <v>0</v>
      </c>
      <c r="AR59" s="6">
        <f t="shared" si="11"/>
        <v>0</v>
      </c>
      <c r="AS59" s="6">
        <f t="shared" si="12"/>
        <v>0</v>
      </c>
      <c r="AU59" s="20">
        <f t="shared" si="13"/>
        <v>0</v>
      </c>
      <c r="AW59" s="7" t="b">
        <f t="shared" si="0"/>
        <v>0</v>
      </c>
      <c r="AX59" s="7">
        <f t="shared" si="1"/>
        <v>0</v>
      </c>
      <c r="AY59" s="7" t="str">
        <f t="shared" si="2"/>
        <v/>
      </c>
      <c r="AZ59" s="7" t="b">
        <f t="shared" si="3"/>
        <v>0</v>
      </c>
      <c r="BA59" s="7">
        <f t="shared" si="4"/>
        <v>0</v>
      </c>
      <c r="BB59" s="7" t="b">
        <f t="shared" si="5"/>
        <v>0</v>
      </c>
      <c r="BC59" s="7">
        <f t="shared" si="6"/>
        <v>0</v>
      </c>
    </row>
    <row r="60" spans="1:55" ht="15" customHeight="1">
      <c r="A60" s="41"/>
      <c r="B60" s="30"/>
      <c r="C60" s="63" t="s">
        <v>79</v>
      </c>
      <c r="D60" s="362"/>
      <c r="E60" s="363"/>
      <c r="F60" s="363"/>
      <c r="G60" s="363"/>
      <c r="H60" s="363"/>
      <c r="I60" s="363"/>
      <c r="J60" s="363"/>
      <c r="K60" s="363"/>
      <c r="L60" s="363"/>
      <c r="M60" s="363"/>
      <c r="N60" s="363"/>
      <c r="O60" s="363"/>
      <c r="P60" s="364"/>
      <c r="Q60" s="357"/>
      <c r="R60" s="358"/>
      <c r="S60" s="357"/>
      <c r="T60" s="304"/>
      <c r="U60" s="304"/>
      <c r="V60" s="358"/>
      <c r="W60" s="357"/>
      <c r="X60" s="304"/>
      <c r="Y60" s="304"/>
      <c r="Z60" s="358"/>
      <c r="AA60" s="116"/>
      <c r="AB60" s="116"/>
      <c r="AC60" s="116"/>
      <c r="AD60" s="116"/>
      <c r="AE60" s="19"/>
      <c r="AG60" s="5">
        <f t="shared" si="7"/>
        <v>27</v>
      </c>
      <c r="AH60" s="5">
        <f t="shared" si="8"/>
        <v>0</v>
      </c>
      <c r="AJ60" s="4">
        <f t="shared" si="9"/>
        <v>0</v>
      </c>
      <c r="AL60" s="6">
        <f>IF(AND(D60="",COUNTA($D61:$P$158)&gt;0),1,0)</f>
        <v>0</v>
      </c>
      <c r="AM60" s="6">
        <f>IF($D60="",0,IF(AND(AA60="",COUNTA(AB60:$AD60)&gt;0),1,0))</f>
        <v>0</v>
      </c>
      <c r="AN60" s="6">
        <f>IF($D60="",0,IF(AND(AB60="",COUNTA(AC60:$AD60)&gt;0),1,0))</f>
        <v>0</v>
      </c>
      <c r="AO60" s="6">
        <f>IF($D60="",0,IF(AND(AC60="",COUNTA(AD60:$AD60)&gt;0),1,0))</f>
        <v>0</v>
      </c>
      <c r="AP60" s="6"/>
      <c r="AQ60" s="6">
        <f t="shared" si="10"/>
        <v>0</v>
      </c>
      <c r="AR60" s="6">
        <f t="shared" si="11"/>
        <v>0</v>
      </c>
      <c r="AS60" s="6">
        <f t="shared" si="12"/>
        <v>0</v>
      </c>
      <c r="AU60" s="20">
        <f t="shared" si="13"/>
        <v>0</v>
      </c>
      <c r="AW60" s="7" t="b">
        <f t="shared" si="0"/>
        <v>0</v>
      </c>
      <c r="AX60" s="7">
        <f t="shared" si="1"/>
        <v>0</v>
      </c>
      <c r="AY60" s="7" t="str">
        <f t="shared" si="2"/>
        <v/>
      </c>
      <c r="AZ60" s="7" t="b">
        <f t="shared" si="3"/>
        <v>0</v>
      </c>
      <c r="BA60" s="7">
        <f t="shared" si="4"/>
        <v>0</v>
      </c>
      <c r="BB60" s="7" t="b">
        <f t="shared" si="5"/>
        <v>0</v>
      </c>
      <c r="BC60" s="7">
        <f t="shared" si="6"/>
        <v>0</v>
      </c>
    </row>
    <row r="61" spans="1:55" ht="15" customHeight="1">
      <c r="A61" s="41"/>
      <c r="B61" s="30"/>
      <c r="C61" s="63" t="s">
        <v>80</v>
      </c>
      <c r="D61" s="362"/>
      <c r="E61" s="363"/>
      <c r="F61" s="363"/>
      <c r="G61" s="363"/>
      <c r="H61" s="363"/>
      <c r="I61" s="363"/>
      <c r="J61" s="363"/>
      <c r="K61" s="363"/>
      <c r="L61" s="363"/>
      <c r="M61" s="363"/>
      <c r="N61" s="363"/>
      <c r="O61" s="363"/>
      <c r="P61" s="364"/>
      <c r="Q61" s="357"/>
      <c r="R61" s="358"/>
      <c r="S61" s="357"/>
      <c r="T61" s="304"/>
      <c r="U61" s="304"/>
      <c r="V61" s="358"/>
      <c r="W61" s="357"/>
      <c r="X61" s="304"/>
      <c r="Y61" s="304"/>
      <c r="Z61" s="358"/>
      <c r="AA61" s="116"/>
      <c r="AB61" s="116"/>
      <c r="AC61" s="116"/>
      <c r="AD61" s="116"/>
      <c r="AE61" s="19"/>
      <c r="AG61" s="5">
        <f t="shared" si="7"/>
        <v>27</v>
      </c>
      <c r="AH61" s="5">
        <f t="shared" si="8"/>
        <v>0</v>
      </c>
      <c r="AJ61" s="4">
        <f t="shared" si="9"/>
        <v>0</v>
      </c>
      <c r="AL61" s="6">
        <f>IF(AND(D61="",COUNTA($D62:$P$158)&gt;0),1,0)</f>
        <v>0</v>
      </c>
      <c r="AM61" s="6">
        <f>IF($D61="",0,IF(AND(AA61="",COUNTA(AB61:$AD61)&gt;0),1,0))</f>
        <v>0</v>
      </c>
      <c r="AN61" s="6">
        <f>IF($D61="",0,IF(AND(AB61="",COUNTA(AC61:$AD61)&gt;0),1,0))</f>
        <v>0</v>
      </c>
      <c r="AO61" s="6">
        <f>IF($D61="",0,IF(AND(AC61="",COUNTA(AD61:$AD61)&gt;0),1,0))</f>
        <v>0</v>
      </c>
      <c r="AP61" s="6"/>
      <c r="AQ61" s="6">
        <f t="shared" si="10"/>
        <v>0</v>
      </c>
      <c r="AR61" s="6">
        <f t="shared" si="11"/>
        <v>0</v>
      </c>
      <c r="AS61" s="6">
        <f t="shared" si="12"/>
        <v>0</v>
      </c>
      <c r="AU61" s="20">
        <f t="shared" si="13"/>
        <v>0</v>
      </c>
      <c r="AW61" s="7" t="b">
        <f t="shared" si="0"/>
        <v>0</v>
      </c>
      <c r="AX61" s="7">
        <f t="shared" si="1"/>
        <v>0</v>
      </c>
      <c r="AY61" s="7" t="str">
        <f t="shared" si="2"/>
        <v/>
      </c>
      <c r="AZ61" s="7" t="b">
        <f t="shared" si="3"/>
        <v>0</v>
      </c>
      <c r="BA61" s="7">
        <f t="shared" si="4"/>
        <v>0</v>
      </c>
      <c r="BB61" s="7" t="b">
        <f t="shared" si="5"/>
        <v>0</v>
      </c>
      <c r="BC61" s="7">
        <f t="shared" si="6"/>
        <v>0</v>
      </c>
    </row>
    <row r="62" spans="1:55" ht="15" customHeight="1">
      <c r="A62" s="41"/>
      <c r="B62" s="30"/>
      <c r="C62" s="63" t="s">
        <v>81</v>
      </c>
      <c r="D62" s="362"/>
      <c r="E62" s="363"/>
      <c r="F62" s="363"/>
      <c r="G62" s="363"/>
      <c r="H62" s="363"/>
      <c r="I62" s="363"/>
      <c r="J62" s="363"/>
      <c r="K62" s="363"/>
      <c r="L62" s="363"/>
      <c r="M62" s="363"/>
      <c r="N62" s="363"/>
      <c r="O62" s="363"/>
      <c r="P62" s="364"/>
      <c r="Q62" s="357"/>
      <c r="R62" s="358"/>
      <c r="S62" s="357"/>
      <c r="T62" s="304"/>
      <c r="U62" s="304"/>
      <c r="V62" s="358"/>
      <c r="W62" s="357"/>
      <c r="X62" s="304"/>
      <c r="Y62" s="304"/>
      <c r="Z62" s="358"/>
      <c r="AA62" s="116"/>
      <c r="AB62" s="116"/>
      <c r="AC62" s="116"/>
      <c r="AD62" s="116"/>
      <c r="AE62" s="19"/>
      <c r="AG62" s="5">
        <f t="shared" si="7"/>
        <v>27</v>
      </c>
      <c r="AH62" s="5">
        <f t="shared" si="8"/>
        <v>0</v>
      </c>
      <c r="AJ62" s="4">
        <f t="shared" si="9"/>
        <v>0</v>
      </c>
      <c r="AL62" s="6">
        <f>IF(AND(D62="",COUNTA($D63:$P$158)&gt;0),1,0)</f>
        <v>0</v>
      </c>
      <c r="AM62" s="6">
        <f>IF($D62="",0,IF(AND(AA62="",COUNTA(AB62:$AD62)&gt;0),1,0))</f>
        <v>0</v>
      </c>
      <c r="AN62" s="6">
        <f>IF($D62="",0,IF(AND(AB62="",COUNTA(AC62:$AD62)&gt;0),1,0))</f>
        <v>0</v>
      </c>
      <c r="AO62" s="6">
        <f>IF($D62="",0,IF(AND(AC62="",COUNTA(AD62:$AD62)&gt;0),1,0))</f>
        <v>0</v>
      </c>
      <c r="AP62" s="6"/>
      <c r="AQ62" s="6">
        <f t="shared" si="10"/>
        <v>0</v>
      </c>
      <c r="AR62" s="6">
        <f t="shared" si="11"/>
        <v>0</v>
      </c>
      <c r="AS62" s="6">
        <f t="shared" si="12"/>
        <v>0</v>
      </c>
      <c r="AU62" s="20">
        <f t="shared" si="13"/>
        <v>0</v>
      </c>
      <c r="AW62" s="7" t="b">
        <f t="shared" si="0"/>
        <v>0</v>
      </c>
      <c r="AX62" s="7">
        <f t="shared" si="1"/>
        <v>0</v>
      </c>
      <c r="AY62" s="7" t="str">
        <f t="shared" si="2"/>
        <v/>
      </c>
      <c r="AZ62" s="7" t="b">
        <f t="shared" si="3"/>
        <v>0</v>
      </c>
      <c r="BA62" s="7">
        <f t="shared" si="4"/>
        <v>0</v>
      </c>
      <c r="BB62" s="7" t="b">
        <f t="shared" si="5"/>
        <v>0</v>
      </c>
      <c r="BC62" s="7">
        <f t="shared" si="6"/>
        <v>0</v>
      </c>
    </row>
    <row r="63" spans="1:55" ht="15" customHeight="1">
      <c r="A63" s="41"/>
      <c r="B63" s="30"/>
      <c r="C63" s="63" t="s">
        <v>82</v>
      </c>
      <c r="D63" s="362"/>
      <c r="E63" s="363"/>
      <c r="F63" s="363"/>
      <c r="G63" s="363"/>
      <c r="H63" s="363"/>
      <c r="I63" s="363"/>
      <c r="J63" s="363"/>
      <c r="K63" s="363"/>
      <c r="L63" s="363"/>
      <c r="M63" s="363"/>
      <c r="N63" s="363"/>
      <c r="O63" s="363"/>
      <c r="P63" s="364"/>
      <c r="Q63" s="357"/>
      <c r="R63" s="358"/>
      <c r="S63" s="357"/>
      <c r="T63" s="304"/>
      <c r="U63" s="304"/>
      <c r="V63" s="358"/>
      <c r="W63" s="357"/>
      <c r="X63" s="304"/>
      <c r="Y63" s="304"/>
      <c r="Z63" s="358"/>
      <c r="AA63" s="116"/>
      <c r="AB63" s="116"/>
      <c r="AC63" s="116"/>
      <c r="AD63" s="116"/>
      <c r="AE63" s="19"/>
      <c r="AG63" s="5">
        <f t="shared" si="7"/>
        <v>27</v>
      </c>
      <c r="AH63" s="5">
        <f t="shared" si="8"/>
        <v>0</v>
      </c>
      <c r="AJ63" s="4">
        <f t="shared" si="9"/>
        <v>0</v>
      </c>
      <c r="AL63" s="6">
        <f>IF(AND(D63="",COUNTA($D64:$P$158)&gt;0),1,0)</f>
        <v>0</v>
      </c>
      <c r="AM63" s="6">
        <f>IF($D63="",0,IF(AND(AA63="",COUNTA(AB63:$AD63)&gt;0),1,0))</f>
        <v>0</v>
      </c>
      <c r="AN63" s="6">
        <f>IF($D63="",0,IF(AND(AB63="",COUNTA(AC63:$AD63)&gt;0),1,0))</f>
        <v>0</v>
      </c>
      <c r="AO63" s="6">
        <f>IF($D63="",0,IF(AND(AC63="",COUNTA(AD63:$AD63)&gt;0),1,0))</f>
        <v>0</v>
      </c>
      <c r="AP63" s="6"/>
      <c r="AQ63" s="6">
        <f t="shared" si="10"/>
        <v>0</v>
      </c>
      <c r="AR63" s="6">
        <f t="shared" si="11"/>
        <v>0</v>
      </c>
      <c r="AS63" s="6">
        <f t="shared" si="12"/>
        <v>0</v>
      </c>
      <c r="AU63" s="20">
        <f t="shared" si="13"/>
        <v>0</v>
      </c>
      <c r="AW63" s="7" t="b">
        <f t="shared" si="0"/>
        <v>0</v>
      </c>
      <c r="AX63" s="7">
        <f t="shared" si="1"/>
        <v>0</v>
      </c>
      <c r="AY63" s="7" t="str">
        <f t="shared" si="2"/>
        <v/>
      </c>
      <c r="AZ63" s="7" t="b">
        <f t="shared" si="3"/>
        <v>0</v>
      </c>
      <c r="BA63" s="7">
        <f t="shared" si="4"/>
        <v>0</v>
      </c>
      <c r="BB63" s="7" t="b">
        <f t="shared" si="5"/>
        <v>0</v>
      </c>
      <c r="BC63" s="7">
        <f t="shared" si="6"/>
        <v>0</v>
      </c>
    </row>
    <row r="64" spans="1:55" ht="15" customHeight="1">
      <c r="A64" s="41"/>
      <c r="B64" s="30"/>
      <c r="C64" s="63" t="s">
        <v>83</v>
      </c>
      <c r="D64" s="362"/>
      <c r="E64" s="363"/>
      <c r="F64" s="363"/>
      <c r="G64" s="363"/>
      <c r="H64" s="363"/>
      <c r="I64" s="363"/>
      <c r="J64" s="363"/>
      <c r="K64" s="363"/>
      <c r="L64" s="363"/>
      <c r="M64" s="363"/>
      <c r="N64" s="363"/>
      <c r="O64" s="363"/>
      <c r="P64" s="364"/>
      <c r="Q64" s="357"/>
      <c r="R64" s="358"/>
      <c r="S64" s="357"/>
      <c r="T64" s="304"/>
      <c r="U64" s="304"/>
      <c r="V64" s="358"/>
      <c r="W64" s="357"/>
      <c r="X64" s="304"/>
      <c r="Y64" s="304"/>
      <c r="Z64" s="358"/>
      <c r="AA64" s="116"/>
      <c r="AB64" s="116"/>
      <c r="AC64" s="116"/>
      <c r="AD64" s="116"/>
      <c r="AE64" s="19"/>
      <c r="AG64" s="5">
        <f t="shared" si="7"/>
        <v>27</v>
      </c>
      <c r="AH64" s="5">
        <f t="shared" si="8"/>
        <v>0</v>
      </c>
      <c r="AJ64" s="4">
        <f t="shared" si="9"/>
        <v>0</v>
      </c>
      <c r="AL64" s="6">
        <f>IF(AND(D64="",COUNTA($D65:$P$158)&gt;0),1,0)</f>
        <v>0</v>
      </c>
      <c r="AM64" s="6">
        <f>IF($D64="",0,IF(AND(AA64="",COUNTA(AB64:$AD64)&gt;0),1,0))</f>
        <v>0</v>
      </c>
      <c r="AN64" s="6">
        <f>IF($D64="",0,IF(AND(AB64="",COUNTA(AC64:$AD64)&gt;0),1,0))</f>
        <v>0</v>
      </c>
      <c r="AO64" s="6">
        <f>IF($D64="",0,IF(AND(AC64="",COUNTA(AD64:$AD64)&gt;0),1,0))</f>
        <v>0</v>
      </c>
      <c r="AP64" s="6"/>
      <c r="AQ64" s="6">
        <f t="shared" si="10"/>
        <v>0</v>
      </c>
      <c r="AR64" s="6">
        <f t="shared" si="11"/>
        <v>0</v>
      </c>
      <c r="AS64" s="6">
        <f t="shared" si="12"/>
        <v>0</v>
      </c>
      <c r="AU64" s="20">
        <f t="shared" si="13"/>
        <v>0</v>
      </c>
      <c r="AW64" s="7" t="b">
        <f t="shared" si="0"/>
        <v>0</v>
      </c>
      <c r="AX64" s="7">
        <f t="shared" si="1"/>
        <v>0</v>
      </c>
      <c r="AY64" s="7" t="str">
        <f t="shared" si="2"/>
        <v/>
      </c>
      <c r="AZ64" s="7" t="b">
        <f t="shared" si="3"/>
        <v>0</v>
      </c>
      <c r="BA64" s="7">
        <f t="shared" si="4"/>
        <v>0</v>
      </c>
      <c r="BB64" s="7" t="b">
        <f t="shared" si="5"/>
        <v>0</v>
      </c>
      <c r="BC64" s="7">
        <f t="shared" si="6"/>
        <v>0</v>
      </c>
    </row>
    <row r="65" spans="1:55" ht="15" customHeight="1">
      <c r="A65" s="41"/>
      <c r="B65" s="30"/>
      <c r="C65" s="63" t="s">
        <v>84</v>
      </c>
      <c r="D65" s="362"/>
      <c r="E65" s="363"/>
      <c r="F65" s="363"/>
      <c r="G65" s="363"/>
      <c r="H65" s="363"/>
      <c r="I65" s="363"/>
      <c r="J65" s="363"/>
      <c r="K65" s="363"/>
      <c r="L65" s="363"/>
      <c r="M65" s="363"/>
      <c r="N65" s="363"/>
      <c r="O65" s="363"/>
      <c r="P65" s="364"/>
      <c r="Q65" s="357"/>
      <c r="R65" s="358"/>
      <c r="S65" s="357"/>
      <c r="T65" s="304"/>
      <c r="U65" s="304"/>
      <c r="V65" s="358"/>
      <c r="W65" s="357"/>
      <c r="X65" s="304"/>
      <c r="Y65" s="304"/>
      <c r="Z65" s="358"/>
      <c r="AA65" s="116"/>
      <c r="AB65" s="116"/>
      <c r="AC65" s="116"/>
      <c r="AD65" s="116"/>
      <c r="AE65" s="19"/>
      <c r="AG65" s="5">
        <f t="shared" si="7"/>
        <v>27</v>
      </c>
      <c r="AH65" s="5">
        <f t="shared" si="8"/>
        <v>0</v>
      </c>
      <c r="AJ65" s="4">
        <f t="shared" si="9"/>
        <v>0</v>
      </c>
      <c r="AL65" s="6">
        <f>IF(AND(D65="",COUNTA($D66:$P$158)&gt;0),1,0)</f>
        <v>0</v>
      </c>
      <c r="AM65" s="6">
        <f>IF($D65="",0,IF(AND(AA65="",COUNTA(AB65:$AD65)&gt;0),1,0))</f>
        <v>0</v>
      </c>
      <c r="AN65" s="6">
        <f>IF($D65="",0,IF(AND(AB65="",COUNTA(AC65:$AD65)&gt;0),1,0))</f>
        <v>0</v>
      </c>
      <c r="AO65" s="6">
        <f>IF($D65="",0,IF(AND(AC65="",COUNTA(AD65:$AD65)&gt;0),1,0))</f>
        <v>0</v>
      </c>
      <c r="AP65" s="6"/>
      <c r="AQ65" s="6">
        <f t="shared" si="10"/>
        <v>0</v>
      </c>
      <c r="AR65" s="6">
        <f t="shared" si="11"/>
        <v>0</v>
      </c>
      <c r="AS65" s="6">
        <f t="shared" si="12"/>
        <v>0</v>
      </c>
      <c r="AU65" s="20">
        <f t="shared" si="13"/>
        <v>0</v>
      </c>
      <c r="AW65" s="7" t="b">
        <f t="shared" si="0"/>
        <v>0</v>
      </c>
      <c r="AX65" s="7">
        <f t="shared" si="1"/>
        <v>0</v>
      </c>
      <c r="AY65" s="7" t="str">
        <f t="shared" si="2"/>
        <v/>
      </c>
      <c r="AZ65" s="7" t="b">
        <f t="shared" si="3"/>
        <v>0</v>
      </c>
      <c r="BA65" s="7">
        <f t="shared" si="4"/>
        <v>0</v>
      </c>
      <c r="BB65" s="7" t="b">
        <f t="shared" si="5"/>
        <v>0</v>
      </c>
      <c r="BC65" s="7">
        <f t="shared" si="6"/>
        <v>0</v>
      </c>
    </row>
    <row r="66" spans="1:55" ht="15" customHeight="1">
      <c r="A66" s="41"/>
      <c r="B66" s="30"/>
      <c r="C66" s="63" t="s">
        <v>85</v>
      </c>
      <c r="D66" s="362"/>
      <c r="E66" s="363"/>
      <c r="F66" s="363"/>
      <c r="G66" s="363"/>
      <c r="H66" s="363"/>
      <c r="I66" s="363"/>
      <c r="J66" s="363"/>
      <c r="K66" s="363"/>
      <c r="L66" s="363"/>
      <c r="M66" s="363"/>
      <c r="N66" s="363"/>
      <c r="O66" s="363"/>
      <c r="P66" s="364"/>
      <c r="Q66" s="357"/>
      <c r="R66" s="358"/>
      <c r="S66" s="357"/>
      <c r="T66" s="304"/>
      <c r="U66" s="304"/>
      <c r="V66" s="358"/>
      <c r="W66" s="357"/>
      <c r="X66" s="304"/>
      <c r="Y66" s="304"/>
      <c r="Z66" s="358"/>
      <c r="AA66" s="116"/>
      <c r="AB66" s="116"/>
      <c r="AC66" s="116"/>
      <c r="AD66" s="116"/>
      <c r="AE66" s="19"/>
      <c r="AG66" s="5">
        <f t="shared" si="7"/>
        <v>27</v>
      </c>
      <c r="AH66" s="5">
        <f t="shared" si="8"/>
        <v>0</v>
      </c>
      <c r="AJ66" s="4">
        <f t="shared" si="9"/>
        <v>0</v>
      </c>
      <c r="AL66" s="6">
        <f>IF(AND(D66="",COUNTA($D67:$P$158)&gt;0),1,0)</f>
        <v>0</v>
      </c>
      <c r="AM66" s="6">
        <f>IF($D66="",0,IF(AND(AA66="",COUNTA(AB66:$AD66)&gt;0),1,0))</f>
        <v>0</v>
      </c>
      <c r="AN66" s="6">
        <f>IF($D66="",0,IF(AND(AB66="",COUNTA(AC66:$AD66)&gt;0),1,0))</f>
        <v>0</v>
      </c>
      <c r="AO66" s="6">
        <f>IF($D66="",0,IF(AND(AC66="",COUNTA(AD66:$AD66)&gt;0),1,0))</f>
        <v>0</v>
      </c>
      <c r="AP66" s="6"/>
      <c r="AQ66" s="6">
        <f t="shared" si="10"/>
        <v>0</v>
      </c>
      <c r="AR66" s="6">
        <f t="shared" si="11"/>
        <v>0</v>
      </c>
      <c r="AS66" s="6">
        <f t="shared" si="12"/>
        <v>0</v>
      </c>
      <c r="AU66" s="20">
        <f t="shared" si="13"/>
        <v>0</v>
      </c>
      <c r="AW66" s="7" t="b">
        <f t="shared" si="0"/>
        <v>0</v>
      </c>
      <c r="AX66" s="7">
        <f t="shared" si="1"/>
        <v>0</v>
      </c>
      <c r="AY66" s="7" t="str">
        <f t="shared" si="2"/>
        <v/>
      </c>
      <c r="AZ66" s="7" t="b">
        <f t="shared" si="3"/>
        <v>0</v>
      </c>
      <c r="BA66" s="7">
        <f t="shared" si="4"/>
        <v>0</v>
      </c>
      <c r="BB66" s="7" t="b">
        <f t="shared" si="5"/>
        <v>0</v>
      </c>
      <c r="BC66" s="7">
        <f t="shared" si="6"/>
        <v>0</v>
      </c>
    </row>
    <row r="67" spans="1:55" ht="15" customHeight="1">
      <c r="A67" s="41"/>
      <c r="B67" s="30"/>
      <c r="C67" s="63" t="s">
        <v>86</v>
      </c>
      <c r="D67" s="362"/>
      <c r="E67" s="363"/>
      <c r="F67" s="363"/>
      <c r="G67" s="363"/>
      <c r="H67" s="363"/>
      <c r="I67" s="363"/>
      <c r="J67" s="363"/>
      <c r="K67" s="363"/>
      <c r="L67" s="363"/>
      <c r="M67" s="363"/>
      <c r="N67" s="363"/>
      <c r="O67" s="363"/>
      <c r="P67" s="364"/>
      <c r="Q67" s="357"/>
      <c r="R67" s="358"/>
      <c r="S67" s="357"/>
      <c r="T67" s="304"/>
      <c r="U67" s="304"/>
      <c r="V67" s="358"/>
      <c r="W67" s="357"/>
      <c r="X67" s="304"/>
      <c r="Y67" s="304"/>
      <c r="Z67" s="358"/>
      <c r="AA67" s="116"/>
      <c r="AB67" s="116"/>
      <c r="AC67" s="116"/>
      <c r="AD67" s="116"/>
      <c r="AE67" s="19"/>
      <c r="AG67" s="5">
        <f t="shared" si="7"/>
        <v>27</v>
      </c>
      <c r="AH67" s="5">
        <f t="shared" si="8"/>
        <v>0</v>
      </c>
      <c r="AJ67" s="4">
        <f t="shared" si="9"/>
        <v>0</v>
      </c>
      <c r="AL67" s="6">
        <f>IF(AND(D67="",COUNTA($D68:$P$158)&gt;0),1,0)</f>
        <v>0</v>
      </c>
      <c r="AM67" s="6">
        <f>IF($D67="",0,IF(AND(AA67="",COUNTA(AB67:$AD67)&gt;0),1,0))</f>
        <v>0</v>
      </c>
      <c r="AN67" s="6">
        <f>IF($D67="",0,IF(AND(AB67="",COUNTA(AC67:$AD67)&gt;0),1,0))</f>
        <v>0</v>
      </c>
      <c r="AO67" s="6">
        <f>IF($D67="",0,IF(AND(AC67="",COUNTA(AD67:$AD67)&gt;0),1,0))</f>
        <v>0</v>
      </c>
      <c r="AP67" s="6"/>
      <c r="AQ67" s="6">
        <f t="shared" si="10"/>
        <v>0</v>
      </c>
      <c r="AR67" s="6">
        <f t="shared" si="11"/>
        <v>0</v>
      </c>
      <c r="AS67" s="6">
        <f t="shared" si="12"/>
        <v>0</v>
      </c>
      <c r="AU67" s="20">
        <f t="shared" si="13"/>
        <v>0</v>
      </c>
      <c r="AW67" s="7" t="b">
        <f t="shared" si="0"/>
        <v>0</v>
      </c>
      <c r="AX67" s="7">
        <f t="shared" si="1"/>
        <v>0</v>
      </c>
      <c r="AY67" s="7" t="str">
        <f t="shared" si="2"/>
        <v/>
      </c>
      <c r="AZ67" s="7" t="b">
        <f t="shared" si="3"/>
        <v>0</v>
      </c>
      <c r="BA67" s="7">
        <f t="shared" si="4"/>
        <v>0</v>
      </c>
      <c r="BB67" s="7" t="b">
        <f t="shared" si="5"/>
        <v>0</v>
      </c>
      <c r="BC67" s="7">
        <f t="shared" si="6"/>
        <v>0</v>
      </c>
    </row>
    <row r="68" spans="1:55" ht="15" customHeight="1">
      <c r="A68" s="41"/>
      <c r="B68" s="30"/>
      <c r="C68" s="63" t="s">
        <v>87</v>
      </c>
      <c r="D68" s="362"/>
      <c r="E68" s="363"/>
      <c r="F68" s="363"/>
      <c r="G68" s="363"/>
      <c r="H68" s="363"/>
      <c r="I68" s="363"/>
      <c r="J68" s="363"/>
      <c r="K68" s="363"/>
      <c r="L68" s="363"/>
      <c r="M68" s="363"/>
      <c r="N68" s="363"/>
      <c r="O68" s="363"/>
      <c r="P68" s="364"/>
      <c r="Q68" s="357"/>
      <c r="R68" s="358"/>
      <c r="S68" s="357"/>
      <c r="T68" s="304"/>
      <c r="U68" s="304"/>
      <c r="V68" s="358"/>
      <c r="W68" s="357"/>
      <c r="X68" s="304"/>
      <c r="Y68" s="304"/>
      <c r="Z68" s="358"/>
      <c r="AA68" s="116"/>
      <c r="AB68" s="116"/>
      <c r="AC68" s="116"/>
      <c r="AD68" s="116"/>
      <c r="AE68" s="19"/>
      <c r="AG68" s="5">
        <f t="shared" si="7"/>
        <v>27</v>
      </c>
      <c r="AH68" s="5">
        <f t="shared" si="8"/>
        <v>0</v>
      </c>
      <c r="AJ68" s="4">
        <f t="shared" si="9"/>
        <v>0</v>
      </c>
      <c r="AL68" s="6">
        <f>IF(AND(D68="",COUNTA($D69:$P$158)&gt;0),1,0)</f>
        <v>0</v>
      </c>
      <c r="AM68" s="6">
        <f>IF($D68="",0,IF(AND(AA68="",COUNTA(AB68:$AD68)&gt;0),1,0))</f>
        <v>0</v>
      </c>
      <c r="AN68" s="6">
        <f>IF($D68="",0,IF(AND(AB68="",COUNTA(AC68:$AD68)&gt;0),1,0))</f>
        <v>0</v>
      </c>
      <c r="AO68" s="6">
        <f>IF($D68="",0,IF(AND(AC68="",COUNTA(AD68:$AD68)&gt;0),1,0))</f>
        <v>0</v>
      </c>
      <c r="AP68" s="6"/>
      <c r="AQ68" s="6">
        <f t="shared" si="10"/>
        <v>0</v>
      </c>
      <c r="AR68" s="6">
        <f t="shared" si="11"/>
        <v>0</v>
      </c>
      <c r="AS68" s="6">
        <f t="shared" si="12"/>
        <v>0</v>
      </c>
      <c r="AU68" s="20">
        <f t="shared" si="13"/>
        <v>0</v>
      </c>
      <c r="AW68" s="7" t="b">
        <f t="shared" si="0"/>
        <v>0</v>
      </c>
      <c r="AX68" s="7">
        <f t="shared" si="1"/>
        <v>0</v>
      </c>
      <c r="AY68" s="7" t="str">
        <f t="shared" si="2"/>
        <v/>
      </c>
      <c r="AZ68" s="7" t="b">
        <f t="shared" si="3"/>
        <v>0</v>
      </c>
      <c r="BA68" s="7">
        <f t="shared" si="4"/>
        <v>0</v>
      </c>
      <c r="BB68" s="7" t="b">
        <f t="shared" si="5"/>
        <v>0</v>
      </c>
      <c r="BC68" s="7">
        <f t="shared" si="6"/>
        <v>0</v>
      </c>
    </row>
    <row r="69" spans="1:55" ht="15" customHeight="1">
      <c r="A69" s="41"/>
      <c r="B69" s="30"/>
      <c r="C69" s="63" t="s">
        <v>88</v>
      </c>
      <c r="D69" s="362"/>
      <c r="E69" s="363"/>
      <c r="F69" s="363"/>
      <c r="G69" s="363"/>
      <c r="H69" s="363"/>
      <c r="I69" s="363"/>
      <c r="J69" s="363"/>
      <c r="K69" s="363"/>
      <c r="L69" s="363"/>
      <c r="M69" s="363"/>
      <c r="N69" s="363"/>
      <c r="O69" s="363"/>
      <c r="P69" s="364"/>
      <c r="Q69" s="357"/>
      <c r="R69" s="358"/>
      <c r="S69" s="357"/>
      <c r="T69" s="304"/>
      <c r="U69" s="304"/>
      <c r="V69" s="358"/>
      <c r="W69" s="357"/>
      <c r="X69" s="304"/>
      <c r="Y69" s="304"/>
      <c r="Z69" s="358"/>
      <c r="AA69" s="116"/>
      <c r="AB69" s="116"/>
      <c r="AC69" s="116"/>
      <c r="AD69" s="116"/>
      <c r="AE69" s="19"/>
      <c r="AG69" s="5">
        <f t="shared" si="7"/>
        <v>27</v>
      </c>
      <c r="AH69" s="5">
        <f t="shared" si="8"/>
        <v>0</v>
      </c>
      <c r="AJ69" s="4">
        <f t="shared" si="9"/>
        <v>0</v>
      </c>
      <c r="AL69" s="6">
        <f>IF(AND(D69="",COUNTA($D70:$P$158)&gt;0),1,0)</f>
        <v>0</v>
      </c>
      <c r="AM69" s="6">
        <f>IF($D69="",0,IF(AND(AA69="",COUNTA(AB69:$AD69)&gt;0),1,0))</f>
        <v>0</v>
      </c>
      <c r="AN69" s="6">
        <f>IF($D69="",0,IF(AND(AB69="",COUNTA(AC69:$AD69)&gt;0),1,0))</f>
        <v>0</v>
      </c>
      <c r="AO69" s="6">
        <f>IF($D69="",0,IF(AND(AC69="",COUNTA(AD69:$AD69)&gt;0),1,0))</f>
        <v>0</v>
      </c>
      <c r="AP69" s="6"/>
      <c r="AQ69" s="6">
        <f t="shared" si="10"/>
        <v>0</v>
      </c>
      <c r="AR69" s="6">
        <f t="shared" si="11"/>
        <v>0</v>
      </c>
      <c r="AS69" s="6">
        <f t="shared" si="12"/>
        <v>0</v>
      </c>
      <c r="AU69" s="20">
        <f t="shared" si="13"/>
        <v>0</v>
      </c>
      <c r="AW69" s="7" t="b">
        <f t="shared" si="0"/>
        <v>0</v>
      </c>
      <c r="AX69" s="7">
        <f t="shared" si="1"/>
        <v>0</v>
      </c>
      <c r="AY69" s="7" t="str">
        <f t="shared" si="2"/>
        <v/>
      </c>
      <c r="AZ69" s="7" t="b">
        <f t="shared" si="3"/>
        <v>0</v>
      </c>
      <c r="BA69" s="7">
        <f t="shared" si="4"/>
        <v>0</v>
      </c>
      <c r="BB69" s="7" t="b">
        <f t="shared" si="5"/>
        <v>0</v>
      </c>
      <c r="BC69" s="7">
        <f t="shared" si="6"/>
        <v>0</v>
      </c>
    </row>
    <row r="70" spans="1:55" ht="15" customHeight="1">
      <c r="A70" s="41"/>
      <c r="B70" s="30"/>
      <c r="C70" s="63" t="s">
        <v>89</v>
      </c>
      <c r="D70" s="362"/>
      <c r="E70" s="363"/>
      <c r="F70" s="363"/>
      <c r="G70" s="363"/>
      <c r="H70" s="363"/>
      <c r="I70" s="363"/>
      <c r="J70" s="363"/>
      <c r="K70" s="363"/>
      <c r="L70" s="363"/>
      <c r="M70" s="363"/>
      <c r="N70" s="363"/>
      <c r="O70" s="363"/>
      <c r="P70" s="364"/>
      <c r="Q70" s="357"/>
      <c r="R70" s="358"/>
      <c r="S70" s="357"/>
      <c r="T70" s="304"/>
      <c r="U70" s="304"/>
      <c r="V70" s="358"/>
      <c r="W70" s="357"/>
      <c r="X70" s="304"/>
      <c r="Y70" s="304"/>
      <c r="Z70" s="358"/>
      <c r="AA70" s="116"/>
      <c r="AB70" s="116"/>
      <c r="AC70" s="116"/>
      <c r="AD70" s="116"/>
      <c r="AE70" s="19"/>
      <c r="AG70" s="5">
        <f t="shared" si="7"/>
        <v>27</v>
      </c>
      <c r="AH70" s="5">
        <f t="shared" si="8"/>
        <v>0</v>
      </c>
      <c r="AJ70" s="4">
        <f t="shared" si="9"/>
        <v>0</v>
      </c>
      <c r="AL70" s="6">
        <f>IF(AND(D70="",COUNTA($D71:$P$158)&gt;0),1,0)</f>
        <v>0</v>
      </c>
      <c r="AM70" s="6">
        <f>IF($D70="",0,IF(AND(AA70="",COUNTA(AB70:$AD70)&gt;0),1,0))</f>
        <v>0</v>
      </c>
      <c r="AN70" s="6">
        <f>IF($D70="",0,IF(AND(AB70="",COUNTA(AC70:$AD70)&gt;0),1,0))</f>
        <v>0</v>
      </c>
      <c r="AO70" s="6">
        <f>IF($D70="",0,IF(AND(AC70="",COUNTA(AD70:$AD70)&gt;0),1,0))</f>
        <v>0</v>
      </c>
      <c r="AP70" s="6"/>
      <c r="AQ70" s="6">
        <f t="shared" si="10"/>
        <v>0</v>
      </c>
      <c r="AR70" s="6">
        <f t="shared" si="11"/>
        <v>0</v>
      </c>
      <c r="AS70" s="6">
        <f t="shared" si="12"/>
        <v>0</v>
      </c>
      <c r="AU70" s="20">
        <f t="shared" si="13"/>
        <v>0</v>
      </c>
      <c r="AW70" s="7" t="b">
        <f t="shared" si="0"/>
        <v>0</v>
      </c>
      <c r="AX70" s="7">
        <f t="shared" si="1"/>
        <v>0</v>
      </c>
      <c r="AY70" s="7" t="str">
        <f t="shared" si="2"/>
        <v/>
      </c>
      <c r="AZ70" s="7" t="b">
        <f t="shared" si="3"/>
        <v>0</v>
      </c>
      <c r="BA70" s="7">
        <f t="shared" si="4"/>
        <v>0</v>
      </c>
      <c r="BB70" s="7" t="b">
        <f t="shared" si="5"/>
        <v>0</v>
      </c>
      <c r="BC70" s="7">
        <f t="shared" si="6"/>
        <v>0</v>
      </c>
    </row>
    <row r="71" spans="1:55" ht="15" customHeight="1">
      <c r="A71" s="41"/>
      <c r="B71" s="30"/>
      <c r="C71" s="63" t="s">
        <v>90</v>
      </c>
      <c r="D71" s="362"/>
      <c r="E71" s="363"/>
      <c r="F71" s="363"/>
      <c r="G71" s="363"/>
      <c r="H71" s="363"/>
      <c r="I71" s="363"/>
      <c r="J71" s="363"/>
      <c r="K71" s="363"/>
      <c r="L71" s="363"/>
      <c r="M71" s="363"/>
      <c r="N71" s="363"/>
      <c r="O71" s="363"/>
      <c r="P71" s="364"/>
      <c r="Q71" s="357"/>
      <c r="R71" s="358"/>
      <c r="S71" s="357"/>
      <c r="T71" s="304"/>
      <c r="U71" s="304"/>
      <c r="V71" s="358"/>
      <c r="W71" s="357"/>
      <c r="X71" s="304"/>
      <c r="Y71" s="304"/>
      <c r="Z71" s="358"/>
      <c r="AA71" s="116"/>
      <c r="AB71" s="116"/>
      <c r="AC71" s="116"/>
      <c r="AD71" s="116"/>
      <c r="AE71" s="19"/>
      <c r="AG71" s="5">
        <f t="shared" si="7"/>
        <v>27</v>
      </c>
      <c r="AH71" s="5">
        <f t="shared" si="8"/>
        <v>0</v>
      </c>
      <c r="AJ71" s="4">
        <f t="shared" si="9"/>
        <v>0</v>
      </c>
      <c r="AL71" s="6">
        <f>IF(AND(D71="",COUNTA($D72:$P$158)&gt;0),1,0)</f>
        <v>0</v>
      </c>
      <c r="AM71" s="6">
        <f>IF($D71="",0,IF(AND(AA71="",COUNTA(AB71:$AD71)&gt;0),1,0))</f>
        <v>0</v>
      </c>
      <c r="AN71" s="6">
        <f>IF($D71="",0,IF(AND(AB71="",COUNTA(AC71:$AD71)&gt;0),1,0))</f>
        <v>0</v>
      </c>
      <c r="AO71" s="6">
        <f>IF($D71="",0,IF(AND(AC71="",COUNTA(AD71:$AD71)&gt;0),1,0))</f>
        <v>0</v>
      </c>
      <c r="AP71" s="6"/>
      <c r="AQ71" s="6">
        <f t="shared" si="10"/>
        <v>0</v>
      </c>
      <c r="AR71" s="6">
        <f t="shared" si="11"/>
        <v>0</v>
      </c>
      <c r="AS71" s="6">
        <f t="shared" si="12"/>
        <v>0</v>
      </c>
      <c r="AU71" s="20">
        <f t="shared" si="13"/>
        <v>0</v>
      </c>
      <c r="AW71" s="7" t="b">
        <f t="shared" si="0"/>
        <v>0</v>
      </c>
      <c r="AX71" s="7">
        <f t="shared" si="1"/>
        <v>0</v>
      </c>
      <c r="AY71" s="7" t="str">
        <f t="shared" si="2"/>
        <v/>
      </c>
      <c r="AZ71" s="7" t="b">
        <f t="shared" si="3"/>
        <v>0</v>
      </c>
      <c r="BA71" s="7">
        <f t="shared" si="4"/>
        <v>0</v>
      </c>
      <c r="BB71" s="7" t="b">
        <f t="shared" si="5"/>
        <v>0</v>
      </c>
      <c r="BC71" s="7">
        <f t="shared" si="6"/>
        <v>0</v>
      </c>
    </row>
    <row r="72" spans="1:55" ht="15" customHeight="1">
      <c r="A72" s="41"/>
      <c r="B72" s="30"/>
      <c r="C72" s="63" t="s">
        <v>91</v>
      </c>
      <c r="D72" s="362"/>
      <c r="E72" s="363"/>
      <c r="F72" s="363"/>
      <c r="G72" s="363"/>
      <c r="H72" s="363"/>
      <c r="I72" s="363"/>
      <c r="J72" s="363"/>
      <c r="K72" s="363"/>
      <c r="L72" s="363"/>
      <c r="M72" s="363"/>
      <c r="N72" s="363"/>
      <c r="O72" s="363"/>
      <c r="P72" s="364"/>
      <c r="Q72" s="357"/>
      <c r="R72" s="358"/>
      <c r="S72" s="357"/>
      <c r="T72" s="304"/>
      <c r="U72" s="304"/>
      <c r="V72" s="358"/>
      <c r="W72" s="357"/>
      <c r="X72" s="304"/>
      <c r="Y72" s="304"/>
      <c r="Z72" s="358"/>
      <c r="AA72" s="116"/>
      <c r="AB72" s="116"/>
      <c r="AC72" s="116"/>
      <c r="AD72" s="116"/>
      <c r="AE72" s="19"/>
      <c r="AG72" s="5">
        <f t="shared" si="7"/>
        <v>27</v>
      </c>
      <c r="AH72" s="5">
        <f t="shared" si="8"/>
        <v>0</v>
      </c>
      <c r="AJ72" s="4">
        <f t="shared" si="9"/>
        <v>0</v>
      </c>
      <c r="AL72" s="6">
        <f>IF(AND(D72="",COUNTA($D73:$P$158)&gt;0),1,0)</f>
        <v>0</v>
      </c>
      <c r="AM72" s="6">
        <f>IF($D72="",0,IF(AND(AA72="",COUNTA(AB72:$AD72)&gt;0),1,0))</f>
        <v>0</v>
      </c>
      <c r="AN72" s="6">
        <f>IF($D72="",0,IF(AND(AB72="",COUNTA(AC72:$AD72)&gt;0),1,0))</f>
        <v>0</v>
      </c>
      <c r="AO72" s="6">
        <f>IF($D72="",0,IF(AND(AC72="",COUNTA(AD72:$AD72)&gt;0),1,0))</f>
        <v>0</v>
      </c>
      <c r="AP72" s="6"/>
      <c r="AQ72" s="6">
        <f t="shared" si="10"/>
        <v>0</v>
      </c>
      <c r="AR72" s="6">
        <f t="shared" si="11"/>
        <v>0</v>
      </c>
      <c r="AS72" s="6">
        <f t="shared" si="12"/>
        <v>0</v>
      </c>
      <c r="AU72" s="20">
        <f t="shared" si="13"/>
        <v>0</v>
      </c>
      <c r="AW72" s="7" t="b">
        <f t="shared" si="0"/>
        <v>0</v>
      </c>
      <c r="AX72" s="7">
        <f t="shared" si="1"/>
        <v>0</v>
      </c>
      <c r="AY72" s="7" t="str">
        <f t="shared" si="2"/>
        <v/>
      </c>
      <c r="AZ72" s="7" t="b">
        <f t="shared" si="3"/>
        <v>0</v>
      </c>
      <c r="BA72" s="7">
        <f t="shared" si="4"/>
        <v>0</v>
      </c>
      <c r="BB72" s="7" t="b">
        <f t="shared" si="5"/>
        <v>0</v>
      </c>
      <c r="BC72" s="7">
        <f t="shared" si="6"/>
        <v>0</v>
      </c>
    </row>
    <row r="73" spans="1:55" ht="15" customHeight="1">
      <c r="A73" s="41"/>
      <c r="B73" s="30"/>
      <c r="C73" s="63" t="s">
        <v>92</v>
      </c>
      <c r="D73" s="362"/>
      <c r="E73" s="363"/>
      <c r="F73" s="363"/>
      <c r="G73" s="363"/>
      <c r="H73" s="363"/>
      <c r="I73" s="363"/>
      <c r="J73" s="363"/>
      <c r="K73" s="363"/>
      <c r="L73" s="363"/>
      <c r="M73" s="363"/>
      <c r="N73" s="363"/>
      <c r="O73" s="363"/>
      <c r="P73" s="364"/>
      <c r="Q73" s="357"/>
      <c r="R73" s="358"/>
      <c r="S73" s="357"/>
      <c r="T73" s="304"/>
      <c r="U73" s="304"/>
      <c r="V73" s="358"/>
      <c r="W73" s="357"/>
      <c r="X73" s="304"/>
      <c r="Y73" s="304"/>
      <c r="Z73" s="358"/>
      <c r="AA73" s="116"/>
      <c r="AB73" s="116"/>
      <c r="AC73" s="116"/>
      <c r="AD73" s="116"/>
      <c r="AE73" s="19"/>
      <c r="AG73" s="5">
        <f t="shared" si="7"/>
        <v>27</v>
      </c>
      <c r="AH73" s="5">
        <f t="shared" si="8"/>
        <v>0</v>
      </c>
      <c r="AJ73" s="4">
        <f t="shared" si="9"/>
        <v>0</v>
      </c>
      <c r="AL73" s="6">
        <f>IF(AND(D73="",COUNTA($D74:$P$158)&gt;0),1,0)</f>
        <v>0</v>
      </c>
      <c r="AM73" s="6">
        <f>IF($D73="",0,IF(AND(AA73="",COUNTA(AB73:$AD73)&gt;0),1,0))</f>
        <v>0</v>
      </c>
      <c r="AN73" s="6">
        <f>IF($D73="",0,IF(AND(AB73="",COUNTA(AC73:$AD73)&gt;0),1,0))</f>
        <v>0</v>
      </c>
      <c r="AO73" s="6">
        <f>IF($D73="",0,IF(AND(AC73="",COUNTA(AD73:$AD73)&gt;0),1,0))</f>
        <v>0</v>
      </c>
      <c r="AP73" s="6"/>
      <c r="AQ73" s="6">
        <f t="shared" si="10"/>
        <v>0</v>
      </c>
      <c r="AR73" s="6">
        <f t="shared" si="11"/>
        <v>0</v>
      </c>
      <c r="AS73" s="6">
        <f t="shared" si="12"/>
        <v>0</v>
      </c>
      <c r="AU73" s="20">
        <f t="shared" si="13"/>
        <v>0</v>
      </c>
      <c r="AW73" s="7" t="b">
        <f t="shared" si="0"/>
        <v>0</v>
      </c>
      <c r="AX73" s="7">
        <f t="shared" si="1"/>
        <v>0</v>
      </c>
      <c r="AY73" s="7" t="str">
        <f t="shared" si="2"/>
        <v/>
      </c>
      <c r="AZ73" s="7" t="b">
        <f t="shared" si="3"/>
        <v>0</v>
      </c>
      <c r="BA73" s="7">
        <f t="shared" si="4"/>
        <v>0</v>
      </c>
      <c r="BB73" s="7" t="b">
        <f t="shared" si="5"/>
        <v>0</v>
      </c>
      <c r="BC73" s="7">
        <f t="shared" si="6"/>
        <v>0</v>
      </c>
    </row>
    <row r="74" spans="1:55" ht="15" customHeight="1">
      <c r="A74" s="41"/>
      <c r="B74" s="30"/>
      <c r="C74" s="63" t="s">
        <v>105</v>
      </c>
      <c r="D74" s="362"/>
      <c r="E74" s="363"/>
      <c r="F74" s="363"/>
      <c r="G74" s="363"/>
      <c r="H74" s="363"/>
      <c r="I74" s="363"/>
      <c r="J74" s="363"/>
      <c r="K74" s="363"/>
      <c r="L74" s="363"/>
      <c r="M74" s="363"/>
      <c r="N74" s="363"/>
      <c r="O74" s="363"/>
      <c r="P74" s="364"/>
      <c r="Q74" s="357"/>
      <c r="R74" s="358"/>
      <c r="S74" s="357"/>
      <c r="T74" s="304"/>
      <c r="U74" s="304"/>
      <c r="V74" s="358"/>
      <c r="W74" s="357"/>
      <c r="X74" s="304"/>
      <c r="Y74" s="304"/>
      <c r="Z74" s="358"/>
      <c r="AA74" s="116"/>
      <c r="AB74" s="116"/>
      <c r="AC74" s="116"/>
      <c r="AD74" s="116"/>
      <c r="AE74" s="19"/>
      <c r="AG74" s="5">
        <f t="shared" si="7"/>
        <v>27</v>
      </c>
      <c r="AH74" s="5">
        <f t="shared" si="8"/>
        <v>0</v>
      </c>
      <c r="AJ74" s="4">
        <f t="shared" si="9"/>
        <v>0</v>
      </c>
      <c r="AL74" s="6">
        <f>IF(AND(D74="",COUNTA($D75:$P$158)&gt;0),1,0)</f>
        <v>0</v>
      </c>
      <c r="AM74" s="6">
        <f>IF($D74="",0,IF(AND(AA74="",COUNTA(AB74:$AD74)&gt;0),1,0))</f>
        <v>0</v>
      </c>
      <c r="AN74" s="6">
        <f>IF($D74="",0,IF(AND(AB74="",COUNTA(AC74:$AD74)&gt;0),1,0))</f>
        <v>0</v>
      </c>
      <c r="AO74" s="6">
        <f>IF($D74="",0,IF(AND(AC74="",COUNTA(AD74:$AD74)&gt;0),1,0))</f>
        <v>0</v>
      </c>
      <c r="AP74" s="6"/>
      <c r="AQ74" s="6">
        <f t="shared" si="10"/>
        <v>0</v>
      </c>
      <c r="AR74" s="6">
        <f t="shared" si="11"/>
        <v>0</v>
      </c>
      <c r="AS74" s="6">
        <f t="shared" si="12"/>
        <v>0</v>
      </c>
      <c r="AU74" s="20">
        <f t="shared" si="13"/>
        <v>0</v>
      </c>
      <c r="AW74" s="7" t="b">
        <f t="shared" si="0"/>
        <v>0</v>
      </c>
      <c r="AX74" s="7">
        <f t="shared" si="1"/>
        <v>0</v>
      </c>
      <c r="AY74" s="7" t="str">
        <f t="shared" si="2"/>
        <v/>
      </c>
      <c r="AZ74" s="7" t="b">
        <f t="shared" si="3"/>
        <v>0</v>
      </c>
      <c r="BA74" s="7">
        <f t="shared" si="4"/>
        <v>0</v>
      </c>
      <c r="BB74" s="7" t="b">
        <f t="shared" si="5"/>
        <v>0</v>
      </c>
      <c r="BC74" s="7">
        <f t="shared" si="6"/>
        <v>0</v>
      </c>
    </row>
    <row r="75" spans="1:55" ht="15" customHeight="1">
      <c r="A75" s="41"/>
      <c r="B75" s="30"/>
      <c r="C75" s="63" t="s">
        <v>106</v>
      </c>
      <c r="D75" s="362"/>
      <c r="E75" s="363"/>
      <c r="F75" s="363"/>
      <c r="G75" s="363"/>
      <c r="H75" s="363"/>
      <c r="I75" s="363"/>
      <c r="J75" s="363"/>
      <c r="K75" s="363"/>
      <c r="L75" s="363"/>
      <c r="M75" s="363"/>
      <c r="N75" s="363"/>
      <c r="O75" s="363"/>
      <c r="P75" s="364"/>
      <c r="Q75" s="357"/>
      <c r="R75" s="358"/>
      <c r="S75" s="357"/>
      <c r="T75" s="304"/>
      <c r="U75" s="304"/>
      <c r="V75" s="358"/>
      <c r="W75" s="357"/>
      <c r="X75" s="304"/>
      <c r="Y75" s="304"/>
      <c r="Z75" s="358"/>
      <c r="AA75" s="116"/>
      <c r="AB75" s="116"/>
      <c r="AC75" s="116"/>
      <c r="AD75" s="116"/>
      <c r="AE75" s="19"/>
      <c r="AG75" s="5">
        <f t="shared" si="7"/>
        <v>27</v>
      </c>
      <c r="AH75" s="5">
        <f t="shared" si="8"/>
        <v>0</v>
      </c>
      <c r="AJ75" s="4">
        <f t="shared" si="9"/>
        <v>0</v>
      </c>
      <c r="AL75" s="6">
        <f>IF(AND(D75="",COUNTA($D76:$P$158)&gt;0),1,0)</f>
        <v>0</v>
      </c>
      <c r="AM75" s="6">
        <f>IF($D75="",0,IF(AND(AA75="",COUNTA(AB75:$AD75)&gt;0),1,0))</f>
        <v>0</v>
      </c>
      <c r="AN75" s="6">
        <f>IF($D75="",0,IF(AND(AB75="",COUNTA(AC75:$AD75)&gt;0),1,0))</f>
        <v>0</v>
      </c>
      <c r="AO75" s="6">
        <f>IF($D75="",0,IF(AND(AC75="",COUNTA(AD75:$AD75)&gt;0),1,0))</f>
        <v>0</v>
      </c>
      <c r="AP75" s="6"/>
      <c r="AQ75" s="6">
        <f t="shared" si="10"/>
        <v>0</v>
      </c>
      <c r="AR75" s="6">
        <f t="shared" si="11"/>
        <v>0</v>
      </c>
      <c r="AS75" s="6">
        <f t="shared" si="12"/>
        <v>0</v>
      </c>
      <c r="AU75" s="20">
        <f t="shared" si="13"/>
        <v>0</v>
      </c>
      <c r="AW75" s="7" t="b">
        <f t="shared" si="0"/>
        <v>0</v>
      </c>
      <c r="AX75" s="7">
        <f t="shared" si="1"/>
        <v>0</v>
      </c>
      <c r="AY75" s="7" t="str">
        <f t="shared" si="2"/>
        <v/>
      </c>
      <c r="AZ75" s="7" t="b">
        <f t="shared" si="3"/>
        <v>0</v>
      </c>
      <c r="BA75" s="7">
        <f t="shared" si="4"/>
        <v>0</v>
      </c>
      <c r="BB75" s="7" t="b">
        <f t="shared" si="5"/>
        <v>0</v>
      </c>
      <c r="BC75" s="7">
        <f t="shared" si="6"/>
        <v>0</v>
      </c>
    </row>
    <row r="76" spans="1:55" ht="15" customHeight="1">
      <c r="A76" s="41"/>
      <c r="B76" s="30"/>
      <c r="C76" s="63" t="s">
        <v>107</v>
      </c>
      <c r="D76" s="362"/>
      <c r="E76" s="363"/>
      <c r="F76" s="363"/>
      <c r="G76" s="363"/>
      <c r="H76" s="363"/>
      <c r="I76" s="363"/>
      <c r="J76" s="363"/>
      <c r="K76" s="363"/>
      <c r="L76" s="363"/>
      <c r="M76" s="363"/>
      <c r="N76" s="363"/>
      <c r="O76" s="363"/>
      <c r="P76" s="364"/>
      <c r="Q76" s="357"/>
      <c r="R76" s="358"/>
      <c r="S76" s="357"/>
      <c r="T76" s="304"/>
      <c r="U76" s="304"/>
      <c r="V76" s="358"/>
      <c r="W76" s="357"/>
      <c r="X76" s="304"/>
      <c r="Y76" s="304"/>
      <c r="Z76" s="358"/>
      <c r="AA76" s="116"/>
      <c r="AB76" s="116"/>
      <c r="AC76" s="116"/>
      <c r="AD76" s="116"/>
      <c r="AE76" s="19"/>
      <c r="AG76" s="5">
        <f t="shared" si="7"/>
        <v>27</v>
      </c>
      <c r="AH76" s="5">
        <f t="shared" si="8"/>
        <v>0</v>
      </c>
      <c r="AJ76" s="4">
        <f t="shared" si="9"/>
        <v>0</v>
      </c>
      <c r="AL76" s="6">
        <f>IF(AND(D76="",COUNTA($D77:$P$158)&gt;0),1,0)</f>
        <v>0</v>
      </c>
      <c r="AM76" s="6">
        <f>IF($D76="",0,IF(AND(AA76="",COUNTA(AB76:$AD76)&gt;0),1,0))</f>
        <v>0</v>
      </c>
      <c r="AN76" s="6">
        <f>IF($D76="",0,IF(AND(AB76="",COUNTA(AC76:$AD76)&gt;0),1,0))</f>
        <v>0</v>
      </c>
      <c r="AO76" s="6">
        <f>IF($D76="",0,IF(AND(AC76="",COUNTA(AD76:$AD76)&gt;0),1,0))</f>
        <v>0</v>
      </c>
      <c r="AP76" s="6"/>
      <c r="AQ76" s="6">
        <f t="shared" si="10"/>
        <v>0</v>
      </c>
      <c r="AR76" s="6">
        <f t="shared" si="11"/>
        <v>0</v>
      </c>
      <c r="AS76" s="6">
        <f t="shared" si="12"/>
        <v>0</v>
      </c>
      <c r="AU76" s="20">
        <f t="shared" si="13"/>
        <v>0</v>
      </c>
      <c r="AW76" s="7" t="b">
        <f t="shared" si="0"/>
        <v>0</v>
      </c>
      <c r="AX76" s="7">
        <f t="shared" si="1"/>
        <v>0</v>
      </c>
      <c r="AY76" s="7" t="str">
        <f t="shared" si="2"/>
        <v/>
      </c>
      <c r="AZ76" s="7" t="b">
        <f t="shared" si="3"/>
        <v>0</v>
      </c>
      <c r="BA76" s="7">
        <f t="shared" si="4"/>
        <v>0</v>
      </c>
      <c r="BB76" s="7" t="b">
        <f t="shared" si="5"/>
        <v>0</v>
      </c>
      <c r="BC76" s="7">
        <f t="shared" si="6"/>
        <v>0</v>
      </c>
    </row>
    <row r="77" spans="1:55" ht="15" customHeight="1">
      <c r="A77" s="41"/>
      <c r="B77" s="30"/>
      <c r="C77" s="63" t="s">
        <v>108</v>
      </c>
      <c r="D77" s="362"/>
      <c r="E77" s="363"/>
      <c r="F77" s="363"/>
      <c r="G77" s="363"/>
      <c r="H77" s="363"/>
      <c r="I77" s="363"/>
      <c r="J77" s="363"/>
      <c r="K77" s="363"/>
      <c r="L77" s="363"/>
      <c r="M77" s="363"/>
      <c r="N77" s="363"/>
      <c r="O77" s="363"/>
      <c r="P77" s="364"/>
      <c r="Q77" s="357"/>
      <c r="R77" s="358"/>
      <c r="S77" s="357"/>
      <c r="T77" s="304"/>
      <c r="U77" s="304"/>
      <c r="V77" s="358"/>
      <c r="W77" s="357"/>
      <c r="X77" s="304"/>
      <c r="Y77" s="304"/>
      <c r="Z77" s="358"/>
      <c r="AA77" s="116"/>
      <c r="AB77" s="116"/>
      <c r="AC77" s="116"/>
      <c r="AD77" s="116"/>
      <c r="AE77" s="19"/>
      <c r="AG77" s="5">
        <f t="shared" si="7"/>
        <v>27</v>
      </c>
      <c r="AH77" s="5">
        <f t="shared" si="8"/>
        <v>0</v>
      </c>
      <c r="AJ77" s="4">
        <f t="shared" si="9"/>
        <v>0</v>
      </c>
      <c r="AL77" s="6">
        <f>IF(AND(D77="",COUNTA($D78:$P$158)&gt;0),1,0)</f>
        <v>0</v>
      </c>
      <c r="AM77" s="6">
        <f>IF($D77="",0,IF(AND(AA77="",COUNTA(AB77:$AD77)&gt;0),1,0))</f>
        <v>0</v>
      </c>
      <c r="AN77" s="6">
        <f>IF($D77="",0,IF(AND(AB77="",COUNTA(AC77:$AD77)&gt;0),1,0))</f>
        <v>0</v>
      </c>
      <c r="AO77" s="6">
        <f>IF($D77="",0,IF(AND(AC77="",COUNTA(AD77:$AD77)&gt;0),1,0))</f>
        <v>0</v>
      </c>
      <c r="AP77" s="6"/>
      <c r="AQ77" s="6">
        <f t="shared" si="10"/>
        <v>0</v>
      </c>
      <c r="AR77" s="6">
        <f t="shared" si="11"/>
        <v>0</v>
      </c>
      <c r="AS77" s="6">
        <f t="shared" si="12"/>
        <v>0</v>
      </c>
      <c r="AU77" s="20">
        <f t="shared" si="13"/>
        <v>0</v>
      </c>
      <c r="AW77" s="7" t="b">
        <f t="shared" si="0"/>
        <v>0</v>
      </c>
      <c r="AX77" s="7">
        <f t="shared" si="1"/>
        <v>0</v>
      </c>
      <c r="AY77" s="7" t="str">
        <f t="shared" si="2"/>
        <v/>
      </c>
      <c r="AZ77" s="7" t="b">
        <f t="shared" si="3"/>
        <v>0</v>
      </c>
      <c r="BA77" s="7">
        <f t="shared" si="4"/>
        <v>0</v>
      </c>
      <c r="BB77" s="7" t="b">
        <f t="shared" si="5"/>
        <v>0</v>
      </c>
      <c r="BC77" s="7">
        <f t="shared" si="6"/>
        <v>0</v>
      </c>
    </row>
    <row r="78" spans="1:55" ht="15" customHeight="1">
      <c r="A78" s="41"/>
      <c r="B78" s="30"/>
      <c r="C78" s="63" t="s">
        <v>109</v>
      </c>
      <c r="D78" s="362"/>
      <c r="E78" s="363"/>
      <c r="F78" s="363"/>
      <c r="G78" s="363"/>
      <c r="H78" s="363"/>
      <c r="I78" s="363"/>
      <c r="J78" s="363"/>
      <c r="K78" s="363"/>
      <c r="L78" s="363"/>
      <c r="M78" s="363"/>
      <c r="N78" s="363"/>
      <c r="O78" s="363"/>
      <c r="P78" s="364"/>
      <c r="Q78" s="357"/>
      <c r="R78" s="358"/>
      <c r="S78" s="357"/>
      <c r="T78" s="304"/>
      <c r="U78" s="304"/>
      <c r="V78" s="358"/>
      <c r="W78" s="357"/>
      <c r="X78" s="304"/>
      <c r="Y78" s="304"/>
      <c r="Z78" s="358"/>
      <c r="AA78" s="116"/>
      <c r="AB78" s="116"/>
      <c r="AC78" s="116"/>
      <c r="AD78" s="116"/>
      <c r="AE78" s="19"/>
      <c r="AG78" s="5">
        <f t="shared" si="7"/>
        <v>27</v>
      </c>
      <c r="AH78" s="5">
        <f t="shared" si="8"/>
        <v>0</v>
      </c>
      <c r="AJ78" s="4">
        <f t="shared" si="9"/>
        <v>0</v>
      </c>
      <c r="AL78" s="6">
        <f>IF(AND(D78="",COUNTA($D79:$P$158)&gt;0),1,0)</f>
        <v>0</v>
      </c>
      <c r="AM78" s="6">
        <f>IF($D78="",0,IF(AND(AA78="",COUNTA(AB78:$AD78)&gt;0),1,0))</f>
        <v>0</v>
      </c>
      <c r="AN78" s="6">
        <f>IF($D78="",0,IF(AND(AB78="",COUNTA(AC78:$AD78)&gt;0),1,0))</f>
        <v>0</v>
      </c>
      <c r="AO78" s="6">
        <f>IF($D78="",0,IF(AND(AC78="",COUNTA(AD78:$AD78)&gt;0),1,0))</f>
        <v>0</v>
      </c>
      <c r="AP78" s="6"/>
      <c r="AQ78" s="6">
        <f t="shared" si="10"/>
        <v>0</v>
      </c>
      <c r="AR78" s="6">
        <f t="shared" si="11"/>
        <v>0</v>
      </c>
      <c r="AS78" s="6">
        <f t="shared" si="12"/>
        <v>0</v>
      </c>
      <c r="AU78" s="20">
        <f t="shared" si="13"/>
        <v>0</v>
      </c>
      <c r="AW78" s="7" t="b">
        <f t="shared" si="0"/>
        <v>0</v>
      </c>
      <c r="AX78" s="7">
        <f t="shared" si="1"/>
        <v>0</v>
      </c>
      <c r="AY78" s="7" t="str">
        <f t="shared" si="2"/>
        <v/>
      </c>
      <c r="AZ78" s="7" t="b">
        <f t="shared" si="3"/>
        <v>0</v>
      </c>
      <c r="BA78" s="7">
        <f t="shared" si="4"/>
        <v>0</v>
      </c>
      <c r="BB78" s="7" t="b">
        <f t="shared" si="5"/>
        <v>0</v>
      </c>
      <c r="BC78" s="7">
        <f t="shared" si="6"/>
        <v>0</v>
      </c>
    </row>
    <row r="79" spans="1:55" ht="15" customHeight="1">
      <c r="A79" s="41"/>
      <c r="B79" s="30"/>
      <c r="C79" s="63" t="s">
        <v>110</v>
      </c>
      <c r="D79" s="362"/>
      <c r="E79" s="363"/>
      <c r="F79" s="363"/>
      <c r="G79" s="363"/>
      <c r="H79" s="363"/>
      <c r="I79" s="363"/>
      <c r="J79" s="363"/>
      <c r="K79" s="363"/>
      <c r="L79" s="363"/>
      <c r="M79" s="363"/>
      <c r="N79" s="363"/>
      <c r="O79" s="363"/>
      <c r="P79" s="364"/>
      <c r="Q79" s="357"/>
      <c r="R79" s="358"/>
      <c r="S79" s="357"/>
      <c r="T79" s="304"/>
      <c r="U79" s="304"/>
      <c r="V79" s="358"/>
      <c r="W79" s="357"/>
      <c r="X79" s="304"/>
      <c r="Y79" s="304"/>
      <c r="Z79" s="358"/>
      <c r="AA79" s="116"/>
      <c r="AB79" s="116"/>
      <c r="AC79" s="116"/>
      <c r="AD79" s="116"/>
      <c r="AE79" s="19"/>
      <c r="AG79" s="5">
        <f t="shared" si="7"/>
        <v>27</v>
      </c>
      <c r="AH79" s="5">
        <f t="shared" si="8"/>
        <v>0</v>
      </c>
      <c r="AJ79" s="4">
        <f t="shared" si="9"/>
        <v>0</v>
      </c>
      <c r="AL79" s="6">
        <f>IF(AND(D79="",COUNTA($D80:$P$158)&gt;0),1,0)</f>
        <v>0</v>
      </c>
      <c r="AM79" s="6">
        <f>IF($D79="",0,IF(AND(AA79="",COUNTA(AB79:$AD79)&gt;0),1,0))</f>
        <v>0</v>
      </c>
      <c r="AN79" s="6">
        <f>IF($D79="",0,IF(AND(AB79="",COUNTA(AC79:$AD79)&gt;0),1,0))</f>
        <v>0</v>
      </c>
      <c r="AO79" s="6">
        <f>IF($D79="",0,IF(AND(AC79="",COUNTA(AD79:$AD79)&gt;0),1,0))</f>
        <v>0</v>
      </c>
      <c r="AP79" s="6"/>
      <c r="AQ79" s="6">
        <f t="shared" si="10"/>
        <v>0</v>
      </c>
      <c r="AR79" s="6">
        <f t="shared" si="11"/>
        <v>0</v>
      </c>
      <c r="AS79" s="6">
        <f t="shared" si="12"/>
        <v>0</v>
      </c>
      <c r="AU79" s="20">
        <f t="shared" si="13"/>
        <v>0</v>
      </c>
      <c r="AW79" s="7" t="b">
        <f t="shared" si="0"/>
        <v>0</v>
      </c>
      <c r="AX79" s="7">
        <f t="shared" si="1"/>
        <v>0</v>
      </c>
      <c r="AY79" s="7" t="str">
        <f t="shared" si="2"/>
        <v/>
      </c>
      <c r="AZ79" s="7" t="b">
        <f t="shared" si="3"/>
        <v>0</v>
      </c>
      <c r="BA79" s="7">
        <f t="shared" si="4"/>
        <v>0</v>
      </c>
      <c r="BB79" s="7" t="b">
        <f t="shared" si="5"/>
        <v>0</v>
      </c>
      <c r="BC79" s="7">
        <f t="shared" si="6"/>
        <v>0</v>
      </c>
    </row>
    <row r="80" spans="1:55" ht="15" customHeight="1">
      <c r="A80" s="41"/>
      <c r="B80" s="30"/>
      <c r="C80" s="63" t="s">
        <v>111</v>
      </c>
      <c r="D80" s="362"/>
      <c r="E80" s="363"/>
      <c r="F80" s="363"/>
      <c r="G80" s="363"/>
      <c r="H80" s="363"/>
      <c r="I80" s="363"/>
      <c r="J80" s="363"/>
      <c r="K80" s="363"/>
      <c r="L80" s="363"/>
      <c r="M80" s="363"/>
      <c r="N80" s="363"/>
      <c r="O80" s="363"/>
      <c r="P80" s="364"/>
      <c r="Q80" s="357"/>
      <c r="R80" s="358"/>
      <c r="S80" s="357"/>
      <c r="T80" s="304"/>
      <c r="U80" s="304"/>
      <c r="V80" s="358"/>
      <c r="W80" s="357"/>
      <c r="X80" s="304"/>
      <c r="Y80" s="304"/>
      <c r="Z80" s="358"/>
      <c r="AA80" s="116"/>
      <c r="AB80" s="116"/>
      <c r="AC80" s="116"/>
      <c r="AD80" s="116"/>
      <c r="AE80" s="19"/>
      <c r="AG80" s="5">
        <f t="shared" si="7"/>
        <v>27</v>
      </c>
      <c r="AH80" s="5">
        <f t="shared" si="8"/>
        <v>0</v>
      </c>
      <c r="AJ80" s="4">
        <f t="shared" si="9"/>
        <v>0</v>
      </c>
      <c r="AL80" s="6">
        <f>IF(AND(D80="",COUNTA($D81:$P$158)&gt;0),1,0)</f>
        <v>0</v>
      </c>
      <c r="AM80" s="6">
        <f>IF($D80="",0,IF(AND(AA80="",COUNTA(AB80:$AD80)&gt;0),1,0))</f>
        <v>0</v>
      </c>
      <c r="AN80" s="6">
        <f>IF($D80="",0,IF(AND(AB80="",COUNTA(AC80:$AD80)&gt;0),1,0))</f>
        <v>0</v>
      </c>
      <c r="AO80" s="6">
        <f>IF($D80="",0,IF(AND(AC80="",COUNTA(AD80:$AD80)&gt;0),1,0))</f>
        <v>0</v>
      </c>
      <c r="AP80" s="6"/>
      <c r="AQ80" s="6">
        <f t="shared" si="10"/>
        <v>0</v>
      </c>
      <c r="AR80" s="6">
        <f t="shared" si="11"/>
        <v>0</v>
      </c>
      <c r="AS80" s="6">
        <f t="shared" si="12"/>
        <v>0</v>
      </c>
      <c r="AU80" s="20">
        <f t="shared" si="13"/>
        <v>0</v>
      </c>
      <c r="AW80" s="7" t="b">
        <f t="shared" si="0"/>
        <v>0</v>
      </c>
      <c r="AX80" s="7">
        <f t="shared" si="1"/>
        <v>0</v>
      </c>
      <c r="AY80" s="7" t="str">
        <f t="shared" si="2"/>
        <v/>
      </c>
      <c r="AZ80" s="7" t="b">
        <f t="shared" si="3"/>
        <v>0</v>
      </c>
      <c r="BA80" s="7">
        <f t="shared" si="4"/>
        <v>0</v>
      </c>
      <c r="BB80" s="7" t="b">
        <f t="shared" si="5"/>
        <v>0</v>
      </c>
      <c r="BC80" s="7">
        <f t="shared" si="6"/>
        <v>0</v>
      </c>
    </row>
    <row r="81" spans="1:55" ht="15" customHeight="1">
      <c r="A81" s="41"/>
      <c r="B81" s="30"/>
      <c r="C81" s="63" t="s">
        <v>112</v>
      </c>
      <c r="D81" s="362"/>
      <c r="E81" s="363"/>
      <c r="F81" s="363"/>
      <c r="G81" s="363"/>
      <c r="H81" s="363"/>
      <c r="I81" s="363"/>
      <c r="J81" s="363"/>
      <c r="K81" s="363"/>
      <c r="L81" s="363"/>
      <c r="M81" s="363"/>
      <c r="N81" s="363"/>
      <c r="O81" s="363"/>
      <c r="P81" s="364"/>
      <c r="Q81" s="357"/>
      <c r="R81" s="358"/>
      <c r="S81" s="357"/>
      <c r="T81" s="304"/>
      <c r="U81" s="304"/>
      <c r="V81" s="358"/>
      <c r="W81" s="357"/>
      <c r="X81" s="304"/>
      <c r="Y81" s="304"/>
      <c r="Z81" s="358"/>
      <c r="AA81" s="116"/>
      <c r="AB81" s="116"/>
      <c r="AC81" s="116"/>
      <c r="AD81" s="116"/>
      <c r="AE81" s="19"/>
      <c r="AG81" s="5">
        <f t="shared" si="7"/>
        <v>27</v>
      </c>
      <c r="AH81" s="5">
        <f t="shared" si="8"/>
        <v>0</v>
      </c>
      <c r="AJ81" s="4">
        <f t="shared" si="9"/>
        <v>0</v>
      </c>
      <c r="AL81" s="6">
        <f>IF(AND(D81="",COUNTA($D82:$P$158)&gt;0),1,0)</f>
        <v>0</v>
      </c>
      <c r="AM81" s="6">
        <f>IF($D81="",0,IF(AND(AA81="",COUNTA(AB81:$AD81)&gt;0),1,0))</f>
        <v>0</v>
      </c>
      <c r="AN81" s="6">
        <f>IF($D81="",0,IF(AND(AB81="",COUNTA(AC81:$AD81)&gt;0),1,0))</f>
        <v>0</v>
      </c>
      <c r="AO81" s="6">
        <f>IF($D81="",0,IF(AND(AC81="",COUNTA(AD81:$AD81)&gt;0),1,0))</f>
        <v>0</v>
      </c>
      <c r="AP81" s="6"/>
      <c r="AQ81" s="6">
        <f t="shared" si="10"/>
        <v>0</v>
      </c>
      <c r="AR81" s="6">
        <f t="shared" si="11"/>
        <v>0</v>
      </c>
      <c r="AS81" s="6">
        <f t="shared" si="12"/>
        <v>0</v>
      </c>
      <c r="AU81" s="20">
        <f t="shared" si="13"/>
        <v>0</v>
      </c>
      <c r="AW81" s="7" t="b">
        <f t="shared" si="0"/>
        <v>0</v>
      </c>
      <c r="AX81" s="7">
        <f t="shared" si="1"/>
        <v>0</v>
      </c>
      <c r="AY81" s="7" t="str">
        <f t="shared" si="2"/>
        <v/>
      </c>
      <c r="AZ81" s="7" t="b">
        <f t="shared" si="3"/>
        <v>0</v>
      </c>
      <c r="BA81" s="7">
        <f t="shared" si="4"/>
        <v>0</v>
      </c>
      <c r="BB81" s="7" t="b">
        <f t="shared" si="5"/>
        <v>0</v>
      </c>
      <c r="BC81" s="7">
        <f t="shared" si="6"/>
        <v>0</v>
      </c>
    </row>
    <row r="82" spans="1:55" ht="15" customHeight="1">
      <c r="A82" s="41"/>
      <c r="B82" s="30"/>
      <c r="C82" s="63" t="s">
        <v>113</v>
      </c>
      <c r="D82" s="362"/>
      <c r="E82" s="363"/>
      <c r="F82" s="363"/>
      <c r="G82" s="363"/>
      <c r="H82" s="363"/>
      <c r="I82" s="363"/>
      <c r="J82" s="363"/>
      <c r="K82" s="363"/>
      <c r="L82" s="363"/>
      <c r="M82" s="363"/>
      <c r="N82" s="363"/>
      <c r="O82" s="363"/>
      <c r="P82" s="364"/>
      <c r="Q82" s="357"/>
      <c r="R82" s="358"/>
      <c r="S82" s="357"/>
      <c r="T82" s="304"/>
      <c r="U82" s="304"/>
      <c r="V82" s="358"/>
      <c r="W82" s="357"/>
      <c r="X82" s="304"/>
      <c r="Y82" s="304"/>
      <c r="Z82" s="358"/>
      <c r="AA82" s="116"/>
      <c r="AB82" s="116"/>
      <c r="AC82" s="116"/>
      <c r="AD82" s="116"/>
      <c r="AE82" s="19"/>
      <c r="AG82" s="5">
        <f t="shared" si="7"/>
        <v>27</v>
      </c>
      <c r="AH82" s="5">
        <f t="shared" si="8"/>
        <v>0</v>
      </c>
      <c r="AJ82" s="4">
        <f t="shared" si="9"/>
        <v>0</v>
      </c>
      <c r="AL82" s="6">
        <f>IF(AND(D82="",COUNTA($D83:$P$158)&gt;0),1,0)</f>
        <v>0</v>
      </c>
      <c r="AM82" s="6">
        <f>IF($D82="",0,IF(AND(AA82="",COUNTA(AB82:$AD82)&gt;0),1,0))</f>
        <v>0</v>
      </c>
      <c r="AN82" s="6">
        <f>IF($D82="",0,IF(AND(AB82="",COUNTA(AC82:$AD82)&gt;0),1,0))</f>
        <v>0</v>
      </c>
      <c r="AO82" s="6">
        <f>IF($D82="",0,IF(AND(AC82="",COUNTA(AD82:$AD82)&gt;0),1,0))</f>
        <v>0</v>
      </c>
      <c r="AP82" s="6"/>
      <c r="AQ82" s="6">
        <f t="shared" si="10"/>
        <v>0</v>
      </c>
      <c r="AR82" s="6">
        <f t="shared" si="11"/>
        <v>0</v>
      </c>
      <c r="AS82" s="6">
        <f t="shared" si="12"/>
        <v>0</v>
      </c>
      <c r="AU82" s="20">
        <f t="shared" si="13"/>
        <v>0</v>
      </c>
      <c r="AW82" s="7" t="b">
        <f t="shared" si="0"/>
        <v>0</v>
      </c>
      <c r="AX82" s="7">
        <f t="shared" si="1"/>
        <v>0</v>
      </c>
      <c r="AY82" s="7" t="str">
        <f t="shared" si="2"/>
        <v/>
      </c>
      <c r="AZ82" s="7" t="b">
        <f t="shared" si="3"/>
        <v>0</v>
      </c>
      <c r="BA82" s="7">
        <f t="shared" si="4"/>
        <v>0</v>
      </c>
      <c r="BB82" s="7" t="b">
        <f t="shared" si="5"/>
        <v>0</v>
      </c>
      <c r="BC82" s="7">
        <f t="shared" si="6"/>
        <v>0</v>
      </c>
    </row>
    <row r="83" spans="1:55" ht="15" customHeight="1">
      <c r="A83" s="41"/>
      <c r="B83" s="30"/>
      <c r="C83" s="63" t="s">
        <v>114</v>
      </c>
      <c r="D83" s="362"/>
      <c r="E83" s="363"/>
      <c r="F83" s="363"/>
      <c r="G83" s="363"/>
      <c r="H83" s="363"/>
      <c r="I83" s="363"/>
      <c r="J83" s="363"/>
      <c r="K83" s="363"/>
      <c r="L83" s="363"/>
      <c r="M83" s="363"/>
      <c r="N83" s="363"/>
      <c r="O83" s="363"/>
      <c r="P83" s="364"/>
      <c r="Q83" s="357"/>
      <c r="R83" s="358"/>
      <c r="S83" s="357"/>
      <c r="T83" s="304"/>
      <c r="U83" s="304"/>
      <c r="V83" s="358"/>
      <c r="W83" s="357"/>
      <c r="X83" s="304"/>
      <c r="Y83" s="304"/>
      <c r="Z83" s="358"/>
      <c r="AA83" s="116"/>
      <c r="AB83" s="116"/>
      <c r="AC83" s="116"/>
      <c r="AD83" s="116"/>
      <c r="AE83" s="19"/>
      <c r="AG83" s="5">
        <f t="shared" si="7"/>
        <v>27</v>
      </c>
      <c r="AH83" s="5">
        <f t="shared" si="8"/>
        <v>0</v>
      </c>
      <c r="AJ83" s="4">
        <f t="shared" si="9"/>
        <v>0</v>
      </c>
      <c r="AL83" s="6">
        <f>IF(AND(D83="",COUNTA($D84:$P$158)&gt;0),1,0)</f>
        <v>0</v>
      </c>
      <c r="AM83" s="6">
        <f>IF($D83="",0,IF(AND(AA83="",COUNTA(AB83:$AD83)&gt;0),1,0))</f>
        <v>0</v>
      </c>
      <c r="AN83" s="6">
        <f>IF($D83="",0,IF(AND(AB83="",COUNTA(AC83:$AD83)&gt;0),1,0))</f>
        <v>0</v>
      </c>
      <c r="AO83" s="6">
        <f>IF($D83="",0,IF(AND(AC83="",COUNTA(AD83:$AD83)&gt;0),1,0))</f>
        <v>0</v>
      </c>
      <c r="AP83" s="6"/>
      <c r="AQ83" s="6">
        <f t="shared" si="10"/>
        <v>0</v>
      </c>
      <c r="AR83" s="6">
        <f t="shared" si="11"/>
        <v>0</v>
      </c>
      <c r="AS83" s="6">
        <f t="shared" si="12"/>
        <v>0</v>
      </c>
      <c r="AU83" s="20">
        <f t="shared" si="13"/>
        <v>0</v>
      </c>
      <c r="AW83" s="7" t="b">
        <f t="shared" si="0"/>
        <v>0</v>
      </c>
      <c r="AX83" s="7">
        <f t="shared" si="1"/>
        <v>0</v>
      </c>
      <c r="AY83" s="7" t="str">
        <f t="shared" si="2"/>
        <v/>
      </c>
      <c r="AZ83" s="7" t="b">
        <f t="shared" si="3"/>
        <v>0</v>
      </c>
      <c r="BA83" s="7">
        <f t="shared" si="4"/>
        <v>0</v>
      </c>
      <c r="BB83" s="7" t="b">
        <f t="shared" si="5"/>
        <v>0</v>
      </c>
      <c r="BC83" s="7">
        <f t="shared" si="6"/>
        <v>0</v>
      </c>
    </row>
    <row r="84" spans="1:55" ht="15" customHeight="1">
      <c r="A84" s="41"/>
      <c r="B84" s="30"/>
      <c r="C84" s="63" t="s">
        <v>115</v>
      </c>
      <c r="D84" s="362"/>
      <c r="E84" s="363"/>
      <c r="F84" s="363"/>
      <c r="G84" s="363"/>
      <c r="H84" s="363"/>
      <c r="I84" s="363"/>
      <c r="J84" s="363"/>
      <c r="K84" s="363"/>
      <c r="L84" s="363"/>
      <c r="M84" s="363"/>
      <c r="N84" s="363"/>
      <c r="O84" s="363"/>
      <c r="P84" s="364"/>
      <c r="Q84" s="357"/>
      <c r="R84" s="358"/>
      <c r="S84" s="357"/>
      <c r="T84" s="304"/>
      <c r="U84" s="304"/>
      <c r="V84" s="358"/>
      <c r="W84" s="357"/>
      <c r="X84" s="304"/>
      <c r="Y84" s="304"/>
      <c r="Z84" s="358"/>
      <c r="AA84" s="116"/>
      <c r="AB84" s="116"/>
      <c r="AC84" s="116"/>
      <c r="AD84" s="116"/>
      <c r="AE84" s="19"/>
      <c r="AG84" s="5">
        <f t="shared" si="7"/>
        <v>27</v>
      </c>
      <c r="AH84" s="5">
        <f t="shared" si="8"/>
        <v>0</v>
      </c>
      <c r="AJ84" s="4">
        <f t="shared" si="9"/>
        <v>0</v>
      </c>
      <c r="AL84" s="6">
        <f>IF(AND(D84="",COUNTA($D85:$P$158)&gt;0),1,0)</f>
        <v>0</v>
      </c>
      <c r="AM84" s="6">
        <f>IF($D84="",0,IF(AND(AA84="",COUNTA(AB84:$AD84)&gt;0),1,0))</f>
        <v>0</v>
      </c>
      <c r="AN84" s="6">
        <f>IF($D84="",0,IF(AND(AB84="",COUNTA(AC84:$AD84)&gt;0),1,0))</f>
        <v>0</v>
      </c>
      <c r="AO84" s="6">
        <f>IF($D84="",0,IF(AND(AC84="",COUNTA(AD84:$AD84)&gt;0),1,0))</f>
        <v>0</v>
      </c>
      <c r="AP84" s="6"/>
      <c r="AQ84" s="6">
        <f t="shared" si="10"/>
        <v>0</v>
      </c>
      <c r="AR84" s="6">
        <f t="shared" si="11"/>
        <v>0</v>
      </c>
      <c r="AS84" s="6">
        <f t="shared" si="12"/>
        <v>0</v>
      </c>
      <c r="AU84" s="20">
        <f t="shared" si="13"/>
        <v>0</v>
      </c>
      <c r="AW84" s="7" t="b">
        <f t="shared" si="0"/>
        <v>0</v>
      </c>
      <c r="AX84" s="7">
        <f t="shared" si="1"/>
        <v>0</v>
      </c>
      <c r="AY84" s="7" t="str">
        <f t="shared" si="2"/>
        <v/>
      </c>
      <c r="AZ84" s="7" t="b">
        <f t="shared" si="3"/>
        <v>0</v>
      </c>
      <c r="BA84" s="7">
        <f t="shared" si="4"/>
        <v>0</v>
      </c>
      <c r="BB84" s="7" t="b">
        <f t="shared" si="5"/>
        <v>0</v>
      </c>
      <c r="BC84" s="7">
        <f t="shared" si="6"/>
        <v>0</v>
      </c>
    </row>
    <row r="85" spans="1:55" ht="15" customHeight="1">
      <c r="A85" s="41"/>
      <c r="B85" s="30"/>
      <c r="C85" s="63" t="s">
        <v>116</v>
      </c>
      <c r="D85" s="362"/>
      <c r="E85" s="363"/>
      <c r="F85" s="363"/>
      <c r="G85" s="363"/>
      <c r="H85" s="363"/>
      <c r="I85" s="363"/>
      <c r="J85" s="363"/>
      <c r="K85" s="363"/>
      <c r="L85" s="363"/>
      <c r="M85" s="363"/>
      <c r="N85" s="363"/>
      <c r="O85" s="363"/>
      <c r="P85" s="364"/>
      <c r="Q85" s="357"/>
      <c r="R85" s="358"/>
      <c r="S85" s="357"/>
      <c r="T85" s="304"/>
      <c r="U85" s="304"/>
      <c r="V85" s="358"/>
      <c r="W85" s="357"/>
      <c r="X85" s="304"/>
      <c r="Y85" s="304"/>
      <c r="Z85" s="358"/>
      <c r="AA85" s="116"/>
      <c r="AB85" s="116"/>
      <c r="AC85" s="116"/>
      <c r="AD85" s="116"/>
      <c r="AE85" s="19"/>
      <c r="AG85" s="5">
        <f t="shared" si="7"/>
        <v>27</v>
      </c>
      <c r="AH85" s="5">
        <f t="shared" si="8"/>
        <v>0</v>
      </c>
      <c r="AJ85" s="4">
        <f t="shared" si="9"/>
        <v>0</v>
      </c>
      <c r="AL85" s="6">
        <f>IF(AND(D85="",COUNTA($D86:$P$158)&gt;0),1,0)</f>
        <v>0</v>
      </c>
      <c r="AM85" s="6">
        <f>IF($D85="",0,IF(AND(AA85="",COUNTA(AB85:$AD85)&gt;0),1,0))</f>
        <v>0</v>
      </c>
      <c r="AN85" s="6">
        <f>IF($D85="",0,IF(AND(AB85="",COUNTA(AC85:$AD85)&gt;0),1,0))</f>
        <v>0</v>
      </c>
      <c r="AO85" s="6">
        <f>IF($D85="",0,IF(AND(AC85="",COUNTA(AD85:$AD85)&gt;0),1,0))</f>
        <v>0</v>
      </c>
      <c r="AP85" s="6"/>
      <c r="AQ85" s="6">
        <f t="shared" si="10"/>
        <v>0</v>
      </c>
      <c r="AR85" s="6">
        <f t="shared" si="11"/>
        <v>0</v>
      </c>
      <c r="AS85" s="6">
        <f t="shared" si="12"/>
        <v>0</v>
      </c>
      <c r="AU85" s="20">
        <f t="shared" si="13"/>
        <v>0</v>
      </c>
      <c r="AW85" s="7" t="b">
        <f t="shared" si="0"/>
        <v>0</v>
      </c>
      <c r="AX85" s="7">
        <f t="shared" si="1"/>
        <v>0</v>
      </c>
      <c r="AY85" s="7" t="str">
        <f t="shared" si="2"/>
        <v/>
      </c>
      <c r="AZ85" s="7" t="b">
        <f t="shared" si="3"/>
        <v>0</v>
      </c>
      <c r="BA85" s="7">
        <f t="shared" si="4"/>
        <v>0</v>
      </c>
      <c r="BB85" s="7" t="b">
        <f t="shared" si="5"/>
        <v>0</v>
      </c>
      <c r="BC85" s="7">
        <f t="shared" si="6"/>
        <v>0</v>
      </c>
    </row>
    <row r="86" spans="1:55" ht="15" customHeight="1">
      <c r="A86" s="41"/>
      <c r="B86" s="30"/>
      <c r="C86" s="63" t="s">
        <v>117</v>
      </c>
      <c r="D86" s="362"/>
      <c r="E86" s="363"/>
      <c r="F86" s="363"/>
      <c r="G86" s="363"/>
      <c r="H86" s="363"/>
      <c r="I86" s="363"/>
      <c r="J86" s="363"/>
      <c r="K86" s="363"/>
      <c r="L86" s="363"/>
      <c r="M86" s="363"/>
      <c r="N86" s="363"/>
      <c r="O86" s="363"/>
      <c r="P86" s="364"/>
      <c r="Q86" s="357"/>
      <c r="R86" s="358"/>
      <c r="S86" s="357"/>
      <c r="T86" s="304"/>
      <c r="U86" s="304"/>
      <c r="V86" s="358"/>
      <c r="W86" s="357"/>
      <c r="X86" s="304"/>
      <c r="Y86" s="304"/>
      <c r="Z86" s="358"/>
      <c r="AA86" s="116"/>
      <c r="AB86" s="116"/>
      <c r="AC86" s="116"/>
      <c r="AD86" s="116"/>
      <c r="AE86" s="19"/>
      <c r="AG86" s="5">
        <f t="shared" si="7"/>
        <v>27</v>
      </c>
      <c r="AH86" s="5">
        <f t="shared" si="8"/>
        <v>0</v>
      </c>
      <c r="AJ86" s="4">
        <f t="shared" si="9"/>
        <v>0</v>
      </c>
      <c r="AL86" s="6">
        <f>IF(AND(D86="",COUNTA($D87:$P$158)&gt;0),1,0)</f>
        <v>0</v>
      </c>
      <c r="AM86" s="6">
        <f>IF($D86="",0,IF(AND(AA86="",COUNTA(AB86:$AD86)&gt;0),1,0))</f>
        <v>0</v>
      </c>
      <c r="AN86" s="6">
        <f>IF($D86="",0,IF(AND(AB86="",COUNTA(AC86:$AD86)&gt;0),1,0))</f>
        <v>0</v>
      </c>
      <c r="AO86" s="6">
        <f>IF($D86="",0,IF(AND(AC86="",COUNTA(AD86:$AD86)&gt;0),1,0))</f>
        <v>0</v>
      </c>
      <c r="AP86" s="6"/>
      <c r="AQ86" s="6">
        <f t="shared" si="10"/>
        <v>0</v>
      </c>
      <c r="AR86" s="6">
        <f t="shared" si="11"/>
        <v>0</v>
      </c>
      <c r="AS86" s="6">
        <f t="shared" si="12"/>
        <v>0</v>
      </c>
      <c r="AU86" s="20">
        <f t="shared" si="13"/>
        <v>0</v>
      </c>
      <c r="AW86" s="7" t="b">
        <f t="shared" si="0"/>
        <v>0</v>
      </c>
      <c r="AX86" s="7">
        <f t="shared" si="1"/>
        <v>0</v>
      </c>
      <c r="AY86" s="7" t="str">
        <f t="shared" si="2"/>
        <v/>
      </c>
      <c r="AZ86" s="7" t="b">
        <f t="shared" si="3"/>
        <v>0</v>
      </c>
      <c r="BA86" s="7">
        <f t="shared" si="4"/>
        <v>0</v>
      </c>
      <c r="BB86" s="7" t="b">
        <f t="shared" si="5"/>
        <v>0</v>
      </c>
      <c r="BC86" s="7">
        <f t="shared" si="6"/>
        <v>0</v>
      </c>
    </row>
    <row r="87" spans="1:55" ht="15" customHeight="1">
      <c r="A87" s="41"/>
      <c r="B87" s="30"/>
      <c r="C87" s="63" t="s">
        <v>118</v>
      </c>
      <c r="D87" s="362"/>
      <c r="E87" s="363"/>
      <c r="F87" s="363"/>
      <c r="G87" s="363"/>
      <c r="H87" s="363"/>
      <c r="I87" s="363"/>
      <c r="J87" s="363"/>
      <c r="K87" s="363"/>
      <c r="L87" s="363"/>
      <c r="M87" s="363"/>
      <c r="N87" s="363"/>
      <c r="O87" s="363"/>
      <c r="P87" s="364"/>
      <c r="Q87" s="357"/>
      <c r="R87" s="358"/>
      <c r="S87" s="357"/>
      <c r="T87" s="304"/>
      <c r="U87" s="304"/>
      <c r="V87" s="358"/>
      <c r="W87" s="357"/>
      <c r="X87" s="304"/>
      <c r="Y87" s="304"/>
      <c r="Z87" s="358"/>
      <c r="AA87" s="116"/>
      <c r="AB87" s="116"/>
      <c r="AC87" s="116"/>
      <c r="AD87" s="116"/>
      <c r="AE87" s="19"/>
      <c r="AG87" s="5">
        <f t="shared" si="7"/>
        <v>27</v>
      </c>
      <c r="AH87" s="5">
        <f t="shared" si="8"/>
        <v>0</v>
      </c>
      <c r="AJ87" s="4">
        <f t="shared" si="9"/>
        <v>0</v>
      </c>
      <c r="AL87" s="6">
        <f>IF(AND(D87="",COUNTA($D88:$P$158)&gt;0),1,0)</f>
        <v>0</v>
      </c>
      <c r="AM87" s="6">
        <f>IF($D87="",0,IF(AND(AA87="",COUNTA(AB87:$AD87)&gt;0),1,0))</f>
        <v>0</v>
      </c>
      <c r="AN87" s="6">
        <f>IF($D87="",0,IF(AND(AB87="",COUNTA(AC87:$AD87)&gt;0),1,0))</f>
        <v>0</v>
      </c>
      <c r="AO87" s="6">
        <f>IF($D87="",0,IF(AND(AC87="",COUNTA(AD87:$AD87)&gt;0),1,0))</f>
        <v>0</v>
      </c>
      <c r="AP87" s="6"/>
      <c r="AQ87" s="6">
        <f t="shared" si="10"/>
        <v>0</v>
      </c>
      <c r="AR87" s="6">
        <f t="shared" si="11"/>
        <v>0</v>
      </c>
      <c r="AS87" s="6">
        <f t="shared" si="12"/>
        <v>0</v>
      </c>
      <c r="AU87" s="20">
        <f t="shared" si="13"/>
        <v>0</v>
      </c>
      <c r="AW87" s="7" t="b">
        <f t="shared" si="0"/>
        <v>0</v>
      </c>
      <c r="AX87" s="7">
        <f t="shared" si="1"/>
        <v>0</v>
      </c>
      <c r="AY87" s="7" t="str">
        <f t="shared" si="2"/>
        <v/>
      </c>
      <c r="AZ87" s="7" t="b">
        <f t="shared" si="3"/>
        <v>0</v>
      </c>
      <c r="BA87" s="7">
        <f t="shared" si="4"/>
        <v>0</v>
      </c>
      <c r="BB87" s="7" t="b">
        <f t="shared" si="5"/>
        <v>0</v>
      </c>
      <c r="BC87" s="7">
        <f t="shared" si="6"/>
        <v>0</v>
      </c>
    </row>
    <row r="88" spans="1:55" ht="15" customHeight="1">
      <c r="A88" s="41"/>
      <c r="B88" s="30"/>
      <c r="C88" s="63" t="s">
        <v>119</v>
      </c>
      <c r="D88" s="362"/>
      <c r="E88" s="363"/>
      <c r="F88" s="363"/>
      <c r="G88" s="363"/>
      <c r="H88" s="363"/>
      <c r="I88" s="363"/>
      <c r="J88" s="363"/>
      <c r="K88" s="363"/>
      <c r="L88" s="363"/>
      <c r="M88" s="363"/>
      <c r="N88" s="363"/>
      <c r="O88" s="363"/>
      <c r="P88" s="364"/>
      <c r="Q88" s="357"/>
      <c r="R88" s="358"/>
      <c r="S88" s="357"/>
      <c r="T88" s="304"/>
      <c r="U88" s="304"/>
      <c r="V88" s="358"/>
      <c r="W88" s="357"/>
      <c r="X88" s="304"/>
      <c r="Y88" s="304"/>
      <c r="Z88" s="358"/>
      <c r="AA88" s="116"/>
      <c r="AB88" s="116"/>
      <c r="AC88" s="116"/>
      <c r="AD88" s="116"/>
      <c r="AE88" s="19"/>
      <c r="AG88" s="5">
        <f t="shared" si="7"/>
        <v>27</v>
      </c>
      <c r="AH88" s="5">
        <f t="shared" si="8"/>
        <v>0</v>
      </c>
      <c r="AJ88" s="4">
        <f t="shared" si="9"/>
        <v>0</v>
      </c>
      <c r="AL88" s="6">
        <f>IF(AND(D88="",COUNTA($D89:$P$158)&gt;0),1,0)</f>
        <v>0</v>
      </c>
      <c r="AM88" s="6">
        <f>IF($D88="",0,IF(AND(AA88="",COUNTA(AB88:$AD88)&gt;0),1,0))</f>
        <v>0</v>
      </c>
      <c r="AN88" s="6">
        <f>IF($D88="",0,IF(AND(AB88="",COUNTA(AC88:$AD88)&gt;0),1,0))</f>
        <v>0</v>
      </c>
      <c r="AO88" s="6">
        <f>IF($D88="",0,IF(AND(AC88="",COUNTA(AD88:$AD88)&gt;0),1,0))</f>
        <v>0</v>
      </c>
      <c r="AP88" s="6"/>
      <c r="AQ88" s="6">
        <f t="shared" si="10"/>
        <v>0</v>
      </c>
      <c r="AR88" s="6">
        <f t="shared" si="11"/>
        <v>0</v>
      </c>
      <c r="AS88" s="6">
        <f t="shared" si="12"/>
        <v>0</v>
      </c>
      <c r="AU88" s="20">
        <f t="shared" si="13"/>
        <v>0</v>
      </c>
      <c r="AW88" s="7" t="b">
        <f t="shared" si="0"/>
        <v>0</v>
      </c>
      <c r="AX88" s="7">
        <f t="shared" si="1"/>
        <v>0</v>
      </c>
      <c r="AY88" s="7" t="str">
        <f t="shared" si="2"/>
        <v/>
      </c>
      <c r="AZ88" s="7" t="b">
        <f t="shared" si="3"/>
        <v>0</v>
      </c>
      <c r="BA88" s="7">
        <f t="shared" si="4"/>
        <v>0</v>
      </c>
      <c r="BB88" s="7" t="b">
        <f t="shared" si="5"/>
        <v>0</v>
      </c>
      <c r="BC88" s="7">
        <f t="shared" si="6"/>
        <v>0</v>
      </c>
    </row>
    <row r="89" spans="1:55" ht="15" customHeight="1">
      <c r="A89" s="41"/>
      <c r="B89" s="30"/>
      <c r="C89" s="63" t="s">
        <v>120</v>
      </c>
      <c r="D89" s="362"/>
      <c r="E89" s="363"/>
      <c r="F89" s="363"/>
      <c r="G89" s="363"/>
      <c r="H89" s="363"/>
      <c r="I89" s="363"/>
      <c r="J89" s="363"/>
      <c r="K89" s="363"/>
      <c r="L89" s="363"/>
      <c r="M89" s="363"/>
      <c r="N89" s="363"/>
      <c r="O89" s="363"/>
      <c r="P89" s="364"/>
      <c r="Q89" s="357"/>
      <c r="R89" s="358"/>
      <c r="S89" s="357"/>
      <c r="T89" s="304"/>
      <c r="U89" s="304"/>
      <c r="V89" s="358"/>
      <c r="W89" s="357"/>
      <c r="X89" s="304"/>
      <c r="Y89" s="304"/>
      <c r="Z89" s="358"/>
      <c r="AA89" s="116"/>
      <c r="AB89" s="116"/>
      <c r="AC89" s="116"/>
      <c r="AD89" s="116"/>
      <c r="AE89" s="19"/>
      <c r="AG89" s="5">
        <f t="shared" si="7"/>
        <v>27</v>
      </c>
      <c r="AH89" s="5">
        <f t="shared" si="8"/>
        <v>0</v>
      </c>
      <c r="AJ89" s="4">
        <f t="shared" si="9"/>
        <v>0</v>
      </c>
      <c r="AL89" s="6">
        <f>IF(AND(D89="",COUNTA($D90:$P$158)&gt;0),1,0)</f>
        <v>0</v>
      </c>
      <c r="AM89" s="6">
        <f>IF($D89="",0,IF(AND(AA89="",COUNTA(AB89:$AD89)&gt;0),1,0))</f>
        <v>0</v>
      </c>
      <c r="AN89" s="6">
        <f>IF($D89="",0,IF(AND(AB89="",COUNTA(AC89:$AD89)&gt;0),1,0))</f>
        <v>0</v>
      </c>
      <c r="AO89" s="6">
        <f>IF($D89="",0,IF(AND(AC89="",COUNTA(AD89:$AD89)&gt;0),1,0))</f>
        <v>0</v>
      </c>
      <c r="AP89" s="6"/>
      <c r="AQ89" s="6">
        <f t="shared" si="10"/>
        <v>0</v>
      </c>
      <c r="AR89" s="6">
        <f t="shared" si="11"/>
        <v>0</v>
      </c>
      <c r="AS89" s="6">
        <f t="shared" si="12"/>
        <v>0</v>
      </c>
      <c r="AU89" s="20">
        <f t="shared" si="13"/>
        <v>0</v>
      </c>
      <c r="AW89" s="7" t="b">
        <f t="shared" si="0"/>
        <v>0</v>
      </c>
      <c r="AX89" s="7">
        <f t="shared" si="1"/>
        <v>0</v>
      </c>
      <c r="AY89" s="7" t="str">
        <f t="shared" si="2"/>
        <v/>
      </c>
      <c r="AZ89" s="7" t="b">
        <f t="shared" si="3"/>
        <v>0</v>
      </c>
      <c r="BA89" s="7">
        <f t="shared" si="4"/>
        <v>0</v>
      </c>
      <c r="BB89" s="7" t="b">
        <f t="shared" si="5"/>
        <v>0</v>
      </c>
      <c r="BC89" s="7">
        <f t="shared" si="6"/>
        <v>0</v>
      </c>
    </row>
    <row r="90" spans="1:55" ht="15" customHeight="1">
      <c r="A90" s="41"/>
      <c r="B90" s="30"/>
      <c r="C90" s="63" t="s">
        <v>121</v>
      </c>
      <c r="D90" s="362"/>
      <c r="E90" s="363"/>
      <c r="F90" s="363"/>
      <c r="G90" s="363"/>
      <c r="H90" s="363"/>
      <c r="I90" s="363"/>
      <c r="J90" s="363"/>
      <c r="K90" s="363"/>
      <c r="L90" s="363"/>
      <c r="M90" s="363"/>
      <c r="N90" s="363"/>
      <c r="O90" s="363"/>
      <c r="P90" s="364"/>
      <c r="Q90" s="357"/>
      <c r="R90" s="358"/>
      <c r="S90" s="357"/>
      <c r="T90" s="304"/>
      <c r="U90" s="304"/>
      <c r="V90" s="358"/>
      <c r="W90" s="357"/>
      <c r="X90" s="304"/>
      <c r="Y90" s="304"/>
      <c r="Z90" s="358"/>
      <c r="AA90" s="116"/>
      <c r="AB90" s="116"/>
      <c r="AC90" s="116"/>
      <c r="AD90" s="116"/>
      <c r="AE90" s="19"/>
      <c r="AG90" s="5">
        <f t="shared" si="7"/>
        <v>27</v>
      </c>
      <c r="AH90" s="5">
        <f t="shared" si="8"/>
        <v>0</v>
      </c>
      <c r="AJ90" s="4">
        <f t="shared" si="9"/>
        <v>0</v>
      </c>
      <c r="AL90" s="6">
        <f>IF(AND(D90="",COUNTA($D91:$P$158)&gt;0),1,0)</f>
        <v>0</v>
      </c>
      <c r="AM90" s="6">
        <f>IF($D90="",0,IF(AND(AA90="",COUNTA(AB90:$AD90)&gt;0),1,0))</f>
        <v>0</v>
      </c>
      <c r="AN90" s="6">
        <f>IF($D90="",0,IF(AND(AB90="",COUNTA(AC90:$AD90)&gt;0),1,0))</f>
        <v>0</v>
      </c>
      <c r="AO90" s="6">
        <f>IF($D90="",0,IF(AND(AC90="",COUNTA(AD90:$AD90)&gt;0),1,0))</f>
        <v>0</v>
      </c>
      <c r="AP90" s="6"/>
      <c r="AQ90" s="6">
        <f t="shared" si="10"/>
        <v>0</v>
      </c>
      <c r="AR90" s="6">
        <f t="shared" si="11"/>
        <v>0</v>
      </c>
      <c r="AS90" s="6">
        <f t="shared" si="12"/>
        <v>0</v>
      </c>
      <c r="AU90" s="20">
        <f t="shared" si="13"/>
        <v>0</v>
      </c>
      <c r="AW90" s="7" t="b">
        <f t="shared" si="0"/>
        <v>0</v>
      </c>
      <c r="AX90" s="7">
        <f t="shared" si="1"/>
        <v>0</v>
      </c>
      <c r="AY90" s="7" t="str">
        <f t="shared" si="2"/>
        <v/>
      </c>
      <c r="AZ90" s="7" t="b">
        <f t="shared" si="3"/>
        <v>0</v>
      </c>
      <c r="BA90" s="7">
        <f t="shared" si="4"/>
        <v>0</v>
      </c>
      <c r="BB90" s="7" t="b">
        <f t="shared" si="5"/>
        <v>0</v>
      </c>
      <c r="BC90" s="7">
        <f t="shared" si="6"/>
        <v>0</v>
      </c>
    </row>
    <row r="91" spans="1:55" ht="15" customHeight="1">
      <c r="A91" s="41"/>
      <c r="B91" s="30"/>
      <c r="C91" s="63" t="s">
        <v>122</v>
      </c>
      <c r="D91" s="362"/>
      <c r="E91" s="363"/>
      <c r="F91" s="363"/>
      <c r="G91" s="363"/>
      <c r="H91" s="363"/>
      <c r="I91" s="363"/>
      <c r="J91" s="363"/>
      <c r="K91" s="363"/>
      <c r="L91" s="363"/>
      <c r="M91" s="363"/>
      <c r="N91" s="363"/>
      <c r="O91" s="363"/>
      <c r="P91" s="364"/>
      <c r="Q91" s="357"/>
      <c r="R91" s="358"/>
      <c r="S91" s="357"/>
      <c r="T91" s="304"/>
      <c r="U91" s="304"/>
      <c r="V91" s="358"/>
      <c r="W91" s="357"/>
      <c r="X91" s="304"/>
      <c r="Y91" s="304"/>
      <c r="Z91" s="358"/>
      <c r="AA91" s="116"/>
      <c r="AB91" s="116"/>
      <c r="AC91" s="116"/>
      <c r="AD91" s="116"/>
      <c r="AE91" s="19"/>
      <c r="AG91" s="5">
        <f t="shared" si="7"/>
        <v>27</v>
      </c>
      <c r="AH91" s="5">
        <f t="shared" si="8"/>
        <v>0</v>
      </c>
      <c r="AJ91" s="4">
        <f t="shared" si="9"/>
        <v>0</v>
      </c>
      <c r="AL91" s="6">
        <f>IF(AND(D91="",COUNTA($D92:$P$158)&gt;0),1,0)</f>
        <v>0</v>
      </c>
      <c r="AM91" s="6">
        <f>IF($D91="",0,IF(AND(AA91="",COUNTA(AB91:$AD91)&gt;0),1,0))</f>
        <v>0</v>
      </c>
      <c r="AN91" s="6">
        <f>IF($D91="",0,IF(AND(AB91="",COUNTA(AC91:$AD91)&gt;0),1,0))</f>
        <v>0</v>
      </c>
      <c r="AO91" s="6">
        <f>IF($D91="",0,IF(AND(AC91="",COUNTA(AD91:$AD91)&gt;0),1,0))</f>
        <v>0</v>
      </c>
      <c r="AP91" s="6"/>
      <c r="AQ91" s="6">
        <f t="shared" si="10"/>
        <v>0</v>
      </c>
      <c r="AR91" s="6">
        <f t="shared" si="11"/>
        <v>0</v>
      </c>
      <c r="AS91" s="6">
        <f t="shared" si="12"/>
        <v>0</v>
      </c>
      <c r="AU91" s="20">
        <f t="shared" si="13"/>
        <v>0</v>
      </c>
      <c r="AW91" s="7" t="b">
        <f t="shared" si="0"/>
        <v>0</v>
      </c>
      <c r="AX91" s="7">
        <f t="shared" si="1"/>
        <v>0</v>
      </c>
      <c r="AY91" s="7" t="str">
        <f t="shared" si="2"/>
        <v/>
      </c>
      <c r="AZ91" s="7" t="b">
        <f t="shared" si="3"/>
        <v>0</v>
      </c>
      <c r="BA91" s="7">
        <f t="shared" si="4"/>
        <v>0</v>
      </c>
      <c r="BB91" s="7" t="b">
        <f t="shared" si="5"/>
        <v>0</v>
      </c>
      <c r="BC91" s="7">
        <f t="shared" si="6"/>
        <v>0</v>
      </c>
    </row>
    <row r="92" spans="1:55" ht="15" customHeight="1">
      <c r="A92" s="41"/>
      <c r="B92" s="30"/>
      <c r="C92" s="63" t="s">
        <v>123</v>
      </c>
      <c r="D92" s="362"/>
      <c r="E92" s="363"/>
      <c r="F92" s="363"/>
      <c r="G92" s="363"/>
      <c r="H92" s="363"/>
      <c r="I92" s="363"/>
      <c r="J92" s="363"/>
      <c r="K92" s="363"/>
      <c r="L92" s="363"/>
      <c r="M92" s="363"/>
      <c r="N92" s="363"/>
      <c r="O92" s="363"/>
      <c r="P92" s="364"/>
      <c r="Q92" s="357"/>
      <c r="R92" s="358"/>
      <c r="S92" s="357"/>
      <c r="T92" s="304"/>
      <c r="U92" s="304"/>
      <c r="V92" s="358"/>
      <c r="W92" s="357"/>
      <c r="X92" s="304"/>
      <c r="Y92" s="304"/>
      <c r="Z92" s="358"/>
      <c r="AA92" s="116"/>
      <c r="AB92" s="116"/>
      <c r="AC92" s="116"/>
      <c r="AD92" s="116"/>
      <c r="AE92" s="19"/>
      <c r="AG92" s="5">
        <f t="shared" si="7"/>
        <v>27</v>
      </c>
      <c r="AH92" s="5">
        <f t="shared" si="8"/>
        <v>0</v>
      </c>
      <c r="AJ92" s="4">
        <f t="shared" si="9"/>
        <v>0</v>
      </c>
      <c r="AL92" s="6">
        <f>IF(AND(D92="",COUNTA($D93:$P$158)&gt;0),1,0)</f>
        <v>0</v>
      </c>
      <c r="AM92" s="6">
        <f>IF($D92="",0,IF(AND(AA92="",COUNTA(AB92:$AD92)&gt;0),1,0))</f>
        <v>0</v>
      </c>
      <c r="AN92" s="6">
        <f>IF($D92="",0,IF(AND(AB92="",COUNTA(AC92:$AD92)&gt;0),1,0))</f>
        <v>0</v>
      </c>
      <c r="AO92" s="6">
        <f>IF($D92="",0,IF(AND(AC92="",COUNTA(AD92:$AD92)&gt;0),1,0))</f>
        <v>0</v>
      </c>
      <c r="AP92" s="6"/>
      <c r="AQ92" s="6">
        <f t="shared" si="10"/>
        <v>0</v>
      </c>
      <c r="AR92" s="6">
        <f t="shared" si="11"/>
        <v>0</v>
      </c>
      <c r="AS92" s="6">
        <f t="shared" si="12"/>
        <v>0</v>
      </c>
      <c r="AU92" s="20">
        <f t="shared" si="13"/>
        <v>0</v>
      </c>
      <c r="AW92" s="7" t="b">
        <f t="shared" si="0"/>
        <v>0</v>
      </c>
      <c r="AX92" s="7">
        <f t="shared" si="1"/>
        <v>0</v>
      </c>
      <c r="AY92" s="7" t="str">
        <f t="shared" si="2"/>
        <v/>
      </c>
      <c r="AZ92" s="7" t="b">
        <f t="shared" si="3"/>
        <v>0</v>
      </c>
      <c r="BA92" s="7">
        <f t="shared" si="4"/>
        <v>0</v>
      </c>
      <c r="BB92" s="7" t="b">
        <f t="shared" si="5"/>
        <v>0</v>
      </c>
      <c r="BC92" s="7">
        <f t="shared" si="6"/>
        <v>0</v>
      </c>
    </row>
    <row r="93" spans="1:55" ht="15" customHeight="1">
      <c r="A93" s="41"/>
      <c r="B93" s="30"/>
      <c r="C93" s="63" t="s">
        <v>124</v>
      </c>
      <c r="D93" s="362"/>
      <c r="E93" s="363"/>
      <c r="F93" s="363"/>
      <c r="G93" s="363"/>
      <c r="H93" s="363"/>
      <c r="I93" s="363"/>
      <c r="J93" s="363"/>
      <c r="K93" s="363"/>
      <c r="L93" s="363"/>
      <c r="M93" s="363"/>
      <c r="N93" s="363"/>
      <c r="O93" s="363"/>
      <c r="P93" s="364"/>
      <c r="Q93" s="357"/>
      <c r="R93" s="358"/>
      <c r="S93" s="357"/>
      <c r="T93" s="304"/>
      <c r="U93" s="304"/>
      <c r="V93" s="358"/>
      <c r="W93" s="357"/>
      <c r="X93" s="304"/>
      <c r="Y93" s="304"/>
      <c r="Z93" s="358"/>
      <c r="AA93" s="116"/>
      <c r="AB93" s="116"/>
      <c r="AC93" s="116"/>
      <c r="AD93" s="116"/>
      <c r="AE93" s="19"/>
      <c r="AG93" s="5">
        <f t="shared" si="7"/>
        <v>27</v>
      </c>
      <c r="AH93" s="5">
        <f t="shared" si="8"/>
        <v>0</v>
      </c>
      <c r="AJ93" s="4">
        <f t="shared" si="9"/>
        <v>0</v>
      </c>
      <c r="AL93" s="6">
        <f>IF(AND(D93="",COUNTA($D94:$P$158)&gt;0),1,0)</f>
        <v>0</v>
      </c>
      <c r="AM93" s="6">
        <f>IF($D93="",0,IF(AND(AA93="",COUNTA(AB93:$AD93)&gt;0),1,0))</f>
        <v>0</v>
      </c>
      <c r="AN93" s="6">
        <f>IF($D93="",0,IF(AND(AB93="",COUNTA(AC93:$AD93)&gt;0),1,0))</f>
        <v>0</v>
      </c>
      <c r="AO93" s="6">
        <f>IF($D93="",0,IF(AND(AC93="",COUNTA(AD93:$AD93)&gt;0),1,0))</f>
        <v>0</v>
      </c>
      <c r="AP93" s="6"/>
      <c r="AQ93" s="6">
        <f t="shared" si="10"/>
        <v>0</v>
      </c>
      <c r="AR93" s="6">
        <f t="shared" si="11"/>
        <v>0</v>
      </c>
      <c r="AS93" s="6">
        <f t="shared" si="12"/>
        <v>0</v>
      </c>
      <c r="AU93" s="20">
        <f t="shared" si="13"/>
        <v>0</v>
      </c>
      <c r="AW93" s="7" t="b">
        <f t="shared" si="0"/>
        <v>0</v>
      </c>
      <c r="AX93" s="7">
        <f t="shared" si="1"/>
        <v>0</v>
      </c>
      <c r="AY93" s="7" t="str">
        <f t="shared" si="2"/>
        <v/>
      </c>
      <c r="AZ93" s="7" t="b">
        <f t="shared" si="3"/>
        <v>0</v>
      </c>
      <c r="BA93" s="7">
        <f t="shared" si="4"/>
        <v>0</v>
      </c>
      <c r="BB93" s="7" t="b">
        <f t="shared" si="5"/>
        <v>0</v>
      </c>
      <c r="BC93" s="7">
        <f t="shared" si="6"/>
        <v>0</v>
      </c>
    </row>
    <row r="94" spans="1:55" ht="15" customHeight="1">
      <c r="A94" s="41"/>
      <c r="B94" s="30"/>
      <c r="C94" s="63" t="s">
        <v>125</v>
      </c>
      <c r="D94" s="362"/>
      <c r="E94" s="363"/>
      <c r="F94" s="363"/>
      <c r="G94" s="363"/>
      <c r="H94" s="363"/>
      <c r="I94" s="363"/>
      <c r="J94" s="363"/>
      <c r="K94" s="363"/>
      <c r="L94" s="363"/>
      <c r="M94" s="363"/>
      <c r="N94" s="363"/>
      <c r="O94" s="363"/>
      <c r="P94" s="364"/>
      <c r="Q94" s="357"/>
      <c r="R94" s="358"/>
      <c r="S94" s="357"/>
      <c r="T94" s="304"/>
      <c r="U94" s="304"/>
      <c r="V94" s="358"/>
      <c r="W94" s="357"/>
      <c r="X94" s="304"/>
      <c r="Y94" s="304"/>
      <c r="Z94" s="358"/>
      <c r="AA94" s="116"/>
      <c r="AB94" s="116"/>
      <c r="AC94" s="116"/>
      <c r="AD94" s="116"/>
      <c r="AE94" s="19"/>
      <c r="AG94" s="5">
        <f t="shared" si="7"/>
        <v>27</v>
      </c>
      <c r="AH94" s="5">
        <f t="shared" si="8"/>
        <v>0</v>
      </c>
      <c r="AJ94" s="4">
        <f t="shared" si="9"/>
        <v>0</v>
      </c>
      <c r="AL94" s="6">
        <f>IF(AND(D94="",COUNTA($D95:$P$158)&gt;0),1,0)</f>
        <v>0</v>
      </c>
      <c r="AM94" s="6">
        <f>IF($D94="",0,IF(AND(AA94="",COUNTA(AB94:$AD94)&gt;0),1,0))</f>
        <v>0</v>
      </c>
      <c r="AN94" s="6">
        <f>IF($D94="",0,IF(AND(AB94="",COUNTA(AC94:$AD94)&gt;0),1,0))</f>
        <v>0</v>
      </c>
      <c r="AO94" s="6">
        <f>IF($D94="",0,IF(AND(AC94="",COUNTA(AD94:$AD94)&gt;0),1,0))</f>
        <v>0</v>
      </c>
      <c r="AP94" s="6"/>
      <c r="AQ94" s="6">
        <f t="shared" si="10"/>
        <v>0</v>
      </c>
      <c r="AR94" s="6">
        <f t="shared" si="11"/>
        <v>0</v>
      </c>
      <c r="AS94" s="6">
        <f t="shared" si="12"/>
        <v>0</v>
      </c>
      <c r="AU94" s="20">
        <f t="shared" si="13"/>
        <v>0</v>
      </c>
      <c r="AW94" s="7" t="b">
        <f t="shared" si="0"/>
        <v>0</v>
      </c>
      <c r="AX94" s="7">
        <f t="shared" si="1"/>
        <v>0</v>
      </c>
      <c r="AY94" s="7" t="str">
        <f t="shared" si="2"/>
        <v/>
      </c>
      <c r="AZ94" s="7" t="b">
        <f t="shared" si="3"/>
        <v>0</v>
      </c>
      <c r="BA94" s="7">
        <f t="shared" si="4"/>
        <v>0</v>
      </c>
      <c r="BB94" s="7" t="b">
        <f t="shared" si="5"/>
        <v>0</v>
      </c>
      <c r="BC94" s="7">
        <f t="shared" si="6"/>
        <v>0</v>
      </c>
    </row>
    <row r="95" spans="1:55" ht="15" customHeight="1">
      <c r="A95" s="41"/>
      <c r="B95" s="30"/>
      <c r="C95" s="63" t="s">
        <v>126</v>
      </c>
      <c r="D95" s="362"/>
      <c r="E95" s="363"/>
      <c r="F95" s="363"/>
      <c r="G95" s="363"/>
      <c r="H95" s="363"/>
      <c r="I95" s="363"/>
      <c r="J95" s="363"/>
      <c r="K95" s="363"/>
      <c r="L95" s="363"/>
      <c r="M95" s="363"/>
      <c r="N95" s="363"/>
      <c r="O95" s="363"/>
      <c r="P95" s="364"/>
      <c r="Q95" s="357"/>
      <c r="R95" s="358"/>
      <c r="S95" s="357"/>
      <c r="T95" s="304"/>
      <c r="U95" s="304"/>
      <c r="V95" s="358"/>
      <c r="W95" s="357"/>
      <c r="X95" s="304"/>
      <c r="Y95" s="304"/>
      <c r="Z95" s="358"/>
      <c r="AA95" s="116"/>
      <c r="AB95" s="116"/>
      <c r="AC95" s="116"/>
      <c r="AD95" s="116"/>
      <c r="AE95" s="19"/>
      <c r="AG95" s="5">
        <f t="shared" si="7"/>
        <v>27</v>
      </c>
      <c r="AH95" s="5">
        <f t="shared" si="8"/>
        <v>0</v>
      </c>
      <c r="AJ95" s="4">
        <f t="shared" si="9"/>
        <v>0</v>
      </c>
      <c r="AL95" s="6">
        <f>IF(AND(D95="",COUNTA($D96:$P$158)&gt;0),1,0)</f>
        <v>0</v>
      </c>
      <c r="AM95" s="6">
        <f>IF($D95="",0,IF(AND(AA95="",COUNTA(AB95:$AD95)&gt;0),1,0))</f>
        <v>0</v>
      </c>
      <c r="AN95" s="6">
        <f>IF($D95="",0,IF(AND(AB95="",COUNTA(AC95:$AD95)&gt;0),1,0))</f>
        <v>0</v>
      </c>
      <c r="AO95" s="6">
        <f>IF($D95="",0,IF(AND(AC95="",COUNTA(AD95:$AD95)&gt;0),1,0))</f>
        <v>0</v>
      </c>
      <c r="AP95" s="6"/>
      <c r="AQ95" s="6">
        <f t="shared" si="10"/>
        <v>0</v>
      </c>
      <c r="AR95" s="6">
        <f t="shared" si="11"/>
        <v>0</v>
      </c>
      <c r="AS95" s="6">
        <f t="shared" si="12"/>
        <v>0</v>
      </c>
      <c r="AU95" s="20">
        <f t="shared" si="13"/>
        <v>0</v>
      </c>
      <c r="AW95" s="7" t="b">
        <f t="shared" si="0"/>
        <v>0</v>
      </c>
      <c r="AX95" s="7">
        <f t="shared" si="1"/>
        <v>0</v>
      </c>
      <c r="AY95" s="7" t="str">
        <f t="shared" si="2"/>
        <v/>
      </c>
      <c r="AZ95" s="7" t="b">
        <f t="shared" si="3"/>
        <v>0</v>
      </c>
      <c r="BA95" s="7">
        <f t="shared" si="4"/>
        <v>0</v>
      </c>
      <c r="BB95" s="7" t="b">
        <f t="shared" si="5"/>
        <v>0</v>
      </c>
      <c r="BC95" s="7">
        <f t="shared" si="6"/>
        <v>0</v>
      </c>
    </row>
    <row r="96" spans="1:55" ht="15" customHeight="1">
      <c r="A96" s="41"/>
      <c r="B96" s="30"/>
      <c r="C96" s="63" t="s">
        <v>127</v>
      </c>
      <c r="D96" s="362"/>
      <c r="E96" s="363"/>
      <c r="F96" s="363"/>
      <c r="G96" s="363"/>
      <c r="H96" s="363"/>
      <c r="I96" s="363"/>
      <c r="J96" s="363"/>
      <c r="K96" s="363"/>
      <c r="L96" s="363"/>
      <c r="M96" s="363"/>
      <c r="N96" s="363"/>
      <c r="O96" s="363"/>
      <c r="P96" s="364"/>
      <c r="Q96" s="357"/>
      <c r="R96" s="358"/>
      <c r="S96" s="357"/>
      <c r="T96" s="304"/>
      <c r="U96" s="304"/>
      <c r="V96" s="358"/>
      <c r="W96" s="357"/>
      <c r="X96" s="304"/>
      <c r="Y96" s="304"/>
      <c r="Z96" s="358"/>
      <c r="AA96" s="116"/>
      <c r="AB96" s="116"/>
      <c r="AC96" s="116"/>
      <c r="AD96" s="116"/>
      <c r="AE96" s="19"/>
      <c r="AG96" s="5">
        <f t="shared" si="7"/>
        <v>27</v>
      </c>
      <c r="AH96" s="5">
        <f t="shared" si="8"/>
        <v>0</v>
      </c>
      <c r="AJ96" s="4">
        <f t="shared" si="9"/>
        <v>0</v>
      </c>
      <c r="AL96" s="6">
        <f>IF(AND(D96="",COUNTA($D97:$P$158)&gt;0),1,0)</f>
        <v>0</v>
      </c>
      <c r="AM96" s="6">
        <f>IF($D96="",0,IF(AND(AA96="",COUNTA(AB96:$AD96)&gt;0),1,0))</f>
        <v>0</v>
      </c>
      <c r="AN96" s="6">
        <f>IF($D96="",0,IF(AND(AB96="",COUNTA(AC96:$AD96)&gt;0),1,0))</f>
        <v>0</v>
      </c>
      <c r="AO96" s="6">
        <f>IF($D96="",0,IF(AND(AC96="",COUNTA(AD96:$AD96)&gt;0),1,0))</f>
        <v>0</v>
      </c>
      <c r="AP96" s="6"/>
      <c r="AQ96" s="6">
        <f t="shared" si="10"/>
        <v>0</v>
      </c>
      <c r="AR96" s="6">
        <f t="shared" si="11"/>
        <v>0</v>
      </c>
      <c r="AS96" s="6">
        <f t="shared" si="12"/>
        <v>0</v>
      </c>
      <c r="AU96" s="20">
        <f t="shared" si="13"/>
        <v>0</v>
      </c>
      <c r="AW96" s="7" t="b">
        <f t="shared" si="0"/>
        <v>0</v>
      </c>
      <c r="AX96" s="7">
        <f t="shared" si="1"/>
        <v>0</v>
      </c>
      <c r="AY96" s="7" t="str">
        <f t="shared" si="2"/>
        <v/>
      </c>
      <c r="AZ96" s="7" t="b">
        <f t="shared" si="3"/>
        <v>0</v>
      </c>
      <c r="BA96" s="7">
        <f t="shared" si="4"/>
        <v>0</v>
      </c>
      <c r="BB96" s="7" t="b">
        <f t="shared" si="5"/>
        <v>0</v>
      </c>
      <c r="BC96" s="7">
        <f t="shared" si="6"/>
        <v>0</v>
      </c>
    </row>
    <row r="97" spans="1:55" ht="15" customHeight="1">
      <c r="A97" s="41"/>
      <c r="B97" s="30"/>
      <c r="C97" s="63" t="s">
        <v>128</v>
      </c>
      <c r="D97" s="362"/>
      <c r="E97" s="363"/>
      <c r="F97" s="363"/>
      <c r="G97" s="363"/>
      <c r="H97" s="363"/>
      <c r="I97" s="363"/>
      <c r="J97" s="363"/>
      <c r="K97" s="363"/>
      <c r="L97" s="363"/>
      <c r="M97" s="363"/>
      <c r="N97" s="363"/>
      <c r="O97" s="363"/>
      <c r="P97" s="364"/>
      <c r="Q97" s="357"/>
      <c r="R97" s="358"/>
      <c r="S97" s="357"/>
      <c r="T97" s="304"/>
      <c r="U97" s="304"/>
      <c r="V97" s="358"/>
      <c r="W97" s="357"/>
      <c r="X97" s="304"/>
      <c r="Y97" s="304"/>
      <c r="Z97" s="358"/>
      <c r="AA97" s="116"/>
      <c r="AB97" s="116"/>
      <c r="AC97" s="116"/>
      <c r="AD97" s="116"/>
      <c r="AE97" s="19"/>
      <c r="AG97" s="5">
        <f t="shared" si="7"/>
        <v>27</v>
      </c>
      <c r="AH97" s="5">
        <f t="shared" si="8"/>
        <v>0</v>
      </c>
      <c r="AJ97" s="4">
        <f t="shared" si="9"/>
        <v>0</v>
      </c>
      <c r="AL97" s="6">
        <f>IF(AND(D97="",COUNTA($D98:$P$158)&gt;0),1,0)</f>
        <v>0</v>
      </c>
      <c r="AM97" s="6">
        <f>IF($D97="",0,IF(AND(AA97="",COUNTA(AB97:$AD97)&gt;0),1,0))</f>
        <v>0</v>
      </c>
      <c r="AN97" s="6">
        <f>IF($D97="",0,IF(AND(AB97="",COUNTA(AC97:$AD97)&gt;0),1,0))</f>
        <v>0</v>
      </c>
      <c r="AO97" s="6">
        <f>IF($D97="",0,IF(AND(AC97="",COUNTA(AD97:$AD97)&gt;0),1,0))</f>
        <v>0</v>
      </c>
      <c r="AP97" s="6"/>
      <c r="AQ97" s="6">
        <f t="shared" si="10"/>
        <v>0</v>
      </c>
      <c r="AR97" s="6">
        <f t="shared" si="11"/>
        <v>0</v>
      </c>
      <c r="AS97" s="6">
        <f t="shared" si="12"/>
        <v>0</v>
      </c>
      <c r="AU97" s="20">
        <f t="shared" si="13"/>
        <v>0</v>
      </c>
      <c r="AW97" s="7" t="b">
        <f t="shared" si="0"/>
        <v>0</v>
      </c>
      <c r="AX97" s="7">
        <f t="shared" si="1"/>
        <v>0</v>
      </c>
      <c r="AY97" s="7" t="str">
        <f t="shared" si="2"/>
        <v/>
      </c>
      <c r="AZ97" s="7" t="b">
        <f t="shared" si="3"/>
        <v>0</v>
      </c>
      <c r="BA97" s="7">
        <f t="shared" si="4"/>
        <v>0</v>
      </c>
      <c r="BB97" s="7" t="b">
        <f t="shared" si="5"/>
        <v>0</v>
      </c>
      <c r="BC97" s="7">
        <f t="shared" si="6"/>
        <v>0</v>
      </c>
    </row>
    <row r="98" spans="1:55" ht="15" customHeight="1">
      <c r="A98" s="41"/>
      <c r="B98" s="30"/>
      <c r="C98" s="63" t="s">
        <v>129</v>
      </c>
      <c r="D98" s="362"/>
      <c r="E98" s="363"/>
      <c r="F98" s="363"/>
      <c r="G98" s="363"/>
      <c r="H98" s="363"/>
      <c r="I98" s="363"/>
      <c r="J98" s="363"/>
      <c r="K98" s="363"/>
      <c r="L98" s="363"/>
      <c r="M98" s="363"/>
      <c r="N98" s="363"/>
      <c r="O98" s="363"/>
      <c r="P98" s="364"/>
      <c r="Q98" s="357"/>
      <c r="R98" s="358"/>
      <c r="S98" s="357"/>
      <c r="T98" s="304"/>
      <c r="U98" s="304"/>
      <c r="V98" s="358"/>
      <c r="W98" s="357"/>
      <c r="X98" s="304"/>
      <c r="Y98" s="304"/>
      <c r="Z98" s="358"/>
      <c r="AA98" s="116"/>
      <c r="AB98" s="116"/>
      <c r="AC98" s="116"/>
      <c r="AD98" s="116"/>
      <c r="AE98" s="19"/>
      <c r="AG98" s="5">
        <f t="shared" si="7"/>
        <v>27</v>
      </c>
      <c r="AH98" s="5">
        <f t="shared" si="8"/>
        <v>0</v>
      </c>
      <c r="AJ98" s="4">
        <f t="shared" si="9"/>
        <v>0</v>
      </c>
      <c r="AL98" s="6">
        <f>IF(AND(D98="",COUNTA($D99:$P$158)&gt;0),1,0)</f>
        <v>0</v>
      </c>
      <c r="AM98" s="6">
        <f>IF($D98="",0,IF(AND(AA98="",COUNTA(AB98:$AD98)&gt;0),1,0))</f>
        <v>0</v>
      </c>
      <c r="AN98" s="6">
        <f>IF($D98="",0,IF(AND(AB98="",COUNTA(AC98:$AD98)&gt;0),1,0))</f>
        <v>0</v>
      </c>
      <c r="AO98" s="6">
        <f>IF($D98="",0,IF(AND(AC98="",COUNTA(AD98:$AD98)&gt;0),1,0))</f>
        <v>0</v>
      </c>
      <c r="AP98" s="6"/>
      <c r="AQ98" s="6">
        <f t="shared" si="10"/>
        <v>0</v>
      </c>
      <c r="AR98" s="6">
        <f t="shared" si="11"/>
        <v>0</v>
      </c>
      <c r="AS98" s="6">
        <f t="shared" si="12"/>
        <v>0</v>
      </c>
      <c r="AU98" s="20">
        <f t="shared" si="13"/>
        <v>0</v>
      </c>
      <c r="AW98" s="7" t="b">
        <f t="shared" si="0"/>
        <v>0</v>
      </c>
      <c r="AX98" s="7">
        <f t="shared" si="1"/>
        <v>0</v>
      </c>
      <c r="AY98" s="7" t="str">
        <f t="shared" si="2"/>
        <v/>
      </c>
      <c r="AZ98" s="7" t="b">
        <f t="shared" si="3"/>
        <v>0</v>
      </c>
      <c r="BA98" s="7">
        <f t="shared" si="4"/>
        <v>0</v>
      </c>
      <c r="BB98" s="7" t="b">
        <f t="shared" si="5"/>
        <v>0</v>
      </c>
      <c r="BC98" s="7">
        <f t="shared" si="6"/>
        <v>0</v>
      </c>
    </row>
    <row r="99" spans="1:55" ht="15" customHeight="1">
      <c r="A99" s="41"/>
      <c r="B99" s="30"/>
      <c r="C99" s="63" t="s">
        <v>130</v>
      </c>
      <c r="D99" s="362"/>
      <c r="E99" s="363"/>
      <c r="F99" s="363"/>
      <c r="G99" s="363"/>
      <c r="H99" s="363"/>
      <c r="I99" s="363"/>
      <c r="J99" s="363"/>
      <c r="K99" s="363"/>
      <c r="L99" s="363"/>
      <c r="M99" s="363"/>
      <c r="N99" s="363"/>
      <c r="O99" s="363"/>
      <c r="P99" s="364"/>
      <c r="Q99" s="357"/>
      <c r="R99" s="358"/>
      <c r="S99" s="357"/>
      <c r="T99" s="304"/>
      <c r="U99" s="304"/>
      <c r="V99" s="358"/>
      <c r="W99" s="357"/>
      <c r="X99" s="304"/>
      <c r="Y99" s="304"/>
      <c r="Z99" s="358"/>
      <c r="AA99" s="116"/>
      <c r="AB99" s="116"/>
      <c r="AC99" s="116"/>
      <c r="AD99" s="116"/>
      <c r="AE99" s="19"/>
      <c r="AG99" s="5">
        <f t="shared" si="7"/>
        <v>27</v>
      </c>
      <c r="AH99" s="5">
        <f t="shared" si="8"/>
        <v>0</v>
      </c>
      <c r="AJ99" s="4">
        <f t="shared" si="9"/>
        <v>0</v>
      </c>
      <c r="AL99" s="6">
        <f>IF(AND(D99="",COUNTA($D100:$P$158)&gt;0),1,0)</f>
        <v>0</v>
      </c>
      <c r="AM99" s="6">
        <f>IF($D99="",0,IF(AND(AA99="",COUNTA(AB99:$AD99)&gt;0),1,0))</f>
        <v>0</v>
      </c>
      <c r="AN99" s="6">
        <f>IF($D99="",0,IF(AND(AB99="",COUNTA(AC99:$AD99)&gt;0),1,0))</f>
        <v>0</v>
      </c>
      <c r="AO99" s="6">
        <f>IF($D99="",0,IF(AND(AC99="",COUNTA(AD99:$AD99)&gt;0),1,0))</f>
        <v>0</v>
      </c>
      <c r="AP99" s="6"/>
      <c r="AQ99" s="6">
        <f t="shared" si="10"/>
        <v>0</v>
      </c>
      <c r="AR99" s="6">
        <f t="shared" si="11"/>
        <v>0</v>
      </c>
      <c r="AS99" s="6">
        <f t="shared" si="12"/>
        <v>0</v>
      </c>
      <c r="AU99" s="20">
        <f t="shared" si="13"/>
        <v>0</v>
      </c>
      <c r="AW99" s="7" t="b">
        <f t="shared" si="0"/>
        <v>0</v>
      </c>
      <c r="AX99" s="7">
        <f t="shared" si="1"/>
        <v>0</v>
      </c>
      <c r="AY99" s="7" t="str">
        <f t="shared" si="2"/>
        <v/>
      </c>
      <c r="AZ99" s="7" t="b">
        <f t="shared" si="3"/>
        <v>0</v>
      </c>
      <c r="BA99" s="7">
        <f t="shared" si="4"/>
        <v>0</v>
      </c>
      <c r="BB99" s="7" t="b">
        <f t="shared" si="5"/>
        <v>0</v>
      </c>
      <c r="BC99" s="7">
        <f t="shared" si="6"/>
        <v>0</v>
      </c>
    </row>
    <row r="100" spans="1:55" ht="15" customHeight="1">
      <c r="A100" s="41"/>
      <c r="B100" s="30"/>
      <c r="C100" s="63" t="s">
        <v>131</v>
      </c>
      <c r="D100" s="362"/>
      <c r="E100" s="363"/>
      <c r="F100" s="363"/>
      <c r="G100" s="363"/>
      <c r="H100" s="363"/>
      <c r="I100" s="363"/>
      <c r="J100" s="363"/>
      <c r="K100" s="363"/>
      <c r="L100" s="363"/>
      <c r="M100" s="363"/>
      <c r="N100" s="363"/>
      <c r="O100" s="363"/>
      <c r="P100" s="364"/>
      <c r="Q100" s="357"/>
      <c r="R100" s="358"/>
      <c r="S100" s="357"/>
      <c r="T100" s="304"/>
      <c r="U100" s="304"/>
      <c r="V100" s="358"/>
      <c r="W100" s="357"/>
      <c r="X100" s="304"/>
      <c r="Y100" s="304"/>
      <c r="Z100" s="358"/>
      <c r="AA100" s="116"/>
      <c r="AB100" s="116"/>
      <c r="AC100" s="116"/>
      <c r="AD100" s="116"/>
      <c r="AE100" s="19"/>
      <c r="AG100" s="5">
        <f t="shared" si="7"/>
        <v>27</v>
      </c>
      <c r="AH100" s="5">
        <f t="shared" si="8"/>
        <v>0</v>
      </c>
      <c r="AJ100" s="4">
        <f t="shared" si="9"/>
        <v>0</v>
      </c>
      <c r="AL100" s="6">
        <f>IF(AND(D100="",COUNTA($D101:$P$158)&gt;0),1,0)</f>
        <v>0</v>
      </c>
      <c r="AM100" s="6">
        <f>IF($D100="",0,IF(AND(AA100="",COUNTA(AB100:$AD100)&gt;0),1,0))</f>
        <v>0</v>
      </c>
      <c r="AN100" s="6">
        <f>IF($D100="",0,IF(AND(AB100="",COUNTA(AC100:$AD100)&gt;0),1,0))</f>
        <v>0</v>
      </c>
      <c r="AO100" s="6">
        <f>IF($D100="",0,IF(AND(AC100="",COUNTA(AD100:$AD100)&gt;0),1,0))</f>
        <v>0</v>
      </c>
      <c r="AP100" s="6"/>
      <c r="AQ100" s="6">
        <f t="shared" si="10"/>
        <v>0</v>
      </c>
      <c r="AR100" s="6">
        <f t="shared" si="11"/>
        <v>0</v>
      </c>
      <c r="AS100" s="6">
        <f t="shared" si="12"/>
        <v>0</v>
      </c>
      <c r="AU100" s="20">
        <f t="shared" si="13"/>
        <v>0</v>
      </c>
      <c r="AW100" s="7" t="b">
        <f t="shared" si="0"/>
        <v>0</v>
      </c>
      <c r="AX100" s="7">
        <f t="shared" si="1"/>
        <v>0</v>
      </c>
      <c r="AY100" s="7" t="str">
        <f t="shared" si="2"/>
        <v/>
      </c>
      <c r="AZ100" s="7" t="b">
        <f t="shared" si="3"/>
        <v>0</v>
      </c>
      <c r="BA100" s="7">
        <f t="shared" si="4"/>
        <v>0</v>
      </c>
      <c r="BB100" s="7" t="b">
        <f t="shared" si="5"/>
        <v>0</v>
      </c>
      <c r="BC100" s="7">
        <f t="shared" si="6"/>
        <v>0</v>
      </c>
    </row>
    <row r="101" spans="1:55" ht="15" customHeight="1">
      <c r="A101" s="41"/>
      <c r="B101" s="30"/>
      <c r="C101" s="63" t="s">
        <v>132</v>
      </c>
      <c r="D101" s="362"/>
      <c r="E101" s="363"/>
      <c r="F101" s="363"/>
      <c r="G101" s="363"/>
      <c r="H101" s="363"/>
      <c r="I101" s="363"/>
      <c r="J101" s="363"/>
      <c r="K101" s="363"/>
      <c r="L101" s="363"/>
      <c r="M101" s="363"/>
      <c r="N101" s="363"/>
      <c r="O101" s="363"/>
      <c r="P101" s="364"/>
      <c r="Q101" s="357"/>
      <c r="R101" s="358"/>
      <c r="S101" s="357"/>
      <c r="T101" s="304"/>
      <c r="U101" s="304"/>
      <c r="V101" s="358"/>
      <c r="W101" s="357"/>
      <c r="X101" s="304"/>
      <c r="Y101" s="304"/>
      <c r="Z101" s="358"/>
      <c r="AA101" s="116"/>
      <c r="AB101" s="116"/>
      <c r="AC101" s="116"/>
      <c r="AD101" s="116"/>
      <c r="AE101" s="19"/>
      <c r="AG101" s="5">
        <f t="shared" si="7"/>
        <v>27</v>
      </c>
      <c r="AH101" s="5">
        <f t="shared" si="8"/>
        <v>0</v>
      </c>
      <c r="AJ101" s="4">
        <f t="shared" si="9"/>
        <v>0</v>
      </c>
      <c r="AL101" s="6">
        <f>IF(AND(D101="",COUNTA($D102:$P$158)&gt;0),1,0)</f>
        <v>0</v>
      </c>
      <c r="AM101" s="6">
        <f>IF($D101="",0,IF(AND(AA101="",COUNTA(AB101:$AD101)&gt;0),1,0))</f>
        <v>0</v>
      </c>
      <c r="AN101" s="6">
        <f>IF($D101="",0,IF(AND(AB101="",COUNTA(AC101:$AD101)&gt;0),1,0))</f>
        <v>0</v>
      </c>
      <c r="AO101" s="6">
        <f>IF($D101="",0,IF(AND(AC101="",COUNTA(AD101:$AD101)&gt;0),1,0))</f>
        <v>0</v>
      </c>
      <c r="AP101" s="6"/>
      <c r="AQ101" s="6">
        <f t="shared" si="10"/>
        <v>0</v>
      </c>
      <c r="AR101" s="6">
        <f t="shared" si="11"/>
        <v>0</v>
      </c>
      <c r="AS101" s="6">
        <f t="shared" si="12"/>
        <v>0</v>
      </c>
      <c r="AU101" s="20">
        <f t="shared" si="13"/>
        <v>0</v>
      </c>
      <c r="AW101" s="7" t="b">
        <f t="shared" si="0"/>
        <v>0</v>
      </c>
      <c r="AX101" s="7">
        <f t="shared" si="1"/>
        <v>0</v>
      </c>
      <c r="AY101" s="7" t="str">
        <f t="shared" si="2"/>
        <v/>
      </c>
      <c r="AZ101" s="7" t="b">
        <f t="shared" si="3"/>
        <v>0</v>
      </c>
      <c r="BA101" s="7">
        <f t="shared" si="4"/>
        <v>0</v>
      </c>
      <c r="BB101" s="7" t="b">
        <f t="shared" si="5"/>
        <v>0</v>
      </c>
      <c r="BC101" s="7">
        <f t="shared" si="6"/>
        <v>0</v>
      </c>
    </row>
    <row r="102" spans="1:55" ht="15" customHeight="1">
      <c r="A102" s="41"/>
      <c r="B102" s="30"/>
      <c r="C102" s="63" t="s">
        <v>133</v>
      </c>
      <c r="D102" s="362"/>
      <c r="E102" s="363"/>
      <c r="F102" s="363"/>
      <c r="G102" s="363"/>
      <c r="H102" s="363"/>
      <c r="I102" s="363"/>
      <c r="J102" s="363"/>
      <c r="K102" s="363"/>
      <c r="L102" s="363"/>
      <c r="M102" s="363"/>
      <c r="N102" s="363"/>
      <c r="O102" s="363"/>
      <c r="P102" s="364"/>
      <c r="Q102" s="357"/>
      <c r="R102" s="358"/>
      <c r="S102" s="357"/>
      <c r="T102" s="304"/>
      <c r="U102" s="304"/>
      <c r="V102" s="358"/>
      <c r="W102" s="357"/>
      <c r="X102" s="304"/>
      <c r="Y102" s="304"/>
      <c r="Z102" s="358"/>
      <c r="AA102" s="116"/>
      <c r="AB102" s="116"/>
      <c r="AC102" s="116"/>
      <c r="AD102" s="116"/>
      <c r="AE102" s="19"/>
      <c r="AG102" s="5">
        <f t="shared" si="7"/>
        <v>27</v>
      </c>
      <c r="AH102" s="5">
        <f t="shared" si="8"/>
        <v>0</v>
      </c>
      <c r="AJ102" s="4">
        <f t="shared" si="9"/>
        <v>0</v>
      </c>
      <c r="AL102" s="6">
        <f>IF(AND(D102="",COUNTA($D103:$P$158)&gt;0),1,0)</f>
        <v>0</v>
      </c>
      <c r="AM102" s="6">
        <f>IF($D102="",0,IF(AND(AA102="",COUNTA(AB102:$AD102)&gt;0),1,0))</f>
        <v>0</v>
      </c>
      <c r="AN102" s="6">
        <f>IF($D102="",0,IF(AND(AB102="",COUNTA(AC102:$AD102)&gt;0),1,0))</f>
        <v>0</v>
      </c>
      <c r="AO102" s="6">
        <f>IF($D102="",0,IF(AND(AC102="",COUNTA(AD102:$AD102)&gt;0),1,0))</f>
        <v>0</v>
      </c>
      <c r="AP102" s="6"/>
      <c r="AQ102" s="6">
        <f t="shared" si="10"/>
        <v>0</v>
      </c>
      <c r="AR102" s="6">
        <f t="shared" si="11"/>
        <v>0</v>
      </c>
      <c r="AS102" s="6">
        <f t="shared" si="12"/>
        <v>0</v>
      </c>
      <c r="AU102" s="20">
        <f t="shared" si="13"/>
        <v>0</v>
      </c>
      <c r="AW102" s="7" t="b">
        <f t="shared" si="0"/>
        <v>0</v>
      </c>
      <c r="AX102" s="7">
        <f t="shared" si="1"/>
        <v>0</v>
      </c>
      <c r="AY102" s="7" t="str">
        <f t="shared" si="2"/>
        <v/>
      </c>
      <c r="AZ102" s="7" t="b">
        <f t="shared" si="3"/>
        <v>0</v>
      </c>
      <c r="BA102" s="7">
        <f t="shared" si="4"/>
        <v>0</v>
      </c>
      <c r="BB102" s="7" t="b">
        <f t="shared" si="5"/>
        <v>0</v>
      </c>
      <c r="BC102" s="7">
        <f t="shared" si="6"/>
        <v>0</v>
      </c>
    </row>
    <row r="103" spans="1:55" ht="15" customHeight="1">
      <c r="A103" s="41"/>
      <c r="B103" s="30"/>
      <c r="C103" s="63" t="s">
        <v>134</v>
      </c>
      <c r="D103" s="362"/>
      <c r="E103" s="363"/>
      <c r="F103" s="363"/>
      <c r="G103" s="363"/>
      <c r="H103" s="363"/>
      <c r="I103" s="363"/>
      <c r="J103" s="363"/>
      <c r="K103" s="363"/>
      <c r="L103" s="363"/>
      <c r="M103" s="363"/>
      <c r="N103" s="363"/>
      <c r="O103" s="363"/>
      <c r="P103" s="364"/>
      <c r="Q103" s="357"/>
      <c r="R103" s="358"/>
      <c r="S103" s="357"/>
      <c r="T103" s="304"/>
      <c r="U103" s="304"/>
      <c r="V103" s="358"/>
      <c r="W103" s="357"/>
      <c r="X103" s="304"/>
      <c r="Y103" s="304"/>
      <c r="Z103" s="358"/>
      <c r="AA103" s="116"/>
      <c r="AB103" s="116"/>
      <c r="AC103" s="116"/>
      <c r="AD103" s="116"/>
      <c r="AE103" s="19"/>
      <c r="AG103" s="5">
        <f t="shared" si="7"/>
        <v>27</v>
      </c>
      <c r="AH103" s="5">
        <f t="shared" si="8"/>
        <v>0</v>
      </c>
      <c r="AJ103" s="4">
        <f t="shared" si="9"/>
        <v>0</v>
      </c>
      <c r="AL103" s="6">
        <f>IF(AND(D103="",COUNTA($D104:$P$158)&gt;0),1,0)</f>
        <v>0</v>
      </c>
      <c r="AM103" s="6">
        <f>IF($D103="",0,IF(AND(AA103="",COUNTA(AB103:$AD103)&gt;0),1,0))</f>
        <v>0</v>
      </c>
      <c r="AN103" s="6">
        <f>IF($D103="",0,IF(AND(AB103="",COUNTA(AC103:$AD103)&gt;0),1,0))</f>
        <v>0</v>
      </c>
      <c r="AO103" s="6">
        <f>IF($D103="",0,IF(AND(AC103="",COUNTA(AD103:$AD103)&gt;0),1,0))</f>
        <v>0</v>
      </c>
      <c r="AP103" s="6"/>
      <c r="AQ103" s="6">
        <f t="shared" si="10"/>
        <v>0</v>
      </c>
      <c r="AR103" s="6">
        <f t="shared" si="11"/>
        <v>0</v>
      </c>
      <c r="AS103" s="6">
        <f t="shared" si="12"/>
        <v>0</v>
      </c>
      <c r="AU103" s="20">
        <f t="shared" si="13"/>
        <v>0</v>
      </c>
      <c r="AW103" s="7" t="b">
        <f t="shared" si="0"/>
        <v>0</v>
      </c>
      <c r="AX103" s="7">
        <f t="shared" si="1"/>
        <v>0</v>
      </c>
      <c r="AY103" s="7" t="str">
        <f t="shared" si="2"/>
        <v/>
      </c>
      <c r="AZ103" s="7" t="b">
        <f t="shared" si="3"/>
        <v>0</v>
      </c>
      <c r="BA103" s="7">
        <f t="shared" si="4"/>
        <v>0</v>
      </c>
      <c r="BB103" s="7" t="b">
        <f t="shared" si="5"/>
        <v>0</v>
      </c>
      <c r="BC103" s="7">
        <f t="shared" si="6"/>
        <v>0</v>
      </c>
    </row>
    <row r="104" spans="1:55" ht="15" customHeight="1">
      <c r="A104" s="41"/>
      <c r="B104" s="30"/>
      <c r="C104" s="63" t="s">
        <v>135</v>
      </c>
      <c r="D104" s="362"/>
      <c r="E104" s="363"/>
      <c r="F104" s="363"/>
      <c r="G104" s="363"/>
      <c r="H104" s="363"/>
      <c r="I104" s="363"/>
      <c r="J104" s="363"/>
      <c r="K104" s="363"/>
      <c r="L104" s="363"/>
      <c r="M104" s="363"/>
      <c r="N104" s="363"/>
      <c r="O104" s="363"/>
      <c r="P104" s="364"/>
      <c r="Q104" s="357"/>
      <c r="R104" s="358"/>
      <c r="S104" s="357"/>
      <c r="T104" s="304"/>
      <c r="U104" s="304"/>
      <c r="V104" s="358"/>
      <c r="W104" s="357"/>
      <c r="X104" s="304"/>
      <c r="Y104" s="304"/>
      <c r="Z104" s="358"/>
      <c r="AA104" s="116"/>
      <c r="AB104" s="116"/>
      <c r="AC104" s="116"/>
      <c r="AD104" s="116"/>
      <c r="AE104" s="19"/>
      <c r="AG104" s="5">
        <f t="shared" si="7"/>
        <v>27</v>
      </c>
      <c r="AH104" s="5">
        <f t="shared" si="8"/>
        <v>0</v>
      </c>
      <c r="AJ104" s="4">
        <f t="shared" si="9"/>
        <v>0</v>
      </c>
      <c r="AL104" s="6">
        <f>IF(AND(D104="",COUNTA($D105:$P$158)&gt;0),1,0)</f>
        <v>0</v>
      </c>
      <c r="AM104" s="6">
        <f>IF($D104="",0,IF(AND(AA104="",COUNTA(AB104:$AD104)&gt;0),1,0))</f>
        <v>0</v>
      </c>
      <c r="AN104" s="6">
        <f>IF($D104="",0,IF(AND(AB104="",COUNTA(AC104:$AD104)&gt;0),1,0))</f>
        <v>0</v>
      </c>
      <c r="AO104" s="6">
        <f>IF($D104="",0,IF(AND(AC104="",COUNTA(AD104:$AD104)&gt;0),1,0))</f>
        <v>0</v>
      </c>
      <c r="AP104" s="6"/>
      <c r="AQ104" s="6">
        <f t="shared" si="10"/>
        <v>0</v>
      </c>
      <c r="AR104" s="6">
        <f t="shared" si="11"/>
        <v>0</v>
      </c>
      <c r="AS104" s="6">
        <f t="shared" si="12"/>
        <v>0</v>
      </c>
      <c r="AU104" s="20">
        <f t="shared" si="13"/>
        <v>0</v>
      </c>
      <c r="AW104" s="7" t="b">
        <f t="shared" ref="AW104:AW158" si="14">NOT(EXACT(D104,UPPER(D104)))</f>
        <v>0</v>
      </c>
      <c r="AX104" s="7">
        <f t="shared" ref="AX104:AX158" si="15">COUNTIF(AW104,"VERDADERO")</f>
        <v>0</v>
      </c>
      <c r="AY104" s="7" t="str">
        <f t="shared" ref="AY104:AY158" si="16">SUBSTITUTE( SUBSTITUTE( SUBSTITUTE( SUBSTITUTE( SUBSTITUTE( SUBSTITUTE( SUBSTITUTE( SUBSTITUTE( SUBSTITUTE( SUBSTITUTE(D104, "á", "a"), "é", "e"), "í", "i"), "ó", "o"), "ú", "u"), "Á", "A"), "É", "E"), "Í", "I"), "Ó", "O"), "Ú", "U")</f>
        <v/>
      </c>
      <c r="AZ104" s="7" t="b">
        <f t="shared" ref="AZ104:AZ158" si="17">NOT(EXACT(D104,AY104))</f>
        <v>0</v>
      </c>
      <c r="BA104" s="7">
        <f t="shared" ref="BA104:BA158" si="18">COUNTIF(AZ104,"VERDADERO")</f>
        <v>0</v>
      </c>
      <c r="BB104" s="7" t="b">
        <f t="shared" ref="BB104:BB158" si="19">NOT(EXACT(D104,AY104))</f>
        <v>0</v>
      </c>
      <c r="BC104" s="7">
        <f t="shared" ref="BC104:BC158" si="20">COUNTIF(BB104,"VERDADERO")</f>
        <v>0</v>
      </c>
    </row>
    <row r="105" spans="1:55" ht="15" customHeight="1">
      <c r="A105" s="41"/>
      <c r="B105" s="30"/>
      <c r="C105" s="63" t="s">
        <v>136</v>
      </c>
      <c r="D105" s="362"/>
      <c r="E105" s="363"/>
      <c r="F105" s="363"/>
      <c r="G105" s="363"/>
      <c r="H105" s="363"/>
      <c r="I105" s="363"/>
      <c r="J105" s="363"/>
      <c r="K105" s="363"/>
      <c r="L105" s="363"/>
      <c r="M105" s="363"/>
      <c r="N105" s="363"/>
      <c r="O105" s="363"/>
      <c r="P105" s="364"/>
      <c r="Q105" s="357"/>
      <c r="R105" s="358"/>
      <c r="S105" s="357"/>
      <c r="T105" s="304"/>
      <c r="U105" s="304"/>
      <c r="V105" s="358"/>
      <c r="W105" s="357"/>
      <c r="X105" s="304"/>
      <c r="Y105" s="304"/>
      <c r="Z105" s="358"/>
      <c r="AA105" s="116"/>
      <c r="AB105" s="116"/>
      <c r="AC105" s="116"/>
      <c r="AD105" s="116"/>
      <c r="AE105" s="19"/>
      <c r="AG105" s="5">
        <f t="shared" ref="AG105:AG158" si="21">+COUNTBLANK(D105:AD105)</f>
        <v>27</v>
      </c>
      <c r="AH105" s="5">
        <f t="shared" ref="AH105:AH157" si="22">IF($AG$26=$AH$26,0,IF(OR(AND(D105="",AG105=27),AND(D105&lt;&gt;"",Q105&lt;&gt;"",S105&lt;&gt;"",W105&lt;&gt;"",AG105&lt;=22)),0,1))</f>
        <v>0</v>
      </c>
      <c r="AJ105" s="4">
        <f t="shared" ref="AJ105:AJ157" si="23">+IF($AG$26=$AH$26,0,IF(OR(AND(S105=1,W105&lt;=5),AND(S105=2,W105&gt;=6),AND(D105="",AG105=27)),0,1))</f>
        <v>0</v>
      </c>
      <c r="AL105" s="6">
        <f>IF(AND(D105="",COUNTA($D106:$P$158)&gt;0),1,0)</f>
        <v>0</v>
      </c>
      <c r="AM105" s="6">
        <f>IF($D105="",0,IF(AND(AA105="",COUNTA(AB105:$AD105)&gt;0),1,0))</f>
        <v>0</v>
      </c>
      <c r="AN105" s="6">
        <f>IF($D105="",0,IF(AND(AB105="",COUNTA(AC105:$AD105)&gt;0),1,0))</f>
        <v>0</v>
      </c>
      <c r="AO105" s="6">
        <f>IF($D105="",0,IF(AND(AC105="",COUNTA(AD105:$AD105)&gt;0),1,0))</f>
        <v>0</v>
      </c>
      <c r="AP105" s="6"/>
      <c r="AQ105" s="6">
        <f t="shared" ref="AQ105:AQ158" si="24">+IF(D105="",0,IF(AND(AA105&lt;&gt;AB105,AA105&lt;&gt;AC105,AA105&lt;&gt;AD105),0,1))</f>
        <v>0</v>
      </c>
      <c r="AR105" s="6">
        <f t="shared" ref="AR105:AR158" si="25">+IF(D105="",0,IF(OR(AND(AB105&lt;&gt;AC105,AB105&lt;&gt;AD105),AND(AB105="",AC105="",AD105="")),0,1))</f>
        <v>0</v>
      </c>
      <c r="AS105" s="6">
        <f t="shared" ref="AS105:AS158" si="26">+IF(D105="",0,IF(OR(AND(AC105&lt;&gt;AD105),AND(AC105="",AD105="")),0,1))</f>
        <v>0</v>
      </c>
      <c r="AU105" s="20">
        <f t="shared" ref="AU105:AU156" si="27">IF($AG$27=$AH$27,0,IF(OR(AND(S105=1,S104=1,S106=2,S107=2),AND(S105=1,S104=1,S106=1,S107=1),AND(S105=2,S104=1,S106=2,S107=2),AND(S105=2,S104=2,S106=2,S107=2),AND(D107="",S107="")),0,1))</f>
        <v>0</v>
      </c>
      <c r="AW105" s="7" t="b">
        <f t="shared" si="14"/>
        <v>0</v>
      </c>
      <c r="AX105" s="7">
        <f t="shared" si="15"/>
        <v>0</v>
      </c>
      <c r="AY105" s="7" t="str">
        <f t="shared" si="16"/>
        <v/>
      </c>
      <c r="AZ105" s="7" t="b">
        <f t="shared" si="17"/>
        <v>0</v>
      </c>
      <c r="BA105" s="7">
        <f t="shared" si="18"/>
        <v>0</v>
      </c>
      <c r="BB105" s="7" t="b">
        <f t="shared" si="19"/>
        <v>0</v>
      </c>
      <c r="BC105" s="7">
        <f t="shared" si="20"/>
        <v>0</v>
      </c>
    </row>
    <row r="106" spans="1:55" ht="15" customHeight="1">
      <c r="A106" s="41"/>
      <c r="B106" s="30"/>
      <c r="C106" s="63" t="s">
        <v>137</v>
      </c>
      <c r="D106" s="362"/>
      <c r="E106" s="363"/>
      <c r="F106" s="363"/>
      <c r="G106" s="363"/>
      <c r="H106" s="363"/>
      <c r="I106" s="363"/>
      <c r="J106" s="363"/>
      <c r="K106" s="363"/>
      <c r="L106" s="363"/>
      <c r="M106" s="363"/>
      <c r="N106" s="363"/>
      <c r="O106" s="363"/>
      <c r="P106" s="364"/>
      <c r="Q106" s="357"/>
      <c r="R106" s="358"/>
      <c r="S106" s="357"/>
      <c r="T106" s="304"/>
      <c r="U106" s="304"/>
      <c r="V106" s="358"/>
      <c r="W106" s="357"/>
      <c r="X106" s="304"/>
      <c r="Y106" s="304"/>
      <c r="Z106" s="358"/>
      <c r="AA106" s="116"/>
      <c r="AB106" s="116"/>
      <c r="AC106" s="116"/>
      <c r="AD106" s="116"/>
      <c r="AE106" s="19"/>
      <c r="AG106" s="5">
        <f t="shared" si="21"/>
        <v>27</v>
      </c>
      <c r="AH106" s="5">
        <f t="shared" si="22"/>
        <v>0</v>
      </c>
      <c r="AJ106" s="4">
        <f t="shared" si="23"/>
        <v>0</v>
      </c>
      <c r="AL106" s="6">
        <f>IF(AND(D106="",COUNTA($D107:$P$158)&gt;0),1,0)</f>
        <v>0</v>
      </c>
      <c r="AM106" s="6">
        <f>IF($D106="",0,IF(AND(AA106="",COUNTA(AB106:$AD106)&gt;0),1,0))</f>
        <v>0</v>
      </c>
      <c r="AN106" s="6">
        <f>IF($D106="",0,IF(AND(AB106="",COUNTA(AC106:$AD106)&gt;0),1,0))</f>
        <v>0</v>
      </c>
      <c r="AO106" s="6">
        <f>IF($D106="",0,IF(AND(AC106="",COUNTA(AD106:$AD106)&gt;0),1,0))</f>
        <v>0</v>
      </c>
      <c r="AP106" s="6"/>
      <c r="AQ106" s="6">
        <f t="shared" si="24"/>
        <v>0</v>
      </c>
      <c r="AR106" s="6">
        <f t="shared" si="25"/>
        <v>0</v>
      </c>
      <c r="AS106" s="6">
        <f t="shared" si="26"/>
        <v>0</v>
      </c>
      <c r="AU106" s="20">
        <f t="shared" si="27"/>
        <v>0</v>
      </c>
      <c r="AW106" s="7" t="b">
        <f t="shared" si="14"/>
        <v>0</v>
      </c>
      <c r="AX106" s="7">
        <f t="shared" si="15"/>
        <v>0</v>
      </c>
      <c r="AY106" s="7" t="str">
        <f t="shared" si="16"/>
        <v/>
      </c>
      <c r="AZ106" s="7" t="b">
        <f t="shared" si="17"/>
        <v>0</v>
      </c>
      <c r="BA106" s="7">
        <f t="shared" si="18"/>
        <v>0</v>
      </c>
      <c r="BB106" s="7" t="b">
        <f t="shared" si="19"/>
        <v>0</v>
      </c>
      <c r="BC106" s="7">
        <f t="shared" si="20"/>
        <v>0</v>
      </c>
    </row>
    <row r="107" spans="1:55" ht="15" customHeight="1">
      <c r="A107" s="41"/>
      <c r="B107" s="30"/>
      <c r="C107" s="63" t="s">
        <v>138</v>
      </c>
      <c r="D107" s="362"/>
      <c r="E107" s="363"/>
      <c r="F107" s="363"/>
      <c r="G107" s="363"/>
      <c r="H107" s="363"/>
      <c r="I107" s="363"/>
      <c r="J107" s="363"/>
      <c r="K107" s="363"/>
      <c r="L107" s="363"/>
      <c r="M107" s="363"/>
      <c r="N107" s="363"/>
      <c r="O107" s="363"/>
      <c r="P107" s="364"/>
      <c r="Q107" s="357"/>
      <c r="R107" s="358"/>
      <c r="S107" s="357"/>
      <c r="T107" s="304"/>
      <c r="U107" s="304"/>
      <c r="V107" s="358"/>
      <c r="W107" s="357"/>
      <c r="X107" s="304"/>
      <c r="Y107" s="304"/>
      <c r="Z107" s="358"/>
      <c r="AA107" s="116"/>
      <c r="AB107" s="116"/>
      <c r="AC107" s="116"/>
      <c r="AD107" s="116"/>
      <c r="AE107" s="19"/>
      <c r="AG107" s="5">
        <f t="shared" si="21"/>
        <v>27</v>
      </c>
      <c r="AH107" s="5">
        <f t="shared" si="22"/>
        <v>0</v>
      </c>
      <c r="AJ107" s="4">
        <f t="shared" si="23"/>
        <v>0</v>
      </c>
      <c r="AL107" s="6">
        <f>IF(AND(D107="",COUNTA($D108:$P$158)&gt;0),1,0)</f>
        <v>0</v>
      </c>
      <c r="AM107" s="6">
        <f>IF($D107="",0,IF(AND(AA107="",COUNTA(AB107:$AD107)&gt;0),1,0))</f>
        <v>0</v>
      </c>
      <c r="AN107" s="6">
        <f>IF($D107="",0,IF(AND(AB107="",COUNTA(AC107:$AD107)&gt;0),1,0))</f>
        <v>0</v>
      </c>
      <c r="AO107" s="6">
        <f>IF($D107="",0,IF(AND(AC107="",COUNTA(AD107:$AD107)&gt;0),1,0))</f>
        <v>0</v>
      </c>
      <c r="AP107" s="6"/>
      <c r="AQ107" s="6">
        <f t="shared" si="24"/>
        <v>0</v>
      </c>
      <c r="AR107" s="6">
        <f t="shared" si="25"/>
        <v>0</v>
      </c>
      <c r="AS107" s="6">
        <f t="shared" si="26"/>
        <v>0</v>
      </c>
      <c r="AU107" s="20">
        <f t="shared" si="27"/>
        <v>0</v>
      </c>
      <c r="AW107" s="7" t="b">
        <f t="shared" si="14"/>
        <v>0</v>
      </c>
      <c r="AX107" s="7">
        <f t="shared" si="15"/>
        <v>0</v>
      </c>
      <c r="AY107" s="7" t="str">
        <f t="shared" si="16"/>
        <v/>
      </c>
      <c r="AZ107" s="7" t="b">
        <f t="shared" si="17"/>
        <v>0</v>
      </c>
      <c r="BA107" s="7">
        <f t="shared" si="18"/>
        <v>0</v>
      </c>
      <c r="BB107" s="7" t="b">
        <f t="shared" si="19"/>
        <v>0</v>
      </c>
      <c r="BC107" s="7">
        <f t="shared" si="20"/>
        <v>0</v>
      </c>
    </row>
    <row r="108" spans="1:55" ht="15" customHeight="1">
      <c r="A108" s="41"/>
      <c r="B108" s="30"/>
      <c r="C108" s="63" t="s">
        <v>139</v>
      </c>
      <c r="D108" s="362"/>
      <c r="E108" s="363"/>
      <c r="F108" s="363"/>
      <c r="G108" s="363"/>
      <c r="H108" s="363"/>
      <c r="I108" s="363"/>
      <c r="J108" s="363"/>
      <c r="K108" s="363"/>
      <c r="L108" s="363"/>
      <c r="M108" s="363"/>
      <c r="N108" s="363"/>
      <c r="O108" s="363"/>
      <c r="P108" s="364"/>
      <c r="Q108" s="357"/>
      <c r="R108" s="358"/>
      <c r="S108" s="357"/>
      <c r="T108" s="304"/>
      <c r="U108" s="304"/>
      <c r="V108" s="358"/>
      <c r="W108" s="357"/>
      <c r="X108" s="304"/>
      <c r="Y108" s="304"/>
      <c r="Z108" s="358"/>
      <c r="AA108" s="116"/>
      <c r="AB108" s="116"/>
      <c r="AC108" s="116"/>
      <c r="AD108" s="116"/>
      <c r="AE108" s="19"/>
      <c r="AG108" s="5">
        <f t="shared" si="21"/>
        <v>27</v>
      </c>
      <c r="AH108" s="5">
        <f t="shared" si="22"/>
        <v>0</v>
      </c>
      <c r="AJ108" s="4">
        <f t="shared" si="23"/>
        <v>0</v>
      </c>
      <c r="AL108" s="6">
        <f>IF(AND(D108="",COUNTA($D109:$P$158)&gt;0),1,0)</f>
        <v>0</v>
      </c>
      <c r="AM108" s="6">
        <f>IF($D108="",0,IF(AND(AA108="",COUNTA(AB108:$AD108)&gt;0),1,0))</f>
        <v>0</v>
      </c>
      <c r="AN108" s="6">
        <f>IF($D108="",0,IF(AND(AB108="",COUNTA(AC108:$AD108)&gt;0),1,0))</f>
        <v>0</v>
      </c>
      <c r="AO108" s="6">
        <f>IF($D108="",0,IF(AND(AC108="",COUNTA(AD108:$AD108)&gt;0),1,0))</f>
        <v>0</v>
      </c>
      <c r="AP108" s="6"/>
      <c r="AQ108" s="6">
        <f t="shared" si="24"/>
        <v>0</v>
      </c>
      <c r="AR108" s="6">
        <f t="shared" si="25"/>
        <v>0</v>
      </c>
      <c r="AS108" s="6">
        <f t="shared" si="26"/>
        <v>0</v>
      </c>
      <c r="AU108" s="20">
        <f t="shared" si="27"/>
        <v>0</v>
      </c>
      <c r="AW108" s="7" t="b">
        <f t="shared" si="14"/>
        <v>0</v>
      </c>
      <c r="AX108" s="7">
        <f t="shared" si="15"/>
        <v>0</v>
      </c>
      <c r="AY108" s="7" t="str">
        <f t="shared" si="16"/>
        <v/>
      </c>
      <c r="AZ108" s="7" t="b">
        <f t="shared" si="17"/>
        <v>0</v>
      </c>
      <c r="BA108" s="7">
        <f t="shared" si="18"/>
        <v>0</v>
      </c>
      <c r="BB108" s="7" t="b">
        <f t="shared" si="19"/>
        <v>0</v>
      </c>
      <c r="BC108" s="7">
        <f t="shared" si="20"/>
        <v>0</v>
      </c>
    </row>
    <row r="109" spans="1:55" ht="15" customHeight="1">
      <c r="A109" s="41"/>
      <c r="B109" s="30"/>
      <c r="C109" s="63" t="s">
        <v>140</v>
      </c>
      <c r="D109" s="362"/>
      <c r="E109" s="363"/>
      <c r="F109" s="363"/>
      <c r="G109" s="363"/>
      <c r="H109" s="363"/>
      <c r="I109" s="363"/>
      <c r="J109" s="363"/>
      <c r="K109" s="363"/>
      <c r="L109" s="363"/>
      <c r="M109" s="363"/>
      <c r="N109" s="363"/>
      <c r="O109" s="363"/>
      <c r="P109" s="364"/>
      <c r="Q109" s="357"/>
      <c r="R109" s="358"/>
      <c r="S109" s="357"/>
      <c r="T109" s="304"/>
      <c r="U109" s="304"/>
      <c r="V109" s="358"/>
      <c r="W109" s="357"/>
      <c r="X109" s="304"/>
      <c r="Y109" s="304"/>
      <c r="Z109" s="358"/>
      <c r="AA109" s="116"/>
      <c r="AB109" s="116"/>
      <c r="AC109" s="116"/>
      <c r="AD109" s="116"/>
      <c r="AE109" s="19"/>
      <c r="AG109" s="5">
        <f t="shared" si="21"/>
        <v>27</v>
      </c>
      <c r="AH109" s="5">
        <f t="shared" si="22"/>
        <v>0</v>
      </c>
      <c r="AJ109" s="4">
        <f t="shared" si="23"/>
        <v>0</v>
      </c>
      <c r="AL109" s="6">
        <f>IF(AND(D109="",COUNTA($D110:$P$158)&gt;0),1,0)</f>
        <v>0</v>
      </c>
      <c r="AM109" s="6">
        <f>IF($D109="",0,IF(AND(AA109="",COUNTA(AB109:$AD109)&gt;0),1,0))</f>
        <v>0</v>
      </c>
      <c r="AN109" s="6">
        <f>IF($D109="",0,IF(AND(AB109="",COUNTA(AC109:$AD109)&gt;0),1,0))</f>
        <v>0</v>
      </c>
      <c r="AO109" s="6">
        <f>IF($D109="",0,IF(AND(AC109="",COUNTA(AD109:$AD109)&gt;0),1,0))</f>
        <v>0</v>
      </c>
      <c r="AP109" s="6"/>
      <c r="AQ109" s="6">
        <f t="shared" si="24"/>
        <v>0</v>
      </c>
      <c r="AR109" s="6">
        <f t="shared" si="25"/>
        <v>0</v>
      </c>
      <c r="AS109" s="6">
        <f t="shared" si="26"/>
        <v>0</v>
      </c>
      <c r="AU109" s="20">
        <f t="shared" si="27"/>
        <v>0</v>
      </c>
      <c r="AW109" s="7" t="b">
        <f t="shared" si="14"/>
        <v>0</v>
      </c>
      <c r="AX109" s="7">
        <f t="shared" si="15"/>
        <v>0</v>
      </c>
      <c r="AY109" s="7" t="str">
        <f t="shared" si="16"/>
        <v/>
      </c>
      <c r="AZ109" s="7" t="b">
        <f t="shared" si="17"/>
        <v>0</v>
      </c>
      <c r="BA109" s="7">
        <f t="shared" si="18"/>
        <v>0</v>
      </c>
      <c r="BB109" s="7" t="b">
        <f t="shared" si="19"/>
        <v>0</v>
      </c>
      <c r="BC109" s="7">
        <f t="shared" si="20"/>
        <v>0</v>
      </c>
    </row>
    <row r="110" spans="1:55" ht="15" customHeight="1">
      <c r="A110" s="41"/>
      <c r="B110" s="30"/>
      <c r="C110" s="63" t="s">
        <v>141</v>
      </c>
      <c r="D110" s="362"/>
      <c r="E110" s="363"/>
      <c r="F110" s="363"/>
      <c r="G110" s="363"/>
      <c r="H110" s="363"/>
      <c r="I110" s="363"/>
      <c r="J110" s="363"/>
      <c r="K110" s="363"/>
      <c r="L110" s="363"/>
      <c r="M110" s="363"/>
      <c r="N110" s="363"/>
      <c r="O110" s="363"/>
      <c r="P110" s="364"/>
      <c r="Q110" s="357"/>
      <c r="R110" s="358"/>
      <c r="S110" s="357"/>
      <c r="T110" s="304"/>
      <c r="U110" s="304"/>
      <c r="V110" s="358"/>
      <c r="W110" s="357"/>
      <c r="X110" s="304"/>
      <c r="Y110" s="304"/>
      <c r="Z110" s="358"/>
      <c r="AA110" s="116"/>
      <c r="AB110" s="116"/>
      <c r="AC110" s="116"/>
      <c r="AD110" s="116"/>
      <c r="AE110" s="19"/>
      <c r="AG110" s="5">
        <f t="shared" si="21"/>
        <v>27</v>
      </c>
      <c r="AH110" s="5">
        <f t="shared" si="22"/>
        <v>0</v>
      </c>
      <c r="AJ110" s="4">
        <f t="shared" si="23"/>
        <v>0</v>
      </c>
      <c r="AL110" s="6">
        <f>IF(AND(D110="",COUNTA($D111:$P$158)&gt;0),1,0)</f>
        <v>0</v>
      </c>
      <c r="AM110" s="6">
        <f>IF($D110="",0,IF(AND(AA110="",COUNTA(AB110:$AD110)&gt;0),1,0))</f>
        <v>0</v>
      </c>
      <c r="AN110" s="6">
        <f>IF($D110="",0,IF(AND(AB110="",COUNTA(AC110:$AD110)&gt;0),1,0))</f>
        <v>0</v>
      </c>
      <c r="AO110" s="6">
        <f>IF($D110="",0,IF(AND(AC110="",COUNTA(AD110:$AD110)&gt;0),1,0))</f>
        <v>0</v>
      </c>
      <c r="AP110" s="6"/>
      <c r="AQ110" s="6">
        <f t="shared" si="24"/>
        <v>0</v>
      </c>
      <c r="AR110" s="6">
        <f t="shared" si="25"/>
        <v>0</v>
      </c>
      <c r="AS110" s="6">
        <f t="shared" si="26"/>
        <v>0</v>
      </c>
      <c r="AU110" s="20">
        <f t="shared" si="27"/>
        <v>0</v>
      </c>
      <c r="AW110" s="7" t="b">
        <f t="shared" si="14"/>
        <v>0</v>
      </c>
      <c r="AX110" s="7">
        <f t="shared" si="15"/>
        <v>0</v>
      </c>
      <c r="AY110" s="7" t="str">
        <f t="shared" si="16"/>
        <v/>
      </c>
      <c r="AZ110" s="7" t="b">
        <f t="shared" si="17"/>
        <v>0</v>
      </c>
      <c r="BA110" s="7">
        <f t="shared" si="18"/>
        <v>0</v>
      </c>
      <c r="BB110" s="7" t="b">
        <f t="shared" si="19"/>
        <v>0</v>
      </c>
      <c r="BC110" s="7">
        <f t="shared" si="20"/>
        <v>0</v>
      </c>
    </row>
    <row r="111" spans="1:55" ht="15" customHeight="1">
      <c r="A111" s="41"/>
      <c r="B111" s="30"/>
      <c r="C111" s="63" t="s">
        <v>142</v>
      </c>
      <c r="D111" s="362"/>
      <c r="E111" s="363"/>
      <c r="F111" s="363"/>
      <c r="G111" s="363"/>
      <c r="H111" s="363"/>
      <c r="I111" s="363"/>
      <c r="J111" s="363"/>
      <c r="K111" s="363"/>
      <c r="L111" s="363"/>
      <c r="M111" s="363"/>
      <c r="N111" s="363"/>
      <c r="O111" s="363"/>
      <c r="P111" s="364"/>
      <c r="Q111" s="357"/>
      <c r="R111" s="358"/>
      <c r="S111" s="357"/>
      <c r="T111" s="304"/>
      <c r="U111" s="304"/>
      <c r="V111" s="358"/>
      <c r="W111" s="357"/>
      <c r="X111" s="304"/>
      <c r="Y111" s="304"/>
      <c r="Z111" s="358"/>
      <c r="AA111" s="116"/>
      <c r="AB111" s="116"/>
      <c r="AC111" s="116"/>
      <c r="AD111" s="116"/>
      <c r="AE111" s="19"/>
      <c r="AG111" s="5">
        <f t="shared" si="21"/>
        <v>27</v>
      </c>
      <c r="AH111" s="5">
        <f t="shared" si="22"/>
        <v>0</v>
      </c>
      <c r="AJ111" s="4">
        <f t="shared" si="23"/>
        <v>0</v>
      </c>
      <c r="AL111" s="6">
        <f>IF(AND(D111="",COUNTA($D112:$P$158)&gt;0),1,0)</f>
        <v>0</v>
      </c>
      <c r="AM111" s="6">
        <f>IF($D111="",0,IF(AND(AA111="",COUNTA(AB111:$AD111)&gt;0),1,0))</f>
        <v>0</v>
      </c>
      <c r="AN111" s="6">
        <f>IF($D111="",0,IF(AND(AB111="",COUNTA(AC111:$AD111)&gt;0),1,0))</f>
        <v>0</v>
      </c>
      <c r="AO111" s="6">
        <f>IF($D111="",0,IF(AND(AC111="",COUNTA(AD111:$AD111)&gt;0),1,0))</f>
        <v>0</v>
      </c>
      <c r="AP111" s="6"/>
      <c r="AQ111" s="6">
        <f t="shared" si="24"/>
        <v>0</v>
      </c>
      <c r="AR111" s="6">
        <f t="shared" si="25"/>
        <v>0</v>
      </c>
      <c r="AS111" s="6">
        <f t="shared" si="26"/>
        <v>0</v>
      </c>
      <c r="AU111" s="20">
        <f t="shared" si="27"/>
        <v>0</v>
      </c>
      <c r="AW111" s="7" t="b">
        <f t="shared" si="14"/>
        <v>0</v>
      </c>
      <c r="AX111" s="7">
        <f t="shared" si="15"/>
        <v>0</v>
      </c>
      <c r="AY111" s="7" t="str">
        <f t="shared" si="16"/>
        <v/>
      </c>
      <c r="AZ111" s="7" t="b">
        <f t="shared" si="17"/>
        <v>0</v>
      </c>
      <c r="BA111" s="7">
        <f t="shared" si="18"/>
        <v>0</v>
      </c>
      <c r="BB111" s="7" t="b">
        <f t="shared" si="19"/>
        <v>0</v>
      </c>
      <c r="BC111" s="7">
        <f t="shared" si="20"/>
        <v>0</v>
      </c>
    </row>
    <row r="112" spans="1:55" ht="15" customHeight="1">
      <c r="A112" s="41"/>
      <c r="B112" s="30"/>
      <c r="C112" s="63" t="s">
        <v>143</v>
      </c>
      <c r="D112" s="362"/>
      <c r="E112" s="363"/>
      <c r="F112" s="363"/>
      <c r="G112" s="363"/>
      <c r="H112" s="363"/>
      <c r="I112" s="363"/>
      <c r="J112" s="363"/>
      <c r="K112" s="363"/>
      <c r="L112" s="363"/>
      <c r="M112" s="363"/>
      <c r="N112" s="363"/>
      <c r="O112" s="363"/>
      <c r="P112" s="364"/>
      <c r="Q112" s="357"/>
      <c r="R112" s="358"/>
      <c r="S112" s="357"/>
      <c r="T112" s="304"/>
      <c r="U112" s="304"/>
      <c r="V112" s="358"/>
      <c r="W112" s="357"/>
      <c r="X112" s="304"/>
      <c r="Y112" s="304"/>
      <c r="Z112" s="358"/>
      <c r="AA112" s="116"/>
      <c r="AB112" s="116"/>
      <c r="AC112" s="116"/>
      <c r="AD112" s="116"/>
      <c r="AE112" s="19"/>
      <c r="AG112" s="5">
        <f t="shared" si="21"/>
        <v>27</v>
      </c>
      <c r="AH112" s="5">
        <f t="shared" si="22"/>
        <v>0</v>
      </c>
      <c r="AJ112" s="4">
        <f t="shared" si="23"/>
        <v>0</v>
      </c>
      <c r="AL112" s="6">
        <f>IF(AND(D112="",COUNTA($D113:$P$158)&gt;0),1,0)</f>
        <v>0</v>
      </c>
      <c r="AM112" s="6">
        <f>IF($D112="",0,IF(AND(AA112="",COUNTA(AB112:$AD112)&gt;0),1,0))</f>
        <v>0</v>
      </c>
      <c r="AN112" s="6">
        <f>IF($D112="",0,IF(AND(AB112="",COUNTA(AC112:$AD112)&gt;0),1,0))</f>
        <v>0</v>
      </c>
      <c r="AO112" s="6">
        <f>IF($D112="",0,IF(AND(AC112="",COUNTA(AD112:$AD112)&gt;0),1,0))</f>
        <v>0</v>
      </c>
      <c r="AP112" s="6"/>
      <c r="AQ112" s="6">
        <f t="shared" si="24"/>
        <v>0</v>
      </c>
      <c r="AR112" s="6">
        <f t="shared" si="25"/>
        <v>0</v>
      </c>
      <c r="AS112" s="6">
        <f t="shared" si="26"/>
        <v>0</v>
      </c>
      <c r="AU112" s="20">
        <f t="shared" si="27"/>
        <v>0</v>
      </c>
      <c r="AW112" s="7" t="b">
        <f t="shared" si="14"/>
        <v>0</v>
      </c>
      <c r="AX112" s="7">
        <f t="shared" si="15"/>
        <v>0</v>
      </c>
      <c r="AY112" s="7" t="str">
        <f t="shared" si="16"/>
        <v/>
      </c>
      <c r="AZ112" s="7" t="b">
        <f t="shared" si="17"/>
        <v>0</v>
      </c>
      <c r="BA112" s="7">
        <f t="shared" si="18"/>
        <v>0</v>
      </c>
      <c r="BB112" s="7" t="b">
        <f t="shared" si="19"/>
        <v>0</v>
      </c>
      <c r="BC112" s="7">
        <f t="shared" si="20"/>
        <v>0</v>
      </c>
    </row>
    <row r="113" spans="1:55" ht="15" customHeight="1">
      <c r="A113" s="41"/>
      <c r="B113" s="30"/>
      <c r="C113" s="63" t="s">
        <v>144</v>
      </c>
      <c r="D113" s="362"/>
      <c r="E113" s="363"/>
      <c r="F113" s="363"/>
      <c r="G113" s="363"/>
      <c r="H113" s="363"/>
      <c r="I113" s="363"/>
      <c r="J113" s="363"/>
      <c r="K113" s="363"/>
      <c r="L113" s="363"/>
      <c r="M113" s="363"/>
      <c r="N113" s="363"/>
      <c r="O113" s="363"/>
      <c r="P113" s="364"/>
      <c r="Q113" s="357"/>
      <c r="R113" s="358"/>
      <c r="S113" s="357"/>
      <c r="T113" s="304"/>
      <c r="U113" s="304"/>
      <c r="V113" s="358"/>
      <c r="W113" s="357"/>
      <c r="X113" s="304"/>
      <c r="Y113" s="304"/>
      <c r="Z113" s="358"/>
      <c r="AA113" s="116"/>
      <c r="AB113" s="116"/>
      <c r="AC113" s="116"/>
      <c r="AD113" s="116"/>
      <c r="AE113" s="19"/>
      <c r="AG113" s="5">
        <f t="shared" si="21"/>
        <v>27</v>
      </c>
      <c r="AH113" s="5">
        <f t="shared" si="22"/>
        <v>0</v>
      </c>
      <c r="AJ113" s="4">
        <f t="shared" si="23"/>
        <v>0</v>
      </c>
      <c r="AL113" s="6">
        <f>IF(AND(D113="",COUNTA($D114:$P$158)&gt;0),1,0)</f>
        <v>0</v>
      </c>
      <c r="AM113" s="6">
        <f>IF($D113="",0,IF(AND(AA113="",COUNTA(AB113:$AD113)&gt;0),1,0))</f>
        <v>0</v>
      </c>
      <c r="AN113" s="6">
        <f>IF($D113="",0,IF(AND(AB113="",COUNTA(AC113:$AD113)&gt;0),1,0))</f>
        <v>0</v>
      </c>
      <c r="AO113" s="6">
        <f>IF($D113="",0,IF(AND(AC113="",COUNTA(AD113:$AD113)&gt;0),1,0))</f>
        <v>0</v>
      </c>
      <c r="AP113" s="6"/>
      <c r="AQ113" s="6">
        <f t="shared" si="24"/>
        <v>0</v>
      </c>
      <c r="AR113" s="6">
        <f t="shared" si="25"/>
        <v>0</v>
      </c>
      <c r="AS113" s="6">
        <f t="shared" si="26"/>
        <v>0</v>
      </c>
      <c r="AU113" s="20">
        <f t="shared" si="27"/>
        <v>0</v>
      </c>
      <c r="AW113" s="7" t="b">
        <f t="shared" si="14"/>
        <v>0</v>
      </c>
      <c r="AX113" s="7">
        <f t="shared" si="15"/>
        <v>0</v>
      </c>
      <c r="AY113" s="7" t="str">
        <f t="shared" si="16"/>
        <v/>
      </c>
      <c r="AZ113" s="7" t="b">
        <f t="shared" si="17"/>
        <v>0</v>
      </c>
      <c r="BA113" s="7">
        <f t="shared" si="18"/>
        <v>0</v>
      </c>
      <c r="BB113" s="7" t="b">
        <f t="shared" si="19"/>
        <v>0</v>
      </c>
      <c r="BC113" s="7">
        <f t="shared" si="20"/>
        <v>0</v>
      </c>
    </row>
    <row r="114" spans="1:55" ht="15" customHeight="1">
      <c r="A114" s="41"/>
      <c r="B114" s="30"/>
      <c r="C114" s="63" t="s">
        <v>145</v>
      </c>
      <c r="D114" s="362"/>
      <c r="E114" s="363"/>
      <c r="F114" s="363"/>
      <c r="G114" s="363"/>
      <c r="H114" s="363"/>
      <c r="I114" s="363"/>
      <c r="J114" s="363"/>
      <c r="K114" s="363"/>
      <c r="L114" s="363"/>
      <c r="M114" s="363"/>
      <c r="N114" s="363"/>
      <c r="O114" s="363"/>
      <c r="P114" s="364"/>
      <c r="Q114" s="357"/>
      <c r="R114" s="358"/>
      <c r="S114" s="357"/>
      <c r="T114" s="304"/>
      <c r="U114" s="304"/>
      <c r="V114" s="358"/>
      <c r="W114" s="357"/>
      <c r="X114" s="304"/>
      <c r="Y114" s="304"/>
      <c r="Z114" s="358"/>
      <c r="AA114" s="116"/>
      <c r="AB114" s="116"/>
      <c r="AC114" s="116"/>
      <c r="AD114" s="116"/>
      <c r="AE114" s="19"/>
      <c r="AG114" s="5">
        <f t="shared" si="21"/>
        <v>27</v>
      </c>
      <c r="AH114" s="5">
        <f t="shared" si="22"/>
        <v>0</v>
      </c>
      <c r="AJ114" s="4">
        <f t="shared" si="23"/>
        <v>0</v>
      </c>
      <c r="AL114" s="6">
        <f>IF(AND(D114="",COUNTA($D115:$P$158)&gt;0),1,0)</f>
        <v>0</v>
      </c>
      <c r="AM114" s="6">
        <f>IF($D114="",0,IF(AND(AA114="",COUNTA(AB114:$AD114)&gt;0),1,0))</f>
        <v>0</v>
      </c>
      <c r="AN114" s="6">
        <f>IF($D114="",0,IF(AND(AB114="",COUNTA(AC114:$AD114)&gt;0),1,0))</f>
        <v>0</v>
      </c>
      <c r="AO114" s="6">
        <f>IF($D114="",0,IF(AND(AC114="",COUNTA(AD114:$AD114)&gt;0),1,0))</f>
        <v>0</v>
      </c>
      <c r="AP114" s="6"/>
      <c r="AQ114" s="6">
        <f t="shared" si="24"/>
        <v>0</v>
      </c>
      <c r="AR114" s="6">
        <f t="shared" si="25"/>
        <v>0</v>
      </c>
      <c r="AS114" s="6">
        <f t="shared" si="26"/>
        <v>0</v>
      </c>
      <c r="AU114" s="20">
        <f t="shared" si="27"/>
        <v>0</v>
      </c>
      <c r="AW114" s="7" t="b">
        <f t="shared" si="14"/>
        <v>0</v>
      </c>
      <c r="AX114" s="7">
        <f t="shared" si="15"/>
        <v>0</v>
      </c>
      <c r="AY114" s="7" t="str">
        <f t="shared" si="16"/>
        <v/>
      </c>
      <c r="AZ114" s="7" t="b">
        <f t="shared" si="17"/>
        <v>0</v>
      </c>
      <c r="BA114" s="7">
        <f t="shared" si="18"/>
        <v>0</v>
      </c>
      <c r="BB114" s="7" t="b">
        <f t="shared" si="19"/>
        <v>0</v>
      </c>
      <c r="BC114" s="7">
        <f t="shared" si="20"/>
        <v>0</v>
      </c>
    </row>
    <row r="115" spans="1:55" ht="15" customHeight="1">
      <c r="A115" s="41"/>
      <c r="B115" s="30"/>
      <c r="C115" s="63" t="s">
        <v>146</v>
      </c>
      <c r="D115" s="362"/>
      <c r="E115" s="363"/>
      <c r="F115" s="363"/>
      <c r="G115" s="363"/>
      <c r="H115" s="363"/>
      <c r="I115" s="363"/>
      <c r="J115" s="363"/>
      <c r="K115" s="363"/>
      <c r="L115" s="363"/>
      <c r="M115" s="363"/>
      <c r="N115" s="363"/>
      <c r="O115" s="363"/>
      <c r="P115" s="364"/>
      <c r="Q115" s="357"/>
      <c r="R115" s="358"/>
      <c r="S115" s="357"/>
      <c r="T115" s="304"/>
      <c r="U115" s="304"/>
      <c r="V115" s="358"/>
      <c r="W115" s="357"/>
      <c r="X115" s="304"/>
      <c r="Y115" s="304"/>
      <c r="Z115" s="358"/>
      <c r="AA115" s="116"/>
      <c r="AB115" s="116"/>
      <c r="AC115" s="116"/>
      <c r="AD115" s="116"/>
      <c r="AE115" s="19"/>
      <c r="AG115" s="5">
        <f t="shared" si="21"/>
        <v>27</v>
      </c>
      <c r="AH115" s="5">
        <f t="shared" si="22"/>
        <v>0</v>
      </c>
      <c r="AJ115" s="4">
        <f t="shared" si="23"/>
        <v>0</v>
      </c>
      <c r="AL115" s="6">
        <f>IF(AND(D115="",COUNTA($D116:$P$158)&gt;0),1,0)</f>
        <v>0</v>
      </c>
      <c r="AM115" s="6">
        <f>IF($D115="",0,IF(AND(AA115="",COUNTA(AB115:$AD115)&gt;0),1,0))</f>
        <v>0</v>
      </c>
      <c r="AN115" s="6">
        <f>IF($D115="",0,IF(AND(AB115="",COUNTA(AC115:$AD115)&gt;0),1,0))</f>
        <v>0</v>
      </c>
      <c r="AO115" s="6">
        <f>IF($D115="",0,IF(AND(AC115="",COUNTA(AD115:$AD115)&gt;0),1,0))</f>
        <v>0</v>
      </c>
      <c r="AP115" s="6"/>
      <c r="AQ115" s="6">
        <f t="shared" si="24"/>
        <v>0</v>
      </c>
      <c r="AR115" s="6">
        <f t="shared" si="25"/>
        <v>0</v>
      </c>
      <c r="AS115" s="6">
        <f t="shared" si="26"/>
        <v>0</v>
      </c>
      <c r="AU115" s="20">
        <f t="shared" si="27"/>
        <v>0</v>
      </c>
      <c r="AW115" s="7" t="b">
        <f t="shared" si="14"/>
        <v>0</v>
      </c>
      <c r="AX115" s="7">
        <f t="shared" si="15"/>
        <v>0</v>
      </c>
      <c r="AY115" s="7" t="str">
        <f t="shared" si="16"/>
        <v/>
      </c>
      <c r="AZ115" s="7" t="b">
        <f t="shared" si="17"/>
        <v>0</v>
      </c>
      <c r="BA115" s="7">
        <f t="shared" si="18"/>
        <v>0</v>
      </c>
      <c r="BB115" s="7" t="b">
        <f t="shared" si="19"/>
        <v>0</v>
      </c>
      <c r="BC115" s="7">
        <f t="shared" si="20"/>
        <v>0</v>
      </c>
    </row>
    <row r="116" spans="1:55" ht="15" customHeight="1">
      <c r="A116" s="41"/>
      <c r="B116" s="30"/>
      <c r="C116" s="63" t="s">
        <v>147</v>
      </c>
      <c r="D116" s="362"/>
      <c r="E116" s="363"/>
      <c r="F116" s="363"/>
      <c r="G116" s="363"/>
      <c r="H116" s="363"/>
      <c r="I116" s="363"/>
      <c r="J116" s="363"/>
      <c r="K116" s="363"/>
      <c r="L116" s="363"/>
      <c r="M116" s="363"/>
      <c r="N116" s="363"/>
      <c r="O116" s="363"/>
      <c r="P116" s="364"/>
      <c r="Q116" s="357"/>
      <c r="R116" s="358"/>
      <c r="S116" s="357"/>
      <c r="T116" s="304"/>
      <c r="U116" s="304"/>
      <c r="V116" s="358"/>
      <c r="W116" s="357"/>
      <c r="X116" s="304"/>
      <c r="Y116" s="304"/>
      <c r="Z116" s="358"/>
      <c r="AA116" s="116"/>
      <c r="AB116" s="116"/>
      <c r="AC116" s="116"/>
      <c r="AD116" s="116"/>
      <c r="AE116" s="19"/>
      <c r="AG116" s="5">
        <f t="shared" si="21"/>
        <v>27</v>
      </c>
      <c r="AH116" s="5">
        <f t="shared" si="22"/>
        <v>0</v>
      </c>
      <c r="AJ116" s="4">
        <f t="shared" si="23"/>
        <v>0</v>
      </c>
      <c r="AL116" s="6">
        <f>IF(AND(D116="",COUNTA($D117:$P$158)&gt;0),1,0)</f>
        <v>0</v>
      </c>
      <c r="AM116" s="6">
        <f>IF($D116="",0,IF(AND(AA116="",COUNTA(AB116:$AD116)&gt;0),1,0))</f>
        <v>0</v>
      </c>
      <c r="AN116" s="6">
        <f>IF($D116="",0,IF(AND(AB116="",COUNTA(AC116:$AD116)&gt;0),1,0))</f>
        <v>0</v>
      </c>
      <c r="AO116" s="6">
        <f>IF($D116="",0,IF(AND(AC116="",COUNTA(AD116:$AD116)&gt;0),1,0))</f>
        <v>0</v>
      </c>
      <c r="AP116" s="6"/>
      <c r="AQ116" s="6">
        <f t="shared" si="24"/>
        <v>0</v>
      </c>
      <c r="AR116" s="6">
        <f t="shared" si="25"/>
        <v>0</v>
      </c>
      <c r="AS116" s="6">
        <f t="shared" si="26"/>
        <v>0</v>
      </c>
      <c r="AU116" s="20">
        <f t="shared" si="27"/>
        <v>0</v>
      </c>
      <c r="AW116" s="7" t="b">
        <f t="shared" si="14"/>
        <v>0</v>
      </c>
      <c r="AX116" s="7">
        <f t="shared" si="15"/>
        <v>0</v>
      </c>
      <c r="AY116" s="7" t="str">
        <f t="shared" si="16"/>
        <v/>
      </c>
      <c r="AZ116" s="7" t="b">
        <f t="shared" si="17"/>
        <v>0</v>
      </c>
      <c r="BA116" s="7">
        <f t="shared" si="18"/>
        <v>0</v>
      </c>
      <c r="BB116" s="7" t="b">
        <f t="shared" si="19"/>
        <v>0</v>
      </c>
      <c r="BC116" s="7">
        <f t="shared" si="20"/>
        <v>0</v>
      </c>
    </row>
    <row r="117" spans="1:55" ht="15" customHeight="1">
      <c r="A117" s="41"/>
      <c r="B117" s="30"/>
      <c r="C117" s="111" t="s">
        <v>148</v>
      </c>
      <c r="D117" s="362"/>
      <c r="E117" s="363"/>
      <c r="F117" s="363"/>
      <c r="G117" s="363"/>
      <c r="H117" s="363"/>
      <c r="I117" s="363"/>
      <c r="J117" s="363"/>
      <c r="K117" s="363"/>
      <c r="L117" s="363"/>
      <c r="M117" s="363"/>
      <c r="N117" s="363"/>
      <c r="O117" s="363"/>
      <c r="P117" s="364"/>
      <c r="Q117" s="357"/>
      <c r="R117" s="358"/>
      <c r="S117" s="357"/>
      <c r="T117" s="304"/>
      <c r="U117" s="304"/>
      <c r="V117" s="358"/>
      <c r="W117" s="357"/>
      <c r="X117" s="304"/>
      <c r="Y117" s="304"/>
      <c r="Z117" s="358"/>
      <c r="AA117" s="116"/>
      <c r="AB117" s="116"/>
      <c r="AC117" s="116"/>
      <c r="AD117" s="116"/>
      <c r="AE117" s="19"/>
      <c r="AG117" s="5">
        <f t="shared" si="21"/>
        <v>27</v>
      </c>
      <c r="AH117" s="5">
        <f t="shared" si="22"/>
        <v>0</v>
      </c>
      <c r="AJ117" s="4">
        <f t="shared" si="23"/>
        <v>0</v>
      </c>
      <c r="AL117" s="6">
        <f>IF(AND(D117="",COUNTA($D118:$P$158)&gt;0),1,0)</f>
        <v>0</v>
      </c>
      <c r="AM117" s="6">
        <f>IF($D117="",0,IF(AND(AA117="",COUNTA(AB117:$AD117)&gt;0),1,0))</f>
        <v>0</v>
      </c>
      <c r="AN117" s="6">
        <f>IF($D117="",0,IF(AND(AB117="",COUNTA(AC117:$AD117)&gt;0),1,0))</f>
        <v>0</v>
      </c>
      <c r="AO117" s="6">
        <f>IF($D117="",0,IF(AND(AC117="",COUNTA(AD117:$AD117)&gt;0),1,0))</f>
        <v>0</v>
      </c>
      <c r="AP117" s="6"/>
      <c r="AQ117" s="6">
        <f t="shared" si="24"/>
        <v>0</v>
      </c>
      <c r="AR117" s="6">
        <f t="shared" si="25"/>
        <v>0</v>
      </c>
      <c r="AS117" s="6">
        <f t="shared" si="26"/>
        <v>0</v>
      </c>
      <c r="AU117" s="20">
        <f t="shared" si="27"/>
        <v>0</v>
      </c>
      <c r="AW117" s="7" t="b">
        <f t="shared" si="14"/>
        <v>0</v>
      </c>
      <c r="AX117" s="7">
        <f t="shared" si="15"/>
        <v>0</v>
      </c>
      <c r="AY117" s="7" t="str">
        <f t="shared" si="16"/>
        <v/>
      </c>
      <c r="AZ117" s="7" t="b">
        <f t="shared" si="17"/>
        <v>0</v>
      </c>
      <c r="BA117" s="7">
        <f t="shared" si="18"/>
        <v>0</v>
      </c>
      <c r="BB117" s="7" t="b">
        <f t="shared" si="19"/>
        <v>0</v>
      </c>
      <c r="BC117" s="7">
        <f t="shared" si="20"/>
        <v>0</v>
      </c>
    </row>
    <row r="118" spans="1:55" ht="15" customHeight="1">
      <c r="A118" s="41"/>
      <c r="B118" s="30"/>
      <c r="C118" s="63" t="s">
        <v>149</v>
      </c>
      <c r="D118" s="362"/>
      <c r="E118" s="363"/>
      <c r="F118" s="363"/>
      <c r="G118" s="363"/>
      <c r="H118" s="363"/>
      <c r="I118" s="363"/>
      <c r="J118" s="363"/>
      <c r="K118" s="363"/>
      <c r="L118" s="363"/>
      <c r="M118" s="363"/>
      <c r="N118" s="363"/>
      <c r="O118" s="363"/>
      <c r="P118" s="364"/>
      <c r="Q118" s="357"/>
      <c r="R118" s="358"/>
      <c r="S118" s="357"/>
      <c r="T118" s="304"/>
      <c r="U118" s="304"/>
      <c r="V118" s="358"/>
      <c r="W118" s="357"/>
      <c r="X118" s="304"/>
      <c r="Y118" s="304"/>
      <c r="Z118" s="358"/>
      <c r="AA118" s="116"/>
      <c r="AB118" s="116"/>
      <c r="AC118" s="116"/>
      <c r="AD118" s="116"/>
      <c r="AE118" s="19"/>
      <c r="AG118" s="5">
        <f t="shared" si="21"/>
        <v>27</v>
      </c>
      <c r="AH118" s="5">
        <f t="shared" si="22"/>
        <v>0</v>
      </c>
      <c r="AJ118" s="4">
        <f t="shared" si="23"/>
        <v>0</v>
      </c>
      <c r="AL118" s="6">
        <f>IF(AND(D118="",COUNTA($D119:$P$158)&gt;0),1,0)</f>
        <v>0</v>
      </c>
      <c r="AM118" s="6">
        <f>IF($D118="",0,IF(AND(AA118="",COUNTA(AB118:$AD118)&gt;0),1,0))</f>
        <v>0</v>
      </c>
      <c r="AN118" s="6">
        <f>IF($D118="",0,IF(AND(AB118="",COUNTA(AC118:$AD118)&gt;0),1,0))</f>
        <v>0</v>
      </c>
      <c r="AO118" s="6">
        <f>IF($D118="",0,IF(AND(AC118="",COUNTA(AD118:$AD118)&gt;0),1,0))</f>
        <v>0</v>
      </c>
      <c r="AP118" s="6"/>
      <c r="AQ118" s="6">
        <f t="shared" si="24"/>
        <v>0</v>
      </c>
      <c r="AR118" s="6">
        <f t="shared" si="25"/>
        <v>0</v>
      </c>
      <c r="AS118" s="6">
        <f t="shared" si="26"/>
        <v>0</v>
      </c>
      <c r="AU118" s="20">
        <f t="shared" si="27"/>
        <v>0</v>
      </c>
      <c r="AW118" s="7" t="b">
        <f t="shared" si="14"/>
        <v>0</v>
      </c>
      <c r="AX118" s="7">
        <f t="shared" si="15"/>
        <v>0</v>
      </c>
      <c r="AY118" s="7" t="str">
        <f t="shared" si="16"/>
        <v/>
      </c>
      <c r="AZ118" s="7" t="b">
        <f t="shared" si="17"/>
        <v>0</v>
      </c>
      <c r="BA118" s="7">
        <f t="shared" si="18"/>
        <v>0</v>
      </c>
      <c r="BB118" s="7" t="b">
        <f t="shared" si="19"/>
        <v>0</v>
      </c>
      <c r="BC118" s="7">
        <f t="shared" si="20"/>
        <v>0</v>
      </c>
    </row>
    <row r="119" spans="1:55" ht="15" customHeight="1">
      <c r="A119" s="41"/>
      <c r="B119" s="30"/>
      <c r="C119" s="63" t="s">
        <v>150</v>
      </c>
      <c r="D119" s="362"/>
      <c r="E119" s="363"/>
      <c r="F119" s="363"/>
      <c r="G119" s="363"/>
      <c r="H119" s="363"/>
      <c r="I119" s="363"/>
      <c r="J119" s="363"/>
      <c r="K119" s="363"/>
      <c r="L119" s="363"/>
      <c r="M119" s="363"/>
      <c r="N119" s="363"/>
      <c r="O119" s="363"/>
      <c r="P119" s="364"/>
      <c r="Q119" s="357"/>
      <c r="R119" s="358"/>
      <c r="S119" s="357"/>
      <c r="T119" s="304"/>
      <c r="U119" s="304"/>
      <c r="V119" s="358"/>
      <c r="W119" s="357"/>
      <c r="X119" s="304"/>
      <c r="Y119" s="304"/>
      <c r="Z119" s="358"/>
      <c r="AA119" s="116"/>
      <c r="AB119" s="116"/>
      <c r="AC119" s="116"/>
      <c r="AD119" s="116"/>
      <c r="AE119" s="19"/>
      <c r="AG119" s="5">
        <f t="shared" si="21"/>
        <v>27</v>
      </c>
      <c r="AH119" s="5">
        <f t="shared" si="22"/>
        <v>0</v>
      </c>
      <c r="AJ119" s="4">
        <f t="shared" si="23"/>
        <v>0</v>
      </c>
      <c r="AL119" s="6">
        <f>IF(AND(D119="",COUNTA($D120:$P$158)&gt;0),1,0)</f>
        <v>0</v>
      </c>
      <c r="AM119" s="6">
        <f>IF($D119="",0,IF(AND(AA119="",COUNTA(AB119:$AD119)&gt;0),1,0))</f>
        <v>0</v>
      </c>
      <c r="AN119" s="6">
        <f>IF($D119="",0,IF(AND(AB119="",COUNTA(AC119:$AD119)&gt;0),1,0))</f>
        <v>0</v>
      </c>
      <c r="AO119" s="6">
        <f>IF($D119="",0,IF(AND(AC119="",COUNTA(AD119:$AD119)&gt;0),1,0))</f>
        <v>0</v>
      </c>
      <c r="AP119" s="6"/>
      <c r="AQ119" s="6">
        <f t="shared" si="24"/>
        <v>0</v>
      </c>
      <c r="AR119" s="6">
        <f t="shared" si="25"/>
        <v>0</v>
      </c>
      <c r="AS119" s="6">
        <f t="shared" si="26"/>
        <v>0</v>
      </c>
      <c r="AU119" s="20">
        <f t="shared" si="27"/>
        <v>0</v>
      </c>
      <c r="AW119" s="7" t="b">
        <f t="shared" si="14"/>
        <v>0</v>
      </c>
      <c r="AX119" s="7">
        <f t="shared" si="15"/>
        <v>0</v>
      </c>
      <c r="AY119" s="7" t="str">
        <f t="shared" si="16"/>
        <v/>
      </c>
      <c r="AZ119" s="7" t="b">
        <f t="shared" si="17"/>
        <v>0</v>
      </c>
      <c r="BA119" s="7">
        <f t="shared" si="18"/>
        <v>0</v>
      </c>
      <c r="BB119" s="7" t="b">
        <f t="shared" si="19"/>
        <v>0</v>
      </c>
      <c r="BC119" s="7">
        <f t="shared" si="20"/>
        <v>0</v>
      </c>
    </row>
    <row r="120" spans="1:55" ht="15" customHeight="1">
      <c r="A120" s="41"/>
      <c r="B120" s="30"/>
      <c r="C120" s="63" t="s">
        <v>151</v>
      </c>
      <c r="D120" s="362"/>
      <c r="E120" s="363"/>
      <c r="F120" s="363"/>
      <c r="G120" s="363"/>
      <c r="H120" s="363"/>
      <c r="I120" s="363"/>
      <c r="J120" s="363"/>
      <c r="K120" s="363"/>
      <c r="L120" s="363"/>
      <c r="M120" s="363"/>
      <c r="N120" s="363"/>
      <c r="O120" s="363"/>
      <c r="P120" s="364"/>
      <c r="Q120" s="357"/>
      <c r="R120" s="358"/>
      <c r="S120" s="357"/>
      <c r="T120" s="304"/>
      <c r="U120" s="304"/>
      <c r="V120" s="358"/>
      <c r="W120" s="357"/>
      <c r="X120" s="304"/>
      <c r="Y120" s="304"/>
      <c r="Z120" s="358"/>
      <c r="AA120" s="116"/>
      <c r="AB120" s="116"/>
      <c r="AC120" s="116"/>
      <c r="AD120" s="116"/>
      <c r="AE120" s="19"/>
      <c r="AG120" s="5">
        <f t="shared" si="21"/>
        <v>27</v>
      </c>
      <c r="AH120" s="5">
        <f t="shared" si="22"/>
        <v>0</v>
      </c>
      <c r="AJ120" s="4">
        <f t="shared" si="23"/>
        <v>0</v>
      </c>
      <c r="AL120" s="6">
        <f>IF(AND(D120="",COUNTA($D121:$P$158)&gt;0),1,0)</f>
        <v>0</v>
      </c>
      <c r="AM120" s="6">
        <f>IF($D120="",0,IF(AND(AA120="",COUNTA(AB120:$AD120)&gt;0),1,0))</f>
        <v>0</v>
      </c>
      <c r="AN120" s="6">
        <f>IF($D120="",0,IF(AND(AB120="",COUNTA(AC120:$AD120)&gt;0),1,0))</f>
        <v>0</v>
      </c>
      <c r="AO120" s="6">
        <f>IF($D120="",0,IF(AND(AC120="",COUNTA(AD120:$AD120)&gt;0),1,0))</f>
        <v>0</v>
      </c>
      <c r="AP120" s="6"/>
      <c r="AQ120" s="6">
        <f t="shared" si="24"/>
        <v>0</v>
      </c>
      <c r="AR120" s="6">
        <f t="shared" si="25"/>
        <v>0</v>
      </c>
      <c r="AS120" s="6">
        <f t="shared" si="26"/>
        <v>0</v>
      </c>
      <c r="AU120" s="20">
        <f t="shared" si="27"/>
        <v>0</v>
      </c>
      <c r="AW120" s="7" t="b">
        <f t="shared" si="14"/>
        <v>0</v>
      </c>
      <c r="AX120" s="7">
        <f t="shared" si="15"/>
        <v>0</v>
      </c>
      <c r="AY120" s="7" t="str">
        <f t="shared" si="16"/>
        <v/>
      </c>
      <c r="AZ120" s="7" t="b">
        <f t="shared" si="17"/>
        <v>0</v>
      </c>
      <c r="BA120" s="7">
        <f t="shared" si="18"/>
        <v>0</v>
      </c>
      <c r="BB120" s="7" t="b">
        <f t="shared" si="19"/>
        <v>0</v>
      </c>
      <c r="BC120" s="7">
        <f t="shared" si="20"/>
        <v>0</v>
      </c>
    </row>
    <row r="121" spans="1:55" ht="15" customHeight="1">
      <c r="A121" s="41"/>
      <c r="B121" s="30"/>
      <c r="C121" s="63" t="s">
        <v>152</v>
      </c>
      <c r="D121" s="362"/>
      <c r="E121" s="363"/>
      <c r="F121" s="363"/>
      <c r="G121" s="363"/>
      <c r="H121" s="363"/>
      <c r="I121" s="363"/>
      <c r="J121" s="363"/>
      <c r="K121" s="363"/>
      <c r="L121" s="363"/>
      <c r="M121" s="363"/>
      <c r="N121" s="363"/>
      <c r="O121" s="363"/>
      <c r="P121" s="364"/>
      <c r="Q121" s="357"/>
      <c r="R121" s="358"/>
      <c r="S121" s="357"/>
      <c r="T121" s="304"/>
      <c r="U121" s="304"/>
      <c r="V121" s="358"/>
      <c r="W121" s="357"/>
      <c r="X121" s="304"/>
      <c r="Y121" s="304"/>
      <c r="Z121" s="358"/>
      <c r="AA121" s="116"/>
      <c r="AB121" s="116"/>
      <c r="AC121" s="116"/>
      <c r="AD121" s="116"/>
      <c r="AE121" s="19"/>
      <c r="AG121" s="5">
        <f t="shared" si="21"/>
        <v>27</v>
      </c>
      <c r="AH121" s="5">
        <f t="shared" si="22"/>
        <v>0</v>
      </c>
      <c r="AJ121" s="4">
        <f t="shared" si="23"/>
        <v>0</v>
      </c>
      <c r="AL121" s="6">
        <f>IF(AND(D121="",COUNTA($D122:$P$158)&gt;0),1,0)</f>
        <v>0</v>
      </c>
      <c r="AM121" s="6">
        <f>IF($D121="",0,IF(AND(AA121="",COUNTA(AB121:$AD121)&gt;0),1,0))</f>
        <v>0</v>
      </c>
      <c r="AN121" s="6">
        <f>IF($D121="",0,IF(AND(AB121="",COUNTA(AC121:$AD121)&gt;0),1,0))</f>
        <v>0</v>
      </c>
      <c r="AO121" s="6">
        <f>IF($D121="",0,IF(AND(AC121="",COUNTA(AD121:$AD121)&gt;0),1,0))</f>
        <v>0</v>
      </c>
      <c r="AP121" s="6"/>
      <c r="AQ121" s="6">
        <f t="shared" si="24"/>
        <v>0</v>
      </c>
      <c r="AR121" s="6">
        <f t="shared" si="25"/>
        <v>0</v>
      </c>
      <c r="AS121" s="6">
        <f t="shared" si="26"/>
        <v>0</v>
      </c>
      <c r="AU121" s="20">
        <f t="shared" si="27"/>
        <v>0</v>
      </c>
      <c r="AW121" s="7" t="b">
        <f t="shared" si="14"/>
        <v>0</v>
      </c>
      <c r="AX121" s="7">
        <f t="shared" si="15"/>
        <v>0</v>
      </c>
      <c r="AY121" s="7" t="str">
        <f t="shared" si="16"/>
        <v/>
      </c>
      <c r="AZ121" s="7" t="b">
        <f t="shared" si="17"/>
        <v>0</v>
      </c>
      <c r="BA121" s="7">
        <f t="shared" si="18"/>
        <v>0</v>
      </c>
      <c r="BB121" s="7" t="b">
        <f t="shared" si="19"/>
        <v>0</v>
      </c>
      <c r="BC121" s="7">
        <f t="shared" si="20"/>
        <v>0</v>
      </c>
    </row>
    <row r="122" spans="1:55" ht="15" customHeight="1">
      <c r="A122" s="41"/>
      <c r="B122" s="30"/>
      <c r="C122" s="63" t="s">
        <v>153</v>
      </c>
      <c r="D122" s="362"/>
      <c r="E122" s="363"/>
      <c r="F122" s="363"/>
      <c r="G122" s="363"/>
      <c r="H122" s="363"/>
      <c r="I122" s="363"/>
      <c r="J122" s="363"/>
      <c r="K122" s="363"/>
      <c r="L122" s="363"/>
      <c r="M122" s="363"/>
      <c r="N122" s="363"/>
      <c r="O122" s="363"/>
      <c r="P122" s="364"/>
      <c r="Q122" s="357"/>
      <c r="R122" s="358"/>
      <c r="S122" s="357"/>
      <c r="T122" s="304"/>
      <c r="U122" s="304"/>
      <c r="V122" s="358"/>
      <c r="W122" s="357"/>
      <c r="X122" s="304"/>
      <c r="Y122" s="304"/>
      <c r="Z122" s="358"/>
      <c r="AA122" s="116"/>
      <c r="AB122" s="116"/>
      <c r="AC122" s="116"/>
      <c r="AD122" s="116"/>
      <c r="AE122" s="19"/>
      <c r="AG122" s="5">
        <f t="shared" si="21"/>
        <v>27</v>
      </c>
      <c r="AH122" s="5">
        <f t="shared" si="22"/>
        <v>0</v>
      </c>
      <c r="AJ122" s="4">
        <f t="shared" si="23"/>
        <v>0</v>
      </c>
      <c r="AL122" s="6">
        <f>IF(AND(D122="",COUNTA($D123:$P$158)&gt;0),1,0)</f>
        <v>0</v>
      </c>
      <c r="AM122" s="6">
        <f>IF($D122="",0,IF(AND(AA122="",COUNTA(AB122:$AD122)&gt;0),1,0))</f>
        <v>0</v>
      </c>
      <c r="AN122" s="6">
        <f>IF($D122="",0,IF(AND(AB122="",COUNTA(AC122:$AD122)&gt;0),1,0))</f>
        <v>0</v>
      </c>
      <c r="AO122" s="6">
        <f>IF($D122="",0,IF(AND(AC122="",COUNTA(AD122:$AD122)&gt;0),1,0))</f>
        <v>0</v>
      </c>
      <c r="AP122" s="6"/>
      <c r="AQ122" s="6">
        <f t="shared" si="24"/>
        <v>0</v>
      </c>
      <c r="AR122" s="6">
        <f t="shared" si="25"/>
        <v>0</v>
      </c>
      <c r="AS122" s="6">
        <f t="shared" si="26"/>
        <v>0</v>
      </c>
      <c r="AU122" s="20">
        <f t="shared" si="27"/>
        <v>0</v>
      </c>
      <c r="AW122" s="7" t="b">
        <f t="shared" si="14"/>
        <v>0</v>
      </c>
      <c r="AX122" s="7">
        <f t="shared" si="15"/>
        <v>0</v>
      </c>
      <c r="AY122" s="7" t="str">
        <f t="shared" si="16"/>
        <v/>
      </c>
      <c r="AZ122" s="7" t="b">
        <f t="shared" si="17"/>
        <v>0</v>
      </c>
      <c r="BA122" s="7">
        <f t="shared" si="18"/>
        <v>0</v>
      </c>
      <c r="BB122" s="7" t="b">
        <f t="shared" si="19"/>
        <v>0</v>
      </c>
      <c r="BC122" s="7">
        <f t="shared" si="20"/>
        <v>0</v>
      </c>
    </row>
    <row r="123" spans="1:55" ht="15" customHeight="1">
      <c r="A123" s="41"/>
      <c r="B123" s="30"/>
      <c r="C123" s="63" t="s">
        <v>154</v>
      </c>
      <c r="D123" s="362"/>
      <c r="E123" s="363"/>
      <c r="F123" s="363"/>
      <c r="G123" s="363"/>
      <c r="H123" s="363"/>
      <c r="I123" s="363"/>
      <c r="J123" s="363"/>
      <c r="K123" s="363"/>
      <c r="L123" s="363"/>
      <c r="M123" s="363"/>
      <c r="N123" s="363"/>
      <c r="O123" s="363"/>
      <c r="P123" s="364"/>
      <c r="Q123" s="357"/>
      <c r="R123" s="358"/>
      <c r="S123" s="357"/>
      <c r="T123" s="304"/>
      <c r="U123" s="304"/>
      <c r="V123" s="358"/>
      <c r="W123" s="357"/>
      <c r="X123" s="304"/>
      <c r="Y123" s="304"/>
      <c r="Z123" s="358"/>
      <c r="AA123" s="116"/>
      <c r="AB123" s="116"/>
      <c r="AC123" s="116"/>
      <c r="AD123" s="116"/>
      <c r="AE123" s="19"/>
      <c r="AG123" s="5">
        <f t="shared" si="21"/>
        <v>27</v>
      </c>
      <c r="AH123" s="5">
        <f t="shared" si="22"/>
        <v>0</v>
      </c>
      <c r="AJ123" s="4">
        <f t="shared" si="23"/>
        <v>0</v>
      </c>
      <c r="AL123" s="6">
        <f>IF(AND(D123="",COUNTA($D124:$P$158)&gt;0),1,0)</f>
        <v>0</v>
      </c>
      <c r="AM123" s="6">
        <f>IF($D123="",0,IF(AND(AA123="",COUNTA(AB123:$AD123)&gt;0),1,0))</f>
        <v>0</v>
      </c>
      <c r="AN123" s="6">
        <f>IF($D123="",0,IF(AND(AB123="",COUNTA(AC123:$AD123)&gt;0),1,0))</f>
        <v>0</v>
      </c>
      <c r="AO123" s="6">
        <f>IF($D123="",0,IF(AND(AC123="",COUNTA(AD123:$AD123)&gt;0),1,0))</f>
        <v>0</v>
      </c>
      <c r="AP123" s="6"/>
      <c r="AQ123" s="6">
        <f t="shared" si="24"/>
        <v>0</v>
      </c>
      <c r="AR123" s="6">
        <f t="shared" si="25"/>
        <v>0</v>
      </c>
      <c r="AS123" s="6">
        <f t="shared" si="26"/>
        <v>0</v>
      </c>
      <c r="AU123" s="20">
        <f t="shared" si="27"/>
        <v>0</v>
      </c>
      <c r="AW123" s="7" t="b">
        <f t="shared" si="14"/>
        <v>0</v>
      </c>
      <c r="AX123" s="7">
        <f t="shared" si="15"/>
        <v>0</v>
      </c>
      <c r="AY123" s="7" t="str">
        <f t="shared" si="16"/>
        <v/>
      </c>
      <c r="AZ123" s="7" t="b">
        <f t="shared" si="17"/>
        <v>0</v>
      </c>
      <c r="BA123" s="7">
        <f t="shared" si="18"/>
        <v>0</v>
      </c>
      <c r="BB123" s="7" t="b">
        <f t="shared" si="19"/>
        <v>0</v>
      </c>
      <c r="BC123" s="7">
        <f t="shared" si="20"/>
        <v>0</v>
      </c>
    </row>
    <row r="124" spans="1:55" ht="15" customHeight="1">
      <c r="A124" s="41"/>
      <c r="B124" s="30"/>
      <c r="C124" s="63" t="s">
        <v>155</v>
      </c>
      <c r="D124" s="362"/>
      <c r="E124" s="363"/>
      <c r="F124" s="363"/>
      <c r="G124" s="363"/>
      <c r="H124" s="363"/>
      <c r="I124" s="363"/>
      <c r="J124" s="363"/>
      <c r="K124" s="363"/>
      <c r="L124" s="363"/>
      <c r="M124" s="363"/>
      <c r="N124" s="363"/>
      <c r="O124" s="363"/>
      <c r="P124" s="364"/>
      <c r="Q124" s="357"/>
      <c r="R124" s="358"/>
      <c r="S124" s="357"/>
      <c r="T124" s="304"/>
      <c r="U124" s="304"/>
      <c r="V124" s="358"/>
      <c r="W124" s="357"/>
      <c r="X124" s="304"/>
      <c r="Y124" s="304"/>
      <c r="Z124" s="358"/>
      <c r="AA124" s="116"/>
      <c r="AB124" s="116"/>
      <c r="AC124" s="116"/>
      <c r="AD124" s="116"/>
      <c r="AE124" s="19"/>
      <c r="AG124" s="5">
        <f t="shared" si="21"/>
        <v>27</v>
      </c>
      <c r="AH124" s="5">
        <f t="shared" si="22"/>
        <v>0</v>
      </c>
      <c r="AJ124" s="4">
        <f t="shared" si="23"/>
        <v>0</v>
      </c>
      <c r="AL124" s="6">
        <f>IF(AND(D124="",COUNTA($D125:$P$158)&gt;0),1,0)</f>
        <v>0</v>
      </c>
      <c r="AM124" s="6">
        <f>IF($D124="",0,IF(AND(AA124="",COUNTA(AB124:$AD124)&gt;0),1,0))</f>
        <v>0</v>
      </c>
      <c r="AN124" s="6">
        <f>IF($D124="",0,IF(AND(AB124="",COUNTA(AC124:$AD124)&gt;0),1,0))</f>
        <v>0</v>
      </c>
      <c r="AO124" s="6">
        <f>IF($D124="",0,IF(AND(AC124="",COUNTA(AD124:$AD124)&gt;0),1,0))</f>
        <v>0</v>
      </c>
      <c r="AP124" s="6"/>
      <c r="AQ124" s="6">
        <f t="shared" si="24"/>
        <v>0</v>
      </c>
      <c r="AR124" s="6">
        <f t="shared" si="25"/>
        <v>0</v>
      </c>
      <c r="AS124" s="6">
        <f t="shared" si="26"/>
        <v>0</v>
      </c>
      <c r="AU124" s="20">
        <f t="shared" si="27"/>
        <v>0</v>
      </c>
      <c r="AW124" s="7" t="b">
        <f t="shared" si="14"/>
        <v>0</v>
      </c>
      <c r="AX124" s="7">
        <f t="shared" si="15"/>
        <v>0</v>
      </c>
      <c r="AY124" s="7" t="str">
        <f t="shared" si="16"/>
        <v/>
      </c>
      <c r="AZ124" s="7" t="b">
        <f t="shared" si="17"/>
        <v>0</v>
      </c>
      <c r="BA124" s="7">
        <f t="shared" si="18"/>
        <v>0</v>
      </c>
      <c r="BB124" s="7" t="b">
        <f t="shared" si="19"/>
        <v>0</v>
      </c>
      <c r="BC124" s="7">
        <f t="shared" si="20"/>
        <v>0</v>
      </c>
    </row>
    <row r="125" spans="1:55" ht="15" customHeight="1">
      <c r="A125" s="41"/>
      <c r="B125" s="30"/>
      <c r="C125" s="63" t="s">
        <v>156</v>
      </c>
      <c r="D125" s="362"/>
      <c r="E125" s="363"/>
      <c r="F125" s="363"/>
      <c r="G125" s="363"/>
      <c r="H125" s="363"/>
      <c r="I125" s="363"/>
      <c r="J125" s="363"/>
      <c r="K125" s="363"/>
      <c r="L125" s="363"/>
      <c r="M125" s="363"/>
      <c r="N125" s="363"/>
      <c r="O125" s="363"/>
      <c r="P125" s="364"/>
      <c r="Q125" s="357"/>
      <c r="R125" s="358"/>
      <c r="S125" s="357"/>
      <c r="T125" s="304"/>
      <c r="U125" s="304"/>
      <c r="V125" s="358"/>
      <c r="W125" s="357"/>
      <c r="X125" s="304"/>
      <c r="Y125" s="304"/>
      <c r="Z125" s="358"/>
      <c r="AA125" s="116"/>
      <c r="AB125" s="116"/>
      <c r="AC125" s="116"/>
      <c r="AD125" s="116"/>
      <c r="AE125" s="19"/>
      <c r="AG125" s="5">
        <f t="shared" si="21"/>
        <v>27</v>
      </c>
      <c r="AH125" s="5">
        <f t="shared" si="22"/>
        <v>0</v>
      </c>
      <c r="AJ125" s="4">
        <f t="shared" si="23"/>
        <v>0</v>
      </c>
      <c r="AL125" s="6">
        <f>IF(AND(D125="",COUNTA($D126:$P$158)&gt;0),1,0)</f>
        <v>0</v>
      </c>
      <c r="AM125" s="6">
        <f>IF($D125="",0,IF(AND(AA125="",COUNTA(AB125:$AD125)&gt;0),1,0))</f>
        <v>0</v>
      </c>
      <c r="AN125" s="6">
        <f>IF($D125="",0,IF(AND(AB125="",COUNTA(AC125:$AD125)&gt;0),1,0))</f>
        <v>0</v>
      </c>
      <c r="AO125" s="6">
        <f>IF($D125="",0,IF(AND(AC125="",COUNTA(AD125:$AD125)&gt;0),1,0))</f>
        <v>0</v>
      </c>
      <c r="AP125" s="6"/>
      <c r="AQ125" s="6">
        <f t="shared" si="24"/>
        <v>0</v>
      </c>
      <c r="AR125" s="6">
        <f t="shared" si="25"/>
        <v>0</v>
      </c>
      <c r="AS125" s="6">
        <f t="shared" si="26"/>
        <v>0</v>
      </c>
      <c r="AU125" s="20">
        <f t="shared" si="27"/>
        <v>0</v>
      </c>
      <c r="AW125" s="7" t="b">
        <f t="shared" si="14"/>
        <v>0</v>
      </c>
      <c r="AX125" s="7">
        <f t="shared" si="15"/>
        <v>0</v>
      </c>
      <c r="AY125" s="7" t="str">
        <f t="shared" si="16"/>
        <v/>
      </c>
      <c r="AZ125" s="7" t="b">
        <f t="shared" si="17"/>
        <v>0</v>
      </c>
      <c r="BA125" s="7">
        <f t="shared" si="18"/>
        <v>0</v>
      </c>
      <c r="BB125" s="7" t="b">
        <f t="shared" si="19"/>
        <v>0</v>
      </c>
      <c r="BC125" s="7">
        <f t="shared" si="20"/>
        <v>0</v>
      </c>
    </row>
    <row r="126" spans="1:55" ht="15" customHeight="1">
      <c r="A126" s="41"/>
      <c r="B126" s="30"/>
      <c r="C126" s="63" t="s">
        <v>157</v>
      </c>
      <c r="D126" s="362"/>
      <c r="E126" s="363"/>
      <c r="F126" s="363"/>
      <c r="G126" s="363"/>
      <c r="H126" s="363"/>
      <c r="I126" s="363"/>
      <c r="J126" s="363"/>
      <c r="K126" s="363"/>
      <c r="L126" s="363"/>
      <c r="M126" s="363"/>
      <c r="N126" s="363"/>
      <c r="O126" s="363"/>
      <c r="P126" s="364"/>
      <c r="Q126" s="357"/>
      <c r="R126" s="358"/>
      <c r="S126" s="357"/>
      <c r="T126" s="304"/>
      <c r="U126" s="304"/>
      <c r="V126" s="358"/>
      <c r="W126" s="357"/>
      <c r="X126" s="304"/>
      <c r="Y126" s="304"/>
      <c r="Z126" s="358"/>
      <c r="AA126" s="116"/>
      <c r="AB126" s="116"/>
      <c r="AC126" s="116"/>
      <c r="AD126" s="116"/>
      <c r="AE126" s="19"/>
      <c r="AG126" s="5">
        <f t="shared" si="21"/>
        <v>27</v>
      </c>
      <c r="AH126" s="5">
        <f t="shared" si="22"/>
        <v>0</v>
      </c>
      <c r="AJ126" s="4">
        <f t="shared" si="23"/>
        <v>0</v>
      </c>
      <c r="AL126" s="6">
        <f>IF(AND(D126="",COUNTA($D127:$P$158)&gt;0),1,0)</f>
        <v>0</v>
      </c>
      <c r="AM126" s="6">
        <f>IF($D126="",0,IF(AND(AA126="",COUNTA(AB126:$AD126)&gt;0),1,0))</f>
        <v>0</v>
      </c>
      <c r="AN126" s="6">
        <f>IF($D126="",0,IF(AND(AB126="",COUNTA(AC126:$AD126)&gt;0),1,0))</f>
        <v>0</v>
      </c>
      <c r="AO126" s="6">
        <f>IF($D126="",0,IF(AND(AC126="",COUNTA(AD126:$AD126)&gt;0),1,0))</f>
        <v>0</v>
      </c>
      <c r="AP126" s="6"/>
      <c r="AQ126" s="6">
        <f t="shared" si="24"/>
        <v>0</v>
      </c>
      <c r="AR126" s="6">
        <f t="shared" si="25"/>
        <v>0</v>
      </c>
      <c r="AS126" s="6">
        <f t="shared" si="26"/>
        <v>0</v>
      </c>
      <c r="AU126" s="20">
        <f t="shared" si="27"/>
        <v>0</v>
      </c>
      <c r="AW126" s="7" t="b">
        <f t="shared" si="14"/>
        <v>0</v>
      </c>
      <c r="AX126" s="7">
        <f t="shared" si="15"/>
        <v>0</v>
      </c>
      <c r="AY126" s="7" t="str">
        <f t="shared" si="16"/>
        <v/>
      </c>
      <c r="AZ126" s="7" t="b">
        <f t="shared" si="17"/>
        <v>0</v>
      </c>
      <c r="BA126" s="7">
        <f t="shared" si="18"/>
        <v>0</v>
      </c>
      <c r="BB126" s="7" t="b">
        <f t="shared" si="19"/>
        <v>0</v>
      </c>
      <c r="BC126" s="7">
        <f t="shared" si="20"/>
        <v>0</v>
      </c>
    </row>
    <row r="127" spans="1:55" ht="15" customHeight="1">
      <c r="A127" s="41"/>
      <c r="B127" s="30"/>
      <c r="C127" s="63" t="s">
        <v>158</v>
      </c>
      <c r="D127" s="362"/>
      <c r="E127" s="363"/>
      <c r="F127" s="363"/>
      <c r="G127" s="363"/>
      <c r="H127" s="363"/>
      <c r="I127" s="363"/>
      <c r="J127" s="363"/>
      <c r="K127" s="363"/>
      <c r="L127" s="363"/>
      <c r="M127" s="363"/>
      <c r="N127" s="363"/>
      <c r="O127" s="363"/>
      <c r="P127" s="364"/>
      <c r="Q127" s="357"/>
      <c r="R127" s="358"/>
      <c r="S127" s="357"/>
      <c r="T127" s="304"/>
      <c r="U127" s="304"/>
      <c r="V127" s="358"/>
      <c r="W127" s="357"/>
      <c r="X127" s="304"/>
      <c r="Y127" s="304"/>
      <c r="Z127" s="358"/>
      <c r="AA127" s="116"/>
      <c r="AB127" s="116"/>
      <c r="AC127" s="116"/>
      <c r="AD127" s="116"/>
      <c r="AE127" s="19"/>
      <c r="AG127" s="5">
        <f t="shared" si="21"/>
        <v>27</v>
      </c>
      <c r="AH127" s="5">
        <f t="shared" si="22"/>
        <v>0</v>
      </c>
      <c r="AJ127" s="4">
        <f t="shared" si="23"/>
        <v>0</v>
      </c>
      <c r="AL127" s="6">
        <f>IF(AND(D127="",COUNTA($D128:$P$158)&gt;0),1,0)</f>
        <v>0</v>
      </c>
      <c r="AM127" s="6">
        <f>IF($D127="",0,IF(AND(AA127="",COUNTA(AB127:$AD127)&gt;0),1,0))</f>
        <v>0</v>
      </c>
      <c r="AN127" s="6">
        <f>IF($D127="",0,IF(AND(AB127="",COUNTA(AC127:$AD127)&gt;0),1,0))</f>
        <v>0</v>
      </c>
      <c r="AO127" s="6">
        <f>IF($D127="",0,IF(AND(AC127="",COUNTA(AD127:$AD127)&gt;0),1,0))</f>
        <v>0</v>
      </c>
      <c r="AP127" s="6"/>
      <c r="AQ127" s="6">
        <f t="shared" si="24"/>
        <v>0</v>
      </c>
      <c r="AR127" s="6">
        <f t="shared" si="25"/>
        <v>0</v>
      </c>
      <c r="AS127" s="6">
        <f t="shared" si="26"/>
        <v>0</v>
      </c>
      <c r="AU127" s="20">
        <f t="shared" si="27"/>
        <v>0</v>
      </c>
      <c r="AW127" s="7" t="b">
        <f t="shared" si="14"/>
        <v>0</v>
      </c>
      <c r="AX127" s="7">
        <f t="shared" si="15"/>
        <v>0</v>
      </c>
      <c r="AY127" s="7" t="str">
        <f t="shared" si="16"/>
        <v/>
      </c>
      <c r="AZ127" s="7" t="b">
        <f t="shared" si="17"/>
        <v>0</v>
      </c>
      <c r="BA127" s="7">
        <f t="shared" si="18"/>
        <v>0</v>
      </c>
      <c r="BB127" s="7" t="b">
        <f t="shared" si="19"/>
        <v>0</v>
      </c>
      <c r="BC127" s="7">
        <f t="shared" si="20"/>
        <v>0</v>
      </c>
    </row>
    <row r="128" spans="1:55" ht="15" customHeight="1">
      <c r="A128" s="41"/>
      <c r="B128" s="30"/>
      <c r="C128" s="63" t="s">
        <v>159</v>
      </c>
      <c r="D128" s="362"/>
      <c r="E128" s="363"/>
      <c r="F128" s="363"/>
      <c r="G128" s="363"/>
      <c r="H128" s="363"/>
      <c r="I128" s="363"/>
      <c r="J128" s="363"/>
      <c r="K128" s="363"/>
      <c r="L128" s="363"/>
      <c r="M128" s="363"/>
      <c r="N128" s="363"/>
      <c r="O128" s="363"/>
      <c r="P128" s="364"/>
      <c r="Q128" s="357"/>
      <c r="R128" s="358"/>
      <c r="S128" s="357"/>
      <c r="T128" s="304"/>
      <c r="U128" s="304"/>
      <c r="V128" s="358"/>
      <c r="W128" s="357"/>
      <c r="X128" s="304"/>
      <c r="Y128" s="304"/>
      <c r="Z128" s="358"/>
      <c r="AA128" s="116"/>
      <c r="AB128" s="116"/>
      <c r="AC128" s="116"/>
      <c r="AD128" s="116"/>
      <c r="AE128" s="19"/>
      <c r="AG128" s="5">
        <f t="shared" si="21"/>
        <v>27</v>
      </c>
      <c r="AH128" s="5">
        <f t="shared" si="22"/>
        <v>0</v>
      </c>
      <c r="AJ128" s="4">
        <f t="shared" si="23"/>
        <v>0</v>
      </c>
      <c r="AL128" s="6">
        <f>IF(AND(D128="",COUNTA($D129:$P$158)&gt;0),1,0)</f>
        <v>0</v>
      </c>
      <c r="AM128" s="6">
        <f>IF($D128="",0,IF(AND(AA128="",COUNTA(AB128:$AD128)&gt;0),1,0))</f>
        <v>0</v>
      </c>
      <c r="AN128" s="6">
        <f>IF($D128="",0,IF(AND(AB128="",COUNTA(AC128:$AD128)&gt;0),1,0))</f>
        <v>0</v>
      </c>
      <c r="AO128" s="6">
        <f>IF($D128="",0,IF(AND(AC128="",COUNTA(AD128:$AD128)&gt;0),1,0))</f>
        <v>0</v>
      </c>
      <c r="AP128" s="6"/>
      <c r="AQ128" s="6">
        <f t="shared" si="24"/>
        <v>0</v>
      </c>
      <c r="AR128" s="6">
        <f t="shared" si="25"/>
        <v>0</v>
      </c>
      <c r="AS128" s="6">
        <f t="shared" si="26"/>
        <v>0</v>
      </c>
      <c r="AU128" s="20">
        <f t="shared" si="27"/>
        <v>0</v>
      </c>
      <c r="AW128" s="7" t="b">
        <f t="shared" si="14"/>
        <v>0</v>
      </c>
      <c r="AX128" s="7">
        <f t="shared" si="15"/>
        <v>0</v>
      </c>
      <c r="AY128" s="7" t="str">
        <f t="shared" si="16"/>
        <v/>
      </c>
      <c r="AZ128" s="7" t="b">
        <f t="shared" si="17"/>
        <v>0</v>
      </c>
      <c r="BA128" s="7">
        <f t="shared" si="18"/>
        <v>0</v>
      </c>
      <c r="BB128" s="7" t="b">
        <f t="shared" si="19"/>
        <v>0</v>
      </c>
      <c r="BC128" s="7">
        <f t="shared" si="20"/>
        <v>0</v>
      </c>
    </row>
    <row r="129" spans="1:55" ht="15" customHeight="1">
      <c r="A129" s="41"/>
      <c r="B129" s="30"/>
      <c r="C129" s="63" t="s">
        <v>160</v>
      </c>
      <c r="D129" s="362"/>
      <c r="E129" s="363"/>
      <c r="F129" s="363"/>
      <c r="G129" s="363"/>
      <c r="H129" s="363"/>
      <c r="I129" s="363"/>
      <c r="J129" s="363"/>
      <c r="K129" s="363"/>
      <c r="L129" s="363"/>
      <c r="M129" s="363"/>
      <c r="N129" s="363"/>
      <c r="O129" s="363"/>
      <c r="P129" s="364"/>
      <c r="Q129" s="357"/>
      <c r="R129" s="358"/>
      <c r="S129" s="357"/>
      <c r="T129" s="304"/>
      <c r="U129" s="304"/>
      <c r="V129" s="358"/>
      <c r="W129" s="357"/>
      <c r="X129" s="304"/>
      <c r="Y129" s="304"/>
      <c r="Z129" s="358"/>
      <c r="AA129" s="116"/>
      <c r="AB129" s="116"/>
      <c r="AC129" s="116"/>
      <c r="AD129" s="116"/>
      <c r="AE129" s="19"/>
      <c r="AG129" s="5">
        <f t="shared" si="21"/>
        <v>27</v>
      </c>
      <c r="AH129" s="5">
        <f t="shared" si="22"/>
        <v>0</v>
      </c>
      <c r="AJ129" s="4">
        <f t="shared" si="23"/>
        <v>0</v>
      </c>
      <c r="AL129" s="6">
        <f>IF(AND(D129="",COUNTA($D130:$P$158)&gt;0),1,0)</f>
        <v>0</v>
      </c>
      <c r="AM129" s="6">
        <f>IF($D129="",0,IF(AND(AA129="",COUNTA(AB129:$AD129)&gt;0),1,0))</f>
        <v>0</v>
      </c>
      <c r="AN129" s="6">
        <f>IF($D129="",0,IF(AND(AB129="",COUNTA(AC129:$AD129)&gt;0),1,0))</f>
        <v>0</v>
      </c>
      <c r="AO129" s="6">
        <f>IF($D129="",0,IF(AND(AC129="",COUNTA(AD129:$AD129)&gt;0),1,0))</f>
        <v>0</v>
      </c>
      <c r="AP129" s="6"/>
      <c r="AQ129" s="6">
        <f t="shared" si="24"/>
        <v>0</v>
      </c>
      <c r="AR129" s="6">
        <f t="shared" si="25"/>
        <v>0</v>
      </c>
      <c r="AS129" s="6">
        <f t="shared" si="26"/>
        <v>0</v>
      </c>
      <c r="AU129" s="20">
        <f t="shared" si="27"/>
        <v>0</v>
      </c>
      <c r="AW129" s="7" t="b">
        <f t="shared" si="14"/>
        <v>0</v>
      </c>
      <c r="AX129" s="7">
        <f t="shared" si="15"/>
        <v>0</v>
      </c>
      <c r="AY129" s="7" t="str">
        <f t="shared" si="16"/>
        <v/>
      </c>
      <c r="AZ129" s="7" t="b">
        <f t="shared" si="17"/>
        <v>0</v>
      </c>
      <c r="BA129" s="7">
        <f t="shared" si="18"/>
        <v>0</v>
      </c>
      <c r="BB129" s="7" t="b">
        <f t="shared" si="19"/>
        <v>0</v>
      </c>
      <c r="BC129" s="7">
        <f t="shared" si="20"/>
        <v>0</v>
      </c>
    </row>
    <row r="130" spans="1:55" ht="15" customHeight="1">
      <c r="A130" s="41"/>
      <c r="B130" s="30"/>
      <c r="C130" s="63" t="s">
        <v>161</v>
      </c>
      <c r="D130" s="362"/>
      <c r="E130" s="363"/>
      <c r="F130" s="363"/>
      <c r="G130" s="363"/>
      <c r="H130" s="363"/>
      <c r="I130" s="363"/>
      <c r="J130" s="363"/>
      <c r="K130" s="363"/>
      <c r="L130" s="363"/>
      <c r="M130" s="363"/>
      <c r="N130" s="363"/>
      <c r="O130" s="363"/>
      <c r="P130" s="364"/>
      <c r="Q130" s="357"/>
      <c r="R130" s="358"/>
      <c r="S130" s="357"/>
      <c r="T130" s="304"/>
      <c r="U130" s="304"/>
      <c r="V130" s="358"/>
      <c r="W130" s="357"/>
      <c r="X130" s="304"/>
      <c r="Y130" s="304"/>
      <c r="Z130" s="358"/>
      <c r="AA130" s="116"/>
      <c r="AB130" s="116"/>
      <c r="AC130" s="116"/>
      <c r="AD130" s="116"/>
      <c r="AE130" s="19"/>
      <c r="AG130" s="5">
        <f t="shared" si="21"/>
        <v>27</v>
      </c>
      <c r="AH130" s="5">
        <f t="shared" si="22"/>
        <v>0</v>
      </c>
      <c r="AJ130" s="4">
        <f t="shared" si="23"/>
        <v>0</v>
      </c>
      <c r="AL130" s="6">
        <f>IF(AND(D130="",COUNTA($D131:$P$158)&gt;0),1,0)</f>
        <v>0</v>
      </c>
      <c r="AM130" s="6">
        <f>IF($D130="",0,IF(AND(AA130="",COUNTA(AB130:$AD130)&gt;0),1,0))</f>
        <v>0</v>
      </c>
      <c r="AN130" s="6">
        <f>IF($D130="",0,IF(AND(AB130="",COUNTA(AC130:$AD130)&gt;0),1,0))</f>
        <v>0</v>
      </c>
      <c r="AO130" s="6">
        <f>IF($D130="",0,IF(AND(AC130="",COUNTA(AD130:$AD130)&gt;0),1,0))</f>
        <v>0</v>
      </c>
      <c r="AP130" s="6"/>
      <c r="AQ130" s="6">
        <f t="shared" si="24"/>
        <v>0</v>
      </c>
      <c r="AR130" s="6">
        <f t="shared" si="25"/>
        <v>0</v>
      </c>
      <c r="AS130" s="6">
        <f t="shared" si="26"/>
        <v>0</v>
      </c>
      <c r="AU130" s="20">
        <f t="shared" si="27"/>
        <v>0</v>
      </c>
      <c r="AW130" s="7" t="b">
        <f t="shared" si="14"/>
        <v>0</v>
      </c>
      <c r="AX130" s="7">
        <f t="shared" si="15"/>
        <v>0</v>
      </c>
      <c r="AY130" s="7" t="str">
        <f t="shared" si="16"/>
        <v/>
      </c>
      <c r="AZ130" s="7" t="b">
        <f t="shared" si="17"/>
        <v>0</v>
      </c>
      <c r="BA130" s="7">
        <f t="shared" si="18"/>
        <v>0</v>
      </c>
      <c r="BB130" s="7" t="b">
        <f t="shared" si="19"/>
        <v>0</v>
      </c>
      <c r="BC130" s="7">
        <f t="shared" si="20"/>
        <v>0</v>
      </c>
    </row>
    <row r="131" spans="1:55" ht="15" customHeight="1">
      <c r="A131" s="41"/>
      <c r="B131" s="30"/>
      <c r="C131" s="63" t="s">
        <v>162</v>
      </c>
      <c r="D131" s="362"/>
      <c r="E131" s="363"/>
      <c r="F131" s="363"/>
      <c r="G131" s="363"/>
      <c r="H131" s="363"/>
      <c r="I131" s="363"/>
      <c r="J131" s="363"/>
      <c r="K131" s="363"/>
      <c r="L131" s="363"/>
      <c r="M131" s="363"/>
      <c r="N131" s="363"/>
      <c r="O131" s="363"/>
      <c r="P131" s="364"/>
      <c r="Q131" s="357"/>
      <c r="R131" s="358"/>
      <c r="S131" s="357"/>
      <c r="T131" s="304"/>
      <c r="U131" s="304"/>
      <c r="V131" s="358"/>
      <c r="W131" s="357"/>
      <c r="X131" s="304"/>
      <c r="Y131" s="304"/>
      <c r="Z131" s="358"/>
      <c r="AA131" s="116"/>
      <c r="AB131" s="116"/>
      <c r="AC131" s="116"/>
      <c r="AD131" s="116"/>
      <c r="AE131" s="19"/>
      <c r="AG131" s="5">
        <f t="shared" si="21"/>
        <v>27</v>
      </c>
      <c r="AH131" s="5">
        <f t="shared" si="22"/>
        <v>0</v>
      </c>
      <c r="AJ131" s="4">
        <f t="shared" si="23"/>
        <v>0</v>
      </c>
      <c r="AL131" s="6">
        <f>IF(AND(D131="",COUNTA($D132:$P$158)&gt;0),1,0)</f>
        <v>0</v>
      </c>
      <c r="AM131" s="6">
        <f>IF($D131="",0,IF(AND(AA131="",COUNTA(AB131:$AD131)&gt;0),1,0))</f>
        <v>0</v>
      </c>
      <c r="AN131" s="6">
        <f>IF($D131="",0,IF(AND(AB131="",COUNTA(AC131:$AD131)&gt;0),1,0))</f>
        <v>0</v>
      </c>
      <c r="AO131" s="6">
        <f>IF($D131="",0,IF(AND(AC131="",COUNTA(AD131:$AD131)&gt;0),1,0))</f>
        <v>0</v>
      </c>
      <c r="AP131" s="6"/>
      <c r="AQ131" s="6">
        <f t="shared" si="24"/>
        <v>0</v>
      </c>
      <c r="AR131" s="6">
        <f t="shared" si="25"/>
        <v>0</v>
      </c>
      <c r="AS131" s="6">
        <f t="shared" si="26"/>
        <v>0</v>
      </c>
      <c r="AU131" s="20">
        <f t="shared" si="27"/>
        <v>0</v>
      </c>
      <c r="AW131" s="7" t="b">
        <f t="shared" si="14"/>
        <v>0</v>
      </c>
      <c r="AX131" s="7">
        <f t="shared" si="15"/>
        <v>0</v>
      </c>
      <c r="AY131" s="7" t="str">
        <f t="shared" si="16"/>
        <v/>
      </c>
      <c r="AZ131" s="7" t="b">
        <f t="shared" si="17"/>
        <v>0</v>
      </c>
      <c r="BA131" s="7">
        <f t="shared" si="18"/>
        <v>0</v>
      </c>
      <c r="BB131" s="7" t="b">
        <f t="shared" si="19"/>
        <v>0</v>
      </c>
      <c r="BC131" s="7">
        <f t="shared" si="20"/>
        <v>0</v>
      </c>
    </row>
    <row r="132" spans="1:55" ht="15" customHeight="1">
      <c r="A132" s="41"/>
      <c r="B132" s="30"/>
      <c r="C132" s="63" t="s">
        <v>163</v>
      </c>
      <c r="D132" s="362"/>
      <c r="E132" s="363"/>
      <c r="F132" s="363"/>
      <c r="G132" s="363"/>
      <c r="H132" s="363"/>
      <c r="I132" s="363"/>
      <c r="J132" s="363"/>
      <c r="K132" s="363"/>
      <c r="L132" s="363"/>
      <c r="M132" s="363"/>
      <c r="N132" s="363"/>
      <c r="O132" s="363"/>
      <c r="P132" s="364"/>
      <c r="Q132" s="357"/>
      <c r="R132" s="358"/>
      <c r="S132" s="357"/>
      <c r="T132" s="304"/>
      <c r="U132" s="304"/>
      <c r="V132" s="358"/>
      <c r="W132" s="357"/>
      <c r="X132" s="304"/>
      <c r="Y132" s="304"/>
      <c r="Z132" s="358"/>
      <c r="AA132" s="116"/>
      <c r="AB132" s="116"/>
      <c r="AC132" s="116"/>
      <c r="AD132" s="116"/>
      <c r="AE132" s="19"/>
      <c r="AG132" s="5">
        <f t="shared" si="21"/>
        <v>27</v>
      </c>
      <c r="AH132" s="5">
        <f t="shared" si="22"/>
        <v>0</v>
      </c>
      <c r="AJ132" s="4">
        <f t="shared" si="23"/>
        <v>0</v>
      </c>
      <c r="AL132" s="6">
        <f>IF(AND(D132="",COUNTA($D133:$P$158)&gt;0),1,0)</f>
        <v>0</v>
      </c>
      <c r="AM132" s="6">
        <f>IF($D132="",0,IF(AND(AA132="",COUNTA(AB132:$AD132)&gt;0),1,0))</f>
        <v>0</v>
      </c>
      <c r="AN132" s="6">
        <f>IF($D132="",0,IF(AND(AB132="",COUNTA(AC132:$AD132)&gt;0),1,0))</f>
        <v>0</v>
      </c>
      <c r="AO132" s="6">
        <f>IF($D132="",0,IF(AND(AC132="",COUNTA(AD132:$AD132)&gt;0),1,0))</f>
        <v>0</v>
      </c>
      <c r="AP132" s="6"/>
      <c r="AQ132" s="6">
        <f t="shared" si="24"/>
        <v>0</v>
      </c>
      <c r="AR132" s="6">
        <f t="shared" si="25"/>
        <v>0</v>
      </c>
      <c r="AS132" s="6">
        <f t="shared" si="26"/>
        <v>0</v>
      </c>
      <c r="AU132" s="20">
        <f t="shared" si="27"/>
        <v>0</v>
      </c>
      <c r="AW132" s="7" t="b">
        <f t="shared" si="14"/>
        <v>0</v>
      </c>
      <c r="AX132" s="7">
        <f t="shared" si="15"/>
        <v>0</v>
      </c>
      <c r="AY132" s="7" t="str">
        <f t="shared" si="16"/>
        <v/>
      </c>
      <c r="AZ132" s="7" t="b">
        <f t="shared" si="17"/>
        <v>0</v>
      </c>
      <c r="BA132" s="7">
        <f t="shared" si="18"/>
        <v>0</v>
      </c>
      <c r="BB132" s="7" t="b">
        <f t="shared" si="19"/>
        <v>0</v>
      </c>
      <c r="BC132" s="7">
        <f t="shared" si="20"/>
        <v>0</v>
      </c>
    </row>
    <row r="133" spans="1:55" ht="15" customHeight="1">
      <c r="A133" s="41"/>
      <c r="B133" s="30"/>
      <c r="C133" s="63" t="s">
        <v>164</v>
      </c>
      <c r="D133" s="362"/>
      <c r="E133" s="363"/>
      <c r="F133" s="363"/>
      <c r="G133" s="363"/>
      <c r="H133" s="363"/>
      <c r="I133" s="363"/>
      <c r="J133" s="363"/>
      <c r="K133" s="363"/>
      <c r="L133" s="363"/>
      <c r="M133" s="363"/>
      <c r="N133" s="363"/>
      <c r="O133" s="363"/>
      <c r="P133" s="364"/>
      <c r="Q133" s="357"/>
      <c r="R133" s="358"/>
      <c r="S133" s="357"/>
      <c r="T133" s="304"/>
      <c r="U133" s="304"/>
      <c r="V133" s="358"/>
      <c r="W133" s="357"/>
      <c r="X133" s="304"/>
      <c r="Y133" s="304"/>
      <c r="Z133" s="358"/>
      <c r="AA133" s="116"/>
      <c r="AB133" s="116"/>
      <c r="AC133" s="116"/>
      <c r="AD133" s="116"/>
      <c r="AE133" s="19"/>
      <c r="AG133" s="5">
        <f t="shared" si="21"/>
        <v>27</v>
      </c>
      <c r="AH133" s="5">
        <f t="shared" si="22"/>
        <v>0</v>
      </c>
      <c r="AJ133" s="4">
        <f t="shared" si="23"/>
        <v>0</v>
      </c>
      <c r="AL133" s="6">
        <f>IF(AND(D133="",COUNTA($D134:$P$158)&gt;0),1,0)</f>
        <v>0</v>
      </c>
      <c r="AM133" s="6">
        <f>IF($D133="",0,IF(AND(AA133="",COUNTA(AB133:$AD133)&gt;0),1,0))</f>
        <v>0</v>
      </c>
      <c r="AN133" s="6">
        <f>IF($D133="",0,IF(AND(AB133="",COUNTA(AC133:$AD133)&gt;0),1,0))</f>
        <v>0</v>
      </c>
      <c r="AO133" s="6">
        <f>IF($D133="",0,IF(AND(AC133="",COUNTA(AD133:$AD133)&gt;0),1,0))</f>
        <v>0</v>
      </c>
      <c r="AP133" s="6"/>
      <c r="AQ133" s="6">
        <f t="shared" si="24"/>
        <v>0</v>
      </c>
      <c r="AR133" s="6">
        <f t="shared" si="25"/>
        <v>0</v>
      </c>
      <c r="AS133" s="6">
        <f t="shared" si="26"/>
        <v>0</v>
      </c>
      <c r="AU133" s="20">
        <f t="shared" si="27"/>
        <v>0</v>
      </c>
      <c r="AW133" s="7" t="b">
        <f t="shared" si="14"/>
        <v>0</v>
      </c>
      <c r="AX133" s="7">
        <f t="shared" si="15"/>
        <v>0</v>
      </c>
      <c r="AY133" s="7" t="str">
        <f t="shared" si="16"/>
        <v/>
      </c>
      <c r="AZ133" s="7" t="b">
        <f t="shared" si="17"/>
        <v>0</v>
      </c>
      <c r="BA133" s="7">
        <f t="shared" si="18"/>
        <v>0</v>
      </c>
      <c r="BB133" s="7" t="b">
        <f t="shared" si="19"/>
        <v>0</v>
      </c>
      <c r="BC133" s="7">
        <f t="shared" si="20"/>
        <v>0</v>
      </c>
    </row>
    <row r="134" spans="1:55" ht="15" customHeight="1">
      <c r="A134" s="41"/>
      <c r="B134" s="30"/>
      <c r="C134" s="63" t="s">
        <v>165</v>
      </c>
      <c r="D134" s="362"/>
      <c r="E134" s="363"/>
      <c r="F134" s="363"/>
      <c r="G134" s="363"/>
      <c r="H134" s="363"/>
      <c r="I134" s="363"/>
      <c r="J134" s="363"/>
      <c r="K134" s="363"/>
      <c r="L134" s="363"/>
      <c r="M134" s="363"/>
      <c r="N134" s="363"/>
      <c r="O134" s="363"/>
      <c r="P134" s="364"/>
      <c r="Q134" s="357"/>
      <c r="R134" s="358"/>
      <c r="S134" s="357"/>
      <c r="T134" s="304"/>
      <c r="U134" s="304"/>
      <c r="V134" s="358"/>
      <c r="W134" s="357"/>
      <c r="X134" s="304"/>
      <c r="Y134" s="304"/>
      <c r="Z134" s="358"/>
      <c r="AA134" s="116"/>
      <c r="AB134" s="116"/>
      <c r="AC134" s="116"/>
      <c r="AD134" s="116"/>
      <c r="AE134" s="19"/>
      <c r="AG134" s="5">
        <f t="shared" si="21"/>
        <v>27</v>
      </c>
      <c r="AH134" s="5">
        <f t="shared" si="22"/>
        <v>0</v>
      </c>
      <c r="AJ134" s="4">
        <f t="shared" si="23"/>
        <v>0</v>
      </c>
      <c r="AL134" s="6">
        <f>IF(AND(D134="",COUNTA($D135:$P$158)&gt;0),1,0)</f>
        <v>0</v>
      </c>
      <c r="AM134" s="6">
        <f>IF($D134="",0,IF(AND(AA134="",COUNTA(AB134:$AD134)&gt;0),1,0))</f>
        <v>0</v>
      </c>
      <c r="AN134" s="6">
        <f>IF($D134="",0,IF(AND(AB134="",COUNTA(AC134:$AD134)&gt;0),1,0))</f>
        <v>0</v>
      </c>
      <c r="AO134" s="6">
        <f>IF($D134="",0,IF(AND(AC134="",COUNTA(AD134:$AD134)&gt;0),1,0))</f>
        <v>0</v>
      </c>
      <c r="AP134" s="6"/>
      <c r="AQ134" s="6">
        <f t="shared" si="24"/>
        <v>0</v>
      </c>
      <c r="AR134" s="6">
        <f t="shared" si="25"/>
        <v>0</v>
      </c>
      <c r="AS134" s="6">
        <f t="shared" si="26"/>
        <v>0</v>
      </c>
      <c r="AU134" s="20">
        <f t="shared" si="27"/>
        <v>0</v>
      </c>
      <c r="AW134" s="7" t="b">
        <f t="shared" si="14"/>
        <v>0</v>
      </c>
      <c r="AX134" s="7">
        <f t="shared" si="15"/>
        <v>0</v>
      </c>
      <c r="AY134" s="7" t="str">
        <f t="shared" si="16"/>
        <v/>
      </c>
      <c r="AZ134" s="7" t="b">
        <f t="shared" si="17"/>
        <v>0</v>
      </c>
      <c r="BA134" s="7">
        <f t="shared" si="18"/>
        <v>0</v>
      </c>
      <c r="BB134" s="7" t="b">
        <f t="shared" si="19"/>
        <v>0</v>
      </c>
      <c r="BC134" s="7">
        <f t="shared" si="20"/>
        <v>0</v>
      </c>
    </row>
    <row r="135" spans="1:55" ht="15" customHeight="1">
      <c r="A135" s="41"/>
      <c r="B135" s="30"/>
      <c r="C135" s="63" t="s">
        <v>166</v>
      </c>
      <c r="D135" s="362"/>
      <c r="E135" s="363"/>
      <c r="F135" s="363"/>
      <c r="G135" s="363"/>
      <c r="H135" s="363"/>
      <c r="I135" s="363"/>
      <c r="J135" s="363"/>
      <c r="K135" s="363"/>
      <c r="L135" s="363"/>
      <c r="M135" s="363"/>
      <c r="N135" s="363"/>
      <c r="O135" s="363"/>
      <c r="P135" s="364"/>
      <c r="Q135" s="357"/>
      <c r="R135" s="358"/>
      <c r="S135" s="357"/>
      <c r="T135" s="304"/>
      <c r="U135" s="304"/>
      <c r="V135" s="358"/>
      <c r="W135" s="357"/>
      <c r="X135" s="304"/>
      <c r="Y135" s="304"/>
      <c r="Z135" s="358"/>
      <c r="AA135" s="116"/>
      <c r="AB135" s="116"/>
      <c r="AC135" s="116"/>
      <c r="AD135" s="116"/>
      <c r="AE135" s="19"/>
      <c r="AG135" s="5">
        <f t="shared" si="21"/>
        <v>27</v>
      </c>
      <c r="AH135" s="5">
        <f t="shared" si="22"/>
        <v>0</v>
      </c>
      <c r="AJ135" s="4">
        <f t="shared" si="23"/>
        <v>0</v>
      </c>
      <c r="AL135" s="6">
        <f>IF(AND(D135="",COUNTA($D136:$P$158)&gt;0),1,0)</f>
        <v>0</v>
      </c>
      <c r="AM135" s="6">
        <f>IF($D135="",0,IF(AND(AA135="",COUNTA(AB135:$AD135)&gt;0),1,0))</f>
        <v>0</v>
      </c>
      <c r="AN135" s="6">
        <f>IF($D135="",0,IF(AND(AB135="",COUNTA(AC135:$AD135)&gt;0),1,0))</f>
        <v>0</v>
      </c>
      <c r="AO135" s="6">
        <f>IF($D135="",0,IF(AND(AC135="",COUNTA(AD135:$AD135)&gt;0),1,0))</f>
        <v>0</v>
      </c>
      <c r="AP135" s="6"/>
      <c r="AQ135" s="6">
        <f t="shared" si="24"/>
        <v>0</v>
      </c>
      <c r="AR135" s="6">
        <f t="shared" si="25"/>
        <v>0</v>
      </c>
      <c r="AS135" s="6">
        <f t="shared" si="26"/>
        <v>0</v>
      </c>
      <c r="AU135" s="20">
        <f t="shared" si="27"/>
        <v>0</v>
      </c>
      <c r="AW135" s="7" t="b">
        <f t="shared" si="14"/>
        <v>0</v>
      </c>
      <c r="AX135" s="7">
        <f t="shared" si="15"/>
        <v>0</v>
      </c>
      <c r="AY135" s="7" t="str">
        <f t="shared" si="16"/>
        <v/>
      </c>
      <c r="AZ135" s="7" t="b">
        <f t="shared" si="17"/>
        <v>0</v>
      </c>
      <c r="BA135" s="7">
        <f t="shared" si="18"/>
        <v>0</v>
      </c>
      <c r="BB135" s="7" t="b">
        <f t="shared" si="19"/>
        <v>0</v>
      </c>
      <c r="BC135" s="7">
        <f t="shared" si="20"/>
        <v>0</v>
      </c>
    </row>
    <row r="136" spans="1:55" ht="15" customHeight="1">
      <c r="A136" s="41"/>
      <c r="B136" s="30"/>
      <c r="C136" s="63" t="s">
        <v>167</v>
      </c>
      <c r="D136" s="362"/>
      <c r="E136" s="363"/>
      <c r="F136" s="363"/>
      <c r="G136" s="363"/>
      <c r="H136" s="363"/>
      <c r="I136" s="363"/>
      <c r="J136" s="363"/>
      <c r="K136" s="363"/>
      <c r="L136" s="363"/>
      <c r="M136" s="363"/>
      <c r="N136" s="363"/>
      <c r="O136" s="363"/>
      <c r="P136" s="364"/>
      <c r="Q136" s="357"/>
      <c r="R136" s="358"/>
      <c r="S136" s="357"/>
      <c r="T136" s="304"/>
      <c r="U136" s="304"/>
      <c r="V136" s="358"/>
      <c r="W136" s="357"/>
      <c r="X136" s="304"/>
      <c r="Y136" s="304"/>
      <c r="Z136" s="358"/>
      <c r="AA136" s="116"/>
      <c r="AB136" s="116"/>
      <c r="AC136" s="116"/>
      <c r="AD136" s="116"/>
      <c r="AE136" s="19"/>
      <c r="AG136" s="5">
        <f t="shared" si="21"/>
        <v>27</v>
      </c>
      <c r="AH136" s="5">
        <f t="shared" si="22"/>
        <v>0</v>
      </c>
      <c r="AJ136" s="4">
        <f t="shared" si="23"/>
        <v>0</v>
      </c>
      <c r="AL136" s="6">
        <f>IF(AND(D136="",COUNTA($D137:$P$158)&gt;0),1,0)</f>
        <v>0</v>
      </c>
      <c r="AM136" s="6">
        <f>IF($D136="",0,IF(AND(AA136="",COUNTA(AB136:$AD136)&gt;0),1,0))</f>
        <v>0</v>
      </c>
      <c r="AN136" s="6">
        <f>IF($D136="",0,IF(AND(AB136="",COUNTA(AC136:$AD136)&gt;0),1,0))</f>
        <v>0</v>
      </c>
      <c r="AO136" s="6">
        <f>IF($D136="",0,IF(AND(AC136="",COUNTA(AD136:$AD136)&gt;0),1,0))</f>
        <v>0</v>
      </c>
      <c r="AP136" s="6"/>
      <c r="AQ136" s="6">
        <f t="shared" si="24"/>
        <v>0</v>
      </c>
      <c r="AR136" s="6">
        <f t="shared" si="25"/>
        <v>0</v>
      </c>
      <c r="AS136" s="6">
        <f t="shared" si="26"/>
        <v>0</v>
      </c>
      <c r="AU136" s="20">
        <f t="shared" si="27"/>
        <v>0</v>
      </c>
      <c r="AW136" s="7" t="b">
        <f t="shared" si="14"/>
        <v>0</v>
      </c>
      <c r="AX136" s="7">
        <f t="shared" si="15"/>
        <v>0</v>
      </c>
      <c r="AY136" s="7" t="str">
        <f t="shared" si="16"/>
        <v/>
      </c>
      <c r="AZ136" s="7" t="b">
        <f t="shared" si="17"/>
        <v>0</v>
      </c>
      <c r="BA136" s="7">
        <f t="shared" si="18"/>
        <v>0</v>
      </c>
      <c r="BB136" s="7" t="b">
        <f t="shared" si="19"/>
        <v>0</v>
      </c>
      <c r="BC136" s="7">
        <f t="shared" si="20"/>
        <v>0</v>
      </c>
    </row>
    <row r="137" spans="1:55" ht="15" customHeight="1">
      <c r="A137" s="41"/>
      <c r="B137" s="30"/>
      <c r="C137" s="63" t="s">
        <v>168</v>
      </c>
      <c r="D137" s="362"/>
      <c r="E137" s="363"/>
      <c r="F137" s="363"/>
      <c r="G137" s="363"/>
      <c r="H137" s="363"/>
      <c r="I137" s="363"/>
      <c r="J137" s="363"/>
      <c r="K137" s="363"/>
      <c r="L137" s="363"/>
      <c r="M137" s="363"/>
      <c r="N137" s="363"/>
      <c r="O137" s="363"/>
      <c r="P137" s="364"/>
      <c r="Q137" s="357"/>
      <c r="R137" s="358"/>
      <c r="S137" s="357"/>
      <c r="T137" s="304"/>
      <c r="U137" s="304"/>
      <c r="V137" s="358"/>
      <c r="W137" s="357"/>
      <c r="X137" s="304"/>
      <c r="Y137" s="304"/>
      <c r="Z137" s="358"/>
      <c r="AA137" s="116"/>
      <c r="AB137" s="116"/>
      <c r="AC137" s="116"/>
      <c r="AD137" s="116"/>
      <c r="AE137" s="19"/>
      <c r="AG137" s="5">
        <f t="shared" si="21"/>
        <v>27</v>
      </c>
      <c r="AH137" s="5">
        <f t="shared" si="22"/>
        <v>0</v>
      </c>
      <c r="AJ137" s="4">
        <f t="shared" si="23"/>
        <v>0</v>
      </c>
      <c r="AL137" s="6">
        <f>IF(AND(D137="",COUNTA($D138:$P$158)&gt;0),1,0)</f>
        <v>0</v>
      </c>
      <c r="AM137" s="6">
        <f>IF($D137="",0,IF(AND(AA137="",COUNTA(AB137:$AD137)&gt;0),1,0))</f>
        <v>0</v>
      </c>
      <c r="AN137" s="6">
        <f>IF($D137="",0,IF(AND(AB137="",COUNTA(AC137:$AD137)&gt;0),1,0))</f>
        <v>0</v>
      </c>
      <c r="AO137" s="6">
        <f>IF($D137="",0,IF(AND(AC137="",COUNTA(AD137:$AD137)&gt;0),1,0))</f>
        <v>0</v>
      </c>
      <c r="AP137" s="6"/>
      <c r="AQ137" s="6">
        <f t="shared" si="24"/>
        <v>0</v>
      </c>
      <c r="AR137" s="6">
        <f t="shared" si="25"/>
        <v>0</v>
      </c>
      <c r="AS137" s="6">
        <f t="shared" si="26"/>
        <v>0</v>
      </c>
      <c r="AU137" s="20">
        <f t="shared" si="27"/>
        <v>0</v>
      </c>
      <c r="AW137" s="7" t="b">
        <f t="shared" si="14"/>
        <v>0</v>
      </c>
      <c r="AX137" s="7">
        <f t="shared" si="15"/>
        <v>0</v>
      </c>
      <c r="AY137" s="7" t="str">
        <f t="shared" si="16"/>
        <v/>
      </c>
      <c r="AZ137" s="7" t="b">
        <f t="shared" si="17"/>
        <v>0</v>
      </c>
      <c r="BA137" s="7">
        <f t="shared" si="18"/>
        <v>0</v>
      </c>
      <c r="BB137" s="7" t="b">
        <f t="shared" si="19"/>
        <v>0</v>
      </c>
      <c r="BC137" s="7">
        <f t="shared" si="20"/>
        <v>0</v>
      </c>
    </row>
    <row r="138" spans="1:55" ht="15" customHeight="1">
      <c r="A138" s="41"/>
      <c r="B138" s="30"/>
      <c r="C138" s="64" t="s">
        <v>169</v>
      </c>
      <c r="D138" s="362"/>
      <c r="E138" s="363"/>
      <c r="F138" s="363"/>
      <c r="G138" s="363"/>
      <c r="H138" s="363"/>
      <c r="I138" s="363"/>
      <c r="J138" s="363"/>
      <c r="K138" s="363"/>
      <c r="L138" s="363"/>
      <c r="M138" s="363"/>
      <c r="N138" s="363"/>
      <c r="O138" s="363"/>
      <c r="P138" s="364"/>
      <c r="Q138" s="357"/>
      <c r="R138" s="358"/>
      <c r="S138" s="357"/>
      <c r="T138" s="304"/>
      <c r="U138" s="304"/>
      <c r="V138" s="358"/>
      <c r="W138" s="357"/>
      <c r="X138" s="304"/>
      <c r="Y138" s="304"/>
      <c r="Z138" s="358"/>
      <c r="AA138" s="116"/>
      <c r="AB138" s="116"/>
      <c r="AC138" s="116"/>
      <c r="AD138" s="116"/>
      <c r="AE138" s="19"/>
      <c r="AG138" s="5">
        <f t="shared" si="21"/>
        <v>27</v>
      </c>
      <c r="AH138" s="5">
        <f t="shared" si="22"/>
        <v>0</v>
      </c>
      <c r="AJ138" s="4">
        <f t="shared" si="23"/>
        <v>0</v>
      </c>
      <c r="AL138" s="6">
        <f>IF(AND(D138="",COUNTA($D139:$P$158)&gt;0),1,0)</f>
        <v>0</v>
      </c>
      <c r="AM138" s="6">
        <f>IF($D138="",0,IF(AND(AA138="",COUNTA(AB138:$AD138)&gt;0),1,0))</f>
        <v>0</v>
      </c>
      <c r="AN138" s="6">
        <f>IF($D138="",0,IF(AND(AB138="",COUNTA(AC138:$AD138)&gt;0),1,0))</f>
        <v>0</v>
      </c>
      <c r="AO138" s="6">
        <f>IF($D138="",0,IF(AND(AC138="",COUNTA(AD138:$AD138)&gt;0),1,0))</f>
        <v>0</v>
      </c>
      <c r="AP138" s="6"/>
      <c r="AQ138" s="6">
        <f t="shared" si="24"/>
        <v>0</v>
      </c>
      <c r="AR138" s="6">
        <f t="shared" si="25"/>
        <v>0</v>
      </c>
      <c r="AS138" s="6">
        <f t="shared" si="26"/>
        <v>0</v>
      </c>
      <c r="AU138" s="20">
        <f t="shared" si="27"/>
        <v>0</v>
      </c>
      <c r="AW138" s="7" t="b">
        <f t="shared" si="14"/>
        <v>0</v>
      </c>
      <c r="AX138" s="7">
        <f t="shared" si="15"/>
        <v>0</v>
      </c>
      <c r="AY138" s="7" t="str">
        <f t="shared" si="16"/>
        <v/>
      </c>
      <c r="AZ138" s="7" t="b">
        <f t="shared" si="17"/>
        <v>0</v>
      </c>
      <c r="BA138" s="7">
        <f t="shared" si="18"/>
        <v>0</v>
      </c>
      <c r="BB138" s="7" t="b">
        <f t="shared" si="19"/>
        <v>0</v>
      </c>
      <c r="BC138" s="7">
        <f t="shared" si="20"/>
        <v>0</v>
      </c>
    </row>
    <row r="139" spans="1:55" ht="15" customHeight="1">
      <c r="A139" s="41"/>
      <c r="B139" s="30"/>
      <c r="C139" s="64" t="s">
        <v>170</v>
      </c>
      <c r="D139" s="362"/>
      <c r="E139" s="363"/>
      <c r="F139" s="363"/>
      <c r="G139" s="363"/>
      <c r="H139" s="363"/>
      <c r="I139" s="363"/>
      <c r="J139" s="363"/>
      <c r="K139" s="363"/>
      <c r="L139" s="363"/>
      <c r="M139" s="363"/>
      <c r="N139" s="363"/>
      <c r="O139" s="363"/>
      <c r="P139" s="364"/>
      <c r="Q139" s="357"/>
      <c r="R139" s="358"/>
      <c r="S139" s="357"/>
      <c r="T139" s="304"/>
      <c r="U139" s="304"/>
      <c r="V139" s="358"/>
      <c r="W139" s="357"/>
      <c r="X139" s="304"/>
      <c r="Y139" s="304"/>
      <c r="Z139" s="358"/>
      <c r="AA139" s="116"/>
      <c r="AB139" s="116"/>
      <c r="AC139" s="116"/>
      <c r="AD139" s="116"/>
      <c r="AE139" s="19"/>
      <c r="AG139" s="5">
        <f t="shared" si="21"/>
        <v>27</v>
      </c>
      <c r="AH139" s="5">
        <f t="shared" si="22"/>
        <v>0</v>
      </c>
      <c r="AJ139" s="4">
        <f t="shared" si="23"/>
        <v>0</v>
      </c>
      <c r="AL139" s="6">
        <f>IF(AND(D139="",COUNTA($D140:$P$158)&gt;0),1,0)</f>
        <v>0</v>
      </c>
      <c r="AM139" s="6">
        <f>IF($D139="",0,IF(AND(AA139="",COUNTA(AB139:$AD139)&gt;0),1,0))</f>
        <v>0</v>
      </c>
      <c r="AN139" s="6">
        <f>IF($D139="",0,IF(AND(AB139="",COUNTA(AC139:$AD139)&gt;0),1,0))</f>
        <v>0</v>
      </c>
      <c r="AO139" s="6">
        <f>IF($D139="",0,IF(AND(AC139="",COUNTA(AD139:$AD139)&gt;0),1,0))</f>
        <v>0</v>
      </c>
      <c r="AP139" s="6"/>
      <c r="AQ139" s="6">
        <f t="shared" si="24"/>
        <v>0</v>
      </c>
      <c r="AR139" s="6">
        <f t="shared" si="25"/>
        <v>0</v>
      </c>
      <c r="AS139" s="6">
        <f t="shared" si="26"/>
        <v>0</v>
      </c>
      <c r="AU139" s="20">
        <f t="shared" si="27"/>
        <v>0</v>
      </c>
      <c r="AW139" s="7" t="b">
        <f t="shared" si="14"/>
        <v>0</v>
      </c>
      <c r="AX139" s="7">
        <f t="shared" si="15"/>
        <v>0</v>
      </c>
      <c r="AY139" s="7" t="str">
        <f t="shared" si="16"/>
        <v/>
      </c>
      <c r="AZ139" s="7" t="b">
        <f t="shared" si="17"/>
        <v>0</v>
      </c>
      <c r="BA139" s="7">
        <f t="shared" si="18"/>
        <v>0</v>
      </c>
      <c r="BB139" s="7" t="b">
        <f t="shared" si="19"/>
        <v>0</v>
      </c>
      <c r="BC139" s="7">
        <f t="shared" si="20"/>
        <v>0</v>
      </c>
    </row>
    <row r="140" spans="1:55" ht="15" customHeight="1">
      <c r="A140" s="41"/>
      <c r="B140" s="30"/>
      <c r="C140" s="64" t="s">
        <v>171</v>
      </c>
      <c r="D140" s="362"/>
      <c r="E140" s="363"/>
      <c r="F140" s="363"/>
      <c r="G140" s="363"/>
      <c r="H140" s="363"/>
      <c r="I140" s="363"/>
      <c r="J140" s="363"/>
      <c r="K140" s="363"/>
      <c r="L140" s="363"/>
      <c r="M140" s="363"/>
      <c r="N140" s="363"/>
      <c r="O140" s="363"/>
      <c r="P140" s="364"/>
      <c r="Q140" s="357"/>
      <c r="R140" s="358"/>
      <c r="S140" s="357"/>
      <c r="T140" s="304"/>
      <c r="U140" s="304"/>
      <c r="V140" s="358"/>
      <c r="W140" s="357"/>
      <c r="X140" s="304"/>
      <c r="Y140" s="304"/>
      <c r="Z140" s="358"/>
      <c r="AA140" s="116"/>
      <c r="AB140" s="116"/>
      <c r="AC140" s="116"/>
      <c r="AD140" s="116"/>
      <c r="AE140" s="19"/>
      <c r="AG140" s="5">
        <f t="shared" si="21"/>
        <v>27</v>
      </c>
      <c r="AH140" s="5">
        <f t="shared" si="22"/>
        <v>0</v>
      </c>
      <c r="AJ140" s="4">
        <f t="shared" si="23"/>
        <v>0</v>
      </c>
      <c r="AL140" s="6">
        <f>IF(AND(D140="",COUNTA($D141:$P$158)&gt;0),1,0)</f>
        <v>0</v>
      </c>
      <c r="AM140" s="6">
        <f>IF($D140="",0,IF(AND(AA140="",COUNTA(AB140:$AD140)&gt;0),1,0))</f>
        <v>0</v>
      </c>
      <c r="AN140" s="6">
        <f>IF($D140="",0,IF(AND(AB140="",COUNTA(AC140:$AD140)&gt;0),1,0))</f>
        <v>0</v>
      </c>
      <c r="AO140" s="6">
        <f>IF($D140="",0,IF(AND(AC140="",COUNTA(AD140:$AD140)&gt;0),1,0))</f>
        <v>0</v>
      </c>
      <c r="AP140" s="6"/>
      <c r="AQ140" s="6">
        <f t="shared" si="24"/>
        <v>0</v>
      </c>
      <c r="AR140" s="6">
        <f t="shared" si="25"/>
        <v>0</v>
      </c>
      <c r="AS140" s="6">
        <f t="shared" si="26"/>
        <v>0</v>
      </c>
      <c r="AU140" s="20">
        <f t="shared" si="27"/>
        <v>0</v>
      </c>
      <c r="AW140" s="7" t="b">
        <f t="shared" si="14"/>
        <v>0</v>
      </c>
      <c r="AX140" s="7">
        <f t="shared" si="15"/>
        <v>0</v>
      </c>
      <c r="AY140" s="7" t="str">
        <f t="shared" si="16"/>
        <v/>
      </c>
      <c r="AZ140" s="7" t="b">
        <f t="shared" si="17"/>
        <v>0</v>
      </c>
      <c r="BA140" s="7">
        <f t="shared" si="18"/>
        <v>0</v>
      </c>
      <c r="BB140" s="7" t="b">
        <f t="shared" si="19"/>
        <v>0</v>
      </c>
      <c r="BC140" s="7">
        <f t="shared" si="20"/>
        <v>0</v>
      </c>
    </row>
    <row r="141" spans="1:55" ht="15" customHeight="1">
      <c r="A141" s="41"/>
      <c r="B141" s="30"/>
      <c r="C141" s="64" t="s">
        <v>172</v>
      </c>
      <c r="D141" s="362"/>
      <c r="E141" s="363"/>
      <c r="F141" s="363"/>
      <c r="G141" s="363"/>
      <c r="H141" s="363"/>
      <c r="I141" s="363"/>
      <c r="J141" s="363"/>
      <c r="K141" s="363"/>
      <c r="L141" s="363"/>
      <c r="M141" s="363"/>
      <c r="N141" s="363"/>
      <c r="O141" s="363"/>
      <c r="P141" s="364"/>
      <c r="Q141" s="357"/>
      <c r="R141" s="358"/>
      <c r="S141" s="357"/>
      <c r="T141" s="304"/>
      <c r="U141" s="304"/>
      <c r="V141" s="358"/>
      <c r="W141" s="357"/>
      <c r="X141" s="304"/>
      <c r="Y141" s="304"/>
      <c r="Z141" s="358"/>
      <c r="AA141" s="116"/>
      <c r="AB141" s="116"/>
      <c r="AC141" s="116"/>
      <c r="AD141" s="116"/>
      <c r="AE141" s="19"/>
      <c r="AG141" s="5">
        <f t="shared" si="21"/>
        <v>27</v>
      </c>
      <c r="AH141" s="5">
        <f t="shared" si="22"/>
        <v>0</v>
      </c>
      <c r="AJ141" s="4">
        <f t="shared" si="23"/>
        <v>0</v>
      </c>
      <c r="AL141" s="6">
        <f>IF(AND(D141="",COUNTA($D142:$P$158)&gt;0),1,0)</f>
        <v>0</v>
      </c>
      <c r="AM141" s="6">
        <f>IF($D141="",0,IF(AND(AA141="",COUNTA(AB141:$AD141)&gt;0),1,0))</f>
        <v>0</v>
      </c>
      <c r="AN141" s="6">
        <f>IF($D141="",0,IF(AND(AB141="",COUNTA(AC141:$AD141)&gt;0),1,0))</f>
        <v>0</v>
      </c>
      <c r="AO141" s="6">
        <f>IF($D141="",0,IF(AND(AC141="",COUNTA(AD141:$AD141)&gt;0),1,0))</f>
        <v>0</v>
      </c>
      <c r="AP141" s="6"/>
      <c r="AQ141" s="6">
        <f t="shared" si="24"/>
        <v>0</v>
      </c>
      <c r="AR141" s="6">
        <f t="shared" si="25"/>
        <v>0</v>
      </c>
      <c r="AS141" s="6">
        <f t="shared" si="26"/>
        <v>0</v>
      </c>
      <c r="AU141" s="20">
        <f t="shared" si="27"/>
        <v>0</v>
      </c>
      <c r="AW141" s="7" t="b">
        <f t="shared" si="14"/>
        <v>0</v>
      </c>
      <c r="AX141" s="7">
        <f t="shared" si="15"/>
        <v>0</v>
      </c>
      <c r="AY141" s="7" t="str">
        <f t="shared" si="16"/>
        <v/>
      </c>
      <c r="AZ141" s="7" t="b">
        <f t="shared" si="17"/>
        <v>0</v>
      </c>
      <c r="BA141" s="7">
        <f t="shared" si="18"/>
        <v>0</v>
      </c>
      <c r="BB141" s="7" t="b">
        <f t="shared" si="19"/>
        <v>0</v>
      </c>
      <c r="BC141" s="7">
        <f t="shared" si="20"/>
        <v>0</v>
      </c>
    </row>
    <row r="142" spans="1:55" ht="15" customHeight="1">
      <c r="A142" s="41"/>
      <c r="B142" s="30"/>
      <c r="C142" s="64" t="s">
        <v>173</v>
      </c>
      <c r="D142" s="362"/>
      <c r="E142" s="363"/>
      <c r="F142" s="363"/>
      <c r="G142" s="363"/>
      <c r="H142" s="363"/>
      <c r="I142" s="363"/>
      <c r="J142" s="363"/>
      <c r="K142" s="363"/>
      <c r="L142" s="363"/>
      <c r="M142" s="363"/>
      <c r="N142" s="363"/>
      <c r="O142" s="363"/>
      <c r="P142" s="364"/>
      <c r="Q142" s="357"/>
      <c r="R142" s="358"/>
      <c r="S142" s="357"/>
      <c r="T142" s="304"/>
      <c r="U142" s="304"/>
      <c r="V142" s="358"/>
      <c r="W142" s="357"/>
      <c r="X142" s="304"/>
      <c r="Y142" s="304"/>
      <c r="Z142" s="358"/>
      <c r="AA142" s="116"/>
      <c r="AB142" s="116"/>
      <c r="AC142" s="116"/>
      <c r="AD142" s="116"/>
      <c r="AE142" s="19"/>
      <c r="AG142" s="5">
        <f t="shared" si="21"/>
        <v>27</v>
      </c>
      <c r="AH142" s="5">
        <f t="shared" si="22"/>
        <v>0</v>
      </c>
      <c r="AJ142" s="4">
        <f t="shared" si="23"/>
        <v>0</v>
      </c>
      <c r="AL142" s="6">
        <f>IF(AND(D142="",COUNTA($D143:$P$158)&gt;0),1,0)</f>
        <v>0</v>
      </c>
      <c r="AM142" s="6">
        <f>IF($D142="",0,IF(AND(AA142="",COUNTA(AB142:$AD142)&gt;0),1,0))</f>
        <v>0</v>
      </c>
      <c r="AN142" s="6">
        <f>IF($D142="",0,IF(AND(AB142="",COUNTA(AC142:$AD142)&gt;0),1,0))</f>
        <v>0</v>
      </c>
      <c r="AO142" s="6">
        <f>IF($D142="",0,IF(AND(AC142="",COUNTA(AD142:$AD142)&gt;0),1,0))</f>
        <v>0</v>
      </c>
      <c r="AP142" s="6"/>
      <c r="AQ142" s="6">
        <f t="shared" si="24"/>
        <v>0</v>
      </c>
      <c r="AR142" s="6">
        <f t="shared" si="25"/>
        <v>0</v>
      </c>
      <c r="AS142" s="6">
        <f t="shared" si="26"/>
        <v>0</v>
      </c>
      <c r="AU142" s="20">
        <f t="shared" si="27"/>
        <v>0</v>
      </c>
      <c r="AW142" s="7" t="b">
        <f t="shared" si="14"/>
        <v>0</v>
      </c>
      <c r="AX142" s="7">
        <f t="shared" si="15"/>
        <v>0</v>
      </c>
      <c r="AY142" s="7" t="str">
        <f t="shared" si="16"/>
        <v/>
      </c>
      <c r="AZ142" s="7" t="b">
        <f t="shared" si="17"/>
        <v>0</v>
      </c>
      <c r="BA142" s="7">
        <f t="shared" si="18"/>
        <v>0</v>
      </c>
      <c r="BB142" s="7" t="b">
        <f t="shared" si="19"/>
        <v>0</v>
      </c>
      <c r="BC142" s="7">
        <f t="shared" si="20"/>
        <v>0</v>
      </c>
    </row>
    <row r="143" spans="1:55" ht="15" customHeight="1">
      <c r="A143" s="41"/>
      <c r="B143" s="30"/>
      <c r="C143" s="64" t="s">
        <v>174</v>
      </c>
      <c r="D143" s="362"/>
      <c r="E143" s="363"/>
      <c r="F143" s="363"/>
      <c r="G143" s="363"/>
      <c r="H143" s="363"/>
      <c r="I143" s="363"/>
      <c r="J143" s="363"/>
      <c r="K143" s="363"/>
      <c r="L143" s="363"/>
      <c r="M143" s="363"/>
      <c r="N143" s="363"/>
      <c r="O143" s="363"/>
      <c r="P143" s="364"/>
      <c r="Q143" s="357"/>
      <c r="R143" s="358"/>
      <c r="S143" s="357"/>
      <c r="T143" s="304"/>
      <c r="U143" s="304"/>
      <c r="V143" s="358"/>
      <c r="W143" s="357"/>
      <c r="X143" s="304"/>
      <c r="Y143" s="304"/>
      <c r="Z143" s="358"/>
      <c r="AA143" s="116"/>
      <c r="AB143" s="116"/>
      <c r="AC143" s="116"/>
      <c r="AD143" s="116"/>
      <c r="AE143" s="19"/>
      <c r="AG143" s="5">
        <f t="shared" si="21"/>
        <v>27</v>
      </c>
      <c r="AH143" s="5">
        <f t="shared" si="22"/>
        <v>0</v>
      </c>
      <c r="AJ143" s="4">
        <f t="shared" si="23"/>
        <v>0</v>
      </c>
      <c r="AL143" s="6">
        <f>IF(AND(D143="",COUNTA($D144:$P$158)&gt;0),1,0)</f>
        <v>0</v>
      </c>
      <c r="AM143" s="6">
        <f>IF($D143="",0,IF(AND(AA143="",COUNTA(AB143:$AD143)&gt;0),1,0))</f>
        <v>0</v>
      </c>
      <c r="AN143" s="6">
        <f>IF($D143="",0,IF(AND(AB143="",COUNTA(AC143:$AD143)&gt;0),1,0))</f>
        <v>0</v>
      </c>
      <c r="AO143" s="6">
        <f>IF($D143="",0,IF(AND(AC143="",COUNTA(AD143:$AD143)&gt;0),1,0))</f>
        <v>0</v>
      </c>
      <c r="AP143" s="6"/>
      <c r="AQ143" s="6">
        <f t="shared" si="24"/>
        <v>0</v>
      </c>
      <c r="AR143" s="6">
        <f t="shared" si="25"/>
        <v>0</v>
      </c>
      <c r="AS143" s="6">
        <f t="shared" si="26"/>
        <v>0</v>
      </c>
      <c r="AU143" s="20">
        <f t="shared" si="27"/>
        <v>0</v>
      </c>
      <c r="AW143" s="7" t="b">
        <f t="shared" si="14"/>
        <v>0</v>
      </c>
      <c r="AX143" s="7">
        <f t="shared" si="15"/>
        <v>0</v>
      </c>
      <c r="AY143" s="7" t="str">
        <f t="shared" si="16"/>
        <v/>
      </c>
      <c r="AZ143" s="7" t="b">
        <f t="shared" si="17"/>
        <v>0</v>
      </c>
      <c r="BA143" s="7">
        <f t="shared" si="18"/>
        <v>0</v>
      </c>
      <c r="BB143" s="7" t="b">
        <f t="shared" si="19"/>
        <v>0</v>
      </c>
      <c r="BC143" s="7">
        <f t="shared" si="20"/>
        <v>0</v>
      </c>
    </row>
    <row r="144" spans="1:55" ht="15" customHeight="1">
      <c r="A144" s="41"/>
      <c r="B144" s="30"/>
      <c r="C144" s="64" t="s">
        <v>175</v>
      </c>
      <c r="D144" s="362"/>
      <c r="E144" s="363"/>
      <c r="F144" s="363"/>
      <c r="G144" s="363"/>
      <c r="H144" s="363"/>
      <c r="I144" s="363"/>
      <c r="J144" s="363"/>
      <c r="K144" s="363"/>
      <c r="L144" s="363"/>
      <c r="M144" s="363"/>
      <c r="N144" s="363"/>
      <c r="O144" s="363"/>
      <c r="P144" s="364"/>
      <c r="Q144" s="357"/>
      <c r="R144" s="358"/>
      <c r="S144" s="357"/>
      <c r="T144" s="304"/>
      <c r="U144" s="304"/>
      <c r="V144" s="358"/>
      <c r="W144" s="357"/>
      <c r="X144" s="304"/>
      <c r="Y144" s="304"/>
      <c r="Z144" s="358"/>
      <c r="AA144" s="116"/>
      <c r="AB144" s="116"/>
      <c r="AC144" s="116"/>
      <c r="AD144" s="116"/>
      <c r="AE144" s="19"/>
      <c r="AG144" s="5">
        <f t="shared" si="21"/>
        <v>27</v>
      </c>
      <c r="AH144" s="5">
        <f t="shared" si="22"/>
        <v>0</v>
      </c>
      <c r="AJ144" s="4">
        <f t="shared" si="23"/>
        <v>0</v>
      </c>
      <c r="AL144" s="6">
        <f>IF(AND(D144="",COUNTA($D145:$P$158)&gt;0),1,0)</f>
        <v>0</v>
      </c>
      <c r="AM144" s="6">
        <f>IF($D144="",0,IF(AND(AA144="",COUNTA(AB144:$AD144)&gt;0),1,0))</f>
        <v>0</v>
      </c>
      <c r="AN144" s="6">
        <f>IF($D144="",0,IF(AND(AB144="",COUNTA(AC144:$AD144)&gt;0),1,0))</f>
        <v>0</v>
      </c>
      <c r="AO144" s="6">
        <f>IF($D144="",0,IF(AND(AC144="",COUNTA(AD144:$AD144)&gt;0),1,0))</f>
        <v>0</v>
      </c>
      <c r="AP144" s="6"/>
      <c r="AQ144" s="6">
        <f t="shared" si="24"/>
        <v>0</v>
      </c>
      <c r="AR144" s="6">
        <f t="shared" si="25"/>
        <v>0</v>
      </c>
      <c r="AS144" s="6">
        <f t="shared" si="26"/>
        <v>0</v>
      </c>
      <c r="AU144" s="20">
        <f t="shared" si="27"/>
        <v>0</v>
      </c>
      <c r="AW144" s="7" t="b">
        <f t="shared" si="14"/>
        <v>0</v>
      </c>
      <c r="AX144" s="7">
        <f t="shared" si="15"/>
        <v>0</v>
      </c>
      <c r="AY144" s="7" t="str">
        <f t="shared" si="16"/>
        <v/>
      </c>
      <c r="AZ144" s="7" t="b">
        <f t="shared" si="17"/>
        <v>0</v>
      </c>
      <c r="BA144" s="7">
        <f t="shared" si="18"/>
        <v>0</v>
      </c>
      <c r="BB144" s="7" t="b">
        <f t="shared" si="19"/>
        <v>0</v>
      </c>
      <c r="BC144" s="7">
        <f t="shared" si="20"/>
        <v>0</v>
      </c>
    </row>
    <row r="145" spans="1:55" ht="15" customHeight="1">
      <c r="A145" s="41"/>
      <c r="B145" s="30"/>
      <c r="C145" s="64" t="s">
        <v>176</v>
      </c>
      <c r="D145" s="362"/>
      <c r="E145" s="363"/>
      <c r="F145" s="363"/>
      <c r="G145" s="363"/>
      <c r="H145" s="363"/>
      <c r="I145" s="363"/>
      <c r="J145" s="363"/>
      <c r="K145" s="363"/>
      <c r="L145" s="363"/>
      <c r="M145" s="363"/>
      <c r="N145" s="363"/>
      <c r="O145" s="363"/>
      <c r="P145" s="364"/>
      <c r="Q145" s="357"/>
      <c r="R145" s="358"/>
      <c r="S145" s="357"/>
      <c r="T145" s="304"/>
      <c r="U145" s="304"/>
      <c r="V145" s="358"/>
      <c r="W145" s="357"/>
      <c r="X145" s="304"/>
      <c r="Y145" s="304"/>
      <c r="Z145" s="358"/>
      <c r="AA145" s="116"/>
      <c r="AB145" s="116"/>
      <c r="AC145" s="116"/>
      <c r="AD145" s="116"/>
      <c r="AE145" s="19"/>
      <c r="AG145" s="5">
        <f t="shared" si="21"/>
        <v>27</v>
      </c>
      <c r="AH145" s="5">
        <f t="shared" si="22"/>
        <v>0</v>
      </c>
      <c r="AJ145" s="4">
        <f t="shared" si="23"/>
        <v>0</v>
      </c>
      <c r="AL145" s="6">
        <f>IF(AND(D145="",COUNTA($D146:$P$158)&gt;0),1,0)</f>
        <v>0</v>
      </c>
      <c r="AM145" s="6">
        <f>IF($D145="",0,IF(AND(AA145="",COUNTA(AB145:$AD145)&gt;0),1,0))</f>
        <v>0</v>
      </c>
      <c r="AN145" s="6">
        <f>IF($D145="",0,IF(AND(AB145="",COUNTA(AC145:$AD145)&gt;0),1,0))</f>
        <v>0</v>
      </c>
      <c r="AO145" s="6">
        <f>IF($D145="",0,IF(AND(AC145="",COUNTA(AD145:$AD145)&gt;0),1,0))</f>
        <v>0</v>
      </c>
      <c r="AP145" s="6"/>
      <c r="AQ145" s="6">
        <f t="shared" si="24"/>
        <v>0</v>
      </c>
      <c r="AR145" s="6">
        <f t="shared" si="25"/>
        <v>0</v>
      </c>
      <c r="AS145" s="6">
        <f t="shared" si="26"/>
        <v>0</v>
      </c>
      <c r="AU145" s="20">
        <f t="shared" si="27"/>
        <v>0</v>
      </c>
      <c r="AW145" s="7" t="b">
        <f t="shared" si="14"/>
        <v>0</v>
      </c>
      <c r="AX145" s="7">
        <f t="shared" si="15"/>
        <v>0</v>
      </c>
      <c r="AY145" s="7" t="str">
        <f t="shared" si="16"/>
        <v/>
      </c>
      <c r="AZ145" s="7" t="b">
        <f t="shared" si="17"/>
        <v>0</v>
      </c>
      <c r="BA145" s="7">
        <f t="shared" si="18"/>
        <v>0</v>
      </c>
      <c r="BB145" s="7" t="b">
        <f t="shared" si="19"/>
        <v>0</v>
      </c>
      <c r="BC145" s="7">
        <f t="shared" si="20"/>
        <v>0</v>
      </c>
    </row>
    <row r="146" spans="1:55" ht="15" customHeight="1">
      <c r="A146" s="41"/>
      <c r="B146" s="30"/>
      <c r="C146" s="64" t="s">
        <v>177</v>
      </c>
      <c r="D146" s="362"/>
      <c r="E146" s="363"/>
      <c r="F146" s="363"/>
      <c r="G146" s="363"/>
      <c r="H146" s="363"/>
      <c r="I146" s="363"/>
      <c r="J146" s="363"/>
      <c r="K146" s="363"/>
      <c r="L146" s="363"/>
      <c r="M146" s="363"/>
      <c r="N146" s="363"/>
      <c r="O146" s="363"/>
      <c r="P146" s="364"/>
      <c r="Q146" s="357"/>
      <c r="R146" s="358"/>
      <c r="S146" s="357"/>
      <c r="T146" s="304"/>
      <c r="U146" s="304"/>
      <c r="V146" s="358"/>
      <c r="W146" s="357"/>
      <c r="X146" s="304"/>
      <c r="Y146" s="304"/>
      <c r="Z146" s="358"/>
      <c r="AA146" s="116"/>
      <c r="AB146" s="116"/>
      <c r="AC146" s="116"/>
      <c r="AD146" s="116"/>
      <c r="AE146" s="19"/>
      <c r="AG146" s="5">
        <f t="shared" si="21"/>
        <v>27</v>
      </c>
      <c r="AH146" s="5">
        <f t="shared" si="22"/>
        <v>0</v>
      </c>
      <c r="AJ146" s="4">
        <f t="shared" si="23"/>
        <v>0</v>
      </c>
      <c r="AL146" s="6">
        <f>IF(AND(D146="",COUNTA($D147:$P$158)&gt;0),1,0)</f>
        <v>0</v>
      </c>
      <c r="AM146" s="6">
        <f>IF($D146="",0,IF(AND(AA146="",COUNTA(AB146:$AD146)&gt;0),1,0))</f>
        <v>0</v>
      </c>
      <c r="AN146" s="6">
        <f>IF($D146="",0,IF(AND(AB146="",COUNTA(AC146:$AD146)&gt;0),1,0))</f>
        <v>0</v>
      </c>
      <c r="AO146" s="6">
        <f>IF($D146="",0,IF(AND(AC146="",COUNTA(AD146:$AD146)&gt;0),1,0))</f>
        <v>0</v>
      </c>
      <c r="AP146" s="6"/>
      <c r="AQ146" s="6">
        <f t="shared" si="24"/>
        <v>0</v>
      </c>
      <c r="AR146" s="6">
        <f t="shared" si="25"/>
        <v>0</v>
      </c>
      <c r="AS146" s="6">
        <f t="shared" si="26"/>
        <v>0</v>
      </c>
      <c r="AU146" s="20">
        <f t="shared" si="27"/>
        <v>0</v>
      </c>
      <c r="AW146" s="7" t="b">
        <f t="shared" si="14"/>
        <v>0</v>
      </c>
      <c r="AX146" s="7">
        <f t="shared" si="15"/>
        <v>0</v>
      </c>
      <c r="AY146" s="7" t="str">
        <f t="shared" si="16"/>
        <v/>
      </c>
      <c r="AZ146" s="7" t="b">
        <f t="shared" si="17"/>
        <v>0</v>
      </c>
      <c r="BA146" s="7">
        <f t="shared" si="18"/>
        <v>0</v>
      </c>
      <c r="BB146" s="7" t="b">
        <f t="shared" si="19"/>
        <v>0</v>
      </c>
      <c r="BC146" s="7">
        <f t="shared" si="20"/>
        <v>0</v>
      </c>
    </row>
    <row r="147" spans="1:55" ht="15" customHeight="1">
      <c r="A147" s="41"/>
      <c r="B147" s="30"/>
      <c r="C147" s="64" t="s">
        <v>178</v>
      </c>
      <c r="D147" s="362"/>
      <c r="E147" s="363"/>
      <c r="F147" s="363"/>
      <c r="G147" s="363"/>
      <c r="H147" s="363"/>
      <c r="I147" s="363"/>
      <c r="J147" s="363"/>
      <c r="K147" s="363"/>
      <c r="L147" s="363"/>
      <c r="M147" s="363"/>
      <c r="N147" s="363"/>
      <c r="O147" s="363"/>
      <c r="P147" s="364"/>
      <c r="Q147" s="357"/>
      <c r="R147" s="358"/>
      <c r="S147" s="357"/>
      <c r="T147" s="304"/>
      <c r="U147" s="304"/>
      <c r="V147" s="358"/>
      <c r="W147" s="357"/>
      <c r="X147" s="304"/>
      <c r="Y147" s="304"/>
      <c r="Z147" s="358"/>
      <c r="AA147" s="116"/>
      <c r="AB147" s="116"/>
      <c r="AC147" s="116"/>
      <c r="AD147" s="116"/>
      <c r="AE147" s="19"/>
      <c r="AG147" s="5">
        <f t="shared" si="21"/>
        <v>27</v>
      </c>
      <c r="AH147" s="5">
        <f t="shared" si="22"/>
        <v>0</v>
      </c>
      <c r="AJ147" s="4">
        <f t="shared" si="23"/>
        <v>0</v>
      </c>
      <c r="AL147" s="6">
        <f>IF(AND(D147="",COUNTA($D148:$P$158)&gt;0),1,0)</f>
        <v>0</v>
      </c>
      <c r="AM147" s="6">
        <f>IF($D147="",0,IF(AND(AA147="",COUNTA(AB147:$AD147)&gt;0),1,0))</f>
        <v>0</v>
      </c>
      <c r="AN147" s="6">
        <f>IF($D147="",0,IF(AND(AB147="",COUNTA(AC147:$AD147)&gt;0),1,0))</f>
        <v>0</v>
      </c>
      <c r="AO147" s="6">
        <f>IF($D147="",0,IF(AND(AC147="",COUNTA(AD147:$AD147)&gt;0),1,0))</f>
        <v>0</v>
      </c>
      <c r="AP147" s="6"/>
      <c r="AQ147" s="6">
        <f t="shared" si="24"/>
        <v>0</v>
      </c>
      <c r="AR147" s="6">
        <f t="shared" si="25"/>
        <v>0</v>
      </c>
      <c r="AS147" s="6">
        <f t="shared" si="26"/>
        <v>0</v>
      </c>
      <c r="AU147" s="20">
        <f t="shared" si="27"/>
        <v>0</v>
      </c>
      <c r="AW147" s="7" t="b">
        <f t="shared" si="14"/>
        <v>0</v>
      </c>
      <c r="AX147" s="7">
        <f t="shared" si="15"/>
        <v>0</v>
      </c>
      <c r="AY147" s="7" t="str">
        <f t="shared" si="16"/>
        <v/>
      </c>
      <c r="AZ147" s="7" t="b">
        <f t="shared" si="17"/>
        <v>0</v>
      </c>
      <c r="BA147" s="7">
        <f t="shared" si="18"/>
        <v>0</v>
      </c>
      <c r="BB147" s="7" t="b">
        <f t="shared" si="19"/>
        <v>0</v>
      </c>
      <c r="BC147" s="7">
        <f t="shared" si="20"/>
        <v>0</v>
      </c>
    </row>
    <row r="148" spans="1:55" ht="15" customHeight="1">
      <c r="A148" s="41"/>
      <c r="B148" s="30"/>
      <c r="C148" s="64" t="s">
        <v>179</v>
      </c>
      <c r="D148" s="362"/>
      <c r="E148" s="363"/>
      <c r="F148" s="363"/>
      <c r="G148" s="363"/>
      <c r="H148" s="363"/>
      <c r="I148" s="363"/>
      <c r="J148" s="363"/>
      <c r="K148" s="363"/>
      <c r="L148" s="363"/>
      <c r="M148" s="363"/>
      <c r="N148" s="363"/>
      <c r="O148" s="363"/>
      <c r="P148" s="364"/>
      <c r="Q148" s="357"/>
      <c r="R148" s="358"/>
      <c r="S148" s="357"/>
      <c r="T148" s="304"/>
      <c r="U148" s="304"/>
      <c r="V148" s="358"/>
      <c r="W148" s="357"/>
      <c r="X148" s="304"/>
      <c r="Y148" s="304"/>
      <c r="Z148" s="358"/>
      <c r="AA148" s="116"/>
      <c r="AB148" s="116"/>
      <c r="AC148" s="116"/>
      <c r="AD148" s="116"/>
      <c r="AE148" s="19"/>
      <c r="AG148" s="5">
        <f t="shared" si="21"/>
        <v>27</v>
      </c>
      <c r="AH148" s="5">
        <f t="shared" si="22"/>
        <v>0</v>
      </c>
      <c r="AJ148" s="4">
        <f t="shared" si="23"/>
        <v>0</v>
      </c>
      <c r="AL148" s="6">
        <f>IF(AND(D148="",COUNTA($D149:$P$158)&gt;0),1,0)</f>
        <v>0</v>
      </c>
      <c r="AM148" s="6">
        <f>IF($D148="",0,IF(AND(AA148="",COUNTA(AB148:$AD148)&gt;0),1,0))</f>
        <v>0</v>
      </c>
      <c r="AN148" s="6">
        <f>IF($D148="",0,IF(AND(AB148="",COUNTA(AC148:$AD148)&gt;0),1,0))</f>
        <v>0</v>
      </c>
      <c r="AO148" s="6">
        <f>IF($D148="",0,IF(AND(AC148="",COUNTA(AD148:$AD148)&gt;0),1,0))</f>
        <v>0</v>
      </c>
      <c r="AP148" s="6"/>
      <c r="AQ148" s="6">
        <f t="shared" si="24"/>
        <v>0</v>
      </c>
      <c r="AR148" s="6">
        <f t="shared" si="25"/>
        <v>0</v>
      </c>
      <c r="AS148" s="6">
        <f t="shared" si="26"/>
        <v>0</v>
      </c>
      <c r="AU148" s="20">
        <f t="shared" si="27"/>
        <v>0</v>
      </c>
      <c r="AW148" s="7" t="b">
        <f t="shared" si="14"/>
        <v>0</v>
      </c>
      <c r="AX148" s="7">
        <f t="shared" si="15"/>
        <v>0</v>
      </c>
      <c r="AY148" s="7" t="str">
        <f t="shared" si="16"/>
        <v/>
      </c>
      <c r="AZ148" s="7" t="b">
        <f t="shared" si="17"/>
        <v>0</v>
      </c>
      <c r="BA148" s="7">
        <f t="shared" si="18"/>
        <v>0</v>
      </c>
      <c r="BB148" s="7" t="b">
        <f t="shared" si="19"/>
        <v>0</v>
      </c>
      <c r="BC148" s="7">
        <f t="shared" si="20"/>
        <v>0</v>
      </c>
    </row>
    <row r="149" spans="1:55" ht="15" customHeight="1">
      <c r="A149" s="41"/>
      <c r="B149" s="30"/>
      <c r="C149" s="64" t="s">
        <v>180</v>
      </c>
      <c r="D149" s="362"/>
      <c r="E149" s="363"/>
      <c r="F149" s="363"/>
      <c r="G149" s="363"/>
      <c r="H149" s="363"/>
      <c r="I149" s="363"/>
      <c r="J149" s="363"/>
      <c r="K149" s="363"/>
      <c r="L149" s="363"/>
      <c r="M149" s="363"/>
      <c r="N149" s="363"/>
      <c r="O149" s="363"/>
      <c r="P149" s="364"/>
      <c r="Q149" s="357"/>
      <c r="R149" s="358"/>
      <c r="S149" s="357"/>
      <c r="T149" s="304"/>
      <c r="U149" s="304"/>
      <c r="V149" s="358"/>
      <c r="W149" s="357"/>
      <c r="X149" s="304"/>
      <c r="Y149" s="304"/>
      <c r="Z149" s="358"/>
      <c r="AA149" s="116"/>
      <c r="AB149" s="116"/>
      <c r="AC149" s="116"/>
      <c r="AD149" s="116"/>
      <c r="AE149" s="19"/>
      <c r="AG149" s="5">
        <f t="shared" si="21"/>
        <v>27</v>
      </c>
      <c r="AH149" s="5">
        <f t="shared" si="22"/>
        <v>0</v>
      </c>
      <c r="AJ149" s="4">
        <f t="shared" si="23"/>
        <v>0</v>
      </c>
      <c r="AL149" s="6">
        <f>IF(AND(D149="",COUNTA($D150:$P$158)&gt;0),1,0)</f>
        <v>0</v>
      </c>
      <c r="AM149" s="6">
        <f>IF($D149="",0,IF(AND(AA149="",COUNTA(AB149:$AD149)&gt;0),1,0))</f>
        <v>0</v>
      </c>
      <c r="AN149" s="6">
        <f>IF($D149="",0,IF(AND(AB149="",COUNTA(AC149:$AD149)&gt;0),1,0))</f>
        <v>0</v>
      </c>
      <c r="AO149" s="6">
        <f>IF($D149="",0,IF(AND(AC149="",COUNTA(AD149:$AD149)&gt;0),1,0))</f>
        <v>0</v>
      </c>
      <c r="AP149" s="6"/>
      <c r="AQ149" s="6">
        <f t="shared" si="24"/>
        <v>0</v>
      </c>
      <c r="AR149" s="6">
        <f t="shared" si="25"/>
        <v>0</v>
      </c>
      <c r="AS149" s="6">
        <f t="shared" si="26"/>
        <v>0</v>
      </c>
      <c r="AU149" s="20">
        <f t="shared" si="27"/>
        <v>0</v>
      </c>
      <c r="AW149" s="7" t="b">
        <f t="shared" si="14"/>
        <v>0</v>
      </c>
      <c r="AX149" s="7">
        <f t="shared" si="15"/>
        <v>0</v>
      </c>
      <c r="AY149" s="7" t="str">
        <f t="shared" si="16"/>
        <v/>
      </c>
      <c r="AZ149" s="7" t="b">
        <f t="shared" si="17"/>
        <v>0</v>
      </c>
      <c r="BA149" s="7">
        <f t="shared" si="18"/>
        <v>0</v>
      </c>
      <c r="BB149" s="7" t="b">
        <f t="shared" si="19"/>
        <v>0</v>
      </c>
      <c r="BC149" s="7">
        <f t="shared" si="20"/>
        <v>0</v>
      </c>
    </row>
    <row r="150" spans="1:55" ht="15" customHeight="1">
      <c r="A150" s="41"/>
      <c r="B150" s="30"/>
      <c r="C150" s="64" t="s">
        <v>181</v>
      </c>
      <c r="D150" s="362"/>
      <c r="E150" s="363"/>
      <c r="F150" s="363"/>
      <c r="G150" s="363"/>
      <c r="H150" s="363"/>
      <c r="I150" s="363"/>
      <c r="J150" s="363"/>
      <c r="K150" s="363"/>
      <c r="L150" s="363"/>
      <c r="M150" s="363"/>
      <c r="N150" s="363"/>
      <c r="O150" s="363"/>
      <c r="P150" s="364"/>
      <c r="Q150" s="357"/>
      <c r="R150" s="358"/>
      <c r="S150" s="357"/>
      <c r="T150" s="304"/>
      <c r="U150" s="304"/>
      <c r="V150" s="358"/>
      <c r="W150" s="357"/>
      <c r="X150" s="304"/>
      <c r="Y150" s="304"/>
      <c r="Z150" s="358"/>
      <c r="AA150" s="116"/>
      <c r="AB150" s="116"/>
      <c r="AC150" s="116"/>
      <c r="AD150" s="116"/>
      <c r="AE150" s="19"/>
      <c r="AG150" s="5">
        <f t="shared" si="21"/>
        <v>27</v>
      </c>
      <c r="AH150" s="5">
        <f t="shared" si="22"/>
        <v>0</v>
      </c>
      <c r="AJ150" s="4">
        <f t="shared" si="23"/>
        <v>0</v>
      </c>
      <c r="AL150" s="6">
        <f>IF(AND(D150="",COUNTA($D151:$P$158)&gt;0),1,0)</f>
        <v>0</v>
      </c>
      <c r="AM150" s="6">
        <f>IF($D150="",0,IF(AND(AA150="",COUNTA(AB150:$AD150)&gt;0),1,0))</f>
        <v>0</v>
      </c>
      <c r="AN150" s="6">
        <f>IF($D150="",0,IF(AND(AB150="",COUNTA(AC150:$AD150)&gt;0),1,0))</f>
        <v>0</v>
      </c>
      <c r="AO150" s="6">
        <f>IF($D150="",0,IF(AND(AC150="",COUNTA(AD150:$AD150)&gt;0),1,0))</f>
        <v>0</v>
      </c>
      <c r="AP150" s="6"/>
      <c r="AQ150" s="6">
        <f t="shared" si="24"/>
        <v>0</v>
      </c>
      <c r="AR150" s="6">
        <f t="shared" si="25"/>
        <v>0</v>
      </c>
      <c r="AS150" s="6">
        <f t="shared" si="26"/>
        <v>0</v>
      </c>
      <c r="AU150" s="20">
        <f t="shared" si="27"/>
        <v>0</v>
      </c>
      <c r="AW150" s="7" t="b">
        <f t="shared" si="14"/>
        <v>0</v>
      </c>
      <c r="AX150" s="7">
        <f t="shared" si="15"/>
        <v>0</v>
      </c>
      <c r="AY150" s="7" t="str">
        <f t="shared" si="16"/>
        <v/>
      </c>
      <c r="AZ150" s="7" t="b">
        <f t="shared" si="17"/>
        <v>0</v>
      </c>
      <c r="BA150" s="7">
        <f t="shared" si="18"/>
        <v>0</v>
      </c>
      <c r="BB150" s="7" t="b">
        <f t="shared" si="19"/>
        <v>0</v>
      </c>
      <c r="BC150" s="7">
        <f t="shared" si="20"/>
        <v>0</v>
      </c>
    </row>
    <row r="151" spans="1:55" ht="15" customHeight="1">
      <c r="A151" s="41"/>
      <c r="B151" s="30"/>
      <c r="C151" s="64" t="s">
        <v>182</v>
      </c>
      <c r="D151" s="362"/>
      <c r="E151" s="363"/>
      <c r="F151" s="363"/>
      <c r="G151" s="363"/>
      <c r="H151" s="363"/>
      <c r="I151" s="363"/>
      <c r="J151" s="363"/>
      <c r="K151" s="363"/>
      <c r="L151" s="363"/>
      <c r="M151" s="363"/>
      <c r="N151" s="363"/>
      <c r="O151" s="363"/>
      <c r="P151" s="364"/>
      <c r="Q151" s="357"/>
      <c r="R151" s="358"/>
      <c r="S151" s="357"/>
      <c r="T151" s="304"/>
      <c r="U151" s="304"/>
      <c r="V151" s="358"/>
      <c r="W151" s="357"/>
      <c r="X151" s="304"/>
      <c r="Y151" s="304"/>
      <c r="Z151" s="358"/>
      <c r="AA151" s="116"/>
      <c r="AB151" s="116"/>
      <c r="AC151" s="116"/>
      <c r="AD151" s="116"/>
      <c r="AE151" s="19"/>
      <c r="AG151" s="5">
        <f t="shared" si="21"/>
        <v>27</v>
      </c>
      <c r="AH151" s="5">
        <f t="shared" si="22"/>
        <v>0</v>
      </c>
      <c r="AJ151" s="4">
        <f t="shared" si="23"/>
        <v>0</v>
      </c>
      <c r="AL151" s="6">
        <f>IF(AND(D151="",COUNTA($D152:$P$158)&gt;0),1,0)</f>
        <v>0</v>
      </c>
      <c r="AM151" s="6">
        <f>IF($D151="",0,IF(AND(AA151="",COUNTA(AB151:$AD151)&gt;0),1,0))</f>
        <v>0</v>
      </c>
      <c r="AN151" s="6">
        <f>IF($D151="",0,IF(AND(AB151="",COUNTA(AC151:$AD151)&gt;0),1,0))</f>
        <v>0</v>
      </c>
      <c r="AO151" s="6">
        <f>IF($D151="",0,IF(AND(AC151="",COUNTA(AD151:$AD151)&gt;0),1,0))</f>
        <v>0</v>
      </c>
      <c r="AP151" s="6"/>
      <c r="AQ151" s="6">
        <f t="shared" si="24"/>
        <v>0</v>
      </c>
      <c r="AR151" s="6">
        <f t="shared" si="25"/>
        <v>0</v>
      </c>
      <c r="AS151" s="6">
        <f t="shared" si="26"/>
        <v>0</v>
      </c>
      <c r="AU151" s="20">
        <f t="shared" si="27"/>
        <v>0</v>
      </c>
      <c r="AW151" s="7" t="b">
        <f t="shared" si="14"/>
        <v>0</v>
      </c>
      <c r="AX151" s="7">
        <f t="shared" si="15"/>
        <v>0</v>
      </c>
      <c r="AY151" s="7" t="str">
        <f t="shared" si="16"/>
        <v/>
      </c>
      <c r="AZ151" s="7" t="b">
        <f t="shared" si="17"/>
        <v>0</v>
      </c>
      <c r="BA151" s="7">
        <f t="shared" si="18"/>
        <v>0</v>
      </c>
      <c r="BB151" s="7" t="b">
        <f t="shared" si="19"/>
        <v>0</v>
      </c>
      <c r="BC151" s="7">
        <f t="shared" si="20"/>
        <v>0</v>
      </c>
    </row>
    <row r="152" spans="1:55" ht="15" customHeight="1">
      <c r="A152" s="41"/>
      <c r="B152" s="30"/>
      <c r="C152" s="64" t="s">
        <v>183</v>
      </c>
      <c r="D152" s="362"/>
      <c r="E152" s="363"/>
      <c r="F152" s="363"/>
      <c r="G152" s="363"/>
      <c r="H152" s="363"/>
      <c r="I152" s="363"/>
      <c r="J152" s="363"/>
      <c r="K152" s="363"/>
      <c r="L152" s="363"/>
      <c r="M152" s="363"/>
      <c r="N152" s="363"/>
      <c r="O152" s="363"/>
      <c r="P152" s="364"/>
      <c r="Q152" s="357"/>
      <c r="R152" s="358"/>
      <c r="S152" s="357"/>
      <c r="T152" s="304"/>
      <c r="U152" s="304"/>
      <c r="V152" s="358"/>
      <c r="W152" s="357"/>
      <c r="X152" s="304"/>
      <c r="Y152" s="304"/>
      <c r="Z152" s="358"/>
      <c r="AA152" s="116"/>
      <c r="AB152" s="116"/>
      <c r="AC152" s="116"/>
      <c r="AD152" s="116"/>
      <c r="AE152" s="19"/>
      <c r="AG152" s="5">
        <f t="shared" si="21"/>
        <v>27</v>
      </c>
      <c r="AH152" s="5">
        <f t="shared" si="22"/>
        <v>0</v>
      </c>
      <c r="AJ152" s="4">
        <f t="shared" si="23"/>
        <v>0</v>
      </c>
      <c r="AL152" s="6">
        <f>IF(AND(D152="",COUNTA($D153:$P$158)&gt;0),1,0)</f>
        <v>0</v>
      </c>
      <c r="AM152" s="6">
        <f>IF($D152="",0,IF(AND(AA152="",COUNTA(AB152:$AD152)&gt;0),1,0))</f>
        <v>0</v>
      </c>
      <c r="AN152" s="6">
        <f>IF($D152="",0,IF(AND(AB152="",COUNTA(AC152:$AD152)&gt;0),1,0))</f>
        <v>0</v>
      </c>
      <c r="AO152" s="6">
        <f>IF($D152="",0,IF(AND(AC152="",COUNTA(AD152:$AD152)&gt;0),1,0))</f>
        <v>0</v>
      </c>
      <c r="AP152" s="6"/>
      <c r="AQ152" s="6">
        <f t="shared" si="24"/>
        <v>0</v>
      </c>
      <c r="AR152" s="6">
        <f t="shared" si="25"/>
        <v>0</v>
      </c>
      <c r="AS152" s="6">
        <f t="shared" si="26"/>
        <v>0</v>
      </c>
      <c r="AU152" s="20">
        <f t="shared" si="27"/>
        <v>0</v>
      </c>
      <c r="AW152" s="7" t="b">
        <f t="shared" si="14"/>
        <v>0</v>
      </c>
      <c r="AX152" s="7">
        <f t="shared" si="15"/>
        <v>0</v>
      </c>
      <c r="AY152" s="7" t="str">
        <f t="shared" si="16"/>
        <v/>
      </c>
      <c r="AZ152" s="7" t="b">
        <f t="shared" si="17"/>
        <v>0</v>
      </c>
      <c r="BA152" s="7">
        <f t="shared" si="18"/>
        <v>0</v>
      </c>
      <c r="BB152" s="7" t="b">
        <f t="shared" si="19"/>
        <v>0</v>
      </c>
      <c r="BC152" s="7">
        <f t="shared" si="20"/>
        <v>0</v>
      </c>
    </row>
    <row r="153" spans="1:55" ht="15" customHeight="1">
      <c r="A153" s="41"/>
      <c r="B153" s="30"/>
      <c r="C153" s="64" t="s">
        <v>184</v>
      </c>
      <c r="D153" s="362"/>
      <c r="E153" s="363"/>
      <c r="F153" s="363"/>
      <c r="G153" s="363"/>
      <c r="H153" s="363"/>
      <c r="I153" s="363"/>
      <c r="J153" s="363"/>
      <c r="K153" s="363"/>
      <c r="L153" s="363"/>
      <c r="M153" s="363"/>
      <c r="N153" s="363"/>
      <c r="O153" s="363"/>
      <c r="P153" s="364"/>
      <c r="Q153" s="357"/>
      <c r="R153" s="358"/>
      <c r="S153" s="357"/>
      <c r="T153" s="304"/>
      <c r="U153" s="304"/>
      <c r="V153" s="358"/>
      <c r="W153" s="357"/>
      <c r="X153" s="304"/>
      <c r="Y153" s="304"/>
      <c r="Z153" s="358"/>
      <c r="AA153" s="116"/>
      <c r="AB153" s="116"/>
      <c r="AC153" s="116"/>
      <c r="AD153" s="116"/>
      <c r="AE153" s="19"/>
      <c r="AG153" s="5">
        <f t="shared" si="21"/>
        <v>27</v>
      </c>
      <c r="AH153" s="5">
        <f t="shared" si="22"/>
        <v>0</v>
      </c>
      <c r="AJ153" s="4">
        <f t="shared" si="23"/>
        <v>0</v>
      </c>
      <c r="AL153" s="6">
        <f>IF(AND(D153="",COUNTA($D154:$P$158)&gt;0),1,0)</f>
        <v>0</v>
      </c>
      <c r="AM153" s="6">
        <f>IF($D153="",0,IF(AND(AA153="",COUNTA(AB153:$AD153)&gt;0),1,0))</f>
        <v>0</v>
      </c>
      <c r="AN153" s="6">
        <f>IF($D153="",0,IF(AND(AB153="",COUNTA(AC153:$AD153)&gt;0),1,0))</f>
        <v>0</v>
      </c>
      <c r="AO153" s="6">
        <f>IF($D153="",0,IF(AND(AC153="",COUNTA(AD153:$AD153)&gt;0),1,0))</f>
        <v>0</v>
      </c>
      <c r="AP153" s="6"/>
      <c r="AQ153" s="6">
        <f t="shared" si="24"/>
        <v>0</v>
      </c>
      <c r="AR153" s="6">
        <f t="shared" si="25"/>
        <v>0</v>
      </c>
      <c r="AS153" s="6">
        <f t="shared" si="26"/>
        <v>0</v>
      </c>
      <c r="AU153" s="20">
        <f t="shared" si="27"/>
        <v>0</v>
      </c>
      <c r="AW153" s="7" t="b">
        <f t="shared" si="14"/>
        <v>0</v>
      </c>
      <c r="AX153" s="7">
        <f t="shared" si="15"/>
        <v>0</v>
      </c>
      <c r="AY153" s="7" t="str">
        <f t="shared" si="16"/>
        <v/>
      </c>
      <c r="AZ153" s="7" t="b">
        <f t="shared" si="17"/>
        <v>0</v>
      </c>
      <c r="BA153" s="7">
        <f t="shared" si="18"/>
        <v>0</v>
      </c>
      <c r="BB153" s="7" t="b">
        <f t="shared" si="19"/>
        <v>0</v>
      </c>
      <c r="BC153" s="7">
        <f t="shared" si="20"/>
        <v>0</v>
      </c>
    </row>
    <row r="154" spans="1:55" ht="15" customHeight="1">
      <c r="A154" s="41"/>
      <c r="B154" s="30"/>
      <c r="C154" s="64" t="s">
        <v>185</v>
      </c>
      <c r="D154" s="362"/>
      <c r="E154" s="363"/>
      <c r="F154" s="363"/>
      <c r="G154" s="363"/>
      <c r="H154" s="363"/>
      <c r="I154" s="363"/>
      <c r="J154" s="363"/>
      <c r="K154" s="363"/>
      <c r="L154" s="363"/>
      <c r="M154" s="363"/>
      <c r="N154" s="363"/>
      <c r="O154" s="363"/>
      <c r="P154" s="364"/>
      <c r="Q154" s="357"/>
      <c r="R154" s="358"/>
      <c r="S154" s="357"/>
      <c r="T154" s="304"/>
      <c r="U154" s="304"/>
      <c r="V154" s="358"/>
      <c r="W154" s="357"/>
      <c r="X154" s="304"/>
      <c r="Y154" s="304"/>
      <c r="Z154" s="358"/>
      <c r="AA154" s="116"/>
      <c r="AB154" s="116"/>
      <c r="AC154" s="116"/>
      <c r="AD154" s="116"/>
      <c r="AE154" s="19"/>
      <c r="AG154" s="5">
        <f t="shared" si="21"/>
        <v>27</v>
      </c>
      <c r="AH154" s="5">
        <f t="shared" si="22"/>
        <v>0</v>
      </c>
      <c r="AJ154" s="4">
        <f t="shared" si="23"/>
        <v>0</v>
      </c>
      <c r="AL154" s="6">
        <f>IF(AND(D154="",COUNTA($D155:$P$158)&gt;0),1,0)</f>
        <v>0</v>
      </c>
      <c r="AM154" s="6">
        <f>IF($D154="",0,IF(AND(AA154="",COUNTA(AB154:$AD154)&gt;0),1,0))</f>
        <v>0</v>
      </c>
      <c r="AN154" s="6">
        <f>IF($D154="",0,IF(AND(AB154="",COUNTA(AC154:$AD154)&gt;0),1,0))</f>
        <v>0</v>
      </c>
      <c r="AO154" s="6">
        <f>IF($D154="",0,IF(AND(AC154="",COUNTA(AD154:$AD154)&gt;0),1,0))</f>
        <v>0</v>
      </c>
      <c r="AP154" s="6"/>
      <c r="AQ154" s="6">
        <f t="shared" si="24"/>
        <v>0</v>
      </c>
      <c r="AR154" s="6">
        <f t="shared" si="25"/>
        <v>0</v>
      </c>
      <c r="AS154" s="6">
        <f t="shared" si="26"/>
        <v>0</v>
      </c>
      <c r="AU154" s="20">
        <f t="shared" si="27"/>
        <v>0</v>
      </c>
      <c r="AW154" s="7" t="b">
        <f t="shared" si="14"/>
        <v>0</v>
      </c>
      <c r="AX154" s="7">
        <f t="shared" si="15"/>
        <v>0</v>
      </c>
      <c r="AY154" s="7" t="str">
        <f t="shared" si="16"/>
        <v/>
      </c>
      <c r="AZ154" s="7" t="b">
        <f t="shared" si="17"/>
        <v>0</v>
      </c>
      <c r="BA154" s="7">
        <f t="shared" si="18"/>
        <v>0</v>
      </c>
      <c r="BB154" s="7" t="b">
        <f t="shared" si="19"/>
        <v>0</v>
      </c>
      <c r="BC154" s="7">
        <f t="shared" si="20"/>
        <v>0</v>
      </c>
    </row>
    <row r="155" spans="1:55" ht="15" customHeight="1">
      <c r="A155" s="41"/>
      <c r="B155" s="30"/>
      <c r="C155" s="64" t="s">
        <v>186</v>
      </c>
      <c r="D155" s="362"/>
      <c r="E155" s="363"/>
      <c r="F155" s="363"/>
      <c r="G155" s="363"/>
      <c r="H155" s="363"/>
      <c r="I155" s="363"/>
      <c r="J155" s="363"/>
      <c r="K155" s="363"/>
      <c r="L155" s="363"/>
      <c r="M155" s="363"/>
      <c r="N155" s="363"/>
      <c r="O155" s="363"/>
      <c r="P155" s="364"/>
      <c r="Q155" s="357"/>
      <c r="R155" s="358"/>
      <c r="S155" s="357"/>
      <c r="T155" s="304"/>
      <c r="U155" s="304"/>
      <c r="V155" s="358"/>
      <c r="W155" s="357"/>
      <c r="X155" s="304"/>
      <c r="Y155" s="304"/>
      <c r="Z155" s="358"/>
      <c r="AA155" s="116"/>
      <c r="AB155" s="116"/>
      <c r="AC155" s="116"/>
      <c r="AD155" s="116"/>
      <c r="AE155" s="19"/>
      <c r="AG155" s="5">
        <f t="shared" si="21"/>
        <v>27</v>
      </c>
      <c r="AH155" s="5">
        <f t="shared" si="22"/>
        <v>0</v>
      </c>
      <c r="AJ155" s="4">
        <f t="shared" si="23"/>
        <v>0</v>
      </c>
      <c r="AL155" s="6">
        <f>IF(AND(D155="",COUNTA($D156:$P$158)&gt;0),1,0)</f>
        <v>0</v>
      </c>
      <c r="AM155" s="6">
        <f>IF($D155="",0,IF(AND(AA155="",COUNTA(AB155:$AD155)&gt;0),1,0))</f>
        <v>0</v>
      </c>
      <c r="AN155" s="6">
        <f>IF($D155="",0,IF(AND(AB155="",COUNTA(AC155:$AD155)&gt;0),1,0))</f>
        <v>0</v>
      </c>
      <c r="AO155" s="6">
        <f>IF($D155="",0,IF(AND(AC155="",COUNTA(AD155:$AD155)&gt;0),1,0))</f>
        <v>0</v>
      </c>
      <c r="AP155" s="6"/>
      <c r="AQ155" s="6">
        <f t="shared" si="24"/>
        <v>0</v>
      </c>
      <c r="AR155" s="6">
        <f t="shared" si="25"/>
        <v>0</v>
      </c>
      <c r="AS155" s="6">
        <f t="shared" si="26"/>
        <v>0</v>
      </c>
      <c r="AU155" s="20">
        <f t="shared" si="27"/>
        <v>0</v>
      </c>
      <c r="AW155" s="7" t="b">
        <f t="shared" si="14"/>
        <v>0</v>
      </c>
      <c r="AX155" s="7">
        <f t="shared" si="15"/>
        <v>0</v>
      </c>
      <c r="AY155" s="7" t="str">
        <f t="shared" si="16"/>
        <v/>
      </c>
      <c r="AZ155" s="7" t="b">
        <f t="shared" si="17"/>
        <v>0</v>
      </c>
      <c r="BA155" s="7">
        <f t="shared" si="18"/>
        <v>0</v>
      </c>
      <c r="BB155" s="7" t="b">
        <f t="shared" si="19"/>
        <v>0</v>
      </c>
      <c r="BC155" s="7">
        <f t="shared" si="20"/>
        <v>0</v>
      </c>
    </row>
    <row r="156" spans="1:55" ht="15" customHeight="1">
      <c r="A156" s="41"/>
      <c r="B156" s="30"/>
      <c r="C156" s="64" t="s">
        <v>187</v>
      </c>
      <c r="D156" s="362"/>
      <c r="E156" s="363"/>
      <c r="F156" s="363"/>
      <c r="G156" s="363"/>
      <c r="H156" s="363"/>
      <c r="I156" s="363"/>
      <c r="J156" s="363"/>
      <c r="K156" s="363"/>
      <c r="L156" s="363"/>
      <c r="M156" s="363"/>
      <c r="N156" s="363"/>
      <c r="O156" s="363"/>
      <c r="P156" s="364"/>
      <c r="Q156" s="357"/>
      <c r="R156" s="358"/>
      <c r="S156" s="357"/>
      <c r="T156" s="304"/>
      <c r="U156" s="304"/>
      <c r="V156" s="358"/>
      <c r="W156" s="357"/>
      <c r="X156" s="304"/>
      <c r="Y156" s="304"/>
      <c r="Z156" s="358"/>
      <c r="AA156" s="116"/>
      <c r="AB156" s="116"/>
      <c r="AC156" s="116"/>
      <c r="AD156" s="116"/>
      <c r="AE156" s="19"/>
      <c r="AG156" s="5">
        <f t="shared" si="21"/>
        <v>27</v>
      </c>
      <c r="AH156" s="5">
        <f t="shared" si="22"/>
        <v>0</v>
      </c>
      <c r="AJ156" s="4">
        <f t="shared" si="23"/>
        <v>0</v>
      </c>
      <c r="AL156" s="6">
        <f>IF(AND(D156="",COUNTA($D157:$P$158)&gt;0),1,0)</f>
        <v>0</v>
      </c>
      <c r="AM156" s="6">
        <f>IF($D156="",0,IF(AND(AA156="",COUNTA(AB156:$AD156)&gt;0),1,0))</f>
        <v>0</v>
      </c>
      <c r="AN156" s="6">
        <f>IF($D156="",0,IF(AND(AB156="",COUNTA(AC156:$AD156)&gt;0),1,0))</f>
        <v>0</v>
      </c>
      <c r="AO156" s="6">
        <f>IF($D156="",0,IF(AND(AC156="",COUNTA(AD156:$AD156)&gt;0),1,0))</f>
        <v>0</v>
      </c>
      <c r="AP156" s="6"/>
      <c r="AQ156" s="6">
        <f t="shared" si="24"/>
        <v>0</v>
      </c>
      <c r="AR156" s="6">
        <f t="shared" si="25"/>
        <v>0</v>
      </c>
      <c r="AS156" s="6">
        <f t="shared" si="26"/>
        <v>0</v>
      </c>
      <c r="AU156" s="20">
        <f t="shared" si="27"/>
        <v>0</v>
      </c>
      <c r="AW156" s="7" t="b">
        <f t="shared" si="14"/>
        <v>0</v>
      </c>
      <c r="AX156" s="7">
        <f t="shared" si="15"/>
        <v>0</v>
      </c>
      <c r="AY156" s="7" t="str">
        <f t="shared" si="16"/>
        <v/>
      </c>
      <c r="AZ156" s="7" t="b">
        <f t="shared" si="17"/>
        <v>0</v>
      </c>
      <c r="BA156" s="7">
        <f t="shared" si="18"/>
        <v>0</v>
      </c>
      <c r="BB156" s="7" t="b">
        <f t="shared" si="19"/>
        <v>0</v>
      </c>
      <c r="BC156" s="7">
        <f t="shared" si="20"/>
        <v>0</v>
      </c>
    </row>
    <row r="157" spans="1:55" ht="15" customHeight="1">
      <c r="A157" s="41"/>
      <c r="B157" s="30"/>
      <c r="C157" s="64" t="s">
        <v>188</v>
      </c>
      <c r="D157" s="362"/>
      <c r="E157" s="363"/>
      <c r="F157" s="363"/>
      <c r="G157" s="363"/>
      <c r="H157" s="363"/>
      <c r="I157" s="363"/>
      <c r="J157" s="363"/>
      <c r="K157" s="363"/>
      <c r="L157" s="363"/>
      <c r="M157" s="363"/>
      <c r="N157" s="363"/>
      <c r="O157" s="363"/>
      <c r="P157" s="364"/>
      <c r="Q157" s="357"/>
      <c r="R157" s="358"/>
      <c r="S157" s="357"/>
      <c r="T157" s="304"/>
      <c r="U157" s="304"/>
      <c r="V157" s="358"/>
      <c r="W157" s="357"/>
      <c r="X157" s="304"/>
      <c r="Y157" s="304"/>
      <c r="Z157" s="358"/>
      <c r="AA157" s="116"/>
      <c r="AB157" s="116"/>
      <c r="AC157" s="116"/>
      <c r="AD157" s="116"/>
      <c r="AE157" s="19"/>
      <c r="AG157" s="5">
        <f t="shared" si="21"/>
        <v>27</v>
      </c>
      <c r="AH157" s="5">
        <f t="shared" si="22"/>
        <v>0</v>
      </c>
      <c r="AJ157" s="4">
        <f t="shared" si="23"/>
        <v>0</v>
      </c>
      <c r="AL157" s="6">
        <f>IF(AND(D157="",COUNTA($D158:$P$158)&gt;0),1,0)</f>
        <v>0</v>
      </c>
      <c r="AM157" s="6">
        <f>IF($D157="",0,IF(AND(AA157="",COUNTA(AB157:$AD157)&gt;0),1,0))</f>
        <v>0</v>
      </c>
      <c r="AN157" s="6">
        <f>IF($D157="",0,IF(AND(AB157="",COUNTA(AC157:$AD157)&gt;0),1,0))</f>
        <v>0</v>
      </c>
      <c r="AO157" s="6">
        <f>IF($D157="",0,IF(AND(AC157="",COUNTA(AD157:$AD157)&gt;0),1,0))</f>
        <v>0</v>
      </c>
      <c r="AP157" s="6"/>
      <c r="AQ157" s="6">
        <f t="shared" si="24"/>
        <v>0</v>
      </c>
      <c r="AR157" s="6">
        <f t="shared" si="25"/>
        <v>0</v>
      </c>
      <c r="AS157" s="6">
        <f t="shared" si="26"/>
        <v>0</v>
      </c>
      <c r="AU157" s="20">
        <f>IF($AG$27=$AH$27,0,IF(OR(AND(S157=1,S156=1,S158=2),AND(S157=1,S156=1,S158=1),AND(S157=2,S156=1,S158=2),AND(S157=2,S156=2,S158=2)),0,1))</f>
        <v>0</v>
      </c>
      <c r="AW157" s="7" t="b">
        <f t="shared" si="14"/>
        <v>0</v>
      </c>
      <c r="AX157" s="7">
        <f t="shared" si="15"/>
        <v>0</v>
      </c>
      <c r="AY157" s="7" t="str">
        <f t="shared" si="16"/>
        <v/>
      </c>
      <c r="AZ157" s="7" t="b">
        <f t="shared" si="17"/>
        <v>0</v>
      </c>
      <c r="BA157" s="7">
        <f t="shared" si="18"/>
        <v>0</v>
      </c>
      <c r="BB157" s="7" t="b">
        <f t="shared" si="19"/>
        <v>0</v>
      </c>
      <c r="BC157" s="7">
        <f t="shared" si="20"/>
        <v>0</v>
      </c>
    </row>
    <row r="158" spans="1:55" ht="15" customHeight="1">
      <c r="A158" s="41"/>
      <c r="B158" s="30"/>
      <c r="C158" s="64" t="s">
        <v>189</v>
      </c>
      <c r="D158" s="362"/>
      <c r="E158" s="363"/>
      <c r="F158" s="363"/>
      <c r="G158" s="363"/>
      <c r="H158" s="363"/>
      <c r="I158" s="363"/>
      <c r="J158" s="363"/>
      <c r="K158" s="363"/>
      <c r="L158" s="363"/>
      <c r="M158" s="363"/>
      <c r="N158" s="363"/>
      <c r="O158" s="363"/>
      <c r="P158" s="364"/>
      <c r="Q158" s="357"/>
      <c r="R158" s="358"/>
      <c r="S158" s="357"/>
      <c r="T158" s="304"/>
      <c r="U158" s="304"/>
      <c r="V158" s="358"/>
      <c r="W158" s="357"/>
      <c r="X158" s="304"/>
      <c r="Y158" s="304"/>
      <c r="Z158" s="358"/>
      <c r="AA158" s="116"/>
      <c r="AB158" s="116"/>
      <c r="AC158" s="116"/>
      <c r="AD158" s="116"/>
      <c r="AE158" s="19"/>
      <c r="AG158" s="5">
        <f t="shared" si="21"/>
        <v>27</v>
      </c>
      <c r="AH158" s="5">
        <f>IF($AG$26=$AH$26,0,IF(OR(AND(D158="",AG158=27),AND(D158&lt;&gt;"",Q158&lt;&gt;"",S158&lt;&gt;"",W158&lt;&gt;"",AG158&lt;=22)),0,1))</f>
        <v>0</v>
      </c>
      <c r="AJ158" s="4">
        <f>+IF($AG$26=$AH$26,0,IF(OR(AND(S158=1,W158&lt;=5),AND(S158=2,W158&gt;=6),AND(D158="",AG158=27)),0,1))</f>
        <v>0</v>
      </c>
      <c r="AL158" s="6"/>
      <c r="AM158" s="6">
        <f>IF($D158="",0,IF(AND(AA158="",COUNTA(AB158:$AD158)&gt;0),1,0))</f>
        <v>0</v>
      </c>
      <c r="AN158" s="6">
        <f>IF($D158="",0,IF(AND(AB158="",COUNTA(AC158:$AD158)&gt;0),1,0))</f>
        <v>0</v>
      </c>
      <c r="AO158" s="6">
        <f>IF($D158="",0,IF(AND(AC158="",COUNTA(AD158:$AD158)&gt;0),1,0))</f>
        <v>0</v>
      </c>
      <c r="AP158" s="6"/>
      <c r="AQ158" s="6">
        <f t="shared" si="24"/>
        <v>0</v>
      </c>
      <c r="AR158" s="6">
        <f t="shared" si="25"/>
        <v>0</v>
      </c>
      <c r="AS158" s="6">
        <f t="shared" si="26"/>
        <v>0</v>
      </c>
      <c r="AU158" s="20">
        <f>IF($AG$27=$AH$27,0,IF(OR(AND(S158=1,S157=1),AND(S158=1,S157=1),AND(S158=2,S157=1),AND(S158=2,S157=2)),0,1))</f>
        <v>0</v>
      </c>
      <c r="AW158" s="7" t="b">
        <f t="shared" si="14"/>
        <v>0</v>
      </c>
      <c r="AX158" s="7">
        <f t="shared" si="15"/>
        <v>0</v>
      </c>
      <c r="AY158" s="7" t="str">
        <f t="shared" si="16"/>
        <v/>
      </c>
      <c r="AZ158" s="7" t="b">
        <f t="shared" si="17"/>
        <v>0</v>
      </c>
      <c r="BA158" s="7">
        <f t="shared" si="18"/>
        <v>0</v>
      </c>
      <c r="BB158" s="7" t="b">
        <f t="shared" si="19"/>
        <v>0</v>
      </c>
      <c r="BC158" s="7">
        <f t="shared" si="20"/>
        <v>0</v>
      </c>
    </row>
    <row r="159" spans="1:55" ht="15" customHeight="1" thickBot="1">
      <c r="A159" s="41"/>
      <c r="B159" s="30"/>
      <c r="AE159" s="19"/>
      <c r="AH159" s="4">
        <f>+SUM(AH39:AH158)</f>
        <v>0</v>
      </c>
      <c r="AJ159" s="4">
        <f>+SUM(AJ39:AJ158)</f>
        <v>0</v>
      </c>
      <c r="AL159" s="4">
        <f>+SUM(AL39:AL158)</f>
        <v>0</v>
      </c>
      <c r="AO159" s="4">
        <f>+SUM(AM39:AO158)</f>
        <v>0</v>
      </c>
      <c r="AS159" s="4">
        <f>+SUM(AQ39:AS158)</f>
        <v>0</v>
      </c>
      <c r="AU159" s="4">
        <f>+SUM(AU39:AU158)</f>
        <v>0</v>
      </c>
      <c r="BC159" s="4">
        <f>+SUM(BC39:BC158,BA39:BA158,AX39:AX158)</f>
        <v>0</v>
      </c>
    </row>
    <row r="160" spans="1:55" ht="15" customHeight="1" thickBot="1">
      <c r="A160" s="41"/>
      <c r="B160" s="30"/>
      <c r="C160" s="359">
        <f>COUNTA(D39:P158)</f>
        <v>0</v>
      </c>
      <c r="D160" s="360"/>
      <c r="E160" s="360"/>
      <c r="F160" s="361"/>
      <c r="G160" s="27" t="s">
        <v>1008</v>
      </c>
      <c r="AE160" s="19"/>
    </row>
    <row r="161" spans="1:34" ht="15" customHeight="1">
      <c r="A161" s="41"/>
      <c r="B161" s="30"/>
      <c r="C161" s="30"/>
      <c r="D161" s="30"/>
      <c r="E161" s="30"/>
      <c r="F161" s="30"/>
      <c r="AE161" s="19"/>
    </row>
    <row r="162" spans="1:34" ht="45" customHeight="1">
      <c r="A162" s="41"/>
      <c r="B162" s="30"/>
      <c r="C162" s="365" t="s">
        <v>1009</v>
      </c>
      <c r="D162" s="365"/>
      <c r="E162" s="365"/>
      <c r="F162" s="366"/>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367"/>
      <c r="AE162" s="19"/>
      <c r="AG162" s="4">
        <f>+COUNTIF(AA39:AD158,31)</f>
        <v>0</v>
      </c>
      <c r="AH162" s="4">
        <f>+IF(AG26=AH26,0,IF(OR(AND(F162="",AG162=0),AND(F162&lt;&gt;"",AG162&gt;=1)),0,1))</f>
        <v>0</v>
      </c>
    </row>
    <row r="163" spans="1:34" ht="15" customHeight="1">
      <c r="A163" s="41"/>
      <c r="B163" s="391" t="str">
        <f>IF(AH162=0,"","Error: debe especificar la otra función ejercida.")</f>
        <v/>
      </c>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19"/>
    </row>
    <row r="164" spans="1:34" ht="15" customHeight="1">
      <c r="A164" s="41"/>
      <c r="B164" s="30"/>
      <c r="C164" s="288" t="s">
        <v>190</v>
      </c>
      <c r="D164" s="289"/>
      <c r="E164" s="289"/>
      <c r="F164" s="289"/>
      <c r="G164" s="289"/>
      <c r="H164" s="289"/>
      <c r="I164" s="289"/>
      <c r="J164" s="289"/>
      <c r="K164" s="289"/>
      <c r="L164" s="289"/>
      <c r="M164" s="290"/>
      <c r="N164" s="112"/>
      <c r="O164" s="291" t="s">
        <v>191</v>
      </c>
      <c r="P164" s="291"/>
      <c r="Q164" s="291"/>
      <c r="R164" s="291"/>
      <c r="S164" s="291"/>
      <c r="T164" s="291"/>
      <c r="U164" s="291"/>
      <c r="V164" s="291"/>
      <c r="W164" s="291"/>
      <c r="X164" s="291"/>
      <c r="Y164" s="291"/>
      <c r="Z164" s="291"/>
      <c r="AA164" s="291"/>
      <c r="AB164" s="291"/>
      <c r="AC164" s="291"/>
      <c r="AD164" s="291"/>
      <c r="AE164" s="19"/>
    </row>
    <row r="165" spans="1:34" ht="15" customHeight="1">
      <c r="A165" s="41"/>
      <c r="B165" s="30"/>
      <c r="C165" s="74" t="s">
        <v>58</v>
      </c>
      <c r="D165" s="354" t="s">
        <v>931</v>
      </c>
      <c r="E165" s="355"/>
      <c r="F165" s="355"/>
      <c r="G165" s="355"/>
      <c r="H165" s="355"/>
      <c r="I165" s="355"/>
      <c r="J165" s="355"/>
      <c r="K165" s="355"/>
      <c r="L165" s="355"/>
      <c r="M165" s="356"/>
      <c r="N165" s="34"/>
      <c r="O165" s="113" t="s">
        <v>58</v>
      </c>
      <c r="P165" s="347" t="s">
        <v>192</v>
      </c>
      <c r="Q165" s="347"/>
      <c r="R165" s="347"/>
      <c r="S165" s="347"/>
      <c r="T165" s="347"/>
      <c r="U165" s="347"/>
      <c r="V165" s="347"/>
      <c r="W165" s="113" t="s">
        <v>74</v>
      </c>
      <c r="X165" s="347" t="s">
        <v>193</v>
      </c>
      <c r="Y165" s="347"/>
      <c r="Z165" s="347"/>
      <c r="AA165" s="347"/>
      <c r="AB165" s="347"/>
      <c r="AC165" s="347"/>
      <c r="AD165" s="347"/>
      <c r="AE165" s="19"/>
    </row>
    <row r="166" spans="1:34" ht="24" customHeight="1">
      <c r="A166" s="41"/>
      <c r="B166" s="30"/>
      <c r="C166" s="74" t="s">
        <v>59</v>
      </c>
      <c r="D166" s="354" t="s">
        <v>932</v>
      </c>
      <c r="E166" s="355"/>
      <c r="F166" s="355"/>
      <c r="G166" s="355"/>
      <c r="H166" s="355"/>
      <c r="I166" s="355"/>
      <c r="J166" s="355"/>
      <c r="K166" s="355"/>
      <c r="L166" s="355"/>
      <c r="M166" s="356"/>
      <c r="N166" s="34"/>
      <c r="O166" s="113" t="s">
        <v>59</v>
      </c>
      <c r="P166" s="347" t="s">
        <v>194</v>
      </c>
      <c r="Q166" s="347"/>
      <c r="R166" s="347"/>
      <c r="S166" s="347"/>
      <c r="T166" s="347"/>
      <c r="U166" s="347"/>
      <c r="V166" s="347"/>
      <c r="W166" s="113" t="s">
        <v>75</v>
      </c>
      <c r="X166" s="347" t="s">
        <v>195</v>
      </c>
      <c r="Y166" s="347"/>
      <c r="Z166" s="347"/>
      <c r="AA166" s="347"/>
      <c r="AB166" s="347"/>
      <c r="AC166" s="347"/>
      <c r="AD166" s="347"/>
      <c r="AE166" s="19"/>
    </row>
    <row r="167" spans="1:34" ht="24" customHeight="1">
      <c r="A167" s="41"/>
      <c r="B167" s="30"/>
      <c r="C167" s="114"/>
      <c r="D167" s="25"/>
      <c r="E167" s="25"/>
      <c r="F167" s="25"/>
      <c r="G167" s="25"/>
      <c r="H167" s="25"/>
      <c r="I167" s="25"/>
      <c r="J167" s="25"/>
      <c r="K167" s="25"/>
      <c r="L167" s="25"/>
      <c r="M167" s="25"/>
      <c r="N167" s="34"/>
      <c r="O167" s="113" t="s">
        <v>60</v>
      </c>
      <c r="P167" s="347" t="s">
        <v>196</v>
      </c>
      <c r="Q167" s="347"/>
      <c r="R167" s="347"/>
      <c r="S167" s="347"/>
      <c r="T167" s="347"/>
      <c r="U167" s="347"/>
      <c r="V167" s="347"/>
      <c r="W167" s="113" t="s">
        <v>76</v>
      </c>
      <c r="X167" s="347" t="s">
        <v>197</v>
      </c>
      <c r="Y167" s="347"/>
      <c r="Z167" s="347"/>
      <c r="AA167" s="347"/>
      <c r="AB167" s="347"/>
      <c r="AC167" s="347"/>
      <c r="AD167" s="347"/>
      <c r="AE167" s="19"/>
    </row>
    <row r="168" spans="1:34" ht="15" customHeight="1">
      <c r="A168" s="41"/>
      <c r="B168" s="30"/>
      <c r="C168" s="291" t="s">
        <v>198</v>
      </c>
      <c r="D168" s="291"/>
      <c r="E168" s="291"/>
      <c r="F168" s="291"/>
      <c r="G168" s="291"/>
      <c r="H168" s="291"/>
      <c r="I168" s="291"/>
      <c r="J168" s="291"/>
      <c r="K168" s="291"/>
      <c r="L168" s="291"/>
      <c r="M168" s="291"/>
      <c r="N168" s="34"/>
      <c r="O168" s="113" t="s">
        <v>61</v>
      </c>
      <c r="P168" s="347" t="s">
        <v>199</v>
      </c>
      <c r="Q168" s="347"/>
      <c r="R168" s="347"/>
      <c r="S168" s="347"/>
      <c r="T168" s="347"/>
      <c r="U168" s="347"/>
      <c r="V168" s="347"/>
      <c r="W168" s="113" t="s">
        <v>77</v>
      </c>
      <c r="X168" s="347" t="s">
        <v>200</v>
      </c>
      <c r="Y168" s="347"/>
      <c r="Z168" s="347"/>
      <c r="AA168" s="347"/>
      <c r="AB168" s="347"/>
      <c r="AC168" s="347"/>
      <c r="AD168" s="347"/>
      <c r="AE168" s="19"/>
    </row>
    <row r="169" spans="1:34" ht="15" customHeight="1">
      <c r="A169" s="41"/>
      <c r="B169" s="30"/>
      <c r="C169" s="115" t="s">
        <v>58</v>
      </c>
      <c r="D169" s="354" t="s">
        <v>201</v>
      </c>
      <c r="E169" s="355"/>
      <c r="F169" s="355"/>
      <c r="G169" s="355"/>
      <c r="H169" s="355"/>
      <c r="I169" s="355"/>
      <c r="J169" s="355"/>
      <c r="K169" s="355"/>
      <c r="L169" s="355"/>
      <c r="M169" s="356"/>
      <c r="N169" s="34"/>
      <c r="O169" s="113" t="s">
        <v>62</v>
      </c>
      <c r="P169" s="347" t="s">
        <v>202</v>
      </c>
      <c r="Q169" s="347"/>
      <c r="R169" s="347"/>
      <c r="S169" s="347"/>
      <c r="T169" s="347"/>
      <c r="U169" s="347"/>
      <c r="V169" s="347"/>
      <c r="W169" s="113" t="s">
        <v>78</v>
      </c>
      <c r="X169" s="347" t="s">
        <v>203</v>
      </c>
      <c r="Y169" s="347"/>
      <c r="Z169" s="347"/>
      <c r="AA169" s="347"/>
      <c r="AB169" s="347"/>
      <c r="AC169" s="347"/>
      <c r="AD169" s="347"/>
      <c r="AE169" s="19"/>
    </row>
    <row r="170" spans="1:34" ht="15" customHeight="1">
      <c r="A170" s="41"/>
      <c r="B170" s="30"/>
      <c r="C170" s="115" t="s">
        <v>59</v>
      </c>
      <c r="D170" s="347" t="s">
        <v>997</v>
      </c>
      <c r="E170" s="347"/>
      <c r="F170" s="347"/>
      <c r="G170" s="347"/>
      <c r="H170" s="347"/>
      <c r="I170" s="347"/>
      <c r="J170" s="347"/>
      <c r="K170" s="347"/>
      <c r="L170" s="347"/>
      <c r="M170" s="347"/>
      <c r="N170" s="34"/>
      <c r="O170" s="113" t="s">
        <v>63</v>
      </c>
      <c r="P170" s="347" t="s">
        <v>204</v>
      </c>
      <c r="Q170" s="347"/>
      <c r="R170" s="347"/>
      <c r="S170" s="347"/>
      <c r="T170" s="347"/>
      <c r="U170" s="347"/>
      <c r="V170" s="347"/>
      <c r="W170" s="113" t="s">
        <v>79</v>
      </c>
      <c r="X170" s="347" t="s">
        <v>205</v>
      </c>
      <c r="Y170" s="347"/>
      <c r="Z170" s="347"/>
      <c r="AA170" s="347"/>
      <c r="AB170" s="347"/>
      <c r="AC170" s="347"/>
      <c r="AD170" s="347"/>
      <c r="AE170" s="19"/>
    </row>
    <row r="171" spans="1:34" ht="15" customHeight="1">
      <c r="A171" s="41"/>
      <c r="B171" s="30"/>
      <c r="C171" s="115" t="s">
        <v>60</v>
      </c>
      <c r="D171" s="347" t="s">
        <v>934</v>
      </c>
      <c r="E171" s="347"/>
      <c r="F171" s="347"/>
      <c r="G171" s="347"/>
      <c r="H171" s="347"/>
      <c r="I171" s="347"/>
      <c r="J171" s="347"/>
      <c r="K171" s="347"/>
      <c r="L171" s="347"/>
      <c r="M171" s="347"/>
      <c r="N171" s="34"/>
      <c r="O171" s="113" t="s">
        <v>64</v>
      </c>
      <c r="P171" s="347" t="s">
        <v>206</v>
      </c>
      <c r="Q171" s="347"/>
      <c r="R171" s="347"/>
      <c r="S171" s="347"/>
      <c r="T171" s="347"/>
      <c r="U171" s="347"/>
      <c r="V171" s="347"/>
      <c r="W171" s="113" t="s">
        <v>80</v>
      </c>
      <c r="X171" s="347" t="s">
        <v>207</v>
      </c>
      <c r="Y171" s="347"/>
      <c r="Z171" s="347"/>
      <c r="AA171" s="347"/>
      <c r="AB171" s="347"/>
      <c r="AC171" s="347"/>
      <c r="AD171" s="347"/>
      <c r="AE171" s="19"/>
    </row>
    <row r="172" spans="1:34" ht="15" customHeight="1">
      <c r="A172" s="41"/>
      <c r="B172" s="30"/>
      <c r="C172" s="115" t="s">
        <v>61</v>
      </c>
      <c r="D172" s="354" t="s">
        <v>208</v>
      </c>
      <c r="E172" s="355"/>
      <c r="F172" s="355"/>
      <c r="G172" s="355"/>
      <c r="H172" s="355"/>
      <c r="I172" s="355"/>
      <c r="J172" s="355"/>
      <c r="K172" s="355"/>
      <c r="L172" s="355"/>
      <c r="M172" s="356"/>
      <c r="N172" s="34"/>
      <c r="O172" s="113" t="s">
        <v>65</v>
      </c>
      <c r="P172" s="347" t="s">
        <v>209</v>
      </c>
      <c r="Q172" s="347"/>
      <c r="R172" s="347"/>
      <c r="S172" s="347"/>
      <c r="T172" s="347"/>
      <c r="U172" s="347"/>
      <c r="V172" s="347"/>
      <c r="W172" s="113" t="s">
        <v>81</v>
      </c>
      <c r="X172" s="347" t="s">
        <v>210</v>
      </c>
      <c r="Y172" s="347"/>
      <c r="Z172" s="347"/>
      <c r="AA172" s="347"/>
      <c r="AB172" s="347"/>
      <c r="AC172" s="347"/>
      <c r="AD172" s="347"/>
      <c r="AE172" s="19"/>
    </row>
    <row r="173" spans="1:34" ht="24" customHeight="1">
      <c r="A173" s="41"/>
      <c r="B173" s="30"/>
      <c r="C173" s="115" t="s">
        <v>62</v>
      </c>
      <c r="D173" s="354" t="s">
        <v>935</v>
      </c>
      <c r="E173" s="355"/>
      <c r="F173" s="355"/>
      <c r="G173" s="355"/>
      <c r="H173" s="355"/>
      <c r="I173" s="355"/>
      <c r="J173" s="355"/>
      <c r="K173" s="355"/>
      <c r="L173" s="355"/>
      <c r="M173" s="356"/>
      <c r="N173" s="34"/>
      <c r="O173" s="113" t="s">
        <v>66</v>
      </c>
      <c r="P173" s="347" t="s">
        <v>211</v>
      </c>
      <c r="Q173" s="347"/>
      <c r="R173" s="347"/>
      <c r="S173" s="347"/>
      <c r="T173" s="347"/>
      <c r="U173" s="347"/>
      <c r="V173" s="347"/>
      <c r="W173" s="113" t="s">
        <v>82</v>
      </c>
      <c r="X173" s="347" t="s">
        <v>212</v>
      </c>
      <c r="Y173" s="347"/>
      <c r="Z173" s="347"/>
      <c r="AA173" s="347"/>
      <c r="AB173" s="347"/>
      <c r="AC173" s="347"/>
      <c r="AD173" s="347"/>
      <c r="AE173" s="19"/>
    </row>
    <row r="174" spans="1:34" ht="24" customHeight="1">
      <c r="A174" s="41"/>
      <c r="B174" s="30"/>
      <c r="C174" s="115" t="s">
        <v>63</v>
      </c>
      <c r="D174" s="354" t="s">
        <v>1010</v>
      </c>
      <c r="E174" s="355"/>
      <c r="F174" s="355"/>
      <c r="G174" s="355"/>
      <c r="H174" s="355"/>
      <c r="I174" s="355"/>
      <c r="J174" s="355"/>
      <c r="K174" s="355"/>
      <c r="L174" s="355"/>
      <c r="M174" s="356"/>
      <c r="N174" s="34"/>
      <c r="O174" s="113" t="s">
        <v>67</v>
      </c>
      <c r="P174" s="347" t="s">
        <v>644</v>
      </c>
      <c r="Q174" s="347"/>
      <c r="R174" s="347"/>
      <c r="S174" s="347"/>
      <c r="T174" s="347"/>
      <c r="U174" s="347"/>
      <c r="V174" s="347"/>
      <c r="W174" s="74" t="s">
        <v>83</v>
      </c>
      <c r="X174" s="347" t="s">
        <v>213</v>
      </c>
      <c r="Y174" s="347"/>
      <c r="Z174" s="347"/>
      <c r="AA174" s="347"/>
      <c r="AB174" s="347"/>
      <c r="AC174" s="347"/>
      <c r="AD174" s="347"/>
      <c r="AE174" s="19"/>
    </row>
    <row r="175" spans="1:34" ht="24" customHeight="1">
      <c r="A175" s="41"/>
      <c r="B175" s="30"/>
      <c r="C175" s="115" t="s">
        <v>64</v>
      </c>
      <c r="D175" s="354" t="s">
        <v>1011</v>
      </c>
      <c r="E175" s="355"/>
      <c r="F175" s="355"/>
      <c r="G175" s="355"/>
      <c r="H175" s="355"/>
      <c r="I175" s="355"/>
      <c r="J175" s="355"/>
      <c r="K175" s="355"/>
      <c r="L175" s="355"/>
      <c r="M175" s="356"/>
      <c r="N175" s="34"/>
      <c r="O175" s="113" t="s">
        <v>68</v>
      </c>
      <c r="P175" s="347" t="s">
        <v>214</v>
      </c>
      <c r="Q175" s="347"/>
      <c r="R175" s="347"/>
      <c r="S175" s="347"/>
      <c r="T175" s="347"/>
      <c r="U175" s="347"/>
      <c r="V175" s="347"/>
      <c r="W175" s="74" t="s">
        <v>84</v>
      </c>
      <c r="X175" s="347" t="s">
        <v>215</v>
      </c>
      <c r="Y175" s="347"/>
      <c r="Z175" s="347"/>
      <c r="AA175" s="347"/>
      <c r="AB175" s="347"/>
      <c r="AC175" s="347"/>
      <c r="AD175" s="347"/>
      <c r="AE175" s="19"/>
    </row>
    <row r="176" spans="1:34" ht="24" customHeight="1">
      <c r="A176" s="41"/>
      <c r="B176" s="30"/>
      <c r="C176" s="115" t="s">
        <v>65</v>
      </c>
      <c r="D176" s="354" t="s">
        <v>216</v>
      </c>
      <c r="E176" s="355"/>
      <c r="F176" s="355"/>
      <c r="G176" s="355"/>
      <c r="H176" s="355"/>
      <c r="I176" s="355"/>
      <c r="J176" s="355"/>
      <c r="K176" s="355"/>
      <c r="L176" s="355"/>
      <c r="M176" s="356"/>
      <c r="N176" s="34"/>
      <c r="O176" s="113" t="s">
        <v>69</v>
      </c>
      <c r="P176" s="347" t="s">
        <v>217</v>
      </c>
      <c r="Q176" s="347"/>
      <c r="R176" s="347"/>
      <c r="S176" s="347"/>
      <c r="T176" s="347"/>
      <c r="U176" s="347"/>
      <c r="V176" s="347"/>
      <c r="W176" s="74" t="s">
        <v>85</v>
      </c>
      <c r="X176" s="347" t="s">
        <v>218</v>
      </c>
      <c r="Y176" s="347"/>
      <c r="Z176" s="347"/>
      <c r="AA176" s="347"/>
      <c r="AB176" s="347"/>
      <c r="AC176" s="347"/>
      <c r="AD176" s="347"/>
      <c r="AE176" s="19"/>
    </row>
    <row r="177" spans="1:31" ht="24" customHeight="1">
      <c r="A177" s="41"/>
      <c r="B177" s="30"/>
      <c r="C177" s="74" t="s">
        <v>66</v>
      </c>
      <c r="D177" s="347" t="s">
        <v>936</v>
      </c>
      <c r="E177" s="347"/>
      <c r="F177" s="347"/>
      <c r="G177" s="347"/>
      <c r="H177" s="347"/>
      <c r="I177" s="347"/>
      <c r="J177" s="347"/>
      <c r="K177" s="347"/>
      <c r="L177" s="347"/>
      <c r="M177" s="347"/>
      <c r="N177" s="34"/>
      <c r="O177" s="113" t="s">
        <v>70</v>
      </c>
      <c r="P177" s="347" t="s">
        <v>219</v>
      </c>
      <c r="Q177" s="347"/>
      <c r="R177" s="347"/>
      <c r="S177" s="347"/>
      <c r="T177" s="347"/>
      <c r="U177" s="347"/>
      <c r="V177" s="347"/>
      <c r="W177" s="74" t="s">
        <v>86</v>
      </c>
      <c r="X177" s="347" t="s">
        <v>220</v>
      </c>
      <c r="Y177" s="347"/>
      <c r="Z177" s="347"/>
      <c r="AA177" s="347"/>
      <c r="AB177" s="347"/>
      <c r="AC177" s="347"/>
      <c r="AD177" s="347"/>
      <c r="AE177" s="19"/>
    </row>
    <row r="178" spans="1:31" ht="15" customHeight="1">
      <c r="A178" s="41"/>
      <c r="B178" s="30"/>
      <c r="C178" s="19"/>
      <c r="D178" s="19"/>
      <c r="E178" s="19"/>
      <c r="F178" s="19"/>
      <c r="G178" s="19"/>
      <c r="H178" s="19"/>
      <c r="I178" s="19"/>
      <c r="J178" s="19"/>
      <c r="K178" s="19"/>
      <c r="L178" s="19"/>
      <c r="M178" s="19"/>
      <c r="N178" s="34"/>
      <c r="O178" s="113" t="s">
        <v>71</v>
      </c>
      <c r="P178" s="347" t="s">
        <v>221</v>
      </c>
      <c r="Q178" s="347"/>
      <c r="R178" s="347"/>
      <c r="S178" s="347"/>
      <c r="T178" s="347"/>
      <c r="U178" s="347"/>
      <c r="V178" s="347"/>
      <c r="W178" s="74" t="s">
        <v>87</v>
      </c>
      <c r="X178" s="347" t="s">
        <v>222</v>
      </c>
      <c r="Y178" s="347"/>
      <c r="Z178" s="347"/>
      <c r="AA178" s="347"/>
      <c r="AB178" s="347"/>
      <c r="AC178" s="347"/>
      <c r="AD178" s="347"/>
      <c r="AE178" s="19"/>
    </row>
    <row r="179" spans="1:31" ht="15" customHeight="1">
      <c r="A179" s="41"/>
      <c r="B179" s="30"/>
      <c r="O179" s="113" t="s">
        <v>72</v>
      </c>
      <c r="P179" s="347" t="s">
        <v>223</v>
      </c>
      <c r="Q179" s="347"/>
      <c r="R179" s="347"/>
      <c r="S179" s="347"/>
      <c r="T179" s="347"/>
      <c r="U179" s="347"/>
      <c r="V179" s="347"/>
      <c r="W179" s="74" t="s">
        <v>88</v>
      </c>
      <c r="X179" s="347" t="s">
        <v>973</v>
      </c>
      <c r="Y179" s="347"/>
      <c r="Z179" s="347"/>
      <c r="AA179" s="347"/>
      <c r="AB179" s="347"/>
      <c r="AC179" s="347"/>
      <c r="AD179" s="347"/>
      <c r="AE179" s="19"/>
    </row>
    <row r="180" spans="1:31" ht="15" customHeight="1">
      <c r="A180" s="41"/>
      <c r="B180" s="30"/>
      <c r="O180" s="113" t="s">
        <v>73</v>
      </c>
      <c r="P180" s="347" t="s">
        <v>224</v>
      </c>
      <c r="Q180" s="347"/>
      <c r="R180" s="347"/>
      <c r="S180" s="347"/>
      <c r="T180" s="347"/>
      <c r="U180" s="347"/>
      <c r="V180" s="347"/>
      <c r="W180" s="292"/>
      <c r="X180" s="285"/>
      <c r="Y180" s="285"/>
      <c r="Z180" s="285"/>
      <c r="AA180" s="285"/>
      <c r="AB180" s="285"/>
      <c r="AC180" s="285"/>
      <c r="AD180" s="293"/>
      <c r="AE180" s="19"/>
    </row>
    <row r="181" spans="1:31" ht="15" customHeight="1">
      <c r="A181" s="41"/>
      <c r="B181" s="393" t="str">
        <f>IF(CA27=0,"","Alerta: se registró NS (no se sabe), favor de agregar su respectivo comentario (instrucción general # 8).")</f>
        <v/>
      </c>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19"/>
    </row>
    <row r="182" spans="1:31" ht="24" customHeight="1">
      <c r="A182" s="41"/>
      <c r="B182" s="30"/>
      <c r="C182" s="327" t="s">
        <v>225</v>
      </c>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19"/>
    </row>
    <row r="183" spans="1:31" ht="60" customHeight="1">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c r="AA183" s="349"/>
      <c r="AB183" s="349"/>
      <c r="AC183" s="349"/>
      <c r="AD183" s="349"/>
    </row>
    <row r="184" spans="1:31" ht="15" customHeight="1">
      <c r="A184" s="390" t="str">
        <f>IF(AU159=0,"","Error: debe comenzar con las instituciones de la Administración Pública Centralizada y después con las de Administración Pública Paramunicipal.")</f>
        <v/>
      </c>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390"/>
      <c r="AE184" s="390"/>
    </row>
    <row r="185" spans="1:31" ht="15" customHeight="1">
      <c r="A185"/>
      <c r="B185" s="390" t="str">
        <f>IF(SUM(AL159,AO159)=0,"","Error: al registrar la información no debe dejar filas y/o columnas vacias entre si.")</f>
        <v/>
      </c>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c r="AA185" s="390"/>
      <c r="AB185" s="390"/>
      <c r="AC185" s="390"/>
      <c r="AD185" s="390"/>
    </row>
    <row r="186" spans="1:31" ht="15" customHeight="1">
      <c r="A186"/>
      <c r="B186" s="393" t="str">
        <f>IF(BC159=0,"","Error: los nombres de las oficinas van en mayúsculas, sin comillas ni signos de acentuación, puntuación, paréntesis y abreviaturas.")</f>
        <v/>
      </c>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1" ht="15" customHeight="1">
      <c r="A187"/>
      <c r="B187" s="391" t="str">
        <f>IF(AJ159=0,"","Error: debe cumplir con la 5ᵃ  y/o la 6ᵃ  instrucción.")</f>
        <v/>
      </c>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1"/>
      <c r="AB187" s="391"/>
      <c r="AC187" s="391"/>
      <c r="AD187" s="391"/>
    </row>
    <row r="188" spans="1:31" ht="15" customHeight="1">
      <c r="A188"/>
      <c r="B188" s="390" t="str">
        <f>IF(AS159&gt;=1,"Error: las funciones ejercidas por fila no se deben duplicar.","")</f>
        <v/>
      </c>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c r="Z188" s="390"/>
      <c r="AA188" s="390"/>
      <c r="AB188" s="390"/>
      <c r="AC188" s="390"/>
      <c r="AD188" s="390"/>
    </row>
    <row r="189" spans="1:31" ht="15" customHeight="1">
      <c r="A189"/>
      <c r="B189" s="392" t="str">
        <f>IF(AH159=0,"","Error: debe completar toda la información requerida.")</f>
        <v/>
      </c>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row>
  </sheetData>
  <sheetProtection algorithmName="SHA-512" hashValue="XiBERTkJ/rnaSgCKxgq5HmkOthGbNbGvnm4eWX6L6bcBrgv6B//qhZxOvaCq40WACFsEclEWEFxARO06NwDPzQ==" saltValue="akq9v+xifocdFTGHxg7FhQ==" spinCount="100000" sheet="1" objects="1" scenarios="1"/>
  <mergeCells count="577">
    <mergeCell ref="C16:AD16"/>
    <mergeCell ref="B21:AD21"/>
    <mergeCell ref="C23:AD23"/>
    <mergeCell ref="A184:AE184"/>
    <mergeCell ref="B185:AD185"/>
    <mergeCell ref="B163:AD163"/>
    <mergeCell ref="B187:AD187"/>
    <mergeCell ref="B188:AD188"/>
    <mergeCell ref="B189:AD189"/>
    <mergeCell ref="B181:AD181"/>
    <mergeCell ref="B186:AD186"/>
    <mergeCell ref="C22:AD22"/>
    <mergeCell ref="S40:V40"/>
    <mergeCell ref="S41:V41"/>
    <mergeCell ref="S39:V39"/>
    <mergeCell ref="C34:AD34"/>
    <mergeCell ref="C35:AD35"/>
    <mergeCell ref="Q37:R38"/>
    <mergeCell ref="S37:V38"/>
    <mergeCell ref="W37:Z38"/>
    <mergeCell ref="Q52:R52"/>
    <mergeCell ref="W52:Z52"/>
    <mergeCell ref="D53:P53"/>
    <mergeCell ref="Q53:R53"/>
    <mergeCell ref="D45:P45"/>
    <mergeCell ref="Q45:R45"/>
    <mergeCell ref="W45:Z45"/>
    <mergeCell ref="AA37:AD37"/>
    <mergeCell ref="AB38:AD38"/>
    <mergeCell ref="B1:AD1"/>
    <mergeCell ref="B3:AD3"/>
    <mergeCell ref="B5:AD5"/>
    <mergeCell ref="AA7:AD7"/>
    <mergeCell ref="B8:L8"/>
    <mergeCell ref="N8:O8"/>
    <mergeCell ref="C24:AD24"/>
    <mergeCell ref="B26:AD26"/>
    <mergeCell ref="C28:AD28"/>
    <mergeCell ref="C30:AD30"/>
    <mergeCell ref="C31:AD31"/>
    <mergeCell ref="C20:AD20"/>
    <mergeCell ref="B11:AD11"/>
    <mergeCell ref="C12:AD12"/>
    <mergeCell ref="C13:AD13"/>
    <mergeCell ref="C32:AD32"/>
    <mergeCell ref="C33:AD33"/>
    <mergeCell ref="C17:AD17"/>
    <mergeCell ref="C15:AD15"/>
    <mergeCell ref="S43:V43"/>
    <mergeCell ref="D42:P42"/>
    <mergeCell ref="Q42:R42"/>
    <mergeCell ref="W42:Z42"/>
    <mergeCell ref="D43:P43"/>
    <mergeCell ref="Q43:R43"/>
    <mergeCell ref="W43:Z43"/>
    <mergeCell ref="D44:P44"/>
    <mergeCell ref="Q44:R44"/>
    <mergeCell ref="W44:Z44"/>
    <mergeCell ref="C18:AD18"/>
    <mergeCell ref="C19:AD19"/>
    <mergeCell ref="C27:AD27"/>
    <mergeCell ref="S46:V46"/>
    <mergeCell ref="S47:V47"/>
    <mergeCell ref="D46:P46"/>
    <mergeCell ref="Q46:R46"/>
    <mergeCell ref="W46:Z46"/>
    <mergeCell ref="D47:P47"/>
    <mergeCell ref="Q47:R47"/>
    <mergeCell ref="W47:Z47"/>
    <mergeCell ref="C37:P38"/>
    <mergeCell ref="D39:P39"/>
    <mergeCell ref="Q39:R39"/>
    <mergeCell ref="W39:Z39"/>
    <mergeCell ref="D40:P40"/>
    <mergeCell ref="Q40:R40"/>
    <mergeCell ref="W40:Z40"/>
    <mergeCell ref="D41:P41"/>
    <mergeCell ref="Q41:R41"/>
    <mergeCell ref="W41:Z41"/>
    <mergeCell ref="S44:V44"/>
    <mergeCell ref="S45:V45"/>
    <mergeCell ref="S42:V42"/>
    <mergeCell ref="D48:P48"/>
    <mergeCell ref="Q48:R48"/>
    <mergeCell ref="W48:Z48"/>
    <mergeCell ref="D54:P54"/>
    <mergeCell ref="Q54:R54"/>
    <mergeCell ref="W54:Z54"/>
    <mergeCell ref="D55:P55"/>
    <mergeCell ref="Q55:R55"/>
    <mergeCell ref="W55:Z55"/>
    <mergeCell ref="S52:V52"/>
    <mergeCell ref="S53:V53"/>
    <mergeCell ref="S50:V50"/>
    <mergeCell ref="S51:V51"/>
    <mergeCell ref="D51:P51"/>
    <mergeCell ref="Q51:R51"/>
    <mergeCell ref="W51:Z51"/>
    <mergeCell ref="D52:P52"/>
    <mergeCell ref="W53:Z53"/>
    <mergeCell ref="S48:V48"/>
    <mergeCell ref="S49:V49"/>
    <mergeCell ref="D56:P56"/>
    <mergeCell ref="Q56:R56"/>
    <mergeCell ref="W56:Z56"/>
    <mergeCell ref="D57:P57"/>
    <mergeCell ref="Q57:R57"/>
    <mergeCell ref="W57:Z57"/>
    <mergeCell ref="D64:P64"/>
    <mergeCell ref="Q64:R64"/>
    <mergeCell ref="W64:Z64"/>
    <mergeCell ref="Q59:R59"/>
    <mergeCell ref="W59:Z59"/>
    <mergeCell ref="D60:P60"/>
    <mergeCell ref="D63:P63"/>
    <mergeCell ref="Q63:R63"/>
    <mergeCell ref="W63:Z63"/>
    <mergeCell ref="Q60:R60"/>
    <mergeCell ref="W60:Z60"/>
    <mergeCell ref="D61:P61"/>
    <mergeCell ref="Q61:R61"/>
    <mergeCell ref="W61:Z61"/>
    <mergeCell ref="D62:P62"/>
    <mergeCell ref="Q62:R62"/>
    <mergeCell ref="W62:Z62"/>
    <mergeCell ref="D72:P72"/>
    <mergeCell ref="Q72:R72"/>
    <mergeCell ref="W72:Z72"/>
    <mergeCell ref="D73:P73"/>
    <mergeCell ref="Q73:R73"/>
    <mergeCell ref="W73:Z73"/>
    <mergeCell ref="S64:V64"/>
    <mergeCell ref="S65:V65"/>
    <mergeCell ref="D49:P49"/>
    <mergeCell ref="Q49:R49"/>
    <mergeCell ref="W49:Z49"/>
    <mergeCell ref="D50:P50"/>
    <mergeCell ref="Q50:R50"/>
    <mergeCell ref="W50:Z50"/>
    <mergeCell ref="S62:V62"/>
    <mergeCell ref="S63:V63"/>
    <mergeCell ref="S60:V60"/>
    <mergeCell ref="S61:V61"/>
    <mergeCell ref="S58:V58"/>
    <mergeCell ref="S59:V59"/>
    <mergeCell ref="D58:P58"/>
    <mergeCell ref="Q58:R58"/>
    <mergeCell ref="W58:Z58"/>
    <mergeCell ref="D59:P59"/>
    <mergeCell ref="D69:P69"/>
    <mergeCell ref="Q69:R69"/>
    <mergeCell ref="W69:Z69"/>
    <mergeCell ref="D70:P70"/>
    <mergeCell ref="Q70:R70"/>
    <mergeCell ref="W70:Z70"/>
    <mergeCell ref="D71:P71"/>
    <mergeCell ref="Q71:R71"/>
    <mergeCell ref="W71:Z71"/>
    <mergeCell ref="D65:P65"/>
    <mergeCell ref="Q65:R65"/>
    <mergeCell ref="W65:Z65"/>
    <mergeCell ref="S56:V56"/>
    <mergeCell ref="S57:V57"/>
    <mergeCell ref="S54:V54"/>
    <mergeCell ref="S55:V55"/>
    <mergeCell ref="S72:V72"/>
    <mergeCell ref="S73:V73"/>
    <mergeCell ref="S70:V70"/>
    <mergeCell ref="S71:V71"/>
    <mergeCell ref="S68:V68"/>
    <mergeCell ref="S69:V69"/>
    <mergeCell ref="S66:V66"/>
    <mergeCell ref="S67:V67"/>
    <mergeCell ref="D66:P66"/>
    <mergeCell ref="Q66:R66"/>
    <mergeCell ref="W66:Z66"/>
    <mergeCell ref="D67:P67"/>
    <mergeCell ref="Q67:R67"/>
    <mergeCell ref="W67:Z67"/>
    <mergeCell ref="D68:P68"/>
    <mergeCell ref="Q68:R68"/>
    <mergeCell ref="W68:Z68"/>
    <mergeCell ref="W78:Z78"/>
    <mergeCell ref="D79:P79"/>
    <mergeCell ref="Q79:R79"/>
    <mergeCell ref="W79:Z79"/>
    <mergeCell ref="D80:P80"/>
    <mergeCell ref="Q80:R80"/>
    <mergeCell ref="W80:Z80"/>
    <mergeCell ref="D81:P81"/>
    <mergeCell ref="Q81:R81"/>
    <mergeCell ref="W81:Z81"/>
    <mergeCell ref="S80:V80"/>
    <mergeCell ref="S81:V81"/>
    <mergeCell ref="S78:V78"/>
    <mergeCell ref="S79:V79"/>
    <mergeCell ref="D78:P78"/>
    <mergeCell ref="Q78:R78"/>
    <mergeCell ref="W74:Z74"/>
    <mergeCell ref="D75:P75"/>
    <mergeCell ref="Q75:R75"/>
    <mergeCell ref="W75:Z75"/>
    <mergeCell ref="D76:P76"/>
    <mergeCell ref="Q76:R76"/>
    <mergeCell ref="W76:Z76"/>
    <mergeCell ref="D77:P77"/>
    <mergeCell ref="Q77:R77"/>
    <mergeCell ref="W77:Z77"/>
    <mergeCell ref="S76:V76"/>
    <mergeCell ref="S77:V77"/>
    <mergeCell ref="S74:V74"/>
    <mergeCell ref="S75:V75"/>
    <mergeCell ref="D74:P74"/>
    <mergeCell ref="Q74:R74"/>
    <mergeCell ref="W86:Z86"/>
    <mergeCell ref="D87:P87"/>
    <mergeCell ref="Q87:R87"/>
    <mergeCell ref="W87:Z87"/>
    <mergeCell ref="D88:P88"/>
    <mergeCell ref="Q88:R88"/>
    <mergeCell ref="W88:Z88"/>
    <mergeCell ref="D89:P89"/>
    <mergeCell ref="Q89:R89"/>
    <mergeCell ref="W89:Z89"/>
    <mergeCell ref="S88:V88"/>
    <mergeCell ref="S89:V89"/>
    <mergeCell ref="S86:V86"/>
    <mergeCell ref="S87:V87"/>
    <mergeCell ref="D86:P86"/>
    <mergeCell ref="Q86:R86"/>
    <mergeCell ref="W82:Z82"/>
    <mergeCell ref="D83:P83"/>
    <mergeCell ref="Q83:R83"/>
    <mergeCell ref="W83:Z83"/>
    <mergeCell ref="D84:P84"/>
    <mergeCell ref="Q84:R84"/>
    <mergeCell ref="W84:Z84"/>
    <mergeCell ref="D85:P85"/>
    <mergeCell ref="Q85:R85"/>
    <mergeCell ref="W85:Z85"/>
    <mergeCell ref="S84:V84"/>
    <mergeCell ref="S85:V85"/>
    <mergeCell ref="S82:V82"/>
    <mergeCell ref="S83:V83"/>
    <mergeCell ref="D82:P82"/>
    <mergeCell ref="Q82:R82"/>
    <mergeCell ref="W94:Z94"/>
    <mergeCell ref="D95:P95"/>
    <mergeCell ref="Q95:R95"/>
    <mergeCell ref="W95:Z95"/>
    <mergeCell ref="D96:P96"/>
    <mergeCell ref="Q96:R96"/>
    <mergeCell ref="W96:Z96"/>
    <mergeCell ref="D97:P97"/>
    <mergeCell ref="Q97:R97"/>
    <mergeCell ref="W97:Z97"/>
    <mergeCell ref="S96:V96"/>
    <mergeCell ref="S97:V97"/>
    <mergeCell ref="S94:V94"/>
    <mergeCell ref="S95:V95"/>
    <mergeCell ref="D94:P94"/>
    <mergeCell ref="Q94:R94"/>
    <mergeCell ref="W90:Z90"/>
    <mergeCell ref="D91:P91"/>
    <mergeCell ref="Q91:R91"/>
    <mergeCell ref="W91:Z91"/>
    <mergeCell ref="D92:P92"/>
    <mergeCell ref="Q92:R92"/>
    <mergeCell ref="W92:Z92"/>
    <mergeCell ref="D93:P93"/>
    <mergeCell ref="Q93:R93"/>
    <mergeCell ref="W93:Z93"/>
    <mergeCell ref="S92:V92"/>
    <mergeCell ref="S93:V93"/>
    <mergeCell ref="S90:V90"/>
    <mergeCell ref="S91:V91"/>
    <mergeCell ref="D90:P90"/>
    <mergeCell ref="Q90:R90"/>
    <mergeCell ref="W102:Z102"/>
    <mergeCell ref="D103:P103"/>
    <mergeCell ref="Q103:R103"/>
    <mergeCell ref="W103:Z103"/>
    <mergeCell ref="D104:P104"/>
    <mergeCell ref="Q104:R104"/>
    <mergeCell ref="W104:Z104"/>
    <mergeCell ref="D105:P105"/>
    <mergeCell ref="Q105:R105"/>
    <mergeCell ref="W105:Z105"/>
    <mergeCell ref="S104:V104"/>
    <mergeCell ref="S105:V105"/>
    <mergeCell ref="S102:V102"/>
    <mergeCell ref="S103:V103"/>
    <mergeCell ref="D102:P102"/>
    <mergeCell ref="Q102:R102"/>
    <mergeCell ref="W98:Z98"/>
    <mergeCell ref="D99:P99"/>
    <mergeCell ref="Q99:R99"/>
    <mergeCell ref="W99:Z99"/>
    <mergeCell ref="D100:P100"/>
    <mergeCell ref="Q100:R100"/>
    <mergeCell ref="W100:Z100"/>
    <mergeCell ref="D101:P101"/>
    <mergeCell ref="Q101:R101"/>
    <mergeCell ref="W101:Z101"/>
    <mergeCell ref="S100:V100"/>
    <mergeCell ref="S101:V101"/>
    <mergeCell ref="S98:V98"/>
    <mergeCell ref="S99:V99"/>
    <mergeCell ref="D98:P98"/>
    <mergeCell ref="Q98:R98"/>
    <mergeCell ref="W110:Z110"/>
    <mergeCell ref="D111:P111"/>
    <mergeCell ref="Q111:R111"/>
    <mergeCell ref="W111:Z111"/>
    <mergeCell ref="D112:P112"/>
    <mergeCell ref="Q112:R112"/>
    <mergeCell ref="W112:Z112"/>
    <mergeCell ref="D113:P113"/>
    <mergeCell ref="Q113:R113"/>
    <mergeCell ref="W113:Z113"/>
    <mergeCell ref="S112:V112"/>
    <mergeCell ref="S113:V113"/>
    <mergeCell ref="S110:V110"/>
    <mergeCell ref="S111:V111"/>
    <mergeCell ref="D110:P110"/>
    <mergeCell ref="Q110:R110"/>
    <mergeCell ref="W106:Z106"/>
    <mergeCell ref="D107:P107"/>
    <mergeCell ref="Q107:R107"/>
    <mergeCell ref="W107:Z107"/>
    <mergeCell ref="D108:P108"/>
    <mergeCell ref="Q108:R108"/>
    <mergeCell ref="W108:Z108"/>
    <mergeCell ref="D109:P109"/>
    <mergeCell ref="Q109:R109"/>
    <mergeCell ref="W109:Z109"/>
    <mergeCell ref="S108:V108"/>
    <mergeCell ref="S109:V109"/>
    <mergeCell ref="S106:V106"/>
    <mergeCell ref="S107:V107"/>
    <mergeCell ref="D106:P106"/>
    <mergeCell ref="Q106:R106"/>
    <mergeCell ref="W118:Z118"/>
    <mergeCell ref="D119:P119"/>
    <mergeCell ref="Q119:R119"/>
    <mergeCell ref="W119:Z119"/>
    <mergeCell ref="D120:P120"/>
    <mergeCell ref="Q120:R120"/>
    <mergeCell ref="W120:Z120"/>
    <mergeCell ref="D121:P121"/>
    <mergeCell ref="Q121:R121"/>
    <mergeCell ref="W121:Z121"/>
    <mergeCell ref="S120:V120"/>
    <mergeCell ref="S121:V121"/>
    <mergeCell ref="S118:V118"/>
    <mergeCell ref="S119:V119"/>
    <mergeCell ref="D118:P118"/>
    <mergeCell ref="Q118:R118"/>
    <mergeCell ref="W114:Z114"/>
    <mergeCell ref="D115:P115"/>
    <mergeCell ref="Q115:R115"/>
    <mergeCell ref="W115:Z115"/>
    <mergeCell ref="D116:P116"/>
    <mergeCell ref="Q116:R116"/>
    <mergeCell ref="W116:Z116"/>
    <mergeCell ref="D117:P117"/>
    <mergeCell ref="Q117:R117"/>
    <mergeCell ref="W117:Z117"/>
    <mergeCell ref="S116:V116"/>
    <mergeCell ref="S117:V117"/>
    <mergeCell ref="S114:V114"/>
    <mergeCell ref="S115:V115"/>
    <mergeCell ref="D114:P114"/>
    <mergeCell ref="Q114:R114"/>
    <mergeCell ref="W126:Z126"/>
    <mergeCell ref="D127:P127"/>
    <mergeCell ref="Q127:R127"/>
    <mergeCell ref="W127:Z127"/>
    <mergeCell ref="D128:P128"/>
    <mergeCell ref="Q128:R128"/>
    <mergeCell ref="W128:Z128"/>
    <mergeCell ref="D129:P129"/>
    <mergeCell ref="Q129:R129"/>
    <mergeCell ref="W129:Z129"/>
    <mergeCell ref="S128:V128"/>
    <mergeCell ref="S129:V129"/>
    <mergeCell ref="S126:V126"/>
    <mergeCell ref="S127:V127"/>
    <mergeCell ref="D126:P126"/>
    <mergeCell ref="Q126:R126"/>
    <mergeCell ref="W122:Z122"/>
    <mergeCell ref="D123:P123"/>
    <mergeCell ref="Q123:R123"/>
    <mergeCell ref="W123:Z123"/>
    <mergeCell ref="D124:P124"/>
    <mergeCell ref="Q124:R124"/>
    <mergeCell ref="W124:Z124"/>
    <mergeCell ref="D125:P125"/>
    <mergeCell ref="Q125:R125"/>
    <mergeCell ref="W125:Z125"/>
    <mergeCell ref="S124:V124"/>
    <mergeCell ref="S125:V125"/>
    <mergeCell ref="S122:V122"/>
    <mergeCell ref="S123:V123"/>
    <mergeCell ref="D122:P122"/>
    <mergeCell ref="Q122:R122"/>
    <mergeCell ref="W134:Z134"/>
    <mergeCell ref="D135:P135"/>
    <mergeCell ref="Q135:R135"/>
    <mergeCell ref="W135:Z135"/>
    <mergeCell ref="D136:P136"/>
    <mergeCell ref="Q136:R136"/>
    <mergeCell ref="W136:Z136"/>
    <mergeCell ref="D137:P137"/>
    <mergeCell ref="Q137:R137"/>
    <mergeCell ref="W137:Z137"/>
    <mergeCell ref="S136:V136"/>
    <mergeCell ref="S137:V137"/>
    <mergeCell ref="S134:V134"/>
    <mergeCell ref="S135:V135"/>
    <mergeCell ref="D134:P134"/>
    <mergeCell ref="Q134:R134"/>
    <mergeCell ref="W130:Z130"/>
    <mergeCell ref="D131:P131"/>
    <mergeCell ref="Q131:R131"/>
    <mergeCell ref="W131:Z131"/>
    <mergeCell ref="D132:P132"/>
    <mergeCell ref="Q132:R132"/>
    <mergeCell ref="W132:Z132"/>
    <mergeCell ref="D133:P133"/>
    <mergeCell ref="Q133:R133"/>
    <mergeCell ref="W133:Z133"/>
    <mergeCell ref="S132:V132"/>
    <mergeCell ref="S133:V133"/>
    <mergeCell ref="S130:V130"/>
    <mergeCell ref="S131:V131"/>
    <mergeCell ref="D130:P130"/>
    <mergeCell ref="Q130:R130"/>
    <mergeCell ref="W142:Z142"/>
    <mergeCell ref="D143:P143"/>
    <mergeCell ref="Q143:R143"/>
    <mergeCell ref="W143:Z143"/>
    <mergeCell ref="D144:P144"/>
    <mergeCell ref="Q144:R144"/>
    <mergeCell ref="W144:Z144"/>
    <mergeCell ref="D145:P145"/>
    <mergeCell ref="Q145:R145"/>
    <mergeCell ref="W145:Z145"/>
    <mergeCell ref="S144:V144"/>
    <mergeCell ref="S145:V145"/>
    <mergeCell ref="S142:V142"/>
    <mergeCell ref="S143:V143"/>
    <mergeCell ref="D142:P142"/>
    <mergeCell ref="Q142:R142"/>
    <mergeCell ref="W138:Z138"/>
    <mergeCell ref="D139:P139"/>
    <mergeCell ref="Q139:R139"/>
    <mergeCell ref="W139:Z139"/>
    <mergeCell ref="D140:P140"/>
    <mergeCell ref="Q140:R140"/>
    <mergeCell ref="W140:Z140"/>
    <mergeCell ref="D141:P141"/>
    <mergeCell ref="Q141:R141"/>
    <mergeCell ref="W141:Z141"/>
    <mergeCell ref="S140:V140"/>
    <mergeCell ref="S141:V141"/>
    <mergeCell ref="S138:V138"/>
    <mergeCell ref="S139:V139"/>
    <mergeCell ref="D138:P138"/>
    <mergeCell ref="Q138:R138"/>
    <mergeCell ref="W150:Z150"/>
    <mergeCell ref="D151:P151"/>
    <mergeCell ref="Q151:R151"/>
    <mergeCell ref="W151:Z151"/>
    <mergeCell ref="D152:P152"/>
    <mergeCell ref="Q152:R152"/>
    <mergeCell ref="W152:Z152"/>
    <mergeCell ref="D153:P153"/>
    <mergeCell ref="Q153:R153"/>
    <mergeCell ref="W153:Z153"/>
    <mergeCell ref="S152:V152"/>
    <mergeCell ref="S153:V153"/>
    <mergeCell ref="S150:V150"/>
    <mergeCell ref="S151:V151"/>
    <mergeCell ref="D150:P150"/>
    <mergeCell ref="Q150:R150"/>
    <mergeCell ref="W146:Z146"/>
    <mergeCell ref="D147:P147"/>
    <mergeCell ref="Q147:R147"/>
    <mergeCell ref="W147:Z147"/>
    <mergeCell ref="D148:P148"/>
    <mergeCell ref="Q148:R148"/>
    <mergeCell ref="W148:Z148"/>
    <mergeCell ref="D149:P149"/>
    <mergeCell ref="Q149:R149"/>
    <mergeCell ref="W149:Z149"/>
    <mergeCell ref="S148:V148"/>
    <mergeCell ref="S149:V149"/>
    <mergeCell ref="S146:V146"/>
    <mergeCell ref="S147:V147"/>
    <mergeCell ref="D146:P146"/>
    <mergeCell ref="Q146:R146"/>
    <mergeCell ref="S154:V154"/>
    <mergeCell ref="S155:V155"/>
    <mergeCell ref="D154:P154"/>
    <mergeCell ref="Q154:R154"/>
    <mergeCell ref="W154:Z154"/>
    <mergeCell ref="D155:P155"/>
    <mergeCell ref="Q155:R155"/>
    <mergeCell ref="W155:Z155"/>
    <mergeCell ref="D156:P156"/>
    <mergeCell ref="Q156:R156"/>
    <mergeCell ref="W156:Z156"/>
    <mergeCell ref="P169:V169"/>
    <mergeCell ref="S158:V158"/>
    <mergeCell ref="C160:F160"/>
    <mergeCell ref="S156:V156"/>
    <mergeCell ref="S157:V157"/>
    <mergeCell ref="D157:P157"/>
    <mergeCell ref="Q157:R157"/>
    <mergeCell ref="X169:AD169"/>
    <mergeCell ref="D170:M170"/>
    <mergeCell ref="P170:V170"/>
    <mergeCell ref="C162:E162"/>
    <mergeCell ref="F162:AD162"/>
    <mergeCell ref="W157:Z157"/>
    <mergeCell ref="D158:P158"/>
    <mergeCell ref="Q158:R158"/>
    <mergeCell ref="W158:Z158"/>
    <mergeCell ref="D174:M174"/>
    <mergeCell ref="P173:V173"/>
    <mergeCell ref="X174:AD174"/>
    <mergeCell ref="D171:M171"/>
    <mergeCell ref="C164:M164"/>
    <mergeCell ref="O164:AD164"/>
    <mergeCell ref="D165:M165"/>
    <mergeCell ref="P165:V165"/>
    <mergeCell ref="P180:V180"/>
    <mergeCell ref="D166:M166"/>
    <mergeCell ref="P166:V166"/>
    <mergeCell ref="X166:AD166"/>
    <mergeCell ref="P168:V168"/>
    <mergeCell ref="P174:V174"/>
    <mergeCell ref="P175:V175"/>
    <mergeCell ref="X165:AD165"/>
    <mergeCell ref="C168:M168"/>
    <mergeCell ref="D169:M169"/>
    <mergeCell ref="X171:AD171"/>
    <mergeCell ref="D172:M172"/>
    <mergeCell ref="P172:V172"/>
    <mergeCell ref="X172:AD172"/>
    <mergeCell ref="P167:V167"/>
    <mergeCell ref="X167:AD167"/>
    <mergeCell ref="AM38:AO38"/>
    <mergeCell ref="P171:V171"/>
    <mergeCell ref="C29:AD29"/>
    <mergeCell ref="C183:AD183"/>
    <mergeCell ref="X170:AD170"/>
    <mergeCell ref="B10:AD10"/>
    <mergeCell ref="C14:AD14"/>
    <mergeCell ref="C182:AD182"/>
    <mergeCell ref="P178:V178"/>
    <mergeCell ref="X179:AD179"/>
    <mergeCell ref="P179:V179"/>
    <mergeCell ref="W180:AD180"/>
    <mergeCell ref="P177:V177"/>
    <mergeCell ref="X177:AD177"/>
    <mergeCell ref="D177:M177"/>
    <mergeCell ref="X178:AD178"/>
    <mergeCell ref="D175:M175"/>
    <mergeCell ref="X168:AD168"/>
    <mergeCell ref="X175:AD175"/>
    <mergeCell ref="D176:M176"/>
    <mergeCell ref="P176:V176"/>
    <mergeCell ref="X176:AD176"/>
    <mergeCell ref="D173:M173"/>
    <mergeCell ref="X173:AD173"/>
  </mergeCells>
  <conditionalFormatting sqref="F162:AD162">
    <cfRule type="expression" dxfId="114" priority="1">
      <formula>$AG$162=0</formula>
    </cfRule>
  </conditionalFormatting>
  <dataValidations count="3">
    <dataValidation type="list" allowBlank="1" showInputMessage="1" showErrorMessage="1" sqref="S39:V158">
      <formula1>$AH$1:$AH$3</formula1>
    </dataValidation>
    <dataValidation type="list" allowBlank="1" showInputMessage="1" showErrorMessage="1" sqref="W39:Z158">
      <formula1>$AI$1:$AI$10</formula1>
    </dataValidation>
    <dataValidation type="list" allowBlank="1" showInputMessage="1" showErrorMessage="1" sqref="AA39:AD158">
      <formula1>$AJ$1:$AJ$32</formula1>
    </dataValidation>
  </dataValidations>
  <hyperlinks>
    <hyperlink ref="AA7:AD7" location="Índice!C19" display="Índice"/>
    <hyperlink ref="C35:AD35" location="Anexo!AA12" display="Link para consultar el anexo &quot;Funciones ejercidas por las instituciones de la Administración Pública de la entidad federativa&quot;"/>
  </hyperlinks>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2023&amp;R&amp;P de &amp;N</oddFooter>
  </headerFooter>
  <rowBreaks count="2" manualBreakCount="2">
    <brk id="25" max="30" man="1"/>
    <brk id="184"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3290"/>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19" customWidth="1"/>
    <col min="2" max="30" width="3.7109375" style="19" customWidth="1"/>
    <col min="31" max="31" width="5.7109375" style="19" customWidth="1"/>
    <col min="32" max="32" width="3.7109375" style="257" hidden="1" customWidth="1"/>
    <col min="33" max="127" width="4.140625" style="197" hidden="1" customWidth="1"/>
    <col min="128" max="128" width="3.85546875" style="197" hidden="1" customWidth="1"/>
    <col min="129" max="16384" width="4.140625" style="197" hidden="1"/>
  </cols>
  <sheetData>
    <row r="1" spans="1:35"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1:35"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G2" s="197">
        <v>1</v>
      </c>
      <c r="AH2" s="197">
        <v>1</v>
      </c>
      <c r="AI2" s="197" t="s">
        <v>1257</v>
      </c>
    </row>
    <row r="3" spans="1:35"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G3" s="197">
        <v>2</v>
      </c>
      <c r="AH3" s="197">
        <v>2</v>
      </c>
    </row>
    <row r="4" spans="1:35" ht="15"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G4" s="197">
        <v>9</v>
      </c>
      <c r="AH4" s="197">
        <v>3</v>
      </c>
    </row>
    <row r="5" spans="1:35" ht="45" customHeight="1">
      <c r="B5" s="336" t="s">
        <v>791</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H5" s="197">
        <v>9</v>
      </c>
    </row>
    <row r="6" spans="1:35" ht="15" customHeight="1">
      <c r="B6" s="21"/>
      <c r="C6" s="20"/>
      <c r="D6" s="20"/>
      <c r="E6" s="20"/>
      <c r="F6" s="20"/>
      <c r="G6" s="20"/>
      <c r="H6" s="20"/>
      <c r="I6" s="20"/>
      <c r="J6" s="20"/>
      <c r="K6" s="20"/>
      <c r="L6" s="20"/>
      <c r="M6" s="20"/>
      <c r="N6" s="21"/>
      <c r="O6" s="20"/>
      <c r="P6" s="20"/>
      <c r="Q6" s="20"/>
      <c r="R6" s="20"/>
      <c r="S6" s="20"/>
      <c r="T6" s="20"/>
      <c r="U6" s="20"/>
      <c r="V6" s="20"/>
      <c r="W6" s="20"/>
      <c r="X6" s="20"/>
      <c r="Y6" s="20"/>
      <c r="Z6" s="20"/>
      <c r="AA6" s="20"/>
      <c r="AB6" s="20"/>
      <c r="AC6" s="20"/>
      <c r="AD6" s="20"/>
    </row>
    <row r="7" spans="1:35" ht="15" customHeight="1" thickBot="1">
      <c r="B7" s="21" t="s">
        <v>3</v>
      </c>
      <c r="C7" s="20"/>
      <c r="D7" s="20"/>
      <c r="E7" s="20"/>
      <c r="F7" s="20"/>
      <c r="G7" s="20"/>
      <c r="H7" s="20"/>
      <c r="I7" s="20"/>
      <c r="J7" s="20"/>
      <c r="K7" s="20"/>
      <c r="L7" s="20"/>
      <c r="M7" s="20"/>
      <c r="N7" s="21" t="s">
        <v>4</v>
      </c>
      <c r="O7" s="20"/>
      <c r="P7" s="20"/>
      <c r="Q7" s="20"/>
      <c r="R7" s="20"/>
      <c r="S7" s="20"/>
      <c r="T7" s="20"/>
      <c r="U7" s="20"/>
      <c r="V7" s="20"/>
      <c r="W7" s="20"/>
      <c r="X7" s="20"/>
      <c r="Y7" s="20"/>
      <c r="Z7" s="20"/>
      <c r="AA7" s="296" t="s">
        <v>0</v>
      </c>
      <c r="AB7" s="296"/>
      <c r="AC7" s="296"/>
      <c r="AD7" s="296"/>
    </row>
    <row r="8" spans="1:35" ht="15" customHeight="1" thickBot="1">
      <c r="B8" s="278" t="str">
        <f>IF(Presentación!B10="","",Presentación!B10)</f>
        <v>Veracruz de Ignacio de la Llave</v>
      </c>
      <c r="C8" s="279"/>
      <c r="D8" s="279"/>
      <c r="E8" s="279"/>
      <c r="F8" s="279"/>
      <c r="G8" s="279"/>
      <c r="H8" s="279"/>
      <c r="I8" s="279"/>
      <c r="J8" s="279"/>
      <c r="K8" s="279"/>
      <c r="L8" s="280"/>
      <c r="M8" s="20"/>
      <c r="N8" s="278" t="str">
        <f>IF(Presentación!N10="","",Presentación!N10)</f>
        <v>230</v>
      </c>
      <c r="O8" s="280"/>
      <c r="P8" s="22"/>
      <c r="Q8" s="22"/>
      <c r="R8" s="22"/>
      <c r="S8" s="22"/>
      <c r="T8" s="22"/>
      <c r="U8" s="22"/>
      <c r="V8" s="22"/>
      <c r="W8" s="22"/>
      <c r="X8" s="22"/>
      <c r="Y8" s="22"/>
      <c r="Z8" s="22"/>
      <c r="AA8" s="22"/>
      <c r="AB8" s="22"/>
      <c r="AC8" s="22"/>
      <c r="AD8" s="22"/>
    </row>
    <row r="9" spans="1:35" ht="15" customHeight="1" thickBot="1"/>
    <row r="10" spans="1:35" s="198" customFormat="1" ht="15" customHeight="1" thickBot="1">
      <c r="A10" s="42" t="s">
        <v>684</v>
      </c>
      <c r="B10" s="350" t="s">
        <v>839</v>
      </c>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2"/>
      <c r="AE10"/>
      <c r="AF10" s="258"/>
    </row>
    <row r="11" spans="1:35" ht="15" customHeight="1">
      <c r="A11" s="41"/>
      <c r="B11" s="527" t="s">
        <v>383</v>
      </c>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9"/>
    </row>
    <row r="12" spans="1:35" ht="36" customHeight="1">
      <c r="A12" s="41"/>
      <c r="B12" s="102"/>
      <c r="C12" s="337" t="s">
        <v>933</v>
      </c>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83"/>
    </row>
    <row r="13" spans="1:35" ht="24" customHeight="1">
      <c r="A13" s="41"/>
      <c r="B13" s="103"/>
      <c r="C13" s="348" t="s">
        <v>728</v>
      </c>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5"/>
    </row>
    <row r="14" spans="1:35" s="198" customFormat="1" ht="24" customHeight="1">
      <c r="A14" s="104"/>
      <c r="B14" s="105"/>
      <c r="C14" s="348" t="s">
        <v>840</v>
      </c>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5"/>
      <c r="AE14"/>
      <c r="AF14" s="258"/>
    </row>
    <row r="15" spans="1:35" ht="24" customHeight="1">
      <c r="A15" s="41"/>
      <c r="B15" s="102"/>
      <c r="C15" s="337" t="s">
        <v>841</v>
      </c>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471"/>
    </row>
    <row r="16" spans="1:35" s="198" customFormat="1" ht="24" customHeight="1">
      <c r="A16" s="104"/>
      <c r="B16" s="105"/>
      <c r="C16" s="348" t="s">
        <v>1100</v>
      </c>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53"/>
      <c r="AE16"/>
      <c r="AF16" s="258"/>
    </row>
    <row r="17" spans="1:79" s="198" customFormat="1" ht="36" customHeight="1">
      <c r="A17" s="104"/>
      <c r="B17" s="105"/>
      <c r="C17" s="337" t="s">
        <v>842</v>
      </c>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8"/>
      <c r="AE17"/>
      <c r="AF17" s="258"/>
    </row>
    <row r="18" spans="1:79" s="198" customFormat="1" ht="48" customHeight="1">
      <c r="A18" s="104"/>
      <c r="B18" s="105"/>
      <c r="C18" s="337" t="s">
        <v>843</v>
      </c>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8"/>
      <c r="AE18"/>
      <c r="AF18" s="258"/>
    </row>
    <row r="19" spans="1:79" s="198" customFormat="1" ht="15" customHeight="1">
      <c r="A19" s="104"/>
      <c r="B19" s="199"/>
      <c r="C19" s="327" t="s">
        <v>844</v>
      </c>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8"/>
      <c r="AE19"/>
      <c r="AF19" s="258"/>
    </row>
    <row r="20" spans="1:79" ht="15" customHeight="1" thickBot="1">
      <c r="A20" s="41"/>
      <c r="B20" s="30"/>
      <c r="C20"/>
      <c r="D20"/>
      <c r="E20"/>
      <c r="F20"/>
      <c r="G20"/>
      <c r="H20"/>
      <c r="I20"/>
      <c r="J20"/>
      <c r="K20"/>
      <c r="L20"/>
      <c r="M20"/>
      <c r="N20"/>
      <c r="O20"/>
      <c r="P20"/>
      <c r="Q20"/>
      <c r="R20"/>
      <c r="S20"/>
      <c r="T20"/>
      <c r="U20"/>
      <c r="V20"/>
      <c r="W20"/>
      <c r="X20"/>
      <c r="Y20"/>
      <c r="Z20"/>
      <c r="AA20"/>
      <c r="AB20"/>
      <c r="AC20"/>
      <c r="AD20"/>
    </row>
    <row r="21" spans="1:79" s="198" customFormat="1" ht="15" customHeight="1" thickBot="1">
      <c r="A21" s="42" t="s">
        <v>684</v>
      </c>
      <c r="B21" s="450" t="s">
        <v>845</v>
      </c>
      <c r="C21" s="451"/>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2"/>
      <c r="AE21"/>
      <c r="AF21" s="258"/>
    </row>
    <row r="22" spans="1:79" s="198" customFormat="1" ht="15" customHeight="1" thickBot="1">
      <c r="A22" s="42" t="s">
        <v>684</v>
      </c>
      <c r="B22" s="428" t="s">
        <v>846</v>
      </c>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c r="AF22" s="258"/>
    </row>
    <row r="23" spans="1:79" ht="15" customHeight="1">
      <c r="A23" s="41"/>
      <c r="B23" s="30"/>
      <c r="C23"/>
      <c r="D23"/>
      <c r="E23"/>
      <c r="F23"/>
      <c r="G23"/>
      <c r="H23"/>
      <c r="I23"/>
      <c r="J23"/>
      <c r="K23"/>
      <c r="L23"/>
      <c r="M23"/>
      <c r="N23"/>
      <c r="O23"/>
      <c r="P23"/>
      <c r="Q23"/>
      <c r="R23"/>
      <c r="S23"/>
      <c r="T23"/>
      <c r="U23"/>
      <c r="V23"/>
      <c r="W23"/>
      <c r="X23"/>
      <c r="Y23"/>
      <c r="Z23"/>
      <c r="AA23"/>
      <c r="AB23"/>
      <c r="AC23"/>
      <c r="AD23"/>
      <c r="AG23" s="197" t="s">
        <v>1259</v>
      </c>
    </row>
    <row r="24" spans="1:79" ht="24" customHeight="1">
      <c r="A24" s="85" t="s">
        <v>847</v>
      </c>
      <c r="B24" s="379" t="s">
        <v>402</v>
      </c>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G24" s="197">
        <f>+COUNTBLANK(H48:AD168)</f>
        <v>2783</v>
      </c>
      <c r="AH24" s="197">
        <v>2783</v>
      </c>
      <c r="CA24" s="197" t="s">
        <v>1279</v>
      </c>
    </row>
    <row r="25" spans="1:79" ht="15" customHeight="1">
      <c r="A25" s="41"/>
      <c r="B25" s="30"/>
      <c r="C25" s="384" t="s">
        <v>228</v>
      </c>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CA25" s="197">
        <f>+COUNTIF(H48:AD168,"ns")</f>
        <v>0</v>
      </c>
    </row>
    <row r="26" spans="1:79" ht="24" customHeight="1">
      <c r="A26" s="41"/>
      <c r="B26" s="30"/>
      <c r="C26" s="337" t="s">
        <v>645</v>
      </c>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row>
    <row r="27" spans="1:79" ht="15" customHeight="1">
      <c r="A27" s="41"/>
      <c r="B27" s="30"/>
      <c r="C27" s="348" t="s">
        <v>403</v>
      </c>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row>
    <row r="28" spans="1:79" ht="36" customHeight="1">
      <c r="A28" s="41"/>
      <c r="B28" s="30"/>
      <c r="C28" s="384" t="s">
        <v>1079</v>
      </c>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G28" s="200" t="s">
        <v>1369</v>
      </c>
    </row>
    <row r="29" spans="1:79" ht="36" customHeight="1">
      <c r="A29" s="41"/>
      <c r="B29" s="30"/>
      <c r="C29" s="384" t="s">
        <v>1012</v>
      </c>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row>
    <row r="30" spans="1:79" ht="36" customHeight="1">
      <c r="A30" s="41"/>
      <c r="B30" s="30"/>
      <c r="C30" s="348" t="s">
        <v>404</v>
      </c>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row>
    <row r="31" spans="1:79" ht="24" customHeight="1">
      <c r="A31" s="41"/>
      <c r="B31" s="30"/>
      <c r="C31" s="348" t="s">
        <v>229</v>
      </c>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row>
    <row r="32" spans="1:79" ht="24" customHeight="1">
      <c r="A32" s="41"/>
      <c r="B32" s="30"/>
      <c r="C32" s="348" t="s">
        <v>230</v>
      </c>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row>
    <row r="33" spans="1:69" ht="24" customHeight="1">
      <c r="A33" s="41"/>
      <c r="B33" s="30"/>
      <c r="C33" s="348" t="s">
        <v>231</v>
      </c>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row>
    <row r="34" spans="1:69" ht="24" customHeight="1">
      <c r="A34" s="41"/>
      <c r="B34" s="30"/>
      <c r="C34" s="348" t="s">
        <v>1013</v>
      </c>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row>
    <row r="35" spans="1:69" ht="36" customHeight="1">
      <c r="A35" s="41"/>
      <c r="B35" s="30"/>
      <c r="C35" s="348" t="s">
        <v>1018</v>
      </c>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48"/>
      <c r="AD35" s="348"/>
    </row>
    <row r="36" spans="1:69" ht="36" customHeight="1">
      <c r="A36" s="41"/>
      <c r="B36" s="30"/>
      <c r="C36" s="348" t="s">
        <v>646</v>
      </c>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row>
    <row r="37" spans="1:69" s="198" customFormat="1" ht="24" customHeight="1">
      <c r="A37" s="104"/>
      <c r="B37" s="52"/>
      <c r="C37" s="337" t="s">
        <v>1019</v>
      </c>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c r="AF37" s="258"/>
    </row>
    <row r="38" spans="1:69" ht="24" customHeight="1">
      <c r="A38" s="41"/>
      <c r="B38" s="30"/>
      <c r="C38" s="337" t="s">
        <v>1014</v>
      </c>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337"/>
    </row>
    <row r="39" spans="1:69" ht="15" customHeight="1">
      <c r="A39" s="41"/>
      <c r="B39" s="30"/>
      <c r="C39" s="337" t="s">
        <v>851</v>
      </c>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row>
    <row r="40" spans="1:69" ht="24" customHeight="1">
      <c r="A40" s="41"/>
      <c r="B40" s="30"/>
      <c r="C40" s="337" t="s">
        <v>852</v>
      </c>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337"/>
    </row>
    <row r="41" spans="1:69" ht="60" customHeight="1">
      <c r="A41" s="100"/>
      <c r="B41" s="100"/>
      <c r="C41" s="337" t="s">
        <v>1378</v>
      </c>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row>
    <row r="42" spans="1:69" ht="24" customHeight="1">
      <c r="A42" s="100"/>
      <c r="B42" s="24"/>
      <c r="C42" s="348" t="s">
        <v>1020</v>
      </c>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row>
    <row r="43" spans="1:69" s="198" customFormat="1" ht="24" customHeight="1">
      <c r="A43" s="104"/>
      <c r="B43" s="52"/>
      <c r="C43" s="337" t="s">
        <v>853</v>
      </c>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c r="AF43" s="258"/>
    </row>
    <row r="44" spans="1:69" ht="15" customHeight="1">
      <c r="A44" s="41"/>
      <c r="B44" s="30"/>
      <c r="C44"/>
      <c r="D44"/>
      <c r="E44"/>
      <c r="F44"/>
      <c r="G44"/>
      <c r="H44"/>
      <c r="I44"/>
      <c r="J44"/>
      <c r="K44"/>
      <c r="L44"/>
      <c r="M44"/>
      <c r="N44"/>
      <c r="O44"/>
      <c r="P44"/>
      <c r="Q44"/>
      <c r="R44"/>
      <c r="S44"/>
      <c r="T44"/>
      <c r="U44"/>
      <c r="V44"/>
      <c r="W44"/>
      <c r="X44"/>
      <c r="Y44"/>
      <c r="Z44"/>
      <c r="AA44"/>
      <c r="AB44"/>
      <c r="AC44"/>
      <c r="AD44"/>
    </row>
    <row r="45" spans="1:69" s="198" customFormat="1" ht="24" customHeight="1">
      <c r="A45" s="41"/>
      <c r="B45" s="30"/>
      <c r="C45" s="369" t="s">
        <v>98</v>
      </c>
      <c r="D45" s="370"/>
      <c r="E45" s="370"/>
      <c r="F45" s="370"/>
      <c r="G45" s="371"/>
      <c r="H45" s="411" t="s">
        <v>923</v>
      </c>
      <c r="I45" s="412"/>
      <c r="J45" s="412"/>
      <c r="K45" s="412"/>
      <c r="L45" s="412"/>
      <c r="M45" s="412"/>
      <c r="N45" s="412"/>
      <c r="O45" s="412"/>
      <c r="P45" s="412"/>
      <c r="Q45" s="412"/>
      <c r="R45" s="412"/>
      <c r="S45" s="412"/>
      <c r="T45" s="412"/>
      <c r="U45" s="412"/>
      <c r="V45" s="412"/>
      <c r="W45" s="412"/>
      <c r="X45" s="412"/>
      <c r="Y45" s="412"/>
      <c r="Z45" s="412"/>
      <c r="AA45" s="412"/>
      <c r="AB45" s="412"/>
      <c r="AC45" s="413"/>
      <c r="AD45" s="541" t="s">
        <v>232</v>
      </c>
      <c r="AE45"/>
      <c r="AF45" s="258"/>
    </row>
    <row r="46" spans="1:69" s="198" customFormat="1" ht="60" customHeight="1">
      <c r="A46" s="41"/>
      <c r="B46" s="30"/>
      <c r="C46" s="538"/>
      <c r="D46" s="539"/>
      <c r="E46" s="539"/>
      <c r="F46" s="539"/>
      <c r="G46" s="540"/>
      <c r="H46" s="530" t="s">
        <v>233</v>
      </c>
      <c r="I46" s="531"/>
      <c r="J46" s="530" t="s">
        <v>234</v>
      </c>
      <c r="K46" s="544"/>
      <c r="L46" s="534" t="s">
        <v>235</v>
      </c>
      <c r="M46" s="535"/>
      <c r="N46" s="422" t="s">
        <v>236</v>
      </c>
      <c r="O46" s="423"/>
      <c r="P46" s="530" t="s">
        <v>237</v>
      </c>
      <c r="Q46" s="531"/>
      <c r="R46" s="530" t="s">
        <v>238</v>
      </c>
      <c r="S46" s="531"/>
      <c r="T46" s="530" t="s">
        <v>239</v>
      </c>
      <c r="U46" s="531"/>
      <c r="V46" s="530" t="s">
        <v>790</v>
      </c>
      <c r="W46" s="531"/>
      <c r="X46" s="530" t="s">
        <v>240</v>
      </c>
      <c r="Y46" s="531"/>
      <c r="Z46" s="530" t="s">
        <v>1237</v>
      </c>
      <c r="AA46" s="531"/>
      <c r="AB46" s="530" t="s">
        <v>241</v>
      </c>
      <c r="AC46" s="531"/>
      <c r="AD46" s="542"/>
      <c r="AE46"/>
      <c r="AF46" s="258"/>
    </row>
    <row r="47" spans="1:69" s="198" customFormat="1" ht="144" customHeight="1">
      <c r="A47" s="41"/>
      <c r="B47" s="30"/>
      <c r="C47" s="372"/>
      <c r="D47" s="373"/>
      <c r="E47" s="373"/>
      <c r="F47" s="373"/>
      <c r="G47" s="374"/>
      <c r="H47" s="532"/>
      <c r="I47" s="533"/>
      <c r="J47" s="532"/>
      <c r="K47" s="545"/>
      <c r="L47" s="536"/>
      <c r="M47" s="537"/>
      <c r="N47" s="201" t="s">
        <v>242</v>
      </c>
      <c r="O47" s="201" t="s">
        <v>243</v>
      </c>
      <c r="P47" s="532"/>
      <c r="Q47" s="533"/>
      <c r="R47" s="532"/>
      <c r="S47" s="533"/>
      <c r="T47" s="532"/>
      <c r="U47" s="533"/>
      <c r="V47" s="532"/>
      <c r="W47" s="533"/>
      <c r="X47" s="532"/>
      <c r="Y47" s="533"/>
      <c r="Z47" s="532"/>
      <c r="AA47" s="533"/>
      <c r="AB47" s="532"/>
      <c r="AC47" s="533"/>
      <c r="AD47" s="543"/>
      <c r="AE47"/>
      <c r="AF47" s="258"/>
      <c r="AO47" s="198">
        <v>0</v>
      </c>
      <c r="AR47" s="198" t="s">
        <v>1370</v>
      </c>
      <c r="AU47" s="198" t="s">
        <v>1371</v>
      </c>
      <c r="AW47" s="198" t="s">
        <v>1269</v>
      </c>
      <c r="AY47" s="198" t="s">
        <v>1269</v>
      </c>
      <c r="BA47" s="202"/>
      <c r="BB47" s="202" t="s">
        <v>1260</v>
      </c>
      <c r="BC47" s="202" t="s">
        <v>1273</v>
      </c>
      <c r="BD47" s="202" t="s">
        <v>1274</v>
      </c>
      <c r="BE47" s="202" t="s">
        <v>1275</v>
      </c>
      <c r="BF47" s="202" t="s">
        <v>1276</v>
      </c>
      <c r="BG47" s="202" t="s">
        <v>1277</v>
      </c>
      <c r="BH47" s="202" t="s">
        <v>1368</v>
      </c>
      <c r="BJ47" s="202" t="s">
        <v>1278</v>
      </c>
    </row>
    <row r="48" spans="1:69" ht="36" customHeight="1">
      <c r="A48" s="41"/>
      <c r="B48" s="30"/>
      <c r="C48" s="62" t="s">
        <v>244</v>
      </c>
      <c r="D48" s="464" t="s">
        <v>245</v>
      </c>
      <c r="E48" s="465"/>
      <c r="F48" s="465"/>
      <c r="G48" s="466"/>
      <c r="H48" s="357"/>
      <c r="I48" s="358"/>
      <c r="J48" s="357"/>
      <c r="K48" s="358"/>
      <c r="L48" s="303"/>
      <c r="M48" s="303"/>
      <c r="N48" s="9"/>
      <c r="O48" s="9"/>
      <c r="P48" s="525"/>
      <c r="Q48" s="526"/>
      <c r="R48" s="521"/>
      <c r="S48" s="522"/>
      <c r="T48" s="521"/>
      <c r="U48" s="522"/>
      <c r="V48" s="303"/>
      <c r="W48" s="303"/>
      <c r="X48" s="366"/>
      <c r="Y48" s="367"/>
      <c r="Z48" s="357"/>
      <c r="AA48" s="358"/>
      <c r="AB48" s="357"/>
      <c r="AC48" s="358"/>
      <c r="AD48" s="18"/>
      <c r="AG48" s="197">
        <v>1</v>
      </c>
      <c r="AH48" s="197">
        <v>1</v>
      </c>
      <c r="AI48" s="197">
        <v>1</v>
      </c>
      <c r="AJ48" s="197">
        <v>1</v>
      </c>
      <c r="AK48" s="197">
        <v>1</v>
      </c>
      <c r="AL48" s="197">
        <v>1</v>
      </c>
      <c r="AM48" s="197">
        <v>1</v>
      </c>
      <c r="AN48" s="197">
        <v>1</v>
      </c>
      <c r="AO48" s="197" t="str">
        <f>IF(CNGE_2023_M1_Secc1_Sub1!Q39="","",CNGE_2023_M1_Secc1_Sub1!Q39)</f>
        <v/>
      </c>
      <c r="AQ48" s="197">
        <f>Z48</f>
        <v>0</v>
      </c>
      <c r="AR48" s="197">
        <f>+IF(AG24=AH24,0,IF(AND(AQ48=1),0,1))</f>
        <v>0</v>
      </c>
      <c r="AT48" s="197">
        <f>L48</f>
        <v>0</v>
      </c>
      <c r="AU48" s="197">
        <f>+IF($AG$24=$AH$24,0,IF(AND(AT48="NA"),1,0))</f>
        <v>0</v>
      </c>
      <c r="AW48" s="197">
        <f>+IF($AG$24=$AH$24,0,IF(OR(AND(OR(P48=1,P48=2,P48=3,P48=4),R48&lt;&gt;0),AND(OR(P48=5,P48=6,P48=7,P48=8,P48=9,P48=10,P48=11,P48=12,P48=99),OR(R48=0,R48&gt;=1)),AND(BH48=0)),0,1))</f>
        <v>0</v>
      </c>
      <c r="AY48" s="197">
        <f>+IF($AG$24=$AH$24,0,IF(OR(AND(R48=0,T48=0),AND(R48="ns",T48="ns"),AND(R48&lt;=1,T48="ns"),AND(T48&lt;=R48)),0,1))</f>
        <v>0</v>
      </c>
      <c r="BA48" s="256"/>
      <c r="BB48" s="256"/>
      <c r="BC48" s="256">
        <f>IF(J48="",0,IF(J48&lt;18,1,IF(MID(J48,3,1)="",0,IF(MID(J48,1,2)=TEXT(INT(J48),0),1))))</f>
        <v>0</v>
      </c>
      <c r="BD48" s="256">
        <f>IF(AND(N48="",O48=""),0,IF(OR(AND(N48&gt;1,O48=8),AND(OR(N48=2,N48=3,N48=4),O48=4),AND(N48=1,O48&lt;&gt;8),AND(N48=9,O48&lt;&gt;9)),1,0))</f>
        <v>0</v>
      </c>
      <c r="BE48" s="256">
        <f>IF(OR(J48="NS",R48="NS",R48="NA",J48="",R48=""),0,IF((J48-R48)&lt;18,1,0))</f>
        <v>0</v>
      </c>
      <c r="BF48" s="256">
        <f>IF(OR(J48="NS",T48="NS",T48="NA",J48="",T48=""),0,IF((J48-T48)&lt;18,1,0))</f>
        <v>0</v>
      </c>
      <c r="BG48" s="256">
        <f>IF(AD48="",0,IF(AND(AD48=8,$F$155=""),1,0))</f>
        <v>0</v>
      </c>
      <c r="BH48" s="256">
        <f>+IF($AG$24=$AH$24,0,IF(OR(AND(OR(H48=1,H48=2,H48=9),BM48=9),AND(H48=8,BM48=10),AND(D48="",BM48=20)),0,1))</f>
        <v>0</v>
      </c>
      <c r="BI48" s="256">
        <f>IF(OR(P48=0,P48&gt;=6),0,1)</f>
        <v>0</v>
      </c>
      <c r="BJ48" s="256">
        <f>IF(AND(BI48=1,R48=0),1,0)</f>
        <v>0</v>
      </c>
      <c r="BK48" s="256"/>
      <c r="BL48" s="256">
        <f>+COUNTBLANK(H48:AC48)</f>
        <v>22</v>
      </c>
      <c r="BM48" s="256">
        <f>+COUNTBLANK(J48:AC48)</f>
        <v>20</v>
      </c>
      <c r="BN48" s="256"/>
      <c r="BO48" s="256">
        <f>IF(OR(R48="NS",T48="NS",R48="NA",T48="NA",T48=""),0,IF((R48&lt;T48),1,0))</f>
        <v>0</v>
      </c>
      <c r="BQ48" s="197">
        <f>+COUNTBLANK(H48:AA48)</f>
        <v>20</v>
      </c>
    </row>
    <row r="49" spans="1:69" ht="15" customHeight="1">
      <c r="A49" s="41"/>
      <c r="B49" s="30"/>
      <c r="C49" s="63" t="s">
        <v>58</v>
      </c>
      <c r="D49" s="464" t="str">
        <f>IF(CNGE_2023_M1_Secc1_Sub1!D39="","",CNGE_2023_M1_Secc1_Sub1!D39)</f>
        <v/>
      </c>
      <c r="E49" s="465"/>
      <c r="F49" s="465"/>
      <c r="G49" s="466"/>
      <c r="H49" s="357"/>
      <c r="I49" s="358"/>
      <c r="J49" s="357"/>
      <c r="K49" s="358"/>
      <c r="L49" s="303"/>
      <c r="M49" s="303"/>
      <c r="N49" s="9"/>
      <c r="O49" s="9"/>
      <c r="P49" s="525"/>
      <c r="Q49" s="526"/>
      <c r="R49" s="521"/>
      <c r="S49" s="522"/>
      <c r="T49" s="521"/>
      <c r="U49" s="522"/>
      <c r="V49" s="303"/>
      <c r="W49" s="303"/>
      <c r="X49" s="366"/>
      <c r="Y49" s="367"/>
      <c r="Z49" s="357"/>
      <c r="AA49" s="358"/>
      <c r="AB49" s="357"/>
      <c r="AC49" s="358"/>
      <c r="AD49" s="18"/>
      <c r="AG49" s="197">
        <v>2</v>
      </c>
      <c r="AH49" s="197">
        <v>2</v>
      </c>
      <c r="AI49" s="197">
        <v>2</v>
      </c>
      <c r="AJ49" s="197">
        <v>2</v>
      </c>
      <c r="AK49" s="197">
        <v>2</v>
      </c>
      <c r="AL49" s="197">
        <v>2</v>
      </c>
      <c r="AM49" s="197">
        <v>2</v>
      </c>
      <c r="AN49" s="197">
        <v>2</v>
      </c>
      <c r="AO49" s="197" t="str">
        <f>IF(CNGE_2023_M1_Secc1_Sub1!Q40="","",CNGE_2023_M1_Secc1_Sub1!Q40)</f>
        <v/>
      </c>
      <c r="AT49" s="197">
        <f t="shared" ref="AT49:AT112" si="0">L49</f>
        <v>0</v>
      </c>
      <c r="AU49" s="197">
        <f t="shared" ref="AU49:AU112" si="1">+IF($AG$24=$AH$24,0,IF(AND(AT49="NA"),1,0))</f>
        <v>0</v>
      </c>
      <c r="AW49" s="197">
        <f>+IF($AG$24=$AH$24,0,IF(OR(AND(OR(P49=1,P49=2,P49=3,P49=4),R49&lt;&gt;0),AND(OR(P49=5,P49=6,P49=7,P49=8,P49=9,P49=10,P49=11,P49=12,P49=99),OR(R49=0,R49&gt;=1)),AND(BH49=0),AND(AD49&lt;&gt;""),AND(H49=8)),0,1))</f>
        <v>0</v>
      </c>
      <c r="AY49" s="197">
        <f t="shared" ref="AY49:AY112" si="2">+IF($AG$24=$AH$24,0,IF(OR(AND(R49=0,T49=0),AND(R49="ns",T49="ns"),AND(R49&lt;=1,T49="ns"),AND(T49&lt;=R49)),0,1))</f>
        <v>0</v>
      </c>
      <c r="BA49" s="256"/>
      <c r="BB49" s="256"/>
      <c r="BC49" s="256">
        <f>IF(J49="",0,IF(J49&lt;18,1,IF(MID(J49,3,1)="",0,IF(MID(J49,1,2)=TEXT(INT(J49),0),1))))</f>
        <v>0</v>
      </c>
      <c r="BD49" s="256">
        <f>IF(AND(N49="",O49=""),0,IF(OR(AND(N49&gt;1,O49=8),AND(OR(N49=2,N49=3,N49=4),O49=4),AND(N49=1,O49&lt;&gt;8),AND(N49=9,O49&lt;&gt;9)),1,0))</f>
        <v>0</v>
      </c>
      <c r="BE49" s="256">
        <f>IF(OR(J49="NS",R49="NS",R49="NA",J49="",R49=""),0,IF((J49-R49)&lt;18,1,0))</f>
        <v>0</v>
      </c>
      <c r="BF49" s="256">
        <f>IF(OR(J49="NS",T49="NS",T49="NA",J49="",T49=""),0,IF((J49-T49)&lt;18,1,0))</f>
        <v>0</v>
      </c>
      <c r="BG49" s="256">
        <f>IF(AD49="",0,IF(AND(AD49=8,$F$155=""),1,0))</f>
        <v>0</v>
      </c>
      <c r="BH49" s="256">
        <f>+IF($AG$24=$AH$24,0,IF(OR(AND(OR(H49=1,H49=2,H49=9),BM49=10),AND(H49=8,BM49=20),AND(D49="",BM49=20),AND(AD49&lt;&gt;"",BM49=20)),0,1))</f>
        <v>0</v>
      </c>
      <c r="BI49" s="256">
        <f>IF(OR(P49=0,P49&gt;=6),0,1)</f>
        <v>0</v>
      </c>
      <c r="BJ49" s="256">
        <f>IF(AND(BI49=1,R49=0),1,0)</f>
        <v>0</v>
      </c>
      <c r="BK49" s="256"/>
      <c r="BL49" s="256">
        <f t="shared" ref="BL49:BL112" si="3">+COUNTBLANK(H49:AC49)</f>
        <v>22</v>
      </c>
      <c r="BM49" s="256">
        <f t="shared" ref="BM49:BM112" si="4">+COUNTBLANK(J49:AC49)</f>
        <v>20</v>
      </c>
      <c r="BN49" s="256"/>
      <c r="BO49" s="256">
        <f>IF(OR(R49="NS",T49="NS",R49="NA",T49="NA",T49=""),0,IF((R49&lt;T49),1,0))</f>
        <v>0</v>
      </c>
      <c r="BQ49" s="197">
        <f t="shared" ref="BQ49:BQ60" si="5">+COUNTBLANK(H49:AA49)</f>
        <v>20</v>
      </c>
    </row>
    <row r="50" spans="1:69" ht="15" customHeight="1">
      <c r="A50" s="41"/>
      <c r="B50" s="30"/>
      <c r="C50" s="63" t="s">
        <v>59</v>
      </c>
      <c r="D50" s="464" t="str">
        <f>IF(CNGE_2023_M1_Secc1_Sub1!D40="","",CNGE_2023_M1_Secc1_Sub1!D40)</f>
        <v/>
      </c>
      <c r="E50" s="465"/>
      <c r="F50" s="465"/>
      <c r="G50" s="466"/>
      <c r="H50" s="357"/>
      <c r="I50" s="358"/>
      <c r="J50" s="357"/>
      <c r="K50" s="358"/>
      <c r="L50" s="303"/>
      <c r="M50" s="303"/>
      <c r="N50" s="9"/>
      <c r="O50" s="9"/>
      <c r="P50" s="525"/>
      <c r="Q50" s="526"/>
      <c r="R50" s="521"/>
      <c r="S50" s="522"/>
      <c r="T50" s="521"/>
      <c r="U50" s="522"/>
      <c r="V50" s="303"/>
      <c r="W50" s="303"/>
      <c r="X50" s="366"/>
      <c r="Y50" s="367"/>
      <c r="Z50" s="357"/>
      <c r="AA50" s="358"/>
      <c r="AB50" s="357"/>
      <c r="AC50" s="358"/>
      <c r="AD50" s="18"/>
      <c r="AG50" s="197">
        <v>8</v>
      </c>
      <c r="AH50" s="197">
        <v>3</v>
      </c>
      <c r="AI50" s="197">
        <v>3</v>
      </c>
      <c r="AJ50" s="197">
        <v>3</v>
      </c>
      <c r="AK50" s="197">
        <v>3</v>
      </c>
      <c r="AL50" s="197">
        <v>3</v>
      </c>
      <c r="AM50" s="197">
        <v>3</v>
      </c>
      <c r="AN50" s="197">
        <v>3</v>
      </c>
      <c r="AO50" s="197" t="str">
        <f>IF(CNGE_2023_M1_Secc1_Sub1!Q41="","",CNGE_2023_M1_Secc1_Sub1!Q41)</f>
        <v/>
      </c>
      <c r="AT50" s="197">
        <f t="shared" si="0"/>
        <v>0</v>
      </c>
      <c r="AU50" s="197">
        <f t="shared" si="1"/>
        <v>0</v>
      </c>
      <c r="AW50" s="197">
        <f t="shared" ref="AW50:AW113" si="6">+IF($AG$24=$AH$24,0,IF(OR(AND(OR(P50=1,P50=2,P50=3,P50=4),R50&lt;&gt;0),AND(OR(P50=5,P50=6,P50=7,P50=8,P50=9,P50=10,P50=11,P50=12,P50=99),OR(R50=0,R50&gt;=1)),AND(BH50=0),AND(AD50&lt;&gt;""),AND(H50=8)),0,1))</f>
        <v>0</v>
      </c>
      <c r="AY50" s="197">
        <f t="shared" si="2"/>
        <v>0</v>
      </c>
      <c r="BA50" s="256"/>
      <c r="BB50" s="256"/>
      <c r="BC50" s="256">
        <f t="shared" ref="BC50:BC113" si="7">IF(J50="",0,IF(J50&lt;18,1,IF(MID(J50,3,1)="",0,IF(MID(J50,1,2)=TEXT(INT(J50),0),1))))</f>
        <v>0</v>
      </c>
      <c r="BD50" s="256">
        <f t="shared" ref="BD50:BD113" si="8">IF(AND(N50="",O50=""),0,IF(OR(AND(N50&gt;1,O50=8),AND(OR(N50=2,N50=3,N50=4),O50=4),AND(N50=1,O50&lt;&gt;8),AND(N50=9,O50&lt;&gt;9)),1,0))</f>
        <v>0</v>
      </c>
      <c r="BE50" s="256">
        <f t="shared" ref="BE50:BE113" si="9">IF(OR(J50="NS",R50="NS",R50="NA",J50="",R50=""),0,IF((J50-R50)&lt;18,1,0))</f>
        <v>0</v>
      </c>
      <c r="BF50" s="256">
        <f t="shared" ref="BF50:BF113" si="10">IF(OR(J50="NS",T50="NS",T50="NA",J50="",T50=""),0,IF((J50-T50)&lt;18,1,0))</f>
        <v>0</v>
      </c>
      <c r="BG50" s="256">
        <f t="shared" ref="BG50:BG113" si="11">IF(AD50="",0,IF(AND(AD50=8,$F$155=""),1,0))</f>
        <v>0</v>
      </c>
      <c r="BH50" s="256">
        <f t="shared" ref="BH50:BH113" si="12">+IF($AG$24=$AH$24,0,IF(OR(AND(OR(H50=1,H50=2,H50=9),BM50=10),AND(H50=8,BM50=20),AND(D50="",BM50=20),AND(AD50&lt;&gt;"",BM50=20)),0,1))</f>
        <v>0</v>
      </c>
      <c r="BI50" s="256">
        <f t="shared" ref="BI50:BI113" si="13">IF(OR(P50=0,P50&gt;=6),0,1)</f>
        <v>0</v>
      </c>
      <c r="BJ50" s="256">
        <f t="shared" ref="BJ50:BJ113" si="14">IF(AND(BI50=1,R50=0),1,0)</f>
        <v>0</v>
      </c>
      <c r="BK50" s="256"/>
      <c r="BL50" s="256">
        <f t="shared" si="3"/>
        <v>22</v>
      </c>
      <c r="BM50" s="256">
        <f t="shared" si="4"/>
        <v>20</v>
      </c>
      <c r="BN50" s="256"/>
      <c r="BO50" s="256">
        <f t="shared" ref="BO50:BO113" si="15">IF(OR(R50="NS",T50="NS",R50="NA",T50="NA",T50=""),0,IF((R50&lt;T50),1,0))</f>
        <v>0</v>
      </c>
      <c r="BQ50" s="197">
        <f t="shared" si="5"/>
        <v>20</v>
      </c>
    </row>
    <row r="51" spans="1:69" ht="15" customHeight="1">
      <c r="A51" s="41"/>
      <c r="B51" s="30"/>
      <c r="C51" s="63" t="s">
        <v>60</v>
      </c>
      <c r="D51" s="464" t="str">
        <f>IF(CNGE_2023_M1_Secc1_Sub1!D41="","",CNGE_2023_M1_Secc1_Sub1!D41)</f>
        <v/>
      </c>
      <c r="E51" s="465"/>
      <c r="F51" s="465"/>
      <c r="G51" s="466"/>
      <c r="H51" s="357"/>
      <c r="I51" s="358"/>
      <c r="J51" s="357"/>
      <c r="K51" s="358"/>
      <c r="L51" s="303"/>
      <c r="M51" s="303"/>
      <c r="N51" s="9"/>
      <c r="O51" s="9"/>
      <c r="P51" s="525"/>
      <c r="Q51" s="526"/>
      <c r="R51" s="521"/>
      <c r="S51" s="522"/>
      <c r="T51" s="521"/>
      <c r="U51" s="522"/>
      <c r="V51" s="303"/>
      <c r="W51" s="303"/>
      <c r="X51" s="366"/>
      <c r="Y51" s="367"/>
      <c r="Z51" s="357"/>
      <c r="AA51" s="358"/>
      <c r="AB51" s="357"/>
      <c r="AC51" s="358"/>
      <c r="AD51" s="18"/>
      <c r="AG51" s="197">
        <v>9</v>
      </c>
      <c r="AH51" s="197">
        <v>4</v>
      </c>
      <c r="AI51" s="197">
        <v>4</v>
      </c>
      <c r="AJ51" s="197">
        <v>4</v>
      </c>
      <c r="AK51" s="197">
        <v>4</v>
      </c>
      <c r="AL51" s="197">
        <v>4</v>
      </c>
      <c r="AM51" s="197">
        <v>4</v>
      </c>
      <c r="AN51" s="197">
        <v>4</v>
      </c>
      <c r="AO51" s="197" t="str">
        <f>IF(CNGE_2023_M1_Secc1_Sub1!Q42="","",CNGE_2023_M1_Secc1_Sub1!Q42)</f>
        <v/>
      </c>
      <c r="AT51" s="197">
        <f t="shared" si="0"/>
        <v>0</v>
      </c>
      <c r="AU51" s="197">
        <f t="shared" si="1"/>
        <v>0</v>
      </c>
      <c r="AW51" s="197">
        <f t="shared" si="6"/>
        <v>0</v>
      </c>
      <c r="AY51" s="197">
        <f t="shared" si="2"/>
        <v>0</v>
      </c>
      <c r="BA51" s="256"/>
      <c r="BB51" s="256"/>
      <c r="BC51" s="256">
        <f t="shared" si="7"/>
        <v>0</v>
      </c>
      <c r="BD51" s="256">
        <f t="shared" si="8"/>
        <v>0</v>
      </c>
      <c r="BE51" s="256">
        <f t="shared" si="9"/>
        <v>0</v>
      </c>
      <c r="BF51" s="256">
        <f t="shared" si="10"/>
        <v>0</v>
      </c>
      <c r="BG51" s="256">
        <f t="shared" si="11"/>
        <v>0</v>
      </c>
      <c r="BH51" s="256">
        <f t="shared" si="12"/>
        <v>0</v>
      </c>
      <c r="BI51" s="256">
        <f t="shared" si="13"/>
        <v>0</v>
      </c>
      <c r="BJ51" s="256">
        <f t="shared" si="14"/>
        <v>0</v>
      </c>
      <c r="BK51" s="256"/>
      <c r="BL51" s="256">
        <f t="shared" si="3"/>
        <v>22</v>
      </c>
      <c r="BM51" s="256">
        <f t="shared" si="4"/>
        <v>20</v>
      </c>
      <c r="BN51" s="256"/>
      <c r="BO51" s="256">
        <f t="shared" si="15"/>
        <v>0</v>
      </c>
      <c r="BQ51" s="197">
        <f t="shared" si="5"/>
        <v>20</v>
      </c>
    </row>
    <row r="52" spans="1:69" ht="15" customHeight="1">
      <c r="A52" s="41"/>
      <c r="B52" s="30"/>
      <c r="C52" s="63" t="s">
        <v>61</v>
      </c>
      <c r="D52" s="464" t="str">
        <f>IF(CNGE_2023_M1_Secc1_Sub1!D42="","",CNGE_2023_M1_Secc1_Sub1!D42)</f>
        <v/>
      </c>
      <c r="E52" s="465"/>
      <c r="F52" s="465"/>
      <c r="G52" s="466"/>
      <c r="H52" s="357"/>
      <c r="I52" s="358"/>
      <c r="J52" s="357"/>
      <c r="K52" s="358"/>
      <c r="L52" s="303"/>
      <c r="M52" s="303"/>
      <c r="N52" s="9"/>
      <c r="O52" s="9"/>
      <c r="P52" s="525"/>
      <c r="Q52" s="526"/>
      <c r="R52" s="521"/>
      <c r="S52" s="522"/>
      <c r="T52" s="521"/>
      <c r="U52" s="522"/>
      <c r="V52" s="303"/>
      <c r="W52" s="303"/>
      <c r="X52" s="366"/>
      <c r="Y52" s="367"/>
      <c r="Z52" s="357"/>
      <c r="AA52" s="358"/>
      <c r="AB52" s="357"/>
      <c r="AC52" s="358"/>
      <c r="AD52" s="18"/>
      <c r="AH52" s="197">
        <v>5</v>
      </c>
      <c r="AI52" s="197">
        <v>8</v>
      </c>
      <c r="AJ52" s="197">
        <v>5</v>
      </c>
      <c r="AK52" s="197">
        <v>5</v>
      </c>
      <c r="AL52" s="197">
        <v>5</v>
      </c>
      <c r="AM52" s="197">
        <v>5</v>
      </c>
      <c r="AN52" s="197">
        <v>5</v>
      </c>
      <c r="AO52" s="197" t="str">
        <f>IF(CNGE_2023_M1_Secc1_Sub1!Q43="","",CNGE_2023_M1_Secc1_Sub1!Q43)</f>
        <v/>
      </c>
      <c r="AT52" s="197">
        <f t="shared" si="0"/>
        <v>0</v>
      </c>
      <c r="AU52" s="197">
        <f t="shared" si="1"/>
        <v>0</v>
      </c>
      <c r="AW52" s="197">
        <f t="shared" si="6"/>
        <v>0</v>
      </c>
      <c r="AY52" s="197">
        <f t="shared" si="2"/>
        <v>0</v>
      </c>
      <c r="BA52" s="256"/>
      <c r="BB52" s="256"/>
      <c r="BC52" s="256">
        <f t="shared" si="7"/>
        <v>0</v>
      </c>
      <c r="BD52" s="256">
        <f>IF(AND(N52="",O52=""),0,IF(OR(AND(N52&gt;1,O52=8),AND(OR(N52=2,N52=3,N52=4),O52=4),AND(N52=1,O52&lt;&gt;8),AND(N52=9,O52&lt;&gt;9)),1,0))</f>
        <v>0</v>
      </c>
      <c r="BE52" s="256">
        <f t="shared" si="9"/>
        <v>0</v>
      </c>
      <c r="BF52" s="256">
        <f t="shared" si="10"/>
        <v>0</v>
      </c>
      <c r="BG52" s="256">
        <f t="shared" si="11"/>
        <v>0</v>
      </c>
      <c r="BH52" s="256">
        <f t="shared" si="12"/>
        <v>0</v>
      </c>
      <c r="BI52" s="256">
        <f t="shared" si="13"/>
        <v>0</v>
      </c>
      <c r="BJ52" s="256">
        <f t="shared" si="14"/>
        <v>0</v>
      </c>
      <c r="BK52" s="256"/>
      <c r="BL52" s="256">
        <f t="shared" si="3"/>
        <v>22</v>
      </c>
      <c r="BM52" s="256">
        <f t="shared" si="4"/>
        <v>20</v>
      </c>
      <c r="BN52" s="256"/>
      <c r="BO52" s="256">
        <f t="shared" si="15"/>
        <v>0</v>
      </c>
      <c r="BQ52" s="197">
        <f t="shared" si="5"/>
        <v>20</v>
      </c>
    </row>
    <row r="53" spans="1:69" ht="15" customHeight="1">
      <c r="A53" s="41"/>
      <c r="B53" s="30"/>
      <c r="C53" s="63" t="s">
        <v>62</v>
      </c>
      <c r="D53" s="464" t="str">
        <f>IF(CNGE_2023_M1_Secc1_Sub1!D43="","",CNGE_2023_M1_Secc1_Sub1!D43)</f>
        <v/>
      </c>
      <c r="E53" s="465"/>
      <c r="F53" s="465"/>
      <c r="G53" s="466"/>
      <c r="H53" s="357"/>
      <c r="I53" s="358"/>
      <c r="J53" s="357"/>
      <c r="K53" s="358"/>
      <c r="L53" s="303"/>
      <c r="M53" s="303"/>
      <c r="N53" s="9"/>
      <c r="O53" s="9"/>
      <c r="P53" s="525"/>
      <c r="Q53" s="526"/>
      <c r="R53" s="521"/>
      <c r="S53" s="522"/>
      <c r="T53" s="521"/>
      <c r="U53" s="522"/>
      <c r="V53" s="303"/>
      <c r="W53" s="303"/>
      <c r="X53" s="366"/>
      <c r="Y53" s="367"/>
      <c r="Z53" s="357"/>
      <c r="AA53" s="358"/>
      <c r="AB53" s="357"/>
      <c r="AC53" s="358"/>
      <c r="AD53" s="18"/>
      <c r="AH53" s="197">
        <v>6</v>
      </c>
      <c r="AI53" s="197">
        <v>9</v>
      </c>
      <c r="AJ53" s="197">
        <v>6</v>
      </c>
      <c r="AK53" s="197">
        <v>6</v>
      </c>
      <c r="AL53" s="197">
        <v>6</v>
      </c>
      <c r="AM53" s="197">
        <v>6</v>
      </c>
      <c r="AN53" s="197">
        <v>6</v>
      </c>
      <c r="AO53" s="197" t="str">
        <f>IF(CNGE_2023_M1_Secc1_Sub1!Q44="","",CNGE_2023_M1_Secc1_Sub1!Q44)</f>
        <v/>
      </c>
      <c r="AT53" s="197">
        <f t="shared" si="0"/>
        <v>0</v>
      </c>
      <c r="AU53" s="197">
        <f t="shared" si="1"/>
        <v>0</v>
      </c>
      <c r="AW53" s="197">
        <f t="shared" si="6"/>
        <v>0</v>
      </c>
      <c r="AY53" s="197">
        <f t="shared" si="2"/>
        <v>0</v>
      </c>
      <c r="BA53" s="256"/>
      <c r="BB53" s="256"/>
      <c r="BC53" s="256">
        <f t="shared" si="7"/>
        <v>0</v>
      </c>
      <c r="BD53" s="256">
        <f>IF(AND(N53="",O53=""),0,IF(OR(AND(N53&gt;1,O53=8),AND(OR(N53=2,N53=3,N53=4),O53=4),AND(N53=1,O53&lt;&gt;8),AND(N53=9,O53&lt;&gt;9)),1,0))</f>
        <v>0</v>
      </c>
      <c r="BE53" s="256">
        <f t="shared" si="9"/>
        <v>0</v>
      </c>
      <c r="BF53" s="256">
        <f t="shared" si="10"/>
        <v>0</v>
      </c>
      <c r="BG53" s="256">
        <f t="shared" si="11"/>
        <v>0</v>
      </c>
      <c r="BH53" s="256">
        <f t="shared" si="12"/>
        <v>0</v>
      </c>
      <c r="BI53" s="256">
        <f t="shared" si="13"/>
        <v>0</v>
      </c>
      <c r="BJ53" s="256">
        <f t="shared" si="14"/>
        <v>0</v>
      </c>
      <c r="BK53" s="256"/>
      <c r="BL53" s="256">
        <f t="shared" si="3"/>
        <v>22</v>
      </c>
      <c r="BM53" s="256">
        <f t="shared" si="4"/>
        <v>20</v>
      </c>
      <c r="BN53" s="256"/>
      <c r="BO53" s="256">
        <f t="shared" si="15"/>
        <v>0</v>
      </c>
      <c r="BQ53" s="197">
        <f t="shared" si="5"/>
        <v>20</v>
      </c>
    </row>
    <row r="54" spans="1:69" ht="15" customHeight="1">
      <c r="A54" s="41"/>
      <c r="B54" s="30"/>
      <c r="C54" s="63" t="s">
        <v>63</v>
      </c>
      <c r="D54" s="464" t="str">
        <f>IF(CNGE_2023_M1_Secc1_Sub1!D44="","",CNGE_2023_M1_Secc1_Sub1!D44)</f>
        <v/>
      </c>
      <c r="E54" s="465"/>
      <c r="F54" s="465"/>
      <c r="G54" s="466"/>
      <c r="H54" s="357"/>
      <c r="I54" s="358"/>
      <c r="J54" s="357"/>
      <c r="K54" s="358"/>
      <c r="L54" s="303"/>
      <c r="M54" s="303"/>
      <c r="N54" s="9"/>
      <c r="O54" s="9"/>
      <c r="P54" s="525"/>
      <c r="Q54" s="526"/>
      <c r="R54" s="521"/>
      <c r="S54" s="522"/>
      <c r="T54" s="521"/>
      <c r="U54" s="522"/>
      <c r="V54" s="303"/>
      <c r="W54" s="303"/>
      <c r="X54" s="366"/>
      <c r="Y54" s="367"/>
      <c r="Z54" s="357"/>
      <c r="AA54" s="358"/>
      <c r="AB54" s="357"/>
      <c r="AC54" s="358"/>
      <c r="AD54" s="18"/>
      <c r="AH54" s="197">
        <v>7</v>
      </c>
      <c r="AJ54" s="197">
        <v>7</v>
      </c>
      <c r="AK54" s="197">
        <v>7</v>
      </c>
      <c r="AL54" s="197">
        <v>7</v>
      </c>
      <c r="AM54" s="197">
        <v>9</v>
      </c>
      <c r="AN54" s="197">
        <v>7</v>
      </c>
      <c r="AO54" s="197" t="str">
        <f>IF(CNGE_2023_M1_Secc1_Sub1!Q45="","",CNGE_2023_M1_Secc1_Sub1!Q45)</f>
        <v/>
      </c>
      <c r="AT54" s="197">
        <f t="shared" si="0"/>
        <v>0</v>
      </c>
      <c r="AU54" s="197">
        <f t="shared" si="1"/>
        <v>0</v>
      </c>
      <c r="AW54" s="197">
        <f t="shared" si="6"/>
        <v>0</v>
      </c>
      <c r="AY54" s="197">
        <f t="shared" si="2"/>
        <v>0</v>
      </c>
      <c r="BA54" s="256"/>
      <c r="BB54" s="256"/>
      <c r="BC54" s="256">
        <f t="shared" si="7"/>
        <v>0</v>
      </c>
      <c r="BD54" s="256">
        <f t="shared" si="8"/>
        <v>0</v>
      </c>
      <c r="BE54" s="256">
        <f t="shared" si="9"/>
        <v>0</v>
      </c>
      <c r="BF54" s="256">
        <f t="shared" si="10"/>
        <v>0</v>
      </c>
      <c r="BG54" s="256">
        <f t="shared" si="11"/>
        <v>0</v>
      </c>
      <c r="BH54" s="256">
        <f t="shared" si="12"/>
        <v>0</v>
      </c>
      <c r="BI54" s="256">
        <f t="shared" si="13"/>
        <v>0</v>
      </c>
      <c r="BJ54" s="256">
        <f t="shared" si="14"/>
        <v>0</v>
      </c>
      <c r="BK54" s="256"/>
      <c r="BL54" s="256">
        <f t="shared" si="3"/>
        <v>22</v>
      </c>
      <c r="BM54" s="256">
        <f t="shared" si="4"/>
        <v>20</v>
      </c>
      <c r="BN54" s="256"/>
      <c r="BO54" s="256">
        <f t="shared" si="15"/>
        <v>0</v>
      </c>
      <c r="BQ54" s="197">
        <f t="shared" si="5"/>
        <v>20</v>
      </c>
    </row>
    <row r="55" spans="1:69" ht="15" customHeight="1">
      <c r="A55" s="41"/>
      <c r="B55" s="30"/>
      <c r="C55" s="63" t="s">
        <v>64</v>
      </c>
      <c r="D55" s="464" t="str">
        <f>IF(CNGE_2023_M1_Secc1_Sub1!D45="","",CNGE_2023_M1_Secc1_Sub1!D45)</f>
        <v/>
      </c>
      <c r="E55" s="465"/>
      <c r="F55" s="465"/>
      <c r="G55" s="466"/>
      <c r="H55" s="357"/>
      <c r="I55" s="358"/>
      <c r="J55" s="357"/>
      <c r="K55" s="358"/>
      <c r="L55" s="303"/>
      <c r="M55" s="303"/>
      <c r="N55" s="9"/>
      <c r="O55" s="9"/>
      <c r="P55" s="525"/>
      <c r="Q55" s="526"/>
      <c r="R55" s="521"/>
      <c r="S55" s="522"/>
      <c r="T55" s="521"/>
      <c r="U55" s="522"/>
      <c r="V55" s="303"/>
      <c r="W55" s="303"/>
      <c r="X55" s="366"/>
      <c r="Y55" s="367"/>
      <c r="Z55" s="357"/>
      <c r="AA55" s="358"/>
      <c r="AB55" s="357"/>
      <c r="AC55" s="358"/>
      <c r="AD55" s="18"/>
      <c r="AH55" s="197">
        <v>8</v>
      </c>
      <c r="AJ55" s="197">
        <v>8</v>
      </c>
      <c r="AK55" s="197">
        <v>8</v>
      </c>
      <c r="AL55" s="197">
        <v>8</v>
      </c>
      <c r="AN55" s="197">
        <v>8</v>
      </c>
      <c r="AO55" s="197" t="str">
        <f>IF(CNGE_2023_M1_Secc1_Sub1!Q46="","",CNGE_2023_M1_Secc1_Sub1!Q46)</f>
        <v/>
      </c>
      <c r="AT55" s="197">
        <f t="shared" si="0"/>
        <v>0</v>
      </c>
      <c r="AU55" s="197">
        <f t="shared" si="1"/>
        <v>0</v>
      </c>
      <c r="AW55" s="197">
        <f t="shared" si="6"/>
        <v>0</v>
      </c>
      <c r="AY55" s="197">
        <f t="shared" si="2"/>
        <v>0</v>
      </c>
      <c r="BA55" s="256"/>
      <c r="BB55" s="256"/>
      <c r="BC55" s="256">
        <f t="shared" si="7"/>
        <v>0</v>
      </c>
      <c r="BD55" s="256">
        <f t="shared" si="8"/>
        <v>0</v>
      </c>
      <c r="BE55" s="256">
        <f t="shared" si="9"/>
        <v>0</v>
      </c>
      <c r="BF55" s="256">
        <f t="shared" si="10"/>
        <v>0</v>
      </c>
      <c r="BG55" s="256">
        <f t="shared" si="11"/>
        <v>0</v>
      </c>
      <c r="BH55" s="256">
        <f t="shared" si="12"/>
        <v>0</v>
      </c>
      <c r="BI55" s="256">
        <f t="shared" si="13"/>
        <v>0</v>
      </c>
      <c r="BJ55" s="256">
        <f t="shared" si="14"/>
        <v>0</v>
      </c>
      <c r="BK55" s="256"/>
      <c r="BL55" s="256">
        <f t="shared" si="3"/>
        <v>22</v>
      </c>
      <c r="BM55" s="256">
        <f t="shared" si="4"/>
        <v>20</v>
      </c>
      <c r="BN55" s="256"/>
      <c r="BO55" s="256">
        <f t="shared" si="15"/>
        <v>0</v>
      </c>
      <c r="BQ55" s="197">
        <f t="shared" si="5"/>
        <v>20</v>
      </c>
    </row>
    <row r="56" spans="1:69" ht="15" customHeight="1">
      <c r="A56" s="41"/>
      <c r="B56" s="30"/>
      <c r="C56" s="63" t="s">
        <v>65</v>
      </c>
      <c r="D56" s="464" t="str">
        <f>IF(CNGE_2023_M1_Secc1_Sub1!D46="","",CNGE_2023_M1_Secc1_Sub1!D46)</f>
        <v/>
      </c>
      <c r="E56" s="465"/>
      <c r="F56" s="465"/>
      <c r="G56" s="466"/>
      <c r="H56" s="357"/>
      <c r="I56" s="358"/>
      <c r="J56" s="357"/>
      <c r="K56" s="358"/>
      <c r="L56" s="303"/>
      <c r="M56" s="303"/>
      <c r="N56" s="9"/>
      <c r="O56" s="9"/>
      <c r="P56" s="525"/>
      <c r="Q56" s="526"/>
      <c r="R56" s="521"/>
      <c r="S56" s="522"/>
      <c r="T56" s="521"/>
      <c r="U56" s="522"/>
      <c r="V56" s="303"/>
      <c r="W56" s="303"/>
      <c r="X56" s="366"/>
      <c r="Y56" s="367"/>
      <c r="Z56" s="357"/>
      <c r="AA56" s="358"/>
      <c r="AB56" s="357"/>
      <c r="AC56" s="358"/>
      <c r="AD56" s="18"/>
      <c r="AH56" s="197">
        <v>9</v>
      </c>
      <c r="AJ56" s="197">
        <v>9</v>
      </c>
      <c r="AK56" s="197">
        <v>9</v>
      </c>
      <c r="AL56" s="197">
        <v>9</v>
      </c>
      <c r="AN56" s="197">
        <v>9</v>
      </c>
      <c r="AO56" s="197" t="str">
        <f>IF(CNGE_2023_M1_Secc1_Sub1!Q47="","",CNGE_2023_M1_Secc1_Sub1!Q47)</f>
        <v/>
      </c>
      <c r="AT56" s="197">
        <f t="shared" si="0"/>
        <v>0</v>
      </c>
      <c r="AU56" s="197">
        <f t="shared" si="1"/>
        <v>0</v>
      </c>
      <c r="AW56" s="197">
        <f t="shared" si="6"/>
        <v>0</v>
      </c>
      <c r="AY56" s="197">
        <f t="shared" si="2"/>
        <v>0</v>
      </c>
      <c r="BA56" s="256"/>
      <c r="BB56" s="256"/>
      <c r="BC56" s="256">
        <f t="shared" si="7"/>
        <v>0</v>
      </c>
      <c r="BD56" s="256">
        <f t="shared" si="8"/>
        <v>0</v>
      </c>
      <c r="BE56" s="256">
        <f t="shared" si="9"/>
        <v>0</v>
      </c>
      <c r="BF56" s="256">
        <f t="shared" si="10"/>
        <v>0</v>
      </c>
      <c r="BG56" s="256">
        <f t="shared" si="11"/>
        <v>0</v>
      </c>
      <c r="BH56" s="256">
        <f t="shared" si="12"/>
        <v>0</v>
      </c>
      <c r="BI56" s="256">
        <f t="shared" si="13"/>
        <v>0</v>
      </c>
      <c r="BJ56" s="256">
        <f t="shared" si="14"/>
        <v>0</v>
      </c>
      <c r="BK56" s="256"/>
      <c r="BL56" s="256">
        <f t="shared" si="3"/>
        <v>22</v>
      </c>
      <c r="BM56" s="256">
        <f t="shared" si="4"/>
        <v>20</v>
      </c>
      <c r="BN56" s="256"/>
      <c r="BO56" s="256">
        <f t="shared" si="15"/>
        <v>0</v>
      </c>
      <c r="BQ56" s="197">
        <f t="shared" si="5"/>
        <v>20</v>
      </c>
    </row>
    <row r="57" spans="1:69" ht="15" customHeight="1">
      <c r="A57" s="41"/>
      <c r="B57" s="30"/>
      <c r="C57" s="63" t="s">
        <v>66</v>
      </c>
      <c r="D57" s="464" t="str">
        <f>IF(CNGE_2023_M1_Secc1_Sub1!D47="","",CNGE_2023_M1_Secc1_Sub1!D47)</f>
        <v/>
      </c>
      <c r="E57" s="465"/>
      <c r="F57" s="465"/>
      <c r="G57" s="466"/>
      <c r="H57" s="357"/>
      <c r="I57" s="358"/>
      <c r="J57" s="357"/>
      <c r="K57" s="358"/>
      <c r="L57" s="303"/>
      <c r="M57" s="303"/>
      <c r="N57" s="9"/>
      <c r="O57" s="9"/>
      <c r="P57" s="525"/>
      <c r="Q57" s="526"/>
      <c r="R57" s="521"/>
      <c r="S57" s="522"/>
      <c r="T57" s="521"/>
      <c r="U57" s="522"/>
      <c r="V57" s="303"/>
      <c r="W57" s="303"/>
      <c r="X57" s="366"/>
      <c r="Y57" s="367"/>
      <c r="Z57" s="357"/>
      <c r="AA57" s="358"/>
      <c r="AB57" s="357"/>
      <c r="AC57" s="358"/>
      <c r="AD57" s="18"/>
      <c r="AJ57" s="197">
        <v>10</v>
      </c>
      <c r="AK57" s="197">
        <v>10</v>
      </c>
      <c r="AL57" s="197">
        <v>10</v>
      </c>
      <c r="AN57" s="197">
        <v>99</v>
      </c>
      <c r="AO57" s="197" t="str">
        <f>IF(CNGE_2023_M1_Secc1_Sub1!Q48="","",CNGE_2023_M1_Secc1_Sub1!Q48)</f>
        <v/>
      </c>
      <c r="AT57" s="197">
        <f t="shared" si="0"/>
        <v>0</v>
      </c>
      <c r="AU57" s="197">
        <f t="shared" si="1"/>
        <v>0</v>
      </c>
      <c r="AW57" s="197">
        <f t="shared" si="6"/>
        <v>0</v>
      </c>
      <c r="AY57" s="197">
        <f t="shared" si="2"/>
        <v>0</v>
      </c>
      <c r="BA57" s="256"/>
      <c r="BB57" s="256"/>
      <c r="BC57" s="256">
        <f t="shared" si="7"/>
        <v>0</v>
      </c>
      <c r="BD57" s="256">
        <f t="shared" si="8"/>
        <v>0</v>
      </c>
      <c r="BE57" s="256">
        <f t="shared" si="9"/>
        <v>0</v>
      </c>
      <c r="BF57" s="256">
        <f t="shared" si="10"/>
        <v>0</v>
      </c>
      <c r="BG57" s="256">
        <f t="shared" si="11"/>
        <v>0</v>
      </c>
      <c r="BH57" s="256">
        <f t="shared" si="12"/>
        <v>0</v>
      </c>
      <c r="BI57" s="256">
        <f t="shared" si="13"/>
        <v>0</v>
      </c>
      <c r="BJ57" s="256">
        <f t="shared" si="14"/>
        <v>0</v>
      </c>
      <c r="BK57" s="256"/>
      <c r="BL57" s="256">
        <f t="shared" si="3"/>
        <v>22</v>
      </c>
      <c r="BM57" s="256">
        <f t="shared" si="4"/>
        <v>20</v>
      </c>
      <c r="BN57" s="256"/>
      <c r="BO57" s="256">
        <f t="shared" si="15"/>
        <v>0</v>
      </c>
      <c r="BQ57" s="197">
        <f t="shared" si="5"/>
        <v>20</v>
      </c>
    </row>
    <row r="58" spans="1:69" ht="15" customHeight="1">
      <c r="A58" s="41"/>
      <c r="B58" s="30"/>
      <c r="C58" s="63" t="s">
        <v>67</v>
      </c>
      <c r="D58" s="464" t="str">
        <f>IF(CNGE_2023_M1_Secc1_Sub1!D48="","",CNGE_2023_M1_Secc1_Sub1!D48)</f>
        <v/>
      </c>
      <c r="E58" s="465"/>
      <c r="F58" s="465"/>
      <c r="G58" s="466"/>
      <c r="H58" s="357"/>
      <c r="I58" s="358"/>
      <c r="J58" s="357"/>
      <c r="K58" s="358"/>
      <c r="L58" s="303"/>
      <c r="M58" s="303"/>
      <c r="N58" s="9"/>
      <c r="O58" s="9"/>
      <c r="P58" s="525"/>
      <c r="Q58" s="526"/>
      <c r="R58" s="521"/>
      <c r="S58" s="522"/>
      <c r="T58" s="521"/>
      <c r="U58" s="522"/>
      <c r="V58" s="303"/>
      <c r="W58" s="303"/>
      <c r="X58" s="366"/>
      <c r="Y58" s="367"/>
      <c r="Z58" s="357"/>
      <c r="AA58" s="358"/>
      <c r="AB58" s="357"/>
      <c r="AC58" s="358"/>
      <c r="AD58" s="18"/>
      <c r="AJ58" s="197">
        <v>11</v>
      </c>
      <c r="AK58" s="197">
        <v>11</v>
      </c>
      <c r="AL58" s="197">
        <v>11</v>
      </c>
      <c r="AO58" s="197" t="str">
        <f>IF(CNGE_2023_M1_Secc1_Sub1!Q49="","",CNGE_2023_M1_Secc1_Sub1!Q49)</f>
        <v/>
      </c>
      <c r="AT58" s="197">
        <f t="shared" si="0"/>
        <v>0</v>
      </c>
      <c r="AU58" s="197">
        <f t="shared" si="1"/>
        <v>0</v>
      </c>
      <c r="AW58" s="197">
        <f t="shared" si="6"/>
        <v>0</v>
      </c>
      <c r="AY58" s="197">
        <f t="shared" si="2"/>
        <v>0</v>
      </c>
      <c r="BA58" s="256"/>
      <c r="BB58" s="256"/>
      <c r="BC58" s="256">
        <f t="shared" si="7"/>
        <v>0</v>
      </c>
      <c r="BD58" s="256">
        <f t="shared" si="8"/>
        <v>0</v>
      </c>
      <c r="BE58" s="256">
        <f t="shared" si="9"/>
        <v>0</v>
      </c>
      <c r="BF58" s="256">
        <f t="shared" si="10"/>
        <v>0</v>
      </c>
      <c r="BG58" s="256">
        <f t="shared" si="11"/>
        <v>0</v>
      </c>
      <c r="BH58" s="256">
        <f t="shared" si="12"/>
        <v>0</v>
      </c>
      <c r="BI58" s="256">
        <f t="shared" si="13"/>
        <v>0</v>
      </c>
      <c r="BJ58" s="256">
        <f t="shared" si="14"/>
        <v>0</v>
      </c>
      <c r="BK58" s="256"/>
      <c r="BL58" s="256">
        <f t="shared" si="3"/>
        <v>22</v>
      </c>
      <c r="BM58" s="256">
        <f t="shared" si="4"/>
        <v>20</v>
      </c>
      <c r="BN58" s="256"/>
      <c r="BO58" s="256">
        <f t="shared" si="15"/>
        <v>0</v>
      </c>
      <c r="BQ58" s="197">
        <f t="shared" si="5"/>
        <v>20</v>
      </c>
    </row>
    <row r="59" spans="1:69" ht="15" customHeight="1">
      <c r="A59" s="41"/>
      <c r="B59" s="30"/>
      <c r="C59" s="63" t="s">
        <v>68</v>
      </c>
      <c r="D59" s="464" t="str">
        <f>IF(CNGE_2023_M1_Secc1_Sub1!D49="","",CNGE_2023_M1_Secc1_Sub1!D49)</f>
        <v/>
      </c>
      <c r="E59" s="465"/>
      <c r="F59" s="465"/>
      <c r="G59" s="466"/>
      <c r="H59" s="357"/>
      <c r="I59" s="358"/>
      <c r="J59" s="357"/>
      <c r="K59" s="358"/>
      <c r="L59" s="303"/>
      <c r="M59" s="303"/>
      <c r="N59" s="9"/>
      <c r="O59" s="9"/>
      <c r="P59" s="525"/>
      <c r="Q59" s="526"/>
      <c r="R59" s="521"/>
      <c r="S59" s="522"/>
      <c r="T59" s="521"/>
      <c r="U59" s="522"/>
      <c r="V59" s="303"/>
      <c r="W59" s="303"/>
      <c r="X59" s="366"/>
      <c r="Y59" s="367"/>
      <c r="Z59" s="357"/>
      <c r="AA59" s="358"/>
      <c r="AB59" s="357"/>
      <c r="AC59" s="358"/>
      <c r="AD59" s="18"/>
      <c r="AJ59" s="197">
        <v>12</v>
      </c>
      <c r="AK59" s="197">
        <v>12</v>
      </c>
      <c r="AL59" s="197">
        <v>12</v>
      </c>
      <c r="AO59" s="197" t="str">
        <f>IF(CNGE_2023_M1_Secc1_Sub1!Q50="","",CNGE_2023_M1_Secc1_Sub1!Q50)</f>
        <v/>
      </c>
      <c r="AT59" s="197">
        <f t="shared" si="0"/>
        <v>0</v>
      </c>
      <c r="AU59" s="197">
        <f t="shared" si="1"/>
        <v>0</v>
      </c>
      <c r="AW59" s="197">
        <f t="shared" si="6"/>
        <v>0</v>
      </c>
      <c r="AY59" s="197">
        <f t="shared" si="2"/>
        <v>0</v>
      </c>
      <c r="BA59" s="256"/>
      <c r="BB59" s="256"/>
      <c r="BC59" s="256">
        <f t="shared" si="7"/>
        <v>0</v>
      </c>
      <c r="BD59" s="256">
        <f t="shared" si="8"/>
        <v>0</v>
      </c>
      <c r="BE59" s="256">
        <f t="shared" si="9"/>
        <v>0</v>
      </c>
      <c r="BF59" s="256">
        <f t="shared" si="10"/>
        <v>0</v>
      </c>
      <c r="BG59" s="256">
        <f t="shared" si="11"/>
        <v>0</v>
      </c>
      <c r="BH59" s="256">
        <f t="shared" si="12"/>
        <v>0</v>
      </c>
      <c r="BI59" s="256">
        <f t="shared" si="13"/>
        <v>0</v>
      </c>
      <c r="BJ59" s="256">
        <f t="shared" si="14"/>
        <v>0</v>
      </c>
      <c r="BK59" s="256"/>
      <c r="BL59" s="256">
        <f t="shared" si="3"/>
        <v>22</v>
      </c>
      <c r="BM59" s="256">
        <f t="shared" si="4"/>
        <v>20</v>
      </c>
      <c r="BN59" s="256"/>
      <c r="BO59" s="256">
        <f t="shared" si="15"/>
        <v>0</v>
      </c>
      <c r="BQ59" s="197">
        <f t="shared" si="5"/>
        <v>20</v>
      </c>
    </row>
    <row r="60" spans="1:69" ht="15" customHeight="1">
      <c r="A60" s="41"/>
      <c r="B60" s="30"/>
      <c r="C60" s="63" t="s">
        <v>69</v>
      </c>
      <c r="D60" s="464" t="str">
        <f>IF(CNGE_2023_M1_Secc1_Sub1!D50="","",CNGE_2023_M1_Secc1_Sub1!D50)</f>
        <v/>
      </c>
      <c r="E60" s="465"/>
      <c r="F60" s="465"/>
      <c r="G60" s="466"/>
      <c r="H60" s="357"/>
      <c r="I60" s="358"/>
      <c r="J60" s="357"/>
      <c r="K60" s="358"/>
      <c r="L60" s="303"/>
      <c r="M60" s="303"/>
      <c r="N60" s="9"/>
      <c r="O60" s="9"/>
      <c r="P60" s="525"/>
      <c r="Q60" s="526"/>
      <c r="R60" s="521"/>
      <c r="S60" s="522"/>
      <c r="T60" s="521"/>
      <c r="U60" s="522"/>
      <c r="V60" s="303"/>
      <c r="W60" s="303"/>
      <c r="X60" s="366"/>
      <c r="Y60" s="367"/>
      <c r="Z60" s="357"/>
      <c r="AA60" s="358"/>
      <c r="AB60" s="357"/>
      <c r="AC60" s="358"/>
      <c r="AD60" s="18"/>
      <c r="AJ60" s="197">
        <v>99</v>
      </c>
      <c r="AK60" s="197">
        <v>13</v>
      </c>
      <c r="AL60" s="197">
        <v>99</v>
      </c>
      <c r="AO60" s="197" t="str">
        <f>IF(CNGE_2023_M1_Secc1_Sub1!Q51="","",CNGE_2023_M1_Secc1_Sub1!Q51)</f>
        <v/>
      </c>
      <c r="AT60" s="197">
        <f t="shared" si="0"/>
        <v>0</v>
      </c>
      <c r="AU60" s="197">
        <f t="shared" si="1"/>
        <v>0</v>
      </c>
      <c r="AW60" s="197">
        <f t="shared" si="6"/>
        <v>0</v>
      </c>
      <c r="AY60" s="197">
        <f t="shared" si="2"/>
        <v>0</v>
      </c>
      <c r="BA60" s="256"/>
      <c r="BB60" s="256"/>
      <c r="BC60" s="256">
        <f t="shared" si="7"/>
        <v>0</v>
      </c>
      <c r="BD60" s="256">
        <f t="shared" si="8"/>
        <v>0</v>
      </c>
      <c r="BE60" s="256">
        <f t="shared" si="9"/>
        <v>0</v>
      </c>
      <c r="BF60" s="256">
        <f t="shared" si="10"/>
        <v>0</v>
      </c>
      <c r="BG60" s="256">
        <f t="shared" si="11"/>
        <v>0</v>
      </c>
      <c r="BH60" s="256">
        <f t="shared" si="12"/>
        <v>0</v>
      </c>
      <c r="BI60" s="256">
        <f t="shared" si="13"/>
        <v>0</v>
      </c>
      <c r="BJ60" s="256">
        <f t="shared" si="14"/>
        <v>0</v>
      </c>
      <c r="BK60" s="256"/>
      <c r="BL60" s="256">
        <f t="shared" si="3"/>
        <v>22</v>
      </c>
      <c r="BM60" s="256">
        <f t="shared" si="4"/>
        <v>20</v>
      </c>
      <c r="BN60" s="256"/>
      <c r="BO60" s="256">
        <f t="shared" si="15"/>
        <v>0</v>
      </c>
      <c r="BQ60" s="197">
        <f t="shared" si="5"/>
        <v>20</v>
      </c>
    </row>
    <row r="61" spans="1:69" ht="15" customHeight="1">
      <c r="A61" s="41"/>
      <c r="B61" s="30"/>
      <c r="C61" s="63" t="s">
        <v>70</v>
      </c>
      <c r="D61" s="464" t="str">
        <f>IF(CNGE_2023_M1_Secc1_Sub1!D51="","",CNGE_2023_M1_Secc1_Sub1!D51)</f>
        <v/>
      </c>
      <c r="E61" s="465"/>
      <c r="F61" s="465"/>
      <c r="G61" s="466"/>
      <c r="H61" s="357"/>
      <c r="I61" s="358"/>
      <c r="J61" s="357"/>
      <c r="K61" s="358"/>
      <c r="L61" s="303"/>
      <c r="M61" s="303"/>
      <c r="N61" s="9"/>
      <c r="O61" s="9"/>
      <c r="P61" s="525"/>
      <c r="Q61" s="526"/>
      <c r="R61" s="521"/>
      <c r="S61" s="522"/>
      <c r="T61" s="521"/>
      <c r="U61" s="522"/>
      <c r="V61" s="303"/>
      <c r="W61" s="303"/>
      <c r="X61" s="366"/>
      <c r="Y61" s="367"/>
      <c r="Z61" s="357"/>
      <c r="AA61" s="358"/>
      <c r="AB61" s="357"/>
      <c r="AC61" s="358"/>
      <c r="AD61" s="18"/>
      <c r="AK61" s="197">
        <v>14</v>
      </c>
      <c r="AO61" s="197" t="str">
        <f>IF(CNGE_2023_M1_Secc1_Sub1!Q52="","",CNGE_2023_M1_Secc1_Sub1!Q52)</f>
        <v/>
      </c>
      <c r="AT61" s="197">
        <f t="shared" si="0"/>
        <v>0</v>
      </c>
      <c r="AU61" s="197">
        <f t="shared" si="1"/>
        <v>0</v>
      </c>
      <c r="AW61" s="197">
        <f t="shared" si="6"/>
        <v>0</v>
      </c>
      <c r="AY61" s="197">
        <f t="shared" si="2"/>
        <v>0</v>
      </c>
      <c r="BA61" s="256"/>
      <c r="BB61" s="256"/>
      <c r="BC61" s="256">
        <f t="shared" si="7"/>
        <v>0</v>
      </c>
      <c r="BD61" s="256">
        <f t="shared" si="8"/>
        <v>0</v>
      </c>
      <c r="BE61" s="256">
        <f t="shared" si="9"/>
        <v>0</v>
      </c>
      <c r="BF61" s="256">
        <f t="shared" si="10"/>
        <v>0</v>
      </c>
      <c r="BG61" s="256">
        <f t="shared" si="11"/>
        <v>0</v>
      </c>
      <c r="BH61" s="256">
        <f t="shared" si="12"/>
        <v>0</v>
      </c>
      <c r="BI61" s="256">
        <f t="shared" si="13"/>
        <v>0</v>
      </c>
      <c r="BJ61" s="256">
        <f t="shared" si="14"/>
        <v>0</v>
      </c>
      <c r="BK61" s="256"/>
      <c r="BL61" s="256">
        <f t="shared" si="3"/>
        <v>22</v>
      </c>
      <c r="BM61" s="256">
        <f t="shared" si="4"/>
        <v>20</v>
      </c>
      <c r="BN61" s="256"/>
      <c r="BO61" s="256">
        <f t="shared" si="15"/>
        <v>0</v>
      </c>
    </row>
    <row r="62" spans="1:69" ht="15" customHeight="1">
      <c r="A62" s="41"/>
      <c r="B62" s="30"/>
      <c r="C62" s="63" t="s">
        <v>71</v>
      </c>
      <c r="D62" s="464" t="str">
        <f>IF(CNGE_2023_M1_Secc1_Sub1!D52="","",CNGE_2023_M1_Secc1_Sub1!D52)</f>
        <v/>
      </c>
      <c r="E62" s="465"/>
      <c r="F62" s="465"/>
      <c r="G62" s="466"/>
      <c r="H62" s="357"/>
      <c r="I62" s="358"/>
      <c r="J62" s="357"/>
      <c r="K62" s="358"/>
      <c r="L62" s="303"/>
      <c r="M62" s="303"/>
      <c r="N62" s="9"/>
      <c r="O62" s="9"/>
      <c r="P62" s="525"/>
      <c r="Q62" s="526"/>
      <c r="R62" s="521"/>
      <c r="S62" s="522"/>
      <c r="T62" s="521"/>
      <c r="U62" s="522"/>
      <c r="V62" s="303"/>
      <c r="W62" s="303"/>
      <c r="X62" s="366"/>
      <c r="Y62" s="367"/>
      <c r="Z62" s="357"/>
      <c r="AA62" s="358"/>
      <c r="AB62" s="357"/>
      <c r="AC62" s="358"/>
      <c r="AD62" s="18"/>
      <c r="AK62" s="197">
        <v>15</v>
      </c>
      <c r="AO62" s="197" t="str">
        <f>IF(CNGE_2023_M1_Secc1_Sub1!Q53="","",CNGE_2023_M1_Secc1_Sub1!Q53)</f>
        <v/>
      </c>
      <c r="AT62" s="197">
        <f t="shared" si="0"/>
        <v>0</v>
      </c>
      <c r="AU62" s="197">
        <f t="shared" si="1"/>
        <v>0</v>
      </c>
      <c r="AW62" s="197">
        <f t="shared" si="6"/>
        <v>0</v>
      </c>
      <c r="AY62" s="197">
        <f t="shared" si="2"/>
        <v>0</v>
      </c>
      <c r="BA62" s="256"/>
      <c r="BB62" s="256"/>
      <c r="BC62" s="256">
        <f t="shared" si="7"/>
        <v>0</v>
      </c>
      <c r="BD62" s="256">
        <f t="shared" si="8"/>
        <v>0</v>
      </c>
      <c r="BE62" s="256">
        <f t="shared" si="9"/>
        <v>0</v>
      </c>
      <c r="BF62" s="256">
        <f t="shared" si="10"/>
        <v>0</v>
      </c>
      <c r="BG62" s="256">
        <f t="shared" si="11"/>
        <v>0</v>
      </c>
      <c r="BH62" s="256">
        <f t="shared" si="12"/>
        <v>0</v>
      </c>
      <c r="BI62" s="256">
        <f t="shared" si="13"/>
        <v>0</v>
      </c>
      <c r="BJ62" s="256">
        <f t="shared" si="14"/>
        <v>0</v>
      </c>
      <c r="BK62" s="256"/>
      <c r="BL62" s="256">
        <f t="shared" si="3"/>
        <v>22</v>
      </c>
      <c r="BM62" s="256">
        <f t="shared" si="4"/>
        <v>20</v>
      </c>
      <c r="BN62" s="256"/>
      <c r="BO62" s="256">
        <f t="shared" si="15"/>
        <v>0</v>
      </c>
    </row>
    <row r="63" spans="1:69" ht="15" customHeight="1">
      <c r="A63" s="41"/>
      <c r="B63" s="30"/>
      <c r="C63" s="63" t="s">
        <v>72</v>
      </c>
      <c r="D63" s="464" t="str">
        <f>IF(CNGE_2023_M1_Secc1_Sub1!D53="","",CNGE_2023_M1_Secc1_Sub1!D53)</f>
        <v/>
      </c>
      <c r="E63" s="465"/>
      <c r="F63" s="465"/>
      <c r="G63" s="466"/>
      <c r="H63" s="357"/>
      <c r="I63" s="358"/>
      <c r="J63" s="357"/>
      <c r="K63" s="358"/>
      <c r="L63" s="303"/>
      <c r="M63" s="303"/>
      <c r="N63" s="9"/>
      <c r="O63" s="9"/>
      <c r="P63" s="525"/>
      <c r="Q63" s="526"/>
      <c r="R63" s="521"/>
      <c r="S63" s="522"/>
      <c r="T63" s="521"/>
      <c r="U63" s="522"/>
      <c r="V63" s="303"/>
      <c r="W63" s="303"/>
      <c r="X63" s="366"/>
      <c r="Y63" s="367"/>
      <c r="Z63" s="357"/>
      <c r="AA63" s="358"/>
      <c r="AB63" s="357"/>
      <c r="AC63" s="358"/>
      <c r="AD63" s="18"/>
      <c r="AK63" s="197">
        <v>16</v>
      </c>
      <c r="AO63" s="197" t="str">
        <f>IF(CNGE_2023_M1_Secc1_Sub1!Q54="","",CNGE_2023_M1_Secc1_Sub1!Q54)</f>
        <v/>
      </c>
      <c r="AT63" s="197">
        <f t="shared" si="0"/>
        <v>0</v>
      </c>
      <c r="AU63" s="197">
        <f t="shared" si="1"/>
        <v>0</v>
      </c>
      <c r="AW63" s="197">
        <f t="shared" si="6"/>
        <v>0</v>
      </c>
      <c r="AY63" s="197">
        <f t="shared" si="2"/>
        <v>0</v>
      </c>
      <c r="BA63" s="256"/>
      <c r="BB63" s="256"/>
      <c r="BC63" s="256">
        <f t="shared" si="7"/>
        <v>0</v>
      </c>
      <c r="BD63" s="256">
        <f t="shared" si="8"/>
        <v>0</v>
      </c>
      <c r="BE63" s="256">
        <f t="shared" si="9"/>
        <v>0</v>
      </c>
      <c r="BF63" s="256">
        <f t="shared" si="10"/>
        <v>0</v>
      </c>
      <c r="BG63" s="256">
        <f t="shared" si="11"/>
        <v>0</v>
      </c>
      <c r="BH63" s="256">
        <f t="shared" si="12"/>
        <v>0</v>
      </c>
      <c r="BI63" s="256">
        <f t="shared" si="13"/>
        <v>0</v>
      </c>
      <c r="BJ63" s="256">
        <f t="shared" si="14"/>
        <v>0</v>
      </c>
      <c r="BK63" s="256"/>
      <c r="BL63" s="256">
        <f t="shared" si="3"/>
        <v>22</v>
      </c>
      <c r="BM63" s="256">
        <f t="shared" si="4"/>
        <v>20</v>
      </c>
      <c r="BN63" s="256"/>
      <c r="BO63" s="256">
        <f t="shared" si="15"/>
        <v>0</v>
      </c>
    </row>
    <row r="64" spans="1:69" ht="15" customHeight="1">
      <c r="A64" s="41"/>
      <c r="B64" s="30"/>
      <c r="C64" s="63" t="s">
        <v>73</v>
      </c>
      <c r="D64" s="464" t="str">
        <f>IF(CNGE_2023_M1_Secc1_Sub1!D54="","",CNGE_2023_M1_Secc1_Sub1!D54)</f>
        <v/>
      </c>
      <c r="E64" s="465"/>
      <c r="F64" s="465"/>
      <c r="G64" s="466"/>
      <c r="H64" s="357"/>
      <c r="I64" s="358"/>
      <c r="J64" s="357"/>
      <c r="K64" s="358"/>
      <c r="L64" s="303"/>
      <c r="M64" s="303"/>
      <c r="N64" s="9"/>
      <c r="O64" s="9"/>
      <c r="P64" s="525"/>
      <c r="Q64" s="526"/>
      <c r="R64" s="521"/>
      <c r="S64" s="522"/>
      <c r="T64" s="521"/>
      <c r="U64" s="522"/>
      <c r="V64" s="303"/>
      <c r="W64" s="303"/>
      <c r="X64" s="366"/>
      <c r="Y64" s="367"/>
      <c r="Z64" s="357"/>
      <c r="AA64" s="358"/>
      <c r="AB64" s="357"/>
      <c r="AC64" s="358"/>
      <c r="AD64" s="18"/>
      <c r="AK64" s="197">
        <v>17</v>
      </c>
      <c r="AO64" s="197" t="str">
        <f>IF(CNGE_2023_M1_Secc1_Sub1!Q55="","",CNGE_2023_M1_Secc1_Sub1!Q55)</f>
        <v/>
      </c>
      <c r="AT64" s="197">
        <f t="shared" si="0"/>
        <v>0</v>
      </c>
      <c r="AU64" s="197">
        <f t="shared" si="1"/>
        <v>0</v>
      </c>
      <c r="AW64" s="197">
        <f t="shared" si="6"/>
        <v>0</v>
      </c>
      <c r="AY64" s="197">
        <f t="shared" si="2"/>
        <v>0</v>
      </c>
      <c r="BA64" s="256"/>
      <c r="BB64" s="256"/>
      <c r="BC64" s="256">
        <f t="shared" si="7"/>
        <v>0</v>
      </c>
      <c r="BD64" s="256">
        <f t="shared" si="8"/>
        <v>0</v>
      </c>
      <c r="BE64" s="256">
        <f t="shared" si="9"/>
        <v>0</v>
      </c>
      <c r="BF64" s="256">
        <f t="shared" si="10"/>
        <v>0</v>
      </c>
      <c r="BG64" s="256">
        <f t="shared" si="11"/>
        <v>0</v>
      </c>
      <c r="BH64" s="256">
        <f t="shared" si="12"/>
        <v>0</v>
      </c>
      <c r="BI64" s="256">
        <f t="shared" si="13"/>
        <v>0</v>
      </c>
      <c r="BJ64" s="256">
        <f t="shared" si="14"/>
        <v>0</v>
      </c>
      <c r="BK64" s="256"/>
      <c r="BL64" s="256">
        <f t="shared" si="3"/>
        <v>22</v>
      </c>
      <c r="BM64" s="256">
        <f t="shared" si="4"/>
        <v>20</v>
      </c>
      <c r="BN64" s="256"/>
      <c r="BO64" s="256">
        <f t="shared" si="15"/>
        <v>0</v>
      </c>
    </row>
    <row r="65" spans="1:67" ht="15" customHeight="1">
      <c r="A65" s="41"/>
      <c r="B65" s="30"/>
      <c r="C65" s="63" t="s">
        <v>74</v>
      </c>
      <c r="D65" s="464" t="str">
        <f>IF(CNGE_2023_M1_Secc1_Sub1!D55="","",CNGE_2023_M1_Secc1_Sub1!D55)</f>
        <v/>
      </c>
      <c r="E65" s="465"/>
      <c r="F65" s="465"/>
      <c r="G65" s="466"/>
      <c r="H65" s="357"/>
      <c r="I65" s="358"/>
      <c r="J65" s="357"/>
      <c r="K65" s="358"/>
      <c r="L65" s="303"/>
      <c r="M65" s="303"/>
      <c r="N65" s="9"/>
      <c r="O65" s="9"/>
      <c r="P65" s="525"/>
      <c r="Q65" s="526"/>
      <c r="R65" s="521"/>
      <c r="S65" s="522"/>
      <c r="T65" s="521"/>
      <c r="U65" s="522"/>
      <c r="V65" s="303"/>
      <c r="W65" s="303"/>
      <c r="X65" s="366"/>
      <c r="Y65" s="367"/>
      <c r="Z65" s="357"/>
      <c r="AA65" s="358"/>
      <c r="AB65" s="357"/>
      <c r="AC65" s="358"/>
      <c r="AD65" s="18"/>
      <c r="AK65" s="197">
        <v>18</v>
      </c>
      <c r="AO65" s="197" t="str">
        <f>IF(CNGE_2023_M1_Secc1_Sub1!Q56="","",CNGE_2023_M1_Secc1_Sub1!Q56)</f>
        <v/>
      </c>
      <c r="AT65" s="197">
        <f t="shared" si="0"/>
        <v>0</v>
      </c>
      <c r="AU65" s="197">
        <f t="shared" si="1"/>
        <v>0</v>
      </c>
      <c r="AW65" s="197">
        <f t="shared" si="6"/>
        <v>0</v>
      </c>
      <c r="AY65" s="197">
        <f t="shared" si="2"/>
        <v>0</v>
      </c>
      <c r="BA65" s="256"/>
      <c r="BB65" s="256"/>
      <c r="BC65" s="256">
        <f t="shared" si="7"/>
        <v>0</v>
      </c>
      <c r="BD65" s="256">
        <f t="shared" si="8"/>
        <v>0</v>
      </c>
      <c r="BE65" s="256">
        <f t="shared" si="9"/>
        <v>0</v>
      </c>
      <c r="BF65" s="256">
        <f t="shared" si="10"/>
        <v>0</v>
      </c>
      <c r="BG65" s="256">
        <f t="shared" si="11"/>
        <v>0</v>
      </c>
      <c r="BH65" s="256">
        <f t="shared" si="12"/>
        <v>0</v>
      </c>
      <c r="BI65" s="256">
        <f t="shared" si="13"/>
        <v>0</v>
      </c>
      <c r="BJ65" s="256">
        <f t="shared" si="14"/>
        <v>0</v>
      </c>
      <c r="BK65" s="256"/>
      <c r="BL65" s="256">
        <f t="shared" si="3"/>
        <v>22</v>
      </c>
      <c r="BM65" s="256">
        <f t="shared" si="4"/>
        <v>20</v>
      </c>
      <c r="BN65" s="256"/>
      <c r="BO65" s="256">
        <f t="shared" si="15"/>
        <v>0</v>
      </c>
    </row>
    <row r="66" spans="1:67" ht="15" customHeight="1">
      <c r="A66" s="41"/>
      <c r="B66" s="30"/>
      <c r="C66" s="63" t="s">
        <v>75</v>
      </c>
      <c r="D66" s="464" t="str">
        <f>IF(CNGE_2023_M1_Secc1_Sub1!D56="","",CNGE_2023_M1_Secc1_Sub1!D56)</f>
        <v/>
      </c>
      <c r="E66" s="465"/>
      <c r="F66" s="465"/>
      <c r="G66" s="466"/>
      <c r="H66" s="357"/>
      <c r="I66" s="358"/>
      <c r="J66" s="357"/>
      <c r="K66" s="358"/>
      <c r="L66" s="303"/>
      <c r="M66" s="303"/>
      <c r="N66" s="9"/>
      <c r="O66" s="9"/>
      <c r="P66" s="525"/>
      <c r="Q66" s="526"/>
      <c r="R66" s="521"/>
      <c r="S66" s="522"/>
      <c r="T66" s="521"/>
      <c r="U66" s="522"/>
      <c r="V66" s="303"/>
      <c r="W66" s="303"/>
      <c r="X66" s="366"/>
      <c r="Y66" s="367"/>
      <c r="Z66" s="357"/>
      <c r="AA66" s="358"/>
      <c r="AB66" s="357"/>
      <c r="AC66" s="358"/>
      <c r="AD66" s="18"/>
      <c r="AK66" s="197">
        <v>19</v>
      </c>
      <c r="AO66" s="197" t="str">
        <f>IF(CNGE_2023_M1_Secc1_Sub1!Q57="","",CNGE_2023_M1_Secc1_Sub1!Q57)</f>
        <v/>
      </c>
      <c r="AT66" s="197">
        <f t="shared" si="0"/>
        <v>0</v>
      </c>
      <c r="AU66" s="197">
        <f t="shared" si="1"/>
        <v>0</v>
      </c>
      <c r="AW66" s="197">
        <f t="shared" si="6"/>
        <v>0</v>
      </c>
      <c r="AY66" s="197">
        <f t="shared" si="2"/>
        <v>0</v>
      </c>
      <c r="BA66" s="256"/>
      <c r="BB66" s="256"/>
      <c r="BC66" s="256">
        <f t="shared" si="7"/>
        <v>0</v>
      </c>
      <c r="BD66" s="256">
        <f t="shared" si="8"/>
        <v>0</v>
      </c>
      <c r="BE66" s="256">
        <f t="shared" si="9"/>
        <v>0</v>
      </c>
      <c r="BF66" s="256">
        <f t="shared" si="10"/>
        <v>0</v>
      </c>
      <c r="BG66" s="256">
        <f t="shared" si="11"/>
        <v>0</v>
      </c>
      <c r="BH66" s="256">
        <f t="shared" si="12"/>
        <v>0</v>
      </c>
      <c r="BI66" s="256">
        <f t="shared" si="13"/>
        <v>0</v>
      </c>
      <c r="BJ66" s="256">
        <f t="shared" si="14"/>
        <v>0</v>
      </c>
      <c r="BK66" s="256"/>
      <c r="BL66" s="256">
        <f t="shared" si="3"/>
        <v>22</v>
      </c>
      <c r="BM66" s="256">
        <f t="shared" si="4"/>
        <v>20</v>
      </c>
      <c r="BN66" s="256"/>
      <c r="BO66" s="256">
        <f t="shared" si="15"/>
        <v>0</v>
      </c>
    </row>
    <row r="67" spans="1:67" ht="15" customHeight="1">
      <c r="A67" s="41"/>
      <c r="B67" s="30"/>
      <c r="C67" s="63" t="s">
        <v>76</v>
      </c>
      <c r="D67" s="464" t="str">
        <f>IF(CNGE_2023_M1_Secc1_Sub1!D57="","",CNGE_2023_M1_Secc1_Sub1!D57)</f>
        <v/>
      </c>
      <c r="E67" s="465"/>
      <c r="F67" s="465"/>
      <c r="G67" s="466"/>
      <c r="H67" s="357"/>
      <c r="I67" s="358"/>
      <c r="J67" s="357"/>
      <c r="K67" s="358"/>
      <c r="L67" s="303"/>
      <c r="M67" s="303"/>
      <c r="N67" s="9"/>
      <c r="O67" s="9"/>
      <c r="P67" s="525"/>
      <c r="Q67" s="526"/>
      <c r="R67" s="521"/>
      <c r="S67" s="522"/>
      <c r="T67" s="521"/>
      <c r="U67" s="522"/>
      <c r="V67" s="303"/>
      <c r="W67" s="303"/>
      <c r="X67" s="366"/>
      <c r="Y67" s="367"/>
      <c r="Z67" s="357"/>
      <c r="AA67" s="358"/>
      <c r="AB67" s="357"/>
      <c r="AC67" s="358"/>
      <c r="AD67" s="18"/>
      <c r="AK67" s="197">
        <v>20</v>
      </c>
      <c r="AO67" s="197" t="str">
        <f>IF(CNGE_2023_M1_Secc1_Sub1!Q58="","",CNGE_2023_M1_Secc1_Sub1!Q58)</f>
        <v/>
      </c>
      <c r="AT67" s="197">
        <f t="shared" si="0"/>
        <v>0</v>
      </c>
      <c r="AU67" s="197">
        <f t="shared" si="1"/>
        <v>0</v>
      </c>
      <c r="AW67" s="197">
        <f t="shared" si="6"/>
        <v>0</v>
      </c>
      <c r="AY67" s="197">
        <f t="shared" si="2"/>
        <v>0</v>
      </c>
      <c r="BA67" s="256"/>
      <c r="BB67" s="256"/>
      <c r="BC67" s="256">
        <f t="shared" si="7"/>
        <v>0</v>
      </c>
      <c r="BD67" s="256">
        <f t="shared" si="8"/>
        <v>0</v>
      </c>
      <c r="BE67" s="256">
        <f t="shared" si="9"/>
        <v>0</v>
      </c>
      <c r="BF67" s="256">
        <f t="shared" si="10"/>
        <v>0</v>
      </c>
      <c r="BG67" s="256">
        <f t="shared" si="11"/>
        <v>0</v>
      </c>
      <c r="BH67" s="256">
        <f t="shared" si="12"/>
        <v>0</v>
      </c>
      <c r="BI67" s="256">
        <f t="shared" si="13"/>
        <v>0</v>
      </c>
      <c r="BJ67" s="256">
        <f t="shared" si="14"/>
        <v>0</v>
      </c>
      <c r="BK67" s="256"/>
      <c r="BL67" s="256">
        <f t="shared" si="3"/>
        <v>22</v>
      </c>
      <c r="BM67" s="256">
        <f t="shared" si="4"/>
        <v>20</v>
      </c>
      <c r="BN67" s="256"/>
      <c r="BO67" s="256">
        <f t="shared" si="15"/>
        <v>0</v>
      </c>
    </row>
    <row r="68" spans="1:67" ht="15" customHeight="1">
      <c r="A68" s="41"/>
      <c r="B68" s="30"/>
      <c r="C68" s="63" t="s">
        <v>77</v>
      </c>
      <c r="D68" s="464" t="str">
        <f>IF(CNGE_2023_M1_Secc1_Sub1!D58="","",CNGE_2023_M1_Secc1_Sub1!D58)</f>
        <v/>
      </c>
      <c r="E68" s="465"/>
      <c r="F68" s="465"/>
      <c r="G68" s="466"/>
      <c r="H68" s="357"/>
      <c r="I68" s="358"/>
      <c r="J68" s="357"/>
      <c r="K68" s="358"/>
      <c r="L68" s="303"/>
      <c r="M68" s="303"/>
      <c r="N68" s="9"/>
      <c r="O68" s="9"/>
      <c r="P68" s="525"/>
      <c r="Q68" s="526"/>
      <c r="R68" s="521"/>
      <c r="S68" s="522"/>
      <c r="T68" s="521"/>
      <c r="U68" s="522"/>
      <c r="V68" s="303"/>
      <c r="W68" s="303"/>
      <c r="X68" s="366"/>
      <c r="Y68" s="367"/>
      <c r="Z68" s="357"/>
      <c r="AA68" s="358"/>
      <c r="AB68" s="357"/>
      <c r="AC68" s="358"/>
      <c r="AD68" s="18"/>
      <c r="AK68" s="197">
        <v>21</v>
      </c>
      <c r="AO68" s="197" t="str">
        <f>IF(CNGE_2023_M1_Secc1_Sub1!Q59="","",CNGE_2023_M1_Secc1_Sub1!Q59)</f>
        <v/>
      </c>
      <c r="AT68" s="197">
        <f t="shared" si="0"/>
        <v>0</v>
      </c>
      <c r="AU68" s="197">
        <f t="shared" si="1"/>
        <v>0</v>
      </c>
      <c r="AW68" s="197">
        <f t="shared" si="6"/>
        <v>0</v>
      </c>
      <c r="AY68" s="197">
        <f t="shared" si="2"/>
        <v>0</v>
      </c>
      <c r="BA68" s="256"/>
      <c r="BB68" s="256"/>
      <c r="BC68" s="256">
        <f t="shared" si="7"/>
        <v>0</v>
      </c>
      <c r="BD68" s="256">
        <f t="shared" si="8"/>
        <v>0</v>
      </c>
      <c r="BE68" s="256">
        <f t="shared" si="9"/>
        <v>0</v>
      </c>
      <c r="BF68" s="256">
        <f t="shared" si="10"/>
        <v>0</v>
      </c>
      <c r="BG68" s="256">
        <f t="shared" si="11"/>
        <v>0</v>
      </c>
      <c r="BH68" s="256">
        <f t="shared" si="12"/>
        <v>0</v>
      </c>
      <c r="BI68" s="256">
        <f t="shared" si="13"/>
        <v>0</v>
      </c>
      <c r="BJ68" s="256">
        <f t="shared" si="14"/>
        <v>0</v>
      </c>
      <c r="BK68" s="256"/>
      <c r="BL68" s="256">
        <f t="shared" si="3"/>
        <v>22</v>
      </c>
      <c r="BM68" s="256">
        <f t="shared" si="4"/>
        <v>20</v>
      </c>
      <c r="BN68" s="256"/>
      <c r="BO68" s="256">
        <f t="shared" si="15"/>
        <v>0</v>
      </c>
    </row>
    <row r="69" spans="1:67" ht="15" customHeight="1">
      <c r="A69" s="41"/>
      <c r="B69" s="30"/>
      <c r="C69" s="63" t="s">
        <v>78</v>
      </c>
      <c r="D69" s="464" t="str">
        <f>IF(CNGE_2023_M1_Secc1_Sub1!D59="","",CNGE_2023_M1_Secc1_Sub1!D59)</f>
        <v/>
      </c>
      <c r="E69" s="465"/>
      <c r="F69" s="465"/>
      <c r="G69" s="466"/>
      <c r="H69" s="357"/>
      <c r="I69" s="358"/>
      <c r="J69" s="357"/>
      <c r="K69" s="358"/>
      <c r="L69" s="303"/>
      <c r="M69" s="303"/>
      <c r="N69" s="9"/>
      <c r="O69" s="9"/>
      <c r="P69" s="525"/>
      <c r="Q69" s="526"/>
      <c r="R69" s="521"/>
      <c r="S69" s="522"/>
      <c r="T69" s="521"/>
      <c r="U69" s="522"/>
      <c r="V69" s="303"/>
      <c r="W69" s="303"/>
      <c r="X69" s="366"/>
      <c r="Y69" s="367"/>
      <c r="Z69" s="357"/>
      <c r="AA69" s="358"/>
      <c r="AB69" s="357"/>
      <c r="AC69" s="358"/>
      <c r="AD69" s="18"/>
      <c r="AK69" s="197">
        <v>22</v>
      </c>
      <c r="AO69" s="197" t="str">
        <f>IF(CNGE_2023_M1_Secc1_Sub1!Q60="","",CNGE_2023_M1_Secc1_Sub1!Q60)</f>
        <v/>
      </c>
      <c r="AT69" s="197">
        <f t="shared" si="0"/>
        <v>0</v>
      </c>
      <c r="AU69" s="197">
        <f t="shared" si="1"/>
        <v>0</v>
      </c>
      <c r="AW69" s="197">
        <f t="shared" si="6"/>
        <v>0</v>
      </c>
      <c r="AY69" s="197">
        <f t="shared" si="2"/>
        <v>0</v>
      </c>
      <c r="BA69" s="256"/>
      <c r="BB69" s="256"/>
      <c r="BC69" s="256">
        <f t="shared" si="7"/>
        <v>0</v>
      </c>
      <c r="BD69" s="256">
        <f t="shared" si="8"/>
        <v>0</v>
      </c>
      <c r="BE69" s="256">
        <f t="shared" si="9"/>
        <v>0</v>
      </c>
      <c r="BF69" s="256">
        <f t="shared" si="10"/>
        <v>0</v>
      </c>
      <c r="BG69" s="256">
        <f t="shared" si="11"/>
        <v>0</v>
      </c>
      <c r="BH69" s="256">
        <f t="shared" si="12"/>
        <v>0</v>
      </c>
      <c r="BI69" s="256">
        <f t="shared" si="13"/>
        <v>0</v>
      </c>
      <c r="BJ69" s="256">
        <f t="shared" si="14"/>
        <v>0</v>
      </c>
      <c r="BK69" s="256"/>
      <c r="BL69" s="256">
        <f t="shared" si="3"/>
        <v>22</v>
      </c>
      <c r="BM69" s="256">
        <f t="shared" si="4"/>
        <v>20</v>
      </c>
      <c r="BN69" s="256"/>
      <c r="BO69" s="256">
        <f t="shared" si="15"/>
        <v>0</v>
      </c>
    </row>
    <row r="70" spans="1:67" ht="15" customHeight="1">
      <c r="A70" s="41"/>
      <c r="B70" s="30"/>
      <c r="C70" s="63" t="s">
        <v>79</v>
      </c>
      <c r="D70" s="464" t="str">
        <f>IF(CNGE_2023_M1_Secc1_Sub1!D60="","",CNGE_2023_M1_Secc1_Sub1!D60)</f>
        <v/>
      </c>
      <c r="E70" s="465"/>
      <c r="F70" s="465"/>
      <c r="G70" s="466"/>
      <c r="H70" s="357"/>
      <c r="I70" s="358"/>
      <c r="J70" s="357"/>
      <c r="K70" s="358"/>
      <c r="L70" s="303"/>
      <c r="M70" s="303"/>
      <c r="N70" s="9"/>
      <c r="O70" s="9"/>
      <c r="P70" s="525"/>
      <c r="Q70" s="526"/>
      <c r="R70" s="521"/>
      <c r="S70" s="522"/>
      <c r="T70" s="521"/>
      <c r="U70" s="522"/>
      <c r="V70" s="303"/>
      <c r="W70" s="303"/>
      <c r="X70" s="366"/>
      <c r="Y70" s="367"/>
      <c r="Z70" s="357"/>
      <c r="AA70" s="358"/>
      <c r="AB70" s="357"/>
      <c r="AC70" s="358"/>
      <c r="AD70" s="18"/>
      <c r="AK70" s="197">
        <v>23</v>
      </c>
      <c r="AO70" s="197" t="str">
        <f>IF(CNGE_2023_M1_Secc1_Sub1!Q61="","",CNGE_2023_M1_Secc1_Sub1!Q61)</f>
        <v/>
      </c>
      <c r="AT70" s="197">
        <f t="shared" si="0"/>
        <v>0</v>
      </c>
      <c r="AU70" s="197">
        <f t="shared" si="1"/>
        <v>0</v>
      </c>
      <c r="AW70" s="197">
        <f t="shared" si="6"/>
        <v>0</v>
      </c>
      <c r="AY70" s="197">
        <f t="shared" si="2"/>
        <v>0</v>
      </c>
      <c r="BA70" s="256"/>
      <c r="BB70" s="256"/>
      <c r="BC70" s="256">
        <f t="shared" si="7"/>
        <v>0</v>
      </c>
      <c r="BD70" s="256">
        <f t="shared" si="8"/>
        <v>0</v>
      </c>
      <c r="BE70" s="256">
        <f t="shared" si="9"/>
        <v>0</v>
      </c>
      <c r="BF70" s="256">
        <f t="shared" si="10"/>
        <v>0</v>
      </c>
      <c r="BG70" s="256">
        <f t="shared" si="11"/>
        <v>0</v>
      </c>
      <c r="BH70" s="256">
        <f t="shared" si="12"/>
        <v>0</v>
      </c>
      <c r="BI70" s="256">
        <f t="shared" si="13"/>
        <v>0</v>
      </c>
      <c r="BJ70" s="256">
        <f t="shared" si="14"/>
        <v>0</v>
      </c>
      <c r="BK70" s="256"/>
      <c r="BL70" s="256">
        <f t="shared" si="3"/>
        <v>22</v>
      </c>
      <c r="BM70" s="256">
        <f t="shared" si="4"/>
        <v>20</v>
      </c>
      <c r="BN70" s="256"/>
      <c r="BO70" s="256">
        <f t="shared" si="15"/>
        <v>0</v>
      </c>
    </row>
    <row r="71" spans="1:67" ht="15" customHeight="1">
      <c r="A71" s="41"/>
      <c r="B71" s="30"/>
      <c r="C71" s="63" t="s">
        <v>80</v>
      </c>
      <c r="D71" s="464" t="str">
        <f>IF(CNGE_2023_M1_Secc1_Sub1!D61="","",CNGE_2023_M1_Secc1_Sub1!D61)</f>
        <v/>
      </c>
      <c r="E71" s="465"/>
      <c r="F71" s="465"/>
      <c r="G71" s="466"/>
      <c r="H71" s="357"/>
      <c r="I71" s="358"/>
      <c r="J71" s="357"/>
      <c r="K71" s="358"/>
      <c r="L71" s="303"/>
      <c r="M71" s="303"/>
      <c r="N71" s="9"/>
      <c r="O71" s="9"/>
      <c r="P71" s="525"/>
      <c r="Q71" s="526"/>
      <c r="R71" s="521"/>
      <c r="S71" s="522"/>
      <c r="T71" s="521"/>
      <c r="U71" s="522"/>
      <c r="V71" s="303"/>
      <c r="W71" s="303"/>
      <c r="X71" s="366"/>
      <c r="Y71" s="367"/>
      <c r="Z71" s="357"/>
      <c r="AA71" s="358"/>
      <c r="AB71" s="357"/>
      <c r="AC71" s="358"/>
      <c r="AD71" s="18"/>
      <c r="AK71" s="197">
        <v>24</v>
      </c>
      <c r="AO71" s="197" t="str">
        <f>IF(CNGE_2023_M1_Secc1_Sub1!Q62="","",CNGE_2023_M1_Secc1_Sub1!Q62)</f>
        <v/>
      </c>
      <c r="AT71" s="197">
        <f t="shared" si="0"/>
        <v>0</v>
      </c>
      <c r="AU71" s="197">
        <f t="shared" si="1"/>
        <v>0</v>
      </c>
      <c r="AW71" s="197">
        <f t="shared" si="6"/>
        <v>0</v>
      </c>
      <c r="AY71" s="197">
        <f t="shared" si="2"/>
        <v>0</v>
      </c>
      <c r="BA71" s="256"/>
      <c r="BB71" s="256"/>
      <c r="BC71" s="256">
        <f t="shared" si="7"/>
        <v>0</v>
      </c>
      <c r="BD71" s="256">
        <f t="shared" si="8"/>
        <v>0</v>
      </c>
      <c r="BE71" s="256">
        <f t="shared" si="9"/>
        <v>0</v>
      </c>
      <c r="BF71" s="256">
        <f t="shared" si="10"/>
        <v>0</v>
      </c>
      <c r="BG71" s="256">
        <f t="shared" si="11"/>
        <v>0</v>
      </c>
      <c r="BH71" s="256">
        <f t="shared" si="12"/>
        <v>0</v>
      </c>
      <c r="BI71" s="256">
        <f t="shared" si="13"/>
        <v>0</v>
      </c>
      <c r="BJ71" s="256">
        <f t="shared" si="14"/>
        <v>0</v>
      </c>
      <c r="BK71" s="256"/>
      <c r="BL71" s="256">
        <f t="shared" si="3"/>
        <v>22</v>
      </c>
      <c r="BM71" s="256">
        <f t="shared" si="4"/>
        <v>20</v>
      </c>
      <c r="BN71" s="256"/>
      <c r="BO71" s="256">
        <f t="shared" si="15"/>
        <v>0</v>
      </c>
    </row>
    <row r="72" spans="1:67" ht="15" customHeight="1">
      <c r="A72" s="41"/>
      <c r="B72" s="30"/>
      <c r="C72" s="63" t="s">
        <v>81</v>
      </c>
      <c r="D72" s="464" t="str">
        <f>IF(CNGE_2023_M1_Secc1_Sub1!D62="","",CNGE_2023_M1_Secc1_Sub1!D62)</f>
        <v/>
      </c>
      <c r="E72" s="465"/>
      <c r="F72" s="465"/>
      <c r="G72" s="466"/>
      <c r="H72" s="357"/>
      <c r="I72" s="358"/>
      <c r="J72" s="357"/>
      <c r="K72" s="358"/>
      <c r="L72" s="303"/>
      <c r="M72" s="303"/>
      <c r="N72" s="9"/>
      <c r="O72" s="9"/>
      <c r="P72" s="525"/>
      <c r="Q72" s="526"/>
      <c r="R72" s="521"/>
      <c r="S72" s="522"/>
      <c r="T72" s="521"/>
      <c r="U72" s="522"/>
      <c r="V72" s="303"/>
      <c r="W72" s="303"/>
      <c r="X72" s="366"/>
      <c r="Y72" s="367"/>
      <c r="Z72" s="357"/>
      <c r="AA72" s="358"/>
      <c r="AB72" s="357"/>
      <c r="AC72" s="358"/>
      <c r="AD72" s="18"/>
      <c r="AK72" s="197">
        <v>25</v>
      </c>
      <c r="AO72" s="197" t="str">
        <f>IF(CNGE_2023_M1_Secc1_Sub1!Q63="","",CNGE_2023_M1_Secc1_Sub1!Q63)</f>
        <v/>
      </c>
      <c r="AT72" s="197">
        <f t="shared" si="0"/>
        <v>0</v>
      </c>
      <c r="AU72" s="197">
        <f t="shared" si="1"/>
        <v>0</v>
      </c>
      <c r="AW72" s="197">
        <f t="shared" si="6"/>
        <v>0</v>
      </c>
      <c r="AY72" s="197">
        <f t="shared" si="2"/>
        <v>0</v>
      </c>
      <c r="BA72" s="256"/>
      <c r="BB72" s="256"/>
      <c r="BC72" s="256">
        <f t="shared" si="7"/>
        <v>0</v>
      </c>
      <c r="BD72" s="256">
        <f t="shared" si="8"/>
        <v>0</v>
      </c>
      <c r="BE72" s="256">
        <f t="shared" si="9"/>
        <v>0</v>
      </c>
      <c r="BF72" s="256">
        <f t="shared" si="10"/>
        <v>0</v>
      </c>
      <c r="BG72" s="256">
        <f t="shared" si="11"/>
        <v>0</v>
      </c>
      <c r="BH72" s="256">
        <f t="shared" si="12"/>
        <v>0</v>
      </c>
      <c r="BI72" s="256">
        <f t="shared" si="13"/>
        <v>0</v>
      </c>
      <c r="BJ72" s="256">
        <f t="shared" si="14"/>
        <v>0</v>
      </c>
      <c r="BK72" s="256"/>
      <c r="BL72" s="256">
        <f t="shared" si="3"/>
        <v>22</v>
      </c>
      <c r="BM72" s="256">
        <f t="shared" si="4"/>
        <v>20</v>
      </c>
      <c r="BN72" s="256"/>
      <c r="BO72" s="256">
        <f t="shared" si="15"/>
        <v>0</v>
      </c>
    </row>
    <row r="73" spans="1:67" ht="15" customHeight="1">
      <c r="A73" s="41"/>
      <c r="B73" s="30"/>
      <c r="C73" s="63" t="s">
        <v>82</v>
      </c>
      <c r="D73" s="464" t="str">
        <f>IF(CNGE_2023_M1_Secc1_Sub1!D63="","",CNGE_2023_M1_Secc1_Sub1!D63)</f>
        <v/>
      </c>
      <c r="E73" s="465"/>
      <c r="F73" s="465"/>
      <c r="G73" s="466"/>
      <c r="H73" s="357"/>
      <c r="I73" s="358"/>
      <c r="J73" s="357"/>
      <c r="K73" s="358"/>
      <c r="L73" s="303"/>
      <c r="M73" s="303"/>
      <c r="N73" s="9"/>
      <c r="O73" s="9"/>
      <c r="P73" s="525"/>
      <c r="Q73" s="526"/>
      <c r="R73" s="521"/>
      <c r="S73" s="522"/>
      <c r="T73" s="521"/>
      <c r="U73" s="522"/>
      <c r="V73" s="303"/>
      <c r="W73" s="303"/>
      <c r="X73" s="366"/>
      <c r="Y73" s="367"/>
      <c r="Z73" s="357"/>
      <c r="AA73" s="358"/>
      <c r="AB73" s="357"/>
      <c r="AC73" s="358"/>
      <c r="AD73" s="18"/>
      <c r="AK73" s="197">
        <v>26</v>
      </c>
      <c r="AO73" s="197" t="str">
        <f>IF(CNGE_2023_M1_Secc1_Sub1!Q64="","",CNGE_2023_M1_Secc1_Sub1!Q64)</f>
        <v/>
      </c>
      <c r="AT73" s="197">
        <f t="shared" si="0"/>
        <v>0</v>
      </c>
      <c r="AU73" s="197">
        <f t="shared" si="1"/>
        <v>0</v>
      </c>
      <c r="AW73" s="197">
        <f t="shared" si="6"/>
        <v>0</v>
      </c>
      <c r="AY73" s="197">
        <f t="shared" si="2"/>
        <v>0</v>
      </c>
      <c r="BA73" s="256"/>
      <c r="BB73" s="256"/>
      <c r="BC73" s="256">
        <f t="shared" si="7"/>
        <v>0</v>
      </c>
      <c r="BD73" s="256">
        <f t="shared" si="8"/>
        <v>0</v>
      </c>
      <c r="BE73" s="256">
        <f t="shared" si="9"/>
        <v>0</v>
      </c>
      <c r="BF73" s="256">
        <f t="shared" si="10"/>
        <v>0</v>
      </c>
      <c r="BG73" s="256">
        <f t="shared" si="11"/>
        <v>0</v>
      </c>
      <c r="BH73" s="256">
        <f t="shared" si="12"/>
        <v>0</v>
      </c>
      <c r="BI73" s="256">
        <f t="shared" si="13"/>
        <v>0</v>
      </c>
      <c r="BJ73" s="256">
        <f t="shared" si="14"/>
        <v>0</v>
      </c>
      <c r="BK73" s="256"/>
      <c r="BL73" s="256">
        <f t="shared" si="3"/>
        <v>22</v>
      </c>
      <c r="BM73" s="256">
        <f t="shared" si="4"/>
        <v>20</v>
      </c>
      <c r="BN73" s="256"/>
      <c r="BO73" s="256">
        <f t="shared" si="15"/>
        <v>0</v>
      </c>
    </row>
    <row r="74" spans="1:67" ht="15" customHeight="1">
      <c r="A74" s="41"/>
      <c r="B74" s="30"/>
      <c r="C74" s="63" t="s">
        <v>83</v>
      </c>
      <c r="D74" s="464" t="str">
        <f>IF(CNGE_2023_M1_Secc1_Sub1!D64="","",CNGE_2023_M1_Secc1_Sub1!D64)</f>
        <v/>
      </c>
      <c r="E74" s="465"/>
      <c r="F74" s="465"/>
      <c r="G74" s="466"/>
      <c r="H74" s="357"/>
      <c r="I74" s="358"/>
      <c r="J74" s="357"/>
      <c r="K74" s="358"/>
      <c r="L74" s="303"/>
      <c r="M74" s="303"/>
      <c r="N74" s="9"/>
      <c r="O74" s="9"/>
      <c r="P74" s="525"/>
      <c r="Q74" s="526"/>
      <c r="R74" s="521"/>
      <c r="S74" s="522"/>
      <c r="T74" s="521"/>
      <c r="U74" s="522"/>
      <c r="V74" s="303"/>
      <c r="W74" s="303"/>
      <c r="X74" s="366"/>
      <c r="Y74" s="367"/>
      <c r="Z74" s="357"/>
      <c r="AA74" s="358"/>
      <c r="AB74" s="357"/>
      <c r="AC74" s="358"/>
      <c r="AD74" s="18"/>
      <c r="AK74" s="197">
        <v>99</v>
      </c>
      <c r="AO74" s="197" t="str">
        <f>IF(CNGE_2023_M1_Secc1_Sub1!Q65="","",CNGE_2023_M1_Secc1_Sub1!Q65)</f>
        <v/>
      </c>
      <c r="AT74" s="197">
        <f t="shared" si="0"/>
        <v>0</v>
      </c>
      <c r="AU74" s="197">
        <f t="shared" si="1"/>
        <v>0</v>
      </c>
      <c r="AW74" s="197">
        <f t="shared" si="6"/>
        <v>0</v>
      </c>
      <c r="AY74" s="197">
        <f t="shared" si="2"/>
        <v>0</v>
      </c>
      <c r="BA74" s="256"/>
      <c r="BB74" s="256"/>
      <c r="BC74" s="256">
        <f t="shared" si="7"/>
        <v>0</v>
      </c>
      <c r="BD74" s="256">
        <f t="shared" si="8"/>
        <v>0</v>
      </c>
      <c r="BE74" s="256">
        <f t="shared" si="9"/>
        <v>0</v>
      </c>
      <c r="BF74" s="256">
        <f t="shared" si="10"/>
        <v>0</v>
      </c>
      <c r="BG74" s="256">
        <f t="shared" si="11"/>
        <v>0</v>
      </c>
      <c r="BH74" s="256">
        <f t="shared" si="12"/>
        <v>0</v>
      </c>
      <c r="BI74" s="256">
        <f t="shared" si="13"/>
        <v>0</v>
      </c>
      <c r="BJ74" s="256">
        <f t="shared" si="14"/>
        <v>0</v>
      </c>
      <c r="BK74" s="256"/>
      <c r="BL74" s="256">
        <f t="shared" si="3"/>
        <v>22</v>
      </c>
      <c r="BM74" s="256">
        <f t="shared" si="4"/>
        <v>20</v>
      </c>
      <c r="BN74" s="256"/>
      <c r="BO74" s="256">
        <f t="shared" si="15"/>
        <v>0</v>
      </c>
    </row>
    <row r="75" spans="1:67" ht="15" customHeight="1">
      <c r="A75" s="41"/>
      <c r="B75" s="30"/>
      <c r="C75" s="63" t="s">
        <v>84</v>
      </c>
      <c r="D75" s="464" t="str">
        <f>IF(CNGE_2023_M1_Secc1_Sub1!D65="","",CNGE_2023_M1_Secc1_Sub1!D65)</f>
        <v/>
      </c>
      <c r="E75" s="465"/>
      <c r="F75" s="465"/>
      <c r="G75" s="466"/>
      <c r="H75" s="357"/>
      <c r="I75" s="358"/>
      <c r="J75" s="357"/>
      <c r="K75" s="358"/>
      <c r="L75" s="303"/>
      <c r="M75" s="303"/>
      <c r="N75" s="9"/>
      <c r="O75" s="9"/>
      <c r="P75" s="525"/>
      <c r="Q75" s="526"/>
      <c r="R75" s="521"/>
      <c r="S75" s="522"/>
      <c r="T75" s="521"/>
      <c r="U75" s="522"/>
      <c r="V75" s="303"/>
      <c r="W75" s="303"/>
      <c r="X75" s="366"/>
      <c r="Y75" s="367"/>
      <c r="Z75" s="357"/>
      <c r="AA75" s="358"/>
      <c r="AB75" s="357"/>
      <c r="AC75" s="358"/>
      <c r="AD75" s="18"/>
      <c r="AO75" s="197" t="str">
        <f>IF(CNGE_2023_M1_Secc1_Sub1!Q66="","",CNGE_2023_M1_Secc1_Sub1!Q66)</f>
        <v/>
      </c>
      <c r="AT75" s="197">
        <f t="shared" si="0"/>
        <v>0</v>
      </c>
      <c r="AU75" s="197">
        <f t="shared" si="1"/>
        <v>0</v>
      </c>
      <c r="AW75" s="197">
        <f t="shared" si="6"/>
        <v>0</v>
      </c>
      <c r="AY75" s="197">
        <f t="shared" si="2"/>
        <v>0</v>
      </c>
      <c r="BA75" s="256"/>
      <c r="BB75" s="256"/>
      <c r="BC75" s="256">
        <f t="shared" si="7"/>
        <v>0</v>
      </c>
      <c r="BD75" s="256">
        <f t="shared" si="8"/>
        <v>0</v>
      </c>
      <c r="BE75" s="256">
        <f t="shared" si="9"/>
        <v>0</v>
      </c>
      <c r="BF75" s="256">
        <f t="shared" si="10"/>
        <v>0</v>
      </c>
      <c r="BG75" s="256">
        <f t="shared" si="11"/>
        <v>0</v>
      </c>
      <c r="BH75" s="256">
        <f t="shared" si="12"/>
        <v>0</v>
      </c>
      <c r="BI75" s="256">
        <f t="shared" si="13"/>
        <v>0</v>
      </c>
      <c r="BJ75" s="256">
        <f t="shared" si="14"/>
        <v>0</v>
      </c>
      <c r="BK75" s="256"/>
      <c r="BL75" s="256">
        <f t="shared" si="3"/>
        <v>22</v>
      </c>
      <c r="BM75" s="256">
        <f t="shared" si="4"/>
        <v>20</v>
      </c>
      <c r="BN75" s="256"/>
      <c r="BO75" s="256">
        <f t="shared" si="15"/>
        <v>0</v>
      </c>
    </row>
    <row r="76" spans="1:67" ht="15" customHeight="1">
      <c r="A76" s="41"/>
      <c r="B76" s="30"/>
      <c r="C76" s="63" t="s">
        <v>85</v>
      </c>
      <c r="D76" s="464" t="str">
        <f>IF(CNGE_2023_M1_Secc1_Sub1!D66="","",CNGE_2023_M1_Secc1_Sub1!D66)</f>
        <v/>
      </c>
      <c r="E76" s="465"/>
      <c r="F76" s="465"/>
      <c r="G76" s="466"/>
      <c r="H76" s="357"/>
      <c r="I76" s="358"/>
      <c r="J76" s="357"/>
      <c r="K76" s="358"/>
      <c r="L76" s="303"/>
      <c r="M76" s="303"/>
      <c r="N76" s="9"/>
      <c r="O76" s="9"/>
      <c r="P76" s="525"/>
      <c r="Q76" s="526"/>
      <c r="R76" s="521"/>
      <c r="S76" s="522"/>
      <c r="T76" s="521"/>
      <c r="U76" s="522"/>
      <c r="V76" s="303"/>
      <c r="W76" s="303"/>
      <c r="X76" s="366"/>
      <c r="Y76" s="367"/>
      <c r="Z76" s="357"/>
      <c r="AA76" s="358"/>
      <c r="AB76" s="357"/>
      <c r="AC76" s="358"/>
      <c r="AD76" s="18"/>
      <c r="AO76" s="197" t="str">
        <f>IF(CNGE_2023_M1_Secc1_Sub1!Q67="","",CNGE_2023_M1_Secc1_Sub1!Q67)</f>
        <v/>
      </c>
      <c r="AT76" s="197">
        <f t="shared" si="0"/>
        <v>0</v>
      </c>
      <c r="AU76" s="197">
        <f t="shared" si="1"/>
        <v>0</v>
      </c>
      <c r="AW76" s="197">
        <f t="shared" si="6"/>
        <v>0</v>
      </c>
      <c r="AY76" s="197">
        <f t="shared" si="2"/>
        <v>0</v>
      </c>
      <c r="BA76" s="256"/>
      <c r="BB76" s="256"/>
      <c r="BC76" s="256">
        <f t="shared" si="7"/>
        <v>0</v>
      </c>
      <c r="BD76" s="256">
        <f t="shared" si="8"/>
        <v>0</v>
      </c>
      <c r="BE76" s="256">
        <f t="shared" si="9"/>
        <v>0</v>
      </c>
      <c r="BF76" s="256">
        <f t="shared" si="10"/>
        <v>0</v>
      </c>
      <c r="BG76" s="256">
        <f t="shared" si="11"/>
        <v>0</v>
      </c>
      <c r="BH76" s="256">
        <f t="shared" si="12"/>
        <v>0</v>
      </c>
      <c r="BI76" s="256">
        <f t="shared" si="13"/>
        <v>0</v>
      </c>
      <c r="BJ76" s="256">
        <f t="shared" si="14"/>
        <v>0</v>
      </c>
      <c r="BK76" s="256"/>
      <c r="BL76" s="256">
        <f t="shared" si="3"/>
        <v>22</v>
      </c>
      <c r="BM76" s="256">
        <f t="shared" si="4"/>
        <v>20</v>
      </c>
      <c r="BN76" s="256"/>
      <c r="BO76" s="256">
        <f t="shared" si="15"/>
        <v>0</v>
      </c>
    </row>
    <row r="77" spans="1:67" ht="15" customHeight="1">
      <c r="A77" s="41"/>
      <c r="B77" s="30"/>
      <c r="C77" s="63" t="s">
        <v>86</v>
      </c>
      <c r="D77" s="464" t="str">
        <f>IF(CNGE_2023_M1_Secc1_Sub1!D67="","",CNGE_2023_M1_Secc1_Sub1!D67)</f>
        <v/>
      </c>
      <c r="E77" s="465"/>
      <c r="F77" s="465"/>
      <c r="G77" s="466"/>
      <c r="H77" s="357"/>
      <c r="I77" s="358"/>
      <c r="J77" s="357"/>
      <c r="K77" s="358"/>
      <c r="L77" s="303"/>
      <c r="M77" s="303"/>
      <c r="N77" s="9"/>
      <c r="O77" s="9"/>
      <c r="P77" s="525"/>
      <c r="Q77" s="526"/>
      <c r="R77" s="521"/>
      <c r="S77" s="522"/>
      <c r="T77" s="521"/>
      <c r="U77" s="522"/>
      <c r="V77" s="303"/>
      <c r="W77" s="303"/>
      <c r="X77" s="366"/>
      <c r="Y77" s="367"/>
      <c r="Z77" s="357"/>
      <c r="AA77" s="358"/>
      <c r="AB77" s="357"/>
      <c r="AC77" s="358"/>
      <c r="AD77" s="18"/>
      <c r="AO77" s="197" t="str">
        <f>IF(CNGE_2023_M1_Secc1_Sub1!Q68="","",CNGE_2023_M1_Secc1_Sub1!Q68)</f>
        <v/>
      </c>
      <c r="AT77" s="197">
        <f t="shared" si="0"/>
        <v>0</v>
      </c>
      <c r="AU77" s="197">
        <f t="shared" si="1"/>
        <v>0</v>
      </c>
      <c r="AW77" s="197">
        <f t="shared" si="6"/>
        <v>0</v>
      </c>
      <c r="AY77" s="197">
        <f t="shared" si="2"/>
        <v>0</v>
      </c>
      <c r="BA77" s="256"/>
      <c r="BB77" s="256"/>
      <c r="BC77" s="256">
        <f t="shared" si="7"/>
        <v>0</v>
      </c>
      <c r="BD77" s="256">
        <f t="shared" si="8"/>
        <v>0</v>
      </c>
      <c r="BE77" s="256">
        <f t="shared" si="9"/>
        <v>0</v>
      </c>
      <c r="BF77" s="256">
        <f t="shared" si="10"/>
        <v>0</v>
      </c>
      <c r="BG77" s="256">
        <f t="shared" si="11"/>
        <v>0</v>
      </c>
      <c r="BH77" s="256">
        <f t="shared" si="12"/>
        <v>0</v>
      </c>
      <c r="BI77" s="256">
        <f t="shared" si="13"/>
        <v>0</v>
      </c>
      <c r="BJ77" s="256">
        <f t="shared" si="14"/>
        <v>0</v>
      </c>
      <c r="BK77" s="256"/>
      <c r="BL77" s="256">
        <f t="shared" si="3"/>
        <v>22</v>
      </c>
      <c r="BM77" s="256">
        <f t="shared" si="4"/>
        <v>20</v>
      </c>
      <c r="BN77" s="256"/>
      <c r="BO77" s="256">
        <f t="shared" si="15"/>
        <v>0</v>
      </c>
    </row>
    <row r="78" spans="1:67" ht="15" customHeight="1">
      <c r="A78" s="41"/>
      <c r="B78" s="30"/>
      <c r="C78" s="63" t="s">
        <v>87</v>
      </c>
      <c r="D78" s="464" t="str">
        <f>IF(CNGE_2023_M1_Secc1_Sub1!D68="","",CNGE_2023_M1_Secc1_Sub1!D68)</f>
        <v/>
      </c>
      <c r="E78" s="465"/>
      <c r="F78" s="465"/>
      <c r="G78" s="466"/>
      <c r="H78" s="357"/>
      <c r="I78" s="358"/>
      <c r="J78" s="357"/>
      <c r="K78" s="358"/>
      <c r="L78" s="303"/>
      <c r="M78" s="303"/>
      <c r="N78" s="9"/>
      <c r="O78" s="9"/>
      <c r="P78" s="525"/>
      <c r="Q78" s="526"/>
      <c r="R78" s="521"/>
      <c r="S78" s="522"/>
      <c r="T78" s="521"/>
      <c r="U78" s="522"/>
      <c r="V78" s="303"/>
      <c r="W78" s="303"/>
      <c r="X78" s="366"/>
      <c r="Y78" s="367"/>
      <c r="Z78" s="357"/>
      <c r="AA78" s="358"/>
      <c r="AB78" s="357"/>
      <c r="AC78" s="358"/>
      <c r="AD78" s="18"/>
      <c r="AO78" s="197" t="str">
        <f>IF(CNGE_2023_M1_Secc1_Sub1!Q69="","",CNGE_2023_M1_Secc1_Sub1!Q69)</f>
        <v/>
      </c>
      <c r="AT78" s="197">
        <f t="shared" si="0"/>
        <v>0</v>
      </c>
      <c r="AU78" s="197">
        <f t="shared" si="1"/>
        <v>0</v>
      </c>
      <c r="AW78" s="197">
        <f t="shared" si="6"/>
        <v>0</v>
      </c>
      <c r="AY78" s="197">
        <f t="shared" si="2"/>
        <v>0</v>
      </c>
      <c r="BA78" s="256"/>
      <c r="BB78" s="256"/>
      <c r="BC78" s="256">
        <f t="shared" si="7"/>
        <v>0</v>
      </c>
      <c r="BD78" s="256">
        <f t="shared" si="8"/>
        <v>0</v>
      </c>
      <c r="BE78" s="256">
        <f t="shared" si="9"/>
        <v>0</v>
      </c>
      <c r="BF78" s="256">
        <f t="shared" si="10"/>
        <v>0</v>
      </c>
      <c r="BG78" s="256">
        <f t="shared" si="11"/>
        <v>0</v>
      </c>
      <c r="BH78" s="256">
        <f t="shared" si="12"/>
        <v>0</v>
      </c>
      <c r="BI78" s="256">
        <f t="shared" si="13"/>
        <v>0</v>
      </c>
      <c r="BJ78" s="256">
        <f t="shared" si="14"/>
        <v>0</v>
      </c>
      <c r="BK78" s="256"/>
      <c r="BL78" s="256">
        <f t="shared" si="3"/>
        <v>22</v>
      </c>
      <c r="BM78" s="256">
        <f t="shared" si="4"/>
        <v>20</v>
      </c>
      <c r="BN78" s="256"/>
      <c r="BO78" s="256">
        <f t="shared" si="15"/>
        <v>0</v>
      </c>
    </row>
    <row r="79" spans="1:67" ht="15" customHeight="1">
      <c r="A79" s="41"/>
      <c r="B79" s="30"/>
      <c r="C79" s="63" t="s">
        <v>88</v>
      </c>
      <c r="D79" s="464" t="str">
        <f>IF(CNGE_2023_M1_Secc1_Sub1!D69="","",CNGE_2023_M1_Secc1_Sub1!D69)</f>
        <v/>
      </c>
      <c r="E79" s="465"/>
      <c r="F79" s="465"/>
      <c r="G79" s="466"/>
      <c r="H79" s="357"/>
      <c r="I79" s="358"/>
      <c r="J79" s="357"/>
      <c r="K79" s="358"/>
      <c r="L79" s="303"/>
      <c r="M79" s="303"/>
      <c r="N79" s="9"/>
      <c r="O79" s="9"/>
      <c r="P79" s="525"/>
      <c r="Q79" s="526"/>
      <c r="R79" s="521"/>
      <c r="S79" s="522"/>
      <c r="T79" s="521"/>
      <c r="U79" s="522"/>
      <c r="V79" s="303"/>
      <c r="W79" s="303"/>
      <c r="X79" s="366"/>
      <c r="Y79" s="367"/>
      <c r="Z79" s="357"/>
      <c r="AA79" s="358"/>
      <c r="AB79" s="357"/>
      <c r="AC79" s="358"/>
      <c r="AD79" s="18"/>
      <c r="AO79" s="197" t="str">
        <f>IF(CNGE_2023_M1_Secc1_Sub1!Q70="","",CNGE_2023_M1_Secc1_Sub1!Q70)</f>
        <v/>
      </c>
      <c r="AT79" s="197">
        <f t="shared" si="0"/>
        <v>0</v>
      </c>
      <c r="AU79" s="197">
        <f t="shared" si="1"/>
        <v>0</v>
      </c>
      <c r="AW79" s="197">
        <f t="shared" si="6"/>
        <v>0</v>
      </c>
      <c r="AY79" s="197">
        <f t="shared" si="2"/>
        <v>0</v>
      </c>
      <c r="BA79" s="256"/>
      <c r="BB79" s="256"/>
      <c r="BC79" s="256">
        <f t="shared" si="7"/>
        <v>0</v>
      </c>
      <c r="BD79" s="256">
        <f t="shared" si="8"/>
        <v>0</v>
      </c>
      <c r="BE79" s="256">
        <f t="shared" si="9"/>
        <v>0</v>
      </c>
      <c r="BF79" s="256">
        <f t="shared" si="10"/>
        <v>0</v>
      </c>
      <c r="BG79" s="256">
        <f t="shared" si="11"/>
        <v>0</v>
      </c>
      <c r="BH79" s="256">
        <f t="shared" si="12"/>
        <v>0</v>
      </c>
      <c r="BI79" s="256">
        <f t="shared" si="13"/>
        <v>0</v>
      </c>
      <c r="BJ79" s="256">
        <f t="shared" si="14"/>
        <v>0</v>
      </c>
      <c r="BK79" s="256"/>
      <c r="BL79" s="256">
        <f t="shared" si="3"/>
        <v>22</v>
      </c>
      <c r="BM79" s="256">
        <f t="shared" si="4"/>
        <v>20</v>
      </c>
      <c r="BN79" s="256"/>
      <c r="BO79" s="256">
        <f t="shared" si="15"/>
        <v>0</v>
      </c>
    </row>
    <row r="80" spans="1:67" ht="15" customHeight="1">
      <c r="A80" s="41"/>
      <c r="B80" s="30"/>
      <c r="C80" s="63" t="s">
        <v>89</v>
      </c>
      <c r="D80" s="464" t="str">
        <f>IF(CNGE_2023_M1_Secc1_Sub1!D70="","",CNGE_2023_M1_Secc1_Sub1!D70)</f>
        <v/>
      </c>
      <c r="E80" s="465"/>
      <c r="F80" s="465"/>
      <c r="G80" s="466"/>
      <c r="H80" s="357"/>
      <c r="I80" s="358"/>
      <c r="J80" s="357"/>
      <c r="K80" s="358"/>
      <c r="L80" s="303"/>
      <c r="M80" s="303"/>
      <c r="N80" s="9"/>
      <c r="O80" s="9"/>
      <c r="P80" s="525"/>
      <c r="Q80" s="526"/>
      <c r="R80" s="521"/>
      <c r="S80" s="522"/>
      <c r="T80" s="521"/>
      <c r="U80" s="522"/>
      <c r="V80" s="303"/>
      <c r="W80" s="303"/>
      <c r="X80" s="366"/>
      <c r="Y80" s="367"/>
      <c r="Z80" s="357"/>
      <c r="AA80" s="358"/>
      <c r="AB80" s="357"/>
      <c r="AC80" s="358"/>
      <c r="AD80" s="18"/>
      <c r="AO80" s="197" t="str">
        <f>IF(CNGE_2023_M1_Secc1_Sub1!Q71="","",CNGE_2023_M1_Secc1_Sub1!Q71)</f>
        <v/>
      </c>
      <c r="AT80" s="197">
        <f t="shared" si="0"/>
        <v>0</v>
      </c>
      <c r="AU80" s="197">
        <f t="shared" si="1"/>
        <v>0</v>
      </c>
      <c r="AW80" s="197">
        <f t="shared" si="6"/>
        <v>0</v>
      </c>
      <c r="AY80" s="197">
        <f t="shared" si="2"/>
        <v>0</v>
      </c>
      <c r="BA80" s="256"/>
      <c r="BB80" s="256"/>
      <c r="BC80" s="256">
        <f t="shared" si="7"/>
        <v>0</v>
      </c>
      <c r="BD80" s="256">
        <f t="shared" si="8"/>
        <v>0</v>
      </c>
      <c r="BE80" s="256">
        <f t="shared" si="9"/>
        <v>0</v>
      </c>
      <c r="BF80" s="256">
        <f t="shared" si="10"/>
        <v>0</v>
      </c>
      <c r="BG80" s="256">
        <f t="shared" si="11"/>
        <v>0</v>
      </c>
      <c r="BH80" s="256">
        <f t="shared" si="12"/>
        <v>0</v>
      </c>
      <c r="BI80" s="256">
        <f t="shared" si="13"/>
        <v>0</v>
      </c>
      <c r="BJ80" s="256">
        <f t="shared" si="14"/>
        <v>0</v>
      </c>
      <c r="BK80" s="256"/>
      <c r="BL80" s="256">
        <f t="shared" si="3"/>
        <v>22</v>
      </c>
      <c r="BM80" s="256">
        <f t="shared" si="4"/>
        <v>20</v>
      </c>
      <c r="BN80" s="256"/>
      <c r="BO80" s="256">
        <f t="shared" si="15"/>
        <v>0</v>
      </c>
    </row>
    <row r="81" spans="1:67" ht="15" customHeight="1">
      <c r="A81" s="41"/>
      <c r="B81" s="30"/>
      <c r="C81" s="63" t="s">
        <v>90</v>
      </c>
      <c r="D81" s="464" t="str">
        <f>IF(CNGE_2023_M1_Secc1_Sub1!D71="","",CNGE_2023_M1_Secc1_Sub1!D71)</f>
        <v/>
      </c>
      <c r="E81" s="465"/>
      <c r="F81" s="465"/>
      <c r="G81" s="466"/>
      <c r="H81" s="357"/>
      <c r="I81" s="358"/>
      <c r="J81" s="357"/>
      <c r="K81" s="358"/>
      <c r="L81" s="303"/>
      <c r="M81" s="303"/>
      <c r="N81" s="9"/>
      <c r="O81" s="9"/>
      <c r="P81" s="525"/>
      <c r="Q81" s="526"/>
      <c r="R81" s="521"/>
      <c r="S81" s="522"/>
      <c r="T81" s="521"/>
      <c r="U81" s="522"/>
      <c r="V81" s="303"/>
      <c r="W81" s="303"/>
      <c r="X81" s="366"/>
      <c r="Y81" s="367"/>
      <c r="Z81" s="357"/>
      <c r="AA81" s="358"/>
      <c r="AB81" s="357"/>
      <c r="AC81" s="358"/>
      <c r="AD81" s="18"/>
      <c r="AO81" s="197" t="str">
        <f>IF(CNGE_2023_M1_Secc1_Sub1!Q72="","",CNGE_2023_M1_Secc1_Sub1!Q72)</f>
        <v/>
      </c>
      <c r="AT81" s="197">
        <f t="shared" si="0"/>
        <v>0</v>
      </c>
      <c r="AU81" s="197">
        <f t="shared" si="1"/>
        <v>0</v>
      </c>
      <c r="AW81" s="197">
        <f t="shared" si="6"/>
        <v>0</v>
      </c>
      <c r="AY81" s="197">
        <f t="shared" si="2"/>
        <v>0</v>
      </c>
      <c r="BA81" s="256"/>
      <c r="BB81" s="256"/>
      <c r="BC81" s="256">
        <f t="shared" si="7"/>
        <v>0</v>
      </c>
      <c r="BD81" s="256">
        <f t="shared" si="8"/>
        <v>0</v>
      </c>
      <c r="BE81" s="256">
        <f t="shared" si="9"/>
        <v>0</v>
      </c>
      <c r="BF81" s="256">
        <f t="shared" si="10"/>
        <v>0</v>
      </c>
      <c r="BG81" s="256">
        <f t="shared" si="11"/>
        <v>0</v>
      </c>
      <c r="BH81" s="256">
        <f t="shared" si="12"/>
        <v>0</v>
      </c>
      <c r="BI81" s="256">
        <f t="shared" si="13"/>
        <v>0</v>
      </c>
      <c r="BJ81" s="256">
        <f t="shared" si="14"/>
        <v>0</v>
      </c>
      <c r="BK81" s="256"/>
      <c r="BL81" s="256">
        <f t="shared" si="3"/>
        <v>22</v>
      </c>
      <c r="BM81" s="256">
        <f t="shared" si="4"/>
        <v>20</v>
      </c>
      <c r="BN81" s="256"/>
      <c r="BO81" s="256">
        <f t="shared" si="15"/>
        <v>0</v>
      </c>
    </row>
    <row r="82" spans="1:67" ht="15" customHeight="1">
      <c r="A82" s="41"/>
      <c r="B82" s="30"/>
      <c r="C82" s="63" t="s">
        <v>91</v>
      </c>
      <c r="D82" s="464" t="str">
        <f>IF(CNGE_2023_M1_Secc1_Sub1!D72="","",CNGE_2023_M1_Secc1_Sub1!D72)</f>
        <v/>
      </c>
      <c r="E82" s="465"/>
      <c r="F82" s="465"/>
      <c r="G82" s="466"/>
      <c r="H82" s="357"/>
      <c r="I82" s="358"/>
      <c r="J82" s="357"/>
      <c r="K82" s="358"/>
      <c r="L82" s="303"/>
      <c r="M82" s="303"/>
      <c r="N82" s="9"/>
      <c r="O82" s="9"/>
      <c r="P82" s="525"/>
      <c r="Q82" s="526"/>
      <c r="R82" s="521"/>
      <c r="S82" s="522"/>
      <c r="T82" s="521"/>
      <c r="U82" s="522"/>
      <c r="V82" s="303"/>
      <c r="W82" s="303"/>
      <c r="X82" s="366"/>
      <c r="Y82" s="367"/>
      <c r="Z82" s="357"/>
      <c r="AA82" s="358"/>
      <c r="AB82" s="357"/>
      <c r="AC82" s="358"/>
      <c r="AD82" s="18"/>
      <c r="AO82" s="197" t="str">
        <f>IF(CNGE_2023_M1_Secc1_Sub1!Q73="","",CNGE_2023_M1_Secc1_Sub1!Q73)</f>
        <v/>
      </c>
      <c r="AT82" s="197">
        <f t="shared" si="0"/>
        <v>0</v>
      </c>
      <c r="AU82" s="197">
        <f t="shared" si="1"/>
        <v>0</v>
      </c>
      <c r="AW82" s="197">
        <f t="shared" si="6"/>
        <v>0</v>
      </c>
      <c r="AY82" s="197">
        <f t="shared" si="2"/>
        <v>0</v>
      </c>
      <c r="BA82" s="256"/>
      <c r="BB82" s="256"/>
      <c r="BC82" s="256">
        <f t="shared" si="7"/>
        <v>0</v>
      </c>
      <c r="BD82" s="256">
        <f t="shared" si="8"/>
        <v>0</v>
      </c>
      <c r="BE82" s="256">
        <f t="shared" si="9"/>
        <v>0</v>
      </c>
      <c r="BF82" s="256">
        <f t="shared" si="10"/>
        <v>0</v>
      </c>
      <c r="BG82" s="256">
        <f t="shared" si="11"/>
        <v>0</v>
      </c>
      <c r="BH82" s="256">
        <f t="shared" si="12"/>
        <v>0</v>
      </c>
      <c r="BI82" s="256">
        <f t="shared" si="13"/>
        <v>0</v>
      </c>
      <c r="BJ82" s="256">
        <f t="shared" si="14"/>
        <v>0</v>
      </c>
      <c r="BK82" s="256"/>
      <c r="BL82" s="256">
        <f t="shared" si="3"/>
        <v>22</v>
      </c>
      <c r="BM82" s="256">
        <f t="shared" si="4"/>
        <v>20</v>
      </c>
      <c r="BN82" s="256"/>
      <c r="BO82" s="256">
        <f t="shared" si="15"/>
        <v>0</v>
      </c>
    </row>
    <row r="83" spans="1:67" ht="15" customHeight="1">
      <c r="A83" s="41"/>
      <c r="B83" s="30"/>
      <c r="C83" s="63" t="s">
        <v>92</v>
      </c>
      <c r="D83" s="464" t="str">
        <f>IF(CNGE_2023_M1_Secc1_Sub1!D73="","",CNGE_2023_M1_Secc1_Sub1!D73)</f>
        <v/>
      </c>
      <c r="E83" s="465"/>
      <c r="F83" s="465"/>
      <c r="G83" s="466"/>
      <c r="H83" s="357"/>
      <c r="I83" s="358"/>
      <c r="J83" s="357"/>
      <c r="K83" s="358"/>
      <c r="L83" s="303"/>
      <c r="M83" s="303"/>
      <c r="N83" s="9"/>
      <c r="O83" s="9"/>
      <c r="P83" s="525"/>
      <c r="Q83" s="526"/>
      <c r="R83" s="521"/>
      <c r="S83" s="522"/>
      <c r="T83" s="521"/>
      <c r="U83" s="522"/>
      <c r="V83" s="303"/>
      <c r="W83" s="303"/>
      <c r="X83" s="366"/>
      <c r="Y83" s="367"/>
      <c r="Z83" s="357"/>
      <c r="AA83" s="358"/>
      <c r="AB83" s="357"/>
      <c r="AC83" s="358"/>
      <c r="AD83" s="18"/>
      <c r="AO83" s="197" t="str">
        <f>IF(CNGE_2023_M1_Secc1_Sub1!Q74="","",CNGE_2023_M1_Secc1_Sub1!Q74)</f>
        <v/>
      </c>
      <c r="AT83" s="197">
        <f t="shared" si="0"/>
        <v>0</v>
      </c>
      <c r="AU83" s="197">
        <f t="shared" si="1"/>
        <v>0</v>
      </c>
      <c r="AW83" s="197">
        <f t="shared" si="6"/>
        <v>0</v>
      </c>
      <c r="AY83" s="197">
        <f t="shared" si="2"/>
        <v>0</v>
      </c>
      <c r="BA83" s="256"/>
      <c r="BB83" s="256"/>
      <c r="BC83" s="256">
        <f t="shared" si="7"/>
        <v>0</v>
      </c>
      <c r="BD83" s="256">
        <f t="shared" si="8"/>
        <v>0</v>
      </c>
      <c r="BE83" s="256">
        <f t="shared" si="9"/>
        <v>0</v>
      </c>
      <c r="BF83" s="256">
        <f t="shared" si="10"/>
        <v>0</v>
      </c>
      <c r="BG83" s="256">
        <f t="shared" si="11"/>
        <v>0</v>
      </c>
      <c r="BH83" s="256">
        <f t="shared" si="12"/>
        <v>0</v>
      </c>
      <c r="BI83" s="256">
        <f t="shared" si="13"/>
        <v>0</v>
      </c>
      <c r="BJ83" s="256">
        <f t="shared" si="14"/>
        <v>0</v>
      </c>
      <c r="BK83" s="256"/>
      <c r="BL83" s="256">
        <f t="shared" si="3"/>
        <v>22</v>
      </c>
      <c r="BM83" s="256">
        <f t="shared" si="4"/>
        <v>20</v>
      </c>
      <c r="BN83" s="256"/>
      <c r="BO83" s="256">
        <f t="shared" si="15"/>
        <v>0</v>
      </c>
    </row>
    <row r="84" spans="1:67" ht="15" customHeight="1">
      <c r="A84" s="41"/>
      <c r="B84" s="30"/>
      <c r="C84" s="63" t="s">
        <v>105</v>
      </c>
      <c r="D84" s="464" t="str">
        <f>IF(CNGE_2023_M1_Secc1_Sub1!D74="","",CNGE_2023_M1_Secc1_Sub1!D74)</f>
        <v/>
      </c>
      <c r="E84" s="465"/>
      <c r="F84" s="465"/>
      <c r="G84" s="466"/>
      <c r="H84" s="357"/>
      <c r="I84" s="358"/>
      <c r="J84" s="357"/>
      <c r="K84" s="358"/>
      <c r="L84" s="303"/>
      <c r="M84" s="303"/>
      <c r="N84" s="9"/>
      <c r="O84" s="9"/>
      <c r="P84" s="525"/>
      <c r="Q84" s="526"/>
      <c r="R84" s="521"/>
      <c r="S84" s="522"/>
      <c r="T84" s="521"/>
      <c r="U84" s="522"/>
      <c r="V84" s="303"/>
      <c r="W84" s="303"/>
      <c r="X84" s="366"/>
      <c r="Y84" s="367"/>
      <c r="Z84" s="357"/>
      <c r="AA84" s="358"/>
      <c r="AB84" s="357"/>
      <c r="AC84" s="358"/>
      <c r="AD84" s="18"/>
      <c r="AO84" s="197" t="str">
        <f>IF(CNGE_2023_M1_Secc1_Sub1!Q75="","",CNGE_2023_M1_Secc1_Sub1!Q75)</f>
        <v/>
      </c>
      <c r="AT84" s="197">
        <f t="shared" si="0"/>
        <v>0</v>
      </c>
      <c r="AU84" s="197">
        <f t="shared" si="1"/>
        <v>0</v>
      </c>
      <c r="AW84" s="197">
        <f t="shared" si="6"/>
        <v>0</v>
      </c>
      <c r="AY84" s="197">
        <f t="shared" si="2"/>
        <v>0</v>
      </c>
      <c r="BA84" s="256"/>
      <c r="BB84" s="256"/>
      <c r="BC84" s="256">
        <f t="shared" si="7"/>
        <v>0</v>
      </c>
      <c r="BD84" s="256">
        <f t="shared" si="8"/>
        <v>0</v>
      </c>
      <c r="BE84" s="256">
        <f t="shared" si="9"/>
        <v>0</v>
      </c>
      <c r="BF84" s="256">
        <f t="shared" si="10"/>
        <v>0</v>
      </c>
      <c r="BG84" s="256">
        <f t="shared" si="11"/>
        <v>0</v>
      </c>
      <c r="BH84" s="256">
        <f t="shared" si="12"/>
        <v>0</v>
      </c>
      <c r="BI84" s="256">
        <f t="shared" si="13"/>
        <v>0</v>
      </c>
      <c r="BJ84" s="256">
        <f t="shared" si="14"/>
        <v>0</v>
      </c>
      <c r="BK84" s="256"/>
      <c r="BL84" s="256">
        <f t="shared" si="3"/>
        <v>22</v>
      </c>
      <c r="BM84" s="256">
        <f t="shared" si="4"/>
        <v>20</v>
      </c>
      <c r="BN84" s="256"/>
      <c r="BO84" s="256">
        <f t="shared" si="15"/>
        <v>0</v>
      </c>
    </row>
    <row r="85" spans="1:67" ht="15" customHeight="1">
      <c r="A85" s="41"/>
      <c r="B85" s="30"/>
      <c r="C85" s="63" t="s">
        <v>106</v>
      </c>
      <c r="D85" s="464" t="str">
        <f>IF(CNGE_2023_M1_Secc1_Sub1!D75="","",CNGE_2023_M1_Secc1_Sub1!D75)</f>
        <v/>
      </c>
      <c r="E85" s="465"/>
      <c r="F85" s="465"/>
      <c r="G85" s="466"/>
      <c r="H85" s="357"/>
      <c r="I85" s="358"/>
      <c r="J85" s="357"/>
      <c r="K85" s="358"/>
      <c r="L85" s="303"/>
      <c r="M85" s="303"/>
      <c r="N85" s="9"/>
      <c r="O85" s="9"/>
      <c r="P85" s="525"/>
      <c r="Q85" s="526"/>
      <c r="R85" s="521"/>
      <c r="S85" s="522"/>
      <c r="T85" s="521"/>
      <c r="U85" s="522"/>
      <c r="V85" s="303"/>
      <c r="W85" s="303"/>
      <c r="X85" s="366"/>
      <c r="Y85" s="367"/>
      <c r="Z85" s="357"/>
      <c r="AA85" s="358"/>
      <c r="AB85" s="357"/>
      <c r="AC85" s="358"/>
      <c r="AD85" s="18"/>
      <c r="AO85" s="197" t="str">
        <f>IF(CNGE_2023_M1_Secc1_Sub1!Q76="","",CNGE_2023_M1_Secc1_Sub1!Q76)</f>
        <v/>
      </c>
      <c r="AT85" s="197">
        <f t="shared" si="0"/>
        <v>0</v>
      </c>
      <c r="AU85" s="197">
        <f t="shared" si="1"/>
        <v>0</v>
      </c>
      <c r="AW85" s="197">
        <f t="shared" si="6"/>
        <v>0</v>
      </c>
      <c r="AY85" s="197">
        <f t="shared" si="2"/>
        <v>0</v>
      </c>
      <c r="BA85" s="256"/>
      <c r="BB85" s="256"/>
      <c r="BC85" s="256">
        <f t="shared" si="7"/>
        <v>0</v>
      </c>
      <c r="BD85" s="256">
        <f t="shared" si="8"/>
        <v>0</v>
      </c>
      <c r="BE85" s="256">
        <f t="shared" si="9"/>
        <v>0</v>
      </c>
      <c r="BF85" s="256">
        <f t="shared" si="10"/>
        <v>0</v>
      </c>
      <c r="BG85" s="256">
        <f t="shared" si="11"/>
        <v>0</v>
      </c>
      <c r="BH85" s="256">
        <f t="shared" si="12"/>
        <v>0</v>
      </c>
      <c r="BI85" s="256">
        <f t="shared" si="13"/>
        <v>0</v>
      </c>
      <c r="BJ85" s="256">
        <f t="shared" si="14"/>
        <v>0</v>
      </c>
      <c r="BK85" s="256"/>
      <c r="BL85" s="256">
        <f t="shared" si="3"/>
        <v>22</v>
      </c>
      <c r="BM85" s="256">
        <f t="shared" si="4"/>
        <v>20</v>
      </c>
      <c r="BN85" s="256"/>
      <c r="BO85" s="256">
        <f t="shared" si="15"/>
        <v>0</v>
      </c>
    </row>
    <row r="86" spans="1:67" ht="15" customHeight="1">
      <c r="A86" s="41"/>
      <c r="B86" s="30"/>
      <c r="C86" s="63" t="s">
        <v>107</v>
      </c>
      <c r="D86" s="464" t="str">
        <f>IF(CNGE_2023_M1_Secc1_Sub1!D76="","",CNGE_2023_M1_Secc1_Sub1!D76)</f>
        <v/>
      </c>
      <c r="E86" s="465"/>
      <c r="F86" s="465"/>
      <c r="G86" s="466"/>
      <c r="H86" s="357"/>
      <c r="I86" s="358"/>
      <c r="J86" s="357"/>
      <c r="K86" s="358"/>
      <c r="L86" s="303"/>
      <c r="M86" s="303"/>
      <c r="N86" s="9"/>
      <c r="O86" s="9"/>
      <c r="P86" s="525"/>
      <c r="Q86" s="526"/>
      <c r="R86" s="521"/>
      <c r="S86" s="522"/>
      <c r="T86" s="521"/>
      <c r="U86" s="522"/>
      <c r="V86" s="303"/>
      <c r="W86" s="303"/>
      <c r="X86" s="366"/>
      <c r="Y86" s="367"/>
      <c r="Z86" s="357"/>
      <c r="AA86" s="358"/>
      <c r="AB86" s="357"/>
      <c r="AC86" s="358"/>
      <c r="AD86" s="18"/>
      <c r="AO86" s="197" t="str">
        <f>IF(CNGE_2023_M1_Secc1_Sub1!Q77="","",CNGE_2023_M1_Secc1_Sub1!Q77)</f>
        <v/>
      </c>
      <c r="AT86" s="197">
        <f t="shared" si="0"/>
        <v>0</v>
      </c>
      <c r="AU86" s="197">
        <f t="shared" si="1"/>
        <v>0</v>
      </c>
      <c r="AW86" s="197">
        <f t="shared" si="6"/>
        <v>0</v>
      </c>
      <c r="AY86" s="197">
        <f t="shared" si="2"/>
        <v>0</v>
      </c>
      <c r="BA86" s="256"/>
      <c r="BB86" s="256"/>
      <c r="BC86" s="256">
        <f t="shared" si="7"/>
        <v>0</v>
      </c>
      <c r="BD86" s="256">
        <f t="shared" si="8"/>
        <v>0</v>
      </c>
      <c r="BE86" s="256">
        <f t="shared" si="9"/>
        <v>0</v>
      </c>
      <c r="BF86" s="256">
        <f t="shared" si="10"/>
        <v>0</v>
      </c>
      <c r="BG86" s="256">
        <f t="shared" si="11"/>
        <v>0</v>
      </c>
      <c r="BH86" s="256">
        <f t="shared" si="12"/>
        <v>0</v>
      </c>
      <c r="BI86" s="256">
        <f t="shared" si="13"/>
        <v>0</v>
      </c>
      <c r="BJ86" s="256">
        <f t="shared" si="14"/>
        <v>0</v>
      </c>
      <c r="BK86" s="256"/>
      <c r="BL86" s="256">
        <f t="shared" si="3"/>
        <v>22</v>
      </c>
      <c r="BM86" s="256">
        <f t="shared" si="4"/>
        <v>20</v>
      </c>
      <c r="BN86" s="256"/>
      <c r="BO86" s="256">
        <f t="shared" si="15"/>
        <v>0</v>
      </c>
    </row>
    <row r="87" spans="1:67" ht="15" customHeight="1">
      <c r="A87" s="41"/>
      <c r="B87" s="30"/>
      <c r="C87" s="63" t="s">
        <v>108</v>
      </c>
      <c r="D87" s="464" t="str">
        <f>IF(CNGE_2023_M1_Secc1_Sub1!D77="","",CNGE_2023_M1_Secc1_Sub1!D77)</f>
        <v/>
      </c>
      <c r="E87" s="465"/>
      <c r="F87" s="465"/>
      <c r="G87" s="466"/>
      <c r="H87" s="357"/>
      <c r="I87" s="358"/>
      <c r="J87" s="357"/>
      <c r="K87" s="358"/>
      <c r="L87" s="303"/>
      <c r="M87" s="303"/>
      <c r="N87" s="9"/>
      <c r="O87" s="9"/>
      <c r="P87" s="525"/>
      <c r="Q87" s="526"/>
      <c r="R87" s="521"/>
      <c r="S87" s="522"/>
      <c r="T87" s="521"/>
      <c r="U87" s="522"/>
      <c r="V87" s="303"/>
      <c r="W87" s="303"/>
      <c r="X87" s="366"/>
      <c r="Y87" s="367"/>
      <c r="Z87" s="357"/>
      <c r="AA87" s="358"/>
      <c r="AB87" s="357"/>
      <c r="AC87" s="358"/>
      <c r="AD87" s="18"/>
      <c r="AO87" s="197" t="str">
        <f>IF(CNGE_2023_M1_Secc1_Sub1!Q78="","",CNGE_2023_M1_Secc1_Sub1!Q78)</f>
        <v/>
      </c>
      <c r="AT87" s="197">
        <f t="shared" si="0"/>
        <v>0</v>
      </c>
      <c r="AU87" s="197">
        <f t="shared" si="1"/>
        <v>0</v>
      </c>
      <c r="AW87" s="197">
        <f t="shared" si="6"/>
        <v>0</v>
      </c>
      <c r="AY87" s="197">
        <f t="shared" si="2"/>
        <v>0</v>
      </c>
      <c r="BA87" s="256"/>
      <c r="BB87" s="256"/>
      <c r="BC87" s="256">
        <f t="shared" si="7"/>
        <v>0</v>
      </c>
      <c r="BD87" s="256">
        <f t="shared" si="8"/>
        <v>0</v>
      </c>
      <c r="BE87" s="256">
        <f t="shared" si="9"/>
        <v>0</v>
      </c>
      <c r="BF87" s="256">
        <f t="shared" si="10"/>
        <v>0</v>
      </c>
      <c r="BG87" s="256">
        <f t="shared" si="11"/>
        <v>0</v>
      </c>
      <c r="BH87" s="256">
        <f t="shared" si="12"/>
        <v>0</v>
      </c>
      <c r="BI87" s="256">
        <f t="shared" si="13"/>
        <v>0</v>
      </c>
      <c r="BJ87" s="256">
        <f t="shared" si="14"/>
        <v>0</v>
      </c>
      <c r="BK87" s="256"/>
      <c r="BL87" s="256">
        <f t="shared" si="3"/>
        <v>22</v>
      </c>
      <c r="BM87" s="256">
        <f t="shared" si="4"/>
        <v>20</v>
      </c>
      <c r="BN87" s="256"/>
      <c r="BO87" s="256">
        <f t="shared" si="15"/>
        <v>0</v>
      </c>
    </row>
    <row r="88" spans="1:67" ht="15" customHeight="1">
      <c r="A88" s="41"/>
      <c r="B88" s="30"/>
      <c r="C88" s="63" t="s">
        <v>109</v>
      </c>
      <c r="D88" s="464" t="str">
        <f>IF(CNGE_2023_M1_Secc1_Sub1!D78="","",CNGE_2023_M1_Secc1_Sub1!D78)</f>
        <v/>
      </c>
      <c r="E88" s="465"/>
      <c r="F88" s="465"/>
      <c r="G88" s="466"/>
      <c r="H88" s="357"/>
      <c r="I88" s="358"/>
      <c r="J88" s="357"/>
      <c r="K88" s="358"/>
      <c r="L88" s="303"/>
      <c r="M88" s="303"/>
      <c r="N88" s="9"/>
      <c r="O88" s="9"/>
      <c r="P88" s="525"/>
      <c r="Q88" s="526"/>
      <c r="R88" s="521"/>
      <c r="S88" s="522"/>
      <c r="T88" s="521"/>
      <c r="U88" s="522"/>
      <c r="V88" s="303"/>
      <c r="W88" s="303"/>
      <c r="X88" s="366"/>
      <c r="Y88" s="367"/>
      <c r="Z88" s="357"/>
      <c r="AA88" s="358"/>
      <c r="AB88" s="357"/>
      <c r="AC88" s="358"/>
      <c r="AD88" s="18"/>
      <c r="AO88" s="197" t="str">
        <f>IF(CNGE_2023_M1_Secc1_Sub1!Q79="","",CNGE_2023_M1_Secc1_Sub1!Q79)</f>
        <v/>
      </c>
      <c r="AT88" s="197">
        <f t="shared" si="0"/>
        <v>0</v>
      </c>
      <c r="AU88" s="197">
        <f t="shared" si="1"/>
        <v>0</v>
      </c>
      <c r="AW88" s="197">
        <f t="shared" si="6"/>
        <v>0</v>
      </c>
      <c r="AY88" s="197">
        <f t="shared" si="2"/>
        <v>0</v>
      </c>
      <c r="BA88" s="256"/>
      <c r="BB88" s="256"/>
      <c r="BC88" s="256">
        <f t="shared" si="7"/>
        <v>0</v>
      </c>
      <c r="BD88" s="256">
        <f t="shared" si="8"/>
        <v>0</v>
      </c>
      <c r="BE88" s="256">
        <f t="shared" si="9"/>
        <v>0</v>
      </c>
      <c r="BF88" s="256">
        <f t="shared" si="10"/>
        <v>0</v>
      </c>
      <c r="BG88" s="256">
        <f t="shared" si="11"/>
        <v>0</v>
      </c>
      <c r="BH88" s="256">
        <f t="shared" si="12"/>
        <v>0</v>
      </c>
      <c r="BI88" s="256">
        <f t="shared" si="13"/>
        <v>0</v>
      </c>
      <c r="BJ88" s="256">
        <f t="shared" si="14"/>
        <v>0</v>
      </c>
      <c r="BK88" s="256"/>
      <c r="BL88" s="256">
        <f t="shared" si="3"/>
        <v>22</v>
      </c>
      <c r="BM88" s="256">
        <f t="shared" si="4"/>
        <v>20</v>
      </c>
      <c r="BN88" s="256"/>
      <c r="BO88" s="256">
        <f t="shared" si="15"/>
        <v>0</v>
      </c>
    </row>
    <row r="89" spans="1:67" ht="15" customHeight="1">
      <c r="A89" s="41"/>
      <c r="B89" s="30"/>
      <c r="C89" s="63" t="s">
        <v>110</v>
      </c>
      <c r="D89" s="464" t="str">
        <f>IF(CNGE_2023_M1_Secc1_Sub1!D79="","",CNGE_2023_M1_Secc1_Sub1!D79)</f>
        <v/>
      </c>
      <c r="E89" s="465"/>
      <c r="F89" s="465"/>
      <c r="G89" s="466"/>
      <c r="H89" s="357"/>
      <c r="I89" s="358"/>
      <c r="J89" s="357"/>
      <c r="K89" s="358"/>
      <c r="L89" s="303"/>
      <c r="M89" s="303"/>
      <c r="N89" s="9"/>
      <c r="O89" s="9"/>
      <c r="P89" s="525"/>
      <c r="Q89" s="526"/>
      <c r="R89" s="521"/>
      <c r="S89" s="522"/>
      <c r="T89" s="521"/>
      <c r="U89" s="522"/>
      <c r="V89" s="303"/>
      <c r="W89" s="303"/>
      <c r="X89" s="366"/>
      <c r="Y89" s="367"/>
      <c r="Z89" s="357"/>
      <c r="AA89" s="358"/>
      <c r="AB89" s="357"/>
      <c r="AC89" s="358"/>
      <c r="AD89" s="18"/>
      <c r="AO89" s="197" t="str">
        <f>IF(CNGE_2023_M1_Secc1_Sub1!Q80="","",CNGE_2023_M1_Secc1_Sub1!Q80)</f>
        <v/>
      </c>
      <c r="AT89" s="197">
        <f t="shared" si="0"/>
        <v>0</v>
      </c>
      <c r="AU89" s="197">
        <f t="shared" si="1"/>
        <v>0</v>
      </c>
      <c r="AW89" s="197">
        <f t="shared" si="6"/>
        <v>0</v>
      </c>
      <c r="AY89" s="197">
        <f t="shared" si="2"/>
        <v>0</v>
      </c>
      <c r="BA89" s="256"/>
      <c r="BB89" s="256"/>
      <c r="BC89" s="256">
        <f t="shared" si="7"/>
        <v>0</v>
      </c>
      <c r="BD89" s="256">
        <f t="shared" si="8"/>
        <v>0</v>
      </c>
      <c r="BE89" s="256">
        <f t="shared" si="9"/>
        <v>0</v>
      </c>
      <c r="BF89" s="256">
        <f t="shared" si="10"/>
        <v>0</v>
      </c>
      <c r="BG89" s="256">
        <f t="shared" si="11"/>
        <v>0</v>
      </c>
      <c r="BH89" s="256">
        <f t="shared" si="12"/>
        <v>0</v>
      </c>
      <c r="BI89" s="256">
        <f t="shared" si="13"/>
        <v>0</v>
      </c>
      <c r="BJ89" s="256">
        <f t="shared" si="14"/>
        <v>0</v>
      </c>
      <c r="BK89" s="256"/>
      <c r="BL89" s="256">
        <f t="shared" si="3"/>
        <v>22</v>
      </c>
      <c r="BM89" s="256">
        <f t="shared" si="4"/>
        <v>20</v>
      </c>
      <c r="BN89" s="256"/>
      <c r="BO89" s="256">
        <f t="shared" si="15"/>
        <v>0</v>
      </c>
    </row>
    <row r="90" spans="1:67" ht="15" customHeight="1">
      <c r="A90" s="41"/>
      <c r="B90" s="30"/>
      <c r="C90" s="63" t="s">
        <v>111</v>
      </c>
      <c r="D90" s="464" t="str">
        <f>IF(CNGE_2023_M1_Secc1_Sub1!D80="","",CNGE_2023_M1_Secc1_Sub1!D80)</f>
        <v/>
      </c>
      <c r="E90" s="465"/>
      <c r="F90" s="465"/>
      <c r="G90" s="466"/>
      <c r="H90" s="357"/>
      <c r="I90" s="358"/>
      <c r="J90" s="357"/>
      <c r="K90" s="358"/>
      <c r="L90" s="303"/>
      <c r="M90" s="303"/>
      <c r="N90" s="9"/>
      <c r="O90" s="9"/>
      <c r="P90" s="525"/>
      <c r="Q90" s="526"/>
      <c r="R90" s="521"/>
      <c r="S90" s="522"/>
      <c r="T90" s="521"/>
      <c r="U90" s="522"/>
      <c r="V90" s="303"/>
      <c r="W90" s="303"/>
      <c r="X90" s="366"/>
      <c r="Y90" s="367"/>
      <c r="Z90" s="357"/>
      <c r="AA90" s="358"/>
      <c r="AB90" s="357"/>
      <c r="AC90" s="358"/>
      <c r="AD90" s="18"/>
      <c r="AO90" s="197" t="str">
        <f>IF(CNGE_2023_M1_Secc1_Sub1!Q81="","",CNGE_2023_M1_Secc1_Sub1!Q81)</f>
        <v/>
      </c>
      <c r="AT90" s="197">
        <f t="shared" si="0"/>
        <v>0</v>
      </c>
      <c r="AU90" s="197">
        <f t="shared" si="1"/>
        <v>0</v>
      </c>
      <c r="AW90" s="197">
        <f t="shared" si="6"/>
        <v>0</v>
      </c>
      <c r="AY90" s="197">
        <f t="shared" si="2"/>
        <v>0</v>
      </c>
      <c r="BA90" s="256"/>
      <c r="BB90" s="256"/>
      <c r="BC90" s="256">
        <f t="shared" si="7"/>
        <v>0</v>
      </c>
      <c r="BD90" s="256">
        <f t="shared" si="8"/>
        <v>0</v>
      </c>
      <c r="BE90" s="256">
        <f t="shared" si="9"/>
        <v>0</v>
      </c>
      <c r="BF90" s="256">
        <f t="shared" si="10"/>
        <v>0</v>
      </c>
      <c r="BG90" s="256">
        <f t="shared" si="11"/>
        <v>0</v>
      </c>
      <c r="BH90" s="256">
        <f t="shared" si="12"/>
        <v>0</v>
      </c>
      <c r="BI90" s="256">
        <f t="shared" si="13"/>
        <v>0</v>
      </c>
      <c r="BJ90" s="256">
        <f t="shared" si="14"/>
        <v>0</v>
      </c>
      <c r="BK90" s="256"/>
      <c r="BL90" s="256">
        <f t="shared" si="3"/>
        <v>22</v>
      </c>
      <c r="BM90" s="256">
        <f t="shared" si="4"/>
        <v>20</v>
      </c>
      <c r="BN90" s="256"/>
      <c r="BO90" s="256">
        <f t="shared" si="15"/>
        <v>0</v>
      </c>
    </row>
    <row r="91" spans="1:67" ht="15" customHeight="1">
      <c r="A91" s="41"/>
      <c r="B91" s="30"/>
      <c r="C91" s="63" t="s">
        <v>112</v>
      </c>
      <c r="D91" s="464" t="str">
        <f>IF(CNGE_2023_M1_Secc1_Sub1!D81="","",CNGE_2023_M1_Secc1_Sub1!D81)</f>
        <v/>
      </c>
      <c r="E91" s="465"/>
      <c r="F91" s="465"/>
      <c r="G91" s="466"/>
      <c r="H91" s="357"/>
      <c r="I91" s="358"/>
      <c r="J91" s="357"/>
      <c r="K91" s="358"/>
      <c r="L91" s="303"/>
      <c r="M91" s="303"/>
      <c r="N91" s="9"/>
      <c r="O91" s="9"/>
      <c r="P91" s="525"/>
      <c r="Q91" s="526"/>
      <c r="R91" s="521"/>
      <c r="S91" s="522"/>
      <c r="T91" s="521"/>
      <c r="U91" s="522"/>
      <c r="V91" s="303"/>
      <c r="W91" s="303"/>
      <c r="X91" s="366"/>
      <c r="Y91" s="367"/>
      <c r="Z91" s="357"/>
      <c r="AA91" s="358"/>
      <c r="AB91" s="357"/>
      <c r="AC91" s="358"/>
      <c r="AD91" s="18"/>
      <c r="AO91" s="197" t="str">
        <f>IF(CNGE_2023_M1_Secc1_Sub1!Q82="","",CNGE_2023_M1_Secc1_Sub1!Q82)</f>
        <v/>
      </c>
      <c r="AT91" s="197">
        <f t="shared" si="0"/>
        <v>0</v>
      </c>
      <c r="AU91" s="197">
        <f t="shared" si="1"/>
        <v>0</v>
      </c>
      <c r="AW91" s="197">
        <f t="shared" si="6"/>
        <v>0</v>
      </c>
      <c r="AY91" s="197">
        <f t="shared" si="2"/>
        <v>0</v>
      </c>
      <c r="BA91" s="256"/>
      <c r="BB91" s="256"/>
      <c r="BC91" s="256">
        <f t="shared" si="7"/>
        <v>0</v>
      </c>
      <c r="BD91" s="256">
        <f t="shared" si="8"/>
        <v>0</v>
      </c>
      <c r="BE91" s="256">
        <f t="shared" si="9"/>
        <v>0</v>
      </c>
      <c r="BF91" s="256">
        <f t="shared" si="10"/>
        <v>0</v>
      </c>
      <c r="BG91" s="256">
        <f t="shared" si="11"/>
        <v>0</v>
      </c>
      <c r="BH91" s="256">
        <f t="shared" si="12"/>
        <v>0</v>
      </c>
      <c r="BI91" s="256">
        <f t="shared" si="13"/>
        <v>0</v>
      </c>
      <c r="BJ91" s="256">
        <f t="shared" si="14"/>
        <v>0</v>
      </c>
      <c r="BK91" s="256"/>
      <c r="BL91" s="256">
        <f t="shared" si="3"/>
        <v>22</v>
      </c>
      <c r="BM91" s="256">
        <f t="shared" si="4"/>
        <v>20</v>
      </c>
      <c r="BN91" s="256"/>
      <c r="BO91" s="256">
        <f t="shared" si="15"/>
        <v>0</v>
      </c>
    </row>
    <row r="92" spans="1:67" ht="15" customHeight="1">
      <c r="A92" s="41"/>
      <c r="B92" s="30"/>
      <c r="C92" s="63" t="s">
        <v>113</v>
      </c>
      <c r="D92" s="464" t="str">
        <f>IF(CNGE_2023_M1_Secc1_Sub1!D82="","",CNGE_2023_M1_Secc1_Sub1!D82)</f>
        <v/>
      </c>
      <c r="E92" s="465"/>
      <c r="F92" s="465"/>
      <c r="G92" s="466"/>
      <c r="H92" s="357"/>
      <c r="I92" s="358"/>
      <c r="J92" s="357"/>
      <c r="K92" s="358"/>
      <c r="L92" s="303"/>
      <c r="M92" s="303"/>
      <c r="N92" s="9"/>
      <c r="O92" s="9"/>
      <c r="P92" s="525"/>
      <c r="Q92" s="526"/>
      <c r="R92" s="521"/>
      <c r="S92" s="522"/>
      <c r="T92" s="521"/>
      <c r="U92" s="522"/>
      <c r="V92" s="303"/>
      <c r="W92" s="303"/>
      <c r="X92" s="366"/>
      <c r="Y92" s="367"/>
      <c r="Z92" s="357"/>
      <c r="AA92" s="358"/>
      <c r="AB92" s="357"/>
      <c r="AC92" s="358"/>
      <c r="AD92" s="18"/>
      <c r="AO92" s="197" t="str">
        <f>IF(CNGE_2023_M1_Secc1_Sub1!Q83="","",CNGE_2023_M1_Secc1_Sub1!Q83)</f>
        <v/>
      </c>
      <c r="AT92" s="197">
        <f t="shared" si="0"/>
        <v>0</v>
      </c>
      <c r="AU92" s="197">
        <f t="shared" si="1"/>
        <v>0</v>
      </c>
      <c r="AW92" s="197">
        <f t="shared" si="6"/>
        <v>0</v>
      </c>
      <c r="AY92" s="197">
        <f t="shared" si="2"/>
        <v>0</v>
      </c>
      <c r="BA92" s="256"/>
      <c r="BB92" s="256"/>
      <c r="BC92" s="256">
        <f t="shared" si="7"/>
        <v>0</v>
      </c>
      <c r="BD92" s="256">
        <f t="shared" si="8"/>
        <v>0</v>
      </c>
      <c r="BE92" s="256">
        <f t="shared" si="9"/>
        <v>0</v>
      </c>
      <c r="BF92" s="256">
        <f t="shared" si="10"/>
        <v>0</v>
      </c>
      <c r="BG92" s="256">
        <f t="shared" si="11"/>
        <v>0</v>
      </c>
      <c r="BH92" s="256">
        <f t="shared" si="12"/>
        <v>0</v>
      </c>
      <c r="BI92" s="256">
        <f t="shared" si="13"/>
        <v>0</v>
      </c>
      <c r="BJ92" s="256">
        <f t="shared" si="14"/>
        <v>0</v>
      </c>
      <c r="BK92" s="256"/>
      <c r="BL92" s="256">
        <f t="shared" si="3"/>
        <v>22</v>
      </c>
      <c r="BM92" s="256">
        <f t="shared" si="4"/>
        <v>20</v>
      </c>
      <c r="BN92" s="256"/>
      <c r="BO92" s="256">
        <f t="shared" si="15"/>
        <v>0</v>
      </c>
    </row>
    <row r="93" spans="1:67" ht="15" customHeight="1">
      <c r="A93" s="41"/>
      <c r="B93" s="30"/>
      <c r="C93" s="63" t="s">
        <v>114</v>
      </c>
      <c r="D93" s="464" t="str">
        <f>IF(CNGE_2023_M1_Secc1_Sub1!D83="","",CNGE_2023_M1_Secc1_Sub1!D83)</f>
        <v/>
      </c>
      <c r="E93" s="465"/>
      <c r="F93" s="465"/>
      <c r="G93" s="466"/>
      <c r="H93" s="357"/>
      <c r="I93" s="358"/>
      <c r="J93" s="357"/>
      <c r="K93" s="358"/>
      <c r="L93" s="303"/>
      <c r="M93" s="303"/>
      <c r="N93" s="9"/>
      <c r="O93" s="9"/>
      <c r="P93" s="525"/>
      <c r="Q93" s="526"/>
      <c r="R93" s="521"/>
      <c r="S93" s="522"/>
      <c r="T93" s="521"/>
      <c r="U93" s="522"/>
      <c r="V93" s="303"/>
      <c r="W93" s="303"/>
      <c r="X93" s="366"/>
      <c r="Y93" s="367"/>
      <c r="Z93" s="357"/>
      <c r="AA93" s="358"/>
      <c r="AB93" s="357"/>
      <c r="AC93" s="358"/>
      <c r="AD93" s="18"/>
      <c r="AO93" s="197" t="str">
        <f>IF(CNGE_2023_M1_Secc1_Sub1!Q84="","",CNGE_2023_M1_Secc1_Sub1!Q84)</f>
        <v/>
      </c>
      <c r="AT93" s="197">
        <f t="shared" si="0"/>
        <v>0</v>
      </c>
      <c r="AU93" s="197">
        <f t="shared" si="1"/>
        <v>0</v>
      </c>
      <c r="AW93" s="197">
        <f t="shared" si="6"/>
        <v>0</v>
      </c>
      <c r="AY93" s="197">
        <f t="shared" si="2"/>
        <v>0</v>
      </c>
      <c r="BA93" s="256"/>
      <c r="BB93" s="256"/>
      <c r="BC93" s="256">
        <f t="shared" si="7"/>
        <v>0</v>
      </c>
      <c r="BD93" s="256">
        <f t="shared" si="8"/>
        <v>0</v>
      </c>
      <c r="BE93" s="256">
        <f t="shared" si="9"/>
        <v>0</v>
      </c>
      <c r="BF93" s="256">
        <f t="shared" si="10"/>
        <v>0</v>
      </c>
      <c r="BG93" s="256">
        <f t="shared" si="11"/>
        <v>0</v>
      </c>
      <c r="BH93" s="256">
        <f t="shared" si="12"/>
        <v>0</v>
      </c>
      <c r="BI93" s="256">
        <f t="shared" si="13"/>
        <v>0</v>
      </c>
      <c r="BJ93" s="256">
        <f t="shared" si="14"/>
        <v>0</v>
      </c>
      <c r="BK93" s="256"/>
      <c r="BL93" s="256">
        <f t="shared" si="3"/>
        <v>22</v>
      </c>
      <c r="BM93" s="256">
        <f t="shared" si="4"/>
        <v>20</v>
      </c>
      <c r="BN93" s="256"/>
      <c r="BO93" s="256">
        <f t="shared" si="15"/>
        <v>0</v>
      </c>
    </row>
    <row r="94" spans="1:67" ht="15" customHeight="1">
      <c r="A94" s="41"/>
      <c r="B94" s="30"/>
      <c r="C94" s="63" t="s">
        <v>115</v>
      </c>
      <c r="D94" s="464" t="str">
        <f>IF(CNGE_2023_M1_Secc1_Sub1!D84="","",CNGE_2023_M1_Secc1_Sub1!D84)</f>
        <v/>
      </c>
      <c r="E94" s="465"/>
      <c r="F94" s="465"/>
      <c r="G94" s="466"/>
      <c r="H94" s="357"/>
      <c r="I94" s="358"/>
      <c r="J94" s="357"/>
      <c r="K94" s="358"/>
      <c r="L94" s="303"/>
      <c r="M94" s="303"/>
      <c r="N94" s="9"/>
      <c r="O94" s="9"/>
      <c r="P94" s="525"/>
      <c r="Q94" s="526"/>
      <c r="R94" s="521"/>
      <c r="S94" s="522"/>
      <c r="T94" s="521"/>
      <c r="U94" s="522"/>
      <c r="V94" s="303"/>
      <c r="W94" s="303"/>
      <c r="X94" s="366"/>
      <c r="Y94" s="367"/>
      <c r="Z94" s="357"/>
      <c r="AA94" s="358"/>
      <c r="AB94" s="357"/>
      <c r="AC94" s="358"/>
      <c r="AD94" s="18"/>
      <c r="AO94" s="197" t="str">
        <f>IF(CNGE_2023_M1_Secc1_Sub1!Q85="","",CNGE_2023_M1_Secc1_Sub1!Q85)</f>
        <v/>
      </c>
      <c r="AT94" s="197">
        <f t="shared" si="0"/>
        <v>0</v>
      </c>
      <c r="AU94" s="197">
        <f t="shared" si="1"/>
        <v>0</v>
      </c>
      <c r="AW94" s="197">
        <f t="shared" si="6"/>
        <v>0</v>
      </c>
      <c r="AY94" s="197">
        <f t="shared" si="2"/>
        <v>0</v>
      </c>
      <c r="BA94" s="256"/>
      <c r="BB94" s="256"/>
      <c r="BC94" s="256">
        <f t="shared" si="7"/>
        <v>0</v>
      </c>
      <c r="BD94" s="256">
        <f t="shared" si="8"/>
        <v>0</v>
      </c>
      <c r="BE94" s="256">
        <f t="shared" si="9"/>
        <v>0</v>
      </c>
      <c r="BF94" s="256">
        <f t="shared" si="10"/>
        <v>0</v>
      </c>
      <c r="BG94" s="256">
        <f t="shared" si="11"/>
        <v>0</v>
      </c>
      <c r="BH94" s="256">
        <f t="shared" si="12"/>
        <v>0</v>
      </c>
      <c r="BI94" s="256">
        <f t="shared" si="13"/>
        <v>0</v>
      </c>
      <c r="BJ94" s="256">
        <f t="shared" si="14"/>
        <v>0</v>
      </c>
      <c r="BK94" s="256"/>
      <c r="BL94" s="256">
        <f t="shared" si="3"/>
        <v>22</v>
      </c>
      <c r="BM94" s="256">
        <f t="shared" si="4"/>
        <v>20</v>
      </c>
      <c r="BN94" s="256"/>
      <c r="BO94" s="256">
        <f t="shared" si="15"/>
        <v>0</v>
      </c>
    </row>
    <row r="95" spans="1:67" ht="15" customHeight="1">
      <c r="A95" s="41"/>
      <c r="B95" s="30"/>
      <c r="C95" s="63" t="s">
        <v>116</v>
      </c>
      <c r="D95" s="464" t="str">
        <f>IF(CNGE_2023_M1_Secc1_Sub1!D85="","",CNGE_2023_M1_Secc1_Sub1!D85)</f>
        <v/>
      </c>
      <c r="E95" s="465"/>
      <c r="F95" s="465"/>
      <c r="G95" s="466"/>
      <c r="H95" s="357"/>
      <c r="I95" s="358"/>
      <c r="J95" s="357"/>
      <c r="K95" s="358"/>
      <c r="L95" s="303"/>
      <c r="M95" s="303"/>
      <c r="N95" s="9"/>
      <c r="O95" s="9"/>
      <c r="P95" s="525"/>
      <c r="Q95" s="526"/>
      <c r="R95" s="521"/>
      <c r="S95" s="522"/>
      <c r="T95" s="521"/>
      <c r="U95" s="522"/>
      <c r="V95" s="303"/>
      <c r="W95" s="303"/>
      <c r="X95" s="366"/>
      <c r="Y95" s="367"/>
      <c r="Z95" s="357"/>
      <c r="AA95" s="358"/>
      <c r="AB95" s="357"/>
      <c r="AC95" s="358"/>
      <c r="AD95" s="18"/>
      <c r="AO95" s="197" t="str">
        <f>IF(CNGE_2023_M1_Secc1_Sub1!Q86="","",CNGE_2023_M1_Secc1_Sub1!Q86)</f>
        <v/>
      </c>
      <c r="AT95" s="197">
        <f t="shared" si="0"/>
        <v>0</v>
      </c>
      <c r="AU95" s="197">
        <f t="shared" si="1"/>
        <v>0</v>
      </c>
      <c r="AW95" s="197">
        <f t="shared" si="6"/>
        <v>0</v>
      </c>
      <c r="AY95" s="197">
        <f t="shared" si="2"/>
        <v>0</v>
      </c>
      <c r="BA95" s="256"/>
      <c r="BB95" s="256"/>
      <c r="BC95" s="256">
        <f t="shared" si="7"/>
        <v>0</v>
      </c>
      <c r="BD95" s="256">
        <f t="shared" si="8"/>
        <v>0</v>
      </c>
      <c r="BE95" s="256">
        <f t="shared" si="9"/>
        <v>0</v>
      </c>
      <c r="BF95" s="256">
        <f t="shared" si="10"/>
        <v>0</v>
      </c>
      <c r="BG95" s="256">
        <f t="shared" si="11"/>
        <v>0</v>
      </c>
      <c r="BH95" s="256">
        <f t="shared" si="12"/>
        <v>0</v>
      </c>
      <c r="BI95" s="256">
        <f t="shared" si="13"/>
        <v>0</v>
      </c>
      <c r="BJ95" s="256">
        <f t="shared" si="14"/>
        <v>0</v>
      </c>
      <c r="BK95" s="256"/>
      <c r="BL95" s="256">
        <f t="shared" si="3"/>
        <v>22</v>
      </c>
      <c r="BM95" s="256">
        <f t="shared" si="4"/>
        <v>20</v>
      </c>
      <c r="BN95" s="256"/>
      <c r="BO95" s="256">
        <f t="shared" si="15"/>
        <v>0</v>
      </c>
    </row>
    <row r="96" spans="1:67" ht="15" customHeight="1">
      <c r="A96" s="41"/>
      <c r="B96" s="30"/>
      <c r="C96" s="63" t="s">
        <v>117</v>
      </c>
      <c r="D96" s="464" t="str">
        <f>IF(CNGE_2023_M1_Secc1_Sub1!D86="","",CNGE_2023_M1_Secc1_Sub1!D86)</f>
        <v/>
      </c>
      <c r="E96" s="465"/>
      <c r="F96" s="465"/>
      <c r="G96" s="466"/>
      <c r="H96" s="357"/>
      <c r="I96" s="358"/>
      <c r="J96" s="357"/>
      <c r="K96" s="358"/>
      <c r="L96" s="303"/>
      <c r="M96" s="303"/>
      <c r="N96" s="9"/>
      <c r="O96" s="9"/>
      <c r="P96" s="525"/>
      <c r="Q96" s="526"/>
      <c r="R96" s="521"/>
      <c r="S96" s="522"/>
      <c r="T96" s="521"/>
      <c r="U96" s="522"/>
      <c r="V96" s="303"/>
      <c r="W96" s="303"/>
      <c r="X96" s="366"/>
      <c r="Y96" s="367"/>
      <c r="Z96" s="357"/>
      <c r="AA96" s="358"/>
      <c r="AB96" s="357"/>
      <c r="AC96" s="358"/>
      <c r="AD96" s="18"/>
      <c r="AO96" s="197" t="str">
        <f>IF(CNGE_2023_M1_Secc1_Sub1!Q87="","",CNGE_2023_M1_Secc1_Sub1!Q87)</f>
        <v/>
      </c>
      <c r="AT96" s="197">
        <f t="shared" si="0"/>
        <v>0</v>
      </c>
      <c r="AU96" s="197">
        <f t="shared" si="1"/>
        <v>0</v>
      </c>
      <c r="AW96" s="197">
        <f t="shared" si="6"/>
        <v>0</v>
      </c>
      <c r="AY96" s="197">
        <f t="shared" si="2"/>
        <v>0</v>
      </c>
      <c r="BA96" s="256"/>
      <c r="BB96" s="256"/>
      <c r="BC96" s="256">
        <f t="shared" si="7"/>
        <v>0</v>
      </c>
      <c r="BD96" s="256">
        <f t="shared" si="8"/>
        <v>0</v>
      </c>
      <c r="BE96" s="256">
        <f t="shared" si="9"/>
        <v>0</v>
      </c>
      <c r="BF96" s="256">
        <f t="shared" si="10"/>
        <v>0</v>
      </c>
      <c r="BG96" s="256">
        <f t="shared" si="11"/>
        <v>0</v>
      </c>
      <c r="BH96" s="256">
        <f t="shared" si="12"/>
        <v>0</v>
      </c>
      <c r="BI96" s="256">
        <f t="shared" si="13"/>
        <v>0</v>
      </c>
      <c r="BJ96" s="256">
        <f t="shared" si="14"/>
        <v>0</v>
      </c>
      <c r="BK96" s="256"/>
      <c r="BL96" s="256">
        <f t="shared" si="3"/>
        <v>22</v>
      </c>
      <c r="BM96" s="256">
        <f t="shared" si="4"/>
        <v>20</v>
      </c>
      <c r="BN96" s="256"/>
      <c r="BO96" s="256">
        <f t="shared" si="15"/>
        <v>0</v>
      </c>
    </row>
    <row r="97" spans="1:67" ht="15" customHeight="1">
      <c r="A97" s="41"/>
      <c r="B97" s="30"/>
      <c r="C97" s="63" t="s">
        <v>118</v>
      </c>
      <c r="D97" s="464" t="str">
        <f>IF(CNGE_2023_M1_Secc1_Sub1!D87="","",CNGE_2023_M1_Secc1_Sub1!D87)</f>
        <v/>
      </c>
      <c r="E97" s="465"/>
      <c r="F97" s="465"/>
      <c r="G97" s="466"/>
      <c r="H97" s="357"/>
      <c r="I97" s="358"/>
      <c r="J97" s="357"/>
      <c r="K97" s="358"/>
      <c r="L97" s="303"/>
      <c r="M97" s="303"/>
      <c r="N97" s="9"/>
      <c r="O97" s="9"/>
      <c r="P97" s="525"/>
      <c r="Q97" s="526"/>
      <c r="R97" s="521"/>
      <c r="S97" s="522"/>
      <c r="T97" s="521"/>
      <c r="U97" s="522"/>
      <c r="V97" s="303"/>
      <c r="W97" s="303"/>
      <c r="X97" s="366"/>
      <c r="Y97" s="367"/>
      <c r="Z97" s="357"/>
      <c r="AA97" s="358"/>
      <c r="AB97" s="357"/>
      <c r="AC97" s="358"/>
      <c r="AD97" s="18"/>
      <c r="AO97" s="197" t="str">
        <f>IF(CNGE_2023_M1_Secc1_Sub1!Q88="","",CNGE_2023_M1_Secc1_Sub1!Q88)</f>
        <v/>
      </c>
      <c r="AT97" s="197">
        <f t="shared" si="0"/>
        <v>0</v>
      </c>
      <c r="AU97" s="197">
        <f t="shared" si="1"/>
        <v>0</v>
      </c>
      <c r="AW97" s="197">
        <f t="shared" si="6"/>
        <v>0</v>
      </c>
      <c r="AY97" s="197">
        <f t="shared" si="2"/>
        <v>0</v>
      </c>
      <c r="BA97" s="256"/>
      <c r="BB97" s="256"/>
      <c r="BC97" s="256">
        <f t="shared" si="7"/>
        <v>0</v>
      </c>
      <c r="BD97" s="256">
        <f t="shared" si="8"/>
        <v>0</v>
      </c>
      <c r="BE97" s="256">
        <f t="shared" si="9"/>
        <v>0</v>
      </c>
      <c r="BF97" s="256">
        <f t="shared" si="10"/>
        <v>0</v>
      </c>
      <c r="BG97" s="256">
        <f t="shared" si="11"/>
        <v>0</v>
      </c>
      <c r="BH97" s="256">
        <f t="shared" si="12"/>
        <v>0</v>
      </c>
      <c r="BI97" s="256">
        <f t="shared" si="13"/>
        <v>0</v>
      </c>
      <c r="BJ97" s="256">
        <f t="shared" si="14"/>
        <v>0</v>
      </c>
      <c r="BK97" s="256"/>
      <c r="BL97" s="256">
        <f t="shared" si="3"/>
        <v>22</v>
      </c>
      <c r="BM97" s="256">
        <f t="shared" si="4"/>
        <v>20</v>
      </c>
      <c r="BN97" s="256"/>
      <c r="BO97" s="256">
        <f t="shared" si="15"/>
        <v>0</v>
      </c>
    </row>
    <row r="98" spans="1:67" ht="15" customHeight="1">
      <c r="A98" s="41"/>
      <c r="B98" s="30"/>
      <c r="C98" s="63" t="s">
        <v>119</v>
      </c>
      <c r="D98" s="464" t="str">
        <f>IF(CNGE_2023_M1_Secc1_Sub1!D88="","",CNGE_2023_M1_Secc1_Sub1!D88)</f>
        <v/>
      </c>
      <c r="E98" s="465"/>
      <c r="F98" s="465"/>
      <c r="G98" s="466"/>
      <c r="H98" s="357"/>
      <c r="I98" s="358"/>
      <c r="J98" s="357"/>
      <c r="K98" s="358"/>
      <c r="L98" s="303"/>
      <c r="M98" s="303"/>
      <c r="N98" s="9"/>
      <c r="O98" s="9"/>
      <c r="P98" s="525"/>
      <c r="Q98" s="526"/>
      <c r="R98" s="521"/>
      <c r="S98" s="522"/>
      <c r="T98" s="521"/>
      <c r="U98" s="522"/>
      <c r="V98" s="303"/>
      <c r="W98" s="303"/>
      <c r="X98" s="366"/>
      <c r="Y98" s="367"/>
      <c r="Z98" s="357"/>
      <c r="AA98" s="358"/>
      <c r="AB98" s="357"/>
      <c r="AC98" s="358"/>
      <c r="AD98" s="18"/>
      <c r="AO98" s="197" t="str">
        <f>IF(CNGE_2023_M1_Secc1_Sub1!Q89="","",CNGE_2023_M1_Secc1_Sub1!Q89)</f>
        <v/>
      </c>
      <c r="AT98" s="197">
        <f t="shared" si="0"/>
        <v>0</v>
      </c>
      <c r="AU98" s="197">
        <f t="shared" si="1"/>
        <v>0</v>
      </c>
      <c r="AW98" s="197">
        <f t="shared" si="6"/>
        <v>0</v>
      </c>
      <c r="AY98" s="197">
        <f t="shared" si="2"/>
        <v>0</v>
      </c>
      <c r="BA98" s="256"/>
      <c r="BB98" s="256"/>
      <c r="BC98" s="256">
        <f t="shared" si="7"/>
        <v>0</v>
      </c>
      <c r="BD98" s="256">
        <f t="shared" si="8"/>
        <v>0</v>
      </c>
      <c r="BE98" s="256">
        <f t="shared" si="9"/>
        <v>0</v>
      </c>
      <c r="BF98" s="256">
        <f t="shared" si="10"/>
        <v>0</v>
      </c>
      <c r="BG98" s="256">
        <f t="shared" si="11"/>
        <v>0</v>
      </c>
      <c r="BH98" s="256">
        <f t="shared" si="12"/>
        <v>0</v>
      </c>
      <c r="BI98" s="256">
        <f t="shared" si="13"/>
        <v>0</v>
      </c>
      <c r="BJ98" s="256">
        <f t="shared" si="14"/>
        <v>0</v>
      </c>
      <c r="BK98" s="256"/>
      <c r="BL98" s="256">
        <f t="shared" si="3"/>
        <v>22</v>
      </c>
      <c r="BM98" s="256">
        <f t="shared" si="4"/>
        <v>20</v>
      </c>
      <c r="BN98" s="256"/>
      <c r="BO98" s="256">
        <f t="shared" si="15"/>
        <v>0</v>
      </c>
    </row>
    <row r="99" spans="1:67" ht="15" customHeight="1">
      <c r="A99" s="41"/>
      <c r="B99" s="30"/>
      <c r="C99" s="63" t="s">
        <v>120</v>
      </c>
      <c r="D99" s="464" t="str">
        <f>IF(CNGE_2023_M1_Secc1_Sub1!D89="","",CNGE_2023_M1_Secc1_Sub1!D89)</f>
        <v/>
      </c>
      <c r="E99" s="465"/>
      <c r="F99" s="465"/>
      <c r="G99" s="466"/>
      <c r="H99" s="357"/>
      <c r="I99" s="358"/>
      <c r="J99" s="357"/>
      <c r="K99" s="358"/>
      <c r="L99" s="303"/>
      <c r="M99" s="303"/>
      <c r="N99" s="9"/>
      <c r="O99" s="9"/>
      <c r="P99" s="525"/>
      <c r="Q99" s="526"/>
      <c r="R99" s="521"/>
      <c r="S99" s="522"/>
      <c r="T99" s="521"/>
      <c r="U99" s="522"/>
      <c r="V99" s="303"/>
      <c r="W99" s="303"/>
      <c r="X99" s="366"/>
      <c r="Y99" s="367"/>
      <c r="Z99" s="357"/>
      <c r="AA99" s="358"/>
      <c r="AB99" s="357"/>
      <c r="AC99" s="358"/>
      <c r="AD99" s="18"/>
      <c r="AO99" s="197" t="str">
        <f>IF(CNGE_2023_M1_Secc1_Sub1!Q90="","",CNGE_2023_M1_Secc1_Sub1!Q90)</f>
        <v/>
      </c>
      <c r="AT99" s="197">
        <f t="shared" si="0"/>
        <v>0</v>
      </c>
      <c r="AU99" s="197">
        <f t="shared" si="1"/>
        <v>0</v>
      </c>
      <c r="AW99" s="197">
        <f t="shared" si="6"/>
        <v>0</v>
      </c>
      <c r="AY99" s="197">
        <f t="shared" si="2"/>
        <v>0</v>
      </c>
      <c r="BA99" s="256"/>
      <c r="BB99" s="256"/>
      <c r="BC99" s="256">
        <f t="shared" si="7"/>
        <v>0</v>
      </c>
      <c r="BD99" s="256">
        <f t="shared" si="8"/>
        <v>0</v>
      </c>
      <c r="BE99" s="256">
        <f t="shared" si="9"/>
        <v>0</v>
      </c>
      <c r="BF99" s="256">
        <f t="shared" si="10"/>
        <v>0</v>
      </c>
      <c r="BG99" s="256">
        <f t="shared" si="11"/>
        <v>0</v>
      </c>
      <c r="BH99" s="256">
        <f t="shared" si="12"/>
        <v>0</v>
      </c>
      <c r="BI99" s="256">
        <f t="shared" si="13"/>
        <v>0</v>
      </c>
      <c r="BJ99" s="256">
        <f t="shared" si="14"/>
        <v>0</v>
      </c>
      <c r="BK99" s="256"/>
      <c r="BL99" s="256">
        <f t="shared" si="3"/>
        <v>22</v>
      </c>
      <c r="BM99" s="256">
        <f t="shared" si="4"/>
        <v>20</v>
      </c>
      <c r="BN99" s="256"/>
      <c r="BO99" s="256">
        <f t="shared" si="15"/>
        <v>0</v>
      </c>
    </row>
    <row r="100" spans="1:67" ht="15" customHeight="1">
      <c r="A100" s="41"/>
      <c r="B100" s="30"/>
      <c r="C100" s="63" t="s">
        <v>121</v>
      </c>
      <c r="D100" s="464" t="str">
        <f>IF(CNGE_2023_M1_Secc1_Sub1!D90="","",CNGE_2023_M1_Secc1_Sub1!D90)</f>
        <v/>
      </c>
      <c r="E100" s="465"/>
      <c r="F100" s="465"/>
      <c r="G100" s="466"/>
      <c r="H100" s="357"/>
      <c r="I100" s="358"/>
      <c r="J100" s="357"/>
      <c r="K100" s="358"/>
      <c r="L100" s="303"/>
      <c r="M100" s="303"/>
      <c r="N100" s="9"/>
      <c r="O100" s="9"/>
      <c r="P100" s="525"/>
      <c r="Q100" s="526"/>
      <c r="R100" s="521"/>
      <c r="S100" s="522"/>
      <c r="T100" s="521"/>
      <c r="U100" s="522"/>
      <c r="V100" s="303"/>
      <c r="W100" s="303"/>
      <c r="X100" s="366"/>
      <c r="Y100" s="367"/>
      <c r="Z100" s="357"/>
      <c r="AA100" s="358"/>
      <c r="AB100" s="357"/>
      <c r="AC100" s="358"/>
      <c r="AD100" s="18"/>
      <c r="AO100" s="197" t="str">
        <f>IF(CNGE_2023_M1_Secc1_Sub1!Q91="","",CNGE_2023_M1_Secc1_Sub1!Q91)</f>
        <v/>
      </c>
      <c r="AT100" s="197">
        <f t="shared" si="0"/>
        <v>0</v>
      </c>
      <c r="AU100" s="197">
        <f t="shared" si="1"/>
        <v>0</v>
      </c>
      <c r="AW100" s="197">
        <f t="shared" si="6"/>
        <v>0</v>
      </c>
      <c r="AY100" s="197">
        <f t="shared" si="2"/>
        <v>0</v>
      </c>
      <c r="BA100" s="256"/>
      <c r="BB100" s="256"/>
      <c r="BC100" s="256">
        <f t="shared" si="7"/>
        <v>0</v>
      </c>
      <c r="BD100" s="256">
        <f t="shared" si="8"/>
        <v>0</v>
      </c>
      <c r="BE100" s="256">
        <f t="shared" si="9"/>
        <v>0</v>
      </c>
      <c r="BF100" s="256">
        <f t="shared" si="10"/>
        <v>0</v>
      </c>
      <c r="BG100" s="256">
        <f t="shared" si="11"/>
        <v>0</v>
      </c>
      <c r="BH100" s="256">
        <f t="shared" si="12"/>
        <v>0</v>
      </c>
      <c r="BI100" s="256">
        <f t="shared" si="13"/>
        <v>0</v>
      </c>
      <c r="BJ100" s="256">
        <f t="shared" si="14"/>
        <v>0</v>
      </c>
      <c r="BK100" s="256"/>
      <c r="BL100" s="256">
        <f t="shared" si="3"/>
        <v>22</v>
      </c>
      <c r="BM100" s="256">
        <f t="shared" si="4"/>
        <v>20</v>
      </c>
      <c r="BN100" s="256"/>
      <c r="BO100" s="256">
        <f t="shared" si="15"/>
        <v>0</v>
      </c>
    </row>
    <row r="101" spans="1:67" ht="15" customHeight="1">
      <c r="A101" s="41"/>
      <c r="B101" s="30"/>
      <c r="C101" s="63" t="s">
        <v>122</v>
      </c>
      <c r="D101" s="464" t="str">
        <f>IF(CNGE_2023_M1_Secc1_Sub1!D91="","",CNGE_2023_M1_Secc1_Sub1!D91)</f>
        <v/>
      </c>
      <c r="E101" s="465"/>
      <c r="F101" s="465"/>
      <c r="G101" s="466"/>
      <c r="H101" s="357"/>
      <c r="I101" s="358"/>
      <c r="J101" s="357"/>
      <c r="K101" s="358"/>
      <c r="L101" s="303"/>
      <c r="M101" s="303"/>
      <c r="N101" s="9"/>
      <c r="O101" s="9"/>
      <c r="P101" s="525"/>
      <c r="Q101" s="526"/>
      <c r="R101" s="521"/>
      <c r="S101" s="522"/>
      <c r="T101" s="521"/>
      <c r="U101" s="522"/>
      <c r="V101" s="303"/>
      <c r="W101" s="303"/>
      <c r="X101" s="366"/>
      <c r="Y101" s="367"/>
      <c r="Z101" s="357"/>
      <c r="AA101" s="358"/>
      <c r="AB101" s="357"/>
      <c r="AC101" s="358"/>
      <c r="AD101" s="18"/>
      <c r="AO101" s="197" t="str">
        <f>IF(CNGE_2023_M1_Secc1_Sub1!Q92="","",CNGE_2023_M1_Secc1_Sub1!Q92)</f>
        <v/>
      </c>
      <c r="AT101" s="197">
        <f t="shared" si="0"/>
        <v>0</v>
      </c>
      <c r="AU101" s="197">
        <f t="shared" si="1"/>
        <v>0</v>
      </c>
      <c r="AW101" s="197">
        <f t="shared" si="6"/>
        <v>0</v>
      </c>
      <c r="AY101" s="197">
        <f t="shared" si="2"/>
        <v>0</v>
      </c>
      <c r="BA101" s="256"/>
      <c r="BB101" s="256"/>
      <c r="BC101" s="256">
        <f t="shared" si="7"/>
        <v>0</v>
      </c>
      <c r="BD101" s="256">
        <f t="shared" si="8"/>
        <v>0</v>
      </c>
      <c r="BE101" s="256">
        <f t="shared" si="9"/>
        <v>0</v>
      </c>
      <c r="BF101" s="256">
        <f t="shared" si="10"/>
        <v>0</v>
      </c>
      <c r="BG101" s="256">
        <f t="shared" si="11"/>
        <v>0</v>
      </c>
      <c r="BH101" s="256">
        <f t="shared" si="12"/>
        <v>0</v>
      </c>
      <c r="BI101" s="256">
        <f t="shared" si="13"/>
        <v>0</v>
      </c>
      <c r="BJ101" s="256">
        <f t="shared" si="14"/>
        <v>0</v>
      </c>
      <c r="BK101" s="256"/>
      <c r="BL101" s="256">
        <f t="shared" si="3"/>
        <v>22</v>
      </c>
      <c r="BM101" s="256">
        <f t="shared" si="4"/>
        <v>20</v>
      </c>
      <c r="BN101" s="256"/>
      <c r="BO101" s="256">
        <f t="shared" si="15"/>
        <v>0</v>
      </c>
    </row>
    <row r="102" spans="1:67" ht="15" customHeight="1">
      <c r="A102" s="41"/>
      <c r="B102" s="30"/>
      <c r="C102" s="63" t="s">
        <v>123</v>
      </c>
      <c r="D102" s="464" t="str">
        <f>IF(CNGE_2023_M1_Secc1_Sub1!D92="","",CNGE_2023_M1_Secc1_Sub1!D92)</f>
        <v/>
      </c>
      <c r="E102" s="465"/>
      <c r="F102" s="465"/>
      <c r="G102" s="466"/>
      <c r="H102" s="357"/>
      <c r="I102" s="358"/>
      <c r="J102" s="357"/>
      <c r="K102" s="358"/>
      <c r="L102" s="303"/>
      <c r="M102" s="303"/>
      <c r="N102" s="9"/>
      <c r="O102" s="9"/>
      <c r="P102" s="525"/>
      <c r="Q102" s="526"/>
      <c r="R102" s="521"/>
      <c r="S102" s="522"/>
      <c r="T102" s="521"/>
      <c r="U102" s="522"/>
      <c r="V102" s="303"/>
      <c r="W102" s="303"/>
      <c r="X102" s="366"/>
      <c r="Y102" s="367"/>
      <c r="Z102" s="357"/>
      <c r="AA102" s="358"/>
      <c r="AB102" s="357"/>
      <c r="AC102" s="358"/>
      <c r="AD102" s="18"/>
      <c r="AO102" s="197" t="str">
        <f>IF(CNGE_2023_M1_Secc1_Sub1!Q93="","",CNGE_2023_M1_Secc1_Sub1!Q93)</f>
        <v/>
      </c>
      <c r="AT102" s="197">
        <f t="shared" si="0"/>
        <v>0</v>
      </c>
      <c r="AU102" s="197">
        <f t="shared" si="1"/>
        <v>0</v>
      </c>
      <c r="AW102" s="197">
        <f t="shared" si="6"/>
        <v>0</v>
      </c>
      <c r="AY102" s="197">
        <f t="shared" si="2"/>
        <v>0</v>
      </c>
      <c r="BA102" s="256"/>
      <c r="BB102" s="256"/>
      <c r="BC102" s="256">
        <f t="shared" si="7"/>
        <v>0</v>
      </c>
      <c r="BD102" s="256">
        <f t="shared" si="8"/>
        <v>0</v>
      </c>
      <c r="BE102" s="256">
        <f t="shared" si="9"/>
        <v>0</v>
      </c>
      <c r="BF102" s="256">
        <f t="shared" si="10"/>
        <v>0</v>
      </c>
      <c r="BG102" s="256">
        <f t="shared" si="11"/>
        <v>0</v>
      </c>
      <c r="BH102" s="256">
        <f t="shared" si="12"/>
        <v>0</v>
      </c>
      <c r="BI102" s="256">
        <f t="shared" si="13"/>
        <v>0</v>
      </c>
      <c r="BJ102" s="256">
        <f t="shared" si="14"/>
        <v>0</v>
      </c>
      <c r="BK102" s="256"/>
      <c r="BL102" s="256">
        <f t="shared" si="3"/>
        <v>22</v>
      </c>
      <c r="BM102" s="256">
        <f t="shared" si="4"/>
        <v>20</v>
      </c>
      <c r="BN102" s="256"/>
      <c r="BO102" s="256">
        <f t="shared" si="15"/>
        <v>0</v>
      </c>
    </row>
    <row r="103" spans="1:67" ht="15" customHeight="1">
      <c r="A103" s="41"/>
      <c r="B103" s="30"/>
      <c r="C103" s="63" t="s">
        <v>124</v>
      </c>
      <c r="D103" s="464" t="str">
        <f>IF(CNGE_2023_M1_Secc1_Sub1!D93="","",CNGE_2023_M1_Secc1_Sub1!D93)</f>
        <v/>
      </c>
      <c r="E103" s="465"/>
      <c r="F103" s="465"/>
      <c r="G103" s="466"/>
      <c r="H103" s="357"/>
      <c r="I103" s="358"/>
      <c r="J103" s="357"/>
      <c r="K103" s="358"/>
      <c r="L103" s="303"/>
      <c r="M103" s="303"/>
      <c r="N103" s="9"/>
      <c r="O103" s="9"/>
      <c r="P103" s="525"/>
      <c r="Q103" s="526"/>
      <c r="R103" s="521"/>
      <c r="S103" s="522"/>
      <c r="T103" s="521"/>
      <c r="U103" s="522"/>
      <c r="V103" s="303"/>
      <c r="W103" s="303"/>
      <c r="X103" s="366"/>
      <c r="Y103" s="367"/>
      <c r="Z103" s="357"/>
      <c r="AA103" s="358"/>
      <c r="AB103" s="357"/>
      <c r="AC103" s="358"/>
      <c r="AD103" s="18"/>
      <c r="AO103" s="197" t="str">
        <f>IF(CNGE_2023_M1_Secc1_Sub1!Q94="","",CNGE_2023_M1_Secc1_Sub1!Q94)</f>
        <v/>
      </c>
      <c r="AT103" s="197">
        <f t="shared" si="0"/>
        <v>0</v>
      </c>
      <c r="AU103" s="197">
        <f t="shared" si="1"/>
        <v>0</v>
      </c>
      <c r="AW103" s="197">
        <f t="shared" si="6"/>
        <v>0</v>
      </c>
      <c r="AY103" s="197">
        <f t="shared" si="2"/>
        <v>0</v>
      </c>
      <c r="BA103" s="256"/>
      <c r="BB103" s="256"/>
      <c r="BC103" s="256">
        <f t="shared" si="7"/>
        <v>0</v>
      </c>
      <c r="BD103" s="256">
        <f t="shared" si="8"/>
        <v>0</v>
      </c>
      <c r="BE103" s="256">
        <f t="shared" si="9"/>
        <v>0</v>
      </c>
      <c r="BF103" s="256">
        <f t="shared" si="10"/>
        <v>0</v>
      </c>
      <c r="BG103" s="256">
        <f t="shared" si="11"/>
        <v>0</v>
      </c>
      <c r="BH103" s="256">
        <f t="shared" si="12"/>
        <v>0</v>
      </c>
      <c r="BI103" s="256">
        <f t="shared" si="13"/>
        <v>0</v>
      </c>
      <c r="BJ103" s="256">
        <f t="shared" si="14"/>
        <v>0</v>
      </c>
      <c r="BK103" s="256"/>
      <c r="BL103" s="256">
        <f t="shared" si="3"/>
        <v>22</v>
      </c>
      <c r="BM103" s="256">
        <f t="shared" si="4"/>
        <v>20</v>
      </c>
      <c r="BN103" s="256"/>
      <c r="BO103" s="256">
        <f t="shared" si="15"/>
        <v>0</v>
      </c>
    </row>
    <row r="104" spans="1:67" ht="15" customHeight="1">
      <c r="A104" s="41"/>
      <c r="B104" s="30"/>
      <c r="C104" s="63" t="s">
        <v>125</v>
      </c>
      <c r="D104" s="464" t="str">
        <f>IF(CNGE_2023_M1_Secc1_Sub1!D94="","",CNGE_2023_M1_Secc1_Sub1!D94)</f>
        <v/>
      </c>
      <c r="E104" s="465"/>
      <c r="F104" s="465"/>
      <c r="G104" s="466"/>
      <c r="H104" s="357"/>
      <c r="I104" s="358"/>
      <c r="J104" s="357"/>
      <c r="K104" s="358"/>
      <c r="L104" s="303"/>
      <c r="M104" s="303"/>
      <c r="N104" s="9"/>
      <c r="O104" s="9"/>
      <c r="P104" s="525"/>
      <c r="Q104" s="526"/>
      <c r="R104" s="521"/>
      <c r="S104" s="522"/>
      <c r="T104" s="521"/>
      <c r="U104" s="522"/>
      <c r="V104" s="303"/>
      <c r="W104" s="303"/>
      <c r="X104" s="366"/>
      <c r="Y104" s="367"/>
      <c r="Z104" s="357"/>
      <c r="AA104" s="358"/>
      <c r="AB104" s="357"/>
      <c r="AC104" s="358"/>
      <c r="AD104" s="18"/>
      <c r="AO104" s="197" t="str">
        <f>IF(CNGE_2023_M1_Secc1_Sub1!Q95="","",CNGE_2023_M1_Secc1_Sub1!Q95)</f>
        <v/>
      </c>
      <c r="AT104" s="197">
        <f t="shared" si="0"/>
        <v>0</v>
      </c>
      <c r="AU104" s="197">
        <f t="shared" si="1"/>
        <v>0</v>
      </c>
      <c r="AW104" s="197">
        <f t="shared" si="6"/>
        <v>0</v>
      </c>
      <c r="AY104" s="197">
        <f t="shared" si="2"/>
        <v>0</v>
      </c>
      <c r="BA104" s="256"/>
      <c r="BB104" s="256"/>
      <c r="BC104" s="256">
        <f t="shared" si="7"/>
        <v>0</v>
      </c>
      <c r="BD104" s="256">
        <f t="shared" si="8"/>
        <v>0</v>
      </c>
      <c r="BE104" s="256">
        <f t="shared" si="9"/>
        <v>0</v>
      </c>
      <c r="BF104" s="256">
        <f t="shared" si="10"/>
        <v>0</v>
      </c>
      <c r="BG104" s="256">
        <f t="shared" si="11"/>
        <v>0</v>
      </c>
      <c r="BH104" s="256">
        <f t="shared" si="12"/>
        <v>0</v>
      </c>
      <c r="BI104" s="256">
        <f t="shared" si="13"/>
        <v>0</v>
      </c>
      <c r="BJ104" s="256">
        <f t="shared" si="14"/>
        <v>0</v>
      </c>
      <c r="BK104" s="256"/>
      <c r="BL104" s="256">
        <f t="shared" si="3"/>
        <v>22</v>
      </c>
      <c r="BM104" s="256">
        <f t="shared" si="4"/>
        <v>20</v>
      </c>
      <c r="BN104" s="256"/>
      <c r="BO104" s="256">
        <f t="shared" si="15"/>
        <v>0</v>
      </c>
    </row>
    <row r="105" spans="1:67" ht="15" customHeight="1">
      <c r="A105" s="41"/>
      <c r="B105" s="30"/>
      <c r="C105" s="63" t="s">
        <v>126</v>
      </c>
      <c r="D105" s="464" t="str">
        <f>IF(CNGE_2023_M1_Secc1_Sub1!D95="","",CNGE_2023_M1_Secc1_Sub1!D95)</f>
        <v/>
      </c>
      <c r="E105" s="465"/>
      <c r="F105" s="465"/>
      <c r="G105" s="466"/>
      <c r="H105" s="357"/>
      <c r="I105" s="358"/>
      <c r="J105" s="357"/>
      <c r="K105" s="358"/>
      <c r="L105" s="303"/>
      <c r="M105" s="303"/>
      <c r="N105" s="9"/>
      <c r="O105" s="9"/>
      <c r="P105" s="525"/>
      <c r="Q105" s="526"/>
      <c r="R105" s="521"/>
      <c r="S105" s="522"/>
      <c r="T105" s="521"/>
      <c r="U105" s="522"/>
      <c r="V105" s="303"/>
      <c r="W105" s="303"/>
      <c r="X105" s="366"/>
      <c r="Y105" s="367"/>
      <c r="Z105" s="357"/>
      <c r="AA105" s="358"/>
      <c r="AB105" s="357"/>
      <c r="AC105" s="358"/>
      <c r="AD105" s="18"/>
      <c r="AO105" s="197" t="str">
        <f>IF(CNGE_2023_M1_Secc1_Sub1!Q96="","",CNGE_2023_M1_Secc1_Sub1!Q96)</f>
        <v/>
      </c>
      <c r="AT105" s="197">
        <f t="shared" si="0"/>
        <v>0</v>
      </c>
      <c r="AU105" s="197">
        <f t="shared" si="1"/>
        <v>0</v>
      </c>
      <c r="AW105" s="197">
        <f t="shared" si="6"/>
        <v>0</v>
      </c>
      <c r="AY105" s="197">
        <f t="shared" si="2"/>
        <v>0</v>
      </c>
      <c r="BA105" s="256"/>
      <c r="BB105" s="256"/>
      <c r="BC105" s="256">
        <f t="shared" si="7"/>
        <v>0</v>
      </c>
      <c r="BD105" s="256">
        <f t="shared" si="8"/>
        <v>0</v>
      </c>
      <c r="BE105" s="256">
        <f t="shared" si="9"/>
        <v>0</v>
      </c>
      <c r="BF105" s="256">
        <f t="shared" si="10"/>
        <v>0</v>
      </c>
      <c r="BG105" s="256">
        <f t="shared" si="11"/>
        <v>0</v>
      </c>
      <c r="BH105" s="256">
        <f t="shared" si="12"/>
        <v>0</v>
      </c>
      <c r="BI105" s="256">
        <f t="shared" si="13"/>
        <v>0</v>
      </c>
      <c r="BJ105" s="256">
        <f t="shared" si="14"/>
        <v>0</v>
      </c>
      <c r="BK105" s="256"/>
      <c r="BL105" s="256">
        <f t="shared" si="3"/>
        <v>22</v>
      </c>
      <c r="BM105" s="256">
        <f t="shared" si="4"/>
        <v>20</v>
      </c>
      <c r="BN105" s="256"/>
      <c r="BO105" s="256">
        <f t="shared" si="15"/>
        <v>0</v>
      </c>
    </row>
    <row r="106" spans="1:67" ht="15" customHeight="1">
      <c r="A106" s="41"/>
      <c r="B106" s="30"/>
      <c r="C106" s="63" t="s">
        <v>127</v>
      </c>
      <c r="D106" s="464" t="str">
        <f>IF(CNGE_2023_M1_Secc1_Sub1!D96="","",CNGE_2023_M1_Secc1_Sub1!D96)</f>
        <v/>
      </c>
      <c r="E106" s="465"/>
      <c r="F106" s="465"/>
      <c r="G106" s="466"/>
      <c r="H106" s="357"/>
      <c r="I106" s="358"/>
      <c r="J106" s="357"/>
      <c r="K106" s="358"/>
      <c r="L106" s="303"/>
      <c r="M106" s="303"/>
      <c r="N106" s="9"/>
      <c r="O106" s="9"/>
      <c r="P106" s="525"/>
      <c r="Q106" s="526"/>
      <c r="R106" s="521"/>
      <c r="S106" s="522"/>
      <c r="T106" s="521"/>
      <c r="U106" s="522"/>
      <c r="V106" s="303"/>
      <c r="W106" s="303"/>
      <c r="X106" s="366"/>
      <c r="Y106" s="367"/>
      <c r="Z106" s="357"/>
      <c r="AA106" s="358"/>
      <c r="AB106" s="357"/>
      <c r="AC106" s="358"/>
      <c r="AD106" s="18"/>
      <c r="AO106" s="197" t="str">
        <f>IF(CNGE_2023_M1_Secc1_Sub1!Q97="","",CNGE_2023_M1_Secc1_Sub1!Q97)</f>
        <v/>
      </c>
      <c r="AT106" s="197">
        <f t="shared" si="0"/>
        <v>0</v>
      </c>
      <c r="AU106" s="197">
        <f t="shared" si="1"/>
        <v>0</v>
      </c>
      <c r="AW106" s="197">
        <f t="shared" si="6"/>
        <v>0</v>
      </c>
      <c r="AY106" s="197">
        <f t="shared" si="2"/>
        <v>0</v>
      </c>
      <c r="BA106" s="256"/>
      <c r="BB106" s="256"/>
      <c r="BC106" s="256">
        <f t="shared" si="7"/>
        <v>0</v>
      </c>
      <c r="BD106" s="256">
        <f t="shared" si="8"/>
        <v>0</v>
      </c>
      <c r="BE106" s="256">
        <f t="shared" si="9"/>
        <v>0</v>
      </c>
      <c r="BF106" s="256">
        <f t="shared" si="10"/>
        <v>0</v>
      </c>
      <c r="BG106" s="256">
        <f t="shared" si="11"/>
        <v>0</v>
      </c>
      <c r="BH106" s="256">
        <f t="shared" si="12"/>
        <v>0</v>
      </c>
      <c r="BI106" s="256">
        <f t="shared" si="13"/>
        <v>0</v>
      </c>
      <c r="BJ106" s="256">
        <f t="shared" si="14"/>
        <v>0</v>
      </c>
      <c r="BK106" s="256"/>
      <c r="BL106" s="256">
        <f t="shared" si="3"/>
        <v>22</v>
      </c>
      <c r="BM106" s="256">
        <f t="shared" si="4"/>
        <v>20</v>
      </c>
      <c r="BN106" s="256"/>
      <c r="BO106" s="256">
        <f t="shared" si="15"/>
        <v>0</v>
      </c>
    </row>
    <row r="107" spans="1:67" ht="15" customHeight="1">
      <c r="A107" s="41"/>
      <c r="B107" s="30"/>
      <c r="C107" s="63" t="s">
        <v>128</v>
      </c>
      <c r="D107" s="464" t="str">
        <f>IF(CNGE_2023_M1_Secc1_Sub1!D97="","",CNGE_2023_M1_Secc1_Sub1!D97)</f>
        <v/>
      </c>
      <c r="E107" s="465"/>
      <c r="F107" s="465"/>
      <c r="G107" s="466"/>
      <c r="H107" s="357"/>
      <c r="I107" s="358"/>
      <c r="J107" s="357"/>
      <c r="K107" s="358"/>
      <c r="L107" s="303"/>
      <c r="M107" s="303"/>
      <c r="N107" s="9"/>
      <c r="O107" s="9"/>
      <c r="P107" s="525"/>
      <c r="Q107" s="526"/>
      <c r="R107" s="521"/>
      <c r="S107" s="522"/>
      <c r="T107" s="521"/>
      <c r="U107" s="522"/>
      <c r="V107" s="303"/>
      <c r="W107" s="303"/>
      <c r="X107" s="366"/>
      <c r="Y107" s="367"/>
      <c r="Z107" s="357"/>
      <c r="AA107" s="358"/>
      <c r="AB107" s="357"/>
      <c r="AC107" s="358"/>
      <c r="AD107" s="18"/>
      <c r="AO107" s="197" t="str">
        <f>IF(CNGE_2023_M1_Secc1_Sub1!Q98="","",CNGE_2023_M1_Secc1_Sub1!Q98)</f>
        <v/>
      </c>
      <c r="AT107" s="197">
        <f t="shared" si="0"/>
        <v>0</v>
      </c>
      <c r="AU107" s="197">
        <f t="shared" si="1"/>
        <v>0</v>
      </c>
      <c r="AW107" s="197">
        <f t="shared" si="6"/>
        <v>0</v>
      </c>
      <c r="AY107" s="197">
        <f t="shared" si="2"/>
        <v>0</v>
      </c>
      <c r="BA107" s="256"/>
      <c r="BB107" s="256"/>
      <c r="BC107" s="256">
        <f t="shared" si="7"/>
        <v>0</v>
      </c>
      <c r="BD107" s="256">
        <f t="shared" si="8"/>
        <v>0</v>
      </c>
      <c r="BE107" s="256">
        <f t="shared" si="9"/>
        <v>0</v>
      </c>
      <c r="BF107" s="256">
        <f t="shared" si="10"/>
        <v>0</v>
      </c>
      <c r="BG107" s="256">
        <f t="shared" si="11"/>
        <v>0</v>
      </c>
      <c r="BH107" s="256">
        <f t="shared" si="12"/>
        <v>0</v>
      </c>
      <c r="BI107" s="256">
        <f t="shared" si="13"/>
        <v>0</v>
      </c>
      <c r="BJ107" s="256">
        <f t="shared" si="14"/>
        <v>0</v>
      </c>
      <c r="BK107" s="256"/>
      <c r="BL107" s="256">
        <f t="shared" si="3"/>
        <v>22</v>
      </c>
      <c r="BM107" s="256">
        <f t="shared" si="4"/>
        <v>20</v>
      </c>
      <c r="BN107" s="256"/>
      <c r="BO107" s="256">
        <f t="shared" si="15"/>
        <v>0</v>
      </c>
    </row>
    <row r="108" spans="1:67" ht="15" customHeight="1">
      <c r="A108" s="41"/>
      <c r="B108" s="30"/>
      <c r="C108" s="63" t="s">
        <v>129</v>
      </c>
      <c r="D108" s="464" t="str">
        <f>IF(CNGE_2023_M1_Secc1_Sub1!D98="","",CNGE_2023_M1_Secc1_Sub1!D98)</f>
        <v/>
      </c>
      <c r="E108" s="465"/>
      <c r="F108" s="465"/>
      <c r="G108" s="466"/>
      <c r="H108" s="357"/>
      <c r="I108" s="358"/>
      <c r="J108" s="357"/>
      <c r="K108" s="358"/>
      <c r="L108" s="303"/>
      <c r="M108" s="303"/>
      <c r="N108" s="9"/>
      <c r="O108" s="9"/>
      <c r="P108" s="525"/>
      <c r="Q108" s="526"/>
      <c r="R108" s="521"/>
      <c r="S108" s="522"/>
      <c r="T108" s="521"/>
      <c r="U108" s="522"/>
      <c r="V108" s="303"/>
      <c r="W108" s="303"/>
      <c r="X108" s="366"/>
      <c r="Y108" s="367"/>
      <c r="Z108" s="357"/>
      <c r="AA108" s="358"/>
      <c r="AB108" s="357"/>
      <c r="AC108" s="358"/>
      <c r="AD108" s="18"/>
      <c r="AO108" s="197" t="str">
        <f>IF(CNGE_2023_M1_Secc1_Sub1!Q99="","",CNGE_2023_M1_Secc1_Sub1!Q99)</f>
        <v/>
      </c>
      <c r="AT108" s="197">
        <f t="shared" si="0"/>
        <v>0</v>
      </c>
      <c r="AU108" s="197">
        <f t="shared" si="1"/>
        <v>0</v>
      </c>
      <c r="AW108" s="197">
        <f t="shared" si="6"/>
        <v>0</v>
      </c>
      <c r="AY108" s="197">
        <f t="shared" si="2"/>
        <v>0</v>
      </c>
      <c r="BA108" s="256"/>
      <c r="BB108" s="256"/>
      <c r="BC108" s="256">
        <f t="shared" si="7"/>
        <v>0</v>
      </c>
      <c r="BD108" s="256">
        <f t="shared" si="8"/>
        <v>0</v>
      </c>
      <c r="BE108" s="256">
        <f t="shared" si="9"/>
        <v>0</v>
      </c>
      <c r="BF108" s="256">
        <f t="shared" si="10"/>
        <v>0</v>
      </c>
      <c r="BG108" s="256">
        <f t="shared" si="11"/>
        <v>0</v>
      </c>
      <c r="BH108" s="256">
        <f t="shared" si="12"/>
        <v>0</v>
      </c>
      <c r="BI108" s="256">
        <f t="shared" si="13"/>
        <v>0</v>
      </c>
      <c r="BJ108" s="256">
        <f t="shared" si="14"/>
        <v>0</v>
      </c>
      <c r="BK108" s="256"/>
      <c r="BL108" s="256">
        <f t="shared" si="3"/>
        <v>22</v>
      </c>
      <c r="BM108" s="256">
        <f t="shared" si="4"/>
        <v>20</v>
      </c>
      <c r="BN108" s="256"/>
      <c r="BO108" s="256">
        <f t="shared" si="15"/>
        <v>0</v>
      </c>
    </row>
    <row r="109" spans="1:67" ht="15" customHeight="1">
      <c r="A109" s="41"/>
      <c r="B109" s="30"/>
      <c r="C109" s="63" t="s">
        <v>130</v>
      </c>
      <c r="D109" s="464" t="str">
        <f>IF(CNGE_2023_M1_Secc1_Sub1!D99="","",CNGE_2023_M1_Secc1_Sub1!D99)</f>
        <v/>
      </c>
      <c r="E109" s="465"/>
      <c r="F109" s="465"/>
      <c r="G109" s="466"/>
      <c r="H109" s="357"/>
      <c r="I109" s="358"/>
      <c r="J109" s="357"/>
      <c r="K109" s="358"/>
      <c r="L109" s="303"/>
      <c r="M109" s="303"/>
      <c r="N109" s="9"/>
      <c r="O109" s="9"/>
      <c r="P109" s="525"/>
      <c r="Q109" s="526"/>
      <c r="R109" s="521"/>
      <c r="S109" s="522"/>
      <c r="T109" s="521"/>
      <c r="U109" s="522"/>
      <c r="V109" s="303"/>
      <c r="W109" s="303"/>
      <c r="X109" s="366"/>
      <c r="Y109" s="367"/>
      <c r="Z109" s="357"/>
      <c r="AA109" s="358"/>
      <c r="AB109" s="357"/>
      <c r="AC109" s="358"/>
      <c r="AD109" s="18"/>
      <c r="AO109" s="197" t="str">
        <f>IF(CNGE_2023_M1_Secc1_Sub1!Q100="","",CNGE_2023_M1_Secc1_Sub1!Q100)</f>
        <v/>
      </c>
      <c r="AT109" s="197">
        <f t="shared" si="0"/>
        <v>0</v>
      </c>
      <c r="AU109" s="197">
        <f t="shared" si="1"/>
        <v>0</v>
      </c>
      <c r="AW109" s="197">
        <f t="shared" si="6"/>
        <v>0</v>
      </c>
      <c r="AY109" s="197">
        <f t="shared" si="2"/>
        <v>0</v>
      </c>
      <c r="BA109" s="256"/>
      <c r="BB109" s="256"/>
      <c r="BC109" s="256">
        <f t="shared" si="7"/>
        <v>0</v>
      </c>
      <c r="BD109" s="256">
        <f t="shared" si="8"/>
        <v>0</v>
      </c>
      <c r="BE109" s="256">
        <f t="shared" si="9"/>
        <v>0</v>
      </c>
      <c r="BF109" s="256">
        <f t="shared" si="10"/>
        <v>0</v>
      </c>
      <c r="BG109" s="256">
        <f t="shared" si="11"/>
        <v>0</v>
      </c>
      <c r="BH109" s="256">
        <f t="shared" si="12"/>
        <v>0</v>
      </c>
      <c r="BI109" s="256">
        <f t="shared" si="13"/>
        <v>0</v>
      </c>
      <c r="BJ109" s="256">
        <f t="shared" si="14"/>
        <v>0</v>
      </c>
      <c r="BK109" s="256"/>
      <c r="BL109" s="256">
        <f t="shared" si="3"/>
        <v>22</v>
      </c>
      <c r="BM109" s="256">
        <f t="shared" si="4"/>
        <v>20</v>
      </c>
      <c r="BN109" s="256"/>
      <c r="BO109" s="256">
        <f t="shared" si="15"/>
        <v>0</v>
      </c>
    </row>
    <row r="110" spans="1:67" ht="15" customHeight="1">
      <c r="A110" s="41"/>
      <c r="B110" s="30"/>
      <c r="C110" s="63" t="s">
        <v>131</v>
      </c>
      <c r="D110" s="464" t="str">
        <f>IF(CNGE_2023_M1_Secc1_Sub1!D100="","",CNGE_2023_M1_Secc1_Sub1!D100)</f>
        <v/>
      </c>
      <c r="E110" s="465"/>
      <c r="F110" s="465"/>
      <c r="G110" s="466"/>
      <c r="H110" s="357"/>
      <c r="I110" s="358"/>
      <c r="J110" s="357"/>
      <c r="K110" s="358"/>
      <c r="L110" s="303"/>
      <c r="M110" s="303"/>
      <c r="N110" s="9"/>
      <c r="O110" s="9"/>
      <c r="P110" s="525"/>
      <c r="Q110" s="526"/>
      <c r="R110" s="521"/>
      <c r="S110" s="522"/>
      <c r="T110" s="521"/>
      <c r="U110" s="522"/>
      <c r="V110" s="303"/>
      <c r="W110" s="303"/>
      <c r="X110" s="366"/>
      <c r="Y110" s="367"/>
      <c r="Z110" s="357"/>
      <c r="AA110" s="358"/>
      <c r="AB110" s="357"/>
      <c r="AC110" s="358"/>
      <c r="AD110" s="18"/>
      <c r="AO110" s="197" t="str">
        <f>IF(CNGE_2023_M1_Secc1_Sub1!Q101="","",CNGE_2023_M1_Secc1_Sub1!Q101)</f>
        <v/>
      </c>
      <c r="AT110" s="197">
        <f t="shared" si="0"/>
        <v>0</v>
      </c>
      <c r="AU110" s="197">
        <f t="shared" si="1"/>
        <v>0</v>
      </c>
      <c r="AW110" s="197">
        <f t="shared" si="6"/>
        <v>0</v>
      </c>
      <c r="AY110" s="197">
        <f t="shared" si="2"/>
        <v>0</v>
      </c>
      <c r="BA110" s="256"/>
      <c r="BB110" s="256"/>
      <c r="BC110" s="256">
        <f t="shared" si="7"/>
        <v>0</v>
      </c>
      <c r="BD110" s="256">
        <f t="shared" si="8"/>
        <v>0</v>
      </c>
      <c r="BE110" s="256">
        <f t="shared" si="9"/>
        <v>0</v>
      </c>
      <c r="BF110" s="256">
        <f t="shared" si="10"/>
        <v>0</v>
      </c>
      <c r="BG110" s="256">
        <f t="shared" si="11"/>
        <v>0</v>
      </c>
      <c r="BH110" s="256">
        <f t="shared" si="12"/>
        <v>0</v>
      </c>
      <c r="BI110" s="256">
        <f t="shared" si="13"/>
        <v>0</v>
      </c>
      <c r="BJ110" s="256">
        <f t="shared" si="14"/>
        <v>0</v>
      </c>
      <c r="BK110" s="256"/>
      <c r="BL110" s="256">
        <f t="shared" si="3"/>
        <v>22</v>
      </c>
      <c r="BM110" s="256">
        <f t="shared" si="4"/>
        <v>20</v>
      </c>
      <c r="BN110" s="256"/>
      <c r="BO110" s="256">
        <f t="shared" si="15"/>
        <v>0</v>
      </c>
    </row>
    <row r="111" spans="1:67" ht="15" customHeight="1">
      <c r="A111" s="41"/>
      <c r="B111" s="30"/>
      <c r="C111" s="63" t="s">
        <v>132</v>
      </c>
      <c r="D111" s="464" t="str">
        <f>IF(CNGE_2023_M1_Secc1_Sub1!D101="","",CNGE_2023_M1_Secc1_Sub1!D101)</f>
        <v/>
      </c>
      <c r="E111" s="465"/>
      <c r="F111" s="465"/>
      <c r="G111" s="466"/>
      <c r="H111" s="357"/>
      <c r="I111" s="358"/>
      <c r="J111" s="357"/>
      <c r="K111" s="358"/>
      <c r="L111" s="303"/>
      <c r="M111" s="303"/>
      <c r="N111" s="9"/>
      <c r="O111" s="9"/>
      <c r="P111" s="525"/>
      <c r="Q111" s="526"/>
      <c r="R111" s="521"/>
      <c r="S111" s="522"/>
      <c r="T111" s="521"/>
      <c r="U111" s="522"/>
      <c r="V111" s="303"/>
      <c r="W111" s="303"/>
      <c r="X111" s="366"/>
      <c r="Y111" s="367"/>
      <c r="Z111" s="357"/>
      <c r="AA111" s="358"/>
      <c r="AB111" s="357"/>
      <c r="AC111" s="358"/>
      <c r="AD111" s="18"/>
      <c r="AO111" s="197" t="str">
        <f>IF(CNGE_2023_M1_Secc1_Sub1!Q102="","",CNGE_2023_M1_Secc1_Sub1!Q102)</f>
        <v/>
      </c>
      <c r="AT111" s="197">
        <f t="shared" si="0"/>
        <v>0</v>
      </c>
      <c r="AU111" s="197">
        <f t="shared" si="1"/>
        <v>0</v>
      </c>
      <c r="AW111" s="197">
        <f t="shared" si="6"/>
        <v>0</v>
      </c>
      <c r="AY111" s="197">
        <f t="shared" si="2"/>
        <v>0</v>
      </c>
      <c r="BA111" s="256"/>
      <c r="BB111" s="256"/>
      <c r="BC111" s="256">
        <f t="shared" si="7"/>
        <v>0</v>
      </c>
      <c r="BD111" s="256">
        <f t="shared" si="8"/>
        <v>0</v>
      </c>
      <c r="BE111" s="256">
        <f t="shared" si="9"/>
        <v>0</v>
      </c>
      <c r="BF111" s="256">
        <f t="shared" si="10"/>
        <v>0</v>
      </c>
      <c r="BG111" s="256">
        <f t="shared" si="11"/>
        <v>0</v>
      </c>
      <c r="BH111" s="256">
        <f t="shared" si="12"/>
        <v>0</v>
      </c>
      <c r="BI111" s="256">
        <f t="shared" si="13"/>
        <v>0</v>
      </c>
      <c r="BJ111" s="256">
        <f t="shared" si="14"/>
        <v>0</v>
      </c>
      <c r="BK111" s="256"/>
      <c r="BL111" s="256">
        <f t="shared" si="3"/>
        <v>22</v>
      </c>
      <c r="BM111" s="256">
        <f t="shared" si="4"/>
        <v>20</v>
      </c>
      <c r="BN111" s="256"/>
      <c r="BO111" s="256">
        <f t="shared" si="15"/>
        <v>0</v>
      </c>
    </row>
    <row r="112" spans="1:67" ht="15" customHeight="1">
      <c r="A112" s="41"/>
      <c r="B112" s="30"/>
      <c r="C112" s="63" t="s">
        <v>133</v>
      </c>
      <c r="D112" s="464" t="str">
        <f>IF(CNGE_2023_M1_Secc1_Sub1!D102="","",CNGE_2023_M1_Secc1_Sub1!D102)</f>
        <v/>
      </c>
      <c r="E112" s="465"/>
      <c r="F112" s="465"/>
      <c r="G112" s="466"/>
      <c r="H112" s="357"/>
      <c r="I112" s="358"/>
      <c r="J112" s="357"/>
      <c r="K112" s="358"/>
      <c r="L112" s="303"/>
      <c r="M112" s="303"/>
      <c r="N112" s="9"/>
      <c r="O112" s="9"/>
      <c r="P112" s="525"/>
      <c r="Q112" s="526"/>
      <c r="R112" s="521"/>
      <c r="S112" s="522"/>
      <c r="T112" s="521"/>
      <c r="U112" s="522"/>
      <c r="V112" s="303"/>
      <c r="W112" s="303"/>
      <c r="X112" s="366"/>
      <c r="Y112" s="367"/>
      <c r="Z112" s="357"/>
      <c r="AA112" s="358"/>
      <c r="AB112" s="357"/>
      <c r="AC112" s="358"/>
      <c r="AD112" s="18"/>
      <c r="AO112" s="197" t="str">
        <f>IF(CNGE_2023_M1_Secc1_Sub1!Q103="","",CNGE_2023_M1_Secc1_Sub1!Q103)</f>
        <v/>
      </c>
      <c r="AT112" s="197">
        <f t="shared" si="0"/>
        <v>0</v>
      </c>
      <c r="AU112" s="197">
        <f t="shared" si="1"/>
        <v>0</v>
      </c>
      <c r="AW112" s="197">
        <f t="shared" si="6"/>
        <v>0</v>
      </c>
      <c r="AY112" s="197">
        <f t="shared" si="2"/>
        <v>0</v>
      </c>
      <c r="BA112" s="256"/>
      <c r="BB112" s="256"/>
      <c r="BC112" s="256">
        <f t="shared" si="7"/>
        <v>0</v>
      </c>
      <c r="BD112" s="256">
        <f t="shared" si="8"/>
        <v>0</v>
      </c>
      <c r="BE112" s="256">
        <f t="shared" si="9"/>
        <v>0</v>
      </c>
      <c r="BF112" s="256">
        <f t="shared" si="10"/>
        <v>0</v>
      </c>
      <c r="BG112" s="256">
        <f t="shared" si="11"/>
        <v>0</v>
      </c>
      <c r="BH112" s="256">
        <f t="shared" si="12"/>
        <v>0</v>
      </c>
      <c r="BI112" s="256">
        <f t="shared" si="13"/>
        <v>0</v>
      </c>
      <c r="BJ112" s="256">
        <f t="shared" si="14"/>
        <v>0</v>
      </c>
      <c r="BK112" s="256"/>
      <c r="BL112" s="256">
        <f t="shared" si="3"/>
        <v>22</v>
      </c>
      <c r="BM112" s="256">
        <f t="shared" si="4"/>
        <v>20</v>
      </c>
      <c r="BN112" s="256"/>
      <c r="BO112" s="256">
        <f t="shared" si="15"/>
        <v>0</v>
      </c>
    </row>
    <row r="113" spans="1:67" ht="15" customHeight="1">
      <c r="A113" s="41"/>
      <c r="B113" s="30"/>
      <c r="C113" s="63" t="s">
        <v>134</v>
      </c>
      <c r="D113" s="464" t="str">
        <f>IF(CNGE_2023_M1_Secc1_Sub1!D103="","",CNGE_2023_M1_Secc1_Sub1!D103)</f>
        <v/>
      </c>
      <c r="E113" s="465"/>
      <c r="F113" s="465"/>
      <c r="G113" s="466"/>
      <c r="H113" s="357"/>
      <c r="I113" s="358"/>
      <c r="J113" s="357"/>
      <c r="K113" s="358"/>
      <c r="L113" s="303"/>
      <c r="M113" s="303"/>
      <c r="N113" s="9"/>
      <c r="O113" s="9"/>
      <c r="P113" s="525"/>
      <c r="Q113" s="526"/>
      <c r="R113" s="521"/>
      <c r="S113" s="522"/>
      <c r="T113" s="521"/>
      <c r="U113" s="522"/>
      <c r="V113" s="303"/>
      <c r="W113" s="303"/>
      <c r="X113" s="366"/>
      <c r="Y113" s="367"/>
      <c r="Z113" s="357"/>
      <c r="AA113" s="358"/>
      <c r="AB113" s="357"/>
      <c r="AC113" s="358"/>
      <c r="AD113" s="18"/>
      <c r="AO113" s="197" t="str">
        <f>IF(CNGE_2023_M1_Secc1_Sub1!Q104="","",CNGE_2023_M1_Secc1_Sub1!Q104)</f>
        <v/>
      </c>
      <c r="AT113" s="197">
        <f t="shared" ref="AT113:AT168" si="16">L113</f>
        <v>0</v>
      </c>
      <c r="AU113" s="197">
        <f t="shared" ref="AU113:AU168" si="17">+IF($AG$24=$AH$24,0,IF(AND(AT113="NA"),1,0))</f>
        <v>0</v>
      </c>
      <c r="AW113" s="197">
        <f t="shared" si="6"/>
        <v>0</v>
      </c>
      <c r="AY113" s="197">
        <f t="shared" ref="AY113:AY168" si="18">+IF($AG$24=$AH$24,0,IF(OR(AND(R113=0,T113=0),AND(R113="ns",T113="ns"),AND(R113&lt;=1,T113="ns"),AND(T113&lt;=R113)),0,1))</f>
        <v>0</v>
      </c>
      <c r="BA113" s="256"/>
      <c r="BB113" s="256"/>
      <c r="BC113" s="256">
        <f t="shared" si="7"/>
        <v>0</v>
      </c>
      <c r="BD113" s="256">
        <f t="shared" si="8"/>
        <v>0</v>
      </c>
      <c r="BE113" s="256">
        <f t="shared" si="9"/>
        <v>0</v>
      </c>
      <c r="BF113" s="256">
        <f t="shared" si="10"/>
        <v>0</v>
      </c>
      <c r="BG113" s="256">
        <f t="shared" si="11"/>
        <v>0</v>
      </c>
      <c r="BH113" s="256">
        <f t="shared" si="12"/>
        <v>0</v>
      </c>
      <c r="BI113" s="256">
        <f t="shared" si="13"/>
        <v>0</v>
      </c>
      <c r="BJ113" s="256">
        <f t="shared" si="14"/>
        <v>0</v>
      </c>
      <c r="BK113" s="256"/>
      <c r="BL113" s="256">
        <f t="shared" ref="BL113:BL168" si="19">+COUNTBLANK(H113:AC113)</f>
        <v>22</v>
      </c>
      <c r="BM113" s="256">
        <f t="shared" ref="BM113:BM168" si="20">+COUNTBLANK(J113:AC113)</f>
        <v>20</v>
      </c>
      <c r="BN113" s="256"/>
      <c r="BO113" s="256">
        <f t="shared" si="15"/>
        <v>0</v>
      </c>
    </row>
    <row r="114" spans="1:67" ht="15" customHeight="1">
      <c r="A114" s="41"/>
      <c r="B114" s="30"/>
      <c r="C114" s="63" t="s">
        <v>135</v>
      </c>
      <c r="D114" s="464" t="str">
        <f>IF(CNGE_2023_M1_Secc1_Sub1!D104="","",CNGE_2023_M1_Secc1_Sub1!D104)</f>
        <v/>
      </c>
      <c r="E114" s="465"/>
      <c r="F114" s="465"/>
      <c r="G114" s="466"/>
      <c r="H114" s="357"/>
      <c r="I114" s="358"/>
      <c r="J114" s="357"/>
      <c r="K114" s="358"/>
      <c r="L114" s="303"/>
      <c r="M114" s="303"/>
      <c r="N114" s="9"/>
      <c r="O114" s="9"/>
      <c r="P114" s="525"/>
      <c r="Q114" s="526"/>
      <c r="R114" s="521"/>
      <c r="S114" s="522"/>
      <c r="T114" s="521"/>
      <c r="U114" s="522"/>
      <c r="V114" s="303"/>
      <c r="W114" s="303"/>
      <c r="X114" s="366"/>
      <c r="Y114" s="367"/>
      <c r="Z114" s="357"/>
      <c r="AA114" s="358"/>
      <c r="AB114" s="357"/>
      <c r="AC114" s="358"/>
      <c r="AD114" s="18"/>
      <c r="AO114" s="197" t="str">
        <f>IF(CNGE_2023_M1_Secc1_Sub1!Q105="","",CNGE_2023_M1_Secc1_Sub1!Q105)</f>
        <v/>
      </c>
      <c r="AT114" s="197">
        <f t="shared" si="16"/>
        <v>0</v>
      </c>
      <c r="AU114" s="197">
        <f t="shared" si="17"/>
        <v>0</v>
      </c>
      <c r="AW114" s="197">
        <f t="shared" ref="AW114:AW168" si="21">+IF($AG$24=$AH$24,0,IF(OR(AND(OR(P114=1,P114=2,P114=3,P114=4),R114&lt;&gt;0),AND(OR(P114=5,P114=6,P114=7,P114=8,P114=9,P114=10,P114=11,P114=12,P114=99),OR(R114=0,R114&gt;=1)),AND(BH114=0),AND(AD114&lt;&gt;""),AND(H114=8)),0,1))</f>
        <v>0</v>
      </c>
      <c r="AY114" s="197">
        <f t="shared" si="18"/>
        <v>0</v>
      </c>
      <c r="BA114" s="256"/>
      <c r="BB114" s="256"/>
      <c r="BC114" s="256">
        <f t="shared" ref="BC114:BC168" si="22">IF(J114="",0,IF(J114&lt;18,1,IF(MID(J114,3,1)="",0,IF(MID(J114,1,2)=TEXT(INT(J114),0),1))))</f>
        <v>0</v>
      </c>
      <c r="BD114" s="256">
        <f t="shared" ref="BD114:BD168" si="23">IF(AND(N114="",O114=""),0,IF(OR(AND(N114&gt;1,O114=8),AND(OR(N114=2,N114=3,N114=4),O114=4),AND(N114=1,O114&lt;&gt;8),AND(N114=9,O114&lt;&gt;9)),1,0))</f>
        <v>0</v>
      </c>
      <c r="BE114" s="256">
        <f t="shared" ref="BE114:BE168" si="24">IF(OR(J114="NS",R114="NS",R114="NA",J114="",R114=""),0,IF((J114-R114)&lt;18,1,0))</f>
        <v>0</v>
      </c>
      <c r="BF114" s="256">
        <f t="shared" ref="BF114:BF168" si="25">IF(OR(J114="NS",T114="NS",T114="NA",J114="",T114=""),0,IF((J114-T114)&lt;18,1,0))</f>
        <v>0</v>
      </c>
      <c r="BG114" s="256">
        <f t="shared" ref="BG114:BG168" si="26">IF(AD114="",0,IF(AND(AD114=8,$F$155=""),1,0))</f>
        <v>0</v>
      </c>
      <c r="BH114" s="256">
        <f t="shared" ref="BH114:BH168" si="27">+IF($AG$24=$AH$24,0,IF(OR(AND(OR(H114=1,H114=2,H114=9),BM114=10),AND(H114=8,BM114=20),AND(D114="",BM114=20),AND(AD114&lt;&gt;"",BM114=20)),0,1))</f>
        <v>0</v>
      </c>
      <c r="BI114" s="256">
        <f t="shared" ref="BI114:BI168" si="28">IF(OR(P114=0,P114&gt;=6),0,1)</f>
        <v>0</v>
      </c>
      <c r="BJ114" s="256">
        <f t="shared" ref="BJ114:BJ168" si="29">IF(AND(BI114=1,R114=0),1,0)</f>
        <v>0</v>
      </c>
      <c r="BK114" s="256"/>
      <c r="BL114" s="256">
        <f t="shared" si="19"/>
        <v>22</v>
      </c>
      <c r="BM114" s="256">
        <f t="shared" si="20"/>
        <v>20</v>
      </c>
      <c r="BN114" s="256"/>
      <c r="BO114" s="256">
        <f t="shared" ref="BO114:BO168" si="30">IF(OR(R114="NS",T114="NS",R114="NA",T114="NA",T114=""),0,IF((R114&lt;T114),1,0))</f>
        <v>0</v>
      </c>
    </row>
    <row r="115" spans="1:67" ht="15" customHeight="1">
      <c r="A115" s="41"/>
      <c r="B115" s="30"/>
      <c r="C115" s="63" t="s">
        <v>136</v>
      </c>
      <c r="D115" s="464" t="str">
        <f>IF(CNGE_2023_M1_Secc1_Sub1!D105="","",CNGE_2023_M1_Secc1_Sub1!D105)</f>
        <v/>
      </c>
      <c r="E115" s="465"/>
      <c r="F115" s="465"/>
      <c r="G115" s="466"/>
      <c r="H115" s="357"/>
      <c r="I115" s="358"/>
      <c r="J115" s="357"/>
      <c r="K115" s="358"/>
      <c r="L115" s="303"/>
      <c r="M115" s="303"/>
      <c r="N115" s="9"/>
      <c r="O115" s="9"/>
      <c r="P115" s="525"/>
      <c r="Q115" s="526"/>
      <c r="R115" s="521"/>
      <c r="S115" s="522"/>
      <c r="T115" s="521"/>
      <c r="U115" s="522"/>
      <c r="V115" s="303"/>
      <c r="W115" s="303"/>
      <c r="X115" s="366"/>
      <c r="Y115" s="367"/>
      <c r="Z115" s="357"/>
      <c r="AA115" s="358"/>
      <c r="AB115" s="357"/>
      <c r="AC115" s="358"/>
      <c r="AD115" s="18"/>
      <c r="AO115" s="197" t="str">
        <f>IF(CNGE_2023_M1_Secc1_Sub1!Q106="","",CNGE_2023_M1_Secc1_Sub1!Q106)</f>
        <v/>
      </c>
      <c r="AT115" s="197">
        <f t="shared" si="16"/>
        <v>0</v>
      </c>
      <c r="AU115" s="197">
        <f t="shared" si="17"/>
        <v>0</v>
      </c>
      <c r="AW115" s="197">
        <f t="shared" si="21"/>
        <v>0</v>
      </c>
      <c r="AY115" s="197">
        <f t="shared" si="18"/>
        <v>0</v>
      </c>
      <c r="BA115" s="256"/>
      <c r="BB115" s="256"/>
      <c r="BC115" s="256">
        <f t="shared" si="22"/>
        <v>0</v>
      </c>
      <c r="BD115" s="256">
        <f t="shared" si="23"/>
        <v>0</v>
      </c>
      <c r="BE115" s="256">
        <f t="shared" si="24"/>
        <v>0</v>
      </c>
      <c r="BF115" s="256">
        <f t="shared" si="25"/>
        <v>0</v>
      </c>
      <c r="BG115" s="256">
        <f t="shared" si="26"/>
        <v>0</v>
      </c>
      <c r="BH115" s="256">
        <f t="shared" si="27"/>
        <v>0</v>
      </c>
      <c r="BI115" s="256">
        <f t="shared" si="28"/>
        <v>0</v>
      </c>
      <c r="BJ115" s="256">
        <f t="shared" si="29"/>
        <v>0</v>
      </c>
      <c r="BK115" s="256"/>
      <c r="BL115" s="256">
        <f t="shared" si="19"/>
        <v>22</v>
      </c>
      <c r="BM115" s="256">
        <f t="shared" si="20"/>
        <v>20</v>
      </c>
      <c r="BN115" s="256"/>
      <c r="BO115" s="256">
        <f t="shared" si="30"/>
        <v>0</v>
      </c>
    </row>
    <row r="116" spans="1:67" ht="15" customHeight="1">
      <c r="A116" s="41"/>
      <c r="B116" s="30"/>
      <c r="C116" s="63" t="s">
        <v>137</v>
      </c>
      <c r="D116" s="464" t="str">
        <f>IF(CNGE_2023_M1_Secc1_Sub1!D106="","",CNGE_2023_M1_Secc1_Sub1!D106)</f>
        <v/>
      </c>
      <c r="E116" s="465"/>
      <c r="F116" s="465"/>
      <c r="G116" s="466"/>
      <c r="H116" s="357"/>
      <c r="I116" s="358"/>
      <c r="J116" s="357"/>
      <c r="K116" s="358"/>
      <c r="L116" s="303"/>
      <c r="M116" s="303"/>
      <c r="N116" s="9"/>
      <c r="O116" s="9"/>
      <c r="P116" s="525"/>
      <c r="Q116" s="526"/>
      <c r="R116" s="521"/>
      <c r="S116" s="522"/>
      <c r="T116" s="521"/>
      <c r="U116" s="522"/>
      <c r="V116" s="303"/>
      <c r="W116" s="303"/>
      <c r="X116" s="366"/>
      <c r="Y116" s="367"/>
      <c r="Z116" s="357"/>
      <c r="AA116" s="358"/>
      <c r="AB116" s="357"/>
      <c r="AC116" s="358"/>
      <c r="AD116" s="18"/>
      <c r="AO116" s="197" t="str">
        <f>IF(CNGE_2023_M1_Secc1_Sub1!Q107="","",CNGE_2023_M1_Secc1_Sub1!Q107)</f>
        <v/>
      </c>
      <c r="AT116" s="197">
        <f t="shared" si="16"/>
        <v>0</v>
      </c>
      <c r="AU116" s="197">
        <f t="shared" si="17"/>
        <v>0</v>
      </c>
      <c r="AW116" s="197">
        <f t="shared" si="21"/>
        <v>0</v>
      </c>
      <c r="AY116" s="197">
        <f t="shared" si="18"/>
        <v>0</v>
      </c>
      <c r="BA116" s="256"/>
      <c r="BB116" s="256"/>
      <c r="BC116" s="256">
        <f t="shared" si="22"/>
        <v>0</v>
      </c>
      <c r="BD116" s="256">
        <f t="shared" si="23"/>
        <v>0</v>
      </c>
      <c r="BE116" s="256">
        <f t="shared" si="24"/>
        <v>0</v>
      </c>
      <c r="BF116" s="256">
        <f t="shared" si="25"/>
        <v>0</v>
      </c>
      <c r="BG116" s="256">
        <f t="shared" si="26"/>
        <v>0</v>
      </c>
      <c r="BH116" s="256">
        <f t="shared" si="27"/>
        <v>0</v>
      </c>
      <c r="BI116" s="256">
        <f t="shared" si="28"/>
        <v>0</v>
      </c>
      <c r="BJ116" s="256">
        <f t="shared" si="29"/>
        <v>0</v>
      </c>
      <c r="BK116" s="256"/>
      <c r="BL116" s="256">
        <f t="shared" si="19"/>
        <v>22</v>
      </c>
      <c r="BM116" s="256">
        <f t="shared" si="20"/>
        <v>20</v>
      </c>
      <c r="BN116" s="256"/>
      <c r="BO116" s="256">
        <f t="shared" si="30"/>
        <v>0</v>
      </c>
    </row>
    <row r="117" spans="1:67" ht="15" customHeight="1">
      <c r="A117" s="41"/>
      <c r="B117" s="30"/>
      <c r="C117" s="63" t="s">
        <v>138</v>
      </c>
      <c r="D117" s="464" t="str">
        <f>IF(CNGE_2023_M1_Secc1_Sub1!D107="","",CNGE_2023_M1_Secc1_Sub1!D107)</f>
        <v/>
      </c>
      <c r="E117" s="465"/>
      <c r="F117" s="465"/>
      <c r="G117" s="466"/>
      <c r="H117" s="357"/>
      <c r="I117" s="358"/>
      <c r="J117" s="357"/>
      <c r="K117" s="358"/>
      <c r="L117" s="303"/>
      <c r="M117" s="303"/>
      <c r="N117" s="9"/>
      <c r="O117" s="9"/>
      <c r="P117" s="525"/>
      <c r="Q117" s="526"/>
      <c r="R117" s="521"/>
      <c r="S117" s="522"/>
      <c r="T117" s="521"/>
      <c r="U117" s="522"/>
      <c r="V117" s="303"/>
      <c r="W117" s="303"/>
      <c r="X117" s="366"/>
      <c r="Y117" s="367"/>
      <c r="Z117" s="357"/>
      <c r="AA117" s="358"/>
      <c r="AB117" s="357"/>
      <c r="AC117" s="358"/>
      <c r="AD117" s="18"/>
      <c r="AO117" s="197" t="str">
        <f>IF(CNGE_2023_M1_Secc1_Sub1!Q108="","",CNGE_2023_M1_Secc1_Sub1!Q108)</f>
        <v/>
      </c>
      <c r="AT117" s="197">
        <f t="shared" si="16"/>
        <v>0</v>
      </c>
      <c r="AU117" s="197">
        <f t="shared" si="17"/>
        <v>0</v>
      </c>
      <c r="AW117" s="197">
        <f t="shared" si="21"/>
        <v>0</v>
      </c>
      <c r="AY117" s="197">
        <f t="shared" si="18"/>
        <v>0</v>
      </c>
      <c r="BA117" s="256"/>
      <c r="BB117" s="256"/>
      <c r="BC117" s="256">
        <f t="shared" si="22"/>
        <v>0</v>
      </c>
      <c r="BD117" s="256">
        <f t="shared" si="23"/>
        <v>0</v>
      </c>
      <c r="BE117" s="256">
        <f t="shared" si="24"/>
        <v>0</v>
      </c>
      <c r="BF117" s="256">
        <f t="shared" si="25"/>
        <v>0</v>
      </c>
      <c r="BG117" s="256">
        <f t="shared" si="26"/>
        <v>0</v>
      </c>
      <c r="BH117" s="256">
        <f t="shared" si="27"/>
        <v>0</v>
      </c>
      <c r="BI117" s="256">
        <f t="shared" si="28"/>
        <v>0</v>
      </c>
      <c r="BJ117" s="256">
        <f t="shared" si="29"/>
        <v>0</v>
      </c>
      <c r="BK117" s="256"/>
      <c r="BL117" s="256">
        <f t="shared" si="19"/>
        <v>22</v>
      </c>
      <c r="BM117" s="256">
        <f t="shared" si="20"/>
        <v>20</v>
      </c>
      <c r="BN117" s="256"/>
      <c r="BO117" s="256">
        <f t="shared" si="30"/>
        <v>0</v>
      </c>
    </row>
    <row r="118" spans="1:67" ht="15" customHeight="1">
      <c r="A118" s="41"/>
      <c r="B118" s="30"/>
      <c r="C118" s="63" t="s">
        <v>139</v>
      </c>
      <c r="D118" s="464" t="str">
        <f>IF(CNGE_2023_M1_Secc1_Sub1!D108="","",CNGE_2023_M1_Secc1_Sub1!D108)</f>
        <v/>
      </c>
      <c r="E118" s="465"/>
      <c r="F118" s="465"/>
      <c r="G118" s="466"/>
      <c r="H118" s="357"/>
      <c r="I118" s="358"/>
      <c r="J118" s="357"/>
      <c r="K118" s="358"/>
      <c r="L118" s="303"/>
      <c r="M118" s="303"/>
      <c r="N118" s="9"/>
      <c r="O118" s="9"/>
      <c r="P118" s="525"/>
      <c r="Q118" s="526"/>
      <c r="R118" s="521"/>
      <c r="S118" s="522"/>
      <c r="T118" s="521"/>
      <c r="U118" s="522"/>
      <c r="V118" s="303"/>
      <c r="W118" s="303"/>
      <c r="X118" s="366"/>
      <c r="Y118" s="367"/>
      <c r="Z118" s="357"/>
      <c r="AA118" s="358"/>
      <c r="AB118" s="357"/>
      <c r="AC118" s="358"/>
      <c r="AD118" s="18"/>
      <c r="AO118" s="197" t="str">
        <f>IF(CNGE_2023_M1_Secc1_Sub1!Q109="","",CNGE_2023_M1_Secc1_Sub1!Q109)</f>
        <v/>
      </c>
      <c r="AT118" s="197">
        <f t="shared" si="16"/>
        <v>0</v>
      </c>
      <c r="AU118" s="197">
        <f t="shared" si="17"/>
        <v>0</v>
      </c>
      <c r="AW118" s="197">
        <f t="shared" si="21"/>
        <v>0</v>
      </c>
      <c r="AY118" s="197">
        <f t="shared" si="18"/>
        <v>0</v>
      </c>
      <c r="BA118" s="256"/>
      <c r="BB118" s="256"/>
      <c r="BC118" s="256">
        <f t="shared" si="22"/>
        <v>0</v>
      </c>
      <c r="BD118" s="256">
        <f t="shared" si="23"/>
        <v>0</v>
      </c>
      <c r="BE118" s="256">
        <f t="shared" si="24"/>
        <v>0</v>
      </c>
      <c r="BF118" s="256">
        <f t="shared" si="25"/>
        <v>0</v>
      </c>
      <c r="BG118" s="256">
        <f t="shared" si="26"/>
        <v>0</v>
      </c>
      <c r="BH118" s="256">
        <f t="shared" si="27"/>
        <v>0</v>
      </c>
      <c r="BI118" s="256">
        <f t="shared" si="28"/>
        <v>0</v>
      </c>
      <c r="BJ118" s="256">
        <f t="shared" si="29"/>
        <v>0</v>
      </c>
      <c r="BK118" s="256"/>
      <c r="BL118" s="256">
        <f t="shared" si="19"/>
        <v>22</v>
      </c>
      <c r="BM118" s="256">
        <f t="shared" si="20"/>
        <v>20</v>
      </c>
      <c r="BN118" s="256"/>
      <c r="BO118" s="256">
        <f t="shared" si="30"/>
        <v>0</v>
      </c>
    </row>
    <row r="119" spans="1:67" ht="15" customHeight="1">
      <c r="A119" s="41"/>
      <c r="B119" s="30"/>
      <c r="C119" s="63" t="s">
        <v>140</v>
      </c>
      <c r="D119" s="464" t="str">
        <f>IF(CNGE_2023_M1_Secc1_Sub1!D109="","",CNGE_2023_M1_Secc1_Sub1!D109)</f>
        <v/>
      </c>
      <c r="E119" s="465"/>
      <c r="F119" s="465"/>
      <c r="G119" s="466"/>
      <c r="H119" s="357"/>
      <c r="I119" s="358"/>
      <c r="J119" s="357"/>
      <c r="K119" s="358"/>
      <c r="L119" s="303"/>
      <c r="M119" s="303"/>
      <c r="N119" s="9"/>
      <c r="O119" s="9"/>
      <c r="P119" s="525"/>
      <c r="Q119" s="526"/>
      <c r="R119" s="521"/>
      <c r="S119" s="522"/>
      <c r="T119" s="521"/>
      <c r="U119" s="522"/>
      <c r="V119" s="303"/>
      <c r="W119" s="303"/>
      <c r="X119" s="366"/>
      <c r="Y119" s="367"/>
      <c r="Z119" s="357"/>
      <c r="AA119" s="358"/>
      <c r="AB119" s="357"/>
      <c r="AC119" s="358"/>
      <c r="AD119" s="18"/>
      <c r="AO119" s="197" t="str">
        <f>IF(CNGE_2023_M1_Secc1_Sub1!Q110="","",CNGE_2023_M1_Secc1_Sub1!Q110)</f>
        <v/>
      </c>
      <c r="AT119" s="197">
        <f t="shared" si="16"/>
        <v>0</v>
      </c>
      <c r="AU119" s="197">
        <f t="shared" si="17"/>
        <v>0</v>
      </c>
      <c r="AW119" s="197">
        <f t="shared" si="21"/>
        <v>0</v>
      </c>
      <c r="AY119" s="197">
        <f t="shared" si="18"/>
        <v>0</v>
      </c>
      <c r="BA119" s="256"/>
      <c r="BB119" s="256"/>
      <c r="BC119" s="256">
        <f t="shared" si="22"/>
        <v>0</v>
      </c>
      <c r="BD119" s="256">
        <f t="shared" si="23"/>
        <v>0</v>
      </c>
      <c r="BE119" s="256">
        <f t="shared" si="24"/>
        <v>0</v>
      </c>
      <c r="BF119" s="256">
        <f t="shared" si="25"/>
        <v>0</v>
      </c>
      <c r="BG119" s="256">
        <f t="shared" si="26"/>
        <v>0</v>
      </c>
      <c r="BH119" s="256">
        <f t="shared" si="27"/>
        <v>0</v>
      </c>
      <c r="BI119" s="256">
        <f t="shared" si="28"/>
        <v>0</v>
      </c>
      <c r="BJ119" s="256">
        <f t="shared" si="29"/>
        <v>0</v>
      </c>
      <c r="BK119" s="256"/>
      <c r="BL119" s="256">
        <f t="shared" si="19"/>
        <v>22</v>
      </c>
      <c r="BM119" s="256">
        <f t="shared" si="20"/>
        <v>20</v>
      </c>
      <c r="BN119" s="256"/>
      <c r="BO119" s="256">
        <f t="shared" si="30"/>
        <v>0</v>
      </c>
    </row>
    <row r="120" spans="1:67" ht="15" customHeight="1">
      <c r="A120" s="41"/>
      <c r="B120" s="30"/>
      <c r="C120" s="63" t="s">
        <v>141</v>
      </c>
      <c r="D120" s="464" t="str">
        <f>IF(CNGE_2023_M1_Secc1_Sub1!D110="","",CNGE_2023_M1_Secc1_Sub1!D110)</f>
        <v/>
      </c>
      <c r="E120" s="465"/>
      <c r="F120" s="465"/>
      <c r="G120" s="466"/>
      <c r="H120" s="357"/>
      <c r="I120" s="358"/>
      <c r="J120" s="357"/>
      <c r="K120" s="358"/>
      <c r="L120" s="303"/>
      <c r="M120" s="303"/>
      <c r="N120" s="9"/>
      <c r="O120" s="9"/>
      <c r="P120" s="525"/>
      <c r="Q120" s="526"/>
      <c r="R120" s="521"/>
      <c r="S120" s="522"/>
      <c r="T120" s="521"/>
      <c r="U120" s="522"/>
      <c r="V120" s="303"/>
      <c r="W120" s="303"/>
      <c r="X120" s="366"/>
      <c r="Y120" s="367"/>
      <c r="Z120" s="357"/>
      <c r="AA120" s="358"/>
      <c r="AB120" s="357"/>
      <c r="AC120" s="358"/>
      <c r="AD120" s="18"/>
      <c r="AO120" s="197" t="str">
        <f>IF(CNGE_2023_M1_Secc1_Sub1!Q111="","",CNGE_2023_M1_Secc1_Sub1!Q111)</f>
        <v/>
      </c>
      <c r="AT120" s="197">
        <f t="shared" si="16"/>
        <v>0</v>
      </c>
      <c r="AU120" s="197">
        <f t="shared" si="17"/>
        <v>0</v>
      </c>
      <c r="AW120" s="197">
        <f t="shared" si="21"/>
        <v>0</v>
      </c>
      <c r="AY120" s="197">
        <f t="shared" si="18"/>
        <v>0</v>
      </c>
      <c r="BA120" s="256"/>
      <c r="BB120" s="256"/>
      <c r="BC120" s="256">
        <f t="shared" si="22"/>
        <v>0</v>
      </c>
      <c r="BD120" s="256">
        <f t="shared" si="23"/>
        <v>0</v>
      </c>
      <c r="BE120" s="256">
        <f t="shared" si="24"/>
        <v>0</v>
      </c>
      <c r="BF120" s="256">
        <f t="shared" si="25"/>
        <v>0</v>
      </c>
      <c r="BG120" s="256">
        <f t="shared" si="26"/>
        <v>0</v>
      </c>
      <c r="BH120" s="256">
        <f t="shared" si="27"/>
        <v>0</v>
      </c>
      <c r="BI120" s="256">
        <f t="shared" si="28"/>
        <v>0</v>
      </c>
      <c r="BJ120" s="256">
        <f t="shared" si="29"/>
        <v>0</v>
      </c>
      <c r="BK120" s="256"/>
      <c r="BL120" s="256">
        <f t="shared" si="19"/>
        <v>22</v>
      </c>
      <c r="BM120" s="256">
        <f t="shared" si="20"/>
        <v>20</v>
      </c>
      <c r="BN120" s="256"/>
      <c r="BO120" s="256">
        <f t="shared" si="30"/>
        <v>0</v>
      </c>
    </row>
    <row r="121" spans="1:67" ht="15" customHeight="1">
      <c r="A121" s="41"/>
      <c r="B121" s="30"/>
      <c r="C121" s="63" t="s">
        <v>142</v>
      </c>
      <c r="D121" s="464" t="str">
        <f>IF(CNGE_2023_M1_Secc1_Sub1!D111="","",CNGE_2023_M1_Secc1_Sub1!D111)</f>
        <v/>
      </c>
      <c r="E121" s="465"/>
      <c r="F121" s="465"/>
      <c r="G121" s="466"/>
      <c r="H121" s="357"/>
      <c r="I121" s="358"/>
      <c r="J121" s="357"/>
      <c r="K121" s="358"/>
      <c r="L121" s="303"/>
      <c r="M121" s="303"/>
      <c r="N121" s="9"/>
      <c r="O121" s="9"/>
      <c r="P121" s="525"/>
      <c r="Q121" s="526"/>
      <c r="R121" s="521"/>
      <c r="S121" s="522"/>
      <c r="T121" s="521"/>
      <c r="U121" s="522"/>
      <c r="V121" s="303"/>
      <c r="W121" s="303"/>
      <c r="X121" s="366"/>
      <c r="Y121" s="367"/>
      <c r="Z121" s="357"/>
      <c r="AA121" s="358"/>
      <c r="AB121" s="357"/>
      <c r="AC121" s="358"/>
      <c r="AD121" s="18"/>
      <c r="AO121" s="197" t="str">
        <f>IF(CNGE_2023_M1_Secc1_Sub1!Q112="","",CNGE_2023_M1_Secc1_Sub1!Q112)</f>
        <v/>
      </c>
      <c r="AT121" s="197">
        <f t="shared" si="16"/>
        <v>0</v>
      </c>
      <c r="AU121" s="197">
        <f t="shared" si="17"/>
        <v>0</v>
      </c>
      <c r="AW121" s="197">
        <f t="shared" si="21"/>
        <v>0</v>
      </c>
      <c r="AY121" s="197">
        <f t="shared" si="18"/>
        <v>0</v>
      </c>
      <c r="BA121" s="256"/>
      <c r="BB121" s="256"/>
      <c r="BC121" s="256">
        <f t="shared" si="22"/>
        <v>0</v>
      </c>
      <c r="BD121" s="256">
        <f t="shared" si="23"/>
        <v>0</v>
      </c>
      <c r="BE121" s="256">
        <f t="shared" si="24"/>
        <v>0</v>
      </c>
      <c r="BF121" s="256">
        <f t="shared" si="25"/>
        <v>0</v>
      </c>
      <c r="BG121" s="256">
        <f t="shared" si="26"/>
        <v>0</v>
      </c>
      <c r="BH121" s="256">
        <f t="shared" si="27"/>
        <v>0</v>
      </c>
      <c r="BI121" s="256">
        <f t="shared" si="28"/>
        <v>0</v>
      </c>
      <c r="BJ121" s="256">
        <f t="shared" si="29"/>
        <v>0</v>
      </c>
      <c r="BK121" s="256"/>
      <c r="BL121" s="256">
        <f t="shared" si="19"/>
        <v>22</v>
      </c>
      <c r="BM121" s="256">
        <f t="shared" si="20"/>
        <v>20</v>
      </c>
      <c r="BN121" s="256"/>
      <c r="BO121" s="256">
        <f t="shared" si="30"/>
        <v>0</v>
      </c>
    </row>
    <row r="122" spans="1:67" ht="15" customHeight="1">
      <c r="A122" s="41"/>
      <c r="B122" s="30"/>
      <c r="C122" s="63" t="s">
        <v>143</v>
      </c>
      <c r="D122" s="464" t="str">
        <f>IF(CNGE_2023_M1_Secc1_Sub1!D112="","",CNGE_2023_M1_Secc1_Sub1!D112)</f>
        <v/>
      </c>
      <c r="E122" s="465"/>
      <c r="F122" s="465"/>
      <c r="G122" s="466"/>
      <c r="H122" s="357"/>
      <c r="I122" s="358"/>
      <c r="J122" s="357"/>
      <c r="K122" s="358"/>
      <c r="L122" s="303"/>
      <c r="M122" s="303"/>
      <c r="N122" s="9"/>
      <c r="O122" s="9"/>
      <c r="P122" s="525"/>
      <c r="Q122" s="526"/>
      <c r="R122" s="521"/>
      <c r="S122" s="522"/>
      <c r="T122" s="521"/>
      <c r="U122" s="522"/>
      <c r="V122" s="303"/>
      <c r="W122" s="303"/>
      <c r="X122" s="366"/>
      <c r="Y122" s="367"/>
      <c r="Z122" s="357"/>
      <c r="AA122" s="358"/>
      <c r="AB122" s="357"/>
      <c r="AC122" s="358"/>
      <c r="AD122" s="18"/>
      <c r="AO122" s="197" t="str">
        <f>IF(CNGE_2023_M1_Secc1_Sub1!Q113="","",CNGE_2023_M1_Secc1_Sub1!Q113)</f>
        <v/>
      </c>
      <c r="AT122" s="197">
        <f t="shared" si="16"/>
        <v>0</v>
      </c>
      <c r="AU122" s="197">
        <f t="shared" si="17"/>
        <v>0</v>
      </c>
      <c r="AW122" s="197">
        <f t="shared" si="21"/>
        <v>0</v>
      </c>
      <c r="AY122" s="197">
        <f t="shared" si="18"/>
        <v>0</v>
      </c>
      <c r="BA122" s="256"/>
      <c r="BB122" s="256"/>
      <c r="BC122" s="256">
        <f t="shared" si="22"/>
        <v>0</v>
      </c>
      <c r="BD122" s="256">
        <f t="shared" si="23"/>
        <v>0</v>
      </c>
      <c r="BE122" s="256">
        <f t="shared" si="24"/>
        <v>0</v>
      </c>
      <c r="BF122" s="256">
        <f t="shared" si="25"/>
        <v>0</v>
      </c>
      <c r="BG122" s="256">
        <f t="shared" si="26"/>
        <v>0</v>
      </c>
      <c r="BH122" s="256">
        <f t="shared" si="27"/>
        <v>0</v>
      </c>
      <c r="BI122" s="256">
        <f t="shared" si="28"/>
        <v>0</v>
      </c>
      <c r="BJ122" s="256">
        <f t="shared" si="29"/>
        <v>0</v>
      </c>
      <c r="BK122" s="256"/>
      <c r="BL122" s="256">
        <f t="shared" si="19"/>
        <v>22</v>
      </c>
      <c r="BM122" s="256">
        <f t="shared" si="20"/>
        <v>20</v>
      </c>
      <c r="BN122" s="256"/>
      <c r="BO122" s="256">
        <f t="shared" si="30"/>
        <v>0</v>
      </c>
    </row>
    <row r="123" spans="1:67" ht="15" customHeight="1">
      <c r="A123" s="41"/>
      <c r="B123" s="30"/>
      <c r="C123" s="63" t="s">
        <v>144</v>
      </c>
      <c r="D123" s="464" t="str">
        <f>IF(CNGE_2023_M1_Secc1_Sub1!D113="","",CNGE_2023_M1_Secc1_Sub1!D113)</f>
        <v/>
      </c>
      <c r="E123" s="465"/>
      <c r="F123" s="465"/>
      <c r="G123" s="466"/>
      <c r="H123" s="357"/>
      <c r="I123" s="358"/>
      <c r="J123" s="357"/>
      <c r="K123" s="358"/>
      <c r="L123" s="303"/>
      <c r="M123" s="303"/>
      <c r="N123" s="9"/>
      <c r="O123" s="9"/>
      <c r="P123" s="525"/>
      <c r="Q123" s="526"/>
      <c r="R123" s="521"/>
      <c r="S123" s="522"/>
      <c r="T123" s="521"/>
      <c r="U123" s="522"/>
      <c r="V123" s="303"/>
      <c r="W123" s="303"/>
      <c r="X123" s="366"/>
      <c r="Y123" s="367"/>
      <c r="Z123" s="357"/>
      <c r="AA123" s="358"/>
      <c r="AB123" s="357"/>
      <c r="AC123" s="358"/>
      <c r="AD123" s="18"/>
      <c r="AO123" s="197" t="str">
        <f>IF(CNGE_2023_M1_Secc1_Sub1!Q114="","",CNGE_2023_M1_Secc1_Sub1!Q114)</f>
        <v/>
      </c>
      <c r="AT123" s="197">
        <f t="shared" si="16"/>
        <v>0</v>
      </c>
      <c r="AU123" s="197">
        <f t="shared" si="17"/>
        <v>0</v>
      </c>
      <c r="AW123" s="197">
        <f t="shared" si="21"/>
        <v>0</v>
      </c>
      <c r="AY123" s="197">
        <f t="shared" si="18"/>
        <v>0</v>
      </c>
      <c r="BA123" s="256"/>
      <c r="BB123" s="256"/>
      <c r="BC123" s="256">
        <f t="shared" si="22"/>
        <v>0</v>
      </c>
      <c r="BD123" s="256">
        <f t="shared" si="23"/>
        <v>0</v>
      </c>
      <c r="BE123" s="256">
        <f t="shared" si="24"/>
        <v>0</v>
      </c>
      <c r="BF123" s="256">
        <f t="shared" si="25"/>
        <v>0</v>
      </c>
      <c r="BG123" s="256">
        <f t="shared" si="26"/>
        <v>0</v>
      </c>
      <c r="BH123" s="256">
        <f t="shared" si="27"/>
        <v>0</v>
      </c>
      <c r="BI123" s="256">
        <f t="shared" si="28"/>
        <v>0</v>
      </c>
      <c r="BJ123" s="256">
        <f t="shared" si="29"/>
        <v>0</v>
      </c>
      <c r="BK123" s="256"/>
      <c r="BL123" s="256">
        <f t="shared" si="19"/>
        <v>22</v>
      </c>
      <c r="BM123" s="256">
        <f t="shared" si="20"/>
        <v>20</v>
      </c>
      <c r="BN123" s="256"/>
      <c r="BO123" s="256">
        <f t="shared" si="30"/>
        <v>0</v>
      </c>
    </row>
    <row r="124" spans="1:67" ht="15" customHeight="1">
      <c r="A124" s="41"/>
      <c r="B124" s="30"/>
      <c r="C124" s="63" t="s">
        <v>145</v>
      </c>
      <c r="D124" s="464" t="str">
        <f>IF(CNGE_2023_M1_Secc1_Sub1!D114="","",CNGE_2023_M1_Secc1_Sub1!D114)</f>
        <v/>
      </c>
      <c r="E124" s="465"/>
      <c r="F124" s="465"/>
      <c r="G124" s="466"/>
      <c r="H124" s="357"/>
      <c r="I124" s="358"/>
      <c r="J124" s="357"/>
      <c r="K124" s="358"/>
      <c r="L124" s="303"/>
      <c r="M124" s="303"/>
      <c r="N124" s="9"/>
      <c r="O124" s="9"/>
      <c r="P124" s="525"/>
      <c r="Q124" s="526"/>
      <c r="R124" s="521"/>
      <c r="S124" s="522"/>
      <c r="T124" s="521"/>
      <c r="U124" s="522"/>
      <c r="V124" s="303"/>
      <c r="W124" s="303"/>
      <c r="X124" s="366"/>
      <c r="Y124" s="367"/>
      <c r="Z124" s="357"/>
      <c r="AA124" s="358"/>
      <c r="AB124" s="357"/>
      <c r="AC124" s="358"/>
      <c r="AD124" s="18"/>
      <c r="AO124" s="197" t="str">
        <f>IF(CNGE_2023_M1_Secc1_Sub1!Q115="","",CNGE_2023_M1_Secc1_Sub1!Q115)</f>
        <v/>
      </c>
      <c r="AT124" s="197">
        <f t="shared" si="16"/>
        <v>0</v>
      </c>
      <c r="AU124" s="197">
        <f t="shared" si="17"/>
        <v>0</v>
      </c>
      <c r="AW124" s="197">
        <f t="shared" si="21"/>
        <v>0</v>
      </c>
      <c r="AY124" s="197">
        <f t="shared" si="18"/>
        <v>0</v>
      </c>
      <c r="BA124" s="256"/>
      <c r="BB124" s="256"/>
      <c r="BC124" s="256">
        <f t="shared" si="22"/>
        <v>0</v>
      </c>
      <c r="BD124" s="256">
        <f t="shared" si="23"/>
        <v>0</v>
      </c>
      <c r="BE124" s="256">
        <f t="shared" si="24"/>
        <v>0</v>
      </c>
      <c r="BF124" s="256">
        <f t="shared" si="25"/>
        <v>0</v>
      </c>
      <c r="BG124" s="256">
        <f t="shared" si="26"/>
        <v>0</v>
      </c>
      <c r="BH124" s="256">
        <f t="shared" si="27"/>
        <v>0</v>
      </c>
      <c r="BI124" s="256">
        <f t="shared" si="28"/>
        <v>0</v>
      </c>
      <c r="BJ124" s="256">
        <f t="shared" si="29"/>
        <v>0</v>
      </c>
      <c r="BK124" s="256"/>
      <c r="BL124" s="256">
        <f t="shared" si="19"/>
        <v>22</v>
      </c>
      <c r="BM124" s="256">
        <f t="shared" si="20"/>
        <v>20</v>
      </c>
      <c r="BN124" s="256"/>
      <c r="BO124" s="256">
        <f t="shared" si="30"/>
        <v>0</v>
      </c>
    </row>
    <row r="125" spans="1:67" ht="15" customHeight="1">
      <c r="A125" s="41"/>
      <c r="B125" s="30"/>
      <c r="C125" s="63" t="s">
        <v>146</v>
      </c>
      <c r="D125" s="464" t="str">
        <f>IF(CNGE_2023_M1_Secc1_Sub1!D115="","",CNGE_2023_M1_Secc1_Sub1!D115)</f>
        <v/>
      </c>
      <c r="E125" s="465"/>
      <c r="F125" s="465"/>
      <c r="G125" s="466"/>
      <c r="H125" s="357"/>
      <c r="I125" s="358"/>
      <c r="J125" s="357"/>
      <c r="K125" s="358"/>
      <c r="L125" s="303"/>
      <c r="M125" s="303"/>
      <c r="N125" s="9"/>
      <c r="O125" s="9"/>
      <c r="P125" s="525"/>
      <c r="Q125" s="526"/>
      <c r="R125" s="521"/>
      <c r="S125" s="522"/>
      <c r="T125" s="521"/>
      <c r="U125" s="522"/>
      <c r="V125" s="303"/>
      <c r="W125" s="303"/>
      <c r="X125" s="366"/>
      <c r="Y125" s="367"/>
      <c r="Z125" s="357"/>
      <c r="AA125" s="358"/>
      <c r="AB125" s="357"/>
      <c r="AC125" s="358"/>
      <c r="AD125" s="18"/>
      <c r="AO125" s="197" t="str">
        <f>IF(CNGE_2023_M1_Secc1_Sub1!Q116="","",CNGE_2023_M1_Secc1_Sub1!Q116)</f>
        <v/>
      </c>
      <c r="AT125" s="197">
        <f t="shared" si="16"/>
        <v>0</v>
      </c>
      <c r="AU125" s="197">
        <f t="shared" si="17"/>
        <v>0</v>
      </c>
      <c r="AW125" s="197">
        <f t="shared" si="21"/>
        <v>0</v>
      </c>
      <c r="AY125" s="197">
        <f t="shared" si="18"/>
        <v>0</v>
      </c>
      <c r="BA125" s="256"/>
      <c r="BB125" s="256"/>
      <c r="BC125" s="256">
        <f t="shared" si="22"/>
        <v>0</v>
      </c>
      <c r="BD125" s="256">
        <f t="shared" si="23"/>
        <v>0</v>
      </c>
      <c r="BE125" s="256">
        <f t="shared" si="24"/>
        <v>0</v>
      </c>
      <c r="BF125" s="256">
        <f t="shared" si="25"/>
        <v>0</v>
      </c>
      <c r="BG125" s="256">
        <f t="shared" si="26"/>
        <v>0</v>
      </c>
      <c r="BH125" s="256">
        <f t="shared" si="27"/>
        <v>0</v>
      </c>
      <c r="BI125" s="256">
        <f t="shared" si="28"/>
        <v>0</v>
      </c>
      <c r="BJ125" s="256">
        <f t="shared" si="29"/>
        <v>0</v>
      </c>
      <c r="BK125" s="256"/>
      <c r="BL125" s="256">
        <f t="shared" si="19"/>
        <v>22</v>
      </c>
      <c r="BM125" s="256">
        <f t="shared" si="20"/>
        <v>20</v>
      </c>
      <c r="BN125" s="256"/>
      <c r="BO125" s="256">
        <f t="shared" si="30"/>
        <v>0</v>
      </c>
    </row>
    <row r="126" spans="1:67" ht="15" customHeight="1">
      <c r="A126" s="41"/>
      <c r="B126" s="30"/>
      <c r="C126" s="63" t="s">
        <v>147</v>
      </c>
      <c r="D126" s="464" t="str">
        <f>IF(CNGE_2023_M1_Secc1_Sub1!D116="","",CNGE_2023_M1_Secc1_Sub1!D116)</f>
        <v/>
      </c>
      <c r="E126" s="465"/>
      <c r="F126" s="465"/>
      <c r="G126" s="466"/>
      <c r="H126" s="357"/>
      <c r="I126" s="358"/>
      <c r="J126" s="357"/>
      <c r="K126" s="358"/>
      <c r="L126" s="303"/>
      <c r="M126" s="303"/>
      <c r="N126" s="9"/>
      <c r="O126" s="9"/>
      <c r="P126" s="525"/>
      <c r="Q126" s="526"/>
      <c r="R126" s="521"/>
      <c r="S126" s="522"/>
      <c r="T126" s="521"/>
      <c r="U126" s="522"/>
      <c r="V126" s="303"/>
      <c r="W126" s="303"/>
      <c r="X126" s="366"/>
      <c r="Y126" s="367"/>
      <c r="Z126" s="357"/>
      <c r="AA126" s="358"/>
      <c r="AB126" s="357"/>
      <c r="AC126" s="358"/>
      <c r="AD126" s="18"/>
      <c r="AO126" s="197" t="str">
        <f>IF(CNGE_2023_M1_Secc1_Sub1!Q117="","",CNGE_2023_M1_Secc1_Sub1!Q117)</f>
        <v/>
      </c>
      <c r="AT126" s="197">
        <f t="shared" si="16"/>
        <v>0</v>
      </c>
      <c r="AU126" s="197">
        <f t="shared" si="17"/>
        <v>0</v>
      </c>
      <c r="AW126" s="197">
        <f t="shared" si="21"/>
        <v>0</v>
      </c>
      <c r="AY126" s="197">
        <f t="shared" si="18"/>
        <v>0</v>
      </c>
      <c r="BA126" s="256"/>
      <c r="BB126" s="256"/>
      <c r="BC126" s="256">
        <f t="shared" si="22"/>
        <v>0</v>
      </c>
      <c r="BD126" s="256">
        <f t="shared" si="23"/>
        <v>0</v>
      </c>
      <c r="BE126" s="256">
        <f t="shared" si="24"/>
        <v>0</v>
      </c>
      <c r="BF126" s="256">
        <f t="shared" si="25"/>
        <v>0</v>
      </c>
      <c r="BG126" s="256">
        <f t="shared" si="26"/>
        <v>0</v>
      </c>
      <c r="BH126" s="256">
        <f t="shared" si="27"/>
        <v>0</v>
      </c>
      <c r="BI126" s="256">
        <f t="shared" si="28"/>
        <v>0</v>
      </c>
      <c r="BJ126" s="256">
        <f t="shared" si="29"/>
        <v>0</v>
      </c>
      <c r="BK126" s="256"/>
      <c r="BL126" s="256">
        <f t="shared" si="19"/>
        <v>22</v>
      </c>
      <c r="BM126" s="256">
        <f t="shared" si="20"/>
        <v>20</v>
      </c>
      <c r="BN126" s="256"/>
      <c r="BO126" s="256">
        <f t="shared" si="30"/>
        <v>0</v>
      </c>
    </row>
    <row r="127" spans="1:67" ht="15" customHeight="1">
      <c r="A127" s="41"/>
      <c r="B127" s="30"/>
      <c r="C127" s="63" t="s">
        <v>148</v>
      </c>
      <c r="D127" s="464" t="str">
        <f>IF(CNGE_2023_M1_Secc1_Sub1!D117="","",CNGE_2023_M1_Secc1_Sub1!D117)</f>
        <v/>
      </c>
      <c r="E127" s="465"/>
      <c r="F127" s="465"/>
      <c r="G127" s="466"/>
      <c r="H127" s="357"/>
      <c r="I127" s="358"/>
      <c r="J127" s="357"/>
      <c r="K127" s="358"/>
      <c r="L127" s="303"/>
      <c r="M127" s="303"/>
      <c r="N127" s="9"/>
      <c r="O127" s="9"/>
      <c r="P127" s="525"/>
      <c r="Q127" s="526"/>
      <c r="R127" s="521"/>
      <c r="S127" s="522"/>
      <c r="T127" s="521"/>
      <c r="U127" s="522"/>
      <c r="V127" s="303"/>
      <c r="W127" s="303"/>
      <c r="X127" s="366"/>
      <c r="Y127" s="367"/>
      <c r="Z127" s="357"/>
      <c r="AA127" s="358"/>
      <c r="AB127" s="357"/>
      <c r="AC127" s="358"/>
      <c r="AD127" s="18"/>
      <c r="AO127" s="197" t="str">
        <f>IF(CNGE_2023_M1_Secc1_Sub1!Q118="","",CNGE_2023_M1_Secc1_Sub1!Q118)</f>
        <v/>
      </c>
      <c r="AT127" s="197">
        <f t="shared" si="16"/>
        <v>0</v>
      </c>
      <c r="AU127" s="197">
        <f t="shared" si="17"/>
        <v>0</v>
      </c>
      <c r="AW127" s="197">
        <f t="shared" si="21"/>
        <v>0</v>
      </c>
      <c r="AY127" s="197">
        <f t="shared" si="18"/>
        <v>0</v>
      </c>
      <c r="BA127" s="256"/>
      <c r="BB127" s="256"/>
      <c r="BC127" s="256">
        <f t="shared" si="22"/>
        <v>0</v>
      </c>
      <c r="BD127" s="256">
        <f t="shared" si="23"/>
        <v>0</v>
      </c>
      <c r="BE127" s="256">
        <f t="shared" si="24"/>
        <v>0</v>
      </c>
      <c r="BF127" s="256">
        <f t="shared" si="25"/>
        <v>0</v>
      </c>
      <c r="BG127" s="256">
        <f t="shared" si="26"/>
        <v>0</v>
      </c>
      <c r="BH127" s="256">
        <f t="shared" si="27"/>
        <v>0</v>
      </c>
      <c r="BI127" s="256">
        <f t="shared" si="28"/>
        <v>0</v>
      </c>
      <c r="BJ127" s="256">
        <f t="shared" si="29"/>
        <v>0</v>
      </c>
      <c r="BK127" s="256"/>
      <c r="BL127" s="256">
        <f t="shared" si="19"/>
        <v>22</v>
      </c>
      <c r="BM127" s="256">
        <f t="shared" si="20"/>
        <v>20</v>
      </c>
      <c r="BN127" s="256"/>
      <c r="BO127" s="256">
        <f t="shared" si="30"/>
        <v>0</v>
      </c>
    </row>
    <row r="128" spans="1:67" ht="15" customHeight="1">
      <c r="A128" s="41"/>
      <c r="B128" s="30"/>
      <c r="C128" s="63" t="s">
        <v>149</v>
      </c>
      <c r="D128" s="464" t="str">
        <f>IF(CNGE_2023_M1_Secc1_Sub1!D118="","",CNGE_2023_M1_Secc1_Sub1!D118)</f>
        <v/>
      </c>
      <c r="E128" s="465"/>
      <c r="F128" s="465"/>
      <c r="G128" s="466"/>
      <c r="H128" s="357"/>
      <c r="I128" s="358"/>
      <c r="J128" s="357"/>
      <c r="K128" s="358"/>
      <c r="L128" s="303"/>
      <c r="M128" s="303"/>
      <c r="N128" s="9"/>
      <c r="O128" s="9"/>
      <c r="P128" s="525"/>
      <c r="Q128" s="526"/>
      <c r="R128" s="521"/>
      <c r="S128" s="522"/>
      <c r="T128" s="521"/>
      <c r="U128" s="522"/>
      <c r="V128" s="303"/>
      <c r="W128" s="303"/>
      <c r="X128" s="366"/>
      <c r="Y128" s="367"/>
      <c r="Z128" s="357"/>
      <c r="AA128" s="358"/>
      <c r="AB128" s="357"/>
      <c r="AC128" s="358"/>
      <c r="AD128" s="18"/>
      <c r="AO128" s="197" t="str">
        <f>IF(CNGE_2023_M1_Secc1_Sub1!Q119="","",CNGE_2023_M1_Secc1_Sub1!Q119)</f>
        <v/>
      </c>
      <c r="AT128" s="197">
        <f t="shared" si="16"/>
        <v>0</v>
      </c>
      <c r="AU128" s="197">
        <f t="shared" si="17"/>
        <v>0</v>
      </c>
      <c r="AW128" s="197">
        <f t="shared" si="21"/>
        <v>0</v>
      </c>
      <c r="AY128" s="197">
        <f t="shared" si="18"/>
        <v>0</v>
      </c>
      <c r="BA128" s="256"/>
      <c r="BB128" s="256"/>
      <c r="BC128" s="256">
        <f t="shared" si="22"/>
        <v>0</v>
      </c>
      <c r="BD128" s="256">
        <f t="shared" si="23"/>
        <v>0</v>
      </c>
      <c r="BE128" s="256">
        <f t="shared" si="24"/>
        <v>0</v>
      </c>
      <c r="BF128" s="256">
        <f t="shared" si="25"/>
        <v>0</v>
      </c>
      <c r="BG128" s="256">
        <f t="shared" si="26"/>
        <v>0</v>
      </c>
      <c r="BH128" s="256">
        <f t="shared" si="27"/>
        <v>0</v>
      </c>
      <c r="BI128" s="256">
        <f t="shared" si="28"/>
        <v>0</v>
      </c>
      <c r="BJ128" s="256">
        <f t="shared" si="29"/>
        <v>0</v>
      </c>
      <c r="BK128" s="256"/>
      <c r="BL128" s="256">
        <f t="shared" si="19"/>
        <v>22</v>
      </c>
      <c r="BM128" s="256">
        <f t="shared" si="20"/>
        <v>20</v>
      </c>
      <c r="BN128" s="256"/>
      <c r="BO128" s="256">
        <f t="shared" si="30"/>
        <v>0</v>
      </c>
    </row>
    <row r="129" spans="1:67" ht="15" customHeight="1">
      <c r="A129" s="41"/>
      <c r="B129" s="30"/>
      <c r="C129" s="63" t="s">
        <v>150</v>
      </c>
      <c r="D129" s="464" t="str">
        <f>IF(CNGE_2023_M1_Secc1_Sub1!D119="","",CNGE_2023_M1_Secc1_Sub1!D119)</f>
        <v/>
      </c>
      <c r="E129" s="465"/>
      <c r="F129" s="465"/>
      <c r="G129" s="466"/>
      <c r="H129" s="357"/>
      <c r="I129" s="358"/>
      <c r="J129" s="357"/>
      <c r="K129" s="358"/>
      <c r="L129" s="303"/>
      <c r="M129" s="303"/>
      <c r="N129" s="9"/>
      <c r="O129" s="9"/>
      <c r="P129" s="525"/>
      <c r="Q129" s="526"/>
      <c r="R129" s="521"/>
      <c r="S129" s="522"/>
      <c r="T129" s="521"/>
      <c r="U129" s="522"/>
      <c r="V129" s="303"/>
      <c r="W129" s="303"/>
      <c r="X129" s="366"/>
      <c r="Y129" s="367"/>
      <c r="Z129" s="357"/>
      <c r="AA129" s="358"/>
      <c r="AB129" s="357"/>
      <c r="AC129" s="358"/>
      <c r="AD129" s="18"/>
      <c r="AO129" s="197" t="str">
        <f>IF(CNGE_2023_M1_Secc1_Sub1!Q120="","",CNGE_2023_M1_Secc1_Sub1!Q120)</f>
        <v/>
      </c>
      <c r="AT129" s="197">
        <f t="shared" si="16"/>
        <v>0</v>
      </c>
      <c r="AU129" s="197">
        <f t="shared" si="17"/>
        <v>0</v>
      </c>
      <c r="AW129" s="197">
        <f t="shared" si="21"/>
        <v>0</v>
      </c>
      <c r="AY129" s="197">
        <f t="shared" si="18"/>
        <v>0</v>
      </c>
      <c r="BA129" s="256"/>
      <c r="BB129" s="256"/>
      <c r="BC129" s="256">
        <f t="shared" si="22"/>
        <v>0</v>
      </c>
      <c r="BD129" s="256">
        <f t="shared" si="23"/>
        <v>0</v>
      </c>
      <c r="BE129" s="256">
        <f t="shared" si="24"/>
        <v>0</v>
      </c>
      <c r="BF129" s="256">
        <f t="shared" si="25"/>
        <v>0</v>
      </c>
      <c r="BG129" s="256">
        <f t="shared" si="26"/>
        <v>0</v>
      </c>
      <c r="BH129" s="256">
        <f t="shared" si="27"/>
        <v>0</v>
      </c>
      <c r="BI129" s="256">
        <f t="shared" si="28"/>
        <v>0</v>
      </c>
      <c r="BJ129" s="256">
        <f t="shared" si="29"/>
        <v>0</v>
      </c>
      <c r="BK129" s="256"/>
      <c r="BL129" s="256">
        <f t="shared" si="19"/>
        <v>22</v>
      </c>
      <c r="BM129" s="256">
        <f t="shared" si="20"/>
        <v>20</v>
      </c>
      <c r="BN129" s="256"/>
      <c r="BO129" s="256">
        <f t="shared" si="30"/>
        <v>0</v>
      </c>
    </row>
    <row r="130" spans="1:67" ht="15" customHeight="1">
      <c r="A130" s="41"/>
      <c r="B130" s="30"/>
      <c r="C130" s="63" t="s">
        <v>151</v>
      </c>
      <c r="D130" s="464" t="str">
        <f>IF(CNGE_2023_M1_Secc1_Sub1!D120="","",CNGE_2023_M1_Secc1_Sub1!D120)</f>
        <v/>
      </c>
      <c r="E130" s="465"/>
      <c r="F130" s="465"/>
      <c r="G130" s="466"/>
      <c r="H130" s="357"/>
      <c r="I130" s="358"/>
      <c r="J130" s="357"/>
      <c r="K130" s="358"/>
      <c r="L130" s="303"/>
      <c r="M130" s="303"/>
      <c r="N130" s="9"/>
      <c r="O130" s="9"/>
      <c r="P130" s="525"/>
      <c r="Q130" s="526"/>
      <c r="R130" s="521"/>
      <c r="S130" s="522"/>
      <c r="T130" s="521"/>
      <c r="U130" s="522"/>
      <c r="V130" s="303"/>
      <c r="W130" s="303"/>
      <c r="X130" s="366"/>
      <c r="Y130" s="367"/>
      <c r="Z130" s="357"/>
      <c r="AA130" s="358"/>
      <c r="AB130" s="357"/>
      <c r="AC130" s="358"/>
      <c r="AD130" s="18"/>
      <c r="AO130" s="197" t="str">
        <f>IF(CNGE_2023_M1_Secc1_Sub1!Q121="","",CNGE_2023_M1_Secc1_Sub1!Q121)</f>
        <v/>
      </c>
      <c r="AT130" s="197">
        <f t="shared" si="16"/>
        <v>0</v>
      </c>
      <c r="AU130" s="197">
        <f t="shared" si="17"/>
        <v>0</v>
      </c>
      <c r="AW130" s="197">
        <f t="shared" si="21"/>
        <v>0</v>
      </c>
      <c r="AY130" s="197">
        <f t="shared" si="18"/>
        <v>0</v>
      </c>
      <c r="BA130" s="256"/>
      <c r="BB130" s="256"/>
      <c r="BC130" s="256">
        <f t="shared" si="22"/>
        <v>0</v>
      </c>
      <c r="BD130" s="256">
        <f t="shared" si="23"/>
        <v>0</v>
      </c>
      <c r="BE130" s="256">
        <f t="shared" si="24"/>
        <v>0</v>
      </c>
      <c r="BF130" s="256">
        <f t="shared" si="25"/>
        <v>0</v>
      </c>
      <c r="BG130" s="256">
        <f t="shared" si="26"/>
        <v>0</v>
      </c>
      <c r="BH130" s="256">
        <f t="shared" si="27"/>
        <v>0</v>
      </c>
      <c r="BI130" s="256">
        <f t="shared" si="28"/>
        <v>0</v>
      </c>
      <c r="BJ130" s="256">
        <f t="shared" si="29"/>
        <v>0</v>
      </c>
      <c r="BK130" s="256"/>
      <c r="BL130" s="256">
        <f t="shared" si="19"/>
        <v>22</v>
      </c>
      <c r="BM130" s="256">
        <f t="shared" si="20"/>
        <v>20</v>
      </c>
      <c r="BN130" s="256"/>
      <c r="BO130" s="256">
        <f t="shared" si="30"/>
        <v>0</v>
      </c>
    </row>
    <row r="131" spans="1:67" ht="15" customHeight="1">
      <c r="A131" s="41"/>
      <c r="B131" s="30"/>
      <c r="C131" s="63" t="s">
        <v>152</v>
      </c>
      <c r="D131" s="464" t="str">
        <f>IF(CNGE_2023_M1_Secc1_Sub1!D121="","",CNGE_2023_M1_Secc1_Sub1!D121)</f>
        <v/>
      </c>
      <c r="E131" s="465"/>
      <c r="F131" s="465"/>
      <c r="G131" s="466"/>
      <c r="H131" s="357"/>
      <c r="I131" s="358"/>
      <c r="J131" s="357"/>
      <c r="K131" s="358"/>
      <c r="L131" s="303"/>
      <c r="M131" s="303"/>
      <c r="N131" s="9"/>
      <c r="O131" s="9"/>
      <c r="P131" s="525"/>
      <c r="Q131" s="526"/>
      <c r="R131" s="521"/>
      <c r="S131" s="522"/>
      <c r="T131" s="521"/>
      <c r="U131" s="522"/>
      <c r="V131" s="303"/>
      <c r="W131" s="303"/>
      <c r="X131" s="366"/>
      <c r="Y131" s="367"/>
      <c r="Z131" s="357"/>
      <c r="AA131" s="358"/>
      <c r="AB131" s="357"/>
      <c r="AC131" s="358"/>
      <c r="AD131" s="18"/>
      <c r="AO131" s="197" t="str">
        <f>IF(CNGE_2023_M1_Secc1_Sub1!Q122="","",CNGE_2023_M1_Secc1_Sub1!Q122)</f>
        <v/>
      </c>
      <c r="AT131" s="197">
        <f t="shared" si="16"/>
        <v>0</v>
      </c>
      <c r="AU131" s="197">
        <f t="shared" si="17"/>
        <v>0</v>
      </c>
      <c r="AW131" s="197">
        <f t="shared" si="21"/>
        <v>0</v>
      </c>
      <c r="AY131" s="197">
        <f t="shared" si="18"/>
        <v>0</v>
      </c>
      <c r="BA131" s="256"/>
      <c r="BB131" s="256"/>
      <c r="BC131" s="256">
        <f t="shared" si="22"/>
        <v>0</v>
      </c>
      <c r="BD131" s="256">
        <f t="shared" si="23"/>
        <v>0</v>
      </c>
      <c r="BE131" s="256">
        <f t="shared" si="24"/>
        <v>0</v>
      </c>
      <c r="BF131" s="256">
        <f t="shared" si="25"/>
        <v>0</v>
      </c>
      <c r="BG131" s="256">
        <f t="shared" si="26"/>
        <v>0</v>
      </c>
      <c r="BH131" s="256">
        <f t="shared" si="27"/>
        <v>0</v>
      </c>
      <c r="BI131" s="256">
        <f t="shared" si="28"/>
        <v>0</v>
      </c>
      <c r="BJ131" s="256">
        <f t="shared" si="29"/>
        <v>0</v>
      </c>
      <c r="BK131" s="256"/>
      <c r="BL131" s="256">
        <f t="shared" si="19"/>
        <v>22</v>
      </c>
      <c r="BM131" s="256">
        <f t="shared" si="20"/>
        <v>20</v>
      </c>
      <c r="BN131" s="256"/>
      <c r="BO131" s="256">
        <f t="shared" si="30"/>
        <v>0</v>
      </c>
    </row>
    <row r="132" spans="1:67" ht="15" customHeight="1">
      <c r="A132" s="41"/>
      <c r="B132" s="30"/>
      <c r="C132" s="63" t="s">
        <v>153</v>
      </c>
      <c r="D132" s="464" t="str">
        <f>IF(CNGE_2023_M1_Secc1_Sub1!D122="","",CNGE_2023_M1_Secc1_Sub1!D122)</f>
        <v/>
      </c>
      <c r="E132" s="465"/>
      <c r="F132" s="465"/>
      <c r="G132" s="466"/>
      <c r="H132" s="357"/>
      <c r="I132" s="358"/>
      <c r="J132" s="357"/>
      <c r="K132" s="358"/>
      <c r="L132" s="303"/>
      <c r="M132" s="303"/>
      <c r="N132" s="9"/>
      <c r="O132" s="9"/>
      <c r="P132" s="525"/>
      <c r="Q132" s="526"/>
      <c r="R132" s="521"/>
      <c r="S132" s="522"/>
      <c r="T132" s="521"/>
      <c r="U132" s="522"/>
      <c r="V132" s="303"/>
      <c r="W132" s="303"/>
      <c r="X132" s="366"/>
      <c r="Y132" s="367"/>
      <c r="Z132" s="357"/>
      <c r="AA132" s="358"/>
      <c r="AB132" s="357"/>
      <c r="AC132" s="358"/>
      <c r="AD132" s="18"/>
      <c r="AO132" s="197" t="str">
        <f>IF(CNGE_2023_M1_Secc1_Sub1!Q123="","",CNGE_2023_M1_Secc1_Sub1!Q123)</f>
        <v/>
      </c>
      <c r="AT132" s="197">
        <f t="shared" si="16"/>
        <v>0</v>
      </c>
      <c r="AU132" s="197">
        <f t="shared" si="17"/>
        <v>0</v>
      </c>
      <c r="AW132" s="197">
        <f t="shared" si="21"/>
        <v>0</v>
      </c>
      <c r="AY132" s="197">
        <f t="shared" si="18"/>
        <v>0</v>
      </c>
      <c r="BA132" s="256"/>
      <c r="BB132" s="256"/>
      <c r="BC132" s="256">
        <f t="shared" si="22"/>
        <v>0</v>
      </c>
      <c r="BD132" s="256">
        <f t="shared" si="23"/>
        <v>0</v>
      </c>
      <c r="BE132" s="256">
        <f t="shared" si="24"/>
        <v>0</v>
      </c>
      <c r="BF132" s="256">
        <f t="shared" si="25"/>
        <v>0</v>
      </c>
      <c r="BG132" s="256">
        <f t="shared" si="26"/>
        <v>0</v>
      </c>
      <c r="BH132" s="256">
        <f t="shared" si="27"/>
        <v>0</v>
      </c>
      <c r="BI132" s="256">
        <f t="shared" si="28"/>
        <v>0</v>
      </c>
      <c r="BJ132" s="256">
        <f t="shared" si="29"/>
        <v>0</v>
      </c>
      <c r="BK132" s="256"/>
      <c r="BL132" s="256">
        <f t="shared" si="19"/>
        <v>22</v>
      </c>
      <c r="BM132" s="256">
        <f t="shared" si="20"/>
        <v>20</v>
      </c>
      <c r="BN132" s="256"/>
      <c r="BO132" s="256">
        <f t="shared" si="30"/>
        <v>0</v>
      </c>
    </row>
    <row r="133" spans="1:67" ht="15" customHeight="1">
      <c r="A133" s="41"/>
      <c r="B133" s="30"/>
      <c r="C133" s="63" t="s">
        <v>154</v>
      </c>
      <c r="D133" s="464" t="str">
        <f>IF(CNGE_2023_M1_Secc1_Sub1!D123="","",CNGE_2023_M1_Secc1_Sub1!D123)</f>
        <v/>
      </c>
      <c r="E133" s="465"/>
      <c r="F133" s="465"/>
      <c r="G133" s="466"/>
      <c r="H133" s="357"/>
      <c r="I133" s="358"/>
      <c r="J133" s="357"/>
      <c r="K133" s="358"/>
      <c r="L133" s="303"/>
      <c r="M133" s="303"/>
      <c r="N133" s="9"/>
      <c r="O133" s="9"/>
      <c r="P133" s="525"/>
      <c r="Q133" s="526"/>
      <c r="R133" s="521"/>
      <c r="S133" s="522"/>
      <c r="T133" s="521"/>
      <c r="U133" s="522"/>
      <c r="V133" s="303"/>
      <c r="W133" s="303"/>
      <c r="X133" s="366"/>
      <c r="Y133" s="367"/>
      <c r="Z133" s="357"/>
      <c r="AA133" s="358"/>
      <c r="AB133" s="357"/>
      <c r="AC133" s="358"/>
      <c r="AD133" s="18"/>
      <c r="AO133" s="197" t="str">
        <f>IF(CNGE_2023_M1_Secc1_Sub1!Q124="","",CNGE_2023_M1_Secc1_Sub1!Q124)</f>
        <v/>
      </c>
      <c r="AT133" s="197">
        <f t="shared" si="16"/>
        <v>0</v>
      </c>
      <c r="AU133" s="197">
        <f t="shared" si="17"/>
        <v>0</v>
      </c>
      <c r="AW133" s="197">
        <f t="shared" si="21"/>
        <v>0</v>
      </c>
      <c r="AY133" s="197">
        <f t="shared" si="18"/>
        <v>0</v>
      </c>
      <c r="BA133" s="256"/>
      <c r="BB133" s="256"/>
      <c r="BC133" s="256">
        <f t="shared" si="22"/>
        <v>0</v>
      </c>
      <c r="BD133" s="256">
        <f t="shared" si="23"/>
        <v>0</v>
      </c>
      <c r="BE133" s="256">
        <f t="shared" si="24"/>
        <v>0</v>
      </c>
      <c r="BF133" s="256">
        <f t="shared" si="25"/>
        <v>0</v>
      </c>
      <c r="BG133" s="256">
        <f t="shared" si="26"/>
        <v>0</v>
      </c>
      <c r="BH133" s="256">
        <f t="shared" si="27"/>
        <v>0</v>
      </c>
      <c r="BI133" s="256">
        <f t="shared" si="28"/>
        <v>0</v>
      </c>
      <c r="BJ133" s="256">
        <f t="shared" si="29"/>
        <v>0</v>
      </c>
      <c r="BK133" s="256"/>
      <c r="BL133" s="256">
        <f t="shared" si="19"/>
        <v>22</v>
      </c>
      <c r="BM133" s="256">
        <f t="shared" si="20"/>
        <v>20</v>
      </c>
      <c r="BN133" s="256"/>
      <c r="BO133" s="256">
        <f t="shared" si="30"/>
        <v>0</v>
      </c>
    </row>
    <row r="134" spans="1:67" ht="15" customHeight="1">
      <c r="A134" s="41"/>
      <c r="B134" s="30"/>
      <c r="C134" s="63" t="s">
        <v>155</v>
      </c>
      <c r="D134" s="464" t="str">
        <f>IF(CNGE_2023_M1_Secc1_Sub1!D124="","",CNGE_2023_M1_Secc1_Sub1!D124)</f>
        <v/>
      </c>
      <c r="E134" s="465"/>
      <c r="F134" s="465"/>
      <c r="G134" s="466"/>
      <c r="H134" s="357"/>
      <c r="I134" s="358"/>
      <c r="J134" s="357"/>
      <c r="K134" s="358"/>
      <c r="L134" s="303"/>
      <c r="M134" s="303"/>
      <c r="N134" s="9"/>
      <c r="O134" s="9"/>
      <c r="P134" s="525"/>
      <c r="Q134" s="526"/>
      <c r="R134" s="521"/>
      <c r="S134" s="522"/>
      <c r="T134" s="521"/>
      <c r="U134" s="522"/>
      <c r="V134" s="303"/>
      <c r="W134" s="303"/>
      <c r="X134" s="366"/>
      <c r="Y134" s="367"/>
      <c r="Z134" s="357"/>
      <c r="AA134" s="358"/>
      <c r="AB134" s="357"/>
      <c r="AC134" s="358"/>
      <c r="AD134" s="18"/>
      <c r="AO134" s="197" t="str">
        <f>IF(CNGE_2023_M1_Secc1_Sub1!Q125="","",CNGE_2023_M1_Secc1_Sub1!Q125)</f>
        <v/>
      </c>
      <c r="AT134" s="197">
        <f t="shared" si="16"/>
        <v>0</v>
      </c>
      <c r="AU134" s="197">
        <f t="shared" si="17"/>
        <v>0</v>
      </c>
      <c r="AW134" s="197">
        <f t="shared" si="21"/>
        <v>0</v>
      </c>
      <c r="AY134" s="197">
        <f t="shared" si="18"/>
        <v>0</v>
      </c>
      <c r="BA134" s="256"/>
      <c r="BB134" s="256"/>
      <c r="BC134" s="256">
        <f t="shared" si="22"/>
        <v>0</v>
      </c>
      <c r="BD134" s="256">
        <f t="shared" si="23"/>
        <v>0</v>
      </c>
      <c r="BE134" s="256">
        <f t="shared" si="24"/>
        <v>0</v>
      </c>
      <c r="BF134" s="256">
        <f t="shared" si="25"/>
        <v>0</v>
      </c>
      <c r="BG134" s="256">
        <f t="shared" si="26"/>
        <v>0</v>
      </c>
      <c r="BH134" s="256">
        <f t="shared" si="27"/>
        <v>0</v>
      </c>
      <c r="BI134" s="256">
        <f t="shared" si="28"/>
        <v>0</v>
      </c>
      <c r="BJ134" s="256">
        <f t="shared" si="29"/>
        <v>0</v>
      </c>
      <c r="BK134" s="256"/>
      <c r="BL134" s="256">
        <f t="shared" si="19"/>
        <v>22</v>
      </c>
      <c r="BM134" s="256">
        <f t="shared" si="20"/>
        <v>20</v>
      </c>
      <c r="BN134" s="256"/>
      <c r="BO134" s="256">
        <f t="shared" si="30"/>
        <v>0</v>
      </c>
    </row>
    <row r="135" spans="1:67" ht="15" customHeight="1">
      <c r="A135" s="41"/>
      <c r="B135" s="30"/>
      <c r="C135" s="63" t="s">
        <v>156</v>
      </c>
      <c r="D135" s="464" t="str">
        <f>IF(CNGE_2023_M1_Secc1_Sub1!D125="","",CNGE_2023_M1_Secc1_Sub1!D125)</f>
        <v/>
      </c>
      <c r="E135" s="465"/>
      <c r="F135" s="465"/>
      <c r="G135" s="466"/>
      <c r="H135" s="357"/>
      <c r="I135" s="358"/>
      <c r="J135" s="357"/>
      <c r="K135" s="358"/>
      <c r="L135" s="303"/>
      <c r="M135" s="303"/>
      <c r="N135" s="9"/>
      <c r="O135" s="9"/>
      <c r="P135" s="525"/>
      <c r="Q135" s="526"/>
      <c r="R135" s="521"/>
      <c r="S135" s="522"/>
      <c r="T135" s="521"/>
      <c r="U135" s="522"/>
      <c r="V135" s="303"/>
      <c r="W135" s="303"/>
      <c r="X135" s="366"/>
      <c r="Y135" s="367"/>
      <c r="Z135" s="357"/>
      <c r="AA135" s="358"/>
      <c r="AB135" s="357"/>
      <c r="AC135" s="358"/>
      <c r="AD135" s="18"/>
      <c r="AO135" s="197" t="str">
        <f>IF(CNGE_2023_M1_Secc1_Sub1!Q126="","",CNGE_2023_M1_Secc1_Sub1!Q126)</f>
        <v/>
      </c>
      <c r="AT135" s="197">
        <f t="shared" si="16"/>
        <v>0</v>
      </c>
      <c r="AU135" s="197">
        <f t="shared" si="17"/>
        <v>0</v>
      </c>
      <c r="AW135" s="197">
        <f t="shared" si="21"/>
        <v>0</v>
      </c>
      <c r="AY135" s="197">
        <f t="shared" si="18"/>
        <v>0</v>
      </c>
      <c r="BA135" s="256"/>
      <c r="BB135" s="256"/>
      <c r="BC135" s="256">
        <f t="shared" si="22"/>
        <v>0</v>
      </c>
      <c r="BD135" s="256">
        <f t="shared" si="23"/>
        <v>0</v>
      </c>
      <c r="BE135" s="256">
        <f t="shared" si="24"/>
        <v>0</v>
      </c>
      <c r="BF135" s="256">
        <f t="shared" si="25"/>
        <v>0</v>
      </c>
      <c r="BG135" s="256">
        <f t="shared" si="26"/>
        <v>0</v>
      </c>
      <c r="BH135" s="256">
        <f t="shared" si="27"/>
        <v>0</v>
      </c>
      <c r="BI135" s="256">
        <f t="shared" si="28"/>
        <v>0</v>
      </c>
      <c r="BJ135" s="256">
        <f t="shared" si="29"/>
        <v>0</v>
      </c>
      <c r="BK135" s="256"/>
      <c r="BL135" s="256">
        <f t="shared" si="19"/>
        <v>22</v>
      </c>
      <c r="BM135" s="256">
        <f t="shared" si="20"/>
        <v>20</v>
      </c>
      <c r="BN135" s="256"/>
      <c r="BO135" s="256">
        <f t="shared" si="30"/>
        <v>0</v>
      </c>
    </row>
    <row r="136" spans="1:67" ht="15" customHeight="1">
      <c r="A136" s="41"/>
      <c r="B136" s="30"/>
      <c r="C136" s="63" t="s">
        <v>157</v>
      </c>
      <c r="D136" s="464" t="str">
        <f>IF(CNGE_2023_M1_Secc1_Sub1!D126="","",CNGE_2023_M1_Secc1_Sub1!D126)</f>
        <v/>
      </c>
      <c r="E136" s="465"/>
      <c r="F136" s="465"/>
      <c r="G136" s="466"/>
      <c r="H136" s="357"/>
      <c r="I136" s="358"/>
      <c r="J136" s="357"/>
      <c r="K136" s="358"/>
      <c r="L136" s="303"/>
      <c r="M136" s="303"/>
      <c r="N136" s="9"/>
      <c r="O136" s="9"/>
      <c r="P136" s="525"/>
      <c r="Q136" s="526"/>
      <c r="R136" s="521"/>
      <c r="S136" s="522"/>
      <c r="T136" s="521"/>
      <c r="U136" s="522"/>
      <c r="V136" s="303"/>
      <c r="W136" s="303"/>
      <c r="X136" s="366"/>
      <c r="Y136" s="367"/>
      <c r="Z136" s="357"/>
      <c r="AA136" s="358"/>
      <c r="AB136" s="357"/>
      <c r="AC136" s="358"/>
      <c r="AD136" s="18"/>
      <c r="AO136" s="197" t="str">
        <f>IF(CNGE_2023_M1_Secc1_Sub1!Q127="","",CNGE_2023_M1_Secc1_Sub1!Q127)</f>
        <v/>
      </c>
      <c r="AT136" s="197">
        <f t="shared" si="16"/>
        <v>0</v>
      </c>
      <c r="AU136" s="197">
        <f t="shared" si="17"/>
        <v>0</v>
      </c>
      <c r="AW136" s="197">
        <f t="shared" si="21"/>
        <v>0</v>
      </c>
      <c r="AY136" s="197">
        <f t="shared" si="18"/>
        <v>0</v>
      </c>
      <c r="BA136" s="256"/>
      <c r="BB136" s="256"/>
      <c r="BC136" s="256">
        <f t="shared" si="22"/>
        <v>0</v>
      </c>
      <c r="BD136" s="256">
        <f t="shared" si="23"/>
        <v>0</v>
      </c>
      <c r="BE136" s="256">
        <f t="shared" si="24"/>
        <v>0</v>
      </c>
      <c r="BF136" s="256">
        <f t="shared" si="25"/>
        <v>0</v>
      </c>
      <c r="BG136" s="256">
        <f t="shared" si="26"/>
        <v>0</v>
      </c>
      <c r="BH136" s="256">
        <f t="shared" si="27"/>
        <v>0</v>
      </c>
      <c r="BI136" s="256">
        <f t="shared" si="28"/>
        <v>0</v>
      </c>
      <c r="BJ136" s="256">
        <f t="shared" si="29"/>
        <v>0</v>
      </c>
      <c r="BK136" s="256"/>
      <c r="BL136" s="256">
        <f t="shared" si="19"/>
        <v>22</v>
      </c>
      <c r="BM136" s="256">
        <f t="shared" si="20"/>
        <v>20</v>
      </c>
      <c r="BN136" s="256"/>
      <c r="BO136" s="256">
        <f t="shared" si="30"/>
        <v>0</v>
      </c>
    </row>
    <row r="137" spans="1:67" ht="15" customHeight="1">
      <c r="A137" s="41"/>
      <c r="B137" s="30"/>
      <c r="C137" s="63" t="s">
        <v>158</v>
      </c>
      <c r="D137" s="464" t="str">
        <f>IF(CNGE_2023_M1_Secc1_Sub1!D127="","",CNGE_2023_M1_Secc1_Sub1!D127)</f>
        <v/>
      </c>
      <c r="E137" s="465"/>
      <c r="F137" s="465"/>
      <c r="G137" s="466"/>
      <c r="H137" s="357"/>
      <c r="I137" s="358"/>
      <c r="J137" s="357"/>
      <c r="K137" s="358"/>
      <c r="L137" s="303"/>
      <c r="M137" s="303"/>
      <c r="N137" s="9"/>
      <c r="O137" s="9"/>
      <c r="P137" s="525"/>
      <c r="Q137" s="526"/>
      <c r="R137" s="521"/>
      <c r="S137" s="522"/>
      <c r="T137" s="521"/>
      <c r="U137" s="522"/>
      <c r="V137" s="303"/>
      <c r="W137" s="303"/>
      <c r="X137" s="366"/>
      <c r="Y137" s="367"/>
      <c r="Z137" s="357"/>
      <c r="AA137" s="358"/>
      <c r="AB137" s="357"/>
      <c r="AC137" s="358"/>
      <c r="AD137" s="18"/>
      <c r="AO137" s="197" t="str">
        <f>IF(CNGE_2023_M1_Secc1_Sub1!Q128="","",CNGE_2023_M1_Secc1_Sub1!Q128)</f>
        <v/>
      </c>
      <c r="AT137" s="197">
        <f t="shared" si="16"/>
        <v>0</v>
      </c>
      <c r="AU137" s="197">
        <f t="shared" si="17"/>
        <v>0</v>
      </c>
      <c r="AW137" s="197">
        <f t="shared" si="21"/>
        <v>0</v>
      </c>
      <c r="AY137" s="197">
        <f t="shared" si="18"/>
        <v>0</v>
      </c>
      <c r="BA137" s="256"/>
      <c r="BB137" s="256"/>
      <c r="BC137" s="256">
        <f t="shared" si="22"/>
        <v>0</v>
      </c>
      <c r="BD137" s="256">
        <f t="shared" si="23"/>
        <v>0</v>
      </c>
      <c r="BE137" s="256">
        <f t="shared" si="24"/>
        <v>0</v>
      </c>
      <c r="BF137" s="256">
        <f t="shared" si="25"/>
        <v>0</v>
      </c>
      <c r="BG137" s="256">
        <f t="shared" si="26"/>
        <v>0</v>
      </c>
      <c r="BH137" s="256">
        <f t="shared" si="27"/>
        <v>0</v>
      </c>
      <c r="BI137" s="256">
        <f t="shared" si="28"/>
        <v>0</v>
      </c>
      <c r="BJ137" s="256">
        <f t="shared" si="29"/>
        <v>0</v>
      </c>
      <c r="BK137" s="256"/>
      <c r="BL137" s="256">
        <f t="shared" si="19"/>
        <v>22</v>
      </c>
      <c r="BM137" s="256">
        <f t="shared" si="20"/>
        <v>20</v>
      </c>
      <c r="BN137" s="256"/>
      <c r="BO137" s="256">
        <f t="shared" si="30"/>
        <v>0</v>
      </c>
    </row>
    <row r="138" spans="1:67" ht="15" customHeight="1">
      <c r="A138" s="41"/>
      <c r="B138" s="30"/>
      <c r="C138" s="63" t="s">
        <v>159</v>
      </c>
      <c r="D138" s="464" t="str">
        <f>IF(CNGE_2023_M1_Secc1_Sub1!D128="","",CNGE_2023_M1_Secc1_Sub1!D128)</f>
        <v/>
      </c>
      <c r="E138" s="465"/>
      <c r="F138" s="465"/>
      <c r="G138" s="466"/>
      <c r="H138" s="357"/>
      <c r="I138" s="358"/>
      <c r="J138" s="357"/>
      <c r="K138" s="358"/>
      <c r="L138" s="303"/>
      <c r="M138" s="303"/>
      <c r="N138" s="9"/>
      <c r="O138" s="9"/>
      <c r="P138" s="525"/>
      <c r="Q138" s="526"/>
      <c r="R138" s="521"/>
      <c r="S138" s="522"/>
      <c r="T138" s="521"/>
      <c r="U138" s="522"/>
      <c r="V138" s="303"/>
      <c r="W138" s="303"/>
      <c r="X138" s="366"/>
      <c r="Y138" s="367"/>
      <c r="Z138" s="357"/>
      <c r="AA138" s="358"/>
      <c r="AB138" s="357"/>
      <c r="AC138" s="358"/>
      <c r="AD138" s="18"/>
      <c r="AO138" s="197" t="str">
        <f>IF(CNGE_2023_M1_Secc1_Sub1!Q129="","",CNGE_2023_M1_Secc1_Sub1!Q129)</f>
        <v/>
      </c>
      <c r="AT138" s="197">
        <f t="shared" si="16"/>
        <v>0</v>
      </c>
      <c r="AU138" s="197">
        <f t="shared" si="17"/>
        <v>0</v>
      </c>
      <c r="AW138" s="197">
        <f t="shared" si="21"/>
        <v>0</v>
      </c>
      <c r="AY138" s="197">
        <f t="shared" si="18"/>
        <v>0</v>
      </c>
      <c r="BA138" s="256"/>
      <c r="BB138" s="256"/>
      <c r="BC138" s="256">
        <f t="shared" si="22"/>
        <v>0</v>
      </c>
      <c r="BD138" s="256">
        <f t="shared" si="23"/>
        <v>0</v>
      </c>
      <c r="BE138" s="256">
        <f t="shared" si="24"/>
        <v>0</v>
      </c>
      <c r="BF138" s="256">
        <f t="shared" si="25"/>
        <v>0</v>
      </c>
      <c r="BG138" s="256">
        <f t="shared" si="26"/>
        <v>0</v>
      </c>
      <c r="BH138" s="256">
        <f t="shared" si="27"/>
        <v>0</v>
      </c>
      <c r="BI138" s="256">
        <f t="shared" si="28"/>
        <v>0</v>
      </c>
      <c r="BJ138" s="256">
        <f t="shared" si="29"/>
        <v>0</v>
      </c>
      <c r="BK138" s="256"/>
      <c r="BL138" s="256">
        <f t="shared" si="19"/>
        <v>22</v>
      </c>
      <c r="BM138" s="256">
        <f t="shared" si="20"/>
        <v>20</v>
      </c>
      <c r="BN138" s="256"/>
      <c r="BO138" s="256">
        <f t="shared" si="30"/>
        <v>0</v>
      </c>
    </row>
    <row r="139" spans="1:67" ht="15" customHeight="1">
      <c r="A139" s="41"/>
      <c r="B139" s="30"/>
      <c r="C139" s="63" t="s">
        <v>160</v>
      </c>
      <c r="D139" s="464" t="str">
        <f>IF(CNGE_2023_M1_Secc1_Sub1!D129="","",CNGE_2023_M1_Secc1_Sub1!D129)</f>
        <v/>
      </c>
      <c r="E139" s="465"/>
      <c r="F139" s="465"/>
      <c r="G139" s="466"/>
      <c r="H139" s="357"/>
      <c r="I139" s="358"/>
      <c r="J139" s="357"/>
      <c r="K139" s="358"/>
      <c r="L139" s="303"/>
      <c r="M139" s="303"/>
      <c r="N139" s="9"/>
      <c r="O139" s="9"/>
      <c r="P139" s="525"/>
      <c r="Q139" s="526"/>
      <c r="R139" s="521"/>
      <c r="S139" s="522"/>
      <c r="T139" s="521"/>
      <c r="U139" s="522"/>
      <c r="V139" s="303"/>
      <c r="W139" s="303"/>
      <c r="X139" s="366"/>
      <c r="Y139" s="367"/>
      <c r="Z139" s="357"/>
      <c r="AA139" s="358"/>
      <c r="AB139" s="357"/>
      <c r="AC139" s="358"/>
      <c r="AD139" s="18"/>
      <c r="AO139" s="197" t="str">
        <f>IF(CNGE_2023_M1_Secc1_Sub1!Q130="","",CNGE_2023_M1_Secc1_Sub1!Q130)</f>
        <v/>
      </c>
      <c r="AT139" s="197">
        <f t="shared" si="16"/>
        <v>0</v>
      </c>
      <c r="AU139" s="197">
        <f t="shared" si="17"/>
        <v>0</v>
      </c>
      <c r="AW139" s="197">
        <f t="shared" si="21"/>
        <v>0</v>
      </c>
      <c r="AY139" s="197">
        <f t="shared" si="18"/>
        <v>0</v>
      </c>
      <c r="BA139" s="256"/>
      <c r="BB139" s="256"/>
      <c r="BC139" s="256">
        <f t="shared" si="22"/>
        <v>0</v>
      </c>
      <c r="BD139" s="256">
        <f t="shared" si="23"/>
        <v>0</v>
      </c>
      <c r="BE139" s="256">
        <f t="shared" si="24"/>
        <v>0</v>
      </c>
      <c r="BF139" s="256">
        <f t="shared" si="25"/>
        <v>0</v>
      </c>
      <c r="BG139" s="256">
        <f t="shared" si="26"/>
        <v>0</v>
      </c>
      <c r="BH139" s="256">
        <f t="shared" si="27"/>
        <v>0</v>
      </c>
      <c r="BI139" s="256">
        <f t="shared" si="28"/>
        <v>0</v>
      </c>
      <c r="BJ139" s="256">
        <f t="shared" si="29"/>
        <v>0</v>
      </c>
      <c r="BK139" s="256"/>
      <c r="BL139" s="256">
        <f t="shared" si="19"/>
        <v>22</v>
      </c>
      <c r="BM139" s="256">
        <f t="shared" si="20"/>
        <v>20</v>
      </c>
      <c r="BN139" s="256"/>
      <c r="BO139" s="256">
        <f t="shared" si="30"/>
        <v>0</v>
      </c>
    </row>
    <row r="140" spans="1:67" ht="15" customHeight="1">
      <c r="A140" s="41"/>
      <c r="B140" s="30"/>
      <c r="C140" s="63" t="s">
        <v>161</v>
      </c>
      <c r="D140" s="464" t="str">
        <f>IF(CNGE_2023_M1_Secc1_Sub1!D130="","",CNGE_2023_M1_Secc1_Sub1!D130)</f>
        <v/>
      </c>
      <c r="E140" s="465"/>
      <c r="F140" s="465"/>
      <c r="G140" s="466"/>
      <c r="H140" s="357"/>
      <c r="I140" s="358"/>
      <c r="J140" s="357"/>
      <c r="K140" s="358"/>
      <c r="L140" s="303"/>
      <c r="M140" s="303"/>
      <c r="N140" s="9"/>
      <c r="O140" s="9"/>
      <c r="P140" s="525"/>
      <c r="Q140" s="526"/>
      <c r="R140" s="521"/>
      <c r="S140" s="522"/>
      <c r="T140" s="521"/>
      <c r="U140" s="522"/>
      <c r="V140" s="303"/>
      <c r="W140" s="303"/>
      <c r="X140" s="366"/>
      <c r="Y140" s="367"/>
      <c r="Z140" s="357"/>
      <c r="AA140" s="358"/>
      <c r="AB140" s="357"/>
      <c r="AC140" s="358"/>
      <c r="AD140" s="18"/>
      <c r="AO140" s="197" t="str">
        <f>IF(CNGE_2023_M1_Secc1_Sub1!Q131="","",CNGE_2023_M1_Secc1_Sub1!Q131)</f>
        <v/>
      </c>
      <c r="AT140" s="197">
        <f t="shared" si="16"/>
        <v>0</v>
      </c>
      <c r="AU140" s="197">
        <f t="shared" si="17"/>
        <v>0</v>
      </c>
      <c r="AW140" s="197">
        <f t="shared" si="21"/>
        <v>0</v>
      </c>
      <c r="AY140" s="197">
        <f t="shared" si="18"/>
        <v>0</v>
      </c>
      <c r="BA140" s="256"/>
      <c r="BB140" s="256"/>
      <c r="BC140" s="256">
        <f t="shared" si="22"/>
        <v>0</v>
      </c>
      <c r="BD140" s="256">
        <f t="shared" si="23"/>
        <v>0</v>
      </c>
      <c r="BE140" s="256">
        <f t="shared" si="24"/>
        <v>0</v>
      </c>
      <c r="BF140" s="256">
        <f t="shared" si="25"/>
        <v>0</v>
      </c>
      <c r="BG140" s="256">
        <f t="shared" si="26"/>
        <v>0</v>
      </c>
      <c r="BH140" s="256">
        <f t="shared" si="27"/>
        <v>0</v>
      </c>
      <c r="BI140" s="256">
        <f t="shared" si="28"/>
        <v>0</v>
      </c>
      <c r="BJ140" s="256">
        <f t="shared" si="29"/>
        <v>0</v>
      </c>
      <c r="BK140" s="256"/>
      <c r="BL140" s="256">
        <f t="shared" si="19"/>
        <v>22</v>
      </c>
      <c r="BM140" s="256">
        <f t="shared" si="20"/>
        <v>20</v>
      </c>
      <c r="BN140" s="256"/>
      <c r="BO140" s="256">
        <f t="shared" si="30"/>
        <v>0</v>
      </c>
    </row>
    <row r="141" spans="1:67" ht="15" customHeight="1">
      <c r="A141" s="41"/>
      <c r="B141" s="30"/>
      <c r="C141" s="63" t="s">
        <v>162</v>
      </c>
      <c r="D141" s="464" t="str">
        <f>IF(CNGE_2023_M1_Secc1_Sub1!D131="","",CNGE_2023_M1_Secc1_Sub1!D131)</f>
        <v/>
      </c>
      <c r="E141" s="465"/>
      <c r="F141" s="465"/>
      <c r="G141" s="466"/>
      <c r="H141" s="357"/>
      <c r="I141" s="358"/>
      <c r="J141" s="357"/>
      <c r="K141" s="358"/>
      <c r="L141" s="303"/>
      <c r="M141" s="303"/>
      <c r="N141" s="9"/>
      <c r="O141" s="9"/>
      <c r="P141" s="525"/>
      <c r="Q141" s="526"/>
      <c r="R141" s="521"/>
      <c r="S141" s="522"/>
      <c r="T141" s="521"/>
      <c r="U141" s="522"/>
      <c r="V141" s="303"/>
      <c r="W141" s="303"/>
      <c r="X141" s="366"/>
      <c r="Y141" s="367"/>
      <c r="Z141" s="357"/>
      <c r="AA141" s="358"/>
      <c r="AB141" s="357"/>
      <c r="AC141" s="358"/>
      <c r="AD141" s="18"/>
      <c r="AO141" s="197" t="str">
        <f>IF(CNGE_2023_M1_Secc1_Sub1!Q132="","",CNGE_2023_M1_Secc1_Sub1!Q132)</f>
        <v/>
      </c>
      <c r="AT141" s="197">
        <f t="shared" si="16"/>
        <v>0</v>
      </c>
      <c r="AU141" s="197">
        <f t="shared" si="17"/>
        <v>0</v>
      </c>
      <c r="AW141" s="197">
        <f t="shared" si="21"/>
        <v>0</v>
      </c>
      <c r="AY141" s="197">
        <f t="shared" si="18"/>
        <v>0</v>
      </c>
      <c r="BA141" s="256"/>
      <c r="BB141" s="256"/>
      <c r="BC141" s="256">
        <f t="shared" si="22"/>
        <v>0</v>
      </c>
      <c r="BD141" s="256">
        <f t="shared" si="23"/>
        <v>0</v>
      </c>
      <c r="BE141" s="256">
        <f t="shared" si="24"/>
        <v>0</v>
      </c>
      <c r="BF141" s="256">
        <f t="shared" si="25"/>
        <v>0</v>
      </c>
      <c r="BG141" s="256">
        <f t="shared" si="26"/>
        <v>0</v>
      </c>
      <c r="BH141" s="256">
        <f t="shared" si="27"/>
        <v>0</v>
      </c>
      <c r="BI141" s="256">
        <f t="shared" si="28"/>
        <v>0</v>
      </c>
      <c r="BJ141" s="256">
        <f t="shared" si="29"/>
        <v>0</v>
      </c>
      <c r="BK141" s="256"/>
      <c r="BL141" s="256">
        <f t="shared" si="19"/>
        <v>22</v>
      </c>
      <c r="BM141" s="256">
        <f t="shared" si="20"/>
        <v>20</v>
      </c>
      <c r="BN141" s="256"/>
      <c r="BO141" s="256">
        <f t="shared" si="30"/>
        <v>0</v>
      </c>
    </row>
    <row r="142" spans="1:67" ht="15" customHeight="1">
      <c r="A142" s="41"/>
      <c r="B142" s="30"/>
      <c r="C142" s="64" t="s">
        <v>163</v>
      </c>
      <c r="D142" s="464" t="str">
        <f>IF(CNGE_2023_M1_Secc1_Sub1!D132="","",CNGE_2023_M1_Secc1_Sub1!D132)</f>
        <v/>
      </c>
      <c r="E142" s="465"/>
      <c r="F142" s="465"/>
      <c r="G142" s="466"/>
      <c r="H142" s="357"/>
      <c r="I142" s="358"/>
      <c r="J142" s="357"/>
      <c r="K142" s="358"/>
      <c r="L142" s="303"/>
      <c r="M142" s="303"/>
      <c r="N142" s="9"/>
      <c r="O142" s="9"/>
      <c r="P142" s="525"/>
      <c r="Q142" s="526"/>
      <c r="R142" s="521"/>
      <c r="S142" s="522"/>
      <c r="T142" s="521"/>
      <c r="U142" s="522"/>
      <c r="V142" s="303"/>
      <c r="W142" s="303"/>
      <c r="X142" s="366"/>
      <c r="Y142" s="367"/>
      <c r="Z142" s="357"/>
      <c r="AA142" s="358"/>
      <c r="AB142" s="357"/>
      <c r="AC142" s="358"/>
      <c r="AD142" s="18"/>
      <c r="AO142" s="197" t="str">
        <f>IF(CNGE_2023_M1_Secc1_Sub1!Q133="","",CNGE_2023_M1_Secc1_Sub1!Q133)</f>
        <v/>
      </c>
      <c r="AT142" s="197">
        <f t="shared" si="16"/>
        <v>0</v>
      </c>
      <c r="AU142" s="197">
        <f t="shared" si="17"/>
        <v>0</v>
      </c>
      <c r="AW142" s="197">
        <f t="shared" si="21"/>
        <v>0</v>
      </c>
      <c r="AY142" s="197">
        <f t="shared" si="18"/>
        <v>0</v>
      </c>
      <c r="BA142" s="256"/>
      <c r="BB142" s="256"/>
      <c r="BC142" s="256">
        <f t="shared" si="22"/>
        <v>0</v>
      </c>
      <c r="BD142" s="256">
        <f t="shared" si="23"/>
        <v>0</v>
      </c>
      <c r="BE142" s="256">
        <f t="shared" si="24"/>
        <v>0</v>
      </c>
      <c r="BF142" s="256">
        <f t="shared" si="25"/>
        <v>0</v>
      </c>
      <c r="BG142" s="256">
        <f t="shared" si="26"/>
        <v>0</v>
      </c>
      <c r="BH142" s="256">
        <f t="shared" si="27"/>
        <v>0</v>
      </c>
      <c r="BI142" s="256">
        <f t="shared" si="28"/>
        <v>0</v>
      </c>
      <c r="BJ142" s="256">
        <f t="shared" si="29"/>
        <v>0</v>
      </c>
      <c r="BK142" s="256"/>
      <c r="BL142" s="256">
        <f t="shared" si="19"/>
        <v>22</v>
      </c>
      <c r="BM142" s="256">
        <f t="shared" si="20"/>
        <v>20</v>
      </c>
      <c r="BN142" s="256"/>
      <c r="BO142" s="256">
        <f t="shared" si="30"/>
        <v>0</v>
      </c>
    </row>
    <row r="143" spans="1:67" ht="15" customHeight="1">
      <c r="A143" s="41"/>
      <c r="B143" s="30"/>
      <c r="C143" s="64" t="s">
        <v>164</v>
      </c>
      <c r="D143" s="464" t="str">
        <f>IF(CNGE_2023_M1_Secc1_Sub1!D133="","",CNGE_2023_M1_Secc1_Sub1!D133)</f>
        <v/>
      </c>
      <c r="E143" s="465"/>
      <c r="F143" s="465"/>
      <c r="G143" s="466"/>
      <c r="H143" s="357"/>
      <c r="I143" s="358"/>
      <c r="J143" s="357"/>
      <c r="K143" s="358"/>
      <c r="L143" s="303"/>
      <c r="M143" s="303"/>
      <c r="N143" s="9"/>
      <c r="O143" s="9"/>
      <c r="P143" s="525"/>
      <c r="Q143" s="526"/>
      <c r="R143" s="521"/>
      <c r="S143" s="522"/>
      <c r="T143" s="521"/>
      <c r="U143" s="522"/>
      <c r="V143" s="303"/>
      <c r="W143" s="303"/>
      <c r="X143" s="366"/>
      <c r="Y143" s="367"/>
      <c r="Z143" s="357"/>
      <c r="AA143" s="358"/>
      <c r="AB143" s="357"/>
      <c r="AC143" s="358"/>
      <c r="AD143" s="18"/>
      <c r="AO143" s="197" t="str">
        <f>IF(CNGE_2023_M1_Secc1_Sub1!Q134="","",CNGE_2023_M1_Secc1_Sub1!Q134)</f>
        <v/>
      </c>
      <c r="AT143" s="197">
        <f t="shared" si="16"/>
        <v>0</v>
      </c>
      <c r="AU143" s="197">
        <f t="shared" si="17"/>
        <v>0</v>
      </c>
      <c r="AW143" s="197">
        <f t="shared" si="21"/>
        <v>0</v>
      </c>
      <c r="AY143" s="197">
        <f t="shared" si="18"/>
        <v>0</v>
      </c>
      <c r="BA143" s="256"/>
      <c r="BB143" s="256"/>
      <c r="BC143" s="256">
        <f t="shared" si="22"/>
        <v>0</v>
      </c>
      <c r="BD143" s="256">
        <f t="shared" si="23"/>
        <v>0</v>
      </c>
      <c r="BE143" s="256">
        <f t="shared" si="24"/>
        <v>0</v>
      </c>
      <c r="BF143" s="256">
        <f t="shared" si="25"/>
        <v>0</v>
      </c>
      <c r="BG143" s="256">
        <f t="shared" si="26"/>
        <v>0</v>
      </c>
      <c r="BH143" s="256">
        <f t="shared" si="27"/>
        <v>0</v>
      </c>
      <c r="BI143" s="256">
        <f t="shared" si="28"/>
        <v>0</v>
      </c>
      <c r="BJ143" s="256">
        <f t="shared" si="29"/>
        <v>0</v>
      </c>
      <c r="BK143" s="256"/>
      <c r="BL143" s="256">
        <f t="shared" si="19"/>
        <v>22</v>
      </c>
      <c r="BM143" s="256">
        <f t="shared" si="20"/>
        <v>20</v>
      </c>
      <c r="BN143" s="256"/>
      <c r="BO143" s="256">
        <f t="shared" si="30"/>
        <v>0</v>
      </c>
    </row>
    <row r="144" spans="1:67" ht="15" customHeight="1">
      <c r="A144" s="41"/>
      <c r="B144" s="30"/>
      <c r="C144" s="64" t="s">
        <v>165</v>
      </c>
      <c r="D144" s="464" t="str">
        <f>IF(CNGE_2023_M1_Secc1_Sub1!D134="","",CNGE_2023_M1_Secc1_Sub1!D134)</f>
        <v/>
      </c>
      <c r="E144" s="465"/>
      <c r="F144" s="465"/>
      <c r="G144" s="466"/>
      <c r="H144" s="357"/>
      <c r="I144" s="358"/>
      <c r="J144" s="357"/>
      <c r="K144" s="358"/>
      <c r="L144" s="303"/>
      <c r="M144" s="303"/>
      <c r="N144" s="9"/>
      <c r="O144" s="9"/>
      <c r="P144" s="525"/>
      <c r="Q144" s="526"/>
      <c r="R144" s="521"/>
      <c r="S144" s="522"/>
      <c r="T144" s="521"/>
      <c r="U144" s="522"/>
      <c r="V144" s="303"/>
      <c r="W144" s="303"/>
      <c r="X144" s="366"/>
      <c r="Y144" s="367"/>
      <c r="Z144" s="357"/>
      <c r="AA144" s="358"/>
      <c r="AB144" s="357"/>
      <c r="AC144" s="358"/>
      <c r="AD144" s="18"/>
      <c r="AO144" s="197" t="str">
        <f>IF(CNGE_2023_M1_Secc1_Sub1!Q135="","",CNGE_2023_M1_Secc1_Sub1!Q135)</f>
        <v/>
      </c>
      <c r="AT144" s="197">
        <f t="shared" si="16"/>
        <v>0</v>
      </c>
      <c r="AU144" s="197">
        <f t="shared" si="17"/>
        <v>0</v>
      </c>
      <c r="AW144" s="197">
        <f t="shared" si="21"/>
        <v>0</v>
      </c>
      <c r="AY144" s="197">
        <f t="shared" si="18"/>
        <v>0</v>
      </c>
      <c r="BA144" s="256"/>
      <c r="BB144" s="256"/>
      <c r="BC144" s="256">
        <f t="shared" si="22"/>
        <v>0</v>
      </c>
      <c r="BD144" s="256">
        <f t="shared" si="23"/>
        <v>0</v>
      </c>
      <c r="BE144" s="256">
        <f t="shared" si="24"/>
        <v>0</v>
      </c>
      <c r="BF144" s="256">
        <f t="shared" si="25"/>
        <v>0</v>
      </c>
      <c r="BG144" s="256">
        <f t="shared" si="26"/>
        <v>0</v>
      </c>
      <c r="BH144" s="256">
        <f t="shared" si="27"/>
        <v>0</v>
      </c>
      <c r="BI144" s="256">
        <f t="shared" si="28"/>
        <v>0</v>
      </c>
      <c r="BJ144" s="256">
        <f t="shared" si="29"/>
        <v>0</v>
      </c>
      <c r="BK144" s="256"/>
      <c r="BL144" s="256">
        <f t="shared" si="19"/>
        <v>22</v>
      </c>
      <c r="BM144" s="256">
        <f t="shared" si="20"/>
        <v>20</v>
      </c>
      <c r="BN144" s="256"/>
      <c r="BO144" s="256">
        <f t="shared" si="30"/>
        <v>0</v>
      </c>
    </row>
    <row r="145" spans="1:67" ht="15" customHeight="1">
      <c r="A145" s="41"/>
      <c r="B145" s="30"/>
      <c r="C145" s="64" t="s">
        <v>166</v>
      </c>
      <c r="D145" s="464" t="str">
        <f>IF(CNGE_2023_M1_Secc1_Sub1!D135="","",CNGE_2023_M1_Secc1_Sub1!D135)</f>
        <v/>
      </c>
      <c r="E145" s="465"/>
      <c r="F145" s="465"/>
      <c r="G145" s="466"/>
      <c r="H145" s="357"/>
      <c r="I145" s="358"/>
      <c r="J145" s="357"/>
      <c r="K145" s="358"/>
      <c r="L145" s="303"/>
      <c r="M145" s="303"/>
      <c r="N145" s="9"/>
      <c r="O145" s="9"/>
      <c r="P145" s="525"/>
      <c r="Q145" s="526"/>
      <c r="R145" s="521"/>
      <c r="S145" s="522"/>
      <c r="T145" s="521"/>
      <c r="U145" s="522"/>
      <c r="V145" s="303"/>
      <c r="W145" s="303"/>
      <c r="X145" s="366"/>
      <c r="Y145" s="367"/>
      <c r="Z145" s="357"/>
      <c r="AA145" s="358"/>
      <c r="AB145" s="357"/>
      <c r="AC145" s="358"/>
      <c r="AD145" s="18"/>
      <c r="AO145" s="197" t="str">
        <f>IF(CNGE_2023_M1_Secc1_Sub1!Q136="","",CNGE_2023_M1_Secc1_Sub1!Q136)</f>
        <v/>
      </c>
      <c r="AT145" s="197">
        <f t="shared" si="16"/>
        <v>0</v>
      </c>
      <c r="AU145" s="197">
        <f t="shared" si="17"/>
        <v>0</v>
      </c>
      <c r="AW145" s="197">
        <f t="shared" si="21"/>
        <v>0</v>
      </c>
      <c r="AY145" s="197">
        <f t="shared" si="18"/>
        <v>0</v>
      </c>
      <c r="BA145" s="256"/>
      <c r="BB145" s="256"/>
      <c r="BC145" s="256">
        <f t="shared" si="22"/>
        <v>0</v>
      </c>
      <c r="BD145" s="256">
        <f t="shared" si="23"/>
        <v>0</v>
      </c>
      <c r="BE145" s="256">
        <f t="shared" si="24"/>
        <v>0</v>
      </c>
      <c r="BF145" s="256">
        <f t="shared" si="25"/>
        <v>0</v>
      </c>
      <c r="BG145" s="256">
        <f t="shared" si="26"/>
        <v>0</v>
      </c>
      <c r="BH145" s="256">
        <f t="shared" si="27"/>
        <v>0</v>
      </c>
      <c r="BI145" s="256">
        <f t="shared" si="28"/>
        <v>0</v>
      </c>
      <c r="BJ145" s="256">
        <f t="shared" si="29"/>
        <v>0</v>
      </c>
      <c r="BK145" s="256"/>
      <c r="BL145" s="256">
        <f t="shared" si="19"/>
        <v>22</v>
      </c>
      <c r="BM145" s="256">
        <f t="shared" si="20"/>
        <v>20</v>
      </c>
      <c r="BN145" s="256"/>
      <c r="BO145" s="256">
        <f t="shared" si="30"/>
        <v>0</v>
      </c>
    </row>
    <row r="146" spans="1:67" ht="15" customHeight="1">
      <c r="A146" s="41"/>
      <c r="B146" s="30"/>
      <c r="C146" s="64" t="s">
        <v>167</v>
      </c>
      <c r="D146" s="464" t="str">
        <f>IF(CNGE_2023_M1_Secc1_Sub1!D136="","",CNGE_2023_M1_Secc1_Sub1!D136)</f>
        <v/>
      </c>
      <c r="E146" s="465"/>
      <c r="F146" s="465"/>
      <c r="G146" s="466"/>
      <c r="H146" s="357"/>
      <c r="I146" s="358"/>
      <c r="J146" s="357"/>
      <c r="K146" s="358"/>
      <c r="L146" s="303"/>
      <c r="M146" s="303"/>
      <c r="N146" s="9"/>
      <c r="O146" s="9"/>
      <c r="P146" s="525"/>
      <c r="Q146" s="526"/>
      <c r="R146" s="521"/>
      <c r="S146" s="522"/>
      <c r="T146" s="521"/>
      <c r="U146" s="522"/>
      <c r="V146" s="303"/>
      <c r="W146" s="303"/>
      <c r="X146" s="366"/>
      <c r="Y146" s="367"/>
      <c r="Z146" s="357"/>
      <c r="AA146" s="358"/>
      <c r="AB146" s="357"/>
      <c r="AC146" s="358"/>
      <c r="AD146" s="18"/>
      <c r="AO146" s="197" t="str">
        <f>IF(CNGE_2023_M1_Secc1_Sub1!Q137="","",CNGE_2023_M1_Secc1_Sub1!Q137)</f>
        <v/>
      </c>
      <c r="AT146" s="197">
        <f t="shared" si="16"/>
        <v>0</v>
      </c>
      <c r="AU146" s="197">
        <f t="shared" si="17"/>
        <v>0</v>
      </c>
      <c r="AW146" s="197">
        <f t="shared" si="21"/>
        <v>0</v>
      </c>
      <c r="AY146" s="197">
        <f t="shared" si="18"/>
        <v>0</v>
      </c>
      <c r="BA146" s="256"/>
      <c r="BB146" s="256"/>
      <c r="BC146" s="256">
        <f t="shared" si="22"/>
        <v>0</v>
      </c>
      <c r="BD146" s="256">
        <f t="shared" si="23"/>
        <v>0</v>
      </c>
      <c r="BE146" s="256">
        <f t="shared" si="24"/>
        <v>0</v>
      </c>
      <c r="BF146" s="256">
        <f t="shared" si="25"/>
        <v>0</v>
      </c>
      <c r="BG146" s="256">
        <f t="shared" si="26"/>
        <v>0</v>
      </c>
      <c r="BH146" s="256">
        <f t="shared" si="27"/>
        <v>0</v>
      </c>
      <c r="BI146" s="256">
        <f t="shared" si="28"/>
        <v>0</v>
      </c>
      <c r="BJ146" s="256">
        <f t="shared" si="29"/>
        <v>0</v>
      </c>
      <c r="BK146" s="256"/>
      <c r="BL146" s="256">
        <f t="shared" si="19"/>
        <v>22</v>
      </c>
      <c r="BM146" s="256">
        <f t="shared" si="20"/>
        <v>20</v>
      </c>
      <c r="BN146" s="256"/>
      <c r="BO146" s="256">
        <f t="shared" si="30"/>
        <v>0</v>
      </c>
    </row>
    <row r="147" spans="1:67" ht="15" customHeight="1">
      <c r="A147" s="41"/>
      <c r="B147" s="30"/>
      <c r="C147" s="64" t="s">
        <v>168</v>
      </c>
      <c r="D147" s="464" t="str">
        <f>IF(CNGE_2023_M1_Secc1_Sub1!D137="","",CNGE_2023_M1_Secc1_Sub1!D137)</f>
        <v/>
      </c>
      <c r="E147" s="465"/>
      <c r="F147" s="465"/>
      <c r="G147" s="466"/>
      <c r="H147" s="357"/>
      <c r="I147" s="358"/>
      <c r="J147" s="357"/>
      <c r="K147" s="358"/>
      <c r="L147" s="303"/>
      <c r="M147" s="303"/>
      <c r="N147" s="9"/>
      <c r="O147" s="9"/>
      <c r="P147" s="525"/>
      <c r="Q147" s="526"/>
      <c r="R147" s="521"/>
      <c r="S147" s="522"/>
      <c r="T147" s="521"/>
      <c r="U147" s="522"/>
      <c r="V147" s="303"/>
      <c r="W147" s="303"/>
      <c r="X147" s="366"/>
      <c r="Y147" s="367"/>
      <c r="Z147" s="357"/>
      <c r="AA147" s="358"/>
      <c r="AB147" s="357"/>
      <c r="AC147" s="358"/>
      <c r="AD147" s="18"/>
      <c r="AO147" s="197" t="str">
        <f>IF(CNGE_2023_M1_Secc1_Sub1!Q138="","",CNGE_2023_M1_Secc1_Sub1!Q138)</f>
        <v/>
      </c>
      <c r="AT147" s="197">
        <f t="shared" si="16"/>
        <v>0</v>
      </c>
      <c r="AU147" s="197">
        <f t="shared" si="17"/>
        <v>0</v>
      </c>
      <c r="AW147" s="197">
        <f t="shared" si="21"/>
        <v>0</v>
      </c>
      <c r="AY147" s="197">
        <f t="shared" si="18"/>
        <v>0</v>
      </c>
      <c r="BA147" s="256"/>
      <c r="BB147" s="256"/>
      <c r="BC147" s="256">
        <f t="shared" si="22"/>
        <v>0</v>
      </c>
      <c r="BD147" s="256">
        <f t="shared" si="23"/>
        <v>0</v>
      </c>
      <c r="BE147" s="256">
        <f t="shared" si="24"/>
        <v>0</v>
      </c>
      <c r="BF147" s="256">
        <f t="shared" si="25"/>
        <v>0</v>
      </c>
      <c r="BG147" s="256">
        <f t="shared" si="26"/>
        <v>0</v>
      </c>
      <c r="BH147" s="256">
        <f t="shared" si="27"/>
        <v>0</v>
      </c>
      <c r="BI147" s="256">
        <f t="shared" si="28"/>
        <v>0</v>
      </c>
      <c r="BJ147" s="256">
        <f t="shared" si="29"/>
        <v>0</v>
      </c>
      <c r="BK147" s="256"/>
      <c r="BL147" s="256">
        <f t="shared" si="19"/>
        <v>22</v>
      </c>
      <c r="BM147" s="256">
        <f t="shared" si="20"/>
        <v>20</v>
      </c>
      <c r="BN147" s="256"/>
      <c r="BO147" s="256">
        <f t="shared" si="30"/>
        <v>0</v>
      </c>
    </row>
    <row r="148" spans="1:67" ht="15" customHeight="1">
      <c r="A148" s="41"/>
      <c r="B148" s="30"/>
      <c r="C148" s="64" t="s">
        <v>169</v>
      </c>
      <c r="D148" s="464" t="str">
        <f>IF(CNGE_2023_M1_Secc1_Sub1!D138="","",CNGE_2023_M1_Secc1_Sub1!D138)</f>
        <v/>
      </c>
      <c r="E148" s="465"/>
      <c r="F148" s="465"/>
      <c r="G148" s="466"/>
      <c r="H148" s="357"/>
      <c r="I148" s="358"/>
      <c r="J148" s="357"/>
      <c r="K148" s="358"/>
      <c r="L148" s="303"/>
      <c r="M148" s="303"/>
      <c r="N148" s="9"/>
      <c r="O148" s="9"/>
      <c r="P148" s="525"/>
      <c r="Q148" s="526"/>
      <c r="R148" s="521"/>
      <c r="S148" s="522"/>
      <c r="T148" s="521"/>
      <c r="U148" s="522"/>
      <c r="V148" s="303"/>
      <c r="W148" s="303"/>
      <c r="X148" s="366"/>
      <c r="Y148" s="367"/>
      <c r="Z148" s="357"/>
      <c r="AA148" s="358"/>
      <c r="AB148" s="357"/>
      <c r="AC148" s="358"/>
      <c r="AD148" s="18"/>
      <c r="AO148" s="197" t="str">
        <f>IF(CNGE_2023_M1_Secc1_Sub1!Q139="","",CNGE_2023_M1_Secc1_Sub1!Q139)</f>
        <v/>
      </c>
      <c r="AT148" s="197">
        <f t="shared" si="16"/>
        <v>0</v>
      </c>
      <c r="AU148" s="197">
        <f t="shared" si="17"/>
        <v>0</v>
      </c>
      <c r="AW148" s="197">
        <f t="shared" si="21"/>
        <v>0</v>
      </c>
      <c r="AY148" s="197">
        <f t="shared" si="18"/>
        <v>0</v>
      </c>
      <c r="BA148" s="256"/>
      <c r="BB148" s="256"/>
      <c r="BC148" s="256">
        <f t="shared" si="22"/>
        <v>0</v>
      </c>
      <c r="BD148" s="256">
        <f t="shared" si="23"/>
        <v>0</v>
      </c>
      <c r="BE148" s="256">
        <f t="shared" si="24"/>
        <v>0</v>
      </c>
      <c r="BF148" s="256">
        <f t="shared" si="25"/>
        <v>0</v>
      </c>
      <c r="BG148" s="256">
        <f t="shared" si="26"/>
        <v>0</v>
      </c>
      <c r="BH148" s="256">
        <f t="shared" si="27"/>
        <v>0</v>
      </c>
      <c r="BI148" s="256">
        <f t="shared" si="28"/>
        <v>0</v>
      </c>
      <c r="BJ148" s="256">
        <f t="shared" si="29"/>
        <v>0</v>
      </c>
      <c r="BK148" s="256"/>
      <c r="BL148" s="256">
        <f t="shared" si="19"/>
        <v>22</v>
      </c>
      <c r="BM148" s="256">
        <f t="shared" si="20"/>
        <v>20</v>
      </c>
      <c r="BN148" s="256"/>
      <c r="BO148" s="256">
        <f t="shared" si="30"/>
        <v>0</v>
      </c>
    </row>
    <row r="149" spans="1:67" ht="15" customHeight="1">
      <c r="A149" s="41"/>
      <c r="B149" s="30"/>
      <c r="C149" s="64" t="s">
        <v>170</v>
      </c>
      <c r="D149" s="464" t="str">
        <f>IF(CNGE_2023_M1_Secc1_Sub1!D139="","",CNGE_2023_M1_Secc1_Sub1!D139)</f>
        <v/>
      </c>
      <c r="E149" s="465"/>
      <c r="F149" s="465"/>
      <c r="G149" s="466"/>
      <c r="H149" s="357"/>
      <c r="I149" s="358"/>
      <c r="J149" s="357"/>
      <c r="K149" s="358"/>
      <c r="L149" s="303"/>
      <c r="M149" s="303"/>
      <c r="N149" s="9"/>
      <c r="O149" s="9"/>
      <c r="P149" s="525"/>
      <c r="Q149" s="526"/>
      <c r="R149" s="521"/>
      <c r="S149" s="522"/>
      <c r="T149" s="521"/>
      <c r="U149" s="522"/>
      <c r="V149" s="303"/>
      <c r="W149" s="303"/>
      <c r="X149" s="366"/>
      <c r="Y149" s="367"/>
      <c r="Z149" s="357"/>
      <c r="AA149" s="358"/>
      <c r="AB149" s="357"/>
      <c r="AC149" s="358"/>
      <c r="AD149" s="18"/>
      <c r="AO149" s="197" t="str">
        <f>IF(CNGE_2023_M1_Secc1_Sub1!Q140="","",CNGE_2023_M1_Secc1_Sub1!Q140)</f>
        <v/>
      </c>
      <c r="AT149" s="197">
        <f t="shared" si="16"/>
        <v>0</v>
      </c>
      <c r="AU149" s="197">
        <f t="shared" si="17"/>
        <v>0</v>
      </c>
      <c r="AW149" s="197">
        <f t="shared" si="21"/>
        <v>0</v>
      </c>
      <c r="AY149" s="197">
        <f t="shared" si="18"/>
        <v>0</v>
      </c>
      <c r="BA149" s="256"/>
      <c r="BB149" s="256"/>
      <c r="BC149" s="256">
        <f t="shared" si="22"/>
        <v>0</v>
      </c>
      <c r="BD149" s="256">
        <f t="shared" si="23"/>
        <v>0</v>
      </c>
      <c r="BE149" s="256">
        <f t="shared" si="24"/>
        <v>0</v>
      </c>
      <c r="BF149" s="256">
        <f t="shared" si="25"/>
        <v>0</v>
      </c>
      <c r="BG149" s="256">
        <f t="shared" si="26"/>
        <v>0</v>
      </c>
      <c r="BH149" s="256">
        <f t="shared" si="27"/>
        <v>0</v>
      </c>
      <c r="BI149" s="256">
        <f t="shared" si="28"/>
        <v>0</v>
      </c>
      <c r="BJ149" s="256">
        <f t="shared" si="29"/>
        <v>0</v>
      </c>
      <c r="BK149" s="256"/>
      <c r="BL149" s="256">
        <f t="shared" si="19"/>
        <v>22</v>
      </c>
      <c r="BM149" s="256">
        <f t="shared" si="20"/>
        <v>20</v>
      </c>
      <c r="BN149" s="256"/>
      <c r="BO149" s="256">
        <f t="shared" si="30"/>
        <v>0</v>
      </c>
    </row>
    <row r="150" spans="1:67" ht="15" customHeight="1">
      <c r="A150" s="41"/>
      <c r="B150" s="30"/>
      <c r="C150" s="64" t="s">
        <v>171</v>
      </c>
      <c r="D150" s="464" t="str">
        <f>IF(CNGE_2023_M1_Secc1_Sub1!D140="","",CNGE_2023_M1_Secc1_Sub1!D140)</f>
        <v/>
      </c>
      <c r="E150" s="465"/>
      <c r="F150" s="465"/>
      <c r="G150" s="466"/>
      <c r="H150" s="357"/>
      <c r="I150" s="358"/>
      <c r="J150" s="357"/>
      <c r="K150" s="358"/>
      <c r="L150" s="303"/>
      <c r="M150" s="303"/>
      <c r="N150" s="9"/>
      <c r="O150" s="9"/>
      <c r="P150" s="525"/>
      <c r="Q150" s="526"/>
      <c r="R150" s="521"/>
      <c r="S150" s="522"/>
      <c r="T150" s="521"/>
      <c r="U150" s="522"/>
      <c r="V150" s="303"/>
      <c r="W150" s="303"/>
      <c r="X150" s="366"/>
      <c r="Y150" s="367"/>
      <c r="Z150" s="357"/>
      <c r="AA150" s="358"/>
      <c r="AB150" s="357"/>
      <c r="AC150" s="358"/>
      <c r="AD150" s="18"/>
      <c r="AO150" s="197" t="str">
        <f>IF(CNGE_2023_M1_Secc1_Sub1!Q141="","",CNGE_2023_M1_Secc1_Sub1!Q141)</f>
        <v/>
      </c>
      <c r="AT150" s="197">
        <f t="shared" si="16"/>
        <v>0</v>
      </c>
      <c r="AU150" s="197">
        <f t="shared" si="17"/>
        <v>0</v>
      </c>
      <c r="AW150" s="197">
        <f t="shared" si="21"/>
        <v>0</v>
      </c>
      <c r="AY150" s="197">
        <f t="shared" si="18"/>
        <v>0</v>
      </c>
      <c r="BA150" s="256"/>
      <c r="BB150" s="256"/>
      <c r="BC150" s="256">
        <f t="shared" si="22"/>
        <v>0</v>
      </c>
      <c r="BD150" s="256">
        <f t="shared" si="23"/>
        <v>0</v>
      </c>
      <c r="BE150" s="256">
        <f t="shared" si="24"/>
        <v>0</v>
      </c>
      <c r="BF150" s="256">
        <f t="shared" si="25"/>
        <v>0</v>
      </c>
      <c r="BG150" s="256">
        <f t="shared" si="26"/>
        <v>0</v>
      </c>
      <c r="BH150" s="256">
        <f t="shared" si="27"/>
        <v>0</v>
      </c>
      <c r="BI150" s="256">
        <f t="shared" si="28"/>
        <v>0</v>
      </c>
      <c r="BJ150" s="256">
        <f t="shared" si="29"/>
        <v>0</v>
      </c>
      <c r="BK150" s="256"/>
      <c r="BL150" s="256">
        <f t="shared" si="19"/>
        <v>22</v>
      </c>
      <c r="BM150" s="256">
        <f t="shared" si="20"/>
        <v>20</v>
      </c>
      <c r="BN150" s="256"/>
      <c r="BO150" s="256">
        <f t="shared" si="30"/>
        <v>0</v>
      </c>
    </row>
    <row r="151" spans="1:67" ht="15" customHeight="1">
      <c r="A151" s="41"/>
      <c r="B151" s="30"/>
      <c r="C151" s="64" t="s">
        <v>172</v>
      </c>
      <c r="D151" s="464" t="str">
        <f>IF(CNGE_2023_M1_Secc1_Sub1!D141="","",CNGE_2023_M1_Secc1_Sub1!D141)</f>
        <v/>
      </c>
      <c r="E151" s="465"/>
      <c r="F151" s="465"/>
      <c r="G151" s="466"/>
      <c r="H151" s="357"/>
      <c r="I151" s="358"/>
      <c r="J151" s="357"/>
      <c r="K151" s="358"/>
      <c r="L151" s="303"/>
      <c r="M151" s="303"/>
      <c r="N151" s="9"/>
      <c r="O151" s="9"/>
      <c r="P151" s="525"/>
      <c r="Q151" s="526"/>
      <c r="R151" s="521"/>
      <c r="S151" s="522"/>
      <c r="T151" s="521"/>
      <c r="U151" s="522"/>
      <c r="V151" s="303"/>
      <c r="W151" s="303"/>
      <c r="X151" s="366"/>
      <c r="Y151" s="367"/>
      <c r="Z151" s="357"/>
      <c r="AA151" s="358"/>
      <c r="AB151" s="357"/>
      <c r="AC151" s="358"/>
      <c r="AD151" s="18"/>
      <c r="AO151" s="197" t="str">
        <f>IF(CNGE_2023_M1_Secc1_Sub1!Q142="","",CNGE_2023_M1_Secc1_Sub1!Q142)</f>
        <v/>
      </c>
      <c r="AT151" s="197">
        <f t="shared" si="16"/>
        <v>0</v>
      </c>
      <c r="AU151" s="197">
        <f t="shared" si="17"/>
        <v>0</v>
      </c>
      <c r="AW151" s="197">
        <f t="shared" si="21"/>
        <v>0</v>
      </c>
      <c r="AY151" s="197">
        <f t="shared" si="18"/>
        <v>0</v>
      </c>
      <c r="BA151" s="256"/>
      <c r="BB151" s="256"/>
      <c r="BC151" s="256">
        <f t="shared" si="22"/>
        <v>0</v>
      </c>
      <c r="BD151" s="256">
        <f t="shared" si="23"/>
        <v>0</v>
      </c>
      <c r="BE151" s="256">
        <f t="shared" si="24"/>
        <v>0</v>
      </c>
      <c r="BF151" s="256">
        <f t="shared" si="25"/>
        <v>0</v>
      </c>
      <c r="BG151" s="256">
        <f t="shared" si="26"/>
        <v>0</v>
      </c>
      <c r="BH151" s="256">
        <f t="shared" si="27"/>
        <v>0</v>
      </c>
      <c r="BI151" s="256">
        <f t="shared" si="28"/>
        <v>0</v>
      </c>
      <c r="BJ151" s="256">
        <f t="shared" si="29"/>
        <v>0</v>
      </c>
      <c r="BK151" s="256"/>
      <c r="BL151" s="256">
        <f t="shared" si="19"/>
        <v>22</v>
      </c>
      <c r="BM151" s="256">
        <f t="shared" si="20"/>
        <v>20</v>
      </c>
      <c r="BN151" s="256"/>
      <c r="BO151" s="256">
        <f t="shared" si="30"/>
        <v>0</v>
      </c>
    </row>
    <row r="152" spans="1:67" ht="15" customHeight="1">
      <c r="A152" s="41"/>
      <c r="B152" s="30"/>
      <c r="C152" s="64" t="s">
        <v>173</v>
      </c>
      <c r="D152" s="464" t="str">
        <f>IF(CNGE_2023_M1_Secc1_Sub1!D142="","",CNGE_2023_M1_Secc1_Sub1!D142)</f>
        <v/>
      </c>
      <c r="E152" s="465"/>
      <c r="F152" s="465"/>
      <c r="G152" s="466"/>
      <c r="H152" s="357"/>
      <c r="I152" s="358"/>
      <c r="J152" s="357"/>
      <c r="K152" s="358"/>
      <c r="L152" s="303"/>
      <c r="M152" s="303"/>
      <c r="N152" s="9"/>
      <c r="O152" s="9"/>
      <c r="P152" s="525"/>
      <c r="Q152" s="526"/>
      <c r="R152" s="521"/>
      <c r="S152" s="522"/>
      <c r="T152" s="521"/>
      <c r="U152" s="522"/>
      <c r="V152" s="303"/>
      <c r="W152" s="303"/>
      <c r="X152" s="366"/>
      <c r="Y152" s="367"/>
      <c r="Z152" s="357"/>
      <c r="AA152" s="358"/>
      <c r="AB152" s="357"/>
      <c r="AC152" s="358"/>
      <c r="AD152" s="18"/>
      <c r="AO152" s="197" t="str">
        <f>IF(CNGE_2023_M1_Secc1_Sub1!Q143="","",CNGE_2023_M1_Secc1_Sub1!Q143)</f>
        <v/>
      </c>
      <c r="AT152" s="197">
        <f t="shared" si="16"/>
        <v>0</v>
      </c>
      <c r="AU152" s="197">
        <f t="shared" si="17"/>
        <v>0</v>
      </c>
      <c r="AW152" s="197">
        <f t="shared" si="21"/>
        <v>0</v>
      </c>
      <c r="AY152" s="197">
        <f t="shared" si="18"/>
        <v>0</v>
      </c>
      <c r="BA152" s="256"/>
      <c r="BB152" s="256"/>
      <c r="BC152" s="256">
        <f t="shared" si="22"/>
        <v>0</v>
      </c>
      <c r="BD152" s="256">
        <f t="shared" si="23"/>
        <v>0</v>
      </c>
      <c r="BE152" s="256">
        <f t="shared" si="24"/>
        <v>0</v>
      </c>
      <c r="BF152" s="256">
        <f t="shared" si="25"/>
        <v>0</v>
      </c>
      <c r="BG152" s="256">
        <f t="shared" si="26"/>
        <v>0</v>
      </c>
      <c r="BH152" s="256">
        <f t="shared" si="27"/>
        <v>0</v>
      </c>
      <c r="BI152" s="256">
        <f t="shared" si="28"/>
        <v>0</v>
      </c>
      <c r="BJ152" s="256">
        <f t="shared" si="29"/>
        <v>0</v>
      </c>
      <c r="BK152" s="256"/>
      <c r="BL152" s="256">
        <f t="shared" si="19"/>
        <v>22</v>
      </c>
      <c r="BM152" s="256">
        <f t="shared" si="20"/>
        <v>20</v>
      </c>
      <c r="BN152" s="256"/>
      <c r="BO152" s="256">
        <f t="shared" si="30"/>
        <v>0</v>
      </c>
    </row>
    <row r="153" spans="1:67" ht="15" customHeight="1">
      <c r="A153" s="41"/>
      <c r="B153" s="30"/>
      <c r="C153" s="64" t="s">
        <v>174</v>
      </c>
      <c r="D153" s="464" t="str">
        <f>IF(CNGE_2023_M1_Secc1_Sub1!D143="","",CNGE_2023_M1_Secc1_Sub1!D143)</f>
        <v/>
      </c>
      <c r="E153" s="465"/>
      <c r="F153" s="465"/>
      <c r="G153" s="466"/>
      <c r="H153" s="357"/>
      <c r="I153" s="358"/>
      <c r="J153" s="357"/>
      <c r="K153" s="358"/>
      <c r="L153" s="303"/>
      <c r="M153" s="303"/>
      <c r="N153" s="9"/>
      <c r="O153" s="9"/>
      <c r="P153" s="525"/>
      <c r="Q153" s="526"/>
      <c r="R153" s="521"/>
      <c r="S153" s="522"/>
      <c r="T153" s="521"/>
      <c r="U153" s="522"/>
      <c r="V153" s="303"/>
      <c r="W153" s="303"/>
      <c r="X153" s="366"/>
      <c r="Y153" s="367"/>
      <c r="Z153" s="357"/>
      <c r="AA153" s="358"/>
      <c r="AB153" s="357"/>
      <c r="AC153" s="358"/>
      <c r="AD153" s="18"/>
      <c r="AO153" s="197" t="str">
        <f>IF(CNGE_2023_M1_Secc1_Sub1!Q144="","",CNGE_2023_M1_Secc1_Sub1!Q144)</f>
        <v/>
      </c>
      <c r="AT153" s="197">
        <f t="shared" si="16"/>
        <v>0</v>
      </c>
      <c r="AU153" s="197">
        <f t="shared" si="17"/>
        <v>0</v>
      </c>
      <c r="AW153" s="197">
        <f t="shared" si="21"/>
        <v>0</v>
      </c>
      <c r="AY153" s="197">
        <f t="shared" si="18"/>
        <v>0</v>
      </c>
      <c r="BA153" s="256"/>
      <c r="BB153" s="256"/>
      <c r="BC153" s="256">
        <f t="shared" si="22"/>
        <v>0</v>
      </c>
      <c r="BD153" s="256">
        <f t="shared" si="23"/>
        <v>0</v>
      </c>
      <c r="BE153" s="256">
        <f t="shared" si="24"/>
        <v>0</v>
      </c>
      <c r="BF153" s="256">
        <f t="shared" si="25"/>
        <v>0</v>
      </c>
      <c r="BG153" s="256">
        <f t="shared" si="26"/>
        <v>0</v>
      </c>
      <c r="BH153" s="256">
        <f t="shared" si="27"/>
        <v>0</v>
      </c>
      <c r="BI153" s="256">
        <f t="shared" si="28"/>
        <v>0</v>
      </c>
      <c r="BJ153" s="256">
        <f t="shared" si="29"/>
        <v>0</v>
      </c>
      <c r="BK153" s="256"/>
      <c r="BL153" s="256">
        <f t="shared" si="19"/>
        <v>22</v>
      </c>
      <c r="BM153" s="256">
        <f t="shared" si="20"/>
        <v>20</v>
      </c>
      <c r="BN153" s="256"/>
      <c r="BO153" s="256">
        <f t="shared" si="30"/>
        <v>0</v>
      </c>
    </row>
    <row r="154" spans="1:67" ht="15" customHeight="1">
      <c r="A154" s="41"/>
      <c r="B154" s="30"/>
      <c r="C154" s="64" t="s">
        <v>175</v>
      </c>
      <c r="D154" s="464" t="str">
        <f>IF(CNGE_2023_M1_Secc1_Sub1!D144="","",CNGE_2023_M1_Secc1_Sub1!D144)</f>
        <v/>
      </c>
      <c r="E154" s="465"/>
      <c r="F154" s="465"/>
      <c r="G154" s="466"/>
      <c r="H154" s="357"/>
      <c r="I154" s="358"/>
      <c r="J154" s="357"/>
      <c r="K154" s="358"/>
      <c r="L154" s="303"/>
      <c r="M154" s="303"/>
      <c r="N154" s="9"/>
      <c r="O154" s="9"/>
      <c r="P154" s="525"/>
      <c r="Q154" s="526"/>
      <c r="R154" s="521"/>
      <c r="S154" s="522"/>
      <c r="T154" s="521"/>
      <c r="U154" s="522"/>
      <c r="V154" s="303"/>
      <c r="W154" s="303"/>
      <c r="X154" s="366"/>
      <c r="Y154" s="367"/>
      <c r="Z154" s="357"/>
      <c r="AA154" s="358"/>
      <c r="AB154" s="357"/>
      <c r="AC154" s="358"/>
      <c r="AD154" s="18"/>
      <c r="AO154" s="197" t="str">
        <f>IF(CNGE_2023_M1_Secc1_Sub1!Q145="","",CNGE_2023_M1_Secc1_Sub1!Q145)</f>
        <v/>
      </c>
      <c r="AT154" s="197">
        <f t="shared" si="16"/>
        <v>0</v>
      </c>
      <c r="AU154" s="197">
        <f t="shared" si="17"/>
        <v>0</v>
      </c>
      <c r="AW154" s="197">
        <f t="shared" si="21"/>
        <v>0</v>
      </c>
      <c r="AY154" s="197">
        <f t="shared" si="18"/>
        <v>0</v>
      </c>
      <c r="BA154" s="256"/>
      <c r="BB154" s="256"/>
      <c r="BC154" s="256">
        <f t="shared" si="22"/>
        <v>0</v>
      </c>
      <c r="BD154" s="256">
        <f t="shared" si="23"/>
        <v>0</v>
      </c>
      <c r="BE154" s="256">
        <f t="shared" si="24"/>
        <v>0</v>
      </c>
      <c r="BF154" s="256">
        <f t="shared" si="25"/>
        <v>0</v>
      </c>
      <c r="BG154" s="256">
        <f t="shared" si="26"/>
        <v>0</v>
      </c>
      <c r="BH154" s="256">
        <f t="shared" si="27"/>
        <v>0</v>
      </c>
      <c r="BI154" s="256">
        <f t="shared" si="28"/>
        <v>0</v>
      </c>
      <c r="BJ154" s="256">
        <f t="shared" si="29"/>
        <v>0</v>
      </c>
      <c r="BK154" s="256"/>
      <c r="BL154" s="256">
        <f t="shared" si="19"/>
        <v>22</v>
      </c>
      <c r="BM154" s="256">
        <f t="shared" si="20"/>
        <v>20</v>
      </c>
      <c r="BN154" s="256"/>
      <c r="BO154" s="256">
        <f t="shared" si="30"/>
        <v>0</v>
      </c>
    </row>
    <row r="155" spans="1:67" ht="15" customHeight="1">
      <c r="A155" s="41"/>
      <c r="B155" s="30"/>
      <c r="C155" s="64" t="s">
        <v>176</v>
      </c>
      <c r="D155" s="464" t="str">
        <f>IF(CNGE_2023_M1_Secc1_Sub1!D145="","",CNGE_2023_M1_Secc1_Sub1!D145)</f>
        <v/>
      </c>
      <c r="E155" s="465"/>
      <c r="F155" s="465"/>
      <c r="G155" s="466"/>
      <c r="H155" s="357"/>
      <c r="I155" s="358"/>
      <c r="J155" s="357"/>
      <c r="K155" s="358"/>
      <c r="L155" s="303"/>
      <c r="M155" s="303"/>
      <c r="N155" s="9"/>
      <c r="O155" s="9"/>
      <c r="P155" s="525"/>
      <c r="Q155" s="526"/>
      <c r="R155" s="521"/>
      <c r="S155" s="522"/>
      <c r="T155" s="521"/>
      <c r="U155" s="522"/>
      <c r="V155" s="303"/>
      <c r="W155" s="303"/>
      <c r="X155" s="366"/>
      <c r="Y155" s="367"/>
      <c r="Z155" s="357"/>
      <c r="AA155" s="358"/>
      <c r="AB155" s="357"/>
      <c r="AC155" s="358"/>
      <c r="AD155" s="18"/>
      <c r="AO155" s="197" t="str">
        <f>IF(CNGE_2023_M1_Secc1_Sub1!Q146="","",CNGE_2023_M1_Secc1_Sub1!Q146)</f>
        <v/>
      </c>
      <c r="AT155" s="197">
        <f t="shared" si="16"/>
        <v>0</v>
      </c>
      <c r="AU155" s="197">
        <f t="shared" si="17"/>
        <v>0</v>
      </c>
      <c r="AW155" s="197">
        <f t="shared" si="21"/>
        <v>0</v>
      </c>
      <c r="AY155" s="197">
        <f t="shared" si="18"/>
        <v>0</v>
      </c>
      <c r="BA155" s="256"/>
      <c r="BB155" s="256"/>
      <c r="BC155" s="256">
        <f t="shared" si="22"/>
        <v>0</v>
      </c>
      <c r="BD155" s="256">
        <f t="shared" si="23"/>
        <v>0</v>
      </c>
      <c r="BE155" s="256">
        <f t="shared" si="24"/>
        <v>0</v>
      </c>
      <c r="BF155" s="256">
        <f t="shared" si="25"/>
        <v>0</v>
      </c>
      <c r="BG155" s="256">
        <f t="shared" si="26"/>
        <v>0</v>
      </c>
      <c r="BH155" s="256">
        <f t="shared" si="27"/>
        <v>0</v>
      </c>
      <c r="BI155" s="256">
        <f t="shared" si="28"/>
        <v>0</v>
      </c>
      <c r="BJ155" s="256">
        <f t="shared" si="29"/>
        <v>0</v>
      </c>
      <c r="BK155" s="256"/>
      <c r="BL155" s="256">
        <f t="shared" si="19"/>
        <v>22</v>
      </c>
      <c r="BM155" s="256">
        <f t="shared" si="20"/>
        <v>20</v>
      </c>
      <c r="BN155" s="256"/>
      <c r="BO155" s="256">
        <f t="shared" si="30"/>
        <v>0</v>
      </c>
    </row>
    <row r="156" spans="1:67" ht="15" customHeight="1">
      <c r="A156" s="41"/>
      <c r="B156" s="30"/>
      <c r="C156" s="64" t="s">
        <v>177</v>
      </c>
      <c r="D156" s="464" t="str">
        <f>IF(CNGE_2023_M1_Secc1_Sub1!D146="","",CNGE_2023_M1_Secc1_Sub1!D146)</f>
        <v/>
      </c>
      <c r="E156" s="465"/>
      <c r="F156" s="465"/>
      <c r="G156" s="466"/>
      <c r="H156" s="357"/>
      <c r="I156" s="358"/>
      <c r="J156" s="357"/>
      <c r="K156" s="358"/>
      <c r="L156" s="303"/>
      <c r="M156" s="303"/>
      <c r="N156" s="9"/>
      <c r="O156" s="9"/>
      <c r="P156" s="525"/>
      <c r="Q156" s="526"/>
      <c r="R156" s="521"/>
      <c r="S156" s="522"/>
      <c r="T156" s="521"/>
      <c r="U156" s="522"/>
      <c r="V156" s="303"/>
      <c r="W156" s="303"/>
      <c r="X156" s="366"/>
      <c r="Y156" s="367"/>
      <c r="Z156" s="357"/>
      <c r="AA156" s="358"/>
      <c r="AB156" s="357"/>
      <c r="AC156" s="358"/>
      <c r="AD156" s="18"/>
      <c r="AO156" s="197" t="str">
        <f>IF(CNGE_2023_M1_Secc1_Sub1!Q147="","",CNGE_2023_M1_Secc1_Sub1!Q147)</f>
        <v/>
      </c>
      <c r="AT156" s="197">
        <f t="shared" si="16"/>
        <v>0</v>
      </c>
      <c r="AU156" s="197">
        <f t="shared" si="17"/>
        <v>0</v>
      </c>
      <c r="AW156" s="197">
        <f t="shared" si="21"/>
        <v>0</v>
      </c>
      <c r="AY156" s="197">
        <f t="shared" si="18"/>
        <v>0</v>
      </c>
      <c r="BA156" s="256"/>
      <c r="BB156" s="256"/>
      <c r="BC156" s="256">
        <f t="shared" si="22"/>
        <v>0</v>
      </c>
      <c r="BD156" s="256">
        <f t="shared" si="23"/>
        <v>0</v>
      </c>
      <c r="BE156" s="256">
        <f t="shared" si="24"/>
        <v>0</v>
      </c>
      <c r="BF156" s="256">
        <f t="shared" si="25"/>
        <v>0</v>
      </c>
      <c r="BG156" s="256">
        <f t="shared" si="26"/>
        <v>0</v>
      </c>
      <c r="BH156" s="256">
        <f t="shared" si="27"/>
        <v>0</v>
      </c>
      <c r="BI156" s="256">
        <f t="shared" si="28"/>
        <v>0</v>
      </c>
      <c r="BJ156" s="256">
        <f t="shared" si="29"/>
        <v>0</v>
      </c>
      <c r="BK156" s="256"/>
      <c r="BL156" s="256">
        <f t="shared" si="19"/>
        <v>22</v>
      </c>
      <c r="BM156" s="256">
        <f t="shared" si="20"/>
        <v>20</v>
      </c>
      <c r="BN156" s="256"/>
      <c r="BO156" s="256">
        <f t="shared" si="30"/>
        <v>0</v>
      </c>
    </row>
    <row r="157" spans="1:67" ht="15" customHeight="1">
      <c r="A157" s="41"/>
      <c r="B157" s="30"/>
      <c r="C157" s="64" t="s">
        <v>178</v>
      </c>
      <c r="D157" s="464" t="str">
        <f>IF(CNGE_2023_M1_Secc1_Sub1!D147="","",CNGE_2023_M1_Secc1_Sub1!D147)</f>
        <v/>
      </c>
      <c r="E157" s="465"/>
      <c r="F157" s="465"/>
      <c r="G157" s="466"/>
      <c r="H157" s="357"/>
      <c r="I157" s="358"/>
      <c r="J157" s="357"/>
      <c r="K157" s="358"/>
      <c r="L157" s="303"/>
      <c r="M157" s="303"/>
      <c r="N157" s="9"/>
      <c r="O157" s="9"/>
      <c r="P157" s="525"/>
      <c r="Q157" s="526"/>
      <c r="R157" s="521"/>
      <c r="S157" s="522"/>
      <c r="T157" s="521"/>
      <c r="U157" s="522"/>
      <c r="V157" s="303"/>
      <c r="W157" s="303"/>
      <c r="X157" s="366"/>
      <c r="Y157" s="367"/>
      <c r="Z157" s="357"/>
      <c r="AA157" s="358"/>
      <c r="AB157" s="357"/>
      <c r="AC157" s="358"/>
      <c r="AD157" s="18"/>
      <c r="AO157" s="197" t="str">
        <f>IF(CNGE_2023_M1_Secc1_Sub1!Q148="","",CNGE_2023_M1_Secc1_Sub1!Q148)</f>
        <v/>
      </c>
      <c r="AT157" s="197">
        <f t="shared" si="16"/>
        <v>0</v>
      </c>
      <c r="AU157" s="197">
        <f t="shared" si="17"/>
        <v>0</v>
      </c>
      <c r="AW157" s="197">
        <f t="shared" si="21"/>
        <v>0</v>
      </c>
      <c r="AY157" s="197">
        <f t="shared" si="18"/>
        <v>0</v>
      </c>
      <c r="BA157" s="256"/>
      <c r="BB157" s="256"/>
      <c r="BC157" s="256">
        <f t="shared" si="22"/>
        <v>0</v>
      </c>
      <c r="BD157" s="256">
        <f t="shared" si="23"/>
        <v>0</v>
      </c>
      <c r="BE157" s="256">
        <f t="shared" si="24"/>
        <v>0</v>
      </c>
      <c r="BF157" s="256">
        <f t="shared" si="25"/>
        <v>0</v>
      </c>
      <c r="BG157" s="256">
        <f t="shared" si="26"/>
        <v>0</v>
      </c>
      <c r="BH157" s="256">
        <f t="shared" si="27"/>
        <v>0</v>
      </c>
      <c r="BI157" s="256">
        <f t="shared" si="28"/>
        <v>0</v>
      </c>
      <c r="BJ157" s="256">
        <f t="shared" si="29"/>
        <v>0</v>
      </c>
      <c r="BK157" s="256"/>
      <c r="BL157" s="256">
        <f t="shared" si="19"/>
        <v>22</v>
      </c>
      <c r="BM157" s="256">
        <f t="shared" si="20"/>
        <v>20</v>
      </c>
      <c r="BN157" s="256"/>
      <c r="BO157" s="256">
        <f t="shared" si="30"/>
        <v>0</v>
      </c>
    </row>
    <row r="158" spans="1:67" ht="15" customHeight="1">
      <c r="A158" s="41"/>
      <c r="B158" s="30"/>
      <c r="C158" s="64" t="s">
        <v>179</v>
      </c>
      <c r="D158" s="464" t="str">
        <f>IF(CNGE_2023_M1_Secc1_Sub1!D148="","",CNGE_2023_M1_Secc1_Sub1!D148)</f>
        <v/>
      </c>
      <c r="E158" s="465"/>
      <c r="F158" s="465"/>
      <c r="G158" s="466"/>
      <c r="H158" s="357"/>
      <c r="I158" s="358"/>
      <c r="J158" s="357"/>
      <c r="K158" s="358"/>
      <c r="L158" s="303"/>
      <c r="M158" s="303"/>
      <c r="N158" s="9"/>
      <c r="O158" s="9"/>
      <c r="P158" s="525"/>
      <c r="Q158" s="526"/>
      <c r="R158" s="521"/>
      <c r="S158" s="522"/>
      <c r="T158" s="521"/>
      <c r="U158" s="522"/>
      <c r="V158" s="303"/>
      <c r="W158" s="303"/>
      <c r="X158" s="366"/>
      <c r="Y158" s="367"/>
      <c r="Z158" s="357"/>
      <c r="AA158" s="358"/>
      <c r="AB158" s="357"/>
      <c r="AC158" s="358"/>
      <c r="AD158" s="18"/>
      <c r="AO158" s="197" t="str">
        <f>IF(CNGE_2023_M1_Secc1_Sub1!Q149="","",CNGE_2023_M1_Secc1_Sub1!Q149)</f>
        <v/>
      </c>
      <c r="AT158" s="197">
        <f t="shared" si="16"/>
        <v>0</v>
      </c>
      <c r="AU158" s="197">
        <f t="shared" si="17"/>
        <v>0</v>
      </c>
      <c r="AW158" s="197">
        <f t="shared" si="21"/>
        <v>0</v>
      </c>
      <c r="AY158" s="197">
        <f t="shared" si="18"/>
        <v>0</v>
      </c>
      <c r="BA158" s="256"/>
      <c r="BB158" s="256"/>
      <c r="BC158" s="256">
        <f t="shared" si="22"/>
        <v>0</v>
      </c>
      <c r="BD158" s="256">
        <f t="shared" si="23"/>
        <v>0</v>
      </c>
      <c r="BE158" s="256">
        <f t="shared" si="24"/>
        <v>0</v>
      </c>
      <c r="BF158" s="256">
        <f t="shared" si="25"/>
        <v>0</v>
      </c>
      <c r="BG158" s="256">
        <f t="shared" si="26"/>
        <v>0</v>
      </c>
      <c r="BH158" s="256">
        <f t="shared" si="27"/>
        <v>0</v>
      </c>
      <c r="BI158" s="256">
        <f t="shared" si="28"/>
        <v>0</v>
      </c>
      <c r="BJ158" s="256">
        <f t="shared" si="29"/>
        <v>0</v>
      </c>
      <c r="BK158" s="256"/>
      <c r="BL158" s="256">
        <f t="shared" si="19"/>
        <v>22</v>
      </c>
      <c r="BM158" s="256">
        <f t="shared" si="20"/>
        <v>20</v>
      </c>
      <c r="BN158" s="256"/>
      <c r="BO158" s="256">
        <f t="shared" si="30"/>
        <v>0</v>
      </c>
    </row>
    <row r="159" spans="1:67" ht="15" customHeight="1">
      <c r="A159" s="41"/>
      <c r="B159" s="30"/>
      <c r="C159" s="64" t="s">
        <v>180</v>
      </c>
      <c r="D159" s="464" t="str">
        <f>IF(CNGE_2023_M1_Secc1_Sub1!D149="","",CNGE_2023_M1_Secc1_Sub1!D149)</f>
        <v/>
      </c>
      <c r="E159" s="465"/>
      <c r="F159" s="465"/>
      <c r="G159" s="466"/>
      <c r="H159" s="357"/>
      <c r="I159" s="358"/>
      <c r="J159" s="357"/>
      <c r="K159" s="358"/>
      <c r="L159" s="303"/>
      <c r="M159" s="303"/>
      <c r="N159" s="9"/>
      <c r="O159" s="9"/>
      <c r="P159" s="525"/>
      <c r="Q159" s="526"/>
      <c r="R159" s="521"/>
      <c r="S159" s="522"/>
      <c r="T159" s="521"/>
      <c r="U159" s="522"/>
      <c r="V159" s="303"/>
      <c r="W159" s="303"/>
      <c r="X159" s="366"/>
      <c r="Y159" s="367"/>
      <c r="Z159" s="357"/>
      <c r="AA159" s="358"/>
      <c r="AB159" s="357"/>
      <c r="AC159" s="358"/>
      <c r="AD159" s="18"/>
      <c r="AO159" s="197" t="str">
        <f>IF(CNGE_2023_M1_Secc1_Sub1!Q150="","",CNGE_2023_M1_Secc1_Sub1!Q150)</f>
        <v/>
      </c>
      <c r="AT159" s="197">
        <f t="shared" si="16"/>
        <v>0</v>
      </c>
      <c r="AU159" s="197">
        <f t="shared" si="17"/>
        <v>0</v>
      </c>
      <c r="AW159" s="197">
        <f t="shared" si="21"/>
        <v>0</v>
      </c>
      <c r="AY159" s="197">
        <f t="shared" si="18"/>
        <v>0</v>
      </c>
      <c r="BA159" s="256"/>
      <c r="BB159" s="256"/>
      <c r="BC159" s="256">
        <f t="shared" si="22"/>
        <v>0</v>
      </c>
      <c r="BD159" s="256">
        <f t="shared" si="23"/>
        <v>0</v>
      </c>
      <c r="BE159" s="256">
        <f t="shared" si="24"/>
        <v>0</v>
      </c>
      <c r="BF159" s="256">
        <f t="shared" si="25"/>
        <v>0</v>
      </c>
      <c r="BG159" s="256">
        <f t="shared" si="26"/>
        <v>0</v>
      </c>
      <c r="BH159" s="256">
        <f t="shared" si="27"/>
        <v>0</v>
      </c>
      <c r="BI159" s="256">
        <f t="shared" si="28"/>
        <v>0</v>
      </c>
      <c r="BJ159" s="256">
        <f t="shared" si="29"/>
        <v>0</v>
      </c>
      <c r="BK159" s="256"/>
      <c r="BL159" s="256">
        <f t="shared" si="19"/>
        <v>22</v>
      </c>
      <c r="BM159" s="256">
        <f t="shared" si="20"/>
        <v>20</v>
      </c>
      <c r="BN159" s="256"/>
      <c r="BO159" s="256">
        <f t="shared" si="30"/>
        <v>0</v>
      </c>
    </row>
    <row r="160" spans="1:67" ht="15" customHeight="1">
      <c r="A160" s="41"/>
      <c r="B160" s="30"/>
      <c r="C160" s="64" t="s">
        <v>181</v>
      </c>
      <c r="D160" s="464" t="str">
        <f>IF(CNGE_2023_M1_Secc1_Sub1!D150="","",CNGE_2023_M1_Secc1_Sub1!D150)</f>
        <v/>
      </c>
      <c r="E160" s="465"/>
      <c r="F160" s="465"/>
      <c r="G160" s="466"/>
      <c r="H160" s="357"/>
      <c r="I160" s="358"/>
      <c r="J160" s="357"/>
      <c r="K160" s="358"/>
      <c r="L160" s="303"/>
      <c r="M160" s="303"/>
      <c r="N160" s="9"/>
      <c r="O160" s="9"/>
      <c r="P160" s="525"/>
      <c r="Q160" s="526"/>
      <c r="R160" s="521"/>
      <c r="S160" s="522"/>
      <c r="T160" s="521"/>
      <c r="U160" s="522"/>
      <c r="V160" s="303"/>
      <c r="W160" s="303"/>
      <c r="X160" s="366"/>
      <c r="Y160" s="367"/>
      <c r="Z160" s="357"/>
      <c r="AA160" s="358"/>
      <c r="AB160" s="357"/>
      <c r="AC160" s="358"/>
      <c r="AD160" s="18"/>
      <c r="AO160" s="197" t="str">
        <f>IF(CNGE_2023_M1_Secc1_Sub1!Q151="","",CNGE_2023_M1_Secc1_Sub1!Q151)</f>
        <v/>
      </c>
      <c r="AT160" s="197">
        <f t="shared" si="16"/>
        <v>0</v>
      </c>
      <c r="AU160" s="197">
        <f t="shared" si="17"/>
        <v>0</v>
      </c>
      <c r="AW160" s="197">
        <f t="shared" si="21"/>
        <v>0</v>
      </c>
      <c r="AY160" s="197">
        <f t="shared" si="18"/>
        <v>0</v>
      </c>
      <c r="BA160" s="256"/>
      <c r="BB160" s="256"/>
      <c r="BC160" s="256">
        <f t="shared" si="22"/>
        <v>0</v>
      </c>
      <c r="BD160" s="256">
        <f t="shared" si="23"/>
        <v>0</v>
      </c>
      <c r="BE160" s="256">
        <f t="shared" si="24"/>
        <v>0</v>
      </c>
      <c r="BF160" s="256">
        <f t="shared" si="25"/>
        <v>0</v>
      </c>
      <c r="BG160" s="256">
        <f t="shared" si="26"/>
        <v>0</v>
      </c>
      <c r="BH160" s="256">
        <f t="shared" si="27"/>
        <v>0</v>
      </c>
      <c r="BI160" s="256">
        <f t="shared" si="28"/>
        <v>0</v>
      </c>
      <c r="BJ160" s="256">
        <f t="shared" si="29"/>
        <v>0</v>
      </c>
      <c r="BK160" s="256"/>
      <c r="BL160" s="256">
        <f t="shared" si="19"/>
        <v>22</v>
      </c>
      <c r="BM160" s="256">
        <f t="shared" si="20"/>
        <v>20</v>
      </c>
      <c r="BN160" s="256"/>
      <c r="BO160" s="256">
        <f t="shared" si="30"/>
        <v>0</v>
      </c>
    </row>
    <row r="161" spans="1:67" ht="15" customHeight="1">
      <c r="A161" s="41"/>
      <c r="B161" s="30"/>
      <c r="C161" s="64" t="s">
        <v>182</v>
      </c>
      <c r="D161" s="464" t="str">
        <f>IF(CNGE_2023_M1_Secc1_Sub1!D151="","",CNGE_2023_M1_Secc1_Sub1!D151)</f>
        <v/>
      </c>
      <c r="E161" s="465"/>
      <c r="F161" s="465"/>
      <c r="G161" s="466"/>
      <c r="H161" s="357"/>
      <c r="I161" s="358"/>
      <c r="J161" s="357"/>
      <c r="K161" s="358"/>
      <c r="L161" s="303"/>
      <c r="M161" s="303"/>
      <c r="N161" s="9"/>
      <c r="O161" s="9"/>
      <c r="P161" s="525"/>
      <c r="Q161" s="526"/>
      <c r="R161" s="521"/>
      <c r="S161" s="522"/>
      <c r="T161" s="521"/>
      <c r="U161" s="522"/>
      <c r="V161" s="303"/>
      <c r="W161" s="303"/>
      <c r="X161" s="366"/>
      <c r="Y161" s="367"/>
      <c r="Z161" s="357"/>
      <c r="AA161" s="358"/>
      <c r="AB161" s="357"/>
      <c r="AC161" s="358"/>
      <c r="AD161" s="18"/>
      <c r="AO161" s="197" t="str">
        <f>IF(CNGE_2023_M1_Secc1_Sub1!Q152="","",CNGE_2023_M1_Secc1_Sub1!Q152)</f>
        <v/>
      </c>
      <c r="AT161" s="197">
        <f t="shared" si="16"/>
        <v>0</v>
      </c>
      <c r="AU161" s="197">
        <f t="shared" si="17"/>
        <v>0</v>
      </c>
      <c r="AW161" s="197">
        <f t="shared" si="21"/>
        <v>0</v>
      </c>
      <c r="AY161" s="197">
        <f t="shared" si="18"/>
        <v>0</v>
      </c>
      <c r="BA161" s="256"/>
      <c r="BB161" s="256"/>
      <c r="BC161" s="256">
        <f t="shared" si="22"/>
        <v>0</v>
      </c>
      <c r="BD161" s="256">
        <f t="shared" si="23"/>
        <v>0</v>
      </c>
      <c r="BE161" s="256">
        <f t="shared" si="24"/>
        <v>0</v>
      </c>
      <c r="BF161" s="256">
        <f t="shared" si="25"/>
        <v>0</v>
      </c>
      <c r="BG161" s="256">
        <f t="shared" si="26"/>
        <v>0</v>
      </c>
      <c r="BH161" s="256">
        <f t="shared" si="27"/>
        <v>0</v>
      </c>
      <c r="BI161" s="256">
        <f t="shared" si="28"/>
        <v>0</v>
      </c>
      <c r="BJ161" s="256">
        <f t="shared" si="29"/>
        <v>0</v>
      </c>
      <c r="BK161" s="256"/>
      <c r="BL161" s="256">
        <f t="shared" si="19"/>
        <v>22</v>
      </c>
      <c r="BM161" s="256">
        <f t="shared" si="20"/>
        <v>20</v>
      </c>
      <c r="BN161" s="256"/>
      <c r="BO161" s="256">
        <f t="shared" si="30"/>
        <v>0</v>
      </c>
    </row>
    <row r="162" spans="1:67" ht="15" customHeight="1">
      <c r="A162" s="41"/>
      <c r="B162" s="30"/>
      <c r="C162" s="64" t="s">
        <v>183</v>
      </c>
      <c r="D162" s="464" t="str">
        <f>IF(CNGE_2023_M1_Secc1_Sub1!D152="","",CNGE_2023_M1_Secc1_Sub1!D152)</f>
        <v/>
      </c>
      <c r="E162" s="465"/>
      <c r="F162" s="465"/>
      <c r="G162" s="466"/>
      <c r="H162" s="357"/>
      <c r="I162" s="358"/>
      <c r="J162" s="357"/>
      <c r="K162" s="358"/>
      <c r="L162" s="303"/>
      <c r="M162" s="303"/>
      <c r="N162" s="9"/>
      <c r="O162" s="9"/>
      <c r="P162" s="525"/>
      <c r="Q162" s="526"/>
      <c r="R162" s="521"/>
      <c r="S162" s="522"/>
      <c r="T162" s="521"/>
      <c r="U162" s="522"/>
      <c r="V162" s="303"/>
      <c r="W162" s="303"/>
      <c r="X162" s="366"/>
      <c r="Y162" s="367"/>
      <c r="Z162" s="357"/>
      <c r="AA162" s="358"/>
      <c r="AB162" s="357"/>
      <c r="AC162" s="358"/>
      <c r="AD162" s="18"/>
      <c r="AO162" s="197" t="str">
        <f>IF(CNGE_2023_M1_Secc1_Sub1!Q153="","",CNGE_2023_M1_Secc1_Sub1!Q153)</f>
        <v/>
      </c>
      <c r="AT162" s="197">
        <f t="shared" si="16"/>
        <v>0</v>
      </c>
      <c r="AU162" s="197">
        <f t="shared" si="17"/>
        <v>0</v>
      </c>
      <c r="AW162" s="197">
        <f t="shared" si="21"/>
        <v>0</v>
      </c>
      <c r="AY162" s="197">
        <f t="shared" si="18"/>
        <v>0</v>
      </c>
      <c r="BA162" s="256"/>
      <c r="BB162" s="256"/>
      <c r="BC162" s="256">
        <f t="shared" si="22"/>
        <v>0</v>
      </c>
      <c r="BD162" s="256">
        <f t="shared" si="23"/>
        <v>0</v>
      </c>
      <c r="BE162" s="256">
        <f t="shared" si="24"/>
        <v>0</v>
      </c>
      <c r="BF162" s="256">
        <f t="shared" si="25"/>
        <v>0</v>
      </c>
      <c r="BG162" s="256">
        <f t="shared" si="26"/>
        <v>0</v>
      </c>
      <c r="BH162" s="256">
        <f t="shared" si="27"/>
        <v>0</v>
      </c>
      <c r="BI162" s="256">
        <f t="shared" si="28"/>
        <v>0</v>
      </c>
      <c r="BJ162" s="256">
        <f t="shared" si="29"/>
        <v>0</v>
      </c>
      <c r="BK162" s="256"/>
      <c r="BL162" s="256">
        <f t="shared" si="19"/>
        <v>22</v>
      </c>
      <c r="BM162" s="256">
        <f t="shared" si="20"/>
        <v>20</v>
      </c>
      <c r="BN162" s="256"/>
      <c r="BO162" s="256">
        <f t="shared" si="30"/>
        <v>0</v>
      </c>
    </row>
    <row r="163" spans="1:67" ht="15" customHeight="1">
      <c r="A163" s="41"/>
      <c r="B163" s="30"/>
      <c r="C163" s="64" t="s">
        <v>184</v>
      </c>
      <c r="D163" s="464" t="str">
        <f>IF(CNGE_2023_M1_Secc1_Sub1!D153="","",CNGE_2023_M1_Secc1_Sub1!D153)</f>
        <v/>
      </c>
      <c r="E163" s="465"/>
      <c r="F163" s="465"/>
      <c r="G163" s="466"/>
      <c r="H163" s="357"/>
      <c r="I163" s="358"/>
      <c r="J163" s="357"/>
      <c r="K163" s="358"/>
      <c r="L163" s="303"/>
      <c r="M163" s="303"/>
      <c r="N163" s="9"/>
      <c r="O163" s="9"/>
      <c r="P163" s="525"/>
      <c r="Q163" s="526"/>
      <c r="R163" s="521"/>
      <c r="S163" s="522"/>
      <c r="T163" s="521"/>
      <c r="U163" s="522"/>
      <c r="V163" s="303"/>
      <c r="W163" s="303"/>
      <c r="X163" s="366"/>
      <c r="Y163" s="367"/>
      <c r="Z163" s="357"/>
      <c r="AA163" s="358"/>
      <c r="AB163" s="357"/>
      <c r="AC163" s="358"/>
      <c r="AD163" s="18"/>
      <c r="AO163" s="197" t="str">
        <f>IF(CNGE_2023_M1_Secc1_Sub1!Q154="","",CNGE_2023_M1_Secc1_Sub1!Q154)</f>
        <v/>
      </c>
      <c r="AT163" s="197">
        <f t="shared" si="16"/>
        <v>0</v>
      </c>
      <c r="AU163" s="197">
        <f t="shared" si="17"/>
        <v>0</v>
      </c>
      <c r="AW163" s="197">
        <f t="shared" si="21"/>
        <v>0</v>
      </c>
      <c r="AY163" s="197">
        <f t="shared" si="18"/>
        <v>0</v>
      </c>
      <c r="BA163" s="256"/>
      <c r="BB163" s="256"/>
      <c r="BC163" s="256">
        <f t="shared" si="22"/>
        <v>0</v>
      </c>
      <c r="BD163" s="256">
        <f t="shared" si="23"/>
        <v>0</v>
      </c>
      <c r="BE163" s="256">
        <f t="shared" si="24"/>
        <v>0</v>
      </c>
      <c r="BF163" s="256">
        <f t="shared" si="25"/>
        <v>0</v>
      </c>
      <c r="BG163" s="256">
        <f t="shared" si="26"/>
        <v>0</v>
      </c>
      <c r="BH163" s="256">
        <f t="shared" si="27"/>
        <v>0</v>
      </c>
      <c r="BI163" s="256">
        <f t="shared" si="28"/>
        <v>0</v>
      </c>
      <c r="BJ163" s="256">
        <f t="shared" si="29"/>
        <v>0</v>
      </c>
      <c r="BK163" s="256"/>
      <c r="BL163" s="256">
        <f t="shared" si="19"/>
        <v>22</v>
      </c>
      <c r="BM163" s="256">
        <f t="shared" si="20"/>
        <v>20</v>
      </c>
      <c r="BN163" s="256"/>
      <c r="BO163" s="256">
        <f t="shared" si="30"/>
        <v>0</v>
      </c>
    </row>
    <row r="164" spans="1:67" ht="15" customHeight="1">
      <c r="A164" s="41"/>
      <c r="B164" s="30"/>
      <c r="C164" s="64" t="s">
        <v>185</v>
      </c>
      <c r="D164" s="464" t="str">
        <f>IF(CNGE_2023_M1_Secc1_Sub1!D154="","",CNGE_2023_M1_Secc1_Sub1!D154)</f>
        <v/>
      </c>
      <c r="E164" s="465"/>
      <c r="F164" s="465"/>
      <c r="G164" s="466"/>
      <c r="H164" s="357"/>
      <c r="I164" s="358"/>
      <c r="J164" s="357"/>
      <c r="K164" s="358"/>
      <c r="L164" s="303"/>
      <c r="M164" s="303"/>
      <c r="N164" s="9"/>
      <c r="O164" s="9"/>
      <c r="P164" s="525"/>
      <c r="Q164" s="526"/>
      <c r="R164" s="521"/>
      <c r="S164" s="522"/>
      <c r="T164" s="521"/>
      <c r="U164" s="522"/>
      <c r="V164" s="303"/>
      <c r="W164" s="303"/>
      <c r="X164" s="366"/>
      <c r="Y164" s="367"/>
      <c r="Z164" s="357"/>
      <c r="AA164" s="358"/>
      <c r="AB164" s="357"/>
      <c r="AC164" s="358"/>
      <c r="AD164" s="18"/>
      <c r="AO164" s="197" t="str">
        <f>IF(CNGE_2023_M1_Secc1_Sub1!Q155="","",CNGE_2023_M1_Secc1_Sub1!Q155)</f>
        <v/>
      </c>
      <c r="AT164" s="197">
        <f t="shared" si="16"/>
        <v>0</v>
      </c>
      <c r="AU164" s="197">
        <f t="shared" si="17"/>
        <v>0</v>
      </c>
      <c r="AW164" s="197">
        <f t="shared" si="21"/>
        <v>0</v>
      </c>
      <c r="AY164" s="197">
        <f t="shared" si="18"/>
        <v>0</v>
      </c>
      <c r="BA164" s="256"/>
      <c r="BB164" s="256"/>
      <c r="BC164" s="256">
        <f t="shared" si="22"/>
        <v>0</v>
      </c>
      <c r="BD164" s="256">
        <f t="shared" si="23"/>
        <v>0</v>
      </c>
      <c r="BE164" s="256">
        <f t="shared" si="24"/>
        <v>0</v>
      </c>
      <c r="BF164" s="256">
        <f t="shared" si="25"/>
        <v>0</v>
      </c>
      <c r="BG164" s="256">
        <f t="shared" si="26"/>
        <v>0</v>
      </c>
      <c r="BH164" s="256">
        <f t="shared" si="27"/>
        <v>0</v>
      </c>
      <c r="BI164" s="256">
        <f t="shared" si="28"/>
        <v>0</v>
      </c>
      <c r="BJ164" s="256">
        <f t="shared" si="29"/>
        <v>0</v>
      </c>
      <c r="BK164" s="256"/>
      <c r="BL164" s="256">
        <f t="shared" si="19"/>
        <v>22</v>
      </c>
      <c r="BM164" s="256">
        <f t="shared" si="20"/>
        <v>20</v>
      </c>
      <c r="BN164" s="256"/>
      <c r="BO164" s="256">
        <f t="shared" si="30"/>
        <v>0</v>
      </c>
    </row>
    <row r="165" spans="1:67" ht="15" customHeight="1">
      <c r="A165" s="41"/>
      <c r="B165" s="30"/>
      <c r="C165" s="64" t="s">
        <v>186</v>
      </c>
      <c r="D165" s="464" t="str">
        <f>IF(CNGE_2023_M1_Secc1_Sub1!D155="","",CNGE_2023_M1_Secc1_Sub1!D155)</f>
        <v/>
      </c>
      <c r="E165" s="465"/>
      <c r="F165" s="465"/>
      <c r="G165" s="466"/>
      <c r="H165" s="357"/>
      <c r="I165" s="358"/>
      <c r="J165" s="357"/>
      <c r="K165" s="358"/>
      <c r="L165" s="303"/>
      <c r="M165" s="303"/>
      <c r="N165" s="9"/>
      <c r="O165" s="9"/>
      <c r="P165" s="525"/>
      <c r="Q165" s="526"/>
      <c r="R165" s="521"/>
      <c r="S165" s="522"/>
      <c r="T165" s="521"/>
      <c r="U165" s="522"/>
      <c r="V165" s="303"/>
      <c r="W165" s="303"/>
      <c r="X165" s="366"/>
      <c r="Y165" s="367"/>
      <c r="Z165" s="357"/>
      <c r="AA165" s="358"/>
      <c r="AB165" s="357"/>
      <c r="AC165" s="358"/>
      <c r="AD165" s="18"/>
      <c r="AO165" s="197" t="str">
        <f>IF(CNGE_2023_M1_Secc1_Sub1!Q156="","",CNGE_2023_M1_Secc1_Sub1!Q156)</f>
        <v/>
      </c>
      <c r="AT165" s="197">
        <f t="shared" si="16"/>
        <v>0</v>
      </c>
      <c r="AU165" s="197">
        <f t="shared" si="17"/>
        <v>0</v>
      </c>
      <c r="AW165" s="197">
        <f t="shared" si="21"/>
        <v>0</v>
      </c>
      <c r="AY165" s="197">
        <f t="shared" si="18"/>
        <v>0</v>
      </c>
      <c r="BA165" s="256"/>
      <c r="BB165" s="256"/>
      <c r="BC165" s="256">
        <f t="shared" si="22"/>
        <v>0</v>
      </c>
      <c r="BD165" s="256">
        <f t="shared" si="23"/>
        <v>0</v>
      </c>
      <c r="BE165" s="256">
        <f t="shared" si="24"/>
        <v>0</v>
      </c>
      <c r="BF165" s="256">
        <f t="shared" si="25"/>
        <v>0</v>
      </c>
      <c r="BG165" s="256">
        <f t="shared" si="26"/>
        <v>0</v>
      </c>
      <c r="BH165" s="256">
        <f t="shared" si="27"/>
        <v>0</v>
      </c>
      <c r="BI165" s="256">
        <f t="shared" si="28"/>
        <v>0</v>
      </c>
      <c r="BJ165" s="256">
        <f t="shared" si="29"/>
        <v>0</v>
      </c>
      <c r="BK165" s="256"/>
      <c r="BL165" s="256">
        <f t="shared" si="19"/>
        <v>22</v>
      </c>
      <c r="BM165" s="256">
        <f t="shared" si="20"/>
        <v>20</v>
      </c>
      <c r="BN165" s="256"/>
      <c r="BO165" s="256">
        <f t="shared" si="30"/>
        <v>0</v>
      </c>
    </row>
    <row r="166" spans="1:67" ht="15" customHeight="1">
      <c r="A166" s="41"/>
      <c r="B166" s="30"/>
      <c r="C166" s="64" t="s">
        <v>187</v>
      </c>
      <c r="D166" s="464" t="str">
        <f>IF(CNGE_2023_M1_Secc1_Sub1!D156="","",CNGE_2023_M1_Secc1_Sub1!D156)</f>
        <v/>
      </c>
      <c r="E166" s="465"/>
      <c r="F166" s="465"/>
      <c r="G166" s="466"/>
      <c r="H166" s="357"/>
      <c r="I166" s="358"/>
      <c r="J166" s="357"/>
      <c r="K166" s="358"/>
      <c r="L166" s="303"/>
      <c r="M166" s="303"/>
      <c r="N166" s="9"/>
      <c r="O166" s="9"/>
      <c r="P166" s="525"/>
      <c r="Q166" s="526"/>
      <c r="R166" s="521"/>
      <c r="S166" s="522"/>
      <c r="T166" s="521"/>
      <c r="U166" s="522"/>
      <c r="V166" s="303"/>
      <c r="W166" s="303"/>
      <c r="X166" s="366"/>
      <c r="Y166" s="367"/>
      <c r="Z166" s="357"/>
      <c r="AA166" s="358"/>
      <c r="AB166" s="357"/>
      <c r="AC166" s="358"/>
      <c r="AD166" s="18"/>
      <c r="AO166" s="197" t="str">
        <f>IF(CNGE_2023_M1_Secc1_Sub1!Q157="","",CNGE_2023_M1_Secc1_Sub1!Q157)</f>
        <v/>
      </c>
      <c r="AT166" s="197">
        <f t="shared" si="16"/>
        <v>0</v>
      </c>
      <c r="AU166" s="197">
        <f t="shared" si="17"/>
        <v>0</v>
      </c>
      <c r="AW166" s="197">
        <f t="shared" si="21"/>
        <v>0</v>
      </c>
      <c r="AY166" s="197">
        <f t="shared" si="18"/>
        <v>0</v>
      </c>
      <c r="BA166" s="256"/>
      <c r="BB166" s="256"/>
      <c r="BC166" s="256">
        <f t="shared" si="22"/>
        <v>0</v>
      </c>
      <c r="BD166" s="256">
        <f t="shared" si="23"/>
        <v>0</v>
      </c>
      <c r="BE166" s="256">
        <f t="shared" si="24"/>
        <v>0</v>
      </c>
      <c r="BF166" s="256">
        <f t="shared" si="25"/>
        <v>0</v>
      </c>
      <c r="BG166" s="256">
        <f t="shared" si="26"/>
        <v>0</v>
      </c>
      <c r="BH166" s="256">
        <f t="shared" si="27"/>
        <v>0</v>
      </c>
      <c r="BI166" s="256">
        <f t="shared" si="28"/>
        <v>0</v>
      </c>
      <c r="BJ166" s="256">
        <f t="shared" si="29"/>
        <v>0</v>
      </c>
      <c r="BK166" s="256"/>
      <c r="BL166" s="256">
        <f t="shared" si="19"/>
        <v>22</v>
      </c>
      <c r="BM166" s="256">
        <f t="shared" si="20"/>
        <v>20</v>
      </c>
      <c r="BN166" s="256"/>
      <c r="BO166" s="256">
        <f t="shared" si="30"/>
        <v>0</v>
      </c>
    </row>
    <row r="167" spans="1:67" ht="15" customHeight="1">
      <c r="A167" s="41"/>
      <c r="B167" s="30"/>
      <c r="C167" s="64" t="s">
        <v>188</v>
      </c>
      <c r="D167" s="464" t="str">
        <f>IF(CNGE_2023_M1_Secc1_Sub1!D157="","",CNGE_2023_M1_Secc1_Sub1!D157)</f>
        <v/>
      </c>
      <c r="E167" s="465"/>
      <c r="F167" s="465"/>
      <c r="G167" s="466"/>
      <c r="H167" s="357"/>
      <c r="I167" s="358"/>
      <c r="J167" s="357"/>
      <c r="K167" s="358"/>
      <c r="L167" s="303"/>
      <c r="M167" s="303"/>
      <c r="N167" s="9"/>
      <c r="O167" s="9"/>
      <c r="P167" s="525"/>
      <c r="Q167" s="526"/>
      <c r="R167" s="521"/>
      <c r="S167" s="522"/>
      <c r="T167" s="521"/>
      <c r="U167" s="522"/>
      <c r="V167" s="303"/>
      <c r="W167" s="303"/>
      <c r="X167" s="366"/>
      <c r="Y167" s="367"/>
      <c r="Z167" s="357"/>
      <c r="AA167" s="358"/>
      <c r="AB167" s="357"/>
      <c r="AC167" s="358"/>
      <c r="AD167" s="18"/>
      <c r="AO167" s="197" t="str">
        <f>IF(CNGE_2023_M1_Secc1_Sub1!Q158="","",CNGE_2023_M1_Secc1_Sub1!Q158)</f>
        <v/>
      </c>
      <c r="AT167" s="197">
        <f t="shared" si="16"/>
        <v>0</v>
      </c>
      <c r="AU167" s="197">
        <f t="shared" si="17"/>
        <v>0</v>
      </c>
      <c r="AW167" s="197">
        <f t="shared" si="21"/>
        <v>0</v>
      </c>
      <c r="AY167" s="197">
        <f t="shared" si="18"/>
        <v>0</v>
      </c>
      <c r="BA167" s="256"/>
      <c r="BB167" s="256"/>
      <c r="BC167" s="256">
        <f t="shared" si="22"/>
        <v>0</v>
      </c>
      <c r="BD167" s="256">
        <f t="shared" si="23"/>
        <v>0</v>
      </c>
      <c r="BE167" s="256">
        <f t="shared" si="24"/>
        <v>0</v>
      </c>
      <c r="BF167" s="256">
        <f t="shared" si="25"/>
        <v>0</v>
      </c>
      <c r="BG167" s="256">
        <f t="shared" si="26"/>
        <v>0</v>
      </c>
      <c r="BH167" s="256">
        <f t="shared" si="27"/>
        <v>0</v>
      </c>
      <c r="BI167" s="256">
        <f t="shared" si="28"/>
        <v>0</v>
      </c>
      <c r="BJ167" s="256">
        <f t="shared" si="29"/>
        <v>0</v>
      </c>
      <c r="BK167" s="256"/>
      <c r="BL167" s="256">
        <f t="shared" si="19"/>
        <v>22</v>
      </c>
      <c r="BM167" s="256">
        <f t="shared" si="20"/>
        <v>20</v>
      </c>
      <c r="BN167" s="256"/>
      <c r="BO167" s="256">
        <f t="shared" si="30"/>
        <v>0</v>
      </c>
    </row>
    <row r="168" spans="1:67" ht="15" customHeight="1">
      <c r="A168" s="41"/>
      <c r="B168" s="30"/>
      <c r="C168" s="64" t="s">
        <v>189</v>
      </c>
      <c r="D168" s="464" t="str">
        <f>IF(CNGE_2023_M1_Secc1_Sub1!D158="","",CNGE_2023_M1_Secc1_Sub1!D158)</f>
        <v/>
      </c>
      <c r="E168" s="465"/>
      <c r="F168" s="465"/>
      <c r="G168" s="466"/>
      <c r="H168" s="357"/>
      <c r="I168" s="358"/>
      <c r="J168" s="357"/>
      <c r="K168" s="358"/>
      <c r="L168" s="303"/>
      <c r="M168" s="303"/>
      <c r="N168" s="9"/>
      <c r="O168" s="9"/>
      <c r="P168" s="525"/>
      <c r="Q168" s="526"/>
      <c r="R168" s="521"/>
      <c r="S168" s="522"/>
      <c r="T168" s="521"/>
      <c r="U168" s="522"/>
      <c r="V168" s="303"/>
      <c r="W168" s="303"/>
      <c r="X168" s="366"/>
      <c r="Y168" s="367"/>
      <c r="Z168" s="357"/>
      <c r="AA168" s="358"/>
      <c r="AB168" s="357"/>
      <c r="AC168" s="358"/>
      <c r="AD168" s="18"/>
      <c r="AT168" s="197">
        <f t="shared" si="16"/>
        <v>0</v>
      </c>
      <c r="AU168" s="197">
        <f t="shared" si="17"/>
        <v>0</v>
      </c>
      <c r="AW168" s="197">
        <f t="shared" si="21"/>
        <v>0</v>
      </c>
      <c r="AY168" s="197">
        <f t="shared" si="18"/>
        <v>0</v>
      </c>
      <c r="BA168" s="256"/>
      <c r="BB168" s="256"/>
      <c r="BC168" s="256">
        <f t="shared" si="22"/>
        <v>0</v>
      </c>
      <c r="BD168" s="256">
        <f t="shared" si="23"/>
        <v>0</v>
      </c>
      <c r="BE168" s="256">
        <f t="shared" si="24"/>
        <v>0</v>
      </c>
      <c r="BF168" s="256">
        <f t="shared" si="25"/>
        <v>0</v>
      </c>
      <c r="BG168" s="256">
        <f t="shared" si="26"/>
        <v>0</v>
      </c>
      <c r="BH168" s="256">
        <f t="shared" si="27"/>
        <v>0</v>
      </c>
      <c r="BI168" s="256">
        <f t="shared" si="28"/>
        <v>0</v>
      </c>
      <c r="BJ168" s="256">
        <f t="shared" si="29"/>
        <v>0</v>
      </c>
      <c r="BK168" s="256"/>
      <c r="BL168" s="256">
        <f t="shared" si="19"/>
        <v>22</v>
      </c>
      <c r="BM168" s="256">
        <f t="shared" si="20"/>
        <v>20</v>
      </c>
      <c r="BN168" s="256"/>
      <c r="BO168" s="256">
        <f t="shared" si="30"/>
        <v>0</v>
      </c>
    </row>
    <row r="169" spans="1:67" ht="15" customHeight="1">
      <c r="A169" s="41"/>
      <c r="B169" s="393" t="str">
        <f>IF(CA25=0,"","Alerta: se registró NS (no se sabe), favor de agregar su respectivo comentario (instrucción general # 7).")</f>
        <v/>
      </c>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U169" s="197">
        <f>+SUM(AU48:AU168)</f>
        <v>0</v>
      </c>
      <c r="AW169" s="197">
        <f>+SUM(AW48:AW168)</f>
        <v>0</v>
      </c>
      <c r="AY169" s="197">
        <f>+SUM(AY48:AY168)</f>
        <v>0</v>
      </c>
      <c r="BD169" s="197">
        <f>+SUM(BD48:BD168)</f>
        <v>0</v>
      </c>
      <c r="BH169" s="197">
        <f>+SUM(BH48:BH168)</f>
        <v>0</v>
      </c>
    </row>
    <row r="170" spans="1:67" ht="45" customHeight="1">
      <c r="A170" s="41"/>
      <c r="B170" s="30"/>
      <c r="C170" s="523" t="s">
        <v>1022</v>
      </c>
      <c r="D170" s="523"/>
      <c r="E170" s="524"/>
      <c r="F170" s="357"/>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58"/>
      <c r="AE170"/>
      <c r="AG170" s="197">
        <f>+COUNTIF(Z48:AA168,"6")</f>
        <v>0</v>
      </c>
      <c r="AH170" s="197">
        <f>+IF(AG24=AH24,0,IF(OR(AND(AG170=0,F170=""),AND(AG170&lt;&gt;0,F170&lt;&gt;"")),0,1))</f>
        <v>0</v>
      </c>
    </row>
    <row r="171" spans="1:67" ht="15" customHeight="1">
      <c r="A171" s="41"/>
      <c r="B171" s="391" t="str">
        <f>IF(AH170=0,"","Error: debe especificar la otra forma de designación.")</f>
        <v/>
      </c>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c r="AA171" s="391"/>
      <c r="AB171" s="391"/>
      <c r="AC171" s="391"/>
      <c r="AD171" s="391"/>
    </row>
    <row r="172" spans="1:67" ht="45" customHeight="1">
      <c r="A172" s="41"/>
      <c r="B172" s="30"/>
      <c r="C172" s="407" t="s">
        <v>246</v>
      </c>
      <c r="D172" s="520"/>
      <c r="E172" s="520"/>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G172" s="197">
        <f>+AB48</f>
        <v>0</v>
      </c>
      <c r="AH172" s="197">
        <f>+IF(AG24=AH24,0,IF(OR(AND(AG172=0,F172=""),AND(AG172&lt;&gt;0,F172&lt;&gt;"")),0,1))</f>
        <v>0</v>
      </c>
    </row>
    <row r="173" spans="1:67" ht="15" customHeight="1">
      <c r="A173" s="41"/>
      <c r="B173" s="391" t="str">
        <f>IF(AH172&lt;&gt;8,"","Error: debe especificar el otro partido político.")</f>
        <v/>
      </c>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c r="AA173" s="391"/>
      <c r="AB173" s="391"/>
      <c r="AC173" s="391"/>
      <c r="AD173" s="391"/>
    </row>
    <row r="174" spans="1:67" ht="24" customHeight="1">
      <c r="A174" s="203"/>
      <c r="B174" s="30"/>
      <c r="C174" s="291" t="s">
        <v>247</v>
      </c>
      <c r="D174" s="291"/>
      <c r="E174" s="291"/>
      <c r="F174" s="291"/>
      <c r="G174" s="291"/>
      <c r="H174" s="291"/>
      <c r="I174" s="291"/>
      <c r="J174" s="291"/>
      <c r="K174" s="204"/>
      <c r="L174" s="288" t="s">
        <v>854</v>
      </c>
      <c r="M174" s="289"/>
      <c r="N174" s="289"/>
      <c r="O174" s="289"/>
      <c r="P174" s="289"/>
      <c r="Q174" s="289"/>
      <c r="R174" s="289"/>
      <c r="S174" s="290"/>
      <c r="T174" s="72"/>
      <c r="U174" s="411" t="s">
        <v>248</v>
      </c>
      <c r="V174" s="412"/>
      <c r="W174" s="412"/>
      <c r="X174" s="412"/>
      <c r="Y174" s="412"/>
      <c r="Z174" s="412"/>
      <c r="AA174" s="412"/>
      <c r="AB174" s="412"/>
      <c r="AC174" s="412"/>
      <c r="AD174" s="413"/>
    </row>
    <row r="175" spans="1:67" ht="36" customHeight="1">
      <c r="A175" s="203"/>
      <c r="B175" s="30"/>
      <c r="C175" s="74" t="s">
        <v>58</v>
      </c>
      <c r="D175" s="489" t="s">
        <v>249</v>
      </c>
      <c r="E175" s="489"/>
      <c r="F175" s="489"/>
      <c r="G175" s="489"/>
      <c r="H175" s="489"/>
      <c r="I175" s="489"/>
      <c r="J175" s="489"/>
      <c r="K175" s="205"/>
      <c r="L175" s="206" t="s">
        <v>58</v>
      </c>
      <c r="M175" s="489" t="s">
        <v>250</v>
      </c>
      <c r="N175" s="489"/>
      <c r="O175" s="489"/>
      <c r="P175" s="489"/>
      <c r="Q175" s="489"/>
      <c r="R175" s="489"/>
      <c r="S175" s="489"/>
      <c r="T175" s="34"/>
      <c r="U175" s="207" t="s">
        <v>58</v>
      </c>
      <c r="V175" s="354" t="s">
        <v>251</v>
      </c>
      <c r="W175" s="355"/>
      <c r="X175" s="355"/>
      <c r="Y175" s="355"/>
      <c r="Z175" s="355"/>
      <c r="AA175" s="355"/>
      <c r="AB175" s="355"/>
      <c r="AC175" s="355"/>
      <c r="AD175" s="356"/>
    </row>
    <row r="176" spans="1:67" ht="24" customHeight="1">
      <c r="A176" s="203"/>
      <c r="B176" s="30"/>
      <c r="C176" s="74" t="s">
        <v>59</v>
      </c>
      <c r="D176" s="489" t="s">
        <v>252</v>
      </c>
      <c r="E176" s="489"/>
      <c r="F176" s="489"/>
      <c r="G176" s="489"/>
      <c r="H176" s="489"/>
      <c r="I176" s="489"/>
      <c r="J176" s="489"/>
      <c r="K176" s="205"/>
      <c r="L176" s="113" t="s">
        <v>59</v>
      </c>
      <c r="M176" s="489" t="s">
        <v>253</v>
      </c>
      <c r="N176" s="489"/>
      <c r="O176" s="489"/>
      <c r="P176" s="489"/>
      <c r="Q176" s="489"/>
      <c r="R176" s="489"/>
      <c r="S176" s="489"/>
      <c r="T176" s="26"/>
      <c r="U176" s="74" t="s">
        <v>59</v>
      </c>
      <c r="V176" s="354" t="s">
        <v>254</v>
      </c>
      <c r="W176" s="355"/>
      <c r="X176" s="355"/>
      <c r="Y176" s="355"/>
      <c r="Z176" s="355"/>
      <c r="AA176" s="355"/>
      <c r="AB176" s="355"/>
      <c r="AC176" s="355"/>
      <c r="AD176" s="356"/>
    </row>
    <row r="177" spans="1:30" ht="24" customHeight="1">
      <c r="A177" s="203"/>
      <c r="B177" s="30"/>
      <c r="C177" s="74" t="s">
        <v>65</v>
      </c>
      <c r="D177" s="489" t="s">
        <v>255</v>
      </c>
      <c r="E177" s="489"/>
      <c r="F177" s="489"/>
      <c r="G177" s="489"/>
      <c r="H177" s="489"/>
      <c r="I177" s="489"/>
      <c r="J177" s="489"/>
      <c r="K177" s="205"/>
      <c r="L177" s="113" t="s">
        <v>60</v>
      </c>
      <c r="M177" s="489" t="s">
        <v>256</v>
      </c>
      <c r="N177" s="489"/>
      <c r="O177" s="489"/>
      <c r="P177" s="489"/>
      <c r="Q177" s="489"/>
      <c r="R177" s="489"/>
      <c r="S177" s="489"/>
      <c r="T177" s="34"/>
      <c r="U177" s="74" t="s">
        <v>60</v>
      </c>
      <c r="V177" s="354" t="s">
        <v>257</v>
      </c>
      <c r="W177" s="355"/>
      <c r="X177" s="355"/>
      <c r="Y177" s="355"/>
      <c r="Z177" s="355"/>
      <c r="AA177" s="355"/>
      <c r="AB177" s="355"/>
      <c r="AC177" s="355"/>
      <c r="AD177" s="356"/>
    </row>
    <row r="178" spans="1:30" ht="48" customHeight="1">
      <c r="A178" s="203"/>
      <c r="B178" s="30"/>
      <c r="C178" s="74" t="s">
        <v>66</v>
      </c>
      <c r="D178" s="489" t="s">
        <v>362</v>
      </c>
      <c r="E178" s="489"/>
      <c r="F178" s="489"/>
      <c r="G178" s="489"/>
      <c r="H178" s="489"/>
      <c r="I178" s="489"/>
      <c r="J178" s="489"/>
      <c r="K178" s="205"/>
      <c r="L178" s="113" t="s">
        <v>61</v>
      </c>
      <c r="M178" s="489" t="s">
        <v>258</v>
      </c>
      <c r="N178" s="489"/>
      <c r="O178" s="489"/>
      <c r="P178" s="489"/>
      <c r="Q178" s="489"/>
      <c r="R178" s="489"/>
      <c r="S178" s="489"/>
      <c r="T178" s="34"/>
      <c r="U178" s="74" t="s">
        <v>61</v>
      </c>
      <c r="V178" s="354" t="s">
        <v>259</v>
      </c>
      <c r="W178" s="355"/>
      <c r="X178" s="355"/>
      <c r="Y178" s="355"/>
      <c r="Z178" s="355"/>
      <c r="AA178" s="355"/>
      <c r="AB178" s="355"/>
      <c r="AC178" s="355"/>
      <c r="AD178" s="356"/>
    </row>
    <row r="179" spans="1:30" ht="24" customHeight="1">
      <c r="A179" s="203"/>
      <c r="B179" s="30"/>
      <c r="C179" s="52"/>
      <c r="D179" s="52"/>
      <c r="E179" s="52"/>
      <c r="F179" s="52"/>
      <c r="G179" s="52"/>
      <c r="H179" s="114"/>
      <c r="I179" s="205"/>
      <c r="J179" s="205"/>
      <c r="K179" s="205"/>
      <c r="L179" s="113" t="s">
        <v>62</v>
      </c>
      <c r="M179" s="489" t="s">
        <v>260</v>
      </c>
      <c r="N179" s="489"/>
      <c r="O179" s="489"/>
      <c r="P179" s="489"/>
      <c r="Q179" s="489"/>
      <c r="R179" s="489"/>
      <c r="S179" s="489"/>
      <c r="T179" s="26"/>
      <c r="U179" s="74" t="s">
        <v>62</v>
      </c>
      <c r="V179" s="354" t="s">
        <v>261</v>
      </c>
      <c r="W179" s="355"/>
      <c r="X179" s="355"/>
      <c r="Y179" s="355"/>
      <c r="Z179" s="355"/>
      <c r="AA179" s="355"/>
      <c r="AB179" s="355"/>
      <c r="AC179" s="355"/>
      <c r="AD179" s="356"/>
    </row>
    <row r="180" spans="1:30" ht="36" customHeight="1">
      <c r="A180" s="203"/>
      <c r="B180" s="30"/>
      <c r="C180" s="291" t="s">
        <v>262</v>
      </c>
      <c r="D180" s="291"/>
      <c r="E180" s="291"/>
      <c r="F180" s="291"/>
      <c r="G180" s="291"/>
      <c r="H180" s="291"/>
      <c r="I180" s="291"/>
      <c r="J180" s="291"/>
      <c r="K180" s="205"/>
      <c r="L180" s="113" t="s">
        <v>63</v>
      </c>
      <c r="M180" s="489" t="s">
        <v>263</v>
      </c>
      <c r="N180" s="489"/>
      <c r="O180" s="489"/>
      <c r="P180" s="489"/>
      <c r="Q180" s="489"/>
      <c r="R180" s="489"/>
      <c r="S180" s="489"/>
      <c r="T180" s="34"/>
      <c r="U180" s="74" t="s">
        <v>63</v>
      </c>
      <c r="V180" s="354" t="s">
        <v>648</v>
      </c>
      <c r="W180" s="355"/>
      <c r="X180" s="355"/>
      <c r="Y180" s="355"/>
      <c r="Z180" s="355"/>
      <c r="AA180" s="355"/>
      <c r="AB180" s="355"/>
      <c r="AC180" s="355"/>
      <c r="AD180" s="356"/>
    </row>
    <row r="181" spans="1:30" ht="24" customHeight="1">
      <c r="A181" s="203"/>
      <c r="B181" s="30"/>
      <c r="C181" s="113" t="s">
        <v>58</v>
      </c>
      <c r="D181" s="489" t="s">
        <v>264</v>
      </c>
      <c r="E181" s="489"/>
      <c r="F181" s="489"/>
      <c r="G181" s="489"/>
      <c r="H181" s="489"/>
      <c r="I181" s="489"/>
      <c r="J181" s="489"/>
      <c r="K181" s="205"/>
      <c r="L181" s="113" t="s">
        <v>64</v>
      </c>
      <c r="M181" s="489" t="s">
        <v>265</v>
      </c>
      <c r="N181" s="489"/>
      <c r="O181" s="489"/>
      <c r="P181" s="489"/>
      <c r="Q181" s="489"/>
      <c r="R181" s="489"/>
      <c r="S181" s="489"/>
      <c r="T181" s="34"/>
      <c r="U181" s="74" t="s">
        <v>64</v>
      </c>
      <c r="V181" s="354" t="s">
        <v>266</v>
      </c>
      <c r="W181" s="355"/>
      <c r="X181" s="355"/>
      <c r="Y181" s="355"/>
      <c r="Z181" s="355"/>
      <c r="AA181" s="355"/>
      <c r="AB181" s="355"/>
      <c r="AC181" s="355"/>
      <c r="AD181" s="356"/>
    </row>
    <row r="182" spans="1:30" ht="48" customHeight="1">
      <c r="A182" s="203"/>
      <c r="B182" s="30"/>
      <c r="C182" s="113" t="s">
        <v>59</v>
      </c>
      <c r="D182" s="347" t="s">
        <v>267</v>
      </c>
      <c r="E182" s="347"/>
      <c r="F182" s="347"/>
      <c r="G182" s="347"/>
      <c r="H182" s="347"/>
      <c r="I182" s="347"/>
      <c r="J182" s="347"/>
      <c r="K182" s="205"/>
      <c r="L182" s="113" t="s">
        <v>65</v>
      </c>
      <c r="M182" s="489" t="s">
        <v>268</v>
      </c>
      <c r="N182" s="489"/>
      <c r="O182" s="489"/>
      <c r="P182" s="489"/>
      <c r="Q182" s="489"/>
      <c r="R182" s="489"/>
      <c r="S182" s="489"/>
      <c r="T182" s="34"/>
      <c r="U182" s="74" t="s">
        <v>65</v>
      </c>
      <c r="V182" s="354" t="s">
        <v>269</v>
      </c>
      <c r="W182" s="355"/>
      <c r="X182" s="355"/>
      <c r="Y182" s="355"/>
      <c r="Z182" s="355"/>
      <c r="AA182" s="355"/>
      <c r="AB182" s="355"/>
      <c r="AC182" s="355"/>
      <c r="AD182" s="356"/>
    </row>
    <row r="183" spans="1:30" ht="15" customHeight="1">
      <c r="A183" s="203"/>
      <c r="B183" s="30"/>
      <c r="C183" s="113" t="s">
        <v>60</v>
      </c>
      <c r="D183" s="489" t="s">
        <v>270</v>
      </c>
      <c r="E183" s="489"/>
      <c r="F183" s="489"/>
      <c r="G183" s="489"/>
      <c r="H183" s="489"/>
      <c r="I183" s="489"/>
      <c r="J183" s="489"/>
      <c r="K183" s="205"/>
      <c r="L183" s="113" t="s">
        <v>66</v>
      </c>
      <c r="M183" s="489" t="s">
        <v>271</v>
      </c>
      <c r="N183" s="489"/>
      <c r="O183" s="489"/>
      <c r="P183" s="489"/>
      <c r="Q183" s="489"/>
      <c r="R183" s="489"/>
      <c r="S183" s="489"/>
      <c r="T183" s="34"/>
      <c r="U183" s="74" t="s">
        <v>66</v>
      </c>
      <c r="V183" s="354" t="s">
        <v>272</v>
      </c>
      <c r="W183" s="355"/>
      <c r="X183" s="355"/>
      <c r="Y183" s="355"/>
      <c r="Z183" s="355"/>
      <c r="AA183" s="355"/>
      <c r="AB183" s="355"/>
      <c r="AC183" s="355"/>
      <c r="AD183" s="356"/>
    </row>
    <row r="184" spans="1:30" ht="15" customHeight="1">
      <c r="A184" s="203"/>
      <c r="B184" s="30"/>
      <c r="C184" s="113" t="s">
        <v>61</v>
      </c>
      <c r="D184" s="489" t="s">
        <v>273</v>
      </c>
      <c r="E184" s="489"/>
      <c r="F184" s="489"/>
      <c r="G184" s="489"/>
      <c r="H184" s="489"/>
      <c r="I184" s="489"/>
      <c r="J184" s="489"/>
      <c r="K184" s="205"/>
      <c r="L184" s="113" t="s">
        <v>67</v>
      </c>
      <c r="M184" s="489" t="s">
        <v>274</v>
      </c>
      <c r="N184" s="489"/>
      <c r="O184" s="489"/>
      <c r="P184" s="489"/>
      <c r="Q184" s="489"/>
      <c r="R184" s="489"/>
      <c r="S184" s="489"/>
      <c r="T184"/>
      <c r="U184" s="74" t="s">
        <v>67</v>
      </c>
      <c r="V184" s="354" t="s">
        <v>275</v>
      </c>
      <c r="W184" s="355"/>
      <c r="X184" s="355"/>
      <c r="Y184" s="355"/>
      <c r="Z184" s="355"/>
      <c r="AA184" s="355"/>
      <c r="AB184" s="355"/>
      <c r="AC184" s="355"/>
      <c r="AD184" s="356"/>
    </row>
    <row r="185" spans="1:30" ht="24" customHeight="1">
      <c r="A185" s="203"/>
      <c r="B185" s="30"/>
      <c r="C185" s="113" t="s">
        <v>62</v>
      </c>
      <c r="D185" s="347" t="s">
        <v>276</v>
      </c>
      <c r="E185" s="347"/>
      <c r="F185" s="347"/>
      <c r="G185" s="347"/>
      <c r="H185" s="347"/>
      <c r="I185" s="347"/>
      <c r="J185" s="347"/>
      <c r="K185" s="205"/>
      <c r="L185" s="113" t="s">
        <v>68</v>
      </c>
      <c r="M185" s="489" t="s">
        <v>277</v>
      </c>
      <c r="N185" s="489"/>
      <c r="O185" s="489"/>
      <c r="P185" s="489"/>
      <c r="Q185" s="489"/>
      <c r="R185" s="489"/>
      <c r="S185" s="489"/>
      <c r="T185" s="112"/>
      <c r="U185" s="74" t="s">
        <v>68</v>
      </c>
      <c r="V185" s="354" t="s">
        <v>278</v>
      </c>
      <c r="W185" s="355"/>
      <c r="X185" s="355"/>
      <c r="Y185" s="355"/>
      <c r="Z185" s="355"/>
      <c r="AA185" s="355"/>
      <c r="AB185" s="355"/>
      <c r="AC185" s="355"/>
      <c r="AD185" s="356"/>
    </row>
    <row r="186" spans="1:30" ht="15" customHeight="1">
      <c r="A186" s="203"/>
      <c r="B186" s="30"/>
      <c r="C186" s="113" t="s">
        <v>63</v>
      </c>
      <c r="D186" s="489" t="s">
        <v>279</v>
      </c>
      <c r="E186" s="489"/>
      <c r="F186" s="489"/>
      <c r="G186" s="489"/>
      <c r="H186" s="489"/>
      <c r="I186" s="489"/>
      <c r="J186" s="489"/>
      <c r="K186" s="208"/>
      <c r="L186" s="113" t="s">
        <v>69</v>
      </c>
      <c r="M186" s="489" t="s">
        <v>280</v>
      </c>
      <c r="N186" s="489"/>
      <c r="O186" s="489"/>
      <c r="P186" s="489"/>
      <c r="Q186" s="489"/>
      <c r="R186" s="489"/>
      <c r="S186" s="489"/>
      <c r="T186" s="34"/>
      <c r="U186" s="74" t="s">
        <v>69</v>
      </c>
      <c r="V186" s="354" t="s">
        <v>281</v>
      </c>
      <c r="W186" s="355"/>
      <c r="X186" s="355"/>
      <c r="Y186" s="355"/>
      <c r="Z186" s="355"/>
      <c r="AA186" s="355"/>
      <c r="AB186" s="355"/>
      <c r="AC186" s="355"/>
      <c r="AD186" s="356"/>
    </row>
    <row r="187" spans="1:30" ht="15" customHeight="1">
      <c r="A187" s="203"/>
      <c r="B187" s="30"/>
      <c r="C187" s="113" t="s">
        <v>64</v>
      </c>
      <c r="D187" s="489" t="s">
        <v>282</v>
      </c>
      <c r="E187" s="489"/>
      <c r="F187" s="489"/>
      <c r="G187" s="489"/>
      <c r="H187" s="489"/>
      <c r="I187" s="489"/>
      <c r="J187" s="489"/>
      <c r="K187" s="208"/>
      <c r="L187" s="113" t="s">
        <v>70</v>
      </c>
      <c r="M187" s="489" t="s">
        <v>283</v>
      </c>
      <c r="N187" s="489"/>
      <c r="O187" s="489"/>
      <c r="P187" s="489"/>
      <c r="Q187" s="489"/>
      <c r="R187" s="489"/>
      <c r="S187" s="489"/>
      <c r="T187" s="34"/>
      <c r="U187" s="74" t="s">
        <v>168</v>
      </c>
      <c r="V187" s="354" t="s">
        <v>362</v>
      </c>
      <c r="W187" s="355"/>
      <c r="X187" s="355"/>
      <c r="Y187" s="355"/>
      <c r="Z187" s="355"/>
      <c r="AA187" s="355"/>
      <c r="AB187" s="355"/>
      <c r="AC187" s="355"/>
      <c r="AD187" s="356"/>
    </row>
    <row r="188" spans="1:30" ht="15" customHeight="1">
      <c r="A188" s="203"/>
      <c r="B188" s="30"/>
      <c r="C188" s="113" t="s">
        <v>65</v>
      </c>
      <c r="D188" s="347" t="s">
        <v>284</v>
      </c>
      <c r="E188" s="347"/>
      <c r="F188" s="347"/>
      <c r="G188" s="347"/>
      <c r="H188" s="347"/>
      <c r="I188" s="347"/>
      <c r="J188" s="347"/>
      <c r="K188" s="208"/>
      <c r="L188" s="113" t="s">
        <v>71</v>
      </c>
      <c r="M188" s="489" t="s">
        <v>285</v>
      </c>
      <c r="N188" s="489"/>
      <c r="O188" s="489"/>
      <c r="P188" s="489"/>
      <c r="Q188" s="489"/>
      <c r="R188" s="489"/>
      <c r="S188" s="489"/>
      <c r="T188" s="34"/>
      <c r="U188" s="30"/>
      <c r="V188" s="30"/>
      <c r="W188" s="30"/>
      <c r="X188" s="30"/>
      <c r="Y188" s="30"/>
      <c r="Z188" s="30"/>
      <c r="AA188" s="30"/>
      <c r="AB188" s="30"/>
      <c r="AC188" s="30"/>
      <c r="AD188" s="30"/>
    </row>
    <row r="189" spans="1:30" ht="15" customHeight="1">
      <c r="A189" s="203"/>
      <c r="B189" s="30"/>
      <c r="C189" s="113" t="s">
        <v>66</v>
      </c>
      <c r="D189" s="347" t="s">
        <v>362</v>
      </c>
      <c r="E189" s="347"/>
      <c r="F189" s="347"/>
      <c r="G189" s="347"/>
      <c r="H189" s="347"/>
      <c r="I189" s="347"/>
      <c r="J189" s="347"/>
      <c r="K189" s="208"/>
      <c r="L189" s="113" t="s">
        <v>72</v>
      </c>
      <c r="M189" s="489" t="s">
        <v>286</v>
      </c>
      <c r="N189" s="489"/>
      <c r="O189" s="489"/>
      <c r="P189" s="489"/>
      <c r="Q189" s="489"/>
      <c r="R189" s="489"/>
      <c r="S189" s="489"/>
      <c r="T189" s="34"/>
      <c r="U189" s="291" t="s">
        <v>287</v>
      </c>
      <c r="V189" s="291"/>
      <c r="W189" s="291"/>
      <c r="X189" s="291"/>
      <c r="Y189" s="291"/>
      <c r="Z189" s="291"/>
      <c r="AA189" s="291"/>
      <c r="AB189" s="291"/>
      <c r="AC189" s="291"/>
      <c r="AD189" s="291"/>
    </row>
    <row r="190" spans="1:30" ht="15" customHeight="1">
      <c r="A190" s="203"/>
      <c r="B190" s="30"/>
      <c r="C190" s="208"/>
      <c r="D190" s="208"/>
      <c r="E190" s="208"/>
      <c r="F190" s="208"/>
      <c r="G190" s="208"/>
      <c r="H190" s="208"/>
      <c r="I190" s="208"/>
      <c r="J190" s="208"/>
      <c r="K190" s="208"/>
      <c r="L190" s="113" t="s">
        <v>73</v>
      </c>
      <c r="M190" s="489" t="s">
        <v>288</v>
      </c>
      <c r="N190" s="489"/>
      <c r="O190" s="489"/>
      <c r="P190" s="489"/>
      <c r="Q190" s="489"/>
      <c r="R190" s="489"/>
      <c r="S190" s="489"/>
      <c r="T190" s="34"/>
      <c r="U190" s="74" t="s">
        <v>58</v>
      </c>
      <c r="V190" s="439" t="s">
        <v>1015</v>
      </c>
      <c r="W190" s="440"/>
      <c r="X190" s="440"/>
      <c r="Y190" s="440"/>
      <c r="Z190" s="440"/>
      <c r="AA190" s="440"/>
      <c r="AB190" s="440"/>
      <c r="AC190" s="440"/>
      <c r="AD190" s="441"/>
    </row>
    <row r="191" spans="1:30" ht="24" customHeight="1">
      <c r="A191" s="203"/>
      <c r="B191" s="30"/>
      <c r="C191" s="288" t="s">
        <v>289</v>
      </c>
      <c r="D191" s="289"/>
      <c r="E191" s="289"/>
      <c r="F191" s="289"/>
      <c r="G191" s="289"/>
      <c r="H191" s="289"/>
      <c r="I191" s="289"/>
      <c r="J191" s="290"/>
      <c r="K191" s="209"/>
      <c r="L191" s="113" t="s">
        <v>74</v>
      </c>
      <c r="M191" s="489" t="s">
        <v>290</v>
      </c>
      <c r="N191" s="489"/>
      <c r="O191" s="489"/>
      <c r="P191" s="489"/>
      <c r="Q191" s="489"/>
      <c r="R191" s="489"/>
      <c r="S191" s="489"/>
      <c r="T191" s="34"/>
      <c r="U191" s="74" t="s">
        <v>59</v>
      </c>
      <c r="V191" s="489" t="s">
        <v>245</v>
      </c>
      <c r="W191" s="489"/>
      <c r="X191" s="489"/>
      <c r="Y191" s="489"/>
      <c r="Z191" s="489"/>
      <c r="AA191" s="489"/>
      <c r="AB191" s="489"/>
      <c r="AC191" s="489"/>
      <c r="AD191" s="489"/>
    </row>
    <row r="192" spans="1:30" ht="24" customHeight="1">
      <c r="A192" s="203"/>
      <c r="B192" s="30"/>
      <c r="C192" s="74" t="s">
        <v>58</v>
      </c>
      <c r="D192" s="439" t="s">
        <v>291</v>
      </c>
      <c r="E192" s="440"/>
      <c r="F192" s="440"/>
      <c r="G192" s="440"/>
      <c r="H192" s="440"/>
      <c r="I192" s="440"/>
      <c r="J192" s="441"/>
      <c r="K192"/>
      <c r="L192" s="113" t="s">
        <v>75</v>
      </c>
      <c r="M192" s="489" t="s">
        <v>292</v>
      </c>
      <c r="N192" s="489"/>
      <c r="O192" s="489"/>
      <c r="P192" s="489"/>
      <c r="Q192" s="489"/>
      <c r="R192" s="489"/>
      <c r="S192" s="489"/>
      <c r="T192"/>
      <c r="U192" s="74" t="s">
        <v>60</v>
      </c>
      <c r="V192" s="347" t="s">
        <v>1016</v>
      </c>
      <c r="W192" s="347"/>
      <c r="X192" s="347"/>
      <c r="Y192" s="347"/>
      <c r="Z192" s="347"/>
      <c r="AA192" s="347"/>
      <c r="AB192" s="347"/>
      <c r="AC192" s="347"/>
      <c r="AD192" s="347"/>
    </row>
    <row r="193" spans="1:30" ht="15" customHeight="1">
      <c r="A193" s="203"/>
      <c r="B193" s="30"/>
      <c r="C193" s="74" t="s">
        <v>59</v>
      </c>
      <c r="D193" s="439" t="s">
        <v>293</v>
      </c>
      <c r="E193" s="440"/>
      <c r="F193" s="440"/>
      <c r="G193" s="440"/>
      <c r="H193" s="440"/>
      <c r="I193" s="440"/>
      <c r="J193" s="441"/>
      <c r="K193"/>
      <c r="L193" s="113" t="s">
        <v>76</v>
      </c>
      <c r="M193" s="489" t="s">
        <v>294</v>
      </c>
      <c r="N193" s="489"/>
      <c r="O193" s="489"/>
      <c r="P193" s="489"/>
      <c r="Q193" s="489"/>
      <c r="R193" s="489"/>
      <c r="S193" s="489"/>
      <c r="T193"/>
      <c r="U193" s="74" t="s">
        <v>61</v>
      </c>
      <c r="V193" s="439" t="s">
        <v>295</v>
      </c>
      <c r="W193" s="440"/>
      <c r="X193" s="440"/>
      <c r="Y193" s="440"/>
      <c r="Z193" s="440"/>
      <c r="AA193" s="440"/>
      <c r="AB193" s="440"/>
      <c r="AC193" s="440"/>
      <c r="AD193" s="441"/>
    </row>
    <row r="194" spans="1:30" ht="24" customHeight="1">
      <c r="A194" s="203"/>
      <c r="B194" s="30"/>
      <c r="C194" s="74" t="s">
        <v>60</v>
      </c>
      <c r="D194" s="439" t="s">
        <v>296</v>
      </c>
      <c r="E194" s="440"/>
      <c r="F194" s="440"/>
      <c r="G194" s="440"/>
      <c r="H194" s="440"/>
      <c r="I194" s="440"/>
      <c r="J194" s="441"/>
      <c r="K194"/>
      <c r="L194" s="113" t="s">
        <v>77</v>
      </c>
      <c r="M194" s="489" t="s">
        <v>297</v>
      </c>
      <c r="N194" s="489"/>
      <c r="O194" s="489"/>
      <c r="P194" s="489"/>
      <c r="Q194" s="489"/>
      <c r="R194" s="489"/>
      <c r="S194" s="489"/>
      <c r="T194"/>
      <c r="U194" s="74" t="s">
        <v>62</v>
      </c>
      <c r="V194" s="347" t="s">
        <v>298</v>
      </c>
      <c r="W194" s="347"/>
      <c r="X194" s="347"/>
      <c r="Y194" s="347"/>
      <c r="Z194" s="347"/>
      <c r="AA194" s="347"/>
      <c r="AB194" s="347"/>
      <c r="AC194" s="347"/>
      <c r="AD194" s="347"/>
    </row>
    <row r="195" spans="1:30" ht="15" customHeight="1">
      <c r="A195" s="203"/>
      <c r="B195" s="30"/>
      <c r="C195" s="74" t="s">
        <v>61</v>
      </c>
      <c r="D195" s="439" t="s">
        <v>299</v>
      </c>
      <c r="E195" s="440"/>
      <c r="F195" s="440"/>
      <c r="G195" s="440"/>
      <c r="H195" s="440"/>
      <c r="I195" s="440"/>
      <c r="J195" s="441"/>
      <c r="K195"/>
      <c r="L195" s="113" t="s">
        <v>78</v>
      </c>
      <c r="M195" s="489" t="s">
        <v>300</v>
      </c>
      <c r="N195" s="489"/>
      <c r="O195" s="489"/>
      <c r="P195" s="489"/>
      <c r="Q195" s="489"/>
      <c r="R195" s="489"/>
      <c r="S195" s="489"/>
      <c r="T195"/>
      <c r="U195" s="74" t="s">
        <v>63</v>
      </c>
      <c r="V195" s="439" t="s">
        <v>1021</v>
      </c>
      <c r="W195" s="440"/>
      <c r="X195" s="440"/>
      <c r="Y195" s="440"/>
      <c r="Z195" s="440"/>
      <c r="AA195" s="440"/>
      <c r="AB195" s="440"/>
      <c r="AC195" s="440"/>
      <c r="AD195" s="441"/>
    </row>
    <row r="196" spans="1:30" ht="15" customHeight="1">
      <c r="A196" s="203"/>
      <c r="B196" s="30"/>
      <c r="C196" s="74" t="s">
        <v>65</v>
      </c>
      <c r="D196" s="439" t="s">
        <v>301</v>
      </c>
      <c r="E196" s="440"/>
      <c r="F196" s="440"/>
      <c r="G196" s="440"/>
      <c r="H196" s="440"/>
      <c r="I196" s="440"/>
      <c r="J196" s="441"/>
      <c r="K196"/>
      <c r="L196" s="113" t="s">
        <v>79</v>
      </c>
      <c r="M196" s="489" t="s">
        <v>302</v>
      </c>
      <c r="N196" s="489"/>
      <c r="O196" s="489"/>
      <c r="P196" s="489"/>
      <c r="Q196" s="489"/>
      <c r="R196" s="489"/>
      <c r="S196" s="489"/>
      <c r="T196"/>
      <c r="U196" s="74" t="s">
        <v>66</v>
      </c>
      <c r="V196" s="489" t="s">
        <v>362</v>
      </c>
      <c r="W196" s="489"/>
      <c r="X196" s="489"/>
      <c r="Y196" s="489"/>
      <c r="Z196" s="489"/>
      <c r="AA196" s="489"/>
      <c r="AB196" s="489"/>
      <c r="AC196" s="489"/>
      <c r="AD196" s="489"/>
    </row>
    <row r="197" spans="1:30" ht="15" customHeight="1">
      <c r="A197" s="203"/>
      <c r="B197" s="30"/>
      <c r="C197" s="74" t="s">
        <v>66</v>
      </c>
      <c r="D197" s="439" t="s">
        <v>362</v>
      </c>
      <c r="E197" s="440"/>
      <c r="F197" s="440"/>
      <c r="G197" s="440"/>
      <c r="H197" s="440"/>
      <c r="I197" s="440"/>
      <c r="J197" s="441"/>
      <c r="K197"/>
      <c r="L197" s="113" t="s">
        <v>80</v>
      </c>
      <c r="M197" s="489" t="s">
        <v>303</v>
      </c>
      <c r="N197" s="489"/>
      <c r="O197" s="489"/>
      <c r="P197" s="489"/>
      <c r="Q197" s="489"/>
      <c r="R197" s="489"/>
      <c r="S197" s="489"/>
      <c r="T197"/>
      <c r="U197" s="114"/>
      <c r="V197" s="26"/>
      <c r="W197" s="26"/>
      <c r="X197" s="26"/>
      <c r="Y197" s="26"/>
      <c r="Z197" s="26"/>
      <c r="AA197" s="26"/>
      <c r="AB197" s="26"/>
      <c r="AC197" s="26"/>
      <c r="AD197" s="26"/>
    </row>
    <row r="198" spans="1:30" ht="15" customHeight="1">
      <c r="A198" s="203"/>
      <c r="B198" s="30"/>
      <c r="C198" s="208"/>
      <c r="D198" s="208"/>
      <c r="E198" s="208"/>
      <c r="F198" s="208"/>
      <c r="G198" s="208"/>
      <c r="H198" s="208"/>
      <c r="I198" s="208"/>
      <c r="J198" s="208"/>
      <c r="K198"/>
      <c r="L198" s="113" t="s">
        <v>81</v>
      </c>
      <c r="M198" s="489" t="s">
        <v>304</v>
      </c>
      <c r="N198" s="489"/>
      <c r="O198" s="489"/>
      <c r="P198" s="489"/>
      <c r="Q198" s="489"/>
      <c r="R198" s="489"/>
      <c r="S198" s="489"/>
      <c r="T198"/>
      <c r="U198" s="409" t="s">
        <v>305</v>
      </c>
      <c r="V198" s="409"/>
      <c r="W198" s="409"/>
      <c r="X198" s="409"/>
      <c r="Y198" s="409"/>
      <c r="Z198" s="409"/>
      <c r="AA198" s="409"/>
      <c r="AB198" s="409"/>
      <c r="AC198" s="409"/>
      <c r="AD198" s="409"/>
    </row>
    <row r="199" spans="1:30" ht="24" customHeight="1">
      <c r="A199" s="203"/>
      <c r="B199" s="30"/>
      <c r="C199" s="409" t="s">
        <v>306</v>
      </c>
      <c r="D199" s="409"/>
      <c r="E199" s="409"/>
      <c r="F199" s="409"/>
      <c r="G199" s="409"/>
      <c r="H199" s="409"/>
      <c r="I199" s="409"/>
      <c r="J199" s="409"/>
      <c r="K199"/>
      <c r="L199" s="113" t="s">
        <v>82</v>
      </c>
      <c r="M199" s="489" t="s">
        <v>307</v>
      </c>
      <c r="N199" s="489"/>
      <c r="O199" s="489"/>
      <c r="P199" s="489"/>
      <c r="Q199" s="489"/>
      <c r="R199" s="489"/>
      <c r="S199" s="489"/>
      <c r="T199"/>
      <c r="U199" s="113" t="s">
        <v>58</v>
      </c>
      <c r="V199" s="347" t="s">
        <v>937</v>
      </c>
      <c r="W199" s="347"/>
      <c r="X199" s="347"/>
      <c r="Y199" s="347"/>
      <c r="Z199" s="347"/>
      <c r="AA199" s="347"/>
      <c r="AB199" s="347"/>
      <c r="AC199" s="347"/>
      <c r="AD199" s="347"/>
    </row>
    <row r="200" spans="1:30" ht="15" customHeight="1">
      <c r="A200" s="203"/>
      <c r="B200" s="30"/>
      <c r="C200" s="113" t="s">
        <v>58</v>
      </c>
      <c r="D200" s="347" t="s">
        <v>308</v>
      </c>
      <c r="E200" s="347"/>
      <c r="F200" s="347"/>
      <c r="G200" s="347"/>
      <c r="H200" s="347"/>
      <c r="I200" s="347"/>
      <c r="J200" s="347"/>
      <c r="K200"/>
      <c r="L200" s="113" t="s">
        <v>83</v>
      </c>
      <c r="M200" s="489" t="s">
        <v>264</v>
      </c>
      <c r="N200" s="489"/>
      <c r="O200" s="489"/>
      <c r="P200" s="489"/>
      <c r="Q200" s="489"/>
      <c r="R200" s="489"/>
      <c r="S200" s="489"/>
      <c r="T200"/>
      <c r="U200" s="113" t="s">
        <v>59</v>
      </c>
      <c r="V200" s="347" t="s">
        <v>938</v>
      </c>
      <c r="W200" s="347"/>
      <c r="X200" s="347"/>
      <c r="Y200" s="347"/>
      <c r="Z200" s="347"/>
      <c r="AA200" s="347"/>
      <c r="AB200" s="347"/>
      <c r="AC200" s="347"/>
      <c r="AD200" s="347"/>
    </row>
    <row r="201" spans="1:30" ht="24" customHeight="1">
      <c r="A201" s="203"/>
      <c r="B201" s="30"/>
      <c r="C201" s="113" t="s">
        <v>59</v>
      </c>
      <c r="D201" s="347" t="s">
        <v>309</v>
      </c>
      <c r="E201" s="347"/>
      <c r="F201" s="347"/>
      <c r="G201" s="347"/>
      <c r="H201" s="347"/>
      <c r="I201" s="347"/>
      <c r="J201" s="347"/>
      <c r="K201"/>
      <c r="L201" s="113" t="s">
        <v>168</v>
      </c>
      <c r="M201" s="489" t="s">
        <v>362</v>
      </c>
      <c r="N201" s="489"/>
      <c r="O201" s="489"/>
      <c r="P201" s="489"/>
      <c r="Q201" s="489"/>
      <c r="R201" s="489"/>
      <c r="S201" s="489"/>
      <c r="T201"/>
      <c r="U201" s="113" t="s">
        <v>60</v>
      </c>
      <c r="V201" s="347" t="s">
        <v>939</v>
      </c>
      <c r="W201" s="347"/>
      <c r="X201" s="347"/>
      <c r="Y201" s="347"/>
      <c r="Z201" s="347"/>
      <c r="AA201" s="347"/>
      <c r="AB201" s="347"/>
      <c r="AC201" s="347"/>
      <c r="AD201" s="347"/>
    </row>
    <row r="202" spans="1:30" ht="15" customHeight="1">
      <c r="A202" s="203"/>
      <c r="B202" s="30"/>
      <c r="C202" s="113" t="s">
        <v>60</v>
      </c>
      <c r="D202" s="347" t="s">
        <v>310</v>
      </c>
      <c r="E202" s="347"/>
      <c r="F202" s="347"/>
      <c r="G202" s="347"/>
      <c r="H202" s="347"/>
      <c r="I202" s="347"/>
      <c r="J202" s="347"/>
      <c r="K202"/>
      <c r="L202" s="78"/>
      <c r="M202" s="22"/>
      <c r="N202" s="22"/>
      <c r="O202" s="22"/>
      <c r="P202" s="22"/>
      <c r="Q202" s="22"/>
      <c r="R202" s="22"/>
      <c r="S202" s="22"/>
      <c r="T202"/>
      <c r="U202" s="113" t="s">
        <v>61</v>
      </c>
      <c r="V202" s="347" t="s">
        <v>940</v>
      </c>
      <c r="W202" s="347"/>
      <c r="X202" s="347"/>
      <c r="Y202" s="347"/>
      <c r="Z202" s="347"/>
      <c r="AA202" s="347"/>
      <c r="AB202" s="347"/>
      <c r="AC202" s="347"/>
      <c r="AD202" s="347"/>
    </row>
    <row r="203" spans="1:30" ht="15" customHeight="1">
      <c r="A203" s="203"/>
      <c r="B203" s="30"/>
      <c r="C203" s="113" t="s">
        <v>61</v>
      </c>
      <c r="D203" s="347" t="s">
        <v>1017</v>
      </c>
      <c r="E203" s="347"/>
      <c r="F203" s="347"/>
      <c r="G203" s="347"/>
      <c r="H203" s="347"/>
      <c r="I203" s="347"/>
      <c r="J203" s="347"/>
      <c r="K203"/>
      <c r="L203" s="72"/>
      <c r="M203" s="72"/>
      <c r="N203" s="72"/>
      <c r="O203" s="72"/>
      <c r="P203" s="72"/>
      <c r="Q203" s="72"/>
      <c r="R203" s="72"/>
      <c r="S203" s="72"/>
      <c r="T203"/>
      <c r="U203" s="74" t="s">
        <v>62</v>
      </c>
      <c r="V203" s="347" t="s">
        <v>941</v>
      </c>
      <c r="W203" s="347"/>
      <c r="X203" s="347"/>
      <c r="Y203" s="347"/>
      <c r="Z203" s="347"/>
      <c r="AA203" s="347"/>
      <c r="AB203" s="347"/>
      <c r="AC203" s="347"/>
      <c r="AD203" s="347"/>
    </row>
    <row r="204" spans="1:30" ht="15" customHeight="1">
      <c r="A204" s="203"/>
      <c r="B204" s="30"/>
      <c r="C204" s="113" t="s">
        <v>62</v>
      </c>
      <c r="D204" s="347" t="s">
        <v>848</v>
      </c>
      <c r="E204" s="347"/>
      <c r="F204" s="347"/>
      <c r="G204" s="347"/>
      <c r="H204" s="347"/>
      <c r="I204" s="347"/>
      <c r="J204" s="347"/>
      <c r="K204"/>
      <c r="L204" s="72"/>
      <c r="M204" s="72"/>
      <c r="N204" s="72"/>
      <c r="O204" s="72"/>
      <c r="P204" s="72"/>
      <c r="Q204" s="72"/>
      <c r="R204" s="72"/>
      <c r="S204" s="72"/>
      <c r="T204"/>
      <c r="U204" s="113" t="s">
        <v>63</v>
      </c>
      <c r="V204" s="347" t="s">
        <v>942</v>
      </c>
      <c r="W204" s="347"/>
      <c r="X204" s="347"/>
      <c r="Y204" s="347"/>
      <c r="Z204" s="347"/>
      <c r="AA204" s="347"/>
      <c r="AB204" s="347"/>
      <c r="AC204" s="347"/>
      <c r="AD204" s="347"/>
    </row>
    <row r="205" spans="1:30" ht="24" customHeight="1">
      <c r="A205" s="203"/>
      <c r="B205" s="30"/>
      <c r="C205" s="113" t="s">
        <v>63</v>
      </c>
      <c r="D205" s="347" t="s">
        <v>647</v>
      </c>
      <c r="E205" s="347"/>
      <c r="F205" s="347"/>
      <c r="G205" s="347"/>
      <c r="H205" s="347"/>
      <c r="I205" s="347"/>
      <c r="J205" s="347"/>
      <c r="K205"/>
      <c r="L205" s="72"/>
      <c r="M205" s="72"/>
      <c r="N205" s="72"/>
      <c r="O205" s="72"/>
      <c r="P205" s="72"/>
      <c r="Q205" s="72"/>
      <c r="R205" s="72"/>
      <c r="S205" s="72"/>
      <c r="T205"/>
      <c r="U205" s="113" t="s">
        <v>64</v>
      </c>
      <c r="V205" s="347" t="s">
        <v>943</v>
      </c>
      <c r="W205" s="347"/>
      <c r="X205" s="347"/>
      <c r="Y205" s="347"/>
      <c r="Z205" s="347"/>
      <c r="AA205" s="347"/>
      <c r="AB205" s="347"/>
      <c r="AC205" s="347"/>
      <c r="AD205" s="347"/>
    </row>
    <row r="206" spans="1:30" ht="15" customHeight="1">
      <c r="A206" s="203"/>
      <c r="B206" s="30"/>
      <c r="C206" s="113" t="s">
        <v>64</v>
      </c>
      <c r="D206" s="347" t="s">
        <v>849</v>
      </c>
      <c r="E206" s="347"/>
      <c r="F206" s="347"/>
      <c r="G206" s="347"/>
      <c r="H206" s="347"/>
      <c r="I206" s="347"/>
      <c r="J206" s="347"/>
      <c r="K206"/>
      <c r="L206" s="72"/>
      <c r="M206" s="72"/>
      <c r="N206" s="72"/>
      <c r="O206" s="72"/>
      <c r="P206" s="72"/>
      <c r="Q206" s="72"/>
      <c r="R206" s="72"/>
      <c r="S206" s="72"/>
      <c r="T206"/>
      <c r="U206" s="113" t="s">
        <v>65</v>
      </c>
      <c r="V206" s="347" t="s">
        <v>944</v>
      </c>
      <c r="W206" s="347"/>
      <c r="X206" s="347"/>
      <c r="Y206" s="347"/>
      <c r="Z206" s="347"/>
      <c r="AA206" s="347"/>
      <c r="AB206" s="347"/>
      <c r="AC206" s="347"/>
      <c r="AD206" s="347"/>
    </row>
    <row r="207" spans="1:30" ht="15" customHeight="1">
      <c r="A207" s="203"/>
      <c r="B207" s="30"/>
      <c r="C207" s="113" t="s">
        <v>65</v>
      </c>
      <c r="D207" s="347" t="s">
        <v>311</v>
      </c>
      <c r="E207" s="347"/>
      <c r="F207" s="347"/>
      <c r="G207" s="347"/>
      <c r="H207" s="347"/>
      <c r="I207" s="347"/>
      <c r="J207" s="347"/>
      <c r="K207"/>
      <c r="L207" s="72"/>
      <c r="M207" s="72"/>
      <c r="N207" s="72"/>
      <c r="O207" s="72"/>
      <c r="P207" s="72"/>
      <c r="Q207" s="72"/>
      <c r="R207" s="72"/>
      <c r="S207" s="72"/>
      <c r="T207"/>
      <c r="U207" s="113" t="s">
        <v>66</v>
      </c>
      <c r="V207" s="347" t="s">
        <v>312</v>
      </c>
      <c r="W207" s="347"/>
      <c r="X207" s="347"/>
      <c r="Y207" s="347"/>
      <c r="Z207" s="347"/>
      <c r="AA207" s="347"/>
      <c r="AB207" s="347"/>
      <c r="AC207" s="347"/>
      <c r="AD207" s="347"/>
    </row>
    <row r="208" spans="1:30" ht="24" customHeight="1">
      <c r="A208" s="203"/>
      <c r="B208" s="30"/>
      <c r="C208" s="113" t="s">
        <v>66</v>
      </c>
      <c r="D208" s="347" t="s">
        <v>313</v>
      </c>
      <c r="E208" s="347"/>
      <c r="F208" s="347"/>
      <c r="G208" s="347"/>
      <c r="H208" s="347"/>
      <c r="I208" s="347"/>
      <c r="J208" s="347"/>
      <c r="K208"/>
      <c r="L208" s="72"/>
      <c r="M208" s="72"/>
      <c r="N208" s="72"/>
      <c r="O208" s="72"/>
      <c r="P208" s="72"/>
      <c r="Q208" s="72"/>
      <c r="R208" s="72"/>
      <c r="S208" s="72"/>
      <c r="T208"/>
      <c r="U208" s="113" t="s">
        <v>168</v>
      </c>
      <c r="V208" s="347" t="s">
        <v>362</v>
      </c>
      <c r="W208" s="347"/>
      <c r="X208" s="347"/>
      <c r="Y208" s="347"/>
      <c r="Z208" s="347"/>
      <c r="AA208" s="347"/>
      <c r="AB208" s="347"/>
      <c r="AC208" s="347"/>
      <c r="AD208" s="347"/>
    </row>
    <row r="209" spans="1:30" ht="24" customHeight="1">
      <c r="A209" s="203"/>
      <c r="B209" s="30"/>
      <c r="C209" s="113" t="s">
        <v>67</v>
      </c>
      <c r="D209" s="347" t="s">
        <v>850</v>
      </c>
      <c r="E209" s="347"/>
      <c r="F209" s="347"/>
      <c r="G209" s="347"/>
      <c r="H209" s="347"/>
      <c r="I209" s="347"/>
      <c r="J209" s="347"/>
      <c r="K209"/>
      <c r="L209" s="72"/>
      <c r="M209" s="72"/>
      <c r="N209" s="72"/>
      <c r="O209" s="72"/>
      <c r="P209" s="72"/>
      <c r="Q209" s="72"/>
      <c r="R209" s="72"/>
      <c r="S209" s="72"/>
      <c r="T209"/>
    </row>
    <row r="210" spans="1:30" ht="15" customHeight="1">
      <c r="A210" s="203"/>
      <c r="B210" s="30"/>
      <c r="C210" s="113" t="s">
        <v>68</v>
      </c>
      <c r="D210" s="347" t="s">
        <v>314</v>
      </c>
      <c r="E210" s="347"/>
      <c r="F210" s="347"/>
      <c r="G210" s="347"/>
      <c r="H210" s="347"/>
      <c r="I210" s="347"/>
      <c r="J210" s="347"/>
      <c r="K210"/>
      <c r="L210" s="72"/>
      <c r="M210" s="72"/>
      <c r="N210" s="72"/>
      <c r="O210" s="72"/>
      <c r="P210" s="72"/>
      <c r="Q210" s="72"/>
      <c r="R210" s="72"/>
      <c r="S210" s="72"/>
      <c r="T210"/>
    </row>
    <row r="211" spans="1:30" ht="15" customHeight="1">
      <c r="A211" s="203"/>
      <c r="B211" s="30"/>
      <c r="C211" s="113" t="s">
        <v>69</v>
      </c>
      <c r="D211" s="347" t="s">
        <v>315</v>
      </c>
      <c r="E211" s="347"/>
      <c r="F211" s="347"/>
      <c r="G211" s="347"/>
      <c r="H211" s="347"/>
      <c r="I211" s="347"/>
      <c r="J211" s="347"/>
      <c r="K211"/>
      <c r="L211" s="72"/>
      <c r="M211" s="72"/>
      <c r="N211" s="72"/>
      <c r="O211" s="72"/>
      <c r="P211" s="72"/>
      <c r="Q211" s="72"/>
      <c r="R211" s="72"/>
      <c r="S211" s="72"/>
      <c r="T211"/>
      <c r="U211"/>
      <c r="V211"/>
      <c r="W211"/>
      <c r="X211"/>
      <c r="Y211"/>
      <c r="Z211"/>
      <c r="AA211"/>
      <c r="AB211"/>
      <c r="AC211"/>
      <c r="AD211"/>
    </row>
    <row r="212" spans="1:30" ht="15" customHeight="1">
      <c r="A212" s="203"/>
      <c r="B212" s="30"/>
      <c r="C212" s="113" t="s">
        <v>168</v>
      </c>
      <c r="D212" s="347" t="s">
        <v>362</v>
      </c>
      <c r="E212" s="347"/>
      <c r="F212" s="347"/>
      <c r="G212" s="347"/>
      <c r="H212" s="347"/>
      <c r="I212" s="347"/>
      <c r="J212" s="347"/>
      <c r="K212"/>
      <c r="L212" s="72"/>
      <c r="M212" s="72"/>
      <c r="N212" s="72"/>
      <c r="O212" s="72"/>
      <c r="P212" s="72"/>
      <c r="Q212" s="72"/>
      <c r="R212" s="72"/>
      <c r="S212" s="72"/>
      <c r="T212"/>
      <c r="U212"/>
      <c r="V212"/>
      <c r="W212"/>
      <c r="X212"/>
      <c r="Y212"/>
      <c r="Z212"/>
      <c r="AA212"/>
      <c r="AB212"/>
      <c r="AC212"/>
      <c r="AD212"/>
    </row>
    <row r="213" spans="1:30" ht="15" customHeight="1">
      <c r="A213" s="203"/>
      <c r="B213" s="30"/>
      <c r="C213" s="53"/>
      <c r="D213" s="26"/>
      <c r="E213" s="26"/>
      <c r="F213" s="26"/>
      <c r="G213" s="26"/>
      <c r="H213" s="26"/>
      <c r="I213" s="26"/>
      <c r="J213" s="26"/>
      <c r="K213"/>
      <c r="L213" s="72"/>
      <c r="M213" s="72"/>
      <c r="N213" s="72"/>
      <c r="O213" s="72"/>
      <c r="P213" s="72"/>
      <c r="Q213" s="72"/>
      <c r="R213" s="72"/>
      <c r="S213" s="72"/>
      <c r="T213"/>
      <c r="U213"/>
      <c r="V213"/>
      <c r="W213"/>
      <c r="X213"/>
      <c r="Y213"/>
      <c r="Z213"/>
      <c r="AA213"/>
      <c r="AB213"/>
      <c r="AC213"/>
      <c r="AD213"/>
    </row>
    <row r="214" spans="1:30" ht="24" customHeight="1">
      <c r="A214" s="41"/>
      <c r="B214" s="30"/>
      <c r="C214" s="337" t="s">
        <v>225</v>
      </c>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c r="AA214" s="337"/>
      <c r="AB214" s="337"/>
      <c r="AC214" s="337"/>
      <c r="AD214" s="337"/>
    </row>
    <row r="215" spans="1:30" ht="60" customHeight="1">
      <c r="A215" s="41"/>
      <c r="B215" s="30"/>
      <c r="C215" s="362"/>
      <c r="D215" s="362"/>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427"/>
    </row>
    <row r="216" spans="1:30" ht="15.75" customHeight="1">
      <c r="A216" s="41"/>
      <c r="B216" s="393" t="str">
        <f>IF(CM164=0,"","Error: verificar la consistencia de la 2ᵃ instrucción.")</f>
        <v/>
      </c>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5" customHeight="1">
      <c r="A217" s="41"/>
      <c r="B217" s="405" t="str">
        <f>IF(AR48=0,"","Error: solo la fila del numeral cero permite el uso del código 1 en la columna Forma de designación, de caso contrario debe justificarlo.")</f>
        <v/>
      </c>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c r="AA217" s="405"/>
      <c r="AB217" s="405"/>
      <c r="AC217" s="405"/>
      <c r="AD217" s="405"/>
    </row>
    <row r="218" spans="1:30" ht="24.75" customHeight="1">
      <c r="A218" s="41"/>
      <c r="B218" s="477" t="str">
        <f>IF(AY169=0,"","Error: verificar la consistencia entre las columnas Antigüedad en el cargo vs Antigüedad en el servicio público.")</f>
        <v/>
      </c>
      <c r="C218" s="477"/>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7"/>
      <c r="AA218" s="477"/>
      <c r="AB218" s="477"/>
      <c r="AC218" s="477"/>
      <c r="AD218" s="477"/>
    </row>
    <row r="219" spans="1:30" ht="15" customHeight="1">
      <c r="A219" s="41"/>
      <c r="B219" s="477" t="str">
        <f>IF(AW169=0,"","Error: al registrar el código 1, 2, 3 o 4 en la columna de Empleo anterior, no puede registrar cero en la columna Antigüedad en el servicio público.")</f>
        <v/>
      </c>
      <c r="C219" s="477"/>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7"/>
      <c r="AA219" s="477"/>
      <c r="AB219" s="477"/>
      <c r="AC219" s="477"/>
      <c r="AD219" s="477"/>
    </row>
    <row r="220" spans="1:30" ht="15" customHeight="1">
      <c r="A220" s="41"/>
      <c r="B220" s="393" t="str">
        <f>IF(BD169=0,"","Error: verificar la consistencia entre las columnas Nivel de estudios vs Estatus, de acuerdo a sus respectivas instrucción.")</f>
        <v/>
      </c>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5" customHeight="1" thickBot="1">
      <c r="A221" s="41"/>
      <c r="B221" s="467" t="str">
        <f>IF(AU169=0,"","Alerta: al registrar NA en la columna de Ingresos, debe solventar el caso con su respectivo comentario.")</f>
        <v/>
      </c>
      <c r="C221" s="467"/>
      <c r="D221" s="467"/>
      <c r="E221" s="467"/>
      <c r="F221" s="467"/>
      <c r="G221" s="467"/>
      <c r="H221" s="467"/>
      <c r="I221" s="467"/>
      <c r="J221" s="467"/>
      <c r="K221" s="467"/>
      <c r="L221" s="467"/>
      <c r="M221" s="467"/>
      <c r="N221" s="467"/>
      <c r="O221" s="467"/>
      <c r="P221" s="467"/>
      <c r="Q221" s="467"/>
      <c r="R221" s="467"/>
      <c r="S221" s="467"/>
      <c r="T221" s="467"/>
      <c r="U221" s="467"/>
      <c r="V221" s="467"/>
      <c r="W221" s="467"/>
      <c r="X221" s="467"/>
      <c r="Y221" s="467"/>
      <c r="Z221" s="467"/>
      <c r="AA221" s="467"/>
      <c r="AB221" s="467"/>
      <c r="AC221" s="467"/>
      <c r="AD221" s="467"/>
    </row>
    <row r="222" spans="1:30" ht="15" customHeight="1" thickBot="1">
      <c r="A222" s="42" t="s">
        <v>684</v>
      </c>
      <c r="B222" s="428" t="s">
        <v>855</v>
      </c>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430"/>
    </row>
    <row r="223" spans="1:30" ht="15" customHeight="1">
      <c r="A223" s="41"/>
      <c r="B223" s="518" t="s">
        <v>857</v>
      </c>
      <c r="C223" s="518"/>
      <c r="D223" s="518"/>
      <c r="E223" s="518"/>
      <c r="F223" s="518"/>
      <c r="G223" s="518"/>
      <c r="H223" s="518"/>
      <c r="I223" s="518"/>
      <c r="J223" s="518"/>
      <c r="K223" s="518"/>
      <c r="L223" s="518"/>
      <c r="M223" s="518"/>
      <c r="N223" s="518"/>
      <c r="O223" s="518"/>
      <c r="P223" s="518"/>
      <c r="Q223" s="518"/>
      <c r="R223" s="518"/>
      <c r="S223" s="518"/>
      <c r="T223" s="518"/>
      <c r="U223" s="518"/>
      <c r="V223" s="518"/>
      <c r="W223" s="518"/>
      <c r="X223" s="518"/>
      <c r="Y223" s="518"/>
      <c r="Z223" s="518"/>
      <c r="AA223" s="518"/>
      <c r="AB223" s="518"/>
      <c r="AC223" s="518"/>
      <c r="AD223" s="519"/>
    </row>
    <row r="224" spans="1:30" ht="36" customHeight="1">
      <c r="A224" s="41"/>
      <c r="B224" s="103"/>
      <c r="C224" s="337" t="s">
        <v>663</v>
      </c>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C224" s="337"/>
      <c r="AD224" s="338"/>
    </row>
    <row r="225" spans="1:79" s="198" customFormat="1" ht="24" customHeight="1">
      <c r="A225" s="104"/>
      <c r="B225" s="106"/>
      <c r="C225" s="327" t="s">
        <v>1023</v>
      </c>
      <c r="D225" s="472"/>
      <c r="E225" s="472"/>
      <c r="F225" s="472"/>
      <c r="G225" s="472"/>
      <c r="H225" s="472"/>
      <c r="I225" s="472"/>
      <c r="J225" s="472"/>
      <c r="K225" s="472"/>
      <c r="L225" s="472"/>
      <c r="M225" s="472"/>
      <c r="N225" s="472"/>
      <c r="O225" s="472"/>
      <c r="P225" s="472"/>
      <c r="Q225" s="472"/>
      <c r="R225" s="472"/>
      <c r="S225" s="472"/>
      <c r="T225" s="472"/>
      <c r="U225" s="472"/>
      <c r="V225" s="472"/>
      <c r="W225" s="472"/>
      <c r="X225" s="472"/>
      <c r="Y225" s="472"/>
      <c r="Z225" s="472"/>
      <c r="AA225" s="472"/>
      <c r="AB225" s="472"/>
      <c r="AC225" s="472"/>
      <c r="AD225" s="473"/>
      <c r="AE225"/>
      <c r="AF225" s="258"/>
    </row>
    <row r="226" spans="1:79" ht="15" customHeight="1">
      <c r="A226" s="41"/>
      <c r="B226" s="30"/>
      <c r="C226"/>
      <c r="D226"/>
      <c r="E226"/>
      <c r="F226"/>
      <c r="G226"/>
      <c r="H226"/>
      <c r="I226"/>
      <c r="J226"/>
      <c r="K226"/>
      <c r="L226"/>
      <c r="M226"/>
      <c r="N226"/>
      <c r="O226"/>
      <c r="P226"/>
      <c r="Q226"/>
      <c r="R226"/>
      <c r="S226"/>
      <c r="T226"/>
      <c r="U226"/>
      <c r="V226"/>
      <c r="W226"/>
      <c r="X226"/>
      <c r="Y226"/>
      <c r="Z226"/>
      <c r="AA226"/>
      <c r="AB226"/>
      <c r="AC226"/>
      <c r="AD226"/>
      <c r="AG226" s="197" t="s">
        <v>1259</v>
      </c>
    </row>
    <row r="227" spans="1:79" ht="24" customHeight="1">
      <c r="A227" s="85" t="s">
        <v>856</v>
      </c>
      <c r="B227" s="379" t="s">
        <v>1024</v>
      </c>
      <c r="C227" s="379"/>
      <c r="D227" s="379"/>
      <c r="E227" s="379"/>
      <c r="F227" s="379"/>
      <c r="G227" s="379"/>
      <c r="H227" s="379"/>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G227" s="197">
        <f>+COUNTBLANK(M231:AD350)</f>
        <v>2160</v>
      </c>
      <c r="AH227" s="197">
        <v>2160</v>
      </c>
      <c r="CA227" s="197" t="s">
        <v>1279</v>
      </c>
    </row>
    <row r="228" spans="1:79" ht="15" customHeight="1">
      <c r="A228" s="85"/>
      <c r="B228" s="87"/>
      <c r="C228"/>
      <c r="D228"/>
      <c r="E228"/>
      <c r="F228"/>
      <c r="G228"/>
      <c r="H228"/>
      <c r="I228"/>
      <c r="J228"/>
      <c r="K228"/>
      <c r="L228"/>
      <c r="M228"/>
      <c r="N228"/>
      <c r="O228"/>
      <c r="P228"/>
      <c r="Q228"/>
      <c r="R228"/>
      <c r="S228"/>
      <c r="T228"/>
      <c r="U228"/>
      <c r="V228"/>
      <c r="W228"/>
      <c r="X228"/>
      <c r="Y228"/>
      <c r="Z228"/>
      <c r="AA228"/>
      <c r="AB228"/>
      <c r="AC228"/>
      <c r="AD228"/>
      <c r="CA228" s="197">
        <f>+COUNTIF(M231:AD350,"ns")</f>
        <v>0</v>
      </c>
    </row>
    <row r="229" spans="1:79" ht="24" customHeight="1">
      <c r="A229" s="85"/>
      <c r="B229" s="87"/>
      <c r="C229" s="369" t="s">
        <v>98</v>
      </c>
      <c r="D229" s="370"/>
      <c r="E229" s="370"/>
      <c r="F229" s="370"/>
      <c r="G229" s="370"/>
      <c r="H229" s="370"/>
      <c r="I229" s="370"/>
      <c r="J229" s="370"/>
      <c r="K229" s="370"/>
      <c r="L229" s="371"/>
      <c r="M229" s="411" t="s">
        <v>317</v>
      </c>
      <c r="N229" s="412"/>
      <c r="O229" s="412"/>
      <c r="P229" s="412"/>
      <c r="Q229" s="412"/>
      <c r="R229" s="412"/>
      <c r="S229" s="412"/>
      <c r="T229" s="412"/>
      <c r="U229" s="412"/>
      <c r="V229" s="412"/>
      <c r="W229" s="412"/>
      <c r="X229" s="412"/>
      <c r="Y229" s="412"/>
      <c r="Z229" s="412"/>
      <c r="AA229" s="412"/>
      <c r="AB229" s="412"/>
      <c r="AC229" s="412"/>
      <c r="AD229" s="413"/>
    </row>
    <row r="230" spans="1:79" ht="15" customHeight="1" thickBot="1">
      <c r="A230" s="85"/>
      <c r="B230" s="87"/>
      <c r="C230" s="372"/>
      <c r="D230" s="373"/>
      <c r="E230" s="373"/>
      <c r="F230" s="373"/>
      <c r="G230" s="373"/>
      <c r="H230" s="373"/>
      <c r="I230" s="373"/>
      <c r="J230" s="373"/>
      <c r="K230" s="373"/>
      <c r="L230" s="374"/>
      <c r="M230" s="411" t="s">
        <v>318</v>
      </c>
      <c r="N230" s="412"/>
      <c r="O230" s="412"/>
      <c r="P230" s="412"/>
      <c r="Q230" s="412"/>
      <c r="R230" s="413"/>
      <c r="S230" s="443" t="s">
        <v>319</v>
      </c>
      <c r="T230" s="444"/>
      <c r="U230" s="444"/>
      <c r="V230" s="444"/>
      <c r="W230" s="444"/>
      <c r="X230" s="445"/>
      <c r="Y230" s="443" t="s">
        <v>320</v>
      </c>
      <c r="Z230" s="444"/>
      <c r="AA230" s="444"/>
      <c r="AB230" s="444"/>
      <c r="AC230" s="444"/>
      <c r="AD230" s="445"/>
      <c r="AG230" s="210" t="s">
        <v>1259</v>
      </c>
      <c r="AH230" s="210" t="s">
        <v>1269</v>
      </c>
      <c r="AI230" s="210"/>
      <c r="AJ230" s="135" t="s">
        <v>1280</v>
      </c>
      <c r="AK230" s="135" t="s">
        <v>1258</v>
      </c>
      <c r="AL230" s="135" t="s">
        <v>1281</v>
      </c>
      <c r="AM230" s="135" t="s">
        <v>1282</v>
      </c>
    </row>
    <row r="231" spans="1:79" ht="15" customHeight="1" thickBot="1">
      <c r="A231" s="85"/>
      <c r="B231" s="87"/>
      <c r="C231" s="76" t="s">
        <v>58</v>
      </c>
      <c r="D231" s="400" t="str">
        <f>IF(D49="","",D49)</f>
        <v/>
      </c>
      <c r="E231" s="400"/>
      <c r="F231" s="400"/>
      <c r="G231" s="400"/>
      <c r="H231" s="400"/>
      <c r="I231" s="400"/>
      <c r="J231" s="400"/>
      <c r="K231" s="400"/>
      <c r="L231" s="400"/>
      <c r="M231" s="303"/>
      <c r="N231" s="303"/>
      <c r="O231" s="303"/>
      <c r="P231" s="303"/>
      <c r="Q231" s="303"/>
      <c r="R231" s="303"/>
      <c r="S231" s="303"/>
      <c r="T231" s="303"/>
      <c r="U231" s="303"/>
      <c r="V231" s="303"/>
      <c r="W231" s="303"/>
      <c r="X231" s="303"/>
      <c r="Y231" s="303"/>
      <c r="Z231" s="303"/>
      <c r="AA231" s="303"/>
      <c r="AB231" s="303"/>
      <c r="AC231" s="303"/>
      <c r="AD231" s="303"/>
      <c r="AG231" s="197">
        <f>+COUNTBLANK(M231:AD231)</f>
        <v>18</v>
      </c>
      <c r="AH231" s="197">
        <f>+IF($AG$227=$AH$227,0,IF(OR(AND(D231&lt;&gt;"",AG231=15),AND(D231="",AG231=18)),0,1))</f>
        <v>0</v>
      </c>
      <c r="AJ231" s="188">
        <f>M231</f>
        <v>0</v>
      </c>
      <c r="AK231" s="189">
        <f>COUNTIF(S231:AD231,"NS")</f>
        <v>0</v>
      </c>
      <c r="AL231" s="189">
        <f>SUM(S231:AD231)</f>
        <v>0</v>
      </c>
      <c r="AM231" s="190">
        <f>IF($AG$227=$AH$227, 0, IF(OR(AND(AJ231=0, AK231&gt;0), AND(AJ231="ns", AL231&gt;0), AND(AJ231="ns", AK231=0, AL231=0)), 1, IF(OR(AND(AJ231&gt;0, AK231=2), AND(AJ231="ns", AK231=2), AND(AJ231="ns", AL231=0, AK231&gt;0), AJ231=AL231, COUNTIF(M231:AD231, "NA")=COUNTA(M231:AD231)), 0, 1)))</f>
        <v>0</v>
      </c>
    </row>
    <row r="232" spans="1:79" ht="15" customHeight="1" thickBot="1">
      <c r="A232" s="85"/>
      <c r="B232" s="87"/>
      <c r="C232" s="91" t="s">
        <v>59</v>
      </c>
      <c r="D232" s="400" t="str">
        <f t="shared" ref="D232:D295" si="31">IF(D50="","",D50)</f>
        <v/>
      </c>
      <c r="E232" s="400"/>
      <c r="F232" s="400"/>
      <c r="G232" s="400"/>
      <c r="H232" s="400"/>
      <c r="I232" s="400"/>
      <c r="J232" s="400"/>
      <c r="K232" s="400"/>
      <c r="L232" s="400"/>
      <c r="M232" s="303"/>
      <c r="N232" s="303"/>
      <c r="O232" s="303"/>
      <c r="P232" s="303"/>
      <c r="Q232" s="303"/>
      <c r="R232" s="303"/>
      <c r="S232" s="303"/>
      <c r="T232" s="303"/>
      <c r="U232" s="303"/>
      <c r="V232" s="303"/>
      <c r="W232" s="303"/>
      <c r="X232" s="303"/>
      <c r="Y232" s="303"/>
      <c r="Z232" s="303"/>
      <c r="AA232" s="303"/>
      <c r="AB232" s="303"/>
      <c r="AC232" s="303"/>
      <c r="AD232" s="303"/>
      <c r="AG232" s="197">
        <f t="shared" ref="AG232:AG266" si="32">+COUNTBLANK(M232:AD232)</f>
        <v>18</v>
      </c>
      <c r="AH232" s="197">
        <f t="shared" ref="AH232:AH266" si="33">+IF($AG$227=$AH$227,0,IF(OR(AND(D232&lt;&gt;"",AG232=15),AND(D232="",AG232=18)),0,1))</f>
        <v>0</v>
      </c>
      <c r="AJ232" s="188">
        <f t="shared" ref="AJ232:AJ295" si="34">M232</f>
        <v>0</v>
      </c>
      <c r="AK232" s="189">
        <f t="shared" ref="AK232:AK295" si="35">COUNTIF(S232:AD232,"NS")</f>
        <v>0</v>
      </c>
      <c r="AL232" s="189">
        <f t="shared" ref="AL232:AL295" si="36">SUM(S232:AD232)</f>
        <v>0</v>
      </c>
      <c r="AM232" s="190">
        <f t="shared" ref="AM232:AM295" si="37">IF($AG$227=$AH$227, 0, IF(OR(AND(AJ232=0, AK232&gt;0), AND(AJ232="ns", AL232&gt;0), AND(AJ232="ns", AK232=0, AL232=0)), 1, IF(OR(AND(AJ232&gt;0, AK232=2), AND(AJ232="ns", AK232=2), AND(AJ232="ns", AL232=0, AK232&gt;0), AJ232=AL232, COUNTIF(M232:AD232, "NA")=COUNTA(M232:AD232)), 0, 1)))</f>
        <v>0</v>
      </c>
    </row>
    <row r="233" spans="1:79" ht="15" customHeight="1" thickBot="1">
      <c r="A233" s="85"/>
      <c r="B233" s="87"/>
      <c r="C233" s="91" t="s">
        <v>60</v>
      </c>
      <c r="D233" s="400" t="str">
        <f t="shared" si="31"/>
        <v/>
      </c>
      <c r="E233" s="400"/>
      <c r="F233" s="400"/>
      <c r="G233" s="400"/>
      <c r="H233" s="400"/>
      <c r="I233" s="400"/>
      <c r="J233" s="400"/>
      <c r="K233" s="400"/>
      <c r="L233" s="400"/>
      <c r="M233" s="303"/>
      <c r="N233" s="303"/>
      <c r="O233" s="303"/>
      <c r="P233" s="303"/>
      <c r="Q233" s="303"/>
      <c r="R233" s="303"/>
      <c r="S233" s="303"/>
      <c r="T233" s="303"/>
      <c r="U233" s="303"/>
      <c r="V233" s="303"/>
      <c r="W233" s="303"/>
      <c r="X233" s="303"/>
      <c r="Y233" s="303"/>
      <c r="Z233" s="303"/>
      <c r="AA233" s="303"/>
      <c r="AB233" s="303"/>
      <c r="AC233" s="303"/>
      <c r="AD233" s="303"/>
      <c r="AG233" s="197">
        <f t="shared" si="32"/>
        <v>18</v>
      </c>
      <c r="AH233" s="197">
        <f t="shared" si="33"/>
        <v>0</v>
      </c>
      <c r="AJ233" s="188">
        <f t="shared" si="34"/>
        <v>0</v>
      </c>
      <c r="AK233" s="189">
        <f t="shared" si="35"/>
        <v>0</v>
      </c>
      <c r="AL233" s="189">
        <f t="shared" si="36"/>
        <v>0</v>
      </c>
      <c r="AM233" s="190">
        <f t="shared" si="37"/>
        <v>0</v>
      </c>
    </row>
    <row r="234" spans="1:79" ht="15" customHeight="1" thickBot="1">
      <c r="A234" s="85"/>
      <c r="B234" s="87"/>
      <c r="C234" s="91" t="s">
        <v>61</v>
      </c>
      <c r="D234" s="400" t="str">
        <f t="shared" si="31"/>
        <v/>
      </c>
      <c r="E234" s="400"/>
      <c r="F234" s="400"/>
      <c r="G234" s="400"/>
      <c r="H234" s="400"/>
      <c r="I234" s="400"/>
      <c r="J234" s="400"/>
      <c r="K234" s="400"/>
      <c r="L234" s="400"/>
      <c r="M234" s="303"/>
      <c r="N234" s="303"/>
      <c r="O234" s="303"/>
      <c r="P234" s="303"/>
      <c r="Q234" s="303"/>
      <c r="R234" s="303"/>
      <c r="S234" s="303"/>
      <c r="T234" s="303"/>
      <c r="U234" s="303"/>
      <c r="V234" s="303"/>
      <c r="W234" s="303"/>
      <c r="X234" s="303"/>
      <c r="Y234" s="303"/>
      <c r="Z234" s="303"/>
      <c r="AA234" s="303"/>
      <c r="AB234" s="303"/>
      <c r="AC234" s="303"/>
      <c r="AD234" s="303"/>
      <c r="AG234" s="197">
        <f t="shared" si="32"/>
        <v>18</v>
      </c>
      <c r="AH234" s="197">
        <f t="shared" si="33"/>
        <v>0</v>
      </c>
      <c r="AJ234" s="188">
        <f t="shared" si="34"/>
        <v>0</v>
      </c>
      <c r="AK234" s="189">
        <f t="shared" si="35"/>
        <v>0</v>
      </c>
      <c r="AL234" s="189">
        <f t="shared" si="36"/>
        <v>0</v>
      </c>
      <c r="AM234" s="190">
        <f t="shared" si="37"/>
        <v>0</v>
      </c>
    </row>
    <row r="235" spans="1:79" ht="15" customHeight="1" thickBot="1">
      <c r="A235" s="85"/>
      <c r="B235" s="87"/>
      <c r="C235" s="91" t="s">
        <v>62</v>
      </c>
      <c r="D235" s="400" t="str">
        <f t="shared" si="31"/>
        <v/>
      </c>
      <c r="E235" s="400"/>
      <c r="F235" s="400"/>
      <c r="G235" s="400"/>
      <c r="H235" s="400"/>
      <c r="I235" s="400"/>
      <c r="J235" s="400"/>
      <c r="K235" s="400"/>
      <c r="L235" s="400"/>
      <c r="M235" s="303"/>
      <c r="N235" s="303"/>
      <c r="O235" s="303"/>
      <c r="P235" s="303"/>
      <c r="Q235" s="303"/>
      <c r="R235" s="303"/>
      <c r="S235" s="303"/>
      <c r="T235" s="303"/>
      <c r="U235" s="303"/>
      <c r="V235" s="303"/>
      <c r="W235" s="303"/>
      <c r="X235" s="303"/>
      <c r="Y235" s="303"/>
      <c r="Z235" s="303"/>
      <c r="AA235" s="303"/>
      <c r="AB235" s="303"/>
      <c r="AC235" s="303"/>
      <c r="AD235" s="303"/>
      <c r="AG235" s="197">
        <f t="shared" si="32"/>
        <v>18</v>
      </c>
      <c r="AH235" s="197">
        <f t="shared" si="33"/>
        <v>0</v>
      </c>
      <c r="AJ235" s="188">
        <f t="shared" si="34"/>
        <v>0</v>
      </c>
      <c r="AK235" s="189">
        <f t="shared" si="35"/>
        <v>0</v>
      </c>
      <c r="AL235" s="189">
        <f t="shared" si="36"/>
        <v>0</v>
      </c>
      <c r="AM235" s="190">
        <f t="shared" si="37"/>
        <v>0</v>
      </c>
    </row>
    <row r="236" spans="1:79" ht="15" customHeight="1" thickBot="1">
      <c r="A236" s="85"/>
      <c r="B236" s="87"/>
      <c r="C236" s="91" t="s">
        <v>63</v>
      </c>
      <c r="D236" s="400" t="str">
        <f t="shared" si="31"/>
        <v/>
      </c>
      <c r="E236" s="400"/>
      <c r="F236" s="400"/>
      <c r="G236" s="400"/>
      <c r="H236" s="400"/>
      <c r="I236" s="400"/>
      <c r="J236" s="400"/>
      <c r="K236" s="400"/>
      <c r="L236" s="400"/>
      <c r="M236" s="303"/>
      <c r="N236" s="303"/>
      <c r="O236" s="303"/>
      <c r="P236" s="303"/>
      <c r="Q236" s="303"/>
      <c r="R236" s="303"/>
      <c r="S236" s="303"/>
      <c r="T236" s="303"/>
      <c r="U236" s="303"/>
      <c r="V236" s="303"/>
      <c r="W236" s="303"/>
      <c r="X236" s="303"/>
      <c r="Y236" s="303"/>
      <c r="Z236" s="303"/>
      <c r="AA236" s="303"/>
      <c r="AB236" s="303"/>
      <c r="AC236" s="303"/>
      <c r="AD236" s="303"/>
      <c r="AG236" s="197">
        <f t="shared" si="32"/>
        <v>18</v>
      </c>
      <c r="AH236" s="197">
        <f t="shared" si="33"/>
        <v>0</v>
      </c>
      <c r="AJ236" s="188">
        <f t="shared" si="34"/>
        <v>0</v>
      </c>
      <c r="AK236" s="189">
        <f t="shared" si="35"/>
        <v>0</v>
      </c>
      <c r="AL236" s="189">
        <f t="shared" si="36"/>
        <v>0</v>
      </c>
      <c r="AM236" s="190">
        <f t="shared" si="37"/>
        <v>0</v>
      </c>
    </row>
    <row r="237" spans="1:79" ht="15" customHeight="1" thickBot="1">
      <c r="A237" s="85"/>
      <c r="B237" s="87"/>
      <c r="C237" s="91" t="s">
        <v>64</v>
      </c>
      <c r="D237" s="400" t="str">
        <f t="shared" si="31"/>
        <v/>
      </c>
      <c r="E237" s="400"/>
      <c r="F237" s="400"/>
      <c r="G237" s="400"/>
      <c r="H237" s="400"/>
      <c r="I237" s="400"/>
      <c r="J237" s="400"/>
      <c r="K237" s="400"/>
      <c r="L237" s="400"/>
      <c r="M237" s="303"/>
      <c r="N237" s="303"/>
      <c r="O237" s="303"/>
      <c r="P237" s="303"/>
      <c r="Q237" s="303"/>
      <c r="R237" s="303"/>
      <c r="S237" s="303"/>
      <c r="T237" s="303"/>
      <c r="U237" s="303"/>
      <c r="V237" s="303"/>
      <c r="W237" s="303"/>
      <c r="X237" s="303"/>
      <c r="Y237" s="303"/>
      <c r="Z237" s="303"/>
      <c r="AA237" s="303"/>
      <c r="AB237" s="303"/>
      <c r="AC237" s="303"/>
      <c r="AD237" s="303"/>
      <c r="AG237" s="197">
        <f t="shared" si="32"/>
        <v>18</v>
      </c>
      <c r="AH237" s="197">
        <f t="shared" si="33"/>
        <v>0</v>
      </c>
      <c r="AJ237" s="188">
        <f t="shared" si="34"/>
        <v>0</v>
      </c>
      <c r="AK237" s="189">
        <f t="shared" si="35"/>
        <v>0</v>
      </c>
      <c r="AL237" s="189">
        <f t="shared" si="36"/>
        <v>0</v>
      </c>
      <c r="AM237" s="190">
        <f t="shared" si="37"/>
        <v>0</v>
      </c>
    </row>
    <row r="238" spans="1:79" ht="15" customHeight="1" thickBot="1">
      <c r="A238" s="85"/>
      <c r="B238" s="87"/>
      <c r="C238" s="91" t="s">
        <v>65</v>
      </c>
      <c r="D238" s="400" t="str">
        <f t="shared" si="31"/>
        <v/>
      </c>
      <c r="E238" s="400"/>
      <c r="F238" s="400"/>
      <c r="G238" s="400"/>
      <c r="H238" s="400"/>
      <c r="I238" s="400"/>
      <c r="J238" s="400"/>
      <c r="K238" s="400"/>
      <c r="L238" s="400"/>
      <c r="M238" s="303"/>
      <c r="N238" s="303"/>
      <c r="O238" s="303"/>
      <c r="P238" s="303"/>
      <c r="Q238" s="303"/>
      <c r="R238" s="303"/>
      <c r="S238" s="303"/>
      <c r="T238" s="303"/>
      <c r="U238" s="303"/>
      <c r="V238" s="303"/>
      <c r="W238" s="303"/>
      <c r="X238" s="303"/>
      <c r="Y238" s="303"/>
      <c r="Z238" s="303"/>
      <c r="AA238" s="303"/>
      <c r="AB238" s="303"/>
      <c r="AC238" s="303"/>
      <c r="AD238" s="303"/>
      <c r="AG238" s="197">
        <f t="shared" si="32"/>
        <v>18</v>
      </c>
      <c r="AH238" s="197">
        <f t="shared" si="33"/>
        <v>0</v>
      </c>
      <c r="AJ238" s="188">
        <f t="shared" si="34"/>
        <v>0</v>
      </c>
      <c r="AK238" s="189">
        <f t="shared" si="35"/>
        <v>0</v>
      </c>
      <c r="AL238" s="189">
        <f t="shared" si="36"/>
        <v>0</v>
      </c>
      <c r="AM238" s="190">
        <f t="shared" si="37"/>
        <v>0</v>
      </c>
    </row>
    <row r="239" spans="1:79" ht="15" customHeight="1" thickBot="1">
      <c r="A239" s="85"/>
      <c r="B239" s="87"/>
      <c r="C239" s="91" t="s">
        <v>66</v>
      </c>
      <c r="D239" s="400" t="str">
        <f t="shared" si="31"/>
        <v/>
      </c>
      <c r="E239" s="400"/>
      <c r="F239" s="400"/>
      <c r="G239" s="400"/>
      <c r="H239" s="400"/>
      <c r="I239" s="400"/>
      <c r="J239" s="400"/>
      <c r="K239" s="400"/>
      <c r="L239" s="400"/>
      <c r="M239" s="303"/>
      <c r="N239" s="303"/>
      <c r="O239" s="303"/>
      <c r="P239" s="303"/>
      <c r="Q239" s="303"/>
      <c r="R239" s="303"/>
      <c r="S239" s="303"/>
      <c r="T239" s="303"/>
      <c r="U239" s="303"/>
      <c r="V239" s="303"/>
      <c r="W239" s="303"/>
      <c r="X239" s="303"/>
      <c r="Y239" s="303"/>
      <c r="Z239" s="303"/>
      <c r="AA239" s="303"/>
      <c r="AB239" s="303"/>
      <c r="AC239" s="303"/>
      <c r="AD239" s="303"/>
      <c r="AG239" s="197">
        <f t="shared" si="32"/>
        <v>18</v>
      </c>
      <c r="AH239" s="197">
        <f t="shared" si="33"/>
        <v>0</v>
      </c>
      <c r="AJ239" s="188">
        <f t="shared" si="34"/>
        <v>0</v>
      </c>
      <c r="AK239" s="189">
        <f t="shared" si="35"/>
        <v>0</v>
      </c>
      <c r="AL239" s="189">
        <f t="shared" si="36"/>
        <v>0</v>
      </c>
      <c r="AM239" s="190">
        <f t="shared" si="37"/>
        <v>0</v>
      </c>
    </row>
    <row r="240" spans="1:79" ht="15" customHeight="1" thickBot="1">
      <c r="A240" s="85"/>
      <c r="B240" s="87"/>
      <c r="C240" s="91" t="s">
        <v>67</v>
      </c>
      <c r="D240" s="400" t="str">
        <f t="shared" si="31"/>
        <v/>
      </c>
      <c r="E240" s="400"/>
      <c r="F240" s="400"/>
      <c r="G240" s="400"/>
      <c r="H240" s="400"/>
      <c r="I240" s="400"/>
      <c r="J240" s="400"/>
      <c r="K240" s="400"/>
      <c r="L240" s="400"/>
      <c r="M240" s="303"/>
      <c r="N240" s="303"/>
      <c r="O240" s="303"/>
      <c r="P240" s="303"/>
      <c r="Q240" s="303"/>
      <c r="R240" s="303"/>
      <c r="S240" s="303"/>
      <c r="T240" s="303"/>
      <c r="U240" s="303"/>
      <c r="V240" s="303"/>
      <c r="W240" s="303"/>
      <c r="X240" s="303"/>
      <c r="Y240" s="303"/>
      <c r="Z240" s="303"/>
      <c r="AA240" s="303"/>
      <c r="AB240" s="303"/>
      <c r="AC240" s="303"/>
      <c r="AD240" s="303"/>
      <c r="AG240" s="197">
        <f t="shared" si="32"/>
        <v>18</v>
      </c>
      <c r="AH240" s="197">
        <f t="shared" si="33"/>
        <v>0</v>
      </c>
      <c r="AJ240" s="188">
        <f t="shared" si="34"/>
        <v>0</v>
      </c>
      <c r="AK240" s="189">
        <f t="shared" si="35"/>
        <v>0</v>
      </c>
      <c r="AL240" s="189">
        <f t="shared" si="36"/>
        <v>0</v>
      </c>
      <c r="AM240" s="190">
        <f t="shared" si="37"/>
        <v>0</v>
      </c>
    </row>
    <row r="241" spans="1:39" ht="15" customHeight="1" thickBot="1">
      <c r="A241" s="85"/>
      <c r="B241" s="87"/>
      <c r="C241" s="91" t="s">
        <v>68</v>
      </c>
      <c r="D241" s="400" t="str">
        <f t="shared" si="31"/>
        <v/>
      </c>
      <c r="E241" s="400"/>
      <c r="F241" s="400"/>
      <c r="G241" s="400"/>
      <c r="H241" s="400"/>
      <c r="I241" s="400"/>
      <c r="J241" s="400"/>
      <c r="K241" s="400"/>
      <c r="L241" s="400"/>
      <c r="M241" s="303"/>
      <c r="N241" s="303"/>
      <c r="O241" s="303"/>
      <c r="P241" s="303"/>
      <c r="Q241" s="303"/>
      <c r="R241" s="303"/>
      <c r="S241" s="303"/>
      <c r="T241" s="303"/>
      <c r="U241" s="303"/>
      <c r="V241" s="303"/>
      <c r="W241" s="303"/>
      <c r="X241" s="303"/>
      <c r="Y241" s="303"/>
      <c r="Z241" s="303"/>
      <c r="AA241" s="303"/>
      <c r="AB241" s="303"/>
      <c r="AC241" s="303"/>
      <c r="AD241" s="303"/>
      <c r="AG241" s="197">
        <f t="shared" si="32"/>
        <v>18</v>
      </c>
      <c r="AH241" s="197">
        <f t="shared" si="33"/>
        <v>0</v>
      </c>
      <c r="AJ241" s="188">
        <f t="shared" si="34"/>
        <v>0</v>
      </c>
      <c r="AK241" s="189">
        <f t="shared" si="35"/>
        <v>0</v>
      </c>
      <c r="AL241" s="189">
        <f t="shared" si="36"/>
        <v>0</v>
      </c>
      <c r="AM241" s="190">
        <f t="shared" si="37"/>
        <v>0</v>
      </c>
    </row>
    <row r="242" spans="1:39" ht="15" customHeight="1" thickBot="1">
      <c r="A242" s="85"/>
      <c r="B242" s="87"/>
      <c r="C242" s="91" t="s">
        <v>69</v>
      </c>
      <c r="D242" s="400" t="str">
        <f t="shared" si="31"/>
        <v/>
      </c>
      <c r="E242" s="400"/>
      <c r="F242" s="400"/>
      <c r="G242" s="400"/>
      <c r="H242" s="400"/>
      <c r="I242" s="400"/>
      <c r="J242" s="400"/>
      <c r="K242" s="400"/>
      <c r="L242" s="400"/>
      <c r="M242" s="303"/>
      <c r="N242" s="303"/>
      <c r="O242" s="303"/>
      <c r="P242" s="303"/>
      <c r="Q242" s="303"/>
      <c r="R242" s="303"/>
      <c r="S242" s="303"/>
      <c r="T242" s="303"/>
      <c r="U242" s="303"/>
      <c r="V242" s="303"/>
      <c r="W242" s="303"/>
      <c r="X242" s="303"/>
      <c r="Y242" s="303"/>
      <c r="Z242" s="303"/>
      <c r="AA242" s="303"/>
      <c r="AB242" s="303"/>
      <c r="AC242" s="303"/>
      <c r="AD242" s="303"/>
      <c r="AG242" s="197">
        <f t="shared" si="32"/>
        <v>18</v>
      </c>
      <c r="AH242" s="197">
        <f t="shared" si="33"/>
        <v>0</v>
      </c>
      <c r="AJ242" s="188">
        <f t="shared" si="34"/>
        <v>0</v>
      </c>
      <c r="AK242" s="189">
        <f t="shared" si="35"/>
        <v>0</v>
      </c>
      <c r="AL242" s="189">
        <f t="shared" si="36"/>
        <v>0</v>
      </c>
      <c r="AM242" s="190">
        <f t="shared" si="37"/>
        <v>0</v>
      </c>
    </row>
    <row r="243" spans="1:39" ht="15" customHeight="1" thickBot="1">
      <c r="A243" s="85"/>
      <c r="B243" s="87"/>
      <c r="C243" s="91" t="s">
        <v>70</v>
      </c>
      <c r="D243" s="400" t="str">
        <f t="shared" si="31"/>
        <v/>
      </c>
      <c r="E243" s="400"/>
      <c r="F243" s="400"/>
      <c r="G243" s="400"/>
      <c r="H243" s="400"/>
      <c r="I243" s="400"/>
      <c r="J243" s="400"/>
      <c r="K243" s="400"/>
      <c r="L243" s="400"/>
      <c r="M243" s="303"/>
      <c r="N243" s="303"/>
      <c r="O243" s="303"/>
      <c r="P243" s="303"/>
      <c r="Q243" s="303"/>
      <c r="R243" s="303"/>
      <c r="S243" s="303"/>
      <c r="T243" s="303"/>
      <c r="U243" s="303"/>
      <c r="V243" s="303"/>
      <c r="W243" s="303"/>
      <c r="X243" s="303"/>
      <c r="Y243" s="303"/>
      <c r="Z243" s="303"/>
      <c r="AA243" s="303"/>
      <c r="AB243" s="303"/>
      <c r="AC243" s="303"/>
      <c r="AD243" s="303"/>
      <c r="AG243" s="197">
        <f t="shared" si="32"/>
        <v>18</v>
      </c>
      <c r="AH243" s="197">
        <f t="shared" si="33"/>
        <v>0</v>
      </c>
      <c r="AJ243" s="188">
        <f t="shared" si="34"/>
        <v>0</v>
      </c>
      <c r="AK243" s="189">
        <f t="shared" si="35"/>
        <v>0</v>
      </c>
      <c r="AL243" s="189">
        <f t="shared" si="36"/>
        <v>0</v>
      </c>
      <c r="AM243" s="190">
        <f t="shared" si="37"/>
        <v>0</v>
      </c>
    </row>
    <row r="244" spans="1:39" ht="15" customHeight="1" thickBot="1">
      <c r="A244" s="85"/>
      <c r="B244" s="87"/>
      <c r="C244" s="91" t="s">
        <v>71</v>
      </c>
      <c r="D244" s="400" t="str">
        <f t="shared" si="31"/>
        <v/>
      </c>
      <c r="E244" s="400"/>
      <c r="F244" s="400"/>
      <c r="G244" s="400"/>
      <c r="H244" s="400"/>
      <c r="I244" s="400"/>
      <c r="J244" s="400"/>
      <c r="K244" s="400"/>
      <c r="L244" s="400"/>
      <c r="M244" s="303"/>
      <c r="N244" s="303"/>
      <c r="O244" s="303"/>
      <c r="P244" s="303"/>
      <c r="Q244" s="303"/>
      <c r="R244" s="303"/>
      <c r="S244" s="303"/>
      <c r="T244" s="303"/>
      <c r="U244" s="303"/>
      <c r="V244" s="303"/>
      <c r="W244" s="303"/>
      <c r="X244" s="303"/>
      <c r="Y244" s="303"/>
      <c r="Z244" s="303"/>
      <c r="AA244" s="303"/>
      <c r="AB244" s="303"/>
      <c r="AC244" s="303"/>
      <c r="AD244" s="303"/>
      <c r="AG244" s="197">
        <f t="shared" si="32"/>
        <v>18</v>
      </c>
      <c r="AH244" s="197">
        <f t="shared" si="33"/>
        <v>0</v>
      </c>
      <c r="AJ244" s="188">
        <f t="shared" si="34"/>
        <v>0</v>
      </c>
      <c r="AK244" s="189">
        <f t="shared" si="35"/>
        <v>0</v>
      </c>
      <c r="AL244" s="189">
        <f t="shared" si="36"/>
        <v>0</v>
      </c>
      <c r="AM244" s="190">
        <f t="shared" si="37"/>
        <v>0</v>
      </c>
    </row>
    <row r="245" spans="1:39" ht="15" customHeight="1" thickBot="1">
      <c r="A245" s="85"/>
      <c r="B245" s="87"/>
      <c r="C245" s="91" t="s">
        <v>72</v>
      </c>
      <c r="D245" s="400" t="str">
        <f t="shared" si="31"/>
        <v/>
      </c>
      <c r="E245" s="400"/>
      <c r="F245" s="400"/>
      <c r="G245" s="400"/>
      <c r="H245" s="400"/>
      <c r="I245" s="400"/>
      <c r="J245" s="400"/>
      <c r="K245" s="400"/>
      <c r="L245" s="400"/>
      <c r="M245" s="303"/>
      <c r="N245" s="303"/>
      <c r="O245" s="303"/>
      <c r="P245" s="303"/>
      <c r="Q245" s="303"/>
      <c r="R245" s="303"/>
      <c r="S245" s="303"/>
      <c r="T245" s="303"/>
      <c r="U245" s="303"/>
      <c r="V245" s="303"/>
      <c r="W245" s="303"/>
      <c r="X245" s="303"/>
      <c r="Y245" s="303"/>
      <c r="Z245" s="303"/>
      <c r="AA245" s="303"/>
      <c r="AB245" s="303"/>
      <c r="AC245" s="303"/>
      <c r="AD245" s="303"/>
      <c r="AG245" s="197">
        <f t="shared" si="32"/>
        <v>18</v>
      </c>
      <c r="AH245" s="197">
        <f t="shared" si="33"/>
        <v>0</v>
      </c>
      <c r="AJ245" s="188">
        <f t="shared" si="34"/>
        <v>0</v>
      </c>
      <c r="AK245" s="189">
        <f t="shared" si="35"/>
        <v>0</v>
      </c>
      <c r="AL245" s="189">
        <f t="shared" si="36"/>
        <v>0</v>
      </c>
      <c r="AM245" s="190">
        <f t="shared" si="37"/>
        <v>0</v>
      </c>
    </row>
    <row r="246" spans="1:39" ht="15" customHeight="1" thickBot="1">
      <c r="A246" s="85"/>
      <c r="B246" s="87"/>
      <c r="C246" s="91" t="s">
        <v>73</v>
      </c>
      <c r="D246" s="400" t="str">
        <f t="shared" si="31"/>
        <v/>
      </c>
      <c r="E246" s="400"/>
      <c r="F246" s="400"/>
      <c r="G246" s="400"/>
      <c r="H246" s="400"/>
      <c r="I246" s="400"/>
      <c r="J246" s="400"/>
      <c r="K246" s="400"/>
      <c r="L246" s="400"/>
      <c r="M246" s="303"/>
      <c r="N246" s="303"/>
      <c r="O246" s="303"/>
      <c r="P246" s="303"/>
      <c r="Q246" s="303"/>
      <c r="R246" s="303"/>
      <c r="S246" s="303"/>
      <c r="T246" s="303"/>
      <c r="U246" s="303"/>
      <c r="V246" s="303"/>
      <c r="W246" s="303"/>
      <c r="X246" s="303"/>
      <c r="Y246" s="303"/>
      <c r="Z246" s="303"/>
      <c r="AA246" s="303"/>
      <c r="AB246" s="303"/>
      <c r="AC246" s="303"/>
      <c r="AD246" s="303"/>
      <c r="AG246" s="197">
        <f t="shared" si="32"/>
        <v>18</v>
      </c>
      <c r="AH246" s="197">
        <f t="shared" si="33"/>
        <v>0</v>
      </c>
      <c r="AJ246" s="188">
        <f t="shared" si="34"/>
        <v>0</v>
      </c>
      <c r="AK246" s="189">
        <f t="shared" si="35"/>
        <v>0</v>
      </c>
      <c r="AL246" s="189">
        <f t="shared" si="36"/>
        <v>0</v>
      </c>
      <c r="AM246" s="190">
        <f t="shared" si="37"/>
        <v>0</v>
      </c>
    </row>
    <row r="247" spans="1:39" ht="15" customHeight="1" thickBot="1">
      <c r="A247" s="85"/>
      <c r="B247" s="87"/>
      <c r="C247" s="91" t="s">
        <v>74</v>
      </c>
      <c r="D247" s="400" t="str">
        <f t="shared" si="31"/>
        <v/>
      </c>
      <c r="E247" s="400"/>
      <c r="F247" s="400"/>
      <c r="G247" s="400"/>
      <c r="H247" s="400"/>
      <c r="I247" s="400"/>
      <c r="J247" s="400"/>
      <c r="K247" s="400"/>
      <c r="L247" s="400"/>
      <c r="M247" s="303"/>
      <c r="N247" s="303"/>
      <c r="O247" s="303"/>
      <c r="P247" s="303"/>
      <c r="Q247" s="303"/>
      <c r="R247" s="303"/>
      <c r="S247" s="303"/>
      <c r="T247" s="303"/>
      <c r="U247" s="303"/>
      <c r="V247" s="303"/>
      <c r="W247" s="303"/>
      <c r="X247" s="303"/>
      <c r="Y247" s="303"/>
      <c r="Z247" s="303"/>
      <c r="AA247" s="303"/>
      <c r="AB247" s="303"/>
      <c r="AC247" s="303"/>
      <c r="AD247" s="303"/>
      <c r="AG247" s="197">
        <f t="shared" si="32"/>
        <v>18</v>
      </c>
      <c r="AH247" s="197">
        <f t="shared" si="33"/>
        <v>0</v>
      </c>
      <c r="AJ247" s="188">
        <f t="shared" si="34"/>
        <v>0</v>
      </c>
      <c r="AK247" s="189">
        <f t="shared" si="35"/>
        <v>0</v>
      </c>
      <c r="AL247" s="189">
        <f t="shared" si="36"/>
        <v>0</v>
      </c>
      <c r="AM247" s="190">
        <f t="shared" si="37"/>
        <v>0</v>
      </c>
    </row>
    <row r="248" spans="1:39" ht="15" customHeight="1" thickBot="1">
      <c r="A248" s="85"/>
      <c r="B248" s="87"/>
      <c r="C248" s="91" t="s">
        <v>75</v>
      </c>
      <c r="D248" s="400" t="str">
        <f t="shared" si="31"/>
        <v/>
      </c>
      <c r="E248" s="400"/>
      <c r="F248" s="400"/>
      <c r="G248" s="400"/>
      <c r="H248" s="400"/>
      <c r="I248" s="400"/>
      <c r="J248" s="400"/>
      <c r="K248" s="400"/>
      <c r="L248" s="400"/>
      <c r="M248" s="303"/>
      <c r="N248" s="303"/>
      <c r="O248" s="303"/>
      <c r="P248" s="303"/>
      <c r="Q248" s="303"/>
      <c r="R248" s="303"/>
      <c r="S248" s="303"/>
      <c r="T248" s="303"/>
      <c r="U248" s="303"/>
      <c r="V248" s="303"/>
      <c r="W248" s="303"/>
      <c r="X248" s="303"/>
      <c r="Y248" s="303"/>
      <c r="Z248" s="303"/>
      <c r="AA248" s="303"/>
      <c r="AB248" s="303"/>
      <c r="AC248" s="303"/>
      <c r="AD248" s="303"/>
      <c r="AG248" s="197">
        <f t="shared" si="32"/>
        <v>18</v>
      </c>
      <c r="AH248" s="197">
        <f t="shared" si="33"/>
        <v>0</v>
      </c>
      <c r="AJ248" s="188">
        <f t="shared" si="34"/>
        <v>0</v>
      </c>
      <c r="AK248" s="189">
        <f t="shared" si="35"/>
        <v>0</v>
      </c>
      <c r="AL248" s="189">
        <f t="shared" si="36"/>
        <v>0</v>
      </c>
      <c r="AM248" s="190">
        <f t="shared" si="37"/>
        <v>0</v>
      </c>
    </row>
    <row r="249" spans="1:39" ht="15" customHeight="1" thickBot="1">
      <c r="A249" s="85"/>
      <c r="B249" s="87"/>
      <c r="C249" s="91" t="s">
        <v>76</v>
      </c>
      <c r="D249" s="400" t="str">
        <f t="shared" si="31"/>
        <v/>
      </c>
      <c r="E249" s="400"/>
      <c r="F249" s="400"/>
      <c r="G249" s="400"/>
      <c r="H249" s="400"/>
      <c r="I249" s="400"/>
      <c r="J249" s="400"/>
      <c r="K249" s="400"/>
      <c r="L249" s="400"/>
      <c r="M249" s="303"/>
      <c r="N249" s="303"/>
      <c r="O249" s="303"/>
      <c r="P249" s="303"/>
      <c r="Q249" s="303"/>
      <c r="R249" s="303"/>
      <c r="S249" s="303"/>
      <c r="T249" s="303"/>
      <c r="U249" s="303"/>
      <c r="V249" s="303"/>
      <c r="W249" s="303"/>
      <c r="X249" s="303"/>
      <c r="Y249" s="303"/>
      <c r="Z249" s="303"/>
      <c r="AA249" s="303"/>
      <c r="AB249" s="303"/>
      <c r="AC249" s="303"/>
      <c r="AD249" s="303"/>
      <c r="AG249" s="197">
        <f t="shared" si="32"/>
        <v>18</v>
      </c>
      <c r="AH249" s="197">
        <f t="shared" si="33"/>
        <v>0</v>
      </c>
      <c r="AJ249" s="188">
        <f t="shared" si="34"/>
        <v>0</v>
      </c>
      <c r="AK249" s="189">
        <f t="shared" si="35"/>
        <v>0</v>
      </c>
      <c r="AL249" s="189">
        <f t="shared" si="36"/>
        <v>0</v>
      </c>
      <c r="AM249" s="190">
        <f t="shared" si="37"/>
        <v>0</v>
      </c>
    </row>
    <row r="250" spans="1:39" ht="15" customHeight="1" thickBot="1">
      <c r="A250" s="85"/>
      <c r="B250" s="87"/>
      <c r="C250" s="91" t="s">
        <v>77</v>
      </c>
      <c r="D250" s="400" t="str">
        <f t="shared" si="31"/>
        <v/>
      </c>
      <c r="E250" s="400"/>
      <c r="F250" s="400"/>
      <c r="G250" s="400"/>
      <c r="H250" s="400"/>
      <c r="I250" s="400"/>
      <c r="J250" s="400"/>
      <c r="K250" s="400"/>
      <c r="L250" s="400"/>
      <c r="M250" s="303"/>
      <c r="N250" s="303"/>
      <c r="O250" s="303"/>
      <c r="P250" s="303"/>
      <c r="Q250" s="303"/>
      <c r="R250" s="303"/>
      <c r="S250" s="303"/>
      <c r="T250" s="303"/>
      <c r="U250" s="303"/>
      <c r="V250" s="303"/>
      <c r="W250" s="303"/>
      <c r="X250" s="303"/>
      <c r="Y250" s="303"/>
      <c r="Z250" s="303"/>
      <c r="AA250" s="303"/>
      <c r="AB250" s="303"/>
      <c r="AC250" s="303"/>
      <c r="AD250" s="303"/>
      <c r="AG250" s="197">
        <f t="shared" si="32"/>
        <v>18</v>
      </c>
      <c r="AH250" s="197">
        <f t="shared" si="33"/>
        <v>0</v>
      </c>
      <c r="AJ250" s="188">
        <f t="shared" si="34"/>
        <v>0</v>
      </c>
      <c r="AK250" s="189">
        <f t="shared" si="35"/>
        <v>0</v>
      </c>
      <c r="AL250" s="189">
        <f t="shared" si="36"/>
        <v>0</v>
      </c>
      <c r="AM250" s="190">
        <f t="shared" si="37"/>
        <v>0</v>
      </c>
    </row>
    <row r="251" spans="1:39" ht="15" customHeight="1" thickBot="1">
      <c r="A251" s="85"/>
      <c r="B251" s="87"/>
      <c r="C251" s="91" t="s">
        <v>78</v>
      </c>
      <c r="D251" s="400" t="str">
        <f t="shared" si="31"/>
        <v/>
      </c>
      <c r="E251" s="400"/>
      <c r="F251" s="400"/>
      <c r="G251" s="400"/>
      <c r="H251" s="400"/>
      <c r="I251" s="400"/>
      <c r="J251" s="400"/>
      <c r="K251" s="400"/>
      <c r="L251" s="400"/>
      <c r="M251" s="303"/>
      <c r="N251" s="303"/>
      <c r="O251" s="303"/>
      <c r="P251" s="303"/>
      <c r="Q251" s="303"/>
      <c r="R251" s="303"/>
      <c r="S251" s="303"/>
      <c r="T251" s="303"/>
      <c r="U251" s="303"/>
      <c r="V251" s="303"/>
      <c r="W251" s="303"/>
      <c r="X251" s="303"/>
      <c r="Y251" s="303"/>
      <c r="Z251" s="303"/>
      <c r="AA251" s="303"/>
      <c r="AB251" s="303"/>
      <c r="AC251" s="303"/>
      <c r="AD251" s="303"/>
      <c r="AG251" s="197">
        <f t="shared" si="32"/>
        <v>18</v>
      </c>
      <c r="AH251" s="197">
        <f t="shared" si="33"/>
        <v>0</v>
      </c>
      <c r="AJ251" s="188">
        <f t="shared" si="34"/>
        <v>0</v>
      </c>
      <c r="AK251" s="189">
        <f t="shared" si="35"/>
        <v>0</v>
      </c>
      <c r="AL251" s="189">
        <f t="shared" si="36"/>
        <v>0</v>
      </c>
      <c r="AM251" s="190">
        <f t="shared" si="37"/>
        <v>0</v>
      </c>
    </row>
    <row r="252" spans="1:39" ht="15" customHeight="1" thickBot="1">
      <c r="A252" s="85"/>
      <c r="B252" s="87"/>
      <c r="C252" s="91" t="s">
        <v>79</v>
      </c>
      <c r="D252" s="400" t="str">
        <f t="shared" si="31"/>
        <v/>
      </c>
      <c r="E252" s="400"/>
      <c r="F252" s="400"/>
      <c r="G252" s="400"/>
      <c r="H252" s="400"/>
      <c r="I252" s="400"/>
      <c r="J252" s="400"/>
      <c r="K252" s="400"/>
      <c r="L252" s="400"/>
      <c r="M252" s="303"/>
      <c r="N252" s="303"/>
      <c r="O252" s="303"/>
      <c r="P252" s="303"/>
      <c r="Q252" s="303"/>
      <c r="R252" s="303"/>
      <c r="S252" s="303"/>
      <c r="T252" s="303"/>
      <c r="U252" s="303"/>
      <c r="V252" s="303"/>
      <c r="W252" s="303"/>
      <c r="X252" s="303"/>
      <c r="Y252" s="303"/>
      <c r="Z252" s="303"/>
      <c r="AA252" s="303"/>
      <c r="AB252" s="303"/>
      <c r="AC252" s="303"/>
      <c r="AD252" s="303"/>
      <c r="AG252" s="197">
        <f t="shared" si="32"/>
        <v>18</v>
      </c>
      <c r="AH252" s="197">
        <f t="shared" si="33"/>
        <v>0</v>
      </c>
      <c r="AJ252" s="188">
        <f t="shared" si="34"/>
        <v>0</v>
      </c>
      <c r="AK252" s="189">
        <f t="shared" si="35"/>
        <v>0</v>
      </c>
      <c r="AL252" s="189">
        <f t="shared" si="36"/>
        <v>0</v>
      </c>
      <c r="AM252" s="190">
        <f t="shared" si="37"/>
        <v>0</v>
      </c>
    </row>
    <row r="253" spans="1:39" ht="15" customHeight="1" thickBot="1">
      <c r="A253" s="85"/>
      <c r="B253" s="87"/>
      <c r="C253" s="91" t="s">
        <v>80</v>
      </c>
      <c r="D253" s="400" t="str">
        <f t="shared" si="31"/>
        <v/>
      </c>
      <c r="E253" s="400"/>
      <c r="F253" s="400"/>
      <c r="G253" s="400"/>
      <c r="H253" s="400"/>
      <c r="I253" s="400"/>
      <c r="J253" s="400"/>
      <c r="K253" s="400"/>
      <c r="L253" s="400"/>
      <c r="M253" s="303"/>
      <c r="N253" s="303"/>
      <c r="O253" s="303"/>
      <c r="P253" s="303"/>
      <c r="Q253" s="303"/>
      <c r="R253" s="303"/>
      <c r="S253" s="303"/>
      <c r="T253" s="303"/>
      <c r="U253" s="303"/>
      <c r="V253" s="303"/>
      <c r="W253" s="303"/>
      <c r="X253" s="303"/>
      <c r="Y253" s="303"/>
      <c r="Z253" s="303"/>
      <c r="AA253" s="303"/>
      <c r="AB253" s="303"/>
      <c r="AC253" s="303"/>
      <c r="AD253" s="303"/>
      <c r="AG253" s="197">
        <f t="shared" si="32"/>
        <v>18</v>
      </c>
      <c r="AH253" s="197">
        <f t="shared" si="33"/>
        <v>0</v>
      </c>
      <c r="AJ253" s="188">
        <f t="shared" si="34"/>
        <v>0</v>
      </c>
      <c r="AK253" s="189">
        <f t="shared" si="35"/>
        <v>0</v>
      </c>
      <c r="AL253" s="189">
        <f t="shared" si="36"/>
        <v>0</v>
      </c>
      <c r="AM253" s="190">
        <f t="shared" si="37"/>
        <v>0</v>
      </c>
    </row>
    <row r="254" spans="1:39" ht="15" customHeight="1" thickBot="1">
      <c r="A254" s="85"/>
      <c r="B254" s="87"/>
      <c r="C254" s="91" t="s">
        <v>81</v>
      </c>
      <c r="D254" s="400" t="str">
        <f t="shared" si="31"/>
        <v/>
      </c>
      <c r="E254" s="400"/>
      <c r="F254" s="400"/>
      <c r="G254" s="400"/>
      <c r="H254" s="400"/>
      <c r="I254" s="400"/>
      <c r="J254" s="400"/>
      <c r="K254" s="400"/>
      <c r="L254" s="400"/>
      <c r="M254" s="303"/>
      <c r="N254" s="303"/>
      <c r="O254" s="303"/>
      <c r="P254" s="303"/>
      <c r="Q254" s="303"/>
      <c r="R254" s="303"/>
      <c r="S254" s="303"/>
      <c r="T254" s="303"/>
      <c r="U254" s="303"/>
      <c r="V254" s="303"/>
      <c r="W254" s="303"/>
      <c r="X254" s="303"/>
      <c r="Y254" s="303"/>
      <c r="Z254" s="303"/>
      <c r="AA254" s="303"/>
      <c r="AB254" s="303"/>
      <c r="AC254" s="303"/>
      <c r="AD254" s="303"/>
      <c r="AG254" s="197">
        <f t="shared" si="32"/>
        <v>18</v>
      </c>
      <c r="AH254" s="197">
        <f t="shared" si="33"/>
        <v>0</v>
      </c>
      <c r="AJ254" s="188">
        <f t="shared" si="34"/>
        <v>0</v>
      </c>
      <c r="AK254" s="189">
        <f t="shared" si="35"/>
        <v>0</v>
      </c>
      <c r="AL254" s="189">
        <f t="shared" si="36"/>
        <v>0</v>
      </c>
      <c r="AM254" s="190">
        <f t="shared" si="37"/>
        <v>0</v>
      </c>
    </row>
    <row r="255" spans="1:39" ht="15" customHeight="1" thickBot="1">
      <c r="A255" s="85"/>
      <c r="B255" s="87"/>
      <c r="C255" s="91" t="s">
        <v>82</v>
      </c>
      <c r="D255" s="400" t="str">
        <f t="shared" si="31"/>
        <v/>
      </c>
      <c r="E255" s="400"/>
      <c r="F255" s="400"/>
      <c r="G255" s="400"/>
      <c r="H255" s="400"/>
      <c r="I255" s="400"/>
      <c r="J255" s="400"/>
      <c r="K255" s="400"/>
      <c r="L255" s="400"/>
      <c r="M255" s="303"/>
      <c r="N255" s="303"/>
      <c r="O255" s="303"/>
      <c r="P255" s="303"/>
      <c r="Q255" s="303"/>
      <c r="R255" s="303"/>
      <c r="S255" s="303"/>
      <c r="T255" s="303"/>
      <c r="U255" s="303"/>
      <c r="V255" s="303"/>
      <c r="W255" s="303"/>
      <c r="X255" s="303"/>
      <c r="Y255" s="303"/>
      <c r="Z255" s="303"/>
      <c r="AA255" s="303"/>
      <c r="AB255" s="303"/>
      <c r="AC255" s="303"/>
      <c r="AD255" s="303"/>
      <c r="AG255" s="197">
        <f t="shared" si="32"/>
        <v>18</v>
      </c>
      <c r="AH255" s="197">
        <f t="shared" si="33"/>
        <v>0</v>
      </c>
      <c r="AJ255" s="188">
        <f t="shared" si="34"/>
        <v>0</v>
      </c>
      <c r="AK255" s="189">
        <f t="shared" si="35"/>
        <v>0</v>
      </c>
      <c r="AL255" s="189">
        <f t="shared" si="36"/>
        <v>0</v>
      </c>
      <c r="AM255" s="190">
        <f t="shared" si="37"/>
        <v>0</v>
      </c>
    </row>
    <row r="256" spans="1:39" ht="15" customHeight="1" thickBot="1">
      <c r="A256" s="85"/>
      <c r="B256" s="87"/>
      <c r="C256" s="91" t="s">
        <v>83</v>
      </c>
      <c r="D256" s="400" t="str">
        <f t="shared" si="31"/>
        <v/>
      </c>
      <c r="E256" s="400"/>
      <c r="F256" s="400"/>
      <c r="G256" s="400"/>
      <c r="H256" s="400"/>
      <c r="I256" s="400"/>
      <c r="J256" s="400"/>
      <c r="K256" s="400"/>
      <c r="L256" s="400"/>
      <c r="M256" s="303"/>
      <c r="N256" s="303"/>
      <c r="O256" s="303"/>
      <c r="P256" s="303"/>
      <c r="Q256" s="303"/>
      <c r="R256" s="303"/>
      <c r="S256" s="303"/>
      <c r="T256" s="303"/>
      <c r="U256" s="303"/>
      <c r="V256" s="303"/>
      <c r="W256" s="303"/>
      <c r="X256" s="303"/>
      <c r="Y256" s="303"/>
      <c r="Z256" s="303"/>
      <c r="AA256" s="303"/>
      <c r="AB256" s="303"/>
      <c r="AC256" s="303"/>
      <c r="AD256" s="303"/>
      <c r="AG256" s="197">
        <f t="shared" si="32"/>
        <v>18</v>
      </c>
      <c r="AH256" s="197">
        <f t="shared" si="33"/>
        <v>0</v>
      </c>
      <c r="AJ256" s="188">
        <f t="shared" si="34"/>
        <v>0</v>
      </c>
      <c r="AK256" s="189">
        <f t="shared" si="35"/>
        <v>0</v>
      </c>
      <c r="AL256" s="189">
        <f t="shared" si="36"/>
        <v>0</v>
      </c>
      <c r="AM256" s="190">
        <f t="shared" si="37"/>
        <v>0</v>
      </c>
    </row>
    <row r="257" spans="1:39" ht="15" customHeight="1" thickBot="1">
      <c r="A257" s="85"/>
      <c r="B257" s="87"/>
      <c r="C257" s="91" t="s">
        <v>84</v>
      </c>
      <c r="D257" s="400" t="str">
        <f t="shared" si="31"/>
        <v/>
      </c>
      <c r="E257" s="400"/>
      <c r="F257" s="400"/>
      <c r="G257" s="400"/>
      <c r="H257" s="400"/>
      <c r="I257" s="400"/>
      <c r="J257" s="400"/>
      <c r="K257" s="400"/>
      <c r="L257" s="400"/>
      <c r="M257" s="303"/>
      <c r="N257" s="303"/>
      <c r="O257" s="303"/>
      <c r="P257" s="303"/>
      <c r="Q257" s="303"/>
      <c r="R257" s="303"/>
      <c r="S257" s="303"/>
      <c r="T257" s="303"/>
      <c r="U257" s="303"/>
      <c r="V257" s="303"/>
      <c r="W257" s="303"/>
      <c r="X257" s="303"/>
      <c r="Y257" s="303"/>
      <c r="Z257" s="303"/>
      <c r="AA257" s="303"/>
      <c r="AB257" s="303"/>
      <c r="AC257" s="303"/>
      <c r="AD257" s="303"/>
      <c r="AG257" s="197">
        <f t="shared" si="32"/>
        <v>18</v>
      </c>
      <c r="AH257" s="197">
        <f t="shared" si="33"/>
        <v>0</v>
      </c>
      <c r="AJ257" s="188">
        <f t="shared" si="34"/>
        <v>0</v>
      </c>
      <c r="AK257" s="189">
        <f t="shared" si="35"/>
        <v>0</v>
      </c>
      <c r="AL257" s="189">
        <f t="shared" si="36"/>
        <v>0</v>
      </c>
      <c r="AM257" s="190">
        <f t="shared" si="37"/>
        <v>0</v>
      </c>
    </row>
    <row r="258" spans="1:39" ht="15" customHeight="1" thickBot="1">
      <c r="A258" s="85"/>
      <c r="B258" s="87"/>
      <c r="C258" s="91" t="s">
        <v>85</v>
      </c>
      <c r="D258" s="400" t="str">
        <f t="shared" si="31"/>
        <v/>
      </c>
      <c r="E258" s="400"/>
      <c r="F258" s="400"/>
      <c r="G258" s="400"/>
      <c r="H258" s="400"/>
      <c r="I258" s="400"/>
      <c r="J258" s="400"/>
      <c r="K258" s="400"/>
      <c r="L258" s="400"/>
      <c r="M258" s="303"/>
      <c r="N258" s="303"/>
      <c r="O258" s="303"/>
      <c r="P258" s="303"/>
      <c r="Q258" s="303"/>
      <c r="R258" s="303"/>
      <c r="S258" s="303"/>
      <c r="T258" s="303"/>
      <c r="U258" s="303"/>
      <c r="V258" s="303"/>
      <c r="W258" s="303"/>
      <c r="X258" s="303"/>
      <c r="Y258" s="303"/>
      <c r="Z258" s="303"/>
      <c r="AA258" s="303"/>
      <c r="AB258" s="303"/>
      <c r="AC258" s="303"/>
      <c r="AD258" s="303"/>
      <c r="AG258" s="197">
        <f t="shared" si="32"/>
        <v>18</v>
      </c>
      <c r="AH258" s="197">
        <f t="shared" si="33"/>
        <v>0</v>
      </c>
      <c r="AJ258" s="188">
        <f t="shared" si="34"/>
        <v>0</v>
      </c>
      <c r="AK258" s="189">
        <f t="shared" si="35"/>
        <v>0</v>
      </c>
      <c r="AL258" s="189">
        <f t="shared" si="36"/>
        <v>0</v>
      </c>
      <c r="AM258" s="190">
        <f t="shared" si="37"/>
        <v>0</v>
      </c>
    </row>
    <row r="259" spans="1:39" ht="15" customHeight="1" thickBot="1">
      <c r="A259" s="85"/>
      <c r="B259" s="87"/>
      <c r="C259" s="91" t="s">
        <v>86</v>
      </c>
      <c r="D259" s="400" t="str">
        <f t="shared" si="31"/>
        <v/>
      </c>
      <c r="E259" s="400"/>
      <c r="F259" s="400"/>
      <c r="G259" s="400"/>
      <c r="H259" s="400"/>
      <c r="I259" s="400"/>
      <c r="J259" s="400"/>
      <c r="K259" s="400"/>
      <c r="L259" s="400"/>
      <c r="M259" s="303"/>
      <c r="N259" s="303"/>
      <c r="O259" s="303"/>
      <c r="P259" s="303"/>
      <c r="Q259" s="303"/>
      <c r="R259" s="303"/>
      <c r="S259" s="303"/>
      <c r="T259" s="303"/>
      <c r="U259" s="303"/>
      <c r="V259" s="303"/>
      <c r="W259" s="303"/>
      <c r="X259" s="303"/>
      <c r="Y259" s="303"/>
      <c r="Z259" s="303"/>
      <c r="AA259" s="303"/>
      <c r="AB259" s="303"/>
      <c r="AC259" s="303"/>
      <c r="AD259" s="303"/>
      <c r="AG259" s="197">
        <f t="shared" si="32"/>
        <v>18</v>
      </c>
      <c r="AH259" s="197">
        <f t="shared" si="33"/>
        <v>0</v>
      </c>
      <c r="AJ259" s="188">
        <f t="shared" si="34"/>
        <v>0</v>
      </c>
      <c r="AK259" s="189">
        <f t="shared" si="35"/>
        <v>0</v>
      </c>
      <c r="AL259" s="189">
        <f t="shared" si="36"/>
        <v>0</v>
      </c>
      <c r="AM259" s="190">
        <f t="shared" si="37"/>
        <v>0</v>
      </c>
    </row>
    <row r="260" spans="1:39" ht="15" customHeight="1" thickBot="1">
      <c r="A260" s="85"/>
      <c r="B260" s="87"/>
      <c r="C260" s="91" t="s">
        <v>87</v>
      </c>
      <c r="D260" s="400" t="str">
        <f t="shared" si="31"/>
        <v/>
      </c>
      <c r="E260" s="400"/>
      <c r="F260" s="400"/>
      <c r="G260" s="400"/>
      <c r="H260" s="400"/>
      <c r="I260" s="400"/>
      <c r="J260" s="400"/>
      <c r="K260" s="400"/>
      <c r="L260" s="400"/>
      <c r="M260" s="303"/>
      <c r="N260" s="303"/>
      <c r="O260" s="303"/>
      <c r="P260" s="303"/>
      <c r="Q260" s="303"/>
      <c r="R260" s="303"/>
      <c r="S260" s="303"/>
      <c r="T260" s="303"/>
      <c r="U260" s="303"/>
      <c r="V260" s="303"/>
      <c r="W260" s="303"/>
      <c r="X260" s="303"/>
      <c r="Y260" s="303"/>
      <c r="Z260" s="303"/>
      <c r="AA260" s="303"/>
      <c r="AB260" s="303"/>
      <c r="AC260" s="303"/>
      <c r="AD260" s="303"/>
      <c r="AG260" s="197">
        <f t="shared" si="32"/>
        <v>18</v>
      </c>
      <c r="AH260" s="197">
        <f t="shared" si="33"/>
        <v>0</v>
      </c>
      <c r="AJ260" s="188">
        <f t="shared" si="34"/>
        <v>0</v>
      </c>
      <c r="AK260" s="189">
        <f t="shared" si="35"/>
        <v>0</v>
      </c>
      <c r="AL260" s="189">
        <f t="shared" si="36"/>
        <v>0</v>
      </c>
      <c r="AM260" s="190">
        <f t="shared" si="37"/>
        <v>0</v>
      </c>
    </row>
    <row r="261" spans="1:39" ht="15" customHeight="1" thickBot="1">
      <c r="A261" s="85"/>
      <c r="B261" s="87"/>
      <c r="C261" s="91" t="s">
        <v>88</v>
      </c>
      <c r="D261" s="400" t="str">
        <f t="shared" si="31"/>
        <v/>
      </c>
      <c r="E261" s="400"/>
      <c r="F261" s="400"/>
      <c r="G261" s="400"/>
      <c r="H261" s="400"/>
      <c r="I261" s="400"/>
      <c r="J261" s="400"/>
      <c r="K261" s="400"/>
      <c r="L261" s="400"/>
      <c r="M261" s="303"/>
      <c r="N261" s="303"/>
      <c r="O261" s="303"/>
      <c r="P261" s="303"/>
      <c r="Q261" s="303"/>
      <c r="R261" s="303"/>
      <c r="S261" s="303"/>
      <c r="T261" s="303"/>
      <c r="U261" s="303"/>
      <c r="V261" s="303"/>
      <c r="W261" s="303"/>
      <c r="X261" s="303"/>
      <c r="Y261" s="303"/>
      <c r="Z261" s="303"/>
      <c r="AA261" s="303"/>
      <c r="AB261" s="303"/>
      <c r="AC261" s="303"/>
      <c r="AD261" s="303"/>
      <c r="AG261" s="197">
        <f t="shared" si="32"/>
        <v>18</v>
      </c>
      <c r="AH261" s="197">
        <f t="shared" si="33"/>
        <v>0</v>
      </c>
      <c r="AJ261" s="188">
        <f t="shared" si="34"/>
        <v>0</v>
      </c>
      <c r="AK261" s="189">
        <f t="shared" si="35"/>
        <v>0</v>
      </c>
      <c r="AL261" s="189">
        <f t="shared" si="36"/>
        <v>0</v>
      </c>
      <c r="AM261" s="190">
        <f t="shared" si="37"/>
        <v>0</v>
      </c>
    </row>
    <row r="262" spans="1:39" ht="15" customHeight="1" thickBot="1">
      <c r="A262" s="85"/>
      <c r="B262" s="87"/>
      <c r="C262" s="91" t="s">
        <v>89</v>
      </c>
      <c r="D262" s="400" t="str">
        <f t="shared" si="31"/>
        <v/>
      </c>
      <c r="E262" s="400"/>
      <c r="F262" s="400"/>
      <c r="G262" s="400"/>
      <c r="H262" s="400"/>
      <c r="I262" s="400"/>
      <c r="J262" s="400"/>
      <c r="K262" s="400"/>
      <c r="L262" s="400"/>
      <c r="M262" s="303"/>
      <c r="N262" s="303"/>
      <c r="O262" s="303"/>
      <c r="P262" s="303"/>
      <c r="Q262" s="303"/>
      <c r="R262" s="303"/>
      <c r="S262" s="303"/>
      <c r="T262" s="303"/>
      <c r="U262" s="303"/>
      <c r="V262" s="303"/>
      <c r="W262" s="303"/>
      <c r="X262" s="303"/>
      <c r="Y262" s="303"/>
      <c r="Z262" s="303"/>
      <c r="AA262" s="303"/>
      <c r="AB262" s="303"/>
      <c r="AC262" s="303"/>
      <c r="AD262" s="303"/>
      <c r="AG262" s="197">
        <f t="shared" si="32"/>
        <v>18</v>
      </c>
      <c r="AH262" s="197">
        <f t="shared" si="33"/>
        <v>0</v>
      </c>
      <c r="AJ262" s="188">
        <f t="shared" si="34"/>
        <v>0</v>
      </c>
      <c r="AK262" s="189">
        <f t="shared" si="35"/>
        <v>0</v>
      </c>
      <c r="AL262" s="189">
        <f t="shared" si="36"/>
        <v>0</v>
      </c>
      <c r="AM262" s="190">
        <f t="shared" si="37"/>
        <v>0</v>
      </c>
    </row>
    <row r="263" spans="1:39" ht="15" customHeight="1" thickBot="1">
      <c r="A263" s="85"/>
      <c r="B263" s="87"/>
      <c r="C263" s="91" t="s">
        <v>90</v>
      </c>
      <c r="D263" s="400" t="str">
        <f t="shared" si="31"/>
        <v/>
      </c>
      <c r="E263" s="400"/>
      <c r="F263" s="400"/>
      <c r="G263" s="400"/>
      <c r="H263" s="400"/>
      <c r="I263" s="400"/>
      <c r="J263" s="400"/>
      <c r="K263" s="400"/>
      <c r="L263" s="400"/>
      <c r="M263" s="303"/>
      <c r="N263" s="303"/>
      <c r="O263" s="303"/>
      <c r="P263" s="303"/>
      <c r="Q263" s="303"/>
      <c r="R263" s="303"/>
      <c r="S263" s="303"/>
      <c r="T263" s="303"/>
      <c r="U263" s="303"/>
      <c r="V263" s="303"/>
      <c r="W263" s="303"/>
      <c r="X263" s="303"/>
      <c r="Y263" s="303"/>
      <c r="Z263" s="303"/>
      <c r="AA263" s="303"/>
      <c r="AB263" s="303"/>
      <c r="AC263" s="303"/>
      <c r="AD263" s="303"/>
      <c r="AG263" s="197">
        <f t="shared" si="32"/>
        <v>18</v>
      </c>
      <c r="AH263" s="197">
        <f t="shared" si="33"/>
        <v>0</v>
      </c>
      <c r="AJ263" s="188">
        <f t="shared" si="34"/>
        <v>0</v>
      </c>
      <c r="AK263" s="189">
        <f t="shared" si="35"/>
        <v>0</v>
      </c>
      <c r="AL263" s="189">
        <f t="shared" si="36"/>
        <v>0</v>
      </c>
      <c r="AM263" s="190">
        <f t="shared" si="37"/>
        <v>0</v>
      </c>
    </row>
    <row r="264" spans="1:39" ht="15" customHeight="1" thickBot="1">
      <c r="A264" s="85"/>
      <c r="B264" s="87"/>
      <c r="C264" s="91" t="s">
        <v>91</v>
      </c>
      <c r="D264" s="400" t="str">
        <f t="shared" si="31"/>
        <v/>
      </c>
      <c r="E264" s="400"/>
      <c r="F264" s="400"/>
      <c r="G264" s="400"/>
      <c r="H264" s="400"/>
      <c r="I264" s="400"/>
      <c r="J264" s="400"/>
      <c r="K264" s="400"/>
      <c r="L264" s="400"/>
      <c r="M264" s="303"/>
      <c r="N264" s="303"/>
      <c r="O264" s="303"/>
      <c r="P264" s="303"/>
      <c r="Q264" s="303"/>
      <c r="R264" s="303"/>
      <c r="S264" s="303"/>
      <c r="T264" s="303"/>
      <c r="U264" s="303"/>
      <c r="V264" s="303"/>
      <c r="W264" s="303"/>
      <c r="X264" s="303"/>
      <c r="Y264" s="303"/>
      <c r="Z264" s="303"/>
      <c r="AA264" s="303"/>
      <c r="AB264" s="303"/>
      <c r="AC264" s="303"/>
      <c r="AD264" s="303"/>
      <c r="AG264" s="197">
        <f t="shared" si="32"/>
        <v>18</v>
      </c>
      <c r="AH264" s="197">
        <f t="shared" si="33"/>
        <v>0</v>
      </c>
      <c r="AJ264" s="188">
        <f t="shared" si="34"/>
        <v>0</v>
      </c>
      <c r="AK264" s="189">
        <f t="shared" si="35"/>
        <v>0</v>
      </c>
      <c r="AL264" s="189">
        <f t="shared" si="36"/>
        <v>0</v>
      </c>
      <c r="AM264" s="190">
        <f t="shared" si="37"/>
        <v>0</v>
      </c>
    </row>
    <row r="265" spans="1:39" ht="15" customHeight="1" thickBot="1">
      <c r="A265" s="85"/>
      <c r="B265" s="87"/>
      <c r="C265" s="91" t="s">
        <v>92</v>
      </c>
      <c r="D265" s="400" t="str">
        <f t="shared" si="31"/>
        <v/>
      </c>
      <c r="E265" s="400"/>
      <c r="F265" s="400"/>
      <c r="G265" s="400"/>
      <c r="H265" s="400"/>
      <c r="I265" s="400"/>
      <c r="J265" s="400"/>
      <c r="K265" s="400"/>
      <c r="L265" s="400"/>
      <c r="M265" s="303"/>
      <c r="N265" s="303"/>
      <c r="O265" s="303"/>
      <c r="P265" s="303"/>
      <c r="Q265" s="303"/>
      <c r="R265" s="303"/>
      <c r="S265" s="303"/>
      <c r="T265" s="303"/>
      <c r="U265" s="303"/>
      <c r="V265" s="303"/>
      <c r="W265" s="303"/>
      <c r="X265" s="303"/>
      <c r="Y265" s="303"/>
      <c r="Z265" s="303"/>
      <c r="AA265" s="303"/>
      <c r="AB265" s="303"/>
      <c r="AC265" s="303"/>
      <c r="AD265" s="303"/>
      <c r="AG265" s="197">
        <f t="shared" si="32"/>
        <v>18</v>
      </c>
      <c r="AH265" s="197">
        <f t="shared" si="33"/>
        <v>0</v>
      </c>
      <c r="AJ265" s="188">
        <f t="shared" si="34"/>
        <v>0</v>
      </c>
      <c r="AK265" s="189">
        <f t="shared" si="35"/>
        <v>0</v>
      </c>
      <c r="AL265" s="189">
        <f t="shared" si="36"/>
        <v>0</v>
      </c>
      <c r="AM265" s="190">
        <f t="shared" si="37"/>
        <v>0</v>
      </c>
    </row>
    <row r="266" spans="1:39" ht="15" customHeight="1" thickBot="1">
      <c r="A266" s="85"/>
      <c r="B266" s="87"/>
      <c r="C266" s="91" t="s">
        <v>105</v>
      </c>
      <c r="D266" s="400" t="str">
        <f t="shared" si="31"/>
        <v/>
      </c>
      <c r="E266" s="400"/>
      <c r="F266" s="400"/>
      <c r="G266" s="400"/>
      <c r="H266" s="400"/>
      <c r="I266" s="400"/>
      <c r="J266" s="400"/>
      <c r="K266" s="400"/>
      <c r="L266" s="400"/>
      <c r="M266" s="303"/>
      <c r="N266" s="303"/>
      <c r="O266" s="303"/>
      <c r="P266" s="303"/>
      <c r="Q266" s="303"/>
      <c r="R266" s="303"/>
      <c r="S266" s="303"/>
      <c r="T266" s="303"/>
      <c r="U266" s="303"/>
      <c r="V266" s="303"/>
      <c r="W266" s="303"/>
      <c r="X266" s="303"/>
      <c r="Y266" s="303"/>
      <c r="Z266" s="303"/>
      <c r="AA266" s="303"/>
      <c r="AB266" s="303"/>
      <c r="AC266" s="303"/>
      <c r="AD266" s="303"/>
      <c r="AG266" s="197">
        <f t="shared" si="32"/>
        <v>18</v>
      </c>
      <c r="AH266" s="197">
        <f t="shared" si="33"/>
        <v>0</v>
      </c>
      <c r="AJ266" s="188">
        <f t="shared" si="34"/>
        <v>0</v>
      </c>
      <c r="AK266" s="189">
        <f t="shared" si="35"/>
        <v>0</v>
      </c>
      <c r="AL266" s="189">
        <f t="shared" si="36"/>
        <v>0</v>
      </c>
      <c r="AM266" s="190">
        <f t="shared" si="37"/>
        <v>0</v>
      </c>
    </row>
    <row r="267" spans="1:39" ht="15" customHeight="1" thickBot="1">
      <c r="A267" s="85"/>
      <c r="B267" s="87"/>
      <c r="C267" s="91" t="s">
        <v>106</v>
      </c>
      <c r="D267" s="400" t="str">
        <f t="shared" si="31"/>
        <v/>
      </c>
      <c r="E267" s="400"/>
      <c r="F267" s="400"/>
      <c r="G267" s="400"/>
      <c r="H267" s="400"/>
      <c r="I267" s="400"/>
      <c r="J267" s="400"/>
      <c r="K267" s="400"/>
      <c r="L267" s="400"/>
      <c r="M267" s="303"/>
      <c r="N267" s="303"/>
      <c r="O267" s="303"/>
      <c r="P267" s="303"/>
      <c r="Q267" s="303"/>
      <c r="R267" s="303"/>
      <c r="S267" s="303"/>
      <c r="T267" s="303"/>
      <c r="U267" s="303"/>
      <c r="V267" s="303"/>
      <c r="W267" s="303"/>
      <c r="X267" s="303"/>
      <c r="Y267" s="303"/>
      <c r="Z267" s="303"/>
      <c r="AA267" s="303"/>
      <c r="AB267" s="303"/>
      <c r="AC267" s="303"/>
      <c r="AD267" s="303"/>
      <c r="AG267" s="197">
        <f t="shared" ref="AG267:AG330" si="38">+COUNTBLANK(M267:AD267)</f>
        <v>18</v>
      </c>
      <c r="AH267" s="197">
        <f t="shared" ref="AH267:AH330" si="39">+IF($AG$227=$AH$227,0,IF(OR(AND(D267&lt;&gt;"",AG267=15),AND(D267="",AG267=18)),0,1))</f>
        <v>0</v>
      </c>
      <c r="AJ267" s="188">
        <f t="shared" si="34"/>
        <v>0</v>
      </c>
      <c r="AK267" s="189">
        <f t="shared" si="35"/>
        <v>0</v>
      </c>
      <c r="AL267" s="189">
        <f t="shared" si="36"/>
        <v>0</v>
      </c>
      <c r="AM267" s="190">
        <f t="shared" si="37"/>
        <v>0</v>
      </c>
    </row>
    <row r="268" spans="1:39" ht="15" customHeight="1" thickBot="1">
      <c r="A268" s="85"/>
      <c r="B268" s="87"/>
      <c r="C268" s="91" t="s">
        <v>107</v>
      </c>
      <c r="D268" s="400" t="str">
        <f t="shared" si="31"/>
        <v/>
      </c>
      <c r="E268" s="400"/>
      <c r="F268" s="400"/>
      <c r="G268" s="400"/>
      <c r="H268" s="400"/>
      <c r="I268" s="400"/>
      <c r="J268" s="400"/>
      <c r="K268" s="400"/>
      <c r="L268" s="400"/>
      <c r="M268" s="303"/>
      <c r="N268" s="303"/>
      <c r="O268" s="303"/>
      <c r="P268" s="303"/>
      <c r="Q268" s="303"/>
      <c r="R268" s="303"/>
      <c r="S268" s="303"/>
      <c r="T268" s="303"/>
      <c r="U268" s="303"/>
      <c r="V268" s="303"/>
      <c r="W268" s="303"/>
      <c r="X268" s="303"/>
      <c r="Y268" s="303"/>
      <c r="Z268" s="303"/>
      <c r="AA268" s="303"/>
      <c r="AB268" s="303"/>
      <c r="AC268" s="303"/>
      <c r="AD268" s="303"/>
      <c r="AG268" s="197">
        <f t="shared" si="38"/>
        <v>18</v>
      </c>
      <c r="AH268" s="197">
        <f t="shared" si="39"/>
        <v>0</v>
      </c>
      <c r="AJ268" s="188">
        <f t="shared" si="34"/>
        <v>0</v>
      </c>
      <c r="AK268" s="189">
        <f t="shared" si="35"/>
        <v>0</v>
      </c>
      <c r="AL268" s="189">
        <f t="shared" si="36"/>
        <v>0</v>
      </c>
      <c r="AM268" s="190">
        <f t="shared" si="37"/>
        <v>0</v>
      </c>
    </row>
    <row r="269" spans="1:39" ht="15" customHeight="1" thickBot="1">
      <c r="A269" s="85"/>
      <c r="B269" s="87"/>
      <c r="C269" s="91" t="s">
        <v>108</v>
      </c>
      <c r="D269" s="400" t="str">
        <f t="shared" si="31"/>
        <v/>
      </c>
      <c r="E269" s="400"/>
      <c r="F269" s="400"/>
      <c r="G269" s="400"/>
      <c r="H269" s="400"/>
      <c r="I269" s="400"/>
      <c r="J269" s="400"/>
      <c r="K269" s="400"/>
      <c r="L269" s="400"/>
      <c r="M269" s="303"/>
      <c r="N269" s="303"/>
      <c r="O269" s="303"/>
      <c r="P269" s="303"/>
      <c r="Q269" s="303"/>
      <c r="R269" s="303"/>
      <c r="S269" s="303"/>
      <c r="T269" s="303"/>
      <c r="U269" s="303"/>
      <c r="V269" s="303"/>
      <c r="W269" s="303"/>
      <c r="X269" s="303"/>
      <c r="Y269" s="303"/>
      <c r="Z269" s="303"/>
      <c r="AA269" s="303"/>
      <c r="AB269" s="303"/>
      <c r="AC269" s="303"/>
      <c r="AD269" s="303"/>
      <c r="AG269" s="197">
        <f t="shared" si="38"/>
        <v>18</v>
      </c>
      <c r="AH269" s="197">
        <f t="shared" si="39"/>
        <v>0</v>
      </c>
      <c r="AJ269" s="188">
        <f t="shared" si="34"/>
        <v>0</v>
      </c>
      <c r="AK269" s="189">
        <f t="shared" si="35"/>
        <v>0</v>
      </c>
      <c r="AL269" s="189">
        <f t="shared" si="36"/>
        <v>0</v>
      </c>
      <c r="AM269" s="190">
        <f t="shared" si="37"/>
        <v>0</v>
      </c>
    </row>
    <row r="270" spans="1:39" ht="15" customHeight="1" thickBot="1">
      <c r="A270" s="85"/>
      <c r="B270" s="87"/>
      <c r="C270" s="91" t="s">
        <v>109</v>
      </c>
      <c r="D270" s="400" t="str">
        <f t="shared" si="31"/>
        <v/>
      </c>
      <c r="E270" s="400"/>
      <c r="F270" s="400"/>
      <c r="G270" s="400"/>
      <c r="H270" s="400"/>
      <c r="I270" s="400"/>
      <c r="J270" s="400"/>
      <c r="K270" s="400"/>
      <c r="L270" s="400"/>
      <c r="M270" s="303"/>
      <c r="N270" s="303"/>
      <c r="O270" s="303"/>
      <c r="P270" s="303"/>
      <c r="Q270" s="303"/>
      <c r="R270" s="303"/>
      <c r="S270" s="303"/>
      <c r="T270" s="303"/>
      <c r="U270" s="303"/>
      <c r="V270" s="303"/>
      <c r="W270" s="303"/>
      <c r="X270" s="303"/>
      <c r="Y270" s="303"/>
      <c r="Z270" s="303"/>
      <c r="AA270" s="303"/>
      <c r="AB270" s="303"/>
      <c r="AC270" s="303"/>
      <c r="AD270" s="303"/>
      <c r="AG270" s="197">
        <f t="shared" si="38"/>
        <v>18</v>
      </c>
      <c r="AH270" s="197">
        <f t="shared" si="39"/>
        <v>0</v>
      </c>
      <c r="AJ270" s="188">
        <f t="shared" si="34"/>
        <v>0</v>
      </c>
      <c r="AK270" s="189">
        <f t="shared" si="35"/>
        <v>0</v>
      </c>
      <c r="AL270" s="189">
        <f t="shared" si="36"/>
        <v>0</v>
      </c>
      <c r="AM270" s="190">
        <f t="shared" si="37"/>
        <v>0</v>
      </c>
    </row>
    <row r="271" spans="1:39" ht="15" customHeight="1" thickBot="1">
      <c r="A271" s="85"/>
      <c r="B271" s="87"/>
      <c r="C271" s="91" t="s">
        <v>110</v>
      </c>
      <c r="D271" s="400" t="str">
        <f t="shared" si="31"/>
        <v/>
      </c>
      <c r="E271" s="400"/>
      <c r="F271" s="400"/>
      <c r="G271" s="400"/>
      <c r="H271" s="400"/>
      <c r="I271" s="400"/>
      <c r="J271" s="400"/>
      <c r="K271" s="400"/>
      <c r="L271" s="400"/>
      <c r="M271" s="303"/>
      <c r="N271" s="303"/>
      <c r="O271" s="303"/>
      <c r="P271" s="303"/>
      <c r="Q271" s="303"/>
      <c r="R271" s="303"/>
      <c r="S271" s="303"/>
      <c r="T271" s="303"/>
      <c r="U271" s="303"/>
      <c r="V271" s="303"/>
      <c r="W271" s="303"/>
      <c r="X271" s="303"/>
      <c r="Y271" s="303"/>
      <c r="Z271" s="303"/>
      <c r="AA271" s="303"/>
      <c r="AB271" s="303"/>
      <c r="AC271" s="303"/>
      <c r="AD271" s="303"/>
      <c r="AG271" s="197">
        <f t="shared" si="38"/>
        <v>18</v>
      </c>
      <c r="AH271" s="197">
        <f t="shared" si="39"/>
        <v>0</v>
      </c>
      <c r="AJ271" s="188">
        <f t="shared" si="34"/>
        <v>0</v>
      </c>
      <c r="AK271" s="189">
        <f t="shared" si="35"/>
        <v>0</v>
      </c>
      <c r="AL271" s="189">
        <f t="shared" si="36"/>
        <v>0</v>
      </c>
      <c r="AM271" s="190">
        <f t="shared" si="37"/>
        <v>0</v>
      </c>
    </row>
    <row r="272" spans="1:39" ht="15" customHeight="1" thickBot="1">
      <c r="A272" s="85"/>
      <c r="B272" s="87"/>
      <c r="C272" s="91" t="s">
        <v>111</v>
      </c>
      <c r="D272" s="400" t="str">
        <f t="shared" si="31"/>
        <v/>
      </c>
      <c r="E272" s="400"/>
      <c r="F272" s="400"/>
      <c r="G272" s="400"/>
      <c r="H272" s="400"/>
      <c r="I272" s="400"/>
      <c r="J272" s="400"/>
      <c r="K272" s="400"/>
      <c r="L272" s="400"/>
      <c r="M272" s="303"/>
      <c r="N272" s="303"/>
      <c r="O272" s="303"/>
      <c r="P272" s="303"/>
      <c r="Q272" s="303"/>
      <c r="R272" s="303"/>
      <c r="S272" s="303"/>
      <c r="T272" s="303"/>
      <c r="U272" s="303"/>
      <c r="V272" s="303"/>
      <c r="W272" s="303"/>
      <c r="X272" s="303"/>
      <c r="Y272" s="303"/>
      <c r="Z272" s="303"/>
      <c r="AA272" s="303"/>
      <c r="AB272" s="303"/>
      <c r="AC272" s="303"/>
      <c r="AD272" s="303"/>
      <c r="AG272" s="197">
        <f t="shared" si="38"/>
        <v>18</v>
      </c>
      <c r="AH272" s="197">
        <f t="shared" si="39"/>
        <v>0</v>
      </c>
      <c r="AJ272" s="188">
        <f t="shared" si="34"/>
        <v>0</v>
      </c>
      <c r="AK272" s="189">
        <f t="shared" si="35"/>
        <v>0</v>
      </c>
      <c r="AL272" s="189">
        <f t="shared" si="36"/>
        <v>0</v>
      </c>
      <c r="AM272" s="190">
        <f t="shared" si="37"/>
        <v>0</v>
      </c>
    </row>
    <row r="273" spans="1:39" ht="15" customHeight="1" thickBot="1">
      <c r="A273" s="85"/>
      <c r="B273" s="87"/>
      <c r="C273" s="91" t="s">
        <v>112</v>
      </c>
      <c r="D273" s="400" t="str">
        <f t="shared" si="31"/>
        <v/>
      </c>
      <c r="E273" s="400"/>
      <c r="F273" s="400"/>
      <c r="G273" s="400"/>
      <c r="H273" s="400"/>
      <c r="I273" s="400"/>
      <c r="J273" s="400"/>
      <c r="K273" s="400"/>
      <c r="L273" s="400"/>
      <c r="M273" s="303"/>
      <c r="N273" s="303"/>
      <c r="O273" s="303"/>
      <c r="P273" s="303"/>
      <c r="Q273" s="303"/>
      <c r="R273" s="303"/>
      <c r="S273" s="303"/>
      <c r="T273" s="303"/>
      <c r="U273" s="303"/>
      <c r="V273" s="303"/>
      <c r="W273" s="303"/>
      <c r="X273" s="303"/>
      <c r="Y273" s="303"/>
      <c r="Z273" s="303"/>
      <c r="AA273" s="303"/>
      <c r="AB273" s="303"/>
      <c r="AC273" s="303"/>
      <c r="AD273" s="303"/>
      <c r="AG273" s="197">
        <f t="shared" si="38"/>
        <v>18</v>
      </c>
      <c r="AH273" s="197">
        <f t="shared" si="39"/>
        <v>0</v>
      </c>
      <c r="AJ273" s="188">
        <f t="shared" si="34"/>
        <v>0</v>
      </c>
      <c r="AK273" s="189">
        <f t="shared" si="35"/>
        <v>0</v>
      </c>
      <c r="AL273" s="189">
        <f t="shared" si="36"/>
        <v>0</v>
      </c>
      <c r="AM273" s="190">
        <f t="shared" si="37"/>
        <v>0</v>
      </c>
    </row>
    <row r="274" spans="1:39" ht="15" customHeight="1" thickBot="1">
      <c r="A274" s="85"/>
      <c r="B274" s="87"/>
      <c r="C274" s="91" t="s">
        <v>113</v>
      </c>
      <c r="D274" s="400" t="str">
        <f t="shared" si="31"/>
        <v/>
      </c>
      <c r="E274" s="400"/>
      <c r="F274" s="400"/>
      <c r="G274" s="400"/>
      <c r="H274" s="400"/>
      <c r="I274" s="400"/>
      <c r="J274" s="400"/>
      <c r="K274" s="400"/>
      <c r="L274" s="400"/>
      <c r="M274" s="303"/>
      <c r="N274" s="303"/>
      <c r="O274" s="303"/>
      <c r="P274" s="303"/>
      <c r="Q274" s="303"/>
      <c r="R274" s="303"/>
      <c r="S274" s="303"/>
      <c r="T274" s="303"/>
      <c r="U274" s="303"/>
      <c r="V274" s="303"/>
      <c r="W274" s="303"/>
      <c r="X274" s="303"/>
      <c r="Y274" s="303"/>
      <c r="Z274" s="303"/>
      <c r="AA274" s="303"/>
      <c r="AB274" s="303"/>
      <c r="AC274" s="303"/>
      <c r="AD274" s="303"/>
      <c r="AG274" s="197">
        <f t="shared" si="38"/>
        <v>18</v>
      </c>
      <c r="AH274" s="197">
        <f t="shared" si="39"/>
        <v>0</v>
      </c>
      <c r="AJ274" s="188">
        <f t="shared" si="34"/>
        <v>0</v>
      </c>
      <c r="AK274" s="189">
        <f t="shared" si="35"/>
        <v>0</v>
      </c>
      <c r="AL274" s="189">
        <f t="shared" si="36"/>
        <v>0</v>
      </c>
      <c r="AM274" s="190">
        <f t="shared" si="37"/>
        <v>0</v>
      </c>
    </row>
    <row r="275" spans="1:39" ht="15" customHeight="1" thickBot="1">
      <c r="A275" s="85"/>
      <c r="B275" s="87"/>
      <c r="C275" s="91" t="s">
        <v>114</v>
      </c>
      <c r="D275" s="400" t="str">
        <f t="shared" si="31"/>
        <v/>
      </c>
      <c r="E275" s="400"/>
      <c r="F275" s="400"/>
      <c r="G275" s="400"/>
      <c r="H275" s="400"/>
      <c r="I275" s="400"/>
      <c r="J275" s="400"/>
      <c r="K275" s="400"/>
      <c r="L275" s="400"/>
      <c r="M275" s="303"/>
      <c r="N275" s="303"/>
      <c r="O275" s="303"/>
      <c r="P275" s="303"/>
      <c r="Q275" s="303"/>
      <c r="R275" s="303"/>
      <c r="S275" s="303"/>
      <c r="T275" s="303"/>
      <c r="U275" s="303"/>
      <c r="V275" s="303"/>
      <c r="W275" s="303"/>
      <c r="X275" s="303"/>
      <c r="Y275" s="303"/>
      <c r="Z275" s="303"/>
      <c r="AA275" s="303"/>
      <c r="AB275" s="303"/>
      <c r="AC275" s="303"/>
      <c r="AD275" s="303"/>
      <c r="AG275" s="197">
        <f t="shared" si="38"/>
        <v>18</v>
      </c>
      <c r="AH275" s="197">
        <f t="shared" si="39"/>
        <v>0</v>
      </c>
      <c r="AJ275" s="188">
        <f t="shared" si="34"/>
        <v>0</v>
      </c>
      <c r="AK275" s="189">
        <f t="shared" si="35"/>
        <v>0</v>
      </c>
      <c r="AL275" s="189">
        <f t="shared" si="36"/>
        <v>0</v>
      </c>
      <c r="AM275" s="190">
        <f t="shared" si="37"/>
        <v>0</v>
      </c>
    </row>
    <row r="276" spans="1:39" ht="15" customHeight="1" thickBot="1">
      <c r="A276" s="85"/>
      <c r="B276" s="87"/>
      <c r="C276" s="91" t="s">
        <v>115</v>
      </c>
      <c r="D276" s="400" t="str">
        <f t="shared" si="31"/>
        <v/>
      </c>
      <c r="E276" s="400"/>
      <c r="F276" s="400"/>
      <c r="G276" s="400"/>
      <c r="H276" s="400"/>
      <c r="I276" s="400"/>
      <c r="J276" s="400"/>
      <c r="K276" s="400"/>
      <c r="L276" s="400"/>
      <c r="M276" s="303"/>
      <c r="N276" s="303"/>
      <c r="O276" s="303"/>
      <c r="P276" s="303"/>
      <c r="Q276" s="303"/>
      <c r="R276" s="303"/>
      <c r="S276" s="303"/>
      <c r="T276" s="303"/>
      <c r="U276" s="303"/>
      <c r="V276" s="303"/>
      <c r="W276" s="303"/>
      <c r="X276" s="303"/>
      <c r="Y276" s="303"/>
      <c r="Z276" s="303"/>
      <c r="AA276" s="303"/>
      <c r="AB276" s="303"/>
      <c r="AC276" s="303"/>
      <c r="AD276" s="303"/>
      <c r="AG276" s="197">
        <f t="shared" si="38"/>
        <v>18</v>
      </c>
      <c r="AH276" s="197">
        <f t="shared" si="39"/>
        <v>0</v>
      </c>
      <c r="AJ276" s="188">
        <f t="shared" si="34"/>
        <v>0</v>
      </c>
      <c r="AK276" s="189">
        <f t="shared" si="35"/>
        <v>0</v>
      </c>
      <c r="AL276" s="189">
        <f t="shared" si="36"/>
        <v>0</v>
      </c>
      <c r="AM276" s="190">
        <f t="shared" si="37"/>
        <v>0</v>
      </c>
    </row>
    <row r="277" spans="1:39" ht="15" customHeight="1" thickBot="1">
      <c r="A277" s="85"/>
      <c r="B277" s="87"/>
      <c r="C277" s="91" t="s">
        <v>116</v>
      </c>
      <c r="D277" s="400" t="str">
        <f t="shared" si="31"/>
        <v/>
      </c>
      <c r="E277" s="400"/>
      <c r="F277" s="400"/>
      <c r="G277" s="400"/>
      <c r="H277" s="400"/>
      <c r="I277" s="400"/>
      <c r="J277" s="400"/>
      <c r="K277" s="400"/>
      <c r="L277" s="400"/>
      <c r="M277" s="303"/>
      <c r="N277" s="303"/>
      <c r="O277" s="303"/>
      <c r="P277" s="303"/>
      <c r="Q277" s="303"/>
      <c r="R277" s="303"/>
      <c r="S277" s="303"/>
      <c r="T277" s="303"/>
      <c r="U277" s="303"/>
      <c r="V277" s="303"/>
      <c r="W277" s="303"/>
      <c r="X277" s="303"/>
      <c r="Y277" s="303"/>
      <c r="Z277" s="303"/>
      <c r="AA277" s="303"/>
      <c r="AB277" s="303"/>
      <c r="AC277" s="303"/>
      <c r="AD277" s="303"/>
      <c r="AG277" s="197">
        <f t="shared" si="38"/>
        <v>18</v>
      </c>
      <c r="AH277" s="197">
        <f t="shared" si="39"/>
        <v>0</v>
      </c>
      <c r="AJ277" s="188">
        <f t="shared" si="34"/>
        <v>0</v>
      </c>
      <c r="AK277" s="189">
        <f t="shared" si="35"/>
        <v>0</v>
      </c>
      <c r="AL277" s="189">
        <f t="shared" si="36"/>
        <v>0</v>
      </c>
      <c r="AM277" s="190">
        <f t="shared" si="37"/>
        <v>0</v>
      </c>
    </row>
    <row r="278" spans="1:39" ht="15" customHeight="1" thickBot="1">
      <c r="A278" s="85"/>
      <c r="B278" s="87"/>
      <c r="C278" s="91" t="s">
        <v>117</v>
      </c>
      <c r="D278" s="400" t="str">
        <f t="shared" si="31"/>
        <v/>
      </c>
      <c r="E278" s="400"/>
      <c r="F278" s="400"/>
      <c r="G278" s="400"/>
      <c r="H278" s="400"/>
      <c r="I278" s="400"/>
      <c r="J278" s="400"/>
      <c r="K278" s="400"/>
      <c r="L278" s="400"/>
      <c r="M278" s="303"/>
      <c r="N278" s="303"/>
      <c r="O278" s="303"/>
      <c r="P278" s="303"/>
      <c r="Q278" s="303"/>
      <c r="R278" s="303"/>
      <c r="S278" s="303"/>
      <c r="T278" s="303"/>
      <c r="U278" s="303"/>
      <c r="V278" s="303"/>
      <c r="W278" s="303"/>
      <c r="X278" s="303"/>
      <c r="Y278" s="303"/>
      <c r="Z278" s="303"/>
      <c r="AA278" s="303"/>
      <c r="AB278" s="303"/>
      <c r="AC278" s="303"/>
      <c r="AD278" s="303"/>
      <c r="AG278" s="197">
        <f t="shared" si="38"/>
        <v>18</v>
      </c>
      <c r="AH278" s="197">
        <f t="shared" si="39"/>
        <v>0</v>
      </c>
      <c r="AJ278" s="188">
        <f t="shared" si="34"/>
        <v>0</v>
      </c>
      <c r="AK278" s="189">
        <f t="shared" si="35"/>
        <v>0</v>
      </c>
      <c r="AL278" s="189">
        <f t="shared" si="36"/>
        <v>0</v>
      </c>
      <c r="AM278" s="190">
        <f t="shared" si="37"/>
        <v>0</v>
      </c>
    </row>
    <row r="279" spans="1:39" ht="15" customHeight="1" thickBot="1">
      <c r="A279" s="85"/>
      <c r="B279" s="87"/>
      <c r="C279" s="91" t="s">
        <v>118</v>
      </c>
      <c r="D279" s="400" t="str">
        <f t="shared" si="31"/>
        <v/>
      </c>
      <c r="E279" s="400"/>
      <c r="F279" s="400"/>
      <c r="G279" s="400"/>
      <c r="H279" s="400"/>
      <c r="I279" s="400"/>
      <c r="J279" s="400"/>
      <c r="K279" s="400"/>
      <c r="L279" s="400"/>
      <c r="M279" s="303"/>
      <c r="N279" s="303"/>
      <c r="O279" s="303"/>
      <c r="P279" s="303"/>
      <c r="Q279" s="303"/>
      <c r="R279" s="303"/>
      <c r="S279" s="303"/>
      <c r="T279" s="303"/>
      <c r="U279" s="303"/>
      <c r="V279" s="303"/>
      <c r="W279" s="303"/>
      <c r="X279" s="303"/>
      <c r="Y279" s="303"/>
      <c r="Z279" s="303"/>
      <c r="AA279" s="303"/>
      <c r="AB279" s="303"/>
      <c r="AC279" s="303"/>
      <c r="AD279" s="303"/>
      <c r="AG279" s="197">
        <f t="shared" si="38"/>
        <v>18</v>
      </c>
      <c r="AH279" s="197">
        <f t="shared" si="39"/>
        <v>0</v>
      </c>
      <c r="AJ279" s="188">
        <f t="shared" si="34"/>
        <v>0</v>
      </c>
      <c r="AK279" s="189">
        <f t="shared" si="35"/>
        <v>0</v>
      </c>
      <c r="AL279" s="189">
        <f t="shared" si="36"/>
        <v>0</v>
      </c>
      <c r="AM279" s="190">
        <f t="shared" si="37"/>
        <v>0</v>
      </c>
    </row>
    <row r="280" spans="1:39" ht="15" customHeight="1" thickBot="1">
      <c r="A280" s="85"/>
      <c r="B280" s="87"/>
      <c r="C280" s="91" t="s">
        <v>119</v>
      </c>
      <c r="D280" s="400" t="str">
        <f t="shared" si="31"/>
        <v/>
      </c>
      <c r="E280" s="400"/>
      <c r="F280" s="400"/>
      <c r="G280" s="400"/>
      <c r="H280" s="400"/>
      <c r="I280" s="400"/>
      <c r="J280" s="400"/>
      <c r="K280" s="400"/>
      <c r="L280" s="400"/>
      <c r="M280" s="303"/>
      <c r="N280" s="303"/>
      <c r="O280" s="303"/>
      <c r="P280" s="303"/>
      <c r="Q280" s="303"/>
      <c r="R280" s="303"/>
      <c r="S280" s="303"/>
      <c r="T280" s="303"/>
      <c r="U280" s="303"/>
      <c r="V280" s="303"/>
      <c r="W280" s="303"/>
      <c r="X280" s="303"/>
      <c r="Y280" s="303"/>
      <c r="Z280" s="303"/>
      <c r="AA280" s="303"/>
      <c r="AB280" s="303"/>
      <c r="AC280" s="303"/>
      <c r="AD280" s="303"/>
      <c r="AG280" s="197">
        <f t="shared" si="38"/>
        <v>18</v>
      </c>
      <c r="AH280" s="197">
        <f t="shared" si="39"/>
        <v>0</v>
      </c>
      <c r="AJ280" s="188">
        <f t="shared" si="34"/>
        <v>0</v>
      </c>
      <c r="AK280" s="189">
        <f t="shared" si="35"/>
        <v>0</v>
      </c>
      <c r="AL280" s="189">
        <f t="shared" si="36"/>
        <v>0</v>
      </c>
      <c r="AM280" s="190">
        <f t="shared" si="37"/>
        <v>0</v>
      </c>
    </row>
    <row r="281" spans="1:39" ht="15" customHeight="1" thickBot="1">
      <c r="A281" s="85"/>
      <c r="B281" s="87"/>
      <c r="C281" s="91" t="s">
        <v>120</v>
      </c>
      <c r="D281" s="400" t="str">
        <f t="shared" si="31"/>
        <v/>
      </c>
      <c r="E281" s="400"/>
      <c r="F281" s="400"/>
      <c r="G281" s="400"/>
      <c r="H281" s="400"/>
      <c r="I281" s="400"/>
      <c r="J281" s="400"/>
      <c r="K281" s="400"/>
      <c r="L281" s="400"/>
      <c r="M281" s="303"/>
      <c r="N281" s="303"/>
      <c r="O281" s="303"/>
      <c r="P281" s="303"/>
      <c r="Q281" s="303"/>
      <c r="R281" s="303"/>
      <c r="S281" s="303"/>
      <c r="T281" s="303"/>
      <c r="U281" s="303"/>
      <c r="V281" s="303"/>
      <c r="W281" s="303"/>
      <c r="X281" s="303"/>
      <c r="Y281" s="303"/>
      <c r="Z281" s="303"/>
      <c r="AA281" s="303"/>
      <c r="AB281" s="303"/>
      <c r="AC281" s="303"/>
      <c r="AD281" s="303"/>
      <c r="AG281" s="197">
        <f t="shared" si="38"/>
        <v>18</v>
      </c>
      <c r="AH281" s="197">
        <f t="shared" si="39"/>
        <v>0</v>
      </c>
      <c r="AJ281" s="188">
        <f t="shared" si="34"/>
        <v>0</v>
      </c>
      <c r="AK281" s="189">
        <f t="shared" si="35"/>
        <v>0</v>
      </c>
      <c r="AL281" s="189">
        <f t="shared" si="36"/>
        <v>0</v>
      </c>
      <c r="AM281" s="190">
        <f t="shared" si="37"/>
        <v>0</v>
      </c>
    </row>
    <row r="282" spans="1:39" ht="15" customHeight="1" thickBot="1">
      <c r="A282" s="85"/>
      <c r="B282" s="87"/>
      <c r="C282" s="91" t="s">
        <v>121</v>
      </c>
      <c r="D282" s="400" t="str">
        <f t="shared" si="31"/>
        <v/>
      </c>
      <c r="E282" s="400"/>
      <c r="F282" s="400"/>
      <c r="G282" s="400"/>
      <c r="H282" s="400"/>
      <c r="I282" s="400"/>
      <c r="J282" s="400"/>
      <c r="K282" s="400"/>
      <c r="L282" s="400"/>
      <c r="M282" s="303"/>
      <c r="N282" s="303"/>
      <c r="O282" s="303"/>
      <c r="P282" s="303"/>
      <c r="Q282" s="303"/>
      <c r="R282" s="303"/>
      <c r="S282" s="303"/>
      <c r="T282" s="303"/>
      <c r="U282" s="303"/>
      <c r="V282" s="303"/>
      <c r="W282" s="303"/>
      <c r="X282" s="303"/>
      <c r="Y282" s="303"/>
      <c r="Z282" s="303"/>
      <c r="AA282" s="303"/>
      <c r="AB282" s="303"/>
      <c r="AC282" s="303"/>
      <c r="AD282" s="303"/>
      <c r="AG282" s="197">
        <f t="shared" si="38"/>
        <v>18</v>
      </c>
      <c r="AH282" s="197">
        <f t="shared" si="39"/>
        <v>0</v>
      </c>
      <c r="AJ282" s="188">
        <f t="shared" si="34"/>
        <v>0</v>
      </c>
      <c r="AK282" s="189">
        <f t="shared" si="35"/>
        <v>0</v>
      </c>
      <c r="AL282" s="189">
        <f t="shared" si="36"/>
        <v>0</v>
      </c>
      <c r="AM282" s="190">
        <f t="shared" si="37"/>
        <v>0</v>
      </c>
    </row>
    <row r="283" spans="1:39" ht="15" customHeight="1" thickBot="1">
      <c r="A283" s="85"/>
      <c r="B283" s="87"/>
      <c r="C283" s="91" t="s">
        <v>122</v>
      </c>
      <c r="D283" s="400" t="str">
        <f t="shared" si="31"/>
        <v/>
      </c>
      <c r="E283" s="400"/>
      <c r="F283" s="400"/>
      <c r="G283" s="400"/>
      <c r="H283" s="400"/>
      <c r="I283" s="400"/>
      <c r="J283" s="400"/>
      <c r="K283" s="400"/>
      <c r="L283" s="400"/>
      <c r="M283" s="303"/>
      <c r="N283" s="303"/>
      <c r="O283" s="303"/>
      <c r="P283" s="303"/>
      <c r="Q283" s="303"/>
      <c r="R283" s="303"/>
      <c r="S283" s="303"/>
      <c r="T283" s="303"/>
      <c r="U283" s="303"/>
      <c r="V283" s="303"/>
      <c r="W283" s="303"/>
      <c r="X283" s="303"/>
      <c r="Y283" s="303"/>
      <c r="Z283" s="303"/>
      <c r="AA283" s="303"/>
      <c r="AB283" s="303"/>
      <c r="AC283" s="303"/>
      <c r="AD283" s="303"/>
      <c r="AG283" s="197">
        <f t="shared" si="38"/>
        <v>18</v>
      </c>
      <c r="AH283" s="197">
        <f t="shared" si="39"/>
        <v>0</v>
      </c>
      <c r="AJ283" s="188">
        <f t="shared" si="34"/>
        <v>0</v>
      </c>
      <c r="AK283" s="189">
        <f t="shared" si="35"/>
        <v>0</v>
      </c>
      <c r="AL283" s="189">
        <f t="shared" si="36"/>
        <v>0</v>
      </c>
      <c r="AM283" s="190">
        <f t="shared" si="37"/>
        <v>0</v>
      </c>
    </row>
    <row r="284" spans="1:39" ht="15" customHeight="1" thickBot="1">
      <c r="A284" s="85"/>
      <c r="B284" s="87"/>
      <c r="C284" s="91" t="s">
        <v>123</v>
      </c>
      <c r="D284" s="400" t="str">
        <f t="shared" si="31"/>
        <v/>
      </c>
      <c r="E284" s="400"/>
      <c r="F284" s="400"/>
      <c r="G284" s="400"/>
      <c r="H284" s="400"/>
      <c r="I284" s="400"/>
      <c r="J284" s="400"/>
      <c r="K284" s="400"/>
      <c r="L284" s="400"/>
      <c r="M284" s="303"/>
      <c r="N284" s="303"/>
      <c r="O284" s="303"/>
      <c r="P284" s="303"/>
      <c r="Q284" s="303"/>
      <c r="R284" s="303"/>
      <c r="S284" s="303"/>
      <c r="T284" s="303"/>
      <c r="U284" s="303"/>
      <c r="V284" s="303"/>
      <c r="W284" s="303"/>
      <c r="X284" s="303"/>
      <c r="Y284" s="303"/>
      <c r="Z284" s="303"/>
      <c r="AA284" s="303"/>
      <c r="AB284" s="303"/>
      <c r="AC284" s="303"/>
      <c r="AD284" s="303"/>
      <c r="AG284" s="197">
        <f t="shared" si="38"/>
        <v>18</v>
      </c>
      <c r="AH284" s="197">
        <f t="shared" si="39"/>
        <v>0</v>
      </c>
      <c r="AJ284" s="188">
        <f t="shared" si="34"/>
        <v>0</v>
      </c>
      <c r="AK284" s="189">
        <f t="shared" si="35"/>
        <v>0</v>
      </c>
      <c r="AL284" s="189">
        <f t="shared" si="36"/>
        <v>0</v>
      </c>
      <c r="AM284" s="190">
        <f t="shared" si="37"/>
        <v>0</v>
      </c>
    </row>
    <row r="285" spans="1:39" ht="15" customHeight="1" thickBot="1">
      <c r="A285" s="85"/>
      <c r="B285" s="87"/>
      <c r="C285" s="91" t="s">
        <v>124</v>
      </c>
      <c r="D285" s="400" t="str">
        <f t="shared" si="31"/>
        <v/>
      </c>
      <c r="E285" s="400"/>
      <c r="F285" s="400"/>
      <c r="G285" s="400"/>
      <c r="H285" s="400"/>
      <c r="I285" s="400"/>
      <c r="J285" s="400"/>
      <c r="K285" s="400"/>
      <c r="L285" s="400"/>
      <c r="M285" s="303"/>
      <c r="N285" s="303"/>
      <c r="O285" s="303"/>
      <c r="P285" s="303"/>
      <c r="Q285" s="303"/>
      <c r="R285" s="303"/>
      <c r="S285" s="303"/>
      <c r="T285" s="303"/>
      <c r="U285" s="303"/>
      <c r="V285" s="303"/>
      <c r="W285" s="303"/>
      <c r="X285" s="303"/>
      <c r="Y285" s="303"/>
      <c r="Z285" s="303"/>
      <c r="AA285" s="303"/>
      <c r="AB285" s="303"/>
      <c r="AC285" s="303"/>
      <c r="AD285" s="303"/>
      <c r="AG285" s="197">
        <f t="shared" si="38"/>
        <v>18</v>
      </c>
      <c r="AH285" s="197">
        <f t="shared" si="39"/>
        <v>0</v>
      </c>
      <c r="AJ285" s="188">
        <f t="shared" si="34"/>
        <v>0</v>
      </c>
      <c r="AK285" s="189">
        <f t="shared" si="35"/>
        <v>0</v>
      </c>
      <c r="AL285" s="189">
        <f t="shared" si="36"/>
        <v>0</v>
      </c>
      <c r="AM285" s="190">
        <f t="shared" si="37"/>
        <v>0</v>
      </c>
    </row>
    <row r="286" spans="1:39" ht="15" customHeight="1" thickBot="1">
      <c r="A286" s="85"/>
      <c r="B286" s="87"/>
      <c r="C286" s="91" t="s">
        <v>125</v>
      </c>
      <c r="D286" s="400" t="str">
        <f t="shared" si="31"/>
        <v/>
      </c>
      <c r="E286" s="400"/>
      <c r="F286" s="400"/>
      <c r="G286" s="400"/>
      <c r="H286" s="400"/>
      <c r="I286" s="400"/>
      <c r="J286" s="400"/>
      <c r="K286" s="400"/>
      <c r="L286" s="400"/>
      <c r="M286" s="303"/>
      <c r="N286" s="303"/>
      <c r="O286" s="303"/>
      <c r="P286" s="303"/>
      <c r="Q286" s="303"/>
      <c r="R286" s="303"/>
      <c r="S286" s="303"/>
      <c r="T286" s="303"/>
      <c r="U286" s="303"/>
      <c r="V286" s="303"/>
      <c r="W286" s="303"/>
      <c r="X286" s="303"/>
      <c r="Y286" s="303"/>
      <c r="Z286" s="303"/>
      <c r="AA286" s="303"/>
      <c r="AB286" s="303"/>
      <c r="AC286" s="303"/>
      <c r="AD286" s="303"/>
      <c r="AG286" s="197">
        <f t="shared" si="38"/>
        <v>18</v>
      </c>
      <c r="AH286" s="197">
        <f t="shared" si="39"/>
        <v>0</v>
      </c>
      <c r="AJ286" s="188">
        <f t="shared" si="34"/>
        <v>0</v>
      </c>
      <c r="AK286" s="189">
        <f t="shared" si="35"/>
        <v>0</v>
      </c>
      <c r="AL286" s="189">
        <f t="shared" si="36"/>
        <v>0</v>
      </c>
      <c r="AM286" s="190">
        <f t="shared" si="37"/>
        <v>0</v>
      </c>
    </row>
    <row r="287" spans="1:39" ht="15" customHeight="1" thickBot="1">
      <c r="A287" s="85"/>
      <c r="B287" s="87"/>
      <c r="C287" s="91" t="s">
        <v>126</v>
      </c>
      <c r="D287" s="400" t="str">
        <f t="shared" si="31"/>
        <v/>
      </c>
      <c r="E287" s="400"/>
      <c r="F287" s="400"/>
      <c r="G287" s="400"/>
      <c r="H287" s="400"/>
      <c r="I287" s="400"/>
      <c r="J287" s="400"/>
      <c r="K287" s="400"/>
      <c r="L287" s="400"/>
      <c r="M287" s="303"/>
      <c r="N287" s="303"/>
      <c r="O287" s="303"/>
      <c r="P287" s="303"/>
      <c r="Q287" s="303"/>
      <c r="R287" s="303"/>
      <c r="S287" s="303"/>
      <c r="T287" s="303"/>
      <c r="U287" s="303"/>
      <c r="V287" s="303"/>
      <c r="W287" s="303"/>
      <c r="X287" s="303"/>
      <c r="Y287" s="303"/>
      <c r="Z287" s="303"/>
      <c r="AA287" s="303"/>
      <c r="AB287" s="303"/>
      <c r="AC287" s="303"/>
      <c r="AD287" s="303"/>
      <c r="AG287" s="197">
        <f t="shared" si="38"/>
        <v>18</v>
      </c>
      <c r="AH287" s="197">
        <f t="shared" si="39"/>
        <v>0</v>
      </c>
      <c r="AJ287" s="188">
        <f t="shared" si="34"/>
        <v>0</v>
      </c>
      <c r="AK287" s="189">
        <f t="shared" si="35"/>
        <v>0</v>
      </c>
      <c r="AL287" s="189">
        <f t="shared" si="36"/>
        <v>0</v>
      </c>
      <c r="AM287" s="190">
        <f t="shared" si="37"/>
        <v>0</v>
      </c>
    </row>
    <row r="288" spans="1:39" ht="15" customHeight="1" thickBot="1">
      <c r="A288" s="85"/>
      <c r="B288" s="87"/>
      <c r="C288" s="91" t="s">
        <v>127</v>
      </c>
      <c r="D288" s="400" t="str">
        <f t="shared" si="31"/>
        <v/>
      </c>
      <c r="E288" s="400"/>
      <c r="F288" s="400"/>
      <c r="G288" s="400"/>
      <c r="H288" s="400"/>
      <c r="I288" s="400"/>
      <c r="J288" s="400"/>
      <c r="K288" s="400"/>
      <c r="L288" s="400"/>
      <c r="M288" s="303"/>
      <c r="N288" s="303"/>
      <c r="O288" s="303"/>
      <c r="P288" s="303"/>
      <c r="Q288" s="303"/>
      <c r="R288" s="303"/>
      <c r="S288" s="303"/>
      <c r="T288" s="303"/>
      <c r="U288" s="303"/>
      <c r="V288" s="303"/>
      <c r="W288" s="303"/>
      <c r="X288" s="303"/>
      <c r="Y288" s="303"/>
      <c r="Z288" s="303"/>
      <c r="AA288" s="303"/>
      <c r="AB288" s="303"/>
      <c r="AC288" s="303"/>
      <c r="AD288" s="303"/>
      <c r="AG288" s="197">
        <f t="shared" si="38"/>
        <v>18</v>
      </c>
      <c r="AH288" s="197">
        <f t="shared" si="39"/>
        <v>0</v>
      </c>
      <c r="AJ288" s="188">
        <f t="shared" si="34"/>
        <v>0</v>
      </c>
      <c r="AK288" s="189">
        <f t="shared" si="35"/>
        <v>0</v>
      </c>
      <c r="AL288" s="189">
        <f t="shared" si="36"/>
        <v>0</v>
      </c>
      <c r="AM288" s="190">
        <f t="shared" si="37"/>
        <v>0</v>
      </c>
    </row>
    <row r="289" spans="1:39" ht="15" customHeight="1" thickBot="1">
      <c r="A289" s="85"/>
      <c r="B289" s="87"/>
      <c r="C289" s="91" t="s">
        <v>128</v>
      </c>
      <c r="D289" s="400" t="str">
        <f t="shared" si="31"/>
        <v/>
      </c>
      <c r="E289" s="400"/>
      <c r="F289" s="400"/>
      <c r="G289" s="400"/>
      <c r="H289" s="400"/>
      <c r="I289" s="400"/>
      <c r="J289" s="400"/>
      <c r="K289" s="400"/>
      <c r="L289" s="400"/>
      <c r="M289" s="303"/>
      <c r="N289" s="303"/>
      <c r="O289" s="303"/>
      <c r="P289" s="303"/>
      <c r="Q289" s="303"/>
      <c r="R289" s="303"/>
      <c r="S289" s="303"/>
      <c r="T289" s="303"/>
      <c r="U289" s="303"/>
      <c r="V289" s="303"/>
      <c r="W289" s="303"/>
      <c r="X289" s="303"/>
      <c r="Y289" s="303"/>
      <c r="Z289" s="303"/>
      <c r="AA289" s="303"/>
      <c r="AB289" s="303"/>
      <c r="AC289" s="303"/>
      <c r="AD289" s="303"/>
      <c r="AG289" s="197">
        <f t="shared" si="38"/>
        <v>18</v>
      </c>
      <c r="AH289" s="197">
        <f t="shared" si="39"/>
        <v>0</v>
      </c>
      <c r="AJ289" s="188">
        <f t="shared" si="34"/>
        <v>0</v>
      </c>
      <c r="AK289" s="189">
        <f t="shared" si="35"/>
        <v>0</v>
      </c>
      <c r="AL289" s="189">
        <f t="shared" si="36"/>
        <v>0</v>
      </c>
      <c r="AM289" s="190">
        <f t="shared" si="37"/>
        <v>0</v>
      </c>
    </row>
    <row r="290" spans="1:39" ht="15" customHeight="1" thickBot="1">
      <c r="A290" s="85"/>
      <c r="B290" s="87"/>
      <c r="C290" s="91" t="s">
        <v>129</v>
      </c>
      <c r="D290" s="400" t="str">
        <f t="shared" si="31"/>
        <v/>
      </c>
      <c r="E290" s="400"/>
      <c r="F290" s="400"/>
      <c r="G290" s="400"/>
      <c r="H290" s="400"/>
      <c r="I290" s="400"/>
      <c r="J290" s="400"/>
      <c r="K290" s="400"/>
      <c r="L290" s="400"/>
      <c r="M290" s="303"/>
      <c r="N290" s="303"/>
      <c r="O290" s="303"/>
      <c r="P290" s="303"/>
      <c r="Q290" s="303"/>
      <c r="R290" s="303"/>
      <c r="S290" s="303"/>
      <c r="T290" s="303"/>
      <c r="U290" s="303"/>
      <c r="V290" s="303"/>
      <c r="W290" s="303"/>
      <c r="X290" s="303"/>
      <c r="Y290" s="303"/>
      <c r="Z290" s="303"/>
      <c r="AA290" s="303"/>
      <c r="AB290" s="303"/>
      <c r="AC290" s="303"/>
      <c r="AD290" s="303"/>
      <c r="AG290" s="197">
        <f t="shared" si="38"/>
        <v>18</v>
      </c>
      <c r="AH290" s="197">
        <f t="shared" si="39"/>
        <v>0</v>
      </c>
      <c r="AJ290" s="188">
        <f t="shared" si="34"/>
        <v>0</v>
      </c>
      <c r="AK290" s="189">
        <f t="shared" si="35"/>
        <v>0</v>
      </c>
      <c r="AL290" s="189">
        <f t="shared" si="36"/>
        <v>0</v>
      </c>
      <c r="AM290" s="190">
        <f t="shared" si="37"/>
        <v>0</v>
      </c>
    </row>
    <row r="291" spans="1:39" ht="15" customHeight="1" thickBot="1">
      <c r="A291" s="85"/>
      <c r="B291" s="87"/>
      <c r="C291" s="91" t="s">
        <v>130</v>
      </c>
      <c r="D291" s="400" t="str">
        <f t="shared" si="31"/>
        <v/>
      </c>
      <c r="E291" s="400"/>
      <c r="F291" s="400"/>
      <c r="G291" s="400"/>
      <c r="H291" s="400"/>
      <c r="I291" s="400"/>
      <c r="J291" s="400"/>
      <c r="K291" s="400"/>
      <c r="L291" s="400"/>
      <c r="M291" s="303"/>
      <c r="N291" s="303"/>
      <c r="O291" s="303"/>
      <c r="P291" s="303"/>
      <c r="Q291" s="303"/>
      <c r="R291" s="303"/>
      <c r="S291" s="303"/>
      <c r="T291" s="303"/>
      <c r="U291" s="303"/>
      <c r="V291" s="303"/>
      <c r="W291" s="303"/>
      <c r="X291" s="303"/>
      <c r="Y291" s="303"/>
      <c r="Z291" s="303"/>
      <c r="AA291" s="303"/>
      <c r="AB291" s="303"/>
      <c r="AC291" s="303"/>
      <c r="AD291" s="303"/>
      <c r="AG291" s="197">
        <f t="shared" si="38"/>
        <v>18</v>
      </c>
      <c r="AH291" s="197">
        <f t="shared" si="39"/>
        <v>0</v>
      </c>
      <c r="AJ291" s="188">
        <f t="shared" si="34"/>
        <v>0</v>
      </c>
      <c r="AK291" s="189">
        <f t="shared" si="35"/>
        <v>0</v>
      </c>
      <c r="AL291" s="189">
        <f t="shared" si="36"/>
        <v>0</v>
      </c>
      <c r="AM291" s="190">
        <f t="shared" si="37"/>
        <v>0</v>
      </c>
    </row>
    <row r="292" spans="1:39" ht="15" customHeight="1" thickBot="1">
      <c r="A292" s="85"/>
      <c r="B292" s="87"/>
      <c r="C292" s="91" t="s">
        <v>131</v>
      </c>
      <c r="D292" s="400" t="str">
        <f t="shared" si="31"/>
        <v/>
      </c>
      <c r="E292" s="400"/>
      <c r="F292" s="400"/>
      <c r="G292" s="400"/>
      <c r="H292" s="400"/>
      <c r="I292" s="400"/>
      <c r="J292" s="400"/>
      <c r="K292" s="400"/>
      <c r="L292" s="400"/>
      <c r="M292" s="303"/>
      <c r="N292" s="303"/>
      <c r="O292" s="303"/>
      <c r="P292" s="303"/>
      <c r="Q292" s="303"/>
      <c r="R292" s="303"/>
      <c r="S292" s="303"/>
      <c r="T292" s="303"/>
      <c r="U292" s="303"/>
      <c r="V292" s="303"/>
      <c r="W292" s="303"/>
      <c r="X292" s="303"/>
      <c r="Y292" s="303"/>
      <c r="Z292" s="303"/>
      <c r="AA292" s="303"/>
      <c r="AB292" s="303"/>
      <c r="AC292" s="303"/>
      <c r="AD292" s="303"/>
      <c r="AG292" s="197">
        <f t="shared" si="38"/>
        <v>18</v>
      </c>
      <c r="AH292" s="197">
        <f t="shared" si="39"/>
        <v>0</v>
      </c>
      <c r="AJ292" s="188">
        <f t="shared" si="34"/>
        <v>0</v>
      </c>
      <c r="AK292" s="189">
        <f t="shared" si="35"/>
        <v>0</v>
      </c>
      <c r="AL292" s="189">
        <f t="shared" si="36"/>
        <v>0</v>
      </c>
      <c r="AM292" s="190">
        <f t="shared" si="37"/>
        <v>0</v>
      </c>
    </row>
    <row r="293" spans="1:39" ht="15" customHeight="1" thickBot="1">
      <c r="A293" s="85"/>
      <c r="B293" s="87"/>
      <c r="C293" s="91" t="s">
        <v>132</v>
      </c>
      <c r="D293" s="400" t="str">
        <f t="shared" si="31"/>
        <v/>
      </c>
      <c r="E293" s="400"/>
      <c r="F293" s="400"/>
      <c r="G293" s="400"/>
      <c r="H293" s="400"/>
      <c r="I293" s="400"/>
      <c r="J293" s="400"/>
      <c r="K293" s="400"/>
      <c r="L293" s="400"/>
      <c r="M293" s="303"/>
      <c r="N293" s="303"/>
      <c r="O293" s="303"/>
      <c r="P293" s="303"/>
      <c r="Q293" s="303"/>
      <c r="R293" s="303"/>
      <c r="S293" s="303"/>
      <c r="T293" s="303"/>
      <c r="U293" s="303"/>
      <c r="V293" s="303"/>
      <c r="W293" s="303"/>
      <c r="X293" s="303"/>
      <c r="Y293" s="303"/>
      <c r="Z293" s="303"/>
      <c r="AA293" s="303"/>
      <c r="AB293" s="303"/>
      <c r="AC293" s="303"/>
      <c r="AD293" s="303"/>
      <c r="AG293" s="197">
        <f t="shared" si="38"/>
        <v>18</v>
      </c>
      <c r="AH293" s="197">
        <f t="shared" si="39"/>
        <v>0</v>
      </c>
      <c r="AJ293" s="188">
        <f t="shared" si="34"/>
        <v>0</v>
      </c>
      <c r="AK293" s="189">
        <f t="shared" si="35"/>
        <v>0</v>
      </c>
      <c r="AL293" s="189">
        <f t="shared" si="36"/>
        <v>0</v>
      </c>
      <c r="AM293" s="190">
        <f t="shared" si="37"/>
        <v>0</v>
      </c>
    </row>
    <row r="294" spans="1:39" ht="15" customHeight="1" thickBot="1">
      <c r="A294" s="85"/>
      <c r="B294" s="87"/>
      <c r="C294" s="91" t="s">
        <v>133</v>
      </c>
      <c r="D294" s="400" t="str">
        <f t="shared" si="31"/>
        <v/>
      </c>
      <c r="E294" s="400"/>
      <c r="F294" s="400"/>
      <c r="G294" s="400"/>
      <c r="H294" s="400"/>
      <c r="I294" s="400"/>
      <c r="J294" s="400"/>
      <c r="K294" s="400"/>
      <c r="L294" s="400"/>
      <c r="M294" s="303"/>
      <c r="N294" s="303"/>
      <c r="O294" s="303"/>
      <c r="P294" s="303"/>
      <c r="Q294" s="303"/>
      <c r="R294" s="303"/>
      <c r="S294" s="303"/>
      <c r="T294" s="303"/>
      <c r="U294" s="303"/>
      <c r="V294" s="303"/>
      <c r="W294" s="303"/>
      <c r="X294" s="303"/>
      <c r="Y294" s="303"/>
      <c r="Z294" s="303"/>
      <c r="AA294" s="303"/>
      <c r="AB294" s="303"/>
      <c r="AC294" s="303"/>
      <c r="AD294" s="303"/>
      <c r="AG294" s="197">
        <f t="shared" si="38"/>
        <v>18</v>
      </c>
      <c r="AH294" s="197">
        <f t="shared" si="39"/>
        <v>0</v>
      </c>
      <c r="AJ294" s="188">
        <f t="shared" si="34"/>
        <v>0</v>
      </c>
      <c r="AK294" s="189">
        <f t="shared" si="35"/>
        <v>0</v>
      </c>
      <c r="AL294" s="189">
        <f t="shared" si="36"/>
        <v>0</v>
      </c>
      <c r="AM294" s="190">
        <f t="shared" si="37"/>
        <v>0</v>
      </c>
    </row>
    <row r="295" spans="1:39" ht="15" customHeight="1" thickBot="1">
      <c r="A295" s="85"/>
      <c r="B295" s="87"/>
      <c r="C295" s="91" t="s">
        <v>134</v>
      </c>
      <c r="D295" s="400" t="str">
        <f t="shared" si="31"/>
        <v/>
      </c>
      <c r="E295" s="400"/>
      <c r="F295" s="400"/>
      <c r="G295" s="400"/>
      <c r="H295" s="400"/>
      <c r="I295" s="400"/>
      <c r="J295" s="400"/>
      <c r="K295" s="400"/>
      <c r="L295" s="400"/>
      <c r="M295" s="303"/>
      <c r="N295" s="303"/>
      <c r="O295" s="303"/>
      <c r="P295" s="303"/>
      <c r="Q295" s="303"/>
      <c r="R295" s="303"/>
      <c r="S295" s="303"/>
      <c r="T295" s="303"/>
      <c r="U295" s="303"/>
      <c r="V295" s="303"/>
      <c r="W295" s="303"/>
      <c r="X295" s="303"/>
      <c r="Y295" s="303"/>
      <c r="Z295" s="303"/>
      <c r="AA295" s="303"/>
      <c r="AB295" s="303"/>
      <c r="AC295" s="303"/>
      <c r="AD295" s="303"/>
      <c r="AG295" s="197">
        <f t="shared" si="38"/>
        <v>18</v>
      </c>
      <c r="AH295" s="197">
        <f t="shared" si="39"/>
        <v>0</v>
      </c>
      <c r="AJ295" s="188">
        <f t="shared" si="34"/>
        <v>0</v>
      </c>
      <c r="AK295" s="189">
        <f t="shared" si="35"/>
        <v>0</v>
      </c>
      <c r="AL295" s="189">
        <f t="shared" si="36"/>
        <v>0</v>
      </c>
      <c r="AM295" s="190">
        <f t="shared" si="37"/>
        <v>0</v>
      </c>
    </row>
    <row r="296" spans="1:39" ht="15" customHeight="1" thickBot="1">
      <c r="A296" s="85"/>
      <c r="B296" s="87"/>
      <c r="C296" s="91" t="s">
        <v>135</v>
      </c>
      <c r="D296" s="400" t="str">
        <f t="shared" ref="D296:D350" si="40">IF(D114="","",D114)</f>
        <v/>
      </c>
      <c r="E296" s="400"/>
      <c r="F296" s="400"/>
      <c r="G296" s="400"/>
      <c r="H296" s="400"/>
      <c r="I296" s="400"/>
      <c r="J296" s="400"/>
      <c r="K296" s="400"/>
      <c r="L296" s="400"/>
      <c r="M296" s="303"/>
      <c r="N296" s="303"/>
      <c r="O296" s="303"/>
      <c r="P296" s="303"/>
      <c r="Q296" s="303"/>
      <c r="R296" s="303"/>
      <c r="S296" s="303"/>
      <c r="T296" s="303"/>
      <c r="U296" s="303"/>
      <c r="V296" s="303"/>
      <c r="W296" s="303"/>
      <c r="X296" s="303"/>
      <c r="Y296" s="303"/>
      <c r="Z296" s="303"/>
      <c r="AA296" s="303"/>
      <c r="AB296" s="303"/>
      <c r="AC296" s="303"/>
      <c r="AD296" s="303"/>
      <c r="AG296" s="197">
        <f t="shared" si="38"/>
        <v>18</v>
      </c>
      <c r="AH296" s="197">
        <f t="shared" si="39"/>
        <v>0</v>
      </c>
      <c r="AJ296" s="188">
        <f t="shared" ref="AJ296:AJ350" si="41">M296</f>
        <v>0</v>
      </c>
      <c r="AK296" s="189">
        <f t="shared" ref="AK296:AK350" si="42">COUNTIF(S296:AD296,"NS")</f>
        <v>0</v>
      </c>
      <c r="AL296" s="189">
        <f t="shared" ref="AL296:AL350" si="43">SUM(S296:AD296)</f>
        <v>0</v>
      </c>
      <c r="AM296" s="190">
        <f t="shared" ref="AM296:AM350" si="44">IF($AG$227=$AH$227, 0, IF(OR(AND(AJ296=0, AK296&gt;0), AND(AJ296="ns", AL296&gt;0), AND(AJ296="ns", AK296=0, AL296=0)), 1, IF(OR(AND(AJ296&gt;0, AK296=2), AND(AJ296="ns", AK296=2), AND(AJ296="ns", AL296=0, AK296&gt;0), AJ296=AL296, COUNTIF(M296:AD296, "NA")=COUNTA(M296:AD296)), 0, 1)))</f>
        <v>0</v>
      </c>
    </row>
    <row r="297" spans="1:39" ht="15" customHeight="1" thickBot="1">
      <c r="A297" s="85"/>
      <c r="B297" s="87"/>
      <c r="C297" s="91" t="s">
        <v>136</v>
      </c>
      <c r="D297" s="400" t="str">
        <f t="shared" si="40"/>
        <v/>
      </c>
      <c r="E297" s="400"/>
      <c r="F297" s="400"/>
      <c r="G297" s="400"/>
      <c r="H297" s="400"/>
      <c r="I297" s="400"/>
      <c r="J297" s="400"/>
      <c r="K297" s="400"/>
      <c r="L297" s="400"/>
      <c r="M297" s="303"/>
      <c r="N297" s="303"/>
      <c r="O297" s="303"/>
      <c r="P297" s="303"/>
      <c r="Q297" s="303"/>
      <c r="R297" s="303"/>
      <c r="S297" s="303"/>
      <c r="T297" s="303"/>
      <c r="U297" s="303"/>
      <c r="V297" s="303"/>
      <c r="W297" s="303"/>
      <c r="X297" s="303"/>
      <c r="Y297" s="303"/>
      <c r="Z297" s="303"/>
      <c r="AA297" s="303"/>
      <c r="AB297" s="303"/>
      <c r="AC297" s="303"/>
      <c r="AD297" s="303"/>
      <c r="AG297" s="197">
        <f t="shared" si="38"/>
        <v>18</v>
      </c>
      <c r="AH297" s="197">
        <f t="shared" si="39"/>
        <v>0</v>
      </c>
      <c r="AJ297" s="188">
        <f t="shared" si="41"/>
        <v>0</v>
      </c>
      <c r="AK297" s="189">
        <f t="shared" si="42"/>
        <v>0</v>
      </c>
      <c r="AL297" s="189">
        <f t="shared" si="43"/>
        <v>0</v>
      </c>
      <c r="AM297" s="190">
        <f t="shared" si="44"/>
        <v>0</v>
      </c>
    </row>
    <row r="298" spans="1:39" ht="15" customHeight="1" thickBot="1">
      <c r="A298" s="85"/>
      <c r="B298" s="87"/>
      <c r="C298" s="91" t="s">
        <v>137</v>
      </c>
      <c r="D298" s="400" t="str">
        <f t="shared" si="40"/>
        <v/>
      </c>
      <c r="E298" s="400"/>
      <c r="F298" s="400"/>
      <c r="G298" s="400"/>
      <c r="H298" s="400"/>
      <c r="I298" s="400"/>
      <c r="J298" s="400"/>
      <c r="K298" s="400"/>
      <c r="L298" s="400"/>
      <c r="M298" s="303"/>
      <c r="N298" s="303"/>
      <c r="O298" s="303"/>
      <c r="P298" s="303"/>
      <c r="Q298" s="303"/>
      <c r="R298" s="303"/>
      <c r="S298" s="303"/>
      <c r="T298" s="303"/>
      <c r="U298" s="303"/>
      <c r="V298" s="303"/>
      <c r="W298" s="303"/>
      <c r="X298" s="303"/>
      <c r="Y298" s="303"/>
      <c r="Z298" s="303"/>
      <c r="AA298" s="303"/>
      <c r="AB298" s="303"/>
      <c r="AC298" s="303"/>
      <c r="AD298" s="303"/>
      <c r="AG298" s="197">
        <f t="shared" si="38"/>
        <v>18</v>
      </c>
      <c r="AH298" s="197">
        <f t="shared" si="39"/>
        <v>0</v>
      </c>
      <c r="AJ298" s="188">
        <f t="shared" si="41"/>
        <v>0</v>
      </c>
      <c r="AK298" s="189">
        <f t="shared" si="42"/>
        <v>0</v>
      </c>
      <c r="AL298" s="189">
        <f t="shared" si="43"/>
        <v>0</v>
      </c>
      <c r="AM298" s="190">
        <f t="shared" si="44"/>
        <v>0</v>
      </c>
    </row>
    <row r="299" spans="1:39" ht="15" customHeight="1" thickBot="1">
      <c r="A299" s="85"/>
      <c r="B299" s="87"/>
      <c r="C299" s="91" t="s">
        <v>138</v>
      </c>
      <c r="D299" s="400" t="str">
        <f t="shared" si="40"/>
        <v/>
      </c>
      <c r="E299" s="400"/>
      <c r="F299" s="400"/>
      <c r="G299" s="400"/>
      <c r="H299" s="400"/>
      <c r="I299" s="400"/>
      <c r="J299" s="400"/>
      <c r="K299" s="400"/>
      <c r="L299" s="400"/>
      <c r="M299" s="303"/>
      <c r="N299" s="303"/>
      <c r="O299" s="303"/>
      <c r="P299" s="303"/>
      <c r="Q299" s="303"/>
      <c r="R299" s="303"/>
      <c r="S299" s="303"/>
      <c r="T299" s="303"/>
      <c r="U299" s="303"/>
      <c r="V299" s="303"/>
      <c r="W299" s="303"/>
      <c r="X299" s="303"/>
      <c r="Y299" s="303"/>
      <c r="Z299" s="303"/>
      <c r="AA299" s="303"/>
      <c r="AB299" s="303"/>
      <c r="AC299" s="303"/>
      <c r="AD299" s="303"/>
      <c r="AG299" s="197">
        <f t="shared" si="38"/>
        <v>18</v>
      </c>
      <c r="AH299" s="197">
        <f t="shared" si="39"/>
        <v>0</v>
      </c>
      <c r="AJ299" s="188">
        <f t="shared" si="41"/>
        <v>0</v>
      </c>
      <c r="AK299" s="189">
        <f t="shared" si="42"/>
        <v>0</v>
      </c>
      <c r="AL299" s="189">
        <f t="shared" si="43"/>
        <v>0</v>
      </c>
      <c r="AM299" s="190">
        <f t="shared" si="44"/>
        <v>0</v>
      </c>
    </row>
    <row r="300" spans="1:39" ht="15" customHeight="1" thickBot="1">
      <c r="A300" s="85"/>
      <c r="B300" s="87"/>
      <c r="C300" s="91" t="s">
        <v>139</v>
      </c>
      <c r="D300" s="400" t="str">
        <f t="shared" si="40"/>
        <v/>
      </c>
      <c r="E300" s="400"/>
      <c r="F300" s="400"/>
      <c r="G300" s="400"/>
      <c r="H300" s="400"/>
      <c r="I300" s="400"/>
      <c r="J300" s="400"/>
      <c r="K300" s="400"/>
      <c r="L300" s="400"/>
      <c r="M300" s="303"/>
      <c r="N300" s="303"/>
      <c r="O300" s="303"/>
      <c r="P300" s="303"/>
      <c r="Q300" s="303"/>
      <c r="R300" s="303"/>
      <c r="S300" s="303"/>
      <c r="T300" s="303"/>
      <c r="U300" s="303"/>
      <c r="V300" s="303"/>
      <c r="W300" s="303"/>
      <c r="X300" s="303"/>
      <c r="Y300" s="303"/>
      <c r="Z300" s="303"/>
      <c r="AA300" s="303"/>
      <c r="AB300" s="303"/>
      <c r="AC300" s="303"/>
      <c r="AD300" s="303"/>
      <c r="AG300" s="197">
        <f t="shared" si="38"/>
        <v>18</v>
      </c>
      <c r="AH300" s="197">
        <f t="shared" si="39"/>
        <v>0</v>
      </c>
      <c r="AJ300" s="188">
        <f t="shared" si="41"/>
        <v>0</v>
      </c>
      <c r="AK300" s="189">
        <f t="shared" si="42"/>
        <v>0</v>
      </c>
      <c r="AL300" s="189">
        <f t="shared" si="43"/>
        <v>0</v>
      </c>
      <c r="AM300" s="190">
        <f t="shared" si="44"/>
        <v>0</v>
      </c>
    </row>
    <row r="301" spans="1:39" ht="15" customHeight="1" thickBot="1">
      <c r="A301" s="85"/>
      <c r="B301" s="87"/>
      <c r="C301" s="91" t="s">
        <v>140</v>
      </c>
      <c r="D301" s="400" t="str">
        <f t="shared" si="40"/>
        <v/>
      </c>
      <c r="E301" s="400"/>
      <c r="F301" s="400"/>
      <c r="G301" s="400"/>
      <c r="H301" s="400"/>
      <c r="I301" s="400"/>
      <c r="J301" s="400"/>
      <c r="K301" s="400"/>
      <c r="L301" s="400"/>
      <c r="M301" s="303"/>
      <c r="N301" s="303"/>
      <c r="O301" s="303"/>
      <c r="P301" s="303"/>
      <c r="Q301" s="303"/>
      <c r="R301" s="303"/>
      <c r="S301" s="303"/>
      <c r="T301" s="303"/>
      <c r="U301" s="303"/>
      <c r="V301" s="303"/>
      <c r="W301" s="303"/>
      <c r="X301" s="303"/>
      <c r="Y301" s="303"/>
      <c r="Z301" s="303"/>
      <c r="AA301" s="303"/>
      <c r="AB301" s="303"/>
      <c r="AC301" s="303"/>
      <c r="AD301" s="303"/>
      <c r="AG301" s="197">
        <f t="shared" si="38"/>
        <v>18</v>
      </c>
      <c r="AH301" s="197">
        <f t="shared" si="39"/>
        <v>0</v>
      </c>
      <c r="AJ301" s="188">
        <f t="shared" si="41"/>
        <v>0</v>
      </c>
      <c r="AK301" s="189">
        <f t="shared" si="42"/>
        <v>0</v>
      </c>
      <c r="AL301" s="189">
        <f t="shared" si="43"/>
        <v>0</v>
      </c>
      <c r="AM301" s="190">
        <f t="shared" si="44"/>
        <v>0</v>
      </c>
    </row>
    <row r="302" spans="1:39" ht="15" customHeight="1" thickBot="1">
      <c r="A302" s="85"/>
      <c r="B302" s="87"/>
      <c r="C302" s="91" t="s">
        <v>141</v>
      </c>
      <c r="D302" s="400" t="str">
        <f t="shared" si="40"/>
        <v/>
      </c>
      <c r="E302" s="400"/>
      <c r="F302" s="400"/>
      <c r="G302" s="400"/>
      <c r="H302" s="400"/>
      <c r="I302" s="400"/>
      <c r="J302" s="400"/>
      <c r="K302" s="400"/>
      <c r="L302" s="400"/>
      <c r="M302" s="303"/>
      <c r="N302" s="303"/>
      <c r="O302" s="303"/>
      <c r="P302" s="303"/>
      <c r="Q302" s="303"/>
      <c r="R302" s="303"/>
      <c r="S302" s="303"/>
      <c r="T302" s="303"/>
      <c r="U302" s="303"/>
      <c r="V302" s="303"/>
      <c r="W302" s="303"/>
      <c r="X302" s="303"/>
      <c r="Y302" s="303"/>
      <c r="Z302" s="303"/>
      <c r="AA302" s="303"/>
      <c r="AB302" s="303"/>
      <c r="AC302" s="303"/>
      <c r="AD302" s="303"/>
      <c r="AG302" s="197">
        <f t="shared" si="38"/>
        <v>18</v>
      </c>
      <c r="AH302" s="197">
        <f t="shared" si="39"/>
        <v>0</v>
      </c>
      <c r="AJ302" s="188">
        <f t="shared" si="41"/>
        <v>0</v>
      </c>
      <c r="AK302" s="189">
        <f t="shared" si="42"/>
        <v>0</v>
      </c>
      <c r="AL302" s="189">
        <f t="shared" si="43"/>
        <v>0</v>
      </c>
      <c r="AM302" s="190">
        <f t="shared" si="44"/>
        <v>0</v>
      </c>
    </row>
    <row r="303" spans="1:39" ht="15" customHeight="1" thickBot="1">
      <c r="A303" s="85"/>
      <c r="B303" s="87"/>
      <c r="C303" s="91" t="s">
        <v>142</v>
      </c>
      <c r="D303" s="400" t="str">
        <f t="shared" si="40"/>
        <v/>
      </c>
      <c r="E303" s="400"/>
      <c r="F303" s="400"/>
      <c r="G303" s="400"/>
      <c r="H303" s="400"/>
      <c r="I303" s="400"/>
      <c r="J303" s="400"/>
      <c r="K303" s="400"/>
      <c r="L303" s="400"/>
      <c r="M303" s="303"/>
      <c r="N303" s="303"/>
      <c r="O303" s="303"/>
      <c r="P303" s="303"/>
      <c r="Q303" s="303"/>
      <c r="R303" s="303"/>
      <c r="S303" s="303"/>
      <c r="T303" s="303"/>
      <c r="U303" s="303"/>
      <c r="V303" s="303"/>
      <c r="W303" s="303"/>
      <c r="X303" s="303"/>
      <c r="Y303" s="303"/>
      <c r="Z303" s="303"/>
      <c r="AA303" s="303"/>
      <c r="AB303" s="303"/>
      <c r="AC303" s="303"/>
      <c r="AD303" s="303"/>
      <c r="AG303" s="197">
        <f t="shared" si="38"/>
        <v>18</v>
      </c>
      <c r="AH303" s="197">
        <f t="shared" si="39"/>
        <v>0</v>
      </c>
      <c r="AJ303" s="188">
        <f t="shared" si="41"/>
        <v>0</v>
      </c>
      <c r="AK303" s="189">
        <f t="shared" si="42"/>
        <v>0</v>
      </c>
      <c r="AL303" s="189">
        <f t="shared" si="43"/>
        <v>0</v>
      </c>
      <c r="AM303" s="190">
        <f t="shared" si="44"/>
        <v>0</v>
      </c>
    </row>
    <row r="304" spans="1:39" ht="15" customHeight="1" thickBot="1">
      <c r="A304" s="85"/>
      <c r="B304" s="87"/>
      <c r="C304" s="91" t="s">
        <v>143</v>
      </c>
      <c r="D304" s="400" t="str">
        <f t="shared" si="40"/>
        <v/>
      </c>
      <c r="E304" s="400"/>
      <c r="F304" s="400"/>
      <c r="G304" s="400"/>
      <c r="H304" s="400"/>
      <c r="I304" s="400"/>
      <c r="J304" s="400"/>
      <c r="K304" s="400"/>
      <c r="L304" s="400"/>
      <c r="M304" s="303"/>
      <c r="N304" s="303"/>
      <c r="O304" s="303"/>
      <c r="P304" s="303"/>
      <c r="Q304" s="303"/>
      <c r="R304" s="303"/>
      <c r="S304" s="303"/>
      <c r="T304" s="303"/>
      <c r="U304" s="303"/>
      <c r="V304" s="303"/>
      <c r="W304" s="303"/>
      <c r="X304" s="303"/>
      <c r="Y304" s="303"/>
      <c r="Z304" s="303"/>
      <c r="AA304" s="303"/>
      <c r="AB304" s="303"/>
      <c r="AC304" s="303"/>
      <c r="AD304" s="303"/>
      <c r="AG304" s="197">
        <f t="shared" si="38"/>
        <v>18</v>
      </c>
      <c r="AH304" s="197">
        <f t="shared" si="39"/>
        <v>0</v>
      </c>
      <c r="AJ304" s="188">
        <f t="shared" si="41"/>
        <v>0</v>
      </c>
      <c r="AK304" s="189">
        <f t="shared" si="42"/>
        <v>0</v>
      </c>
      <c r="AL304" s="189">
        <f t="shared" si="43"/>
        <v>0</v>
      </c>
      <c r="AM304" s="190">
        <f t="shared" si="44"/>
        <v>0</v>
      </c>
    </row>
    <row r="305" spans="1:39" ht="15" customHeight="1" thickBot="1">
      <c r="A305" s="85"/>
      <c r="B305" s="87"/>
      <c r="C305" s="91" t="s">
        <v>144</v>
      </c>
      <c r="D305" s="400" t="str">
        <f t="shared" si="40"/>
        <v/>
      </c>
      <c r="E305" s="400"/>
      <c r="F305" s="400"/>
      <c r="G305" s="400"/>
      <c r="H305" s="400"/>
      <c r="I305" s="400"/>
      <c r="J305" s="400"/>
      <c r="K305" s="400"/>
      <c r="L305" s="400"/>
      <c r="M305" s="303"/>
      <c r="N305" s="303"/>
      <c r="O305" s="303"/>
      <c r="P305" s="303"/>
      <c r="Q305" s="303"/>
      <c r="R305" s="303"/>
      <c r="S305" s="303"/>
      <c r="T305" s="303"/>
      <c r="U305" s="303"/>
      <c r="V305" s="303"/>
      <c r="W305" s="303"/>
      <c r="X305" s="303"/>
      <c r="Y305" s="303"/>
      <c r="Z305" s="303"/>
      <c r="AA305" s="303"/>
      <c r="AB305" s="303"/>
      <c r="AC305" s="303"/>
      <c r="AD305" s="303"/>
      <c r="AG305" s="197">
        <f t="shared" si="38"/>
        <v>18</v>
      </c>
      <c r="AH305" s="197">
        <f t="shared" si="39"/>
        <v>0</v>
      </c>
      <c r="AJ305" s="188">
        <f t="shared" si="41"/>
        <v>0</v>
      </c>
      <c r="AK305" s="189">
        <f t="shared" si="42"/>
        <v>0</v>
      </c>
      <c r="AL305" s="189">
        <f t="shared" si="43"/>
        <v>0</v>
      </c>
      <c r="AM305" s="190">
        <f t="shared" si="44"/>
        <v>0</v>
      </c>
    </row>
    <row r="306" spans="1:39" ht="15" customHeight="1" thickBot="1">
      <c r="A306" s="85"/>
      <c r="B306" s="87"/>
      <c r="C306" s="91" t="s">
        <v>145</v>
      </c>
      <c r="D306" s="400" t="str">
        <f t="shared" si="40"/>
        <v/>
      </c>
      <c r="E306" s="400"/>
      <c r="F306" s="400"/>
      <c r="G306" s="400"/>
      <c r="H306" s="400"/>
      <c r="I306" s="400"/>
      <c r="J306" s="400"/>
      <c r="K306" s="400"/>
      <c r="L306" s="400"/>
      <c r="M306" s="303"/>
      <c r="N306" s="303"/>
      <c r="O306" s="303"/>
      <c r="P306" s="303"/>
      <c r="Q306" s="303"/>
      <c r="R306" s="303"/>
      <c r="S306" s="303"/>
      <c r="T306" s="303"/>
      <c r="U306" s="303"/>
      <c r="V306" s="303"/>
      <c r="W306" s="303"/>
      <c r="X306" s="303"/>
      <c r="Y306" s="303"/>
      <c r="Z306" s="303"/>
      <c r="AA306" s="303"/>
      <c r="AB306" s="303"/>
      <c r="AC306" s="303"/>
      <c r="AD306" s="303"/>
      <c r="AG306" s="197">
        <f t="shared" si="38"/>
        <v>18</v>
      </c>
      <c r="AH306" s="197">
        <f t="shared" si="39"/>
        <v>0</v>
      </c>
      <c r="AJ306" s="188">
        <f t="shared" si="41"/>
        <v>0</v>
      </c>
      <c r="AK306" s="189">
        <f t="shared" si="42"/>
        <v>0</v>
      </c>
      <c r="AL306" s="189">
        <f t="shared" si="43"/>
        <v>0</v>
      </c>
      <c r="AM306" s="190">
        <f t="shared" si="44"/>
        <v>0</v>
      </c>
    </row>
    <row r="307" spans="1:39" ht="15" customHeight="1" thickBot="1">
      <c r="A307" s="85"/>
      <c r="B307" s="87"/>
      <c r="C307" s="91" t="s">
        <v>146</v>
      </c>
      <c r="D307" s="400" t="str">
        <f t="shared" si="40"/>
        <v/>
      </c>
      <c r="E307" s="400"/>
      <c r="F307" s="400"/>
      <c r="G307" s="400"/>
      <c r="H307" s="400"/>
      <c r="I307" s="400"/>
      <c r="J307" s="400"/>
      <c r="K307" s="400"/>
      <c r="L307" s="400"/>
      <c r="M307" s="303"/>
      <c r="N307" s="303"/>
      <c r="O307" s="303"/>
      <c r="P307" s="303"/>
      <c r="Q307" s="303"/>
      <c r="R307" s="303"/>
      <c r="S307" s="303"/>
      <c r="T307" s="303"/>
      <c r="U307" s="303"/>
      <c r="V307" s="303"/>
      <c r="W307" s="303"/>
      <c r="X307" s="303"/>
      <c r="Y307" s="303"/>
      <c r="Z307" s="303"/>
      <c r="AA307" s="303"/>
      <c r="AB307" s="303"/>
      <c r="AC307" s="303"/>
      <c r="AD307" s="303"/>
      <c r="AG307" s="197">
        <f t="shared" si="38"/>
        <v>18</v>
      </c>
      <c r="AH307" s="197">
        <f t="shared" si="39"/>
        <v>0</v>
      </c>
      <c r="AJ307" s="188">
        <f t="shared" si="41"/>
        <v>0</v>
      </c>
      <c r="AK307" s="189">
        <f t="shared" si="42"/>
        <v>0</v>
      </c>
      <c r="AL307" s="189">
        <f t="shared" si="43"/>
        <v>0</v>
      </c>
      <c r="AM307" s="190">
        <f t="shared" si="44"/>
        <v>0</v>
      </c>
    </row>
    <row r="308" spans="1:39" ht="15" customHeight="1" thickBot="1">
      <c r="A308" s="85"/>
      <c r="B308" s="87"/>
      <c r="C308" s="91" t="s">
        <v>147</v>
      </c>
      <c r="D308" s="400" t="str">
        <f t="shared" si="40"/>
        <v/>
      </c>
      <c r="E308" s="400"/>
      <c r="F308" s="400"/>
      <c r="G308" s="400"/>
      <c r="H308" s="400"/>
      <c r="I308" s="400"/>
      <c r="J308" s="400"/>
      <c r="K308" s="400"/>
      <c r="L308" s="400"/>
      <c r="M308" s="303"/>
      <c r="N308" s="303"/>
      <c r="O308" s="303"/>
      <c r="P308" s="303"/>
      <c r="Q308" s="303"/>
      <c r="R308" s="303"/>
      <c r="S308" s="303"/>
      <c r="T308" s="303"/>
      <c r="U308" s="303"/>
      <c r="V308" s="303"/>
      <c r="W308" s="303"/>
      <c r="X308" s="303"/>
      <c r="Y308" s="303"/>
      <c r="Z308" s="303"/>
      <c r="AA308" s="303"/>
      <c r="AB308" s="303"/>
      <c r="AC308" s="303"/>
      <c r="AD308" s="303"/>
      <c r="AG308" s="197">
        <f t="shared" si="38"/>
        <v>18</v>
      </c>
      <c r="AH308" s="197">
        <f t="shared" si="39"/>
        <v>0</v>
      </c>
      <c r="AJ308" s="188">
        <f t="shared" si="41"/>
        <v>0</v>
      </c>
      <c r="AK308" s="189">
        <f t="shared" si="42"/>
        <v>0</v>
      </c>
      <c r="AL308" s="189">
        <f t="shared" si="43"/>
        <v>0</v>
      </c>
      <c r="AM308" s="190">
        <f t="shared" si="44"/>
        <v>0</v>
      </c>
    </row>
    <row r="309" spans="1:39" ht="15" customHeight="1" thickBot="1">
      <c r="A309" s="85"/>
      <c r="B309" s="87"/>
      <c r="C309" s="91" t="s">
        <v>148</v>
      </c>
      <c r="D309" s="400" t="str">
        <f t="shared" si="40"/>
        <v/>
      </c>
      <c r="E309" s="400"/>
      <c r="F309" s="400"/>
      <c r="G309" s="400"/>
      <c r="H309" s="400"/>
      <c r="I309" s="400"/>
      <c r="J309" s="400"/>
      <c r="K309" s="400"/>
      <c r="L309" s="400"/>
      <c r="M309" s="303"/>
      <c r="N309" s="303"/>
      <c r="O309" s="303"/>
      <c r="P309" s="303"/>
      <c r="Q309" s="303"/>
      <c r="R309" s="303"/>
      <c r="S309" s="303"/>
      <c r="T309" s="303"/>
      <c r="U309" s="303"/>
      <c r="V309" s="303"/>
      <c r="W309" s="303"/>
      <c r="X309" s="303"/>
      <c r="Y309" s="303"/>
      <c r="Z309" s="303"/>
      <c r="AA309" s="303"/>
      <c r="AB309" s="303"/>
      <c r="AC309" s="303"/>
      <c r="AD309" s="303"/>
      <c r="AG309" s="197">
        <f t="shared" si="38"/>
        <v>18</v>
      </c>
      <c r="AH309" s="197">
        <f t="shared" si="39"/>
        <v>0</v>
      </c>
      <c r="AJ309" s="188">
        <f t="shared" si="41"/>
        <v>0</v>
      </c>
      <c r="AK309" s="189">
        <f t="shared" si="42"/>
        <v>0</v>
      </c>
      <c r="AL309" s="189">
        <f t="shared" si="43"/>
        <v>0</v>
      </c>
      <c r="AM309" s="190">
        <f t="shared" si="44"/>
        <v>0</v>
      </c>
    </row>
    <row r="310" spans="1:39" ht="15" customHeight="1" thickBot="1">
      <c r="A310" s="85"/>
      <c r="B310" s="87"/>
      <c r="C310" s="91" t="s">
        <v>149</v>
      </c>
      <c r="D310" s="400" t="str">
        <f t="shared" si="40"/>
        <v/>
      </c>
      <c r="E310" s="400"/>
      <c r="F310" s="400"/>
      <c r="G310" s="400"/>
      <c r="H310" s="400"/>
      <c r="I310" s="400"/>
      <c r="J310" s="400"/>
      <c r="K310" s="400"/>
      <c r="L310" s="400"/>
      <c r="M310" s="303"/>
      <c r="N310" s="303"/>
      <c r="O310" s="303"/>
      <c r="P310" s="303"/>
      <c r="Q310" s="303"/>
      <c r="R310" s="303"/>
      <c r="S310" s="303"/>
      <c r="T310" s="303"/>
      <c r="U310" s="303"/>
      <c r="V310" s="303"/>
      <c r="W310" s="303"/>
      <c r="X310" s="303"/>
      <c r="Y310" s="303"/>
      <c r="Z310" s="303"/>
      <c r="AA310" s="303"/>
      <c r="AB310" s="303"/>
      <c r="AC310" s="303"/>
      <c r="AD310" s="303"/>
      <c r="AG310" s="197">
        <f t="shared" si="38"/>
        <v>18</v>
      </c>
      <c r="AH310" s="197">
        <f t="shared" si="39"/>
        <v>0</v>
      </c>
      <c r="AJ310" s="188">
        <f t="shared" si="41"/>
        <v>0</v>
      </c>
      <c r="AK310" s="189">
        <f t="shared" si="42"/>
        <v>0</v>
      </c>
      <c r="AL310" s="189">
        <f t="shared" si="43"/>
        <v>0</v>
      </c>
      <c r="AM310" s="190">
        <f t="shared" si="44"/>
        <v>0</v>
      </c>
    </row>
    <row r="311" spans="1:39" ht="15" customHeight="1" thickBot="1">
      <c r="A311" s="85"/>
      <c r="B311" s="87"/>
      <c r="C311" s="91" t="s">
        <v>150</v>
      </c>
      <c r="D311" s="400" t="str">
        <f t="shared" si="40"/>
        <v/>
      </c>
      <c r="E311" s="400"/>
      <c r="F311" s="400"/>
      <c r="G311" s="400"/>
      <c r="H311" s="400"/>
      <c r="I311" s="400"/>
      <c r="J311" s="400"/>
      <c r="K311" s="400"/>
      <c r="L311" s="400"/>
      <c r="M311" s="303"/>
      <c r="N311" s="303"/>
      <c r="O311" s="303"/>
      <c r="P311" s="303"/>
      <c r="Q311" s="303"/>
      <c r="R311" s="303"/>
      <c r="S311" s="303"/>
      <c r="T311" s="303"/>
      <c r="U311" s="303"/>
      <c r="V311" s="303"/>
      <c r="W311" s="303"/>
      <c r="X311" s="303"/>
      <c r="Y311" s="303"/>
      <c r="Z311" s="303"/>
      <c r="AA311" s="303"/>
      <c r="AB311" s="303"/>
      <c r="AC311" s="303"/>
      <c r="AD311" s="303"/>
      <c r="AG311" s="197">
        <f t="shared" si="38"/>
        <v>18</v>
      </c>
      <c r="AH311" s="197">
        <f t="shared" si="39"/>
        <v>0</v>
      </c>
      <c r="AJ311" s="188">
        <f t="shared" si="41"/>
        <v>0</v>
      </c>
      <c r="AK311" s="189">
        <f t="shared" si="42"/>
        <v>0</v>
      </c>
      <c r="AL311" s="189">
        <f t="shared" si="43"/>
        <v>0</v>
      </c>
      <c r="AM311" s="190">
        <f t="shared" si="44"/>
        <v>0</v>
      </c>
    </row>
    <row r="312" spans="1:39" ht="15" customHeight="1" thickBot="1">
      <c r="A312" s="85"/>
      <c r="B312" s="87"/>
      <c r="C312" s="91" t="s">
        <v>151</v>
      </c>
      <c r="D312" s="400" t="str">
        <f t="shared" si="40"/>
        <v/>
      </c>
      <c r="E312" s="400"/>
      <c r="F312" s="400"/>
      <c r="G312" s="400"/>
      <c r="H312" s="400"/>
      <c r="I312" s="400"/>
      <c r="J312" s="400"/>
      <c r="K312" s="400"/>
      <c r="L312" s="400"/>
      <c r="M312" s="303"/>
      <c r="N312" s="303"/>
      <c r="O312" s="303"/>
      <c r="P312" s="303"/>
      <c r="Q312" s="303"/>
      <c r="R312" s="303"/>
      <c r="S312" s="303"/>
      <c r="T312" s="303"/>
      <c r="U312" s="303"/>
      <c r="V312" s="303"/>
      <c r="W312" s="303"/>
      <c r="X312" s="303"/>
      <c r="Y312" s="303"/>
      <c r="Z312" s="303"/>
      <c r="AA312" s="303"/>
      <c r="AB312" s="303"/>
      <c r="AC312" s="303"/>
      <c r="AD312" s="303"/>
      <c r="AG312" s="197">
        <f t="shared" si="38"/>
        <v>18</v>
      </c>
      <c r="AH312" s="197">
        <f t="shared" si="39"/>
        <v>0</v>
      </c>
      <c r="AJ312" s="188">
        <f t="shared" si="41"/>
        <v>0</v>
      </c>
      <c r="AK312" s="189">
        <f t="shared" si="42"/>
        <v>0</v>
      </c>
      <c r="AL312" s="189">
        <f t="shared" si="43"/>
        <v>0</v>
      </c>
      <c r="AM312" s="190">
        <f t="shared" si="44"/>
        <v>0</v>
      </c>
    </row>
    <row r="313" spans="1:39" ht="15" customHeight="1" thickBot="1">
      <c r="A313" s="85"/>
      <c r="B313" s="87"/>
      <c r="C313" s="91" t="s">
        <v>152</v>
      </c>
      <c r="D313" s="400" t="str">
        <f t="shared" si="40"/>
        <v/>
      </c>
      <c r="E313" s="400"/>
      <c r="F313" s="400"/>
      <c r="G313" s="400"/>
      <c r="H313" s="400"/>
      <c r="I313" s="400"/>
      <c r="J313" s="400"/>
      <c r="K313" s="400"/>
      <c r="L313" s="400"/>
      <c r="M313" s="303"/>
      <c r="N313" s="303"/>
      <c r="O313" s="303"/>
      <c r="P313" s="303"/>
      <c r="Q313" s="303"/>
      <c r="R313" s="303"/>
      <c r="S313" s="303"/>
      <c r="T313" s="303"/>
      <c r="U313" s="303"/>
      <c r="V313" s="303"/>
      <c r="W313" s="303"/>
      <c r="X313" s="303"/>
      <c r="Y313" s="303"/>
      <c r="Z313" s="303"/>
      <c r="AA313" s="303"/>
      <c r="AB313" s="303"/>
      <c r="AC313" s="303"/>
      <c r="AD313" s="303"/>
      <c r="AG313" s="197">
        <f t="shared" si="38"/>
        <v>18</v>
      </c>
      <c r="AH313" s="197">
        <f t="shared" si="39"/>
        <v>0</v>
      </c>
      <c r="AJ313" s="188">
        <f t="shared" si="41"/>
        <v>0</v>
      </c>
      <c r="AK313" s="189">
        <f t="shared" si="42"/>
        <v>0</v>
      </c>
      <c r="AL313" s="189">
        <f t="shared" si="43"/>
        <v>0</v>
      </c>
      <c r="AM313" s="190">
        <f t="shared" si="44"/>
        <v>0</v>
      </c>
    </row>
    <row r="314" spans="1:39" ht="15" customHeight="1" thickBot="1">
      <c r="A314" s="85"/>
      <c r="B314" s="87"/>
      <c r="C314" s="91" t="s">
        <v>153</v>
      </c>
      <c r="D314" s="400" t="str">
        <f t="shared" si="40"/>
        <v/>
      </c>
      <c r="E314" s="400"/>
      <c r="F314" s="400"/>
      <c r="G314" s="400"/>
      <c r="H314" s="400"/>
      <c r="I314" s="400"/>
      <c r="J314" s="400"/>
      <c r="K314" s="400"/>
      <c r="L314" s="400"/>
      <c r="M314" s="303"/>
      <c r="N314" s="303"/>
      <c r="O314" s="303"/>
      <c r="P314" s="303"/>
      <c r="Q314" s="303"/>
      <c r="R314" s="303"/>
      <c r="S314" s="303"/>
      <c r="T314" s="303"/>
      <c r="U314" s="303"/>
      <c r="V314" s="303"/>
      <c r="W314" s="303"/>
      <c r="X314" s="303"/>
      <c r="Y314" s="303"/>
      <c r="Z314" s="303"/>
      <c r="AA314" s="303"/>
      <c r="AB314" s="303"/>
      <c r="AC314" s="303"/>
      <c r="AD314" s="303"/>
      <c r="AG314" s="197">
        <f t="shared" si="38"/>
        <v>18</v>
      </c>
      <c r="AH314" s="197">
        <f t="shared" si="39"/>
        <v>0</v>
      </c>
      <c r="AJ314" s="188">
        <f t="shared" si="41"/>
        <v>0</v>
      </c>
      <c r="AK314" s="189">
        <f t="shared" si="42"/>
        <v>0</v>
      </c>
      <c r="AL314" s="189">
        <f t="shared" si="43"/>
        <v>0</v>
      </c>
      <c r="AM314" s="190">
        <f t="shared" si="44"/>
        <v>0</v>
      </c>
    </row>
    <row r="315" spans="1:39" ht="15" customHeight="1" thickBot="1">
      <c r="A315" s="85"/>
      <c r="B315" s="87"/>
      <c r="C315" s="91" t="s">
        <v>154</v>
      </c>
      <c r="D315" s="400" t="str">
        <f t="shared" si="40"/>
        <v/>
      </c>
      <c r="E315" s="400"/>
      <c r="F315" s="400"/>
      <c r="G315" s="400"/>
      <c r="H315" s="400"/>
      <c r="I315" s="400"/>
      <c r="J315" s="400"/>
      <c r="K315" s="400"/>
      <c r="L315" s="400"/>
      <c r="M315" s="303"/>
      <c r="N315" s="303"/>
      <c r="O315" s="303"/>
      <c r="P315" s="303"/>
      <c r="Q315" s="303"/>
      <c r="R315" s="303"/>
      <c r="S315" s="303"/>
      <c r="T315" s="303"/>
      <c r="U315" s="303"/>
      <c r="V315" s="303"/>
      <c r="W315" s="303"/>
      <c r="X315" s="303"/>
      <c r="Y315" s="303"/>
      <c r="Z315" s="303"/>
      <c r="AA315" s="303"/>
      <c r="AB315" s="303"/>
      <c r="AC315" s="303"/>
      <c r="AD315" s="303"/>
      <c r="AG315" s="197">
        <f t="shared" si="38"/>
        <v>18</v>
      </c>
      <c r="AH315" s="197">
        <f t="shared" si="39"/>
        <v>0</v>
      </c>
      <c r="AJ315" s="188">
        <f t="shared" si="41"/>
        <v>0</v>
      </c>
      <c r="AK315" s="189">
        <f t="shared" si="42"/>
        <v>0</v>
      </c>
      <c r="AL315" s="189">
        <f t="shared" si="43"/>
        <v>0</v>
      </c>
      <c r="AM315" s="190">
        <f t="shared" si="44"/>
        <v>0</v>
      </c>
    </row>
    <row r="316" spans="1:39" ht="15" customHeight="1" thickBot="1">
      <c r="A316" s="85"/>
      <c r="B316" s="87"/>
      <c r="C316" s="91" t="s">
        <v>155</v>
      </c>
      <c r="D316" s="400" t="str">
        <f t="shared" si="40"/>
        <v/>
      </c>
      <c r="E316" s="400"/>
      <c r="F316" s="400"/>
      <c r="G316" s="400"/>
      <c r="H316" s="400"/>
      <c r="I316" s="400"/>
      <c r="J316" s="400"/>
      <c r="K316" s="400"/>
      <c r="L316" s="400"/>
      <c r="M316" s="303"/>
      <c r="N316" s="303"/>
      <c r="O316" s="303"/>
      <c r="P316" s="303"/>
      <c r="Q316" s="303"/>
      <c r="R316" s="303"/>
      <c r="S316" s="303"/>
      <c r="T316" s="303"/>
      <c r="U316" s="303"/>
      <c r="V316" s="303"/>
      <c r="W316" s="303"/>
      <c r="X316" s="303"/>
      <c r="Y316" s="303"/>
      <c r="Z316" s="303"/>
      <c r="AA316" s="303"/>
      <c r="AB316" s="303"/>
      <c r="AC316" s="303"/>
      <c r="AD316" s="303"/>
      <c r="AG316" s="197">
        <f t="shared" si="38"/>
        <v>18</v>
      </c>
      <c r="AH316" s="197">
        <f t="shared" si="39"/>
        <v>0</v>
      </c>
      <c r="AJ316" s="188">
        <f t="shared" si="41"/>
        <v>0</v>
      </c>
      <c r="AK316" s="189">
        <f t="shared" si="42"/>
        <v>0</v>
      </c>
      <c r="AL316" s="189">
        <f t="shared" si="43"/>
        <v>0</v>
      </c>
      <c r="AM316" s="190">
        <f t="shared" si="44"/>
        <v>0</v>
      </c>
    </row>
    <row r="317" spans="1:39" ht="15" customHeight="1" thickBot="1">
      <c r="A317" s="85"/>
      <c r="B317" s="87"/>
      <c r="C317" s="91" t="s">
        <v>156</v>
      </c>
      <c r="D317" s="400" t="str">
        <f t="shared" si="40"/>
        <v/>
      </c>
      <c r="E317" s="400"/>
      <c r="F317" s="400"/>
      <c r="G317" s="400"/>
      <c r="H317" s="400"/>
      <c r="I317" s="400"/>
      <c r="J317" s="400"/>
      <c r="K317" s="400"/>
      <c r="L317" s="400"/>
      <c r="M317" s="303"/>
      <c r="N317" s="303"/>
      <c r="O317" s="303"/>
      <c r="P317" s="303"/>
      <c r="Q317" s="303"/>
      <c r="R317" s="303"/>
      <c r="S317" s="303"/>
      <c r="T317" s="303"/>
      <c r="U317" s="303"/>
      <c r="V317" s="303"/>
      <c r="W317" s="303"/>
      <c r="X317" s="303"/>
      <c r="Y317" s="303"/>
      <c r="Z317" s="303"/>
      <c r="AA317" s="303"/>
      <c r="AB317" s="303"/>
      <c r="AC317" s="303"/>
      <c r="AD317" s="303"/>
      <c r="AG317" s="197">
        <f t="shared" si="38"/>
        <v>18</v>
      </c>
      <c r="AH317" s="197">
        <f t="shared" si="39"/>
        <v>0</v>
      </c>
      <c r="AJ317" s="188">
        <f t="shared" si="41"/>
        <v>0</v>
      </c>
      <c r="AK317" s="189">
        <f t="shared" si="42"/>
        <v>0</v>
      </c>
      <c r="AL317" s="189">
        <f t="shared" si="43"/>
        <v>0</v>
      </c>
      <c r="AM317" s="190">
        <f t="shared" si="44"/>
        <v>0</v>
      </c>
    </row>
    <row r="318" spans="1:39" ht="15" customHeight="1" thickBot="1">
      <c r="A318" s="85"/>
      <c r="B318" s="87"/>
      <c r="C318" s="91" t="s">
        <v>157</v>
      </c>
      <c r="D318" s="400" t="str">
        <f t="shared" si="40"/>
        <v/>
      </c>
      <c r="E318" s="400"/>
      <c r="F318" s="400"/>
      <c r="G318" s="400"/>
      <c r="H318" s="400"/>
      <c r="I318" s="400"/>
      <c r="J318" s="400"/>
      <c r="K318" s="400"/>
      <c r="L318" s="400"/>
      <c r="M318" s="303"/>
      <c r="N318" s="303"/>
      <c r="O318" s="303"/>
      <c r="P318" s="303"/>
      <c r="Q318" s="303"/>
      <c r="R318" s="303"/>
      <c r="S318" s="303"/>
      <c r="T318" s="303"/>
      <c r="U318" s="303"/>
      <c r="V318" s="303"/>
      <c r="W318" s="303"/>
      <c r="X318" s="303"/>
      <c r="Y318" s="303"/>
      <c r="Z318" s="303"/>
      <c r="AA318" s="303"/>
      <c r="AB318" s="303"/>
      <c r="AC318" s="303"/>
      <c r="AD318" s="303"/>
      <c r="AG318" s="197">
        <f t="shared" si="38"/>
        <v>18</v>
      </c>
      <c r="AH318" s="197">
        <f t="shared" si="39"/>
        <v>0</v>
      </c>
      <c r="AJ318" s="188">
        <f t="shared" si="41"/>
        <v>0</v>
      </c>
      <c r="AK318" s="189">
        <f t="shared" si="42"/>
        <v>0</v>
      </c>
      <c r="AL318" s="189">
        <f t="shared" si="43"/>
        <v>0</v>
      </c>
      <c r="AM318" s="190">
        <f t="shared" si="44"/>
        <v>0</v>
      </c>
    </row>
    <row r="319" spans="1:39" ht="15" customHeight="1" thickBot="1">
      <c r="A319" s="85"/>
      <c r="B319" s="87"/>
      <c r="C319" s="91" t="s">
        <v>158</v>
      </c>
      <c r="D319" s="400" t="str">
        <f t="shared" si="40"/>
        <v/>
      </c>
      <c r="E319" s="400"/>
      <c r="F319" s="400"/>
      <c r="G319" s="400"/>
      <c r="H319" s="400"/>
      <c r="I319" s="400"/>
      <c r="J319" s="400"/>
      <c r="K319" s="400"/>
      <c r="L319" s="400"/>
      <c r="M319" s="303"/>
      <c r="N319" s="303"/>
      <c r="O319" s="303"/>
      <c r="P319" s="303"/>
      <c r="Q319" s="303"/>
      <c r="R319" s="303"/>
      <c r="S319" s="303"/>
      <c r="T319" s="303"/>
      <c r="U319" s="303"/>
      <c r="V319" s="303"/>
      <c r="W319" s="303"/>
      <c r="X319" s="303"/>
      <c r="Y319" s="303"/>
      <c r="Z319" s="303"/>
      <c r="AA319" s="303"/>
      <c r="AB319" s="303"/>
      <c r="AC319" s="303"/>
      <c r="AD319" s="303"/>
      <c r="AG319" s="197">
        <f t="shared" si="38"/>
        <v>18</v>
      </c>
      <c r="AH319" s="197">
        <f t="shared" si="39"/>
        <v>0</v>
      </c>
      <c r="AJ319" s="188">
        <f t="shared" si="41"/>
        <v>0</v>
      </c>
      <c r="AK319" s="189">
        <f t="shared" si="42"/>
        <v>0</v>
      </c>
      <c r="AL319" s="189">
        <f t="shared" si="43"/>
        <v>0</v>
      </c>
      <c r="AM319" s="190">
        <f t="shared" si="44"/>
        <v>0</v>
      </c>
    </row>
    <row r="320" spans="1:39" ht="15" customHeight="1" thickBot="1">
      <c r="A320" s="85"/>
      <c r="B320" s="87"/>
      <c r="C320" s="91" t="s">
        <v>159</v>
      </c>
      <c r="D320" s="400" t="str">
        <f t="shared" si="40"/>
        <v/>
      </c>
      <c r="E320" s="400"/>
      <c r="F320" s="400"/>
      <c r="G320" s="400"/>
      <c r="H320" s="400"/>
      <c r="I320" s="400"/>
      <c r="J320" s="400"/>
      <c r="K320" s="400"/>
      <c r="L320" s="400"/>
      <c r="M320" s="303"/>
      <c r="N320" s="303"/>
      <c r="O320" s="303"/>
      <c r="P320" s="303"/>
      <c r="Q320" s="303"/>
      <c r="R320" s="303"/>
      <c r="S320" s="303"/>
      <c r="T320" s="303"/>
      <c r="U320" s="303"/>
      <c r="V320" s="303"/>
      <c r="W320" s="303"/>
      <c r="X320" s="303"/>
      <c r="Y320" s="303"/>
      <c r="Z320" s="303"/>
      <c r="AA320" s="303"/>
      <c r="AB320" s="303"/>
      <c r="AC320" s="303"/>
      <c r="AD320" s="303"/>
      <c r="AG320" s="197">
        <f t="shared" si="38"/>
        <v>18</v>
      </c>
      <c r="AH320" s="197">
        <f t="shared" si="39"/>
        <v>0</v>
      </c>
      <c r="AJ320" s="188">
        <f t="shared" si="41"/>
        <v>0</v>
      </c>
      <c r="AK320" s="189">
        <f t="shared" si="42"/>
        <v>0</v>
      </c>
      <c r="AL320" s="189">
        <f t="shared" si="43"/>
        <v>0</v>
      </c>
      <c r="AM320" s="190">
        <f t="shared" si="44"/>
        <v>0</v>
      </c>
    </row>
    <row r="321" spans="1:39" ht="15" customHeight="1" thickBot="1">
      <c r="A321" s="85"/>
      <c r="B321" s="87"/>
      <c r="C321" s="91" t="s">
        <v>160</v>
      </c>
      <c r="D321" s="400" t="str">
        <f t="shared" si="40"/>
        <v/>
      </c>
      <c r="E321" s="400"/>
      <c r="F321" s="400"/>
      <c r="G321" s="400"/>
      <c r="H321" s="400"/>
      <c r="I321" s="400"/>
      <c r="J321" s="400"/>
      <c r="K321" s="400"/>
      <c r="L321" s="400"/>
      <c r="M321" s="303"/>
      <c r="N321" s="303"/>
      <c r="O321" s="303"/>
      <c r="P321" s="303"/>
      <c r="Q321" s="303"/>
      <c r="R321" s="303"/>
      <c r="S321" s="303"/>
      <c r="T321" s="303"/>
      <c r="U321" s="303"/>
      <c r="V321" s="303"/>
      <c r="W321" s="303"/>
      <c r="X321" s="303"/>
      <c r="Y321" s="303"/>
      <c r="Z321" s="303"/>
      <c r="AA321" s="303"/>
      <c r="AB321" s="303"/>
      <c r="AC321" s="303"/>
      <c r="AD321" s="303"/>
      <c r="AG321" s="197">
        <f t="shared" si="38"/>
        <v>18</v>
      </c>
      <c r="AH321" s="197">
        <f t="shared" si="39"/>
        <v>0</v>
      </c>
      <c r="AJ321" s="188">
        <f t="shared" si="41"/>
        <v>0</v>
      </c>
      <c r="AK321" s="189">
        <f t="shared" si="42"/>
        <v>0</v>
      </c>
      <c r="AL321" s="189">
        <f t="shared" si="43"/>
        <v>0</v>
      </c>
      <c r="AM321" s="190">
        <f t="shared" si="44"/>
        <v>0</v>
      </c>
    </row>
    <row r="322" spans="1:39" ht="15" customHeight="1" thickBot="1">
      <c r="A322" s="85"/>
      <c r="B322" s="87"/>
      <c r="C322" s="91" t="s">
        <v>161</v>
      </c>
      <c r="D322" s="400" t="str">
        <f t="shared" si="40"/>
        <v/>
      </c>
      <c r="E322" s="400"/>
      <c r="F322" s="400"/>
      <c r="G322" s="400"/>
      <c r="H322" s="400"/>
      <c r="I322" s="400"/>
      <c r="J322" s="400"/>
      <c r="K322" s="400"/>
      <c r="L322" s="400"/>
      <c r="M322" s="303"/>
      <c r="N322" s="303"/>
      <c r="O322" s="303"/>
      <c r="P322" s="303"/>
      <c r="Q322" s="303"/>
      <c r="R322" s="303"/>
      <c r="S322" s="303"/>
      <c r="T322" s="303"/>
      <c r="U322" s="303"/>
      <c r="V322" s="303"/>
      <c r="W322" s="303"/>
      <c r="X322" s="303"/>
      <c r="Y322" s="303"/>
      <c r="Z322" s="303"/>
      <c r="AA322" s="303"/>
      <c r="AB322" s="303"/>
      <c r="AC322" s="303"/>
      <c r="AD322" s="303"/>
      <c r="AG322" s="197">
        <f t="shared" si="38"/>
        <v>18</v>
      </c>
      <c r="AH322" s="197">
        <f t="shared" si="39"/>
        <v>0</v>
      </c>
      <c r="AJ322" s="188">
        <f t="shared" si="41"/>
        <v>0</v>
      </c>
      <c r="AK322" s="189">
        <f t="shared" si="42"/>
        <v>0</v>
      </c>
      <c r="AL322" s="189">
        <f t="shared" si="43"/>
        <v>0</v>
      </c>
      <c r="AM322" s="190">
        <f t="shared" si="44"/>
        <v>0</v>
      </c>
    </row>
    <row r="323" spans="1:39" ht="15" customHeight="1" thickBot="1">
      <c r="A323" s="85"/>
      <c r="B323" s="87"/>
      <c r="C323" s="91" t="s">
        <v>162</v>
      </c>
      <c r="D323" s="400" t="str">
        <f t="shared" si="40"/>
        <v/>
      </c>
      <c r="E323" s="400"/>
      <c r="F323" s="400"/>
      <c r="G323" s="400"/>
      <c r="H323" s="400"/>
      <c r="I323" s="400"/>
      <c r="J323" s="400"/>
      <c r="K323" s="400"/>
      <c r="L323" s="400"/>
      <c r="M323" s="303"/>
      <c r="N323" s="303"/>
      <c r="O323" s="303"/>
      <c r="P323" s="303"/>
      <c r="Q323" s="303"/>
      <c r="R323" s="303"/>
      <c r="S323" s="303"/>
      <c r="T323" s="303"/>
      <c r="U323" s="303"/>
      <c r="V323" s="303"/>
      <c r="W323" s="303"/>
      <c r="X323" s="303"/>
      <c r="Y323" s="303"/>
      <c r="Z323" s="303"/>
      <c r="AA323" s="303"/>
      <c r="AB323" s="303"/>
      <c r="AC323" s="303"/>
      <c r="AD323" s="303"/>
      <c r="AG323" s="197">
        <f t="shared" si="38"/>
        <v>18</v>
      </c>
      <c r="AH323" s="197">
        <f t="shared" si="39"/>
        <v>0</v>
      </c>
      <c r="AJ323" s="188">
        <f t="shared" si="41"/>
        <v>0</v>
      </c>
      <c r="AK323" s="189">
        <f t="shared" si="42"/>
        <v>0</v>
      </c>
      <c r="AL323" s="189">
        <f t="shared" si="43"/>
        <v>0</v>
      </c>
      <c r="AM323" s="190">
        <f t="shared" si="44"/>
        <v>0</v>
      </c>
    </row>
    <row r="324" spans="1:39" ht="15" customHeight="1" thickBot="1">
      <c r="A324" s="85"/>
      <c r="B324" s="87"/>
      <c r="C324" s="91" t="s">
        <v>163</v>
      </c>
      <c r="D324" s="400" t="str">
        <f t="shared" si="40"/>
        <v/>
      </c>
      <c r="E324" s="400"/>
      <c r="F324" s="400"/>
      <c r="G324" s="400"/>
      <c r="H324" s="400"/>
      <c r="I324" s="400"/>
      <c r="J324" s="400"/>
      <c r="K324" s="400"/>
      <c r="L324" s="400"/>
      <c r="M324" s="303"/>
      <c r="N324" s="303"/>
      <c r="O324" s="303"/>
      <c r="P324" s="303"/>
      <c r="Q324" s="303"/>
      <c r="R324" s="303"/>
      <c r="S324" s="303"/>
      <c r="T324" s="303"/>
      <c r="U324" s="303"/>
      <c r="V324" s="303"/>
      <c r="W324" s="303"/>
      <c r="X324" s="303"/>
      <c r="Y324" s="303"/>
      <c r="Z324" s="303"/>
      <c r="AA324" s="303"/>
      <c r="AB324" s="303"/>
      <c r="AC324" s="303"/>
      <c r="AD324" s="303"/>
      <c r="AG324" s="197">
        <f t="shared" si="38"/>
        <v>18</v>
      </c>
      <c r="AH324" s="197">
        <f t="shared" si="39"/>
        <v>0</v>
      </c>
      <c r="AJ324" s="188">
        <f t="shared" si="41"/>
        <v>0</v>
      </c>
      <c r="AK324" s="189">
        <f t="shared" si="42"/>
        <v>0</v>
      </c>
      <c r="AL324" s="189">
        <f t="shared" si="43"/>
        <v>0</v>
      </c>
      <c r="AM324" s="190">
        <f t="shared" si="44"/>
        <v>0</v>
      </c>
    </row>
    <row r="325" spans="1:39" ht="15" customHeight="1" thickBot="1">
      <c r="A325" s="85"/>
      <c r="B325" s="87"/>
      <c r="C325" s="91" t="s">
        <v>164</v>
      </c>
      <c r="D325" s="400" t="str">
        <f t="shared" si="40"/>
        <v/>
      </c>
      <c r="E325" s="400"/>
      <c r="F325" s="400"/>
      <c r="G325" s="400"/>
      <c r="H325" s="400"/>
      <c r="I325" s="400"/>
      <c r="J325" s="400"/>
      <c r="K325" s="400"/>
      <c r="L325" s="400"/>
      <c r="M325" s="303"/>
      <c r="N325" s="303"/>
      <c r="O325" s="303"/>
      <c r="P325" s="303"/>
      <c r="Q325" s="303"/>
      <c r="R325" s="303"/>
      <c r="S325" s="303"/>
      <c r="T325" s="303"/>
      <c r="U325" s="303"/>
      <c r="V325" s="303"/>
      <c r="W325" s="303"/>
      <c r="X325" s="303"/>
      <c r="Y325" s="303"/>
      <c r="Z325" s="303"/>
      <c r="AA325" s="303"/>
      <c r="AB325" s="303"/>
      <c r="AC325" s="303"/>
      <c r="AD325" s="303"/>
      <c r="AG325" s="197">
        <f t="shared" si="38"/>
        <v>18</v>
      </c>
      <c r="AH325" s="197">
        <f t="shared" si="39"/>
        <v>0</v>
      </c>
      <c r="AJ325" s="188">
        <f t="shared" si="41"/>
        <v>0</v>
      </c>
      <c r="AK325" s="189">
        <f t="shared" si="42"/>
        <v>0</v>
      </c>
      <c r="AL325" s="189">
        <f t="shared" si="43"/>
        <v>0</v>
      </c>
      <c r="AM325" s="190">
        <f t="shared" si="44"/>
        <v>0</v>
      </c>
    </row>
    <row r="326" spans="1:39" ht="15" customHeight="1" thickBot="1">
      <c r="A326" s="85"/>
      <c r="B326" s="87"/>
      <c r="C326" s="91" t="s">
        <v>165</v>
      </c>
      <c r="D326" s="400" t="str">
        <f t="shared" si="40"/>
        <v/>
      </c>
      <c r="E326" s="400"/>
      <c r="F326" s="400"/>
      <c r="G326" s="400"/>
      <c r="H326" s="400"/>
      <c r="I326" s="400"/>
      <c r="J326" s="400"/>
      <c r="K326" s="400"/>
      <c r="L326" s="400"/>
      <c r="M326" s="303"/>
      <c r="N326" s="303"/>
      <c r="O326" s="303"/>
      <c r="P326" s="303"/>
      <c r="Q326" s="303"/>
      <c r="R326" s="303"/>
      <c r="S326" s="303"/>
      <c r="T326" s="303"/>
      <c r="U326" s="303"/>
      <c r="V326" s="303"/>
      <c r="W326" s="303"/>
      <c r="X326" s="303"/>
      <c r="Y326" s="303"/>
      <c r="Z326" s="303"/>
      <c r="AA326" s="303"/>
      <c r="AB326" s="303"/>
      <c r="AC326" s="303"/>
      <c r="AD326" s="303"/>
      <c r="AG326" s="197">
        <f t="shared" si="38"/>
        <v>18</v>
      </c>
      <c r="AH326" s="197">
        <f t="shared" si="39"/>
        <v>0</v>
      </c>
      <c r="AJ326" s="188">
        <f t="shared" si="41"/>
        <v>0</v>
      </c>
      <c r="AK326" s="189">
        <f t="shared" si="42"/>
        <v>0</v>
      </c>
      <c r="AL326" s="189">
        <f t="shared" si="43"/>
        <v>0</v>
      </c>
      <c r="AM326" s="190">
        <f t="shared" si="44"/>
        <v>0</v>
      </c>
    </row>
    <row r="327" spans="1:39" ht="15" customHeight="1" thickBot="1">
      <c r="A327" s="85"/>
      <c r="B327" s="87"/>
      <c r="C327" s="91" t="s">
        <v>166</v>
      </c>
      <c r="D327" s="400" t="str">
        <f t="shared" si="40"/>
        <v/>
      </c>
      <c r="E327" s="400"/>
      <c r="F327" s="400"/>
      <c r="G327" s="400"/>
      <c r="H327" s="400"/>
      <c r="I327" s="400"/>
      <c r="J327" s="400"/>
      <c r="K327" s="400"/>
      <c r="L327" s="400"/>
      <c r="M327" s="303"/>
      <c r="N327" s="303"/>
      <c r="O327" s="303"/>
      <c r="P327" s="303"/>
      <c r="Q327" s="303"/>
      <c r="R327" s="303"/>
      <c r="S327" s="303"/>
      <c r="T327" s="303"/>
      <c r="U327" s="303"/>
      <c r="V327" s="303"/>
      <c r="W327" s="303"/>
      <c r="X327" s="303"/>
      <c r="Y327" s="303"/>
      <c r="Z327" s="303"/>
      <c r="AA327" s="303"/>
      <c r="AB327" s="303"/>
      <c r="AC327" s="303"/>
      <c r="AD327" s="303"/>
      <c r="AG327" s="197">
        <f t="shared" si="38"/>
        <v>18</v>
      </c>
      <c r="AH327" s="197">
        <f t="shared" si="39"/>
        <v>0</v>
      </c>
      <c r="AJ327" s="188">
        <f t="shared" si="41"/>
        <v>0</v>
      </c>
      <c r="AK327" s="189">
        <f t="shared" si="42"/>
        <v>0</v>
      </c>
      <c r="AL327" s="189">
        <f t="shared" si="43"/>
        <v>0</v>
      </c>
      <c r="AM327" s="190">
        <f t="shared" si="44"/>
        <v>0</v>
      </c>
    </row>
    <row r="328" spans="1:39" ht="15" customHeight="1" thickBot="1">
      <c r="A328" s="85"/>
      <c r="B328" s="87"/>
      <c r="C328" s="91" t="s">
        <v>167</v>
      </c>
      <c r="D328" s="400" t="str">
        <f t="shared" si="40"/>
        <v/>
      </c>
      <c r="E328" s="400"/>
      <c r="F328" s="400"/>
      <c r="G328" s="400"/>
      <c r="H328" s="400"/>
      <c r="I328" s="400"/>
      <c r="J328" s="400"/>
      <c r="K328" s="400"/>
      <c r="L328" s="400"/>
      <c r="M328" s="303"/>
      <c r="N328" s="303"/>
      <c r="O328" s="303"/>
      <c r="P328" s="303"/>
      <c r="Q328" s="303"/>
      <c r="R328" s="303"/>
      <c r="S328" s="303"/>
      <c r="T328" s="303"/>
      <c r="U328" s="303"/>
      <c r="V328" s="303"/>
      <c r="W328" s="303"/>
      <c r="X328" s="303"/>
      <c r="Y328" s="303"/>
      <c r="Z328" s="303"/>
      <c r="AA328" s="303"/>
      <c r="AB328" s="303"/>
      <c r="AC328" s="303"/>
      <c r="AD328" s="303"/>
      <c r="AG328" s="197">
        <f t="shared" si="38"/>
        <v>18</v>
      </c>
      <c r="AH328" s="197">
        <f t="shared" si="39"/>
        <v>0</v>
      </c>
      <c r="AJ328" s="188">
        <f t="shared" si="41"/>
        <v>0</v>
      </c>
      <c r="AK328" s="189">
        <f t="shared" si="42"/>
        <v>0</v>
      </c>
      <c r="AL328" s="189">
        <f t="shared" si="43"/>
        <v>0</v>
      </c>
      <c r="AM328" s="190">
        <f t="shared" si="44"/>
        <v>0</v>
      </c>
    </row>
    <row r="329" spans="1:39" ht="15" customHeight="1" thickBot="1">
      <c r="A329" s="85"/>
      <c r="B329" s="87"/>
      <c r="C329" s="91" t="s">
        <v>168</v>
      </c>
      <c r="D329" s="400" t="str">
        <f t="shared" si="40"/>
        <v/>
      </c>
      <c r="E329" s="400"/>
      <c r="F329" s="400"/>
      <c r="G329" s="400"/>
      <c r="H329" s="400"/>
      <c r="I329" s="400"/>
      <c r="J329" s="400"/>
      <c r="K329" s="400"/>
      <c r="L329" s="400"/>
      <c r="M329" s="303"/>
      <c r="N329" s="303"/>
      <c r="O329" s="303"/>
      <c r="P329" s="303"/>
      <c r="Q329" s="303"/>
      <c r="R329" s="303"/>
      <c r="S329" s="303"/>
      <c r="T329" s="303"/>
      <c r="U329" s="303"/>
      <c r="V329" s="303"/>
      <c r="W329" s="303"/>
      <c r="X329" s="303"/>
      <c r="Y329" s="303"/>
      <c r="Z329" s="303"/>
      <c r="AA329" s="303"/>
      <c r="AB329" s="303"/>
      <c r="AC329" s="303"/>
      <c r="AD329" s="303"/>
      <c r="AG329" s="197">
        <f t="shared" si="38"/>
        <v>18</v>
      </c>
      <c r="AH329" s="197">
        <f t="shared" si="39"/>
        <v>0</v>
      </c>
      <c r="AJ329" s="188">
        <f t="shared" si="41"/>
        <v>0</v>
      </c>
      <c r="AK329" s="189">
        <f t="shared" si="42"/>
        <v>0</v>
      </c>
      <c r="AL329" s="189">
        <f t="shared" si="43"/>
        <v>0</v>
      </c>
      <c r="AM329" s="190">
        <f t="shared" si="44"/>
        <v>0</v>
      </c>
    </row>
    <row r="330" spans="1:39" ht="15" customHeight="1" thickBot="1">
      <c r="A330" s="85"/>
      <c r="B330" s="87"/>
      <c r="C330" s="91" t="s">
        <v>169</v>
      </c>
      <c r="D330" s="400" t="str">
        <f t="shared" si="40"/>
        <v/>
      </c>
      <c r="E330" s="400"/>
      <c r="F330" s="400"/>
      <c r="G330" s="400"/>
      <c r="H330" s="400"/>
      <c r="I330" s="400"/>
      <c r="J330" s="400"/>
      <c r="K330" s="400"/>
      <c r="L330" s="400"/>
      <c r="M330" s="303"/>
      <c r="N330" s="303"/>
      <c r="O330" s="303"/>
      <c r="P330" s="303"/>
      <c r="Q330" s="303"/>
      <c r="R330" s="303"/>
      <c r="S330" s="303"/>
      <c r="T330" s="303"/>
      <c r="U330" s="303"/>
      <c r="V330" s="303"/>
      <c r="W330" s="303"/>
      <c r="X330" s="303"/>
      <c r="Y330" s="303"/>
      <c r="Z330" s="303"/>
      <c r="AA330" s="303"/>
      <c r="AB330" s="303"/>
      <c r="AC330" s="303"/>
      <c r="AD330" s="303"/>
      <c r="AG330" s="197">
        <f t="shared" si="38"/>
        <v>18</v>
      </c>
      <c r="AH330" s="197">
        <f t="shared" si="39"/>
        <v>0</v>
      </c>
      <c r="AJ330" s="188">
        <f t="shared" si="41"/>
        <v>0</v>
      </c>
      <c r="AK330" s="189">
        <f t="shared" si="42"/>
        <v>0</v>
      </c>
      <c r="AL330" s="189">
        <f t="shared" si="43"/>
        <v>0</v>
      </c>
      <c r="AM330" s="190">
        <f t="shared" si="44"/>
        <v>0</v>
      </c>
    </row>
    <row r="331" spans="1:39" ht="15" customHeight="1" thickBot="1">
      <c r="A331" s="85"/>
      <c r="B331" s="87"/>
      <c r="C331" s="91" t="s">
        <v>170</v>
      </c>
      <c r="D331" s="400" t="str">
        <f t="shared" si="40"/>
        <v/>
      </c>
      <c r="E331" s="400"/>
      <c r="F331" s="400"/>
      <c r="G331" s="400"/>
      <c r="H331" s="400"/>
      <c r="I331" s="400"/>
      <c r="J331" s="400"/>
      <c r="K331" s="400"/>
      <c r="L331" s="400"/>
      <c r="M331" s="303"/>
      <c r="N331" s="303"/>
      <c r="O331" s="303"/>
      <c r="P331" s="303"/>
      <c r="Q331" s="303"/>
      <c r="R331" s="303"/>
      <c r="S331" s="303"/>
      <c r="T331" s="303"/>
      <c r="U331" s="303"/>
      <c r="V331" s="303"/>
      <c r="W331" s="303"/>
      <c r="X331" s="303"/>
      <c r="Y331" s="303"/>
      <c r="Z331" s="303"/>
      <c r="AA331" s="303"/>
      <c r="AB331" s="303"/>
      <c r="AC331" s="303"/>
      <c r="AD331" s="303"/>
      <c r="AG331" s="197">
        <f t="shared" ref="AG331:AG350" si="45">+COUNTBLANK(M331:AD331)</f>
        <v>18</v>
      </c>
      <c r="AH331" s="197">
        <f t="shared" ref="AH331:AH350" si="46">+IF($AG$227=$AH$227,0,IF(OR(AND(D331&lt;&gt;"",AG331=15),AND(D331="",AG331=18)),0,1))</f>
        <v>0</v>
      </c>
      <c r="AJ331" s="188">
        <f t="shared" si="41"/>
        <v>0</v>
      </c>
      <c r="AK331" s="189">
        <f t="shared" si="42"/>
        <v>0</v>
      </c>
      <c r="AL331" s="189">
        <f t="shared" si="43"/>
        <v>0</v>
      </c>
      <c r="AM331" s="190">
        <f t="shared" si="44"/>
        <v>0</v>
      </c>
    </row>
    <row r="332" spans="1:39" ht="15" customHeight="1" thickBot="1">
      <c r="A332" s="85"/>
      <c r="B332" s="87"/>
      <c r="C332" s="91" t="s">
        <v>171</v>
      </c>
      <c r="D332" s="400" t="str">
        <f t="shared" si="40"/>
        <v/>
      </c>
      <c r="E332" s="400"/>
      <c r="F332" s="400"/>
      <c r="G332" s="400"/>
      <c r="H332" s="400"/>
      <c r="I332" s="400"/>
      <c r="J332" s="400"/>
      <c r="K332" s="400"/>
      <c r="L332" s="400"/>
      <c r="M332" s="303"/>
      <c r="N332" s="303"/>
      <c r="O332" s="303"/>
      <c r="P332" s="303"/>
      <c r="Q332" s="303"/>
      <c r="R332" s="303"/>
      <c r="S332" s="303"/>
      <c r="T332" s="303"/>
      <c r="U332" s="303"/>
      <c r="V332" s="303"/>
      <c r="W332" s="303"/>
      <c r="X332" s="303"/>
      <c r="Y332" s="303"/>
      <c r="Z332" s="303"/>
      <c r="AA332" s="303"/>
      <c r="AB332" s="303"/>
      <c r="AC332" s="303"/>
      <c r="AD332" s="303"/>
      <c r="AG332" s="197">
        <f t="shared" si="45"/>
        <v>18</v>
      </c>
      <c r="AH332" s="197">
        <f t="shared" si="46"/>
        <v>0</v>
      </c>
      <c r="AJ332" s="188">
        <f t="shared" si="41"/>
        <v>0</v>
      </c>
      <c r="AK332" s="189">
        <f t="shared" si="42"/>
        <v>0</v>
      </c>
      <c r="AL332" s="189">
        <f t="shared" si="43"/>
        <v>0</v>
      </c>
      <c r="AM332" s="190">
        <f t="shared" si="44"/>
        <v>0</v>
      </c>
    </row>
    <row r="333" spans="1:39" ht="15" customHeight="1" thickBot="1">
      <c r="A333" s="85"/>
      <c r="B333" s="87"/>
      <c r="C333" s="91" t="s">
        <v>172</v>
      </c>
      <c r="D333" s="400" t="str">
        <f t="shared" si="40"/>
        <v/>
      </c>
      <c r="E333" s="400"/>
      <c r="F333" s="400"/>
      <c r="G333" s="400"/>
      <c r="H333" s="400"/>
      <c r="I333" s="400"/>
      <c r="J333" s="400"/>
      <c r="K333" s="400"/>
      <c r="L333" s="400"/>
      <c r="M333" s="303"/>
      <c r="N333" s="303"/>
      <c r="O333" s="303"/>
      <c r="P333" s="303"/>
      <c r="Q333" s="303"/>
      <c r="R333" s="303"/>
      <c r="S333" s="303"/>
      <c r="T333" s="303"/>
      <c r="U333" s="303"/>
      <c r="V333" s="303"/>
      <c r="W333" s="303"/>
      <c r="X333" s="303"/>
      <c r="Y333" s="303"/>
      <c r="Z333" s="303"/>
      <c r="AA333" s="303"/>
      <c r="AB333" s="303"/>
      <c r="AC333" s="303"/>
      <c r="AD333" s="303"/>
      <c r="AG333" s="197">
        <f t="shared" si="45"/>
        <v>18</v>
      </c>
      <c r="AH333" s="197">
        <f t="shared" si="46"/>
        <v>0</v>
      </c>
      <c r="AJ333" s="188">
        <f t="shared" si="41"/>
        <v>0</v>
      </c>
      <c r="AK333" s="189">
        <f t="shared" si="42"/>
        <v>0</v>
      </c>
      <c r="AL333" s="189">
        <f t="shared" si="43"/>
        <v>0</v>
      </c>
      <c r="AM333" s="190">
        <f t="shared" si="44"/>
        <v>0</v>
      </c>
    </row>
    <row r="334" spans="1:39" ht="15" customHeight="1" thickBot="1">
      <c r="A334" s="85"/>
      <c r="B334" s="87"/>
      <c r="C334" s="91" t="s">
        <v>173</v>
      </c>
      <c r="D334" s="400" t="str">
        <f t="shared" si="40"/>
        <v/>
      </c>
      <c r="E334" s="400"/>
      <c r="F334" s="400"/>
      <c r="G334" s="400"/>
      <c r="H334" s="400"/>
      <c r="I334" s="400"/>
      <c r="J334" s="400"/>
      <c r="K334" s="400"/>
      <c r="L334" s="400"/>
      <c r="M334" s="303"/>
      <c r="N334" s="303"/>
      <c r="O334" s="303"/>
      <c r="P334" s="303"/>
      <c r="Q334" s="303"/>
      <c r="R334" s="303"/>
      <c r="S334" s="303"/>
      <c r="T334" s="303"/>
      <c r="U334" s="303"/>
      <c r="V334" s="303"/>
      <c r="W334" s="303"/>
      <c r="X334" s="303"/>
      <c r="Y334" s="303"/>
      <c r="Z334" s="303"/>
      <c r="AA334" s="303"/>
      <c r="AB334" s="303"/>
      <c r="AC334" s="303"/>
      <c r="AD334" s="303"/>
      <c r="AG334" s="197">
        <f t="shared" si="45"/>
        <v>18</v>
      </c>
      <c r="AH334" s="197">
        <f t="shared" si="46"/>
        <v>0</v>
      </c>
      <c r="AJ334" s="188">
        <f t="shared" si="41"/>
        <v>0</v>
      </c>
      <c r="AK334" s="189">
        <f t="shared" si="42"/>
        <v>0</v>
      </c>
      <c r="AL334" s="189">
        <f t="shared" si="43"/>
        <v>0</v>
      </c>
      <c r="AM334" s="190">
        <f t="shared" si="44"/>
        <v>0</v>
      </c>
    </row>
    <row r="335" spans="1:39" ht="15" customHeight="1" thickBot="1">
      <c r="A335" s="85"/>
      <c r="B335" s="87"/>
      <c r="C335" s="91" t="s">
        <v>174</v>
      </c>
      <c r="D335" s="400" t="str">
        <f t="shared" si="40"/>
        <v/>
      </c>
      <c r="E335" s="400"/>
      <c r="F335" s="400"/>
      <c r="G335" s="400"/>
      <c r="H335" s="400"/>
      <c r="I335" s="400"/>
      <c r="J335" s="400"/>
      <c r="K335" s="400"/>
      <c r="L335" s="400"/>
      <c r="M335" s="303"/>
      <c r="N335" s="303"/>
      <c r="O335" s="303"/>
      <c r="P335" s="303"/>
      <c r="Q335" s="303"/>
      <c r="R335" s="303"/>
      <c r="S335" s="303"/>
      <c r="T335" s="303"/>
      <c r="U335" s="303"/>
      <c r="V335" s="303"/>
      <c r="W335" s="303"/>
      <c r="X335" s="303"/>
      <c r="Y335" s="303"/>
      <c r="Z335" s="303"/>
      <c r="AA335" s="303"/>
      <c r="AB335" s="303"/>
      <c r="AC335" s="303"/>
      <c r="AD335" s="303"/>
      <c r="AG335" s="197">
        <f t="shared" si="45"/>
        <v>18</v>
      </c>
      <c r="AH335" s="197">
        <f t="shared" si="46"/>
        <v>0</v>
      </c>
      <c r="AJ335" s="188">
        <f t="shared" si="41"/>
        <v>0</v>
      </c>
      <c r="AK335" s="189">
        <f t="shared" si="42"/>
        <v>0</v>
      </c>
      <c r="AL335" s="189">
        <f t="shared" si="43"/>
        <v>0</v>
      </c>
      <c r="AM335" s="190">
        <f t="shared" si="44"/>
        <v>0</v>
      </c>
    </row>
    <row r="336" spans="1:39" ht="15" customHeight="1" thickBot="1">
      <c r="A336" s="85"/>
      <c r="B336" s="87"/>
      <c r="C336" s="91" t="s">
        <v>175</v>
      </c>
      <c r="D336" s="400" t="str">
        <f t="shared" si="40"/>
        <v/>
      </c>
      <c r="E336" s="400"/>
      <c r="F336" s="400"/>
      <c r="G336" s="400"/>
      <c r="H336" s="400"/>
      <c r="I336" s="400"/>
      <c r="J336" s="400"/>
      <c r="K336" s="400"/>
      <c r="L336" s="400"/>
      <c r="M336" s="303"/>
      <c r="N336" s="303"/>
      <c r="O336" s="303"/>
      <c r="P336" s="303"/>
      <c r="Q336" s="303"/>
      <c r="R336" s="303"/>
      <c r="S336" s="303"/>
      <c r="T336" s="303"/>
      <c r="U336" s="303"/>
      <c r="V336" s="303"/>
      <c r="W336" s="303"/>
      <c r="X336" s="303"/>
      <c r="Y336" s="303"/>
      <c r="Z336" s="303"/>
      <c r="AA336" s="303"/>
      <c r="AB336" s="303"/>
      <c r="AC336" s="303"/>
      <c r="AD336" s="303"/>
      <c r="AG336" s="197">
        <f t="shared" si="45"/>
        <v>18</v>
      </c>
      <c r="AH336" s="197">
        <f t="shared" si="46"/>
        <v>0</v>
      </c>
      <c r="AJ336" s="188">
        <f t="shared" si="41"/>
        <v>0</v>
      </c>
      <c r="AK336" s="189">
        <f t="shared" si="42"/>
        <v>0</v>
      </c>
      <c r="AL336" s="189">
        <f t="shared" si="43"/>
        <v>0</v>
      </c>
      <c r="AM336" s="190">
        <f t="shared" si="44"/>
        <v>0</v>
      </c>
    </row>
    <row r="337" spans="1:39" ht="15" customHeight="1" thickBot="1">
      <c r="A337" s="85"/>
      <c r="B337" s="87"/>
      <c r="C337" s="91" t="s">
        <v>176</v>
      </c>
      <c r="D337" s="400" t="str">
        <f t="shared" si="40"/>
        <v/>
      </c>
      <c r="E337" s="400"/>
      <c r="F337" s="400"/>
      <c r="G337" s="400"/>
      <c r="H337" s="400"/>
      <c r="I337" s="400"/>
      <c r="J337" s="400"/>
      <c r="K337" s="400"/>
      <c r="L337" s="400"/>
      <c r="M337" s="303"/>
      <c r="N337" s="303"/>
      <c r="O337" s="303"/>
      <c r="P337" s="303"/>
      <c r="Q337" s="303"/>
      <c r="R337" s="303"/>
      <c r="S337" s="303"/>
      <c r="T337" s="303"/>
      <c r="U337" s="303"/>
      <c r="V337" s="303"/>
      <c r="W337" s="303"/>
      <c r="X337" s="303"/>
      <c r="Y337" s="303"/>
      <c r="Z337" s="303"/>
      <c r="AA337" s="303"/>
      <c r="AB337" s="303"/>
      <c r="AC337" s="303"/>
      <c r="AD337" s="303"/>
      <c r="AG337" s="197">
        <f t="shared" si="45"/>
        <v>18</v>
      </c>
      <c r="AH337" s="197">
        <f t="shared" si="46"/>
        <v>0</v>
      </c>
      <c r="AJ337" s="188">
        <f t="shared" si="41"/>
        <v>0</v>
      </c>
      <c r="AK337" s="189">
        <f t="shared" si="42"/>
        <v>0</v>
      </c>
      <c r="AL337" s="189">
        <f t="shared" si="43"/>
        <v>0</v>
      </c>
      <c r="AM337" s="190">
        <f t="shared" si="44"/>
        <v>0</v>
      </c>
    </row>
    <row r="338" spans="1:39" ht="15" customHeight="1" thickBot="1">
      <c r="A338" s="85"/>
      <c r="B338" s="87"/>
      <c r="C338" s="91" t="s">
        <v>177</v>
      </c>
      <c r="D338" s="400" t="str">
        <f t="shared" si="40"/>
        <v/>
      </c>
      <c r="E338" s="400"/>
      <c r="F338" s="400"/>
      <c r="G338" s="400"/>
      <c r="H338" s="400"/>
      <c r="I338" s="400"/>
      <c r="J338" s="400"/>
      <c r="K338" s="400"/>
      <c r="L338" s="400"/>
      <c r="M338" s="303"/>
      <c r="N338" s="303"/>
      <c r="O338" s="303"/>
      <c r="P338" s="303"/>
      <c r="Q338" s="303"/>
      <c r="R338" s="303"/>
      <c r="S338" s="303"/>
      <c r="T338" s="303"/>
      <c r="U338" s="303"/>
      <c r="V338" s="303"/>
      <c r="W338" s="303"/>
      <c r="X338" s="303"/>
      <c r="Y338" s="303"/>
      <c r="Z338" s="303"/>
      <c r="AA338" s="303"/>
      <c r="AB338" s="303"/>
      <c r="AC338" s="303"/>
      <c r="AD338" s="303"/>
      <c r="AG338" s="197">
        <f t="shared" si="45"/>
        <v>18</v>
      </c>
      <c r="AH338" s="197">
        <f t="shared" si="46"/>
        <v>0</v>
      </c>
      <c r="AJ338" s="188">
        <f t="shared" si="41"/>
        <v>0</v>
      </c>
      <c r="AK338" s="189">
        <f t="shared" si="42"/>
        <v>0</v>
      </c>
      <c r="AL338" s="189">
        <f t="shared" si="43"/>
        <v>0</v>
      </c>
      <c r="AM338" s="190">
        <f t="shared" si="44"/>
        <v>0</v>
      </c>
    </row>
    <row r="339" spans="1:39" ht="15" customHeight="1" thickBot="1">
      <c r="A339" s="85"/>
      <c r="B339" s="87"/>
      <c r="C339" s="91" t="s">
        <v>178</v>
      </c>
      <c r="D339" s="400" t="str">
        <f t="shared" si="40"/>
        <v/>
      </c>
      <c r="E339" s="400"/>
      <c r="F339" s="400"/>
      <c r="G339" s="400"/>
      <c r="H339" s="400"/>
      <c r="I339" s="400"/>
      <c r="J339" s="400"/>
      <c r="K339" s="400"/>
      <c r="L339" s="400"/>
      <c r="M339" s="303"/>
      <c r="N339" s="303"/>
      <c r="O339" s="303"/>
      <c r="P339" s="303"/>
      <c r="Q339" s="303"/>
      <c r="R339" s="303"/>
      <c r="S339" s="303"/>
      <c r="T339" s="303"/>
      <c r="U339" s="303"/>
      <c r="V339" s="303"/>
      <c r="W339" s="303"/>
      <c r="X339" s="303"/>
      <c r="Y339" s="303"/>
      <c r="Z339" s="303"/>
      <c r="AA339" s="303"/>
      <c r="AB339" s="303"/>
      <c r="AC339" s="303"/>
      <c r="AD339" s="303"/>
      <c r="AG339" s="197">
        <f t="shared" si="45"/>
        <v>18</v>
      </c>
      <c r="AH339" s="197">
        <f t="shared" si="46"/>
        <v>0</v>
      </c>
      <c r="AJ339" s="188">
        <f t="shared" si="41"/>
        <v>0</v>
      </c>
      <c r="AK339" s="189">
        <f t="shared" si="42"/>
        <v>0</v>
      </c>
      <c r="AL339" s="189">
        <f t="shared" si="43"/>
        <v>0</v>
      </c>
      <c r="AM339" s="190">
        <f t="shared" si="44"/>
        <v>0</v>
      </c>
    </row>
    <row r="340" spans="1:39" ht="15" customHeight="1" thickBot="1">
      <c r="A340" s="85"/>
      <c r="B340" s="87"/>
      <c r="C340" s="91" t="s">
        <v>179</v>
      </c>
      <c r="D340" s="400" t="str">
        <f t="shared" si="40"/>
        <v/>
      </c>
      <c r="E340" s="400"/>
      <c r="F340" s="400"/>
      <c r="G340" s="400"/>
      <c r="H340" s="400"/>
      <c r="I340" s="400"/>
      <c r="J340" s="400"/>
      <c r="K340" s="400"/>
      <c r="L340" s="400"/>
      <c r="M340" s="303"/>
      <c r="N340" s="303"/>
      <c r="O340" s="303"/>
      <c r="P340" s="303"/>
      <c r="Q340" s="303"/>
      <c r="R340" s="303"/>
      <c r="S340" s="303"/>
      <c r="T340" s="303"/>
      <c r="U340" s="303"/>
      <c r="V340" s="303"/>
      <c r="W340" s="303"/>
      <c r="X340" s="303"/>
      <c r="Y340" s="303"/>
      <c r="Z340" s="303"/>
      <c r="AA340" s="303"/>
      <c r="AB340" s="303"/>
      <c r="AC340" s="303"/>
      <c r="AD340" s="303"/>
      <c r="AG340" s="197">
        <f t="shared" si="45"/>
        <v>18</v>
      </c>
      <c r="AH340" s="197">
        <f t="shared" si="46"/>
        <v>0</v>
      </c>
      <c r="AJ340" s="188">
        <f t="shared" si="41"/>
        <v>0</v>
      </c>
      <c r="AK340" s="189">
        <f t="shared" si="42"/>
        <v>0</v>
      </c>
      <c r="AL340" s="189">
        <f t="shared" si="43"/>
        <v>0</v>
      </c>
      <c r="AM340" s="190">
        <f t="shared" si="44"/>
        <v>0</v>
      </c>
    </row>
    <row r="341" spans="1:39" ht="15" customHeight="1" thickBot="1">
      <c r="A341" s="85"/>
      <c r="B341" s="87"/>
      <c r="C341" s="91" t="s">
        <v>180</v>
      </c>
      <c r="D341" s="400" t="str">
        <f t="shared" si="40"/>
        <v/>
      </c>
      <c r="E341" s="400"/>
      <c r="F341" s="400"/>
      <c r="G341" s="400"/>
      <c r="H341" s="400"/>
      <c r="I341" s="400"/>
      <c r="J341" s="400"/>
      <c r="K341" s="400"/>
      <c r="L341" s="400"/>
      <c r="M341" s="303"/>
      <c r="N341" s="303"/>
      <c r="O341" s="303"/>
      <c r="P341" s="303"/>
      <c r="Q341" s="303"/>
      <c r="R341" s="303"/>
      <c r="S341" s="303"/>
      <c r="T341" s="303"/>
      <c r="U341" s="303"/>
      <c r="V341" s="303"/>
      <c r="W341" s="303"/>
      <c r="X341" s="303"/>
      <c r="Y341" s="303"/>
      <c r="Z341" s="303"/>
      <c r="AA341" s="303"/>
      <c r="AB341" s="303"/>
      <c r="AC341" s="303"/>
      <c r="AD341" s="303"/>
      <c r="AG341" s="197">
        <f t="shared" si="45"/>
        <v>18</v>
      </c>
      <c r="AH341" s="197">
        <f t="shared" si="46"/>
        <v>0</v>
      </c>
      <c r="AJ341" s="188">
        <f t="shared" si="41"/>
        <v>0</v>
      </c>
      <c r="AK341" s="189">
        <f t="shared" si="42"/>
        <v>0</v>
      </c>
      <c r="AL341" s="189">
        <f t="shared" si="43"/>
        <v>0</v>
      </c>
      <c r="AM341" s="190">
        <f t="shared" si="44"/>
        <v>0</v>
      </c>
    </row>
    <row r="342" spans="1:39" ht="15" customHeight="1" thickBot="1">
      <c r="A342" s="85"/>
      <c r="B342" s="87"/>
      <c r="C342" s="91" t="s">
        <v>181</v>
      </c>
      <c r="D342" s="400" t="str">
        <f t="shared" si="40"/>
        <v/>
      </c>
      <c r="E342" s="400"/>
      <c r="F342" s="400"/>
      <c r="G342" s="400"/>
      <c r="H342" s="400"/>
      <c r="I342" s="400"/>
      <c r="J342" s="400"/>
      <c r="K342" s="400"/>
      <c r="L342" s="400"/>
      <c r="M342" s="303"/>
      <c r="N342" s="303"/>
      <c r="O342" s="303"/>
      <c r="P342" s="303"/>
      <c r="Q342" s="303"/>
      <c r="R342" s="303"/>
      <c r="S342" s="303"/>
      <c r="T342" s="303"/>
      <c r="U342" s="303"/>
      <c r="V342" s="303"/>
      <c r="W342" s="303"/>
      <c r="X342" s="303"/>
      <c r="Y342" s="303"/>
      <c r="Z342" s="303"/>
      <c r="AA342" s="303"/>
      <c r="AB342" s="303"/>
      <c r="AC342" s="303"/>
      <c r="AD342" s="303"/>
      <c r="AG342" s="197">
        <f t="shared" si="45"/>
        <v>18</v>
      </c>
      <c r="AH342" s="197">
        <f t="shared" si="46"/>
        <v>0</v>
      </c>
      <c r="AJ342" s="188">
        <f t="shared" si="41"/>
        <v>0</v>
      </c>
      <c r="AK342" s="189">
        <f t="shared" si="42"/>
        <v>0</v>
      </c>
      <c r="AL342" s="189">
        <f t="shared" si="43"/>
        <v>0</v>
      </c>
      <c r="AM342" s="190">
        <f t="shared" si="44"/>
        <v>0</v>
      </c>
    </row>
    <row r="343" spans="1:39" ht="15" customHeight="1" thickBot="1">
      <c r="A343" s="85"/>
      <c r="B343" s="87"/>
      <c r="C343" s="91" t="s">
        <v>182</v>
      </c>
      <c r="D343" s="400" t="str">
        <f t="shared" si="40"/>
        <v/>
      </c>
      <c r="E343" s="400"/>
      <c r="F343" s="400"/>
      <c r="G343" s="400"/>
      <c r="H343" s="400"/>
      <c r="I343" s="400"/>
      <c r="J343" s="400"/>
      <c r="K343" s="400"/>
      <c r="L343" s="400"/>
      <c r="M343" s="303"/>
      <c r="N343" s="303"/>
      <c r="O343" s="303"/>
      <c r="P343" s="303"/>
      <c r="Q343" s="303"/>
      <c r="R343" s="303"/>
      <c r="S343" s="303"/>
      <c r="T343" s="303"/>
      <c r="U343" s="303"/>
      <c r="V343" s="303"/>
      <c r="W343" s="303"/>
      <c r="X343" s="303"/>
      <c r="Y343" s="303"/>
      <c r="Z343" s="303"/>
      <c r="AA343" s="303"/>
      <c r="AB343" s="303"/>
      <c r="AC343" s="303"/>
      <c r="AD343" s="303"/>
      <c r="AG343" s="197">
        <f t="shared" si="45"/>
        <v>18</v>
      </c>
      <c r="AH343" s="197">
        <f t="shared" si="46"/>
        <v>0</v>
      </c>
      <c r="AJ343" s="188">
        <f t="shared" si="41"/>
        <v>0</v>
      </c>
      <c r="AK343" s="189">
        <f t="shared" si="42"/>
        <v>0</v>
      </c>
      <c r="AL343" s="189">
        <f t="shared" si="43"/>
        <v>0</v>
      </c>
      <c r="AM343" s="190">
        <f t="shared" si="44"/>
        <v>0</v>
      </c>
    </row>
    <row r="344" spans="1:39" ht="15" customHeight="1" thickBot="1">
      <c r="A344" s="85"/>
      <c r="B344" s="87"/>
      <c r="C344" s="91" t="s">
        <v>183</v>
      </c>
      <c r="D344" s="400" t="str">
        <f t="shared" si="40"/>
        <v/>
      </c>
      <c r="E344" s="400"/>
      <c r="F344" s="400"/>
      <c r="G344" s="400"/>
      <c r="H344" s="400"/>
      <c r="I344" s="400"/>
      <c r="J344" s="400"/>
      <c r="K344" s="400"/>
      <c r="L344" s="400"/>
      <c r="M344" s="303"/>
      <c r="N344" s="303"/>
      <c r="O344" s="303"/>
      <c r="P344" s="303"/>
      <c r="Q344" s="303"/>
      <c r="R344" s="303"/>
      <c r="S344" s="303"/>
      <c r="T344" s="303"/>
      <c r="U344" s="303"/>
      <c r="V344" s="303"/>
      <c r="W344" s="303"/>
      <c r="X344" s="303"/>
      <c r="Y344" s="303"/>
      <c r="Z344" s="303"/>
      <c r="AA344" s="303"/>
      <c r="AB344" s="303"/>
      <c r="AC344" s="303"/>
      <c r="AD344" s="303"/>
      <c r="AG344" s="197">
        <f t="shared" si="45"/>
        <v>18</v>
      </c>
      <c r="AH344" s="197">
        <f t="shared" si="46"/>
        <v>0</v>
      </c>
      <c r="AJ344" s="188">
        <f t="shared" si="41"/>
        <v>0</v>
      </c>
      <c r="AK344" s="189">
        <f t="shared" si="42"/>
        <v>0</v>
      </c>
      <c r="AL344" s="189">
        <f t="shared" si="43"/>
        <v>0</v>
      </c>
      <c r="AM344" s="190">
        <f t="shared" si="44"/>
        <v>0</v>
      </c>
    </row>
    <row r="345" spans="1:39" ht="15" customHeight="1" thickBot="1">
      <c r="A345" s="85"/>
      <c r="B345" s="87"/>
      <c r="C345" s="91" t="s">
        <v>184</v>
      </c>
      <c r="D345" s="400" t="str">
        <f t="shared" si="40"/>
        <v/>
      </c>
      <c r="E345" s="400"/>
      <c r="F345" s="400"/>
      <c r="G345" s="400"/>
      <c r="H345" s="400"/>
      <c r="I345" s="400"/>
      <c r="J345" s="400"/>
      <c r="K345" s="400"/>
      <c r="L345" s="400"/>
      <c r="M345" s="303"/>
      <c r="N345" s="303"/>
      <c r="O345" s="303"/>
      <c r="P345" s="303"/>
      <c r="Q345" s="303"/>
      <c r="R345" s="303"/>
      <c r="S345" s="303"/>
      <c r="T345" s="303"/>
      <c r="U345" s="303"/>
      <c r="V345" s="303"/>
      <c r="W345" s="303"/>
      <c r="X345" s="303"/>
      <c r="Y345" s="303"/>
      <c r="Z345" s="303"/>
      <c r="AA345" s="303"/>
      <c r="AB345" s="303"/>
      <c r="AC345" s="303"/>
      <c r="AD345" s="303"/>
      <c r="AG345" s="197">
        <f t="shared" si="45"/>
        <v>18</v>
      </c>
      <c r="AH345" s="197">
        <f t="shared" si="46"/>
        <v>0</v>
      </c>
      <c r="AJ345" s="188">
        <f t="shared" si="41"/>
        <v>0</v>
      </c>
      <c r="AK345" s="189">
        <f t="shared" si="42"/>
        <v>0</v>
      </c>
      <c r="AL345" s="189">
        <f t="shared" si="43"/>
        <v>0</v>
      </c>
      <c r="AM345" s="190">
        <f t="shared" si="44"/>
        <v>0</v>
      </c>
    </row>
    <row r="346" spans="1:39" ht="15" customHeight="1" thickBot="1">
      <c r="A346" s="85"/>
      <c r="B346" s="87"/>
      <c r="C346" s="91" t="s">
        <v>185</v>
      </c>
      <c r="D346" s="400" t="str">
        <f t="shared" si="40"/>
        <v/>
      </c>
      <c r="E346" s="400"/>
      <c r="F346" s="400"/>
      <c r="G346" s="400"/>
      <c r="H346" s="400"/>
      <c r="I346" s="400"/>
      <c r="J346" s="400"/>
      <c r="K346" s="400"/>
      <c r="L346" s="400"/>
      <c r="M346" s="303"/>
      <c r="N346" s="303"/>
      <c r="O346" s="303"/>
      <c r="P346" s="303"/>
      <c r="Q346" s="303"/>
      <c r="R346" s="303"/>
      <c r="S346" s="303"/>
      <c r="T346" s="303"/>
      <c r="U346" s="303"/>
      <c r="V346" s="303"/>
      <c r="W346" s="303"/>
      <c r="X346" s="303"/>
      <c r="Y346" s="303"/>
      <c r="Z346" s="303"/>
      <c r="AA346" s="303"/>
      <c r="AB346" s="303"/>
      <c r="AC346" s="303"/>
      <c r="AD346" s="303"/>
      <c r="AG346" s="197">
        <f t="shared" si="45"/>
        <v>18</v>
      </c>
      <c r="AH346" s="197">
        <f t="shared" si="46"/>
        <v>0</v>
      </c>
      <c r="AJ346" s="188">
        <f t="shared" si="41"/>
        <v>0</v>
      </c>
      <c r="AK346" s="189">
        <f t="shared" si="42"/>
        <v>0</v>
      </c>
      <c r="AL346" s="189">
        <f t="shared" si="43"/>
        <v>0</v>
      </c>
      <c r="AM346" s="190">
        <f t="shared" si="44"/>
        <v>0</v>
      </c>
    </row>
    <row r="347" spans="1:39" ht="15" customHeight="1" thickBot="1">
      <c r="A347" s="85"/>
      <c r="B347" s="87"/>
      <c r="C347" s="91" t="s">
        <v>186</v>
      </c>
      <c r="D347" s="400" t="str">
        <f t="shared" si="40"/>
        <v/>
      </c>
      <c r="E347" s="400"/>
      <c r="F347" s="400"/>
      <c r="G347" s="400"/>
      <c r="H347" s="400"/>
      <c r="I347" s="400"/>
      <c r="J347" s="400"/>
      <c r="K347" s="400"/>
      <c r="L347" s="400"/>
      <c r="M347" s="303"/>
      <c r="N347" s="303"/>
      <c r="O347" s="303"/>
      <c r="P347" s="303"/>
      <c r="Q347" s="303"/>
      <c r="R347" s="303"/>
      <c r="S347" s="303"/>
      <c r="T347" s="303"/>
      <c r="U347" s="303"/>
      <c r="V347" s="303"/>
      <c r="W347" s="303"/>
      <c r="X347" s="303"/>
      <c r="Y347" s="303"/>
      <c r="Z347" s="303"/>
      <c r="AA347" s="303"/>
      <c r="AB347" s="303"/>
      <c r="AC347" s="303"/>
      <c r="AD347" s="303"/>
      <c r="AG347" s="197">
        <f t="shared" si="45"/>
        <v>18</v>
      </c>
      <c r="AH347" s="197">
        <f t="shared" si="46"/>
        <v>0</v>
      </c>
      <c r="AJ347" s="188">
        <f t="shared" si="41"/>
        <v>0</v>
      </c>
      <c r="AK347" s="189">
        <f t="shared" si="42"/>
        <v>0</v>
      </c>
      <c r="AL347" s="189">
        <f t="shared" si="43"/>
        <v>0</v>
      </c>
      <c r="AM347" s="190">
        <f t="shared" si="44"/>
        <v>0</v>
      </c>
    </row>
    <row r="348" spans="1:39" ht="15" customHeight="1" thickBot="1">
      <c r="A348" s="85"/>
      <c r="B348" s="87"/>
      <c r="C348" s="91" t="s">
        <v>187</v>
      </c>
      <c r="D348" s="400" t="str">
        <f t="shared" si="40"/>
        <v/>
      </c>
      <c r="E348" s="400"/>
      <c r="F348" s="400"/>
      <c r="G348" s="400"/>
      <c r="H348" s="400"/>
      <c r="I348" s="400"/>
      <c r="J348" s="400"/>
      <c r="K348" s="400"/>
      <c r="L348" s="400"/>
      <c r="M348" s="303"/>
      <c r="N348" s="303"/>
      <c r="O348" s="303"/>
      <c r="P348" s="303"/>
      <c r="Q348" s="303"/>
      <c r="R348" s="303"/>
      <c r="S348" s="303"/>
      <c r="T348" s="303"/>
      <c r="U348" s="303"/>
      <c r="V348" s="303"/>
      <c r="W348" s="303"/>
      <c r="X348" s="303"/>
      <c r="Y348" s="303"/>
      <c r="Z348" s="303"/>
      <c r="AA348" s="303"/>
      <c r="AB348" s="303"/>
      <c r="AC348" s="303"/>
      <c r="AD348" s="303"/>
      <c r="AG348" s="197">
        <f t="shared" si="45"/>
        <v>18</v>
      </c>
      <c r="AH348" s="197">
        <f t="shared" si="46"/>
        <v>0</v>
      </c>
      <c r="AJ348" s="188">
        <f t="shared" si="41"/>
        <v>0</v>
      </c>
      <c r="AK348" s="189">
        <f t="shared" si="42"/>
        <v>0</v>
      </c>
      <c r="AL348" s="189">
        <f t="shared" si="43"/>
        <v>0</v>
      </c>
      <c r="AM348" s="190">
        <f t="shared" si="44"/>
        <v>0</v>
      </c>
    </row>
    <row r="349" spans="1:39" ht="15" customHeight="1" thickBot="1">
      <c r="A349" s="85"/>
      <c r="B349" s="87"/>
      <c r="C349" s="91" t="s">
        <v>188</v>
      </c>
      <c r="D349" s="400" t="str">
        <f t="shared" si="40"/>
        <v/>
      </c>
      <c r="E349" s="400"/>
      <c r="F349" s="400"/>
      <c r="G349" s="400"/>
      <c r="H349" s="400"/>
      <c r="I349" s="400"/>
      <c r="J349" s="400"/>
      <c r="K349" s="400"/>
      <c r="L349" s="400"/>
      <c r="M349" s="303"/>
      <c r="N349" s="303"/>
      <c r="O349" s="303"/>
      <c r="P349" s="303"/>
      <c r="Q349" s="303"/>
      <c r="R349" s="303"/>
      <c r="S349" s="303"/>
      <c r="T349" s="303"/>
      <c r="U349" s="303"/>
      <c r="V349" s="303"/>
      <c r="W349" s="303"/>
      <c r="X349" s="303"/>
      <c r="Y349" s="303"/>
      <c r="Z349" s="303"/>
      <c r="AA349" s="303"/>
      <c r="AB349" s="303"/>
      <c r="AC349" s="303"/>
      <c r="AD349" s="303"/>
      <c r="AG349" s="197">
        <f t="shared" si="45"/>
        <v>18</v>
      </c>
      <c r="AH349" s="197">
        <f t="shared" si="46"/>
        <v>0</v>
      </c>
      <c r="AJ349" s="188">
        <f t="shared" si="41"/>
        <v>0</v>
      </c>
      <c r="AK349" s="189">
        <f t="shared" si="42"/>
        <v>0</v>
      </c>
      <c r="AL349" s="189">
        <f t="shared" si="43"/>
        <v>0</v>
      </c>
      <c r="AM349" s="190">
        <f t="shared" si="44"/>
        <v>0</v>
      </c>
    </row>
    <row r="350" spans="1:39" ht="15" customHeight="1" thickBot="1">
      <c r="A350" s="85"/>
      <c r="B350" s="87"/>
      <c r="C350" s="91" t="s">
        <v>189</v>
      </c>
      <c r="D350" s="400" t="str">
        <f t="shared" si="40"/>
        <v/>
      </c>
      <c r="E350" s="400"/>
      <c r="F350" s="400"/>
      <c r="G350" s="400"/>
      <c r="H350" s="400"/>
      <c r="I350" s="400"/>
      <c r="J350" s="400"/>
      <c r="K350" s="400"/>
      <c r="L350" s="400"/>
      <c r="M350" s="303"/>
      <c r="N350" s="303"/>
      <c r="O350" s="303"/>
      <c r="P350" s="303"/>
      <c r="Q350" s="303"/>
      <c r="R350" s="303"/>
      <c r="S350" s="303"/>
      <c r="T350" s="303"/>
      <c r="U350" s="303"/>
      <c r="V350" s="303"/>
      <c r="W350" s="303"/>
      <c r="X350" s="303"/>
      <c r="Y350" s="303"/>
      <c r="Z350" s="303"/>
      <c r="AA350" s="303"/>
      <c r="AB350" s="303"/>
      <c r="AC350" s="303"/>
      <c r="AD350" s="303"/>
      <c r="AG350" s="197">
        <f t="shared" si="45"/>
        <v>18</v>
      </c>
      <c r="AH350" s="197">
        <f t="shared" si="46"/>
        <v>0</v>
      </c>
      <c r="AJ350" s="188">
        <f t="shared" si="41"/>
        <v>0</v>
      </c>
      <c r="AK350" s="189">
        <f t="shared" si="42"/>
        <v>0</v>
      </c>
      <c r="AL350" s="189">
        <f t="shared" si="43"/>
        <v>0</v>
      </c>
      <c r="AM350" s="190">
        <f t="shared" si="44"/>
        <v>0</v>
      </c>
    </row>
    <row r="351" spans="1:39" ht="15" customHeight="1">
      <c r="A351" s="85"/>
      <c r="B351" s="87"/>
      <c r="C351" s="52"/>
      <c r="D351" s="52"/>
      <c r="E351" s="52"/>
      <c r="F351" s="52"/>
      <c r="G351" s="52"/>
      <c r="H351" s="52"/>
      <c r="I351" s="52"/>
      <c r="J351" s="52"/>
      <c r="K351" s="52"/>
      <c r="L351" s="80" t="s">
        <v>321</v>
      </c>
      <c r="M351" s="409">
        <f>IF(AND(SUM(M231:R350)=0,COUNTIF(M231:R350,"NS")&gt;0),"NS",
IF(AND(SUM(M231:R350)=0,COUNTIF(M231:R350,0)&gt;0),0,
IF(AND(SUM(M231:R350)=0,COUNTIF(M231:R350,"NA")&gt;0),"NA",
SUM(M231:R350))))</f>
        <v>0</v>
      </c>
      <c r="N351" s="409"/>
      <c r="O351" s="409"/>
      <c r="P351" s="409"/>
      <c r="Q351" s="409"/>
      <c r="R351" s="409"/>
      <c r="S351" s="409">
        <f>IF(AND(SUM(S231:X350)=0,COUNTIF(S231:X350,"NS")&gt;0),"NS",
IF(AND(SUM(S231:X350)=0,COUNTIF(S231:X350,0)&gt;0),0,
IF(AND(SUM(S231:X350)=0,COUNTIF(S231:X350,"NA")&gt;0),"NA",
SUM(S231:X350))))</f>
        <v>0</v>
      </c>
      <c r="T351" s="409"/>
      <c r="U351" s="409"/>
      <c r="V351" s="409"/>
      <c r="W351" s="409"/>
      <c r="X351" s="409"/>
      <c r="Y351" s="409">
        <f>IF(AND(SUM(Y231:AD350)=0,COUNTIF(Y231:AD350,"NS")&gt;0),"NS",
IF(AND(SUM(Y231:AD350)=0,COUNTIF(Y231:AD350,0)&gt;0),0,
IF(AND(SUM(Y231:AD350)=0,COUNTIF(Y231:AD350,"NA")&gt;0),"NA",
SUM(Y231:AD350))))</f>
        <v>0</v>
      </c>
      <c r="Z351" s="409"/>
      <c r="AA351" s="409"/>
      <c r="AB351" s="409"/>
      <c r="AC351" s="409"/>
      <c r="AD351" s="409"/>
      <c r="AH351" s="197">
        <f>+SUM(AH231:AH350)</f>
        <v>0</v>
      </c>
      <c r="AM351" s="197">
        <f>+SUM(AM231:AM350)</f>
        <v>0</v>
      </c>
    </row>
    <row r="352" spans="1:39" ht="15" customHeight="1">
      <c r="A352" s="85"/>
    </row>
    <row r="353" spans="1:96" ht="24" customHeight="1">
      <c r="A353" s="85"/>
      <c r="B353" s="87"/>
      <c r="C353" s="348" t="s">
        <v>225</v>
      </c>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48"/>
    </row>
    <row r="354" spans="1:96" ht="60" customHeight="1">
      <c r="A354" s="85"/>
      <c r="B354" s="87"/>
      <c r="C354" s="415"/>
      <c r="D354" s="415"/>
      <c r="E354" s="415"/>
      <c r="F354" s="415"/>
      <c r="G354" s="415"/>
      <c r="H354" s="4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row>
    <row r="355" spans="1:96" ht="15" customHeight="1">
      <c r="A355" s="85"/>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row>
    <row r="356" spans="1:96" ht="15" customHeight="1">
      <c r="A356" s="85"/>
      <c r="B356" s="467" t="str">
        <f>IF(CA228=0,"","Alerta: se registró NS (no se sabe), favor de agregar su respectivo comentario (7ᵃ instrucción general).")</f>
        <v/>
      </c>
      <c r="C356" s="467"/>
      <c r="D356" s="467"/>
      <c r="E356" s="467"/>
      <c r="F356" s="467"/>
      <c r="G356" s="467"/>
      <c r="H356" s="467"/>
      <c r="I356" s="467"/>
      <c r="J356" s="467"/>
      <c r="K356" s="467"/>
      <c r="L356" s="467"/>
      <c r="M356" s="467"/>
      <c r="N356" s="467"/>
      <c r="O356" s="467"/>
      <c r="P356" s="467"/>
      <c r="Q356" s="467"/>
      <c r="R356" s="467"/>
      <c r="S356" s="467"/>
      <c r="T356" s="467"/>
      <c r="U356" s="467"/>
      <c r="V356" s="467"/>
      <c r="W356" s="467"/>
      <c r="X356" s="467"/>
      <c r="Y356" s="467"/>
      <c r="Z356" s="467"/>
      <c r="AA356" s="467"/>
      <c r="AB356" s="467"/>
      <c r="AC356" s="467"/>
      <c r="AD356" s="467"/>
    </row>
    <row r="357" spans="1:96" ht="15" customHeight="1">
      <c r="A357" s="85"/>
      <c r="B357" s="393" t="str">
        <f>IF(AM351=0,"","Error: verificar sumas.")</f>
        <v/>
      </c>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96" ht="15" customHeight="1">
      <c r="A358" s="85"/>
      <c r="B358" s="392" t="str">
        <f>IF(AH351=0,"","Error: debe completar toda la información requerida.")</f>
        <v/>
      </c>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2"/>
      <c r="Z358" s="392"/>
      <c r="AA358" s="392"/>
      <c r="AB358" s="392"/>
      <c r="AC358" s="392"/>
      <c r="AD358" s="392"/>
    </row>
    <row r="359" spans="1:96" ht="15" customHeight="1">
      <c r="A359" s="85"/>
    </row>
    <row r="360" spans="1:96" ht="15" customHeight="1">
      <c r="A360" s="85"/>
      <c r="AG360" s="197" t="s">
        <v>1259</v>
      </c>
    </row>
    <row r="361" spans="1:96" ht="24" customHeight="1">
      <c r="A361" s="85" t="s">
        <v>858</v>
      </c>
      <c r="B361" s="417" t="s">
        <v>1025</v>
      </c>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c r="AA361" s="417"/>
      <c r="AB361" s="417"/>
      <c r="AC361" s="417"/>
      <c r="AD361" s="417"/>
      <c r="AG361" s="197">
        <f>+COUNTBLANK(J367:AD486)</f>
        <v>2520</v>
      </c>
      <c r="AH361" s="197">
        <v>2520</v>
      </c>
      <c r="CA361" s="197" t="s">
        <v>1279</v>
      </c>
    </row>
    <row r="362" spans="1:96" ht="24" customHeight="1">
      <c r="A362" s="85"/>
      <c r="B362" s="60"/>
      <c r="C362" s="337" t="s">
        <v>1026</v>
      </c>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c r="AA362" s="337"/>
      <c r="AB362" s="337"/>
      <c r="AC362" s="337"/>
      <c r="AD362" s="337"/>
      <c r="CA362" s="197">
        <f>+COUNTIF(J367:AD486,"ns")</f>
        <v>0</v>
      </c>
    </row>
    <row r="363" spans="1:96" ht="15" customHeight="1">
      <c r="A363" s="85"/>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row>
    <row r="364" spans="1:96" s="210" customFormat="1" ht="24" customHeight="1">
      <c r="A364" s="100"/>
      <c r="B364" s="24"/>
      <c r="C364" s="478" t="s">
        <v>98</v>
      </c>
      <c r="D364" s="479"/>
      <c r="E364" s="479"/>
      <c r="F364" s="479"/>
      <c r="G364" s="479"/>
      <c r="H364" s="479"/>
      <c r="I364" s="480"/>
      <c r="J364" s="288" t="s">
        <v>322</v>
      </c>
      <c r="K364" s="289"/>
      <c r="L364" s="289"/>
      <c r="M364" s="289"/>
      <c r="N364" s="289"/>
      <c r="O364" s="289"/>
      <c r="P364" s="289"/>
      <c r="Q364" s="289"/>
      <c r="R364" s="289"/>
      <c r="S364" s="289"/>
      <c r="T364" s="289"/>
      <c r="U364" s="289"/>
      <c r="V364" s="289"/>
      <c r="W364" s="289"/>
      <c r="X364" s="289"/>
      <c r="Y364" s="289"/>
      <c r="Z364" s="289"/>
      <c r="AA364" s="289"/>
      <c r="AB364" s="289"/>
      <c r="AC364" s="289"/>
      <c r="AD364" s="290"/>
      <c r="AE364" s="29"/>
      <c r="AF364" s="258"/>
    </row>
    <row r="365" spans="1:96" s="210" customFormat="1" ht="84" customHeight="1">
      <c r="A365" s="100"/>
      <c r="B365" s="24"/>
      <c r="C365" s="490"/>
      <c r="D365" s="491"/>
      <c r="E365" s="491"/>
      <c r="F365" s="491"/>
      <c r="G365" s="491"/>
      <c r="H365" s="491"/>
      <c r="I365" s="492"/>
      <c r="J365" s="516" t="s">
        <v>318</v>
      </c>
      <c r="K365" s="517" t="s">
        <v>319</v>
      </c>
      <c r="L365" s="517" t="s">
        <v>320</v>
      </c>
      <c r="M365" s="517" t="s">
        <v>323</v>
      </c>
      <c r="N365" s="517"/>
      <c r="O365" s="517"/>
      <c r="P365" s="517" t="s">
        <v>662</v>
      </c>
      <c r="Q365" s="517"/>
      <c r="R365" s="517"/>
      <c r="S365" s="517" t="s">
        <v>324</v>
      </c>
      <c r="T365" s="517"/>
      <c r="U365" s="517"/>
      <c r="V365" s="517" t="s">
        <v>325</v>
      </c>
      <c r="W365" s="517"/>
      <c r="X365" s="517"/>
      <c r="Y365" s="517" t="s">
        <v>951</v>
      </c>
      <c r="Z365" s="517"/>
      <c r="AA365" s="517"/>
      <c r="AB365" s="517" t="s">
        <v>362</v>
      </c>
      <c r="AC365" s="517"/>
      <c r="AD365" s="517"/>
      <c r="AE365" s="29"/>
      <c r="AF365" s="258"/>
      <c r="AJ365" s="210" t="s">
        <v>1284</v>
      </c>
      <c r="AO365" s="210">
        <v>1</v>
      </c>
      <c r="AT365" s="210">
        <v>2</v>
      </c>
      <c r="AY365" s="210" t="s">
        <v>1287</v>
      </c>
      <c r="BD365" s="210">
        <v>4</v>
      </c>
      <c r="BI365" s="210">
        <v>5</v>
      </c>
      <c r="BN365" s="210" t="s">
        <v>1286</v>
      </c>
    </row>
    <row r="366" spans="1:96" s="210" customFormat="1" ht="48" customHeight="1" thickBot="1">
      <c r="A366" s="100"/>
      <c r="B366" s="24"/>
      <c r="C366" s="481"/>
      <c r="D366" s="482"/>
      <c r="E366" s="482"/>
      <c r="F366" s="482"/>
      <c r="G366" s="482"/>
      <c r="H366" s="482"/>
      <c r="I366" s="483"/>
      <c r="J366" s="493"/>
      <c r="K366" s="494"/>
      <c r="L366" s="494"/>
      <c r="M366" s="73" t="s">
        <v>952</v>
      </c>
      <c r="N366" s="211" t="s">
        <v>953</v>
      </c>
      <c r="O366" s="211" t="s">
        <v>320</v>
      </c>
      <c r="P366" s="73" t="s">
        <v>952</v>
      </c>
      <c r="Q366" s="211" t="s">
        <v>953</v>
      </c>
      <c r="R366" s="211" t="s">
        <v>320</v>
      </c>
      <c r="S366" s="73" t="s">
        <v>952</v>
      </c>
      <c r="T366" s="211" t="s">
        <v>953</v>
      </c>
      <c r="U366" s="211" t="s">
        <v>320</v>
      </c>
      <c r="V366" s="73" t="s">
        <v>952</v>
      </c>
      <c r="W366" s="211" t="s">
        <v>953</v>
      </c>
      <c r="X366" s="211" t="s">
        <v>320</v>
      </c>
      <c r="Y366" s="73" t="s">
        <v>952</v>
      </c>
      <c r="Z366" s="211" t="s">
        <v>953</v>
      </c>
      <c r="AA366" s="211" t="s">
        <v>320</v>
      </c>
      <c r="AB366" s="73" t="s">
        <v>952</v>
      </c>
      <c r="AC366" s="211" t="s">
        <v>953</v>
      </c>
      <c r="AD366" s="211" t="s">
        <v>320</v>
      </c>
      <c r="AE366" s="29"/>
      <c r="AF366" s="258"/>
      <c r="AG366" s="210" t="s">
        <v>1259</v>
      </c>
      <c r="AH366" s="210" t="s">
        <v>1269</v>
      </c>
      <c r="AJ366" s="135" t="s">
        <v>1280</v>
      </c>
      <c r="AK366" s="135" t="s">
        <v>1258</v>
      </c>
      <c r="AL366" s="135" t="s">
        <v>1281</v>
      </c>
      <c r="AM366" s="135" t="s">
        <v>1282</v>
      </c>
      <c r="AO366" s="135" t="s">
        <v>1280</v>
      </c>
      <c r="AP366" s="135" t="s">
        <v>1258</v>
      </c>
      <c r="AQ366" s="135" t="s">
        <v>1281</v>
      </c>
      <c r="AR366" s="135" t="s">
        <v>1282</v>
      </c>
      <c r="AS366" s="212"/>
      <c r="AT366" s="135" t="s">
        <v>1280</v>
      </c>
      <c r="AU366" s="135" t="s">
        <v>1258</v>
      </c>
      <c r="AV366" s="135" t="s">
        <v>1281</v>
      </c>
      <c r="AW366" s="135" t="s">
        <v>1282</v>
      </c>
      <c r="AX366" s="212"/>
      <c r="AY366" s="135" t="s">
        <v>1280</v>
      </c>
      <c r="AZ366" s="135" t="s">
        <v>1258</v>
      </c>
      <c r="BA366" s="135" t="s">
        <v>1281</v>
      </c>
      <c r="BB366" s="135" t="s">
        <v>1282</v>
      </c>
      <c r="BC366" s="212"/>
      <c r="BD366" s="135" t="s">
        <v>1280</v>
      </c>
      <c r="BE366" s="135" t="s">
        <v>1258</v>
      </c>
      <c r="BF366" s="135" t="s">
        <v>1281</v>
      </c>
      <c r="BG366" s="135" t="s">
        <v>1282</v>
      </c>
      <c r="BI366" s="135" t="s">
        <v>1280</v>
      </c>
      <c r="BJ366" s="135" t="s">
        <v>1258</v>
      </c>
      <c r="BK366" s="135" t="s">
        <v>1281</v>
      </c>
      <c r="BL366" s="135" t="s">
        <v>1282</v>
      </c>
      <c r="BN366" s="135" t="s">
        <v>1280</v>
      </c>
      <c r="BO366" s="135" t="s">
        <v>1258</v>
      </c>
      <c r="BP366" s="135" t="s">
        <v>1281</v>
      </c>
      <c r="BQ366" s="135" t="s">
        <v>1282</v>
      </c>
      <c r="BS366" s="213" t="s">
        <v>318</v>
      </c>
      <c r="BT366" s="213" t="s">
        <v>1258</v>
      </c>
      <c r="BU366" s="213" t="s">
        <v>1283</v>
      </c>
      <c r="BV366" s="213" t="s">
        <v>1260</v>
      </c>
      <c r="BW366" s="212"/>
      <c r="BX366" s="213" t="s">
        <v>318</v>
      </c>
      <c r="BY366" s="213" t="s">
        <v>1258</v>
      </c>
      <c r="BZ366" s="213" t="s">
        <v>1283</v>
      </c>
      <c r="CA366" s="213" t="s">
        <v>1260</v>
      </c>
      <c r="CB366" s="212"/>
      <c r="CC366" s="213" t="s">
        <v>318</v>
      </c>
      <c r="CD366" s="213" t="s">
        <v>1258</v>
      </c>
      <c r="CE366" s="213" t="s">
        <v>1283</v>
      </c>
      <c r="CF366" s="213" t="s">
        <v>1260</v>
      </c>
      <c r="CH366" s="210" t="s">
        <v>1360</v>
      </c>
      <c r="CI366" s="210" t="s">
        <v>1367</v>
      </c>
      <c r="CJ366" s="210" t="s">
        <v>1269</v>
      </c>
      <c r="CK366"/>
      <c r="CL366" s="210" t="s">
        <v>1360</v>
      </c>
      <c r="CM366" s="210" t="s">
        <v>1367</v>
      </c>
      <c r="CN366" s="210" t="s">
        <v>1269</v>
      </c>
      <c r="CP366" s="210" t="s">
        <v>1360</v>
      </c>
      <c r="CQ366" s="210" t="s">
        <v>1367</v>
      </c>
      <c r="CR366" s="210" t="s">
        <v>1269</v>
      </c>
    </row>
    <row r="367" spans="1:96" ht="15" customHeight="1" thickBot="1">
      <c r="A367" s="85"/>
      <c r="B367" s="87"/>
      <c r="C367" s="214" t="s">
        <v>58</v>
      </c>
      <c r="D367" s="354" t="str">
        <f>IF(D49="","",D49)</f>
        <v/>
      </c>
      <c r="E367" s="355"/>
      <c r="F367" s="355"/>
      <c r="G367" s="355"/>
      <c r="H367" s="355"/>
      <c r="I367" s="356"/>
      <c r="J367" s="261" t="str">
        <f>IF(M231="","",M231)</f>
        <v/>
      </c>
      <c r="K367" s="261" t="str">
        <f>IF(S231="","",S231)</f>
        <v/>
      </c>
      <c r="L367" s="261" t="str">
        <f>IF(Y231="","",Y231)</f>
        <v/>
      </c>
      <c r="M367" s="2"/>
      <c r="N367" s="2"/>
      <c r="O367" s="2"/>
      <c r="P367" s="2"/>
      <c r="Q367" s="2"/>
      <c r="R367" s="2"/>
      <c r="S367" s="2"/>
      <c r="T367" s="2"/>
      <c r="U367" s="2"/>
      <c r="V367" s="2"/>
      <c r="W367" s="2"/>
      <c r="X367" s="2"/>
      <c r="Y367" s="2"/>
      <c r="Z367" s="2"/>
      <c r="AA367" s="2"/>
      <c r="AB367" s="2"/>
      <c r="AC367" s="2"/>
      <c r="AD367" s="2"/>
      <c r="AG367" s="197">
        <f>+COUNTBLANK(J367:AD367)</f>
        <v>21</v>
      </c>
      <c r="AH367" s="197">
        <f>+IF($AG$361=$AH$361,0,IF(OR(AND(D367&lt;&gt;"",AG367=0),AND(D367="",AG367=21)),0,1))</f>
        <v>0</v>
      </c>
      <c r="AJ367" s="188">
        <f>IF(J367="",0,J367)</f>
        <v>0</v>
      </c>
      <c r="AK367" s="189">
        <f>COUNTIF(K367:L367,"NS")</f>
        <v>0</v>
      </c>
      <c r="AL367" s="189">
        <f>SUM(K367:L367)</f>
        <v>0</v>
      </c>
      <c r="AM367" s="190">
        <f>IF($AG$361=$AH$361, 0, IF(OR(AND(AJ367=0, AK367&gt;0), AND(AJ367="ns", AL367&gt;0), AND(AJ367="ns", AK367=0, AL367=0)), 1, IF(OR(AND(AJ367&gt;0, AK367=2), AND(AJ367="ns", AK367=2), AND(AJ367="ns", AL367=0, AK367&gt;0), AJ367=AL367, COUNTIF(J367:L367, "NA")=COUNTA(J367:L367)), 0, 1)))</f>
        <v>0</v>
      </c>
      <c r="AN367" s="210"/>
      <c r="AO367" s="188">
        <f>M367</f>
        <v>0</v>
      </c>
      <c r="AP367" s="189">
        <f>COUNTIF(N367:O367,"NS")</f>
        <v>0</v>
      </c>
      <c r="AQ367" s="189">
        <f>SUM(N367:O367)</f>
        <v>0</v>
      </c>
      <c r="AR367" s="190">
        <f>IF($AG$361=$AH$361, 0, IF(OR(AND(AO367=0, AP367&gt;0), AND(AO367="ns", AQ367&gt;0), AND(AO367="ns", AP367=0, AQ367=0)), 1, IF(OR(AND(AO367&gt;0, AP367=2), AND(AO367="ns", AP367=2), AND(AO367="ns", AQ367=0, AP367&gt;0), AO367=AQ367, COUNTIF(M367:O367, "NA")=COUNTA(M367:O367)), 0, 1)))</f>
        <v>0</v>
      </c>
      <c r="AT367" s="188">
        <f>P367</f>
        <v>0</v>
      </c>
      <c r="AU367" s="189">
        <f>COUNTIF(Q367:R367,"NS")</f>
        <v>0</v>
      </c>
      <c r="AV367" s="189">
        <f>SUM(Q367:R367)</f>
        <v>0</v>
      </c>
      <c r="AW367" s="190">
        <f>IF($AG$361=$AH$361, 0, IF(OR(AND(AT367=0, AU367&gt;0), AND(AT367="ns", AV367&gt;0), AND(AT367="ns", AU367=0, AV367=0)), 1, IF(OR(AND(AT367&gt;0, AU367=2), AND(AT367="ns", AU367=2), AND(AT367="ns", AV367=0, AU367&gt;0), AT367=AV367, COUNTIF(P367:R367, "NA")=COUNTA(P367:R367)), 0, 1)))</f>
        <v>0</v>
      </c>
      <c r="AY367" s="188">
        <f>S367</f>
        <v>0</v>
      </c>
      <c r="AZ367" s="189">
        <f>COUNTIF(T367:U367,"NS")</f>
        <v>0</v>
      </c>
      <c r="BA367" s="189">
        <f>SUM(T367:U367)</f>
        <v>0</v>
      </c>
      <c r="BB367" s="190">
        <f>IF($AG$361=$AH$361, 0, IF(OR(AND(AY367=0, AZ367&gt;0), AND(AY367="ns", BA367&gt;0), AND(AY367="ns", AZ367=0, BA367=0)), 1, IF(OR(AND(AY367&gt;0, AZ367=2), AND(AY367="ns", AZ367=2), AND(AY367="ns", BA367=0, AZ367&gt;0), AY367=BA367, COUNTIF(S367:U367, "NA")=COUNTA(S367:U367)), 0, 1)))</f>
        <v>0</v>
      </c>
      <c r="BD367" s="188">
        <f>V367</f>
        <v>0</v>
      </c>
      <c r="BE367" s="189">
        <f>COUNTIF(W367:X367,"NS")</f>
        <v>0</v>
      </c>
      <c r="BF367" s="189">
        <f>SUM(W367:X367)</f>
        <v>0</v>
      </c>
      <c r="BG367" s="190">
        <f>IF($AG$361=$AH$361, 0, IF(OR(AND(BD367=0, BE367&gt;0), AND(BD367="ns", BF367&gt;0), AND(BD367="ns", BE367=0, BF367=0)), 1, IF(OR(AND(BD367&gt;0, BE367=2), AND(BD367="ns", BE367=2), AND(BD367="ns", BF367=0, BE367&gt;0), BD367=BF367, COUNTIF(V367:X367, "NA")=COUNTA(V367:X367)), 0, 1)))</f>
        <v>0</v>
      </c>
      <c r="BH367" s="210"/>
      <c r="BI367" s="188">
        <f>Y367</f>
        <v>0</v>
      </c>
      <c r="BJ367" s="189">
        <f>COUNTIF(Z367:AA367,"NS")</f>
        <v>0</v>
      </c>
      <c r="BK367" s="189">
        <f>SUM(Z367:AA367)</f>
        <v>0</v>
      </c>
      <c r="BL367" s="190">
        <f>IF($AG$361=$AH$361, 0, IF(OR(AND(BI367=0, BJ367&gt;0), AND(BI367="ns", BK367&gt;0), AND(BI367="ns", BJ367=0, BK367=0)), 1, IF(OR(AND(BI367&gt;0, BJ367=2), AND(BI367="ns", BJ367=2), AND(BI367="ns", BK367=0, BJ367&gt;0), BI367=BK367, COUNTIF(Y367:AA367, "NA")=COUNTA(Y367:AA367)), 0, 1)))</f>
        <v>0</v>
      </c>
      <c r="BN367" s="188">
        <f>AB367</f>
        <v>0</v>
      </c>
      <c r="BO367" s="189">
        <f>COUNTIF(AC367:AD367,"NS")</f>
        <v>0</v>
      </c>
      <c r="BP367" s="189">
        <f>SUM(AC367:AD367)</f>
        <v>0</v>
      </c>
      <c r="BQ367" s="190">
        <f>IF($AG$361=$AH$361, 0, IF(OR(AND(BN367=0, BO367&gt;0), AND(BN367="ns", BP367&gt;0), AND(BN367="ns", BO367=0, BP367=0)), 1, IF(OR(AND(BN367&gt;0, BO367=2), AND(BN367="ns", BO367=2), AND(BN367="ns", BP367=0, BO367&gt;0), BN367=BP367, COUNTIF(AB367:AD367, "NA")=COUNTA(AB367:AD367)), 0, 1)))</f>
        <v>0</v>
      </c>
      <c r="BS367" s="192">
        <f>IF(J367="",0,J367)</f>
        <v>0</v>
      </c>
      <c r="BT367" s="215">
        <f>COUNTIF(M367,"NS")+COUNTIF(P367,"NS")+COUNTIF(S367,"NS")+COUNTIF(V367,"NS")+COUNTIF(Y367,"NS")+COUNTIF(AB367,"NS")</f>
        <v>0</v>
      </c>
      <c r="BU367" s="216">
        <f>SUM(M367,P367,S367,V367,Y367,AB367)</f>
        <v>0</v>
      </c>
      <c r="BV367" s="217">
        <f>IF($AG$361=$AH$361, 0, IF(OR(AND(BS367=0, BT367&gt;0), AND(BS367="NS", BU367&gt;0), AND(BS367="NS", BU367=0, BT367=0)), 1, IF(OR(AND(BT367&gt;=2, BU367&lt;BS367), AND(BS367="NS", BU367=0, BT367&gt;0), BS367=BU367, AND(BS367="NA",COUNTIF(M367:AD367,"NA")=COUNTA(M367:AD367))), 0, 1)))</f>
        <v>0</v>
      </c>
      <c r="BX367" s="192">
        <f>IF(K367="",0,K367)</f>
        <v>0</v>
      </c>
      <c r="BY367" s="215">
        <f>COUNTIF(N367,"NS")+COUNTIF(Q367,"NS")+COUNTIF(T367,"NS")+COUNTIF(W367,"NS")+COUNTIF(Z367,"NS")+COUNTIF(AC367,"NS")</f>
        <v>0</v>
      </c>
      <c r="BZ367" s="216">
        <f>SUM(N367,Q367,T367,W367,Z367,AC367)</f>
        <v>0</v>
      </c>
      <c r="CA367" s="217">
        <f>IF($AG$361=$AH$361, 0, IF(OR(AND(BX367=0, BY367&gt;0), AND(BX367="NS", BZ367&gt;0), AND(BX367="NS", BZ367=0, BY367=0)), 1, IF(OR(AND(BY367&gt;=2, BZ367&lt;BX367), AND(BX367="NS", BZ367=0, BY367&gt;0), BX367=BZ367, AND(BX367="NA",COUNTIF(M367:AD367,"NA")=COUNTA(M367:AD367))), 0, 1)))</f>
        <v>0</v>
      </c>
      <c r="CC367" s="192">
        <f>IF(L367="",0,L367)</f>
        <v>0</v>
      </c>
      <c r="CD367" s="215">
        <f>COUNTIF(O367,"NS")+COUNTIF(R367,"NS")+COUNTIF(U367,"NS")+COUNTIF(X367,"NS")+COUNTIF(AA367,"NS")+COUNTIF(AD367,"NS")</f>
        <v>0</v>
      </c>
      <c r="CE367" s="216">
        <f>SUM(O367,R367,U367,X367,AA367,AD367)</f>
        <v>0</v>
      </c>
      <c r="CF367" s="217">
        <f>IF($AG$361=$AH$361, 0, IF(OR(AND(CC367=0, CD367&gt;0), AND(CC367="NS", CE367&gt;0), AND(CC367="NS", CE367=0, CD367=0)), 1, IF(OR(AND(CD367&gt;=2, CE367&lt;CC367), AND(CC367="NS", CE367=0, CD367&gt;0), CC367=CE367, AND(CC367="NA",COUNTIF(M367:AD367,"NA")=COUNTA(M367:AD367))), 0, 1)))</f>
        <v>0</v>
      </c>
      <c r="CH367" s="197">
        <f>M231</f>
        <v>0</v>
      </c>
      <c r="CI367" s="16" t="str">
        <f>J367</f>
        <v/>
      </c>
      <c r="CJ367">
        <f>+IF($AG$361=$AH$361,0,IF(OR(AND(CH367=CI367),AND(CH367="ns",CI367="ns"),AND(CH367&gt;=1,CI367="ns")),0,1))</f>
        <v>0</v>
      </c>
      <c r="CK367"/>
      <c r="CL367" s="197">
        <f>S231</f>
        <v>0</v>
      </c>
      <c r="CM367" s="16" t="str">
        <f>K367</f>
        <v/>
      </c>
      <c r="CN367">
        <f>+IF($AG$361=$AH$361,0,IF(OR(AND(CL367=CM367),AND(CL367="ns",CM367="ns"),AND(CL367&lt;=1,CM367="ns")),0,1))</f>
        <v>0</v>
      </c>
      <c r="CP367" s="197">
        <f>Y231</f>
        <v>0</v>
      </c>
      <c r="CQ367" s="16" t="str">
        <f>L367</f>
        <v/>
      </c>
      <c r="CR367">
        <f>+IF($AG$361=$AH$361,0,IF(OR(AND(CP367=CQ367),AND(CP367="ns",CQ367="ns"),AND(CP367&lt;=1,CQ367="ns")),0,1))</f>
        <v>0</v>
      </c>
    </row>
    <row r="368" spans="1:96" ht="15" customHeight="1" thickBot="1">
      <c r="A368" s="85"/>
      <c r="B368" s="87"/>
      <c r="C368" s="63" t="s">
        <v>59</v>
      </c>
      <c r="D368" s="354" t="str">
        <f t="shared" ref="D368:D431" si="47">IF(D50="","",D50)</f>
        <v/>
      </c>
      <c r="E368" s="355"/>
      <c r="F368" s="355"/>
      <c r="G368" s="355"/>
      <c r="H368" s="355"/>
      <c r="I368" s="356"/>
      <c r="J368" s="261" t="str">
        <f t="shared" ref="J368:J431" si="48">IF(M232="","",M232)</f>
        <v/>
      </c>
      <c r="K368" s="261" t="str">
        <f t="shared" ref="K368:K431" si="49">IF(S232="","",S232)</f>
        <v/>
      </c>
      <c r="L368" s="261" t="str">
        <f t="shared" ref="L368:L431" si="50">IF(Y232="","",Y232)</f>
        <v/>
      </c>
      <c r="M368" s="2"/>
      <c r="N368" s="2"/>
      <c r="O368" s="2"/>
      <c r="P368" s="2"/>
      <c r="Q368" s="2"/>
      <c r="R368" s="2"/>
      <c r="S368" s="2"/>
      <c r="T368" s="2"/>
      <c r="U368" s="2"/>
      <c r="V368" s="2"/>
      <c r="W368" s="2"/>
      <c r="X368" s="2"/>
      <c r="Y368" s="2"/>
      <c r="Z368" s="2"/>
      <c r="AA368" s="2"/>
      <c r="AB368" s="2"/>
      <c r="AC368" s="2"/>
      <c r="AD368" s="2"/>
      <c r="AG368" s="197">
        <f t="shared" ref="AG368:AG431" si="51">+COUNTBLANK(J368:AD368)</f>
        <v>21</v>
      </c>
      <c r="AH368" s="197">
        <f t="shared" ref="AH368:AH431" si="52">+IF($AG$361=$AH$361,0,IF(OR(AND(D368&lt;&gt;"",AG368=0),AND(D368="",AG368=21)),0,1))</f>
        <v>0</v>
      </c>
      <c r="AJ368" s="188">
        <f t="shared" ref="AJ368:AJ431" si="53">IF(J368="",0,J368)</f>
        <v>0</v>
      </c>
      <c r="AK368" s="189">
        <f t="shared" ref="AK368:AK431" si="54">COUNTIF(K368:L368,"NS")</f>
        <v>0</v>
      </c>
      <c r="AL368" s="189">
        <f t="shared" ref="AL368:AL431" si="55">SUM(K368:L368)</f>
        <v>0</v>
      </c>
      <c r="AM368" s="190">
        <f t="shared" ref="AM368:AM431" si="56">IF($AG$361=$AH$361, 0, IF(OR(AND(AJ368=0, AK368&gt;0), AND(AJ368="ns", AL368&gt;0), AND(AJ368="ns", AK368=0, AL368=0)), 1, IF(OR(AND(AJ368&gt;0, AK368=2), AND(AJ368="ns", AK368=2), AND(AJ368="ns", AL368=0, AK368&gt;0), AJ368=AL368, COUNTIF(J368:L368, "NA")=COUNTA(J368:L368)), 0, 1)))</f>
        <v>0</v>
      </c>
      <c r="AN368" s="210"/>
      <c r="AO368" s="188">
        <f t="shared" ref="AO368:AO431" si="57">M368</f>
        <v>0</v>
      </c>
      <c r="AP368" s="189">
        <f t="shared" ref="AP368:AP431" si="58">COUNTIF(N368:O368,"NS")</f>
        <v>0</v>
      </c>
      <c r="AQ368" s="189">
        <f t="shared" ref="AQ368:AQ431" si="59">SUM(N368:O368)</f>
        <v>0</v>
      </c>
      <c r="AR368" s="190">
        <f t="shared" ref="AR368:AR431" si="60">IF($AG$361=$AH$361, 0, IF(OR(AND(AO368=0, AP368&gt;0), AND(AO368="ns", AQ368&gt;0), AND(AO368="ns", AP368=0, AQ368=0)), 1, IF(OR(AND(AO368&gt;0, AP368=2), AND(AO368="ns", AP368=2), AND(AO368="ns", AQ368=0, AP368&gt;0), AO368=AQ368, COUNTIF(M368:O368, "NA")=COUNTA(M368:O368)), 0, 1)))</f>
        <v>0</v>
      </c>
      <c r="AT368" s="188">
        <f t="shared" ref="AT368:AT431" si="61">P368</f>
        <v>0</v>
      </c>
      <c r="AU368" s="189">
        <f t="shared" ref="AU368:AU431" si="62">COUNTIF(Q368:R368,"NS")</f>
        <v>0</v>
      </c>
      <c r="AV368" s="189">
        <f t="shared" ref="AV368:AV431" si="63">SUM(Q368:R368)</f>
        <v>0</v>
      </c>
      <c r="AW368" s="190">
        <f t="shared" ref="AW368:AW431" si="64">IF($AG$361=$AH$361, 0, IF(OR(AND(AT368=0, AU368&gt;0), AND(AT368="ns", AV368&gt;0), AND(AT368="ns", AU368=0, AV368=0)), 1, IF(OR(AND(AT368&gt;0, AU368=2), AND(AT368="ns", AU368=2), AND(AT368="ns", AV368=0, AU368&gt;0), AT368=AV368, COUNTIF(P368:R368, "NA")=COUNTA(P368:R368)), 0, 1)))</f>
        <v>0</v>
      </c>
      <c r="AY368" s="188">
        <f t="shared" ref="AY368:AY431" si="65">S368</f>
        <v>0</v>
      </c>
      <c r="AZ368" s="189">
        <f t="shared" ref="AZ368:AZ431" si="66">COUNTIF(T368:U368,"NS")</f>
        <v>0</v>
      </c>
      <c r="BA368" s="189">
        <f t="shared" ref="BA368:BA431" si="67">SUM(T368:U368)</f>
        <v>0</v>
      </c>
      <c r="BB368" s="190">
        <f t="shared" ref="BB368:BB431" si="68">IF($AG$361=$AH$361, 0, IF(OR(AND(AY368=0, AZ368&gt;0), AND(AY368="ns", BA368&gt;0), AND(AY368="ns", AZ368=0, BA368=0)), 1, IF(OR(AND(AY368&gt;0, AZ368=2), AND(AY368="ns", AZ368=2), AND(AY368="ns", BA368=0, AZ368&gt;0), AY368=BA368, COUNTIF(S368:U368, "NA")=COUNTA(S368:U368)), 0, 1)))</f>
        <v>0</v>
      </c>
      <c r="BD368" s="188">
        <f t="shared" ref="BD368:BD431" si="69">V368</f>
        <v>0</v>
      </c>
      <c r="BE368" s="189">
        <f t="shared" ref="BE368:BE431" si="70">COUNTIF(W368:X368,"NS")</f>
        <v>0</v>
      </c>
      <c r="BF368" s="189">
        <f t="shared" ref="BF368:BF431" si="71">SUM(W368:X368)</f>
        <v>0</v>
      </c>
      <c r="BG368" s="190">
        <f t="shared" ref="BG368:BG431" si="72">IF($AG$361=$AH$361, 0, IF(OR(AND(BD368=0, BE368&gt;0), AND(BD368="ns", BF368&gt;0), AND(BD368="ns", BE368=0, BF368=0)), 1, IF(OR(AND(BD368&gt;0, BE368=2), AND(BD368="ns", BE368=2), AND(BD368="ns", BF368=0, BE368&gt;0), BD368=BF368, COUNTIF(V368:X368, "NA")=COUNTA(V368:X368)), 0, 1)))</f>
        <v>0</v>
      </c>
      <c r="BH368" s="210"/>
      <c r="BI368" s="188">
        <f t="shared" ref="BI368:BI431" si="73">Y368</f>
        <v>0</v>
      </c>
      <c r="BJ368" s="189">
        <f t="shared" ref="BJ368:BJ431" si="74">COUNTIF(Z368:AA368,"NS")</f>
        <v>0</v>
      </c>
      <c r="BK368" s="189">
        <f t="shared" ref="BK368:BK431" si="75">SUM(Z368:AA368)</f>
        <v>0</v>
      </c>
      <c r="BL368" s="190">
        <f t="shared" ref="BL368:BL431" si="76">IF($AG$361=$AH$361, 0, IF(OR(AND(BI368=0, BJ368&gt;0), AND(BI368="ns", BK368&gt;0), AND(BI368="ns", BJ368=0, BK368=0)), 1, IF(OR(AND(BI368&gt;0, BJ368=2), AND(BI368="ns", BJ368=2), AND(BI368="ns", BK368=0, BJ368&gt;0), BI368=BK368, COUNTIF(Y368:AA368, "NA")=COUNTA(Y368:AA368)), 0, 1)))</f>
        <v>0</v>
      </c>
      <c r="BN368" s="188">
        <f t="shared" ref="BN368:BN431" si="77">AB368</f>
        <v>0</v>
      </c>
      <c r="BO368" s="189">
        <f t="shared" ref="BO368:BO431" si="78">COUNTIF(AC368:AD368,"NS")</f>
        <v>0</v>
      </c>
      <c r="BP368" s="189">
        <f t="shared" ref="BP368:BP431" si="79">SUM(AC368:AD368)</f>
        <v>0</v>
      </c>
      <c r="BQ368" s="190">
        <f t="shared" ref="BQ368:BQ431" si="80">IF($AG$361=$AH$361, 0, IF(OR(AND(BN368=0, BO368&gt;0), AND(BN368="ns", BP368&gt;0), AND(BN368="ns", BO368=0, BP368=0)), 1, IF(OR(AND(BN368&gt;0, BO368=2), AND(BN368="ns", BO368=2), AND(BN368="ns", BP368=0, BO368&gt;0), BN368=BP368, COUNTIF(AB368:AD368, "NA")=COUNTA(AB368:AD368)), 0, 1)))</f>
        <v>0</v>
      </c>
      <c r="BS368" s="192">
        <f t="shared" ref="BS368:BS431" si="81">IF(J368="",0,J368)</f>
        <v>0</v>
      </c>
      <c r="BT368" s="215">
        <f t="shared" ref="BT368:BT431" si="82">COUNTIF(M368,"NS")+COUNTIF(P368,"NS")+COUNTIF(S368,"NS")+COUNTIF(V368,"NS")+COUNTIF(Y368,"NS")+COUNTIF(AB368,"NS")</f>
        <v>0</v>
      </c>
      <c r="BU368" s="216">
        <f t="shared" ref="BU368:BU431" si="83">SUM(M368,P368,S368,V368,Y368,AB368)</f>
        <v>0</v>
      </c>
      <c r="BV368" s="217">
        <f t="shared" ref="BV368:BV431" si="84">IF($AG$361=$AH$361, 0, IF(OR(AND(BS368=0, BT368&gt;0), AND(BS368="NS", BU368&gt;0), AND(BS368="NS", BU368=0, BT368=0)), 1, IF(OR(AND(BT368&gt;=2, BU368&lt;BS368), AND(BS368="NS", BU368=0, BT368&gt;0), BS368=BU368, AND(BS368="NA",COUNTIF(M368:AD368,"NA")=COUNTA(M368:AD368))), 0, 1)))</f>
        <v>0</v>
      </c>
      <c r="BX368" s="192">
        <f t="shared" ref="BX368:BX431" si="85">IF(K368="",0,K368)</f>
        <v>0</v>
      </c>
      <c r="BY368" s="215">
        <f t="shared" ref="BY368:BY431" si="86">COUNTIF(N368,"NS")+COUNTIF(Q368,"NS")+COUNTIF(T368,"NS")+COUNTIF(W368,"NS")+COUNTIF(Z368,"NS")+COUNTIF(AC368,"NS")</f>
        <v>0</v>
      </c>
      <c r="BZ368" s="216">
        <f t="shared" ref="BZ368:BZ431" si="87">SUM(N368,Q368,T368,W368,Z368,AC368)</f>
        <v>0</v>
      </c>
      <c r="CA368" s="217">
        <f t="shared" ref="CA368:CA431" si="88">IF($AG$361=$AH$361, 0, IF(OR(AND(BX368=0, BY368&gt;0), AND(BX368="NS", BZ368&gt;0), AND(BX368="NS", BZ368=0, BY368=0)), 1, IF(OR(AND(BY368&gt;=2, BZ368&lt;BX368), AND(BX368="NS", BZ368=0, BY368&gt;0), BX368=BZ368, AND(BX368="NA",COUNTIF(M368:AD368,"NA")=COUNTA(M368:AD368))), 0, 1)))</f>
        <v>0</v>
      </c>
      <c r="CC368" s="192">
        <f t="shared" ref="CC368:CC431" si="89">IF(L368="",0,L368)</f>
        <v>0</v>
      </c>
      <c r="CD368" s="215">
        <f t="shared" ref="CD368:CD431" si="90">COUNTIF(O368,"NS")+COUNTIF(R368,"NS")+COUNTIF(U368,"NS")+COUNTIF(X368,"NS")+COUNTIF(AA368,"NS")+COUNTIF(AD368,"NS")</f>
        <v>0</v>
      </c>
      <c r="CE368" s="216">
        <f t="shared" ref="CE368:CE431" si="91">SUM(O368,R368,U368,X368,AA368,AD368)</f>
        <v>0</v>
      </c>
      <c r="CF368" s="217">
        <f t="shared" ref="CF368:CF431" si="92">IF($AG$361=$AH$361, 0, IF(OR(AND(CC368=0, CD368&gt;0), AND(CC368="NS", CE368&gt;0), AND(CC368="NS", CE368=0, CD368=0)), 1, IF(OR(AND(CD368&gt;=2, CE368&lt;CC368), AND(CC368="NS", CE368=0, CD368&gt;0), CC368=CE368, AND(CC368="NA",COUNTIF(M368:AD368,"NA")=COUNTA(M368:AD368))), 0, 1)))</f>
        <v>0</v>
      </c>
      <c r="CH368" s="197">
        <f t="shared" ref="CH368:CH431" si="93">M232</f>
        <v>0</v>
      </c>
      <c r="CI368" s="16" t="str">
        <f t="shared" ref="CI368:CI431" si="94">J368</f>
        <v/>
      </c>
      <c r="CJ368">
        <f>+IF($AG$361=$AH$361,0,IF(OR(AND(CH368=CI368),AND(CH368="ns",CI368="ns"),AND(CH368&gt;=1,CI368="ns")),0,1))</f>
        <v>0</v>
      </c>
      <c r="CL368" s="197">
        <f t="shared" ref="CL368:CL431" si="95">S232</f>
        <v>0</v>
      </c>
      <c r="CM368" s="16" t="str">
        <f t="shared" ref="CM368:CM431" si="96">K368</f>
        <v/>
      </c>
      <c r="CN368">
        <f t="shared" ref="CN368:CN431" si="97">+IF($AG$361=$AH$361,0,IF(OR(AND(CL368=CM368),AND(CL368="ns",CM368="ns"),AND(CL368&lt;=1,CM368="ns")),0,1))</f>
        <v>0</v>
      </c>
      <c r="CP368" s="197">
        <f t="shared" ref="CP368:CP431" si="98">Y232</f>
        <v>0</v>
      </c>
      <c r="CQ368" s="16" t="str">
        <f t="shared" ref="CQ368:CQ431" si="99">L368</f>
        <v/>
      </c>
      <c r="CR368">
        <f t="shared" ref="CR368:CR431" si="100">+IF($AG$361=$AH$361,0,IF(OR(AND(CP368=CQ368),AND(CP368="ns",CQ368="ns"),AND(CP368&lt;=1,CQ368="ns")),0,1))</f>
        <v>0</v>
      </c>
    </row>
    <row r="369" spans="1:96" ht="15" customHeight="1" thickBot="1">
      <c r="A369" s="85"/>
      <c r="B369" s="87"/>
      <c r="C369" s="63" t="s">
        <v>60</v>
      </c>
      <c r="D369" s="354" t="str">
        <f t="shared" si="47"/>
        <v/>
      </c>
      <c r="E369" s="355"/>
      <c r="F369" s="355"/>
      <c r="G369" s="355"/>
      <c r="H369" s="355"/>
      <c r="I369" s="356"/>
      <c r="J369" s="261" t="str">
        <f t="shared" si="48"/>
        <v/>
      </c>
      <c r="K369" s="261" t="str">
        <f t="shared" si="49"/>
        <v/>
      </c>
      <c r="L369" s="261" t="str">
        <f t="shared" si="50"/>
        <v/>
      </c>
      <c r="M369" s="2"/>
      <c r="N369" s="2"/>
      <c r="O369" s="2"/>
      <c r="P369" s="2"/>
      <c r="Q369" s="2"/>
      <c r="R369" s="2"/>
      <c r="S369" s="2"/>
      <c r="T369" s="2"/>
      <c r="U369" s="2"/>
      <c r="V369" s="2"/>
      <c r="W369" s="2"/>
      <c r="X369" s="2"/>
      <c r="Y369" s="2"/>
      <c r="Z369" s="2"/>
      <c r="AA369" s="2"/>
      <c r="AB369" s="2"/>
      <c r="AC369" s="2"/>
      <c r="AD369" s="2"/>
      <c r="AG369" s="197">
        <f t="shared" si="51"/>
        <v>21</v>
      </c>
      <c r="AH369" s="197">
        <f t="shared" si="52"/>
        <v>0</v>
      </c>
      <c r="AJ369" s="188">
        <f t="shared" si="53"/>
        <v>0</v>
      </c>
      <c r="AK369" s="189">
        <f t="shared" si="54"/>
        <v>0</v>
      </c>
      <c r="AL369" s="189">
        <f t="shared" si="55"/>
        <v>0</v>
      </c>
      <c r="AM369" s="190">
        <f t="shared" si="56"/>
        <v>0</v>
      </c>
      <c r="AN369" s="210"/>
      <c r="AO369" s="188">
        <f t="shared" si="57"/>
        <v>0</v>
      </c>
      <c r="AP369" s="189">
        <f t="shared" si="58"/>
        <v>0</v>
      </c>
      <c r="AQ369" s="189">
        <f t="shared" si="59"/>
        <v>0</v>
      </c>
      <c r="AR369" s="190">
        <f t="shared" si="60"/>
        <v>0</v>
      </c>
      <c r="AT369" s="188">
        <f t="shared" si="61"/>
        <v>0</v>
      </c>
      <c r="AU369" s="189">
        <f t="shared" si="62"/>
        <v>0</v>
      </c>
      <c r="AV369" s="189">
        <f t="shared" si="63"/>
        <v>0</v>
      </c>
      <c r="AW369" s="190">
        <f t="shared" si="64"/>
        <v>0</v>
      </c>
      <c r="AY369" s="188">
        <f t="shared" si="65"/>
        <v>0</v>
      </c>
      <c r="AZ369" s="189">
        <f t="shared" si="66"/>
        <v>0</v>
      </c>
      <c r="BA369" s="189">
        <f t="shared" si="67"/>
        <v>0</v>
      </c>
      <c r="BB369" s="190">
        <f t="shared" si="68"/>
        <v>0</v>
      </c>
      <c r="BD369" s="188">
        <f t="shared" si="69"/>
        <v>0</v>
      </c>
      <c r="BE369" s="189">
        <f t="shared" si="70"/>
        <v>0</v>
      </c>
      <c r="BF369" s="189">
        <f t="shared" si="71"/>
        <v>0</v>
      </c>
      <c r="BG369" s="190">
        <f t="shared" si="72"/>
        <v>0</v>
      </c>
      <c r="BH369" s="210"/>
      <c r="BI369" s="188">
        <f t="shared" si="73"/>
        <v>0</v>
      </c>
      <c r="BJ369" s="189">
        <f t="shared" si="74"/>
        <v>0</v>
      </c>
      <c r="BK369" s="189">
        <f t="shared" si="75"/>
        <v>0</v>
      </c>
      <c r="BL369" s="190">
        <f t="shared" si="76"/>
        <v>0</v>
      </c>
      <c r="BN369" s="188">
        <f t="shared" si="77"/>
        <v>0</v>
      </c>
      <c r="BO369" s="189">
        <f t="shared" si="78"/>
        <v>0</v>
      </c>
      <c r="BP369" s="189">
        <f t="shared" si="79"/>
        <v>0</v>
      </c>
      <c r="BQ369" s="190">
        <f t="shared" si="80"/>
        <v>0</v>
      </c>
      <c r="BS369" s="192">
        <f t="shared" si="81"/>
        <v>0</v>
      </c>
      <c r="BT369" s="215">
        <f t="shared" si="82"/>
        <v>0</v>
      </c>
      <c r="BU369" s="216">
        <f t="shared" si="83"/>
        <v>0</v>
      </c>
      <c r="BV369" s="217">
        <f t="shared" si="84"/>
        <v>0</v>
      </c>
      <c r="BX369" s="192">
        <f t="shared" si="85"/>
        <v>0</v>
      </c>
      <c r="BY369" s="215">
        <f t="shared" si="86"/>
        <v>0</v>
      </c>
      <c r="BZ369" s="216">
        <f t="shared" si="87"/>
        <v>0</v>
      </c>
      <c r="CA369" s="217">
        <f t="shared" si="88"/>
        <v>0</v>
      </c>
      <c r="CC369" s="192">
        <f t="shared" si="89"/>
        <v>0</v>
      </c>
      <c r="CD369" s="215">
        <f t="shared" si="90"/>
        <v>0</v>
      </c>
      <c r="CE369" s="216">
        <f t="shared" si="91"/>
        <v>0</v>
      </c>
      <c r="CF369" s="217">
        <f t="shared" si="92"/>
        <v>0</v>
      </c>
      <c r="CH369" s="197">
        <f t="shared" si="93"/>
        <v>0</v>
      </c>
      <c r="CI369" s="16" t="str">
        <f t="shared" si="94"/>
        <v/>
      </c>
      <c r="CJ369">
        <f>+IF($AG$361=$AH$361,0,IF(OR(AND(CH369=CI369),AND(CH369="ns",CI369="ns"),AND(CH369&gt;=1,CI369="ns")),0,1))</f>
        <v>0</v>
      </c>
      <c r="CL369" s="197">
        <f t="shared" si="95"/>
        <v>0</v>
      </c>
      <c r="CM369" s="16" t="str">
        <f t="shared" si="96"/>
        <v/>
      </c>
      <c r="CN369">
        <f t="shared" si="97"/>
        <v>0</v>
      </c>
      <c r="CP369" s="197">
        <f t="shared" si="98"/>
        <v>0</v>
      </c>
      <c r="CQ369" s="16" t="str">
        <f t="shared" si="99"/>
        <v/>
      </c>
      <c r="CR369">
        <f t="shared" si="100"/>
        <v>0</v>
      </c>
    </row>
    <row r="370" spans="1:96" ht="15" customHeight="1" thickBot="1">
      <c r="A370" s="85"/>
      <c r="B370" s="87"/>
      <c r="C370" s="63" t="s">
        <v>61</v>
      </c>
      <c r="D370" s="354" t="str">
        <f t="shared" si="47"/>
        <v/>
      </c>
      <c r="E370" s="355"/>
      <c r="F370" s="355"/>
      <c r="G370" s="355"/>
      <c r="H370" s="355"/>
      <c r="I370" s="356"/>
      <c r="J370" s="261" t="str">
        <f t="shared" si="48"/>
        <v/>
      </c>
      <c r="K370" s="261" t="str">
        <f t="shared" si="49"/>
        <v/>
      </c>
      <c r="L370" s="261" t="str">
        <f t="shared" si="50"/>
        <v/>
      </c>
      <c r="M370" s="2"/>
      <c r="N370" s="2"/>
      <c r="O370" s="2"/>
      <c r="P370" s="2"/>
      <c r="Q370" s="2"/>
      <c r="R370" s="2"/>
      <c r="S370" s="2"/>
      <c r="T370" s="2"/>
      <c r="U370" s="2"/>
      <c r="V370" s="2"/>
      <c r="W370" s="2"/>
      <c r="X370" s="2"/>
      <c r="Y370" s="2"/>
      <c r="Z370" s="2"/>
      <c r="AA370" s="2"/>
      <c r="AB370" s="2"/>
      <c r="AC370" s="2"/>
      <c r="AD370" s="2"/>
      <c r="AG370" s="197">
        <f t="shared" si="51"/>
        <v>21</v>
      </c>
      <c r="AH370" s="197">
        <f t="shared" si="52"/>
        <v>0</v>
      </c>
      <c r="AJ370" s="188">
        <f t="shared" si="53"/>
        <v>0</v>
      </c>
      <c r="AK370" s="189">
        <f t="shared" si="54"/>
        <v>0</v>
      </c>
      <c r="AL370" s="189">
        <f t="shared" si="55"/>
        <v>0</v>
      </c>
      <c r="AM370" s="190">
        <f t="shared" si="56"/>
        <v>0</v>
      </c>
      <c r="AN370" s="210"/>
      <c r="AO370" s="188">
        <f t="shared" si="57"/>
        <v>0</v>
      </c>
      <c r="AP370" s="189">
        <f t="shared" si="58"/>
        <v>0</v>
      </c>
      <c r="AQ370" s="189">
        <f t="shared" si="59"/>
        <v>0</v>
      </c>
      <c r="AR370" s="190">
        <f t="shared" si="60"/>
        <v>0</v>
      </c>
      <c r="AT370" s="188">
        <f t="shared" si="61"/>
        <v>0</v>
      </c>
      <c r="AU370" s="189">
        <f t="shared" si="62"/>
        <v>0</v>
      </c>
      <c r="AV370" s="189">
        <f t="shared" si="63"/>
        <v>0</v>
      </c>
      <c r="AW370" s="190">
        <f t="shared" si="64"/>
        <v>0</v>
      </c>
      <c r="AY370" s="188">
        <f t="shared" si="65"/>
        <v>0</v>
      </c>
      <c r="AZ370" s="189">
        <f t="shared" si="66"/>
        <v>0</v>
      </c>
      <c r="BA370" s="189">
        <f t="shared" si="67"/>
        <v>0</v>
      </c>
      <c r="BB370" s="190">
        <f t="shared" si="68"/>
        <v>0</v>
      </c>
      <c r="BD370" s="188">
        <f t="shared" si="69"/>
        <v>0</v>
      </c>
      <c r="BE370" s="189">
        <f t="shared" si="70"/>
        <v>0</v>
      </c>
      <c r="BF370" s="189">
        <f t="shared" si="71"/>
        <v>0</v>
      </c>
      <c r="BG370" s="190">
        <f t="shared" si="72"/>
        <v>0</v>
      </c>
      <c r="BH370" s="210"/>
      <c r="BI370" s="188">
        <f t="shared" si="73"/>
        <v>0</v>
      </c>
      <c r="BJ370" s="189">
        <f t="shared" si="74"/>
        <v>0</v>
      </c>
      <c r="BK370" s="189">
        <f t="shared" si="75"/>
        <v>0</v>
      </c>
      <c r="BL370" s="190">
        <f t="shared" si="76"/>
        <v>0</v>
      </c>
      <c r="BN370" s="188">
        <f t="shared" si="77"/>
        <v>0</v>
      </c>
      <c r="BO370" s="189">
        <f t="shared" si="78"/>
        <v>0</v>
      </c>
      <c r="BP370" s="189">
        <f t="shared" si="79"/>
        <v>0</v>
      </c>
      <c r="BQ370" s="190">
        <f t="shared" si="80"/>
        <v>0</v>
      </c>
      <c r="BS370" s="192">
        <f t="shared" si="81"/>
        <v>0</v>
      </c>
      <c r="BT370" s="215">
        <f t="shared" si="82"/>
        <v>0</v>
      </c>
      <c r="BU370" s="216">
        <f t="shared" si="83"/>
        <v>0</v>
      </c>
      <c r="BV370" s="217">
        <f t="shared" si="84"/>
        <v>0</v>
      </c>
      <c r="BX370" s="192">
        <f t="shared" si="85"/>
        <v>0</v>
      </c>
      <c r="BY370" s="215">
        <f t="shared" si="86"/>
        <v>0</v>
      </c>
      <c r="BZ370" s="216">
        <f t="shared" si="87"/>
        <v>0</v>
      </c>
      <c r="CA370" s="217">
        <f t="shared" si="88"/>
        <v>0</v>
      </c>
      <c r="CC370" s="192">
        <f t="shared" si="89"/>
        <v>0</v>
      </c>
      <c r="CD370" s="215">
        <f t="shared" si="90"/>
        <v>0</v>
      </c>
      <c r="CE370" s="216">
        <f t="shared" si="91"/>
        <v>0</v>
      </c>
      <c r="CF370" s="217">
        <f t="shared" si="92"/>
        <v>0</v>
      </c>
      <c r="CH370" s="197">
        <f t="shared" si="93"/>
        <v>0</v>
      </c>
      <c r="CI370" s="16" t="str">
        <f t="shared" si="94"/>
        <v/>
      </c>
      <c r="CJ370">
        <f t="shared" ref="CJ370:CJ433" si="101">+IF($AG$361=$AH$361,0,IF(OR(AND(CH370=CI370),AND(CH370="ns",CI370="ns"),AND(CH370&gt;=1,CI370="ns")),0,1))</f>
        <v>0</v>
      </c>
      <c r="CL370" s="197">
        <f t="shared" si="95"/>
        <v>0</v>
      </c>
      <c r="CM370" s="16" t="str">
        <f t="shared" si="96"/>
        <v/>
      </c>
      <c r="CN370">
        <f t="shared" si="97"/>
        <v>0</v>
      </c>
      <c r="CP370" s="197">
        <f t="shared" si="98"/>
        <v>0</v>
      </c>
      <c r="CQ370" s="16" t="str">
        <f t="shared" si="99"/>
        <v/>
      </c>
      <c r="CR370">
        <f t="shared" si="100"/>
        <v>0</v>
      </c>
    </row>
    <row r="371" spans="1:96" ht="15" customHeight="1" thickBot="1">
      <c r="A371" s="85"/>
      <c r="B371" s="87"/>
      <c r="C371" s="63" t="s">
        <v>62</v>
      </c>
      <c r="D371" s="354" t="str">
        <f t="shared" si="47"/>
        <v/>
      </c>
      <c r="E371" s="355"/>
      <c r="F371" s="355"/>
      <c r="G371" s="355"/>
      <c r="H371" s="355"/>
      <c r="I371" s="356"/>
      <c r="J371" s="261" t="str">
        <f t="shared" si="48"/>
        <v/>
      </c>
      <c r="K371" s="261" t="str">
        <f t="shared" si="49"/>
        <v/>
      </c>
      <c r="L371" s="261" t="str">
        <f t="shared" si="50"/>
        <v/>
      </c>
      <c r="M371" s="2"/>
      <c r="N371" s="2"/>
      <c r="O371" s="2"/>
      <c r="P371" s="2"/>
      <c r="Q371" s="2"/>
      <c r="R371" s="2"/>
      <c r="S371" s="2"/>
      <c r="T371" s="2"/>
      <c r="U371" s="2"/>
      <c r="V371" s="2"/>
      <c r="W371" s="2"/>
      <c r="X371" s="2"/>
      <c r="Y371" s="2"/>
      <c r="Z371" s="2"/>
      <c r="AA371" s="2"/>
      <c r="AB371" s="2"/>
      <c r="AC371" s="2"/>
      <c r="AD371" s="2"/>
      <c r="AG371" s="197">
        <f t="shared" si="51"/>
        <v>21</v>
      </c>
      <c r="AH371" s="197">
        <f t="shared" si="52"/>
        <v>0</v>
      </c>
      <c r="AJ371" s="188">
        <f t="shared" si="53"/>
        <v>0</v>
      </c>
      <c r="AK371" s="189">
        <f t="shared" si="54"/>
        <v>0</v>
      </c>
      <c r="AL371" s="189">
        <f t="shared" si="55"/>
        <v>0</v>
      </c>
      <c r="AM371" s="190">
        <f t="shared" si="56"/>
        <v>0</v>
      </c>
      <c r="AN371" s="210"/>
      <c r="AO371" s="188">
        <f t="shared" si="57"/>
        <v>0</v>
      </c>
      <c r="AP371" s="189">
        <f t="shared" si="58"/>
        <v>0</v>
      </c>
      <c r="AQ371" s="189">
        <f t="shared" si="59"/>
        <v>0</v>
      </c>
      <c r="AR371" s="190">
        <f t="shared" si="60"/>
        <v>0</v>
      </c>
      <c r="AT371" s="188">
        <f t="shared" si="61"/>
        <v>0</v>
      </c>
      <c r="AU371" s="189">
        <f t="shared" si="62"/>
        <v>0</v>
      </c>
      <c r="AV371" s="189">
        <f t="shared" si="63"/>
        <v>0</v>
      </c>
      <c r="AW371" s="190">
        <f t="shared" si="64"/>
        <v>0</v>
      </c>
      <c r="AY371" s="188">
        <f t="shared" si="65"/>
        <v>0</v>
      </c>
      <c r="AZ371" s="189">
        <f t="shared" si="66"/>
        <v>0</v>
      </c>
      <c r="BA371" s="189">
        <f t="shared" si="67"/>
        <v>0</v>
      </c>
      <c r="BB371" s="190">
        <f t="shared" si="68"/>
        <v>0</v>
      </c>
      <c r="BD371" s="188">
        <f t="shared" si="69"/>
        <v>0</v>
      </c>
      <c r="BE371" s="189">
        <f t="shared" si="70"/>
        <v>0</v>
      </c>
      <c r="BF371" s="189">
        <f t="shared" si="71"/>
        <v>0</v>
      </c>
      <c r="BG371" s="190">
        <f t="shared" si="72"/>
        <v>0</v>
      </c>
      <c r="BH371" s="210"/>
      <c r="BI371" s="188">
        <f t="shared" si="73"/>
        <v>0</v>
      </c>
      <c r="BJ371" s="189">
        <f t="shared" si="74"/>
        <v>0</v>
      </c>
      <c r="BK371" s="189">
        <f t="shared" si="75"/>
        <v>0</v>
      </c>
      <c r="BL371" s="190">
        <f t="shared" si="76"/>
        <v>0</v>
      </c>
      <c r="BN371" s="188">
        <f t="shared" si="77"/>
        <v>0</v>
      </c>
      <c r="BO371" s="189">
        <f t="shared" si="78"/>
        <v>0</v>
      </c>
      <c r="BP371" s="189">
        <f t="shared" si="79"/>
        <v>0</v>
      </c>
      <c r="BQ371" s="190">
        <f t="shared" si="80"/>
        <v>0</v>
      </c>
      <c r="BS371" s="192">
        <f t="shared" si="81"/>
        <v>0</v>
      </c>
      <c r="BT371" s="215">
        <f t="shared" si="82"/>
        <v>0</v>
      </c>
      <c r="BU371" s="216">
        <f t="shared" si="83"/>
        <v>0</v>
      </c>
      <c r="BV371" s="217">
        <f t="shared" si="84"/>
        <v>0</v>
      </c>
      <c r="BX371" s="192">
        <f t="shared" si="85"/>
        <v>0</v>
      </c>
      <c r="BY371" s="215">
        <f t="shared" si="86"/>
        <v>0</v>
      </c>
      <c r="BZ371" s="216">
        <f t="shared" si="87"/>
        <v>0</v>
      </c>
      <c r="CA371" s="217">
        <f t="shared" si="88"/>
        <v>0</v>
      </c>
      <c r="CC371" s="192">
        <f t="shared" si="89"/>
        <v>0</v>
      </c>
      <c r="CD371" s="215">
        <f t="shared" si="90"/>
        <v>0</v>
      </c>
      <c r="CE371" s="216">
        <f t="shared" si="91"/>
        <v>0</v>
      </c>
      <c r="CF371" s="217">
        <f t="shared" si="92"/>
        <v>0</v>
      </c>
      <c r="CH371" s="197">
        <f t="shared" si="93"/>
        <v>0</v>
      </c>
      <c r="CI371" s="16" t="str">
        <f t="shared" si="94"/>
        <v/>
      </c>
      <c r="CJ371">
        <f t="shared" si="101"/>
        <v>0</v>
      </c>
      <c r="CL371" s="197">
        <f t="shared" si="95"/>
        <v>0</v>
      </c>
      <c r="CM371" s="16" t="str">
        <f t="shared" si="96"/>
        <v/>
      </c>
      <c r="CN371">
        <f t="shared" si="97"/>
        <v>0</v>
      </c>
      <c r="CP371" s="197">
        <f t="shared" si="98"/>
        <v>0</v>
      </c>
      <c r="CQ371" s="16" t="str">
        <f t="shared" si="99"/>
        <v/>
      </c>
      <c r="CR371">
        <f t="shared" si="100"/>
        <v>0</v>
      </c>
    </row>
    <row r="372" spans="1:96" ht="15" customHeight="1" thickBot="1">
      <c r="A372" s="85"/>
      <c r="B372" s="87"/>
      <c r="C372" s="63" t="s">
        <v>63</v>
      </c>
      <c r="D372" s="354" t="str">
        <f t="shared" si="47"/>
        <v/>
      </c>
      <c r="E372" s="355"/>
      <c r="F372" s="355"/>
      <c r="G372" s="355"/>
      <c r="H372" s="355"/>
      <c r="I372" s="356"/>
      <c r="J372" s="261" t="str">
        <f t="shared" si="48"/>
        <v/>
      </c>
      <c r="K372" s="261" t="str">
        <f t="shared" si="49"/>
        <v/>
      </c>
      <c r="L372" s="261" t="str">
        <f t="shared" si="50"/>
        <v/>
      </c>
      <c r="M372" s="2"/>
      <c r="N372" s="2"/>
      <c r="O372" s="2"/>
      <c r="P372" s="2"/>
      <c r="Q372" s="2"/>
      <c r="R372" s="2"/>
      <c r="S372" s="2"/>
      <c r="T372" s="2"/>
      <c r="U372" s="2"/>
      <c r="V372" s="2"/>
      <c r="W372" s="2"/>
      <c r="X372" s="2"/>
      <c r="Y372" s="2"/>
      <c r="Z372" s="2"/>
      <c r="AA372" s="2"/>
      <c r="AB372" s="2"/>
      <c r="AC372" s="2"/>
      <c r="AD372" s="2"/>
      <c r="AG372" s="197">
        <f t="shared" si="51"/>
        <v>21</v>
      </c>
      <c r="AH372" s="197">
        <f t="shared" si="52"/>
        <v>0</v>
      </c>
      <c r="AJ372" s="188">
        <f t="shared" si="53"/>
        <v>0</v>
      </c>
      <c r="AK372" s="189">
        <f t="shared" si="54"/>
        <v>0</v>
      </c>
      <c r="AL372" s="189">
        <f t="shared" si="55"/>
        <v>0</v>
      </c>
      <c r="AM372" s="190">
        <f t="shared" si="56"/>
        <v>0</v>
      </c>
      <c r="AN372" s="210"/>
      <c r="AO372" s="188">
        <f t="shared" si="57"/>
        <v>0</v>
      </c>
      <c r="AP372" s="189">
        <f t="shared" si="58"/>
        <v>0</v>
      </c>
      <c r="AQ372" s="189">
        <f t="shared" si="59"/>
        <v>0</v>
      </c>
      <c r="AR372" s="190">
        <f t="shared" si="60"/>
        <v>0</v>
      </c>
      <c r="AT372" s="188">
        <f t="shared" si="61"/>
        <v>0</v>
      </c>
      <c r="AU372" s="189">
        <f t="shared" si="62"/>
        <v>0</v>
      </c>
      <c r="AV372" s="189">
        <f t="shared" si="63"/>
        <v>0</v>
      </c>
      <c r="AW372" s="190">
        <f t="shared" si="64"/>
        <v>0</v>
      </c>
      <c r="AY372" s="188">
        <f t="shared" si="65"/>
        <v>0</v>
      </c>
      <c r="AZ372" s="189">
        <f t="shared" si="66"/>
        <v>0</v>
      </c>
      <c r="BA372" s="189">
        <f t="shared" si="67"/>
        <v>0</v>
      </c>
      <c r="BB372" s="190">
        <f t="shared" si="68"/>
        <v>0</v>
      </c>
      <c r="BD372" s="188">
        <f t="shared" si="69"/>
        <v>0</v>
      </c>
      <c r="BE372" s="189">
        <f t="shared" si="70"/>
        <v>0</v>
      </c>
      <c r="BF372" s="189">
        <f t="shared" si="71"/>
        <v>0</v>
      </c>
      <c r="BG372" s="190">
        <f t="shared" si="72"/>
        <v>0</v>
      </c>
      <c r="BH372" s="210"/>
      <c r="BI372" s="188">
        <f t="shared" si="73"/>
        <v>0</v>
      </c>
      <c r="BJ372" s="189">
        <f t="shared" si="74"/>
        <v>0</v>
      </c>
      <c r="BK372" s="189">
        <f t="shared" si="75"/>
        <v>0</v>
      </c>
      <c r="BL372" s="190">
        <f t="shared" si="76"/>
        <v>0</v>
      </c>
      <c r="BN372" s="188">
        <f t="shared" si="77"/>
        <v>0</v>
      </c>
      <c r="BO372" s="189">
        <f t="shared" si="78"/>
        <v>0</v>
      </c>
      <c r="BP372" s="189">
        <f t="shared" si="79"/>
        <v>0</v>
      </c>
      <c r="BQ372" s="190">
        <f t="shared" si="80"/>
        <v>0</v>
      </c>
      <c r="BS372" s="192">
        <f t="shared" si="81"/>
        <v>0</v>
      </c>
      <c r="BT372" s="215">
        <f t="shared" si="82"/>
        <v>0</v>
      </c>
      <c r="BU372" s="216">
        <f t="shared" si="83"/>
        <v>0</v>
      </c>
      <c r="BV372" s="217">
        <f t="shared" si="84"/>
        <v>0</v>
      </c>
      <c r="BX372" s="192">
        <f t="shared" si="85"/>
        <v>0</v>
      </c>
      <c r="BY372" s="215">
        <f t="shared" si="86"/>
        <v>0</v>
      </c>
      <c r="BZ372" s="216">
        <f t="shared" si="87"/>
        <v>0</v>
      </c>
      <c r="CA372" s="217">
        <f t="shared" si="88"/>
        <v>0</v>
      </c>
      <c r="CC372" s="192">
        <f t="shared" si="89"/>
        <v>0</v>
      </c>
      <c r="CD372" s="215">
        <f t="shared" si="90"/>
        <v>0</v>
      </c>
      <c r="CE372" s="216">
        <f t="shared" si="91"/>
        <v>0</v>
      </c>
      <c r="CF372" s="217">
        <f t="shared" si="92"/>
        <v>0</v>
      </c>
      <c r="CH372" s="197">
        <f t="shared" si="93"/>
        <v>0</v>
      </c>
      <c r="CI372" s="16" t="str">
        <f t="shared" si="94"/>
        <v/>
      </c>
      <c r="CJ372">
        <f t="shared" si="101"/>
        <v>0</v>
      </c>
      <c r="CL372" s="197">
        <f t="shared" si="95"/>
        <v>0</v>
      </c>
      <c r="CM372" s="16" t="str">
        <f t="shared" si="96"/>
        <v/>
      </c>
      <c r="CN372">
        <f t="shared" si="97"/>
        <v>0</v>
      </c>
      <c r="CP372" s="197">
        <f t="shared" si="98"/>
        <v>0</v>
      </c>
      <c r="CQ372" s="16" t="str">
        <f t="shared" si="99"/>
        <v/>
      </c>
      <c r="CR372">
        <f t="shared" si="100"/>
        <v>0</v>
      </c>
    </row>
    <row r="373" spans="1:96" ht="15" customHeight="1" thickBot="1">
      <c r="A373" s="85"/>
      <c r="B373" s="87"/>
      <c r="C373" s="63" t="s">
        <v>64</v>
      </c>
      <c r="D373" s="354" t="str">
        <f t="shared" si="47"/>
        <v/>
      </c>
      <c r="E373" s="355"/>
      <c r="F373" s="355"/>
      <c r="G373" s="355"/>
      <c r="H373" s="355"/>
      <c r="I373" s="356"/>
      <c r="J373" s="261" t="str">
        <f t="shared" si="48"/>
        <v/>
      </c>
      <c r="K373" s="261" t="str">
        <f t="shared" si="49"/>
        <v/>
      </c>
      <c r="L373" s="261" t="str">
        <f t="shared" si="50"/>
        <v/>
      </c>
      <c r="M373" s="2"/>
      <c r="N373" s="2"/>
      <c r="O373" s="2"/>
      <c r="P373" s="2"/>
      <c r="Q373" s="2"/>
      <c r="R373" s="2"/>
      <c r="S373" s="2"/>
      <c r="T373" s="2"/>
      <c r="U373" s="2"/>
      <c r="V373" s="2"/>
      <c r="W373" s="2"/>
      <c r="X373" s="2"/>
      <c r="Y373" s="2"/>
      <c r="Z373" s="2"/>
      <c r="AA373" s="2"/>
      <c r="AB373" s="2"/>
      <c r="AC373" s="2"/>
      <c r="AD373" s="2"/>
      <c r="AG373" s="197">
        <f t="shared" si="51"/>
        <v>21</v>
      </c>
      <c r="AH373" s="197">
        <f t="shared" si="52"/>
        <v>0</v>
      </c>
      <c r="AJ373" s="188">
        <f t="shared" si="53"/>
        <v>0</v>
      </c>
      <c r="AK373" s="189">
        <f t="shared" si="54"/>
        <v>0</v>
      </c>
      <c r="AL373" s="189">
        <f t="shared" si="55"/>
        <v>0</v>
      </c>
      <c r="AM373" s="190">
        <f t="shared" si="56"/>
        <v>0</v>
      </c>
      <c r="AN373" s="210"/>
      <c r="AO373" s="188">
        <f t="shared" si="57"/>
        <v>0</v>
      </c>
      <c r="AP373" s="189">
        <f t="shared" si="58"/>
        <v>0</v>
      </c>
      <c r="AQ373" s="189">
        <f t="shared" si="59"/>
        <v>0</v>
      </c>
      <c r="AR373" s="190">
        <f t="shared" si="60"/>
        <v>0</v>
      </c>
      <c r="AT373" s="188">
        <f t="shared" si="61"/>
        <v>0</v>
      </c>
      <c r="AU373" s="189">
        <f t="shared" si="62"/>
        <v>0</v>
      </c>
      <c r="AV373" s="189">
        <f t="shared" si="63"/>
        <v>0</v>
      </c>
      <c r="AW373" s="190">
        <f t="shared" si="64"/>
        <v>0</v>
      </c>
      <c r="AY373" s="188">
        <f t="shared" si="65"/>
        <v>0</v>
      </c>
      <c r="AZ373" s="189">
        <f t="shared" si="66"/>
        <v>0</v>
      </c>
      <c r="BA373" s="189">
        <f t="shared" si="67"/>
        <v>0</v>
      </c>
      <c r="BB373" s="190">
        <f t="shared" si="68"/>
        <v>0</v>
      </c>
      <c r="BD373" s="188">
        <f t="shared" si="69"/>
        <v>0</v>
      </c>
      <c r="BE373" s="189">
        <f t="shared" si="70"/>
        <v>0</v>
      </c>
      <c r="BF373" s="189">
        <f t="shared" si="71"/>
        <v>0</v>
      </c>
      <c r="BG373" s="190">
        <f t="shared" si="72"/>
        <v>0</v>
      </c>
      <c r="BH373" s="210"/>
      <c r="BI373" s="188">
        <f t="shared" si="73"/>
        <v>0</v>
      </c>
      <c r="BJ373" s="189">
        <f t="shared" si="74"/>
        <v>0</v>
      </c>
      <c r="BK373" s="189">
        <f t="shared" si="75"/>
        <v>0</v>
      </c>
      <c r="BL373" s="190">
        <f t="shared" si="76"/>
        <v>0</v>
      </c>
      <c r="BN373" s="188">
        <f t="shared" si="77"/>
        <v>0</v>
      </c>
      <c r="BO373" s="189">
        <f t="shared" si="78"/>
        <v>0</v>
      </c>
      <c r="BP373" s="189">
        <f t="shared" si="79"/>
        <v>0</v>
      </c>
      <c r="BQ373" s="190">
        <f t="shared" si="80"/>
        <v>0</v>
      </c>
      <c r="BS373" s="192">
        <f t="shared" si="81"/>
        <v>0</v>
      </c>
      <c r="BT373" s="215">
        <f t="shared" si="82"/>
        <v>0</v>
      </c>
      <c r="BU373" s="216">
        <f t="shared" si="83"/>
        <v>0</v>
      </c>
      <c r="BV373" s="217">
        <f t="shared" si="84"/>
        <v>0</v>
      </c>
      <c r="BX373" s="192">
        <f t="shared" si="85"/>
        <v>0</v>
      </c>
      <c r="BY373" s="215">
        <f t="shared" si="86"/>
        <v>0</v>
      </c>
      <c r="BZ373" s="216">
        <f t="shared" si="87"/>
        <v>0</v>
      </c>
      <c r="CA373" s="217">
        <f t="shared" si="88"/>
        <v>0</v>
      </c>
      <c r="CC373" s="192">
        <f t="shared" si="89"/>
        <v>0</v>
      </c>
      <c r="CD373" s="215">
        <f t="shared" si="90"/>
        <v>0</v>
      </c>
      <c r="CE373" s="216">
        <f t="shared" si="91"/>
        <v>0</v>
      </c>
      <c r="CF373" s="217">
        <f t="shared" si="92"/>
        <v>0</v>
      </c>
      <c r="CH373" s="197">
        <f t="shared" si="93"/>
        <v>0</v>
      </c>
      <c r="CI373" s="16" t="str">
        <f t="shared" si="94"/>
        <v/>
      </c>
      <c r="CJ373">
        <f t="shared" si="101"/>
        <v>0</v>
      </c>
      <c r="CL373" s="197">
        <f t="shared" si="95"/>
        <v>0</v>
      </c>
      <c r="CM373" s="16" t="str">
        <f t="shared" si="96"/>
        <v/>
      </c>
      <c r="CN373">
        <f t="shared" si="97"/>
        <v>0</v>
      </c>
      <c r="CP373" s="197">
        <f t="shared" si="98"/>
        <v>0</v>
      </c>
      <c r="CQ373" s="16" t="str">
        <f t="shared" si="99"/>
        <v/>
      </c>
      <c r="CR373">
        <f t="shared" si="100"/>
        <v>0</v>
      </c>
    </row>
    <row r="374" spans="1:96" ht="15" customHeight="1" thickBot="1">
      <c r="A374" s="85"/>
      <c r="B374" s="87"/>
      <c r="C374" s="63" t="s">
        <v>65</v>
      </c>
      <c r="D374" s="354" t="str">
        <f t="shared" si="47"/>
        <v/>
      </c>
      <c r="E374" s="355"/>
      <c r="F374" s="355"/>
      <c r="G374" s="355"/>
      <c r="H374" s="355"/>
      <c r="I374" s="356"/>
      <c r="J374" s="261" t="str">
        <f t="shared" si="48"/>
        <v/>
      </c>
      <c r="K374" s="261" t="str">
        <f t="shared" si="49"/>
        <v/>
      </c>
      <c r="L374" s="261" t="str">
        <f t="shared" si="50"/>
        <v/>
      </c>
      <c r="M374" s="2"/>
      <c r="N374" s="2"/>
      <c r="O374" s="2"/>
      <c r="P374" s="2"/>
      <c r="Q374" s="2"/>
      <c r="R374" s="2"/>
      <c r="S374" s="2"/>
      <c r="T374" s="2"/>
      <c r="U374" s="2"/>
      <c r="V374" s="2"/>
      <c r="W374" s="2"/>
      <c r="X374" s="2"/>
      <c r="Y374" s="2"/>
      <c r="Z374" s="2"/>
      <c r="AA374" s="2"/>
      <c r="AB374" s="2"/>
      <c r="AC374" s="2"/>
      <c r="AD374" s="2"/>
      <c r="AG374" s="197">
        <f t="shared" si="51"/>
        <v>21</v>
      </c>
      <c r="AH374" s="197">
        <f t="shared" si="52"/>
        <v>0</v>
      </c>
      <c r="AJ374" s="188">
        <f t="shared" si="53"/>
        <v>0</v>
      </c>
      <c r="AK374" s="189">
        <f t="shared" si="54"/>
        <v>0</v>
      </c>
      <c r="AL374" s="189">
        <f t="shared" si="55"/>
        <v>0</v>
      </c>
      <c r="AM374" s="190">
        <f t="shared" si="56"/>
        <v>0</v>
      </c>
      <c r="AN374" s="210"/>
      <c r="AO374" s="188">
        <f t="shared" si="57"/>
        <v>0</v>
      </c>
      <c r="AP374" s="189">
        <f t="shared" si="58"/>
        <v>0</v>
      </c>
      <c r="AQ374" s="189">
        <f t="shared" si="59"/>
        <v>0</v>
      </c>
      <c r="AR374" s="190">
        <f t="shared" si="60"/>
        <v>0</v>
      </c>
      <c r="AT374" s="188">
        <f t="shared" si="61"/>
        <v>0</v>
      </c>
      <c r="AU374" s="189">
        <f t="shared" si="62"/>
        <v>0</v>
      </c>
      <c r="AV374" s="189">
        <f t="shared" si="63"/>
        <v>0</v>
      </c>
      <c r="AW374" s="190">
        <f t="shared" si="64"/>
        <v>0</v>
      </c>
      <c r="AY374" s="188">
        <f t="shared" si="65"/>
        <v>0</v>
      </c>
      <c r="AZ374" s="189">
        <f t="shared" si="66"/>
        <v>0</v>
      </c>
      <c r="BA374" s="189">
        <f t="shared" si="67"/>
        <v>0</v>
      </c>
      <c r="BB374" s="190">
        <f t="shared" si="68"/>
        <v>0</v>
      </c>
      <c r="BD374" s="188">
        <f t="shared" si="69"/>
        <v>0</v>
      </c>
      <c r="BE374" s="189">
        <f t="shared" si="70"/>
        <v>0</v>
      </c>
      <c r="BF374" s="189">
        <f t="shared" si="71"/>
        <v>0</v>
      </c>
      <c r="BG374" s="190">
        <f t="shared" si="72"/>
        <v>0</v>
      </c>
      <c r="BH374" s="210"/>
      <c r="BI374" s="188">
        <f t="shared" si="73"/>
        <v>0</v>
      </c>
      <c r="BJ374" s="189">
        <f t="shared" si="74"/>
        <v>0</v>
      </c>
      <c r="BK374" s="189">
        <f t="shared" si="75"/>
        <v>0</v>
      </c>
      <c r="BL374" s="190">
        <f t="shared" si="76"/>
        <v>0</v>
      </c>
      <c r="BN374" s="188">
        <f t="shared" si="77"/>
        <v>0</v>
      </c>
      <c r="BO374" s="189">
        <f t="shared" si="78"/>
        <v>0</v>
      </c>
      <c r="BP374" s="189">
        <f t="shared" si="79"/>
        <v>0</v>
      </c>
      <c r="BQ374" s="190">
        <f t="shared" si="80"/>
        <v>0</v>
      </c>
      <c r="BS374" s="192">
        <f t="shared" si="81"/>
        <v>0</v>
      </c>
      <c r="BT374" s="215">
        <f t="shared" si="82"/>
        <v>0</v>
      </c>
      <c r="BU374" s="216">
        <f t="shared" si="83"/>
        <v>0</v>
      </c>
      <c r="BV374" s="217">
        <f t="shared" si="84"/>
        <v>0</v>
      </c>
      <c r="BX374" s="192">
        <f t="shared" si="85"/>
        <v>0</v>
      </c>
      <c r="BY374" s="215">
        <f t="shared" si="86"/>
        <v>0</v>
      </c>
      <c r="BZ374" s="216">
        <f t="shared" si="87"/>
        <v>0</v>
      </c>
      <c r="CA374" s="217">
        <f t="shared" si="88"/>
        <v>0</v>
      </c>
      <c r="CC374" s="192">
        <f t="shared" si="89"/>
        <v>0</v>
      </c>
      <c r="CD374" s="215">
        <f t="shared" si="90"/>
        <v>0</v>
      </c>
      <c r="CE374" s="216">
        <f t="shared" si="91"/>
        <v>0</v>
      </c>
      <c r="CF374" s="217">
        <f t="shared" si="92"/>
        <v>0</v>
      </c>
      <c r="CH374" s="197">
        <f t="shared" si="93"/>
        <v>0</v>
      </c>
      <c r="CI374" s="16" t="str">
        <f t="shared" si="94"/>
        <v/>
      </c>
      <c r="CJ374">
        <f t="shared" si="101"/>
        <v>0</v>
      </c>
      <c r="CL374" s="197">
        <f t="shared" si="95"/>
        <v>0</v>
      </c>
      <c r="CM374" s="16" t="str">
        <f t="shared" si="96"/>
        <v/>
      </c>
      <c r="CN374">
        <f t="shared" si="97"/>
        <v>0</v>
      </c>
      <c r="CP374" s="197">
        <f t="shared" si="98"/>
        <v>0</v>
      </c>
      <c r="CQ374" s="16" t="str">
        <f t="shared" si="99"/>
        <v/>
      </c>
      <c r="CR374">
        <f t="shared" si="100"/>
        <v>0</v>
      </c>
    </row>
    <row r="375" spans="1:96" ht="15" customHeight="1" thickBot="1">
      <c r="A375" s="85"/>
      <c r="B375" s="87"/>
      <c r="C375" s="63" t="s">
        <v>66</v>
      </c>
      <c r="D375" s="354" t="str">
        <f t="shared" si="47"/>
        <v/>
      </c>
      <c r="E375" s="355"/>
      <c r="F375" s="355"/>
      <c r="G375" s="355"/>
      <c r="H375" s="355"/>
      <c r="I375" s="356"/>
      <c r="J375" s="261" t="str">
        <f t="shared" si="48"/>
        <v/>
      </c>
      <c r="K375" s="261" t="str">
        <f t="shared" si="49"/>
        <v/>
      </c>
      <c r="L375" s="261" t="str">
        <f t="shared" si="50"/>
        <v/>
      </c>
      <c r="M375" s="2"/>
      <c r="N375" s="2"/>
      <c r="O375" s="2"/>
      <c r="P375" s="2"/>
      <c r="Q375" s="2"/>
      <c r="R375" s="2"/>
      <c r="S375" s="2"/>
      <c r="T375" s="2"/>
      <c r="U375" s="2"/>
      <c r="V375" s="2"/>
      <c r="W375" s="2"/>
      <c r="X375" s="2"/>
      <c r="Y375" s="2"/>
      <c r="Z375" s="2"/>
      <c r="AA375" s="2"/>
      <c r="AB375" s="2"/>
      <c r="AC375" s="2"/>
      <c r="AD375" s="2"/>
      <c r="AG375" s="197">
        <f t="shared" si="51"/>
        <v>21</v>
      </c>
      <c r="AH375" s="197">
        <f t="shared" si="52"/>
        <v>0</v>
      </c>
      <c r="AJ375" s="188">
        <f t="shared" si="53"/>
        <v>0</v>
      </c>
      <c r="AK375" s="189">
        <f t="shared" si="54"/>
        <v>0</v>
      </c>
      <c r="AL375" s="189">
        <f t="shared" si="55"/>
        <v>0</v>
      </c>
      <c r="AM375" s="190">
        <f t="shared" si="56"/>
        <v>0</v>
      </c>
      <c r="AN375" s="210"/>
      <c r="AO375" s="188">
        <f t="shared" si="57"/>
        <v>0</v>
      </c>
      <c r="AP375" s="189">
        <f t="shared" si="58"/>
        <v>0</v>
      </c>
      <c r="AQ375" s="189">
        <f t="shared" si="59"/>
        <v>0</v>
      </c>
      <c r="AR375" s="190">
        <f t="shared" si="60"/>
        <v>0</v>
      </c>
      <c r="AT375" s="188">
        <f t="shared" si="61"/>
        <v>0</v>
      </c>
      <c r="AU375" s="189">
        <f t="shared" si="62"/>
        <v>0</v>
      </c>
      <c r="AV375" s="189">
        <f t="shared" si="63"/>
        <v>0</v>
      </c>
      <c r="AW375" s="190">
        <f t="shared" si="64"/>
        <v>0</v>
      </c>
      <c r="AY375" s="188">
        <f t="shared" si="65"/>
        <v>0</v>
      </c>
      <c r="AZ375" s="189">
        <f t="shared" si="66"/>
        <v>0</v>
      </c>
      <c r="BA375" s="189">
        <f t="shared" si="67"/>
        <v>0</v>
      </c>
      <c r="BB375" s="190">
        <f t="shared" si="68"/>
        <v>0</v>
      </c>
      <c r="BD375" s="188">
        <f t="shared" si="69"/>
        <v>0</v>
      </c>
      <c r="BE375" s="189">
        <f t="shared" si="70"/>
        <v>0</v>
      </c>
      <c r="BF375" s="189">
        <f t="shared" si="71"/>
        <v>0</v>
      </c>
      <c r="BG375" s="190">
        <f t="shared" si="72"/>
        <v>0</v>
      </c>
      <c r="BH375" s="210"/>
      <c r="BI375" s="188">
        <f t="shared" si="73"/>
        <v>0</v>
      </c>
      <c r="BJ375" s="189">
        <f t="shared" si="74"/>
        <v>0</v>
      </c>
      <c r="BK375" s="189">
        <f t="shared" si="75"/>
        <v>0</v>
      </c>
      <c r="BL375" s="190">
        <f t="shared" si="76"/>
        <v>0</v>
      </c>
      <c r="BN375" s="188">
        <f t="shared" si="77"/>
        <v>0</v>
      </c>
      <c r="BO375" s="189">
        <f t="shared" si="78"/>
        <v>0</v>
      </c>
      <c r="BP375" s="189">
        <f t="shared" si="79"/>
        <v>0</v>
      </c>
      <c r="BQ375" s="190">
        <f t="shared" si="80"/>
        <v>0</v>
      </c>
      <c r="BS375" s="192">
        <f t="shared" si="81"/>
        <v>0</v>
      </c>
      <c r="BT375" s="215">
        <f t="shared" si="82"/>
        <v>0</v>
      </c>
      <c r="BU375" s="216">
        <f t="shared" si="83"/>
        <v>0</v>
      </c>
      <c r="BV375" s="217">
        <f t="shared" si="84"/>
        <v>0</v>
      </c>
      <c r="BX375" s="192">
        <f t="shared" si="85"/>
        <v>0</v>
      </c>
      <c r="BY375" s="215">
        <f t="shared" si="86"/>
        <v>0</v>
      </c>
      <c r="BZ375" s="216">
        <f t="shared" si="87"/>
        <v>0</v>
      </c>
      <c r="CA375" s="217">
        <f t="shared" si="88"/>
        <v>0</v>
      </c>
      <c r="CC375" s="192">
        <f t="shared" si="89"/>
        <v>0</v>
      </c>
      <c r="CD375" s="215">
        <f t="shared" si="90"/>
        <v>0</v>
      </c>
      <c r="CE375" s="216">
        <f t="shared" si="91"/>
        <v>0</v>
      </c>
      <c r="CF375" s="217">
        <f t="shared" si="92"/>
        <v>0</v>
      </c>
      <c r="CH375" s="197">
        <f t="shared" si="93"/>
        <v>0</v>
      </c>
      <c r="CI375" s="16" t="str">
        <f t="shared" si="94"/>
        <v/>
      </c>
      <c r="CJ375">
        <f t="shared" si="101"/>
        <v>0</v>
      </c>
      <c r="CL375" s="197">
        <f t="shared" si="95"/>
        <v>0</v>
      </c>
      <c r="CM375" s="16" t="str">
        <f t="shared" si="96"/>
        <v/>
      </c>
      <c r="CN375">
        <f t="shared" si="97"/>
        <v>0</v>
      </c>
      <c r="CP375" s="197">
        <f t="shared" si="98"/>
        <v>0</v>
      </c>
      <c r="CQ375" s="16" t="str">
        <f t="shared" si="99"/>
        <v/>
      </c>
      <c r="CR375">
        <f t="shared" si="100"/>
        <v>0</v>
      </c>
    </row>
    <row r="376" spans="1:96" ht="15" customHeight="1" thickBot="1">
      <c r="A376" s="85"/>
      <c r="B376" s="87"/>
      <c r="C376" s="63" t="s">
        <v>67</v>
      </c>
      <c r="D376" s="354" t="str">
        <f t="shared" si="47"/>
        <v/>
      </c>
      <c r="E376" s="355"/>
      <c r="F376" s="355"/>
      <c r="G376" s="355"/>
      <c r="H376" s="355"/>
      <c r="I376" s="356"/>
      <c r="J376" s="261" t="str">
        <f t="shared" si="48"/>
        <v/>
      </c>
      <c r="K376" s="261" t="str">
        <f t="shared" si="49"/>
        <v/>
      </c>
      <c r="L376" s="261" t="str">
        <f t="shared" si="50"/>
        <v/>
      </c>
      <c r="M376" s="2"/>
      <c r="N376" s="2"/>
      <c r="O376" s="2"/>
      <c r="P376" s="2"/>
      <c r="Q376" s="2"/>
      <c r="R376" s="2"/>
      <c r="S376" s="2"/>
      <c r="T376" s="2"/>
      <c r="U376" s="2"/>
      <c r="V376" s="2"/>
      <c r="W376" s="2"/>
      <c r="X376" s="2"/>
      <c r="Y376" s="2"/>
      <c r="Z376" s="2"/>
      <c r="AA376" s="2"/>
      <c r="AB376" s="2"/>
      <c r="AC376" s="2"/>
      <c r="AD376" s="2"/>
      <c r="AG376" s="197">
        <f t="shared" si="51"/>
        <v>21</v>
      </c>
      <c r="AH376" s="197">
        <f t="shared" si="52"/>
        <v>0</v>
      </c>
      <c r="AJ376" s="188">
        <f t="shared" si="53"/>
        <v>0</v>
      </c>
      <c r="AK376" s="189">
        <f t="shared" si="54"/>
        <v>0</v>
      </c>
      <c r="AL376" s="189">
        <f t="shared" si="55"/>
        <v>0</v>
      </c>
      <c r="AM376" s="190">
        <f t="shared" si="56"/>
        <v>0</v>
      </c>
      <c r="AN376" s="210"/>
      <c r="AO376" s="188">
        <f t="shared" si="57"/>
        <v>0</v>
      </c>
      <c r="AP376" s="189">
        <f t="shared" si="58"/>
        <v>0</v>
      </c>
      <c r="AQ376" s="189">
        <f t="shared" si="59"/>
        <v>0</v>
      </c>
      <c r="AR376" s="190">
        <f t="shared" si="60"/>
        <v>0</v>
      </c>
      <c r="AT376" s="188">
        <f t="shared" si="61"/>
        <v>0</v>
      </c>
      <c r="AU376" s="189">
        <f t="shared" si="62"/>
        <v>0</v>
      </c>
      <c r="AV376" s="189">
        <f t="shared" si="63"/>
        <v>0</v>
      </c>
      <c r="AW376" s="190">
        <f t="shared" si="64"/>
        <v>0</v>
      </c>
      <c r="AY376" s="188">
        <f t="shared" si="65"/>
        <v>0</v>
      </c>
      <c r="AZ376" s="189">
        <f t="shared" si="66"/>
        <v>0</v>
      </c>
      <c r="BA376" s="189">
        <f t="shared" si="67"/>
        <v>0</v>
      </c>
      <c r="BB376" s="190">
        <f t="shared" si="68"/>
        <v>0</v>
      </c>
      <c r="BD376" s="188">
        <f t="shared" si="69"/>
        <v>0</v>
      </c>
      <c r="BE376" s="189">
        <f t="shared" si="70"/>
        <v>0</v>
      </c>
      <c r="BF376" s="189">
        <f t="shared" si="71"/>
        <v>0</v>
      </c>
      <c r="BG376" s="190">
        <f t="shared" si="72"/>
        <v>0</v>
      </c>
      <c r="BH376" s="210"/>
      <c r="BI376" s="188">
        <f t="shared" si="73"/>
        <v>0</v>
      </c>
      <c r="BJ376" s="189">
        <f t="shared" si="74"/>
        <v>0</v>
      </c>
      <c r="BK376" s="189">
        <f t="shared" si="75"/>
        <v>0</v>
      </c>
      <c r="BL376" s="190">
        <f t="shared" si="76"/>
        <v>0</v>
      </c>
      <c r="BN376" s="188">
        <f t="shared" si="77"/>
        <v>0</v>
      </c>
      <c r="BO376" s="189">
        <f t="shared" si="78"/>
        <v>0</v>
      </c>
      <c r="BP376" s="189">
        <f t="shared" si="79"/>
        <v>0</v>
      </c>
      <c r="BQ376" s="190">
        <f t="shared" si="80"/>
        <v>0</v>
      </c>
      <c r="BS376" s="192">
        <f t="shared" si="81"/>
        <v>0</v>
      </c>
      <c r="BT376" s="215">
        <f t="shared" si="82"/>
        <v>0</v>
      </c>
      <c r="BU376" s="216">
        <f t="shared" si="83"/>
        <v>0</v>
      </c>
      <c r="BV376" s="217">
        <f t="shared" si="84"/>
        <v>0</v>
      </c>
      <c r="BX376" s="192">
        <f t="shared" si="85"/>
        <v>0</v>
      </c>
      <c r="BY376" s="215">
        <f t="shared" si="86"/>
        <v>0</v>
      </c>
      <c r="BZ376" s="216">
        <f t="shared" si="87"/>
        <v>0</v>
      </c>
      <c r="CA376" s="217">
        <f t="shared" si="88"/>
        <v>0</v>
      </c>
      <c r="CC376" s="192">
        <f t="shared" si="89"/>
        <v>0</v>
      </c>
      <c r="CD376" s="215">
        <f t="shared" si="90"/>
        <v>0</v>
      </c>
      <c r="CE376" s="216">
        <f t="shared" si="91"/>
        <v>0</v>
      </c>
      <c r="CF376" s="217">
        <f t="shared" si="92"/>
        <v>0</v>
      </c>
      <c r="CH376" s="197">
        <f t="shared" si="93"/>
        <v>0</v>
      </c>
      <c r="CI376" s="16" t="str">
        <f t="shared" si="94"/>
        <v/>
      </c>
      <c r="CJ376">
        <f t="shared" si="101"/>
        <v>0</v>
      </c>
      <c r="CL376" s="197">
        <f t="shared" si="95"/>
        <v>0</v>
      </c>
      <c r="CM376" s="16" t="str">
        <f t="shared" si="96"/>
        <v/>
      </c>
      <c r="CN376">
        <f t="shared" si="97"/>
        <v>0</v>
      </c>
      <c r="CP376" s="197">
        <f t="shared" si="98"/>
        <v>0</v>
      </c>
      <c r="CQ376" s="16" t="str">
        <f t="shared" si="99"/>
        <v/>
      </c>
      <c r="CR376">
        <f t="shared" si="100"/>
        <v>0</v>
      </c>
    </row>
    <row r="377" spans="1:96" ht="15" customHeight="1" thickBot="1">
      <c r="A377" s="85"/>
      <c r="B377" s="87"/>
      <c r="C377" s="63" t="s">
        <v>68</v>
      </c>
      <c r="D377" s="354" t="str">
        <f t="shared" si="47"/>
        <v/>
      </c>
      <c r="E377" s="355"/>
      <c r="F377" s="355"/>
      <c r="G377" s="355"/>
      <c r="H377" s="355"/>
      <c r="I377" s="356"/>
      <c r="J377" s="261" t="str">
        <f t="shared" si="48"/>
        <v/>
      </c>
      <c r="K377" s="261" t="str">
        <f t="shared" si="49"/>
        <v/>
      </c>
      <c r="L377" s="261" t="str">
        <f t="shared" si="50"/>
        <v/>
      </c>
      <c r="M377" s="2"/>
      <c r="N377" s="2"/>
      <c r="O377" s="2"/>
      <c r="P377" s="2"/>
      <c r="Q377" s="2"/>
      <c r="R377" s="2"/>
      <c r="S377" s="2"/>
      <c r="T377" s="2"/>
      <c r="U377" s="2"/>
      <c r="V377" s="2"/>
      <c r="W377" s="2"/>
      <c r="X377" s="2"/>
      <c r="Y377" s="2"/>
      <c r="Z377" s="2"/>
      <c r="AA377" s="2"/>
      <c r="AB377" s="2"/>
      <c r="AC377" s="2"/>
      <c r="AD377" s="2"/>
      <c r="AG377" s="197">
        <f t="shared" si="51"/>
        <v>21</v>
      </c>
      <c r="AH377" s="197">
        <f t="shared" si="52"/>
        <v>0</v>
      </c>
      <c r="AJ377" s="188">
        <f t="shared" si="53"/>
        <v>0</v>
      </c>
      <c r="AK377" s="189">
        <f t="shared" si="54"/>
        <v>0</v>
      </c>
      <c r="AL377" s="189">
        <f t="shared" si="55"/>
        <v>0</v>
      </c>
      <c r="AM377" s="190">
        <f t="shared" si="56"/>
        <v>0</v>
      </c>
      <c r="AN377" s="210"/>
      <c r="AO377" s="188">
        <f t="shared" si="57"/>
        <v>0</v>
      </c>
      <c r="AP377" s="189">
        <f t="shared" si="58"/>
        <v>0</v>
      </c>
      <c r="AQ377" s="189">
        <f t="shared" si="59"/>
        <v>0</v>
      </c>
      <c r="AR377" s="190">
        <f t="shared" si="60"/>
        <v>0</v>
      </c>
      <c r="AT377" s="188">
        <f t="shared" si="61"/>
        <v>0</v>
      </c>
      <c r="AU377" s="189">
        <f t="shared" si="62"/>
        <v>0</v>
      </c>
      <c r="AV377" s="189">
        <f t="shared" si="63"/>
        <v>0</v>
      </c>
      <c r="AW377" s="190">
        <f t="shared" si="64"/>
        <v>0</v>
      </c>
      <c r="AY377" s="188">
        <f t="shared" si="65"/>
        <v>0</v>
      </c>
      <c r="AZ377" s="189">
        <f t="shared" si="66"/>
        <v>0</v>
      </c>
      <c r="BA377" s="189">
        <f t="shared" si="67"/>
        <v>0</v>
      </c>
      <c r="BB377" s="190">
        <f t="shared" si="68"/>
        <v>0</v>
      </c>
      <c r="BD377" s="188">
        <f t="shared" si="69"/>
        <v>0</v>
      </c>
      <c r="BE377" s="189">
        <f t="shared" si="70"/>
        <v>0</v>
      </c>
      <c r="BF377" s="189">
        <f t="shared" si="71"/>
        <v>0</v>
      </c>
      <c r="BG377" s="190">
        <f t="shared" si="72"/>
        <v>0</v>
      </c>
      <c r="BH377" s="210"/>
      <c r="BI377" s="188">
        <f t="shared" si="73"/>
        <v>0</v>
      </c>
      <c r="BJ377" s="189">
        <f t="shared" si="74"/>
        <v>0</v>
      </c>
      <c r="BK377" s="189">
        <f t="shared" si="75"/>
        <v>0</v>
      </c>
      <c r="BL377" s="190">
        <f t="shared" si="76"/>
        <v>0</v>
      </c>
      <c r="BN377" s="188">
        <f t="shared" si="77"/>
        <v>0</v>
      </c>
      <c r="BO377" s="189">
        <f t="shared" si="78"/>
        <v>0</v>
      </c>
      <c r="BP377" s="189">
        <f t="shared" si="79"/>
        <v>0</v>
      </c>
      <c r="BQ377" s="190">
        <f t="shared" si="80"/>
        <v>0</v>
      </c>
      <c r="BS377" s="192">
        <f t="shared" si="81"/>
        <v>0</v>
      </c>
      <c r="BT377" s="215">
        <f t="shared" si="82"/>
        <v>0</v>
      </c>
      <c r="BU377" s="216">
        <f t="shared" si="83"/>
        <v>0</v>
      </c>
      <c r="BV377" s="217">
        <f t="shared" si="84"/>
        <v>0</v>
      </c>
      <c r="BX377" s="192">
        <f t="shared" si="85"/>
        <v>0</v>
      </c>
      <c r="BY377" s="215">
        <f t="shared" si="86"/>
        <v>0</v>
      </c>
      <c r="BZ377" s="216">
        <f t="shared" si="87"/>
        <v>0</v>
      </c>
      <c r="CA377" s="217">
        <f t="shared" si="88"/>
        <v>0</v>
      </c>
      <c r="CC377" s="192">
        <f t="shared" si="89"/>
        <v>0</v>
      </c>
      <c r="CD377" s="215">
        <f t="shared" si="90"/>
        <v>0</v>
      </c>
      <c r="CE377" s="216">
        <f t="shared" si="91"/>
        <v>0</v>
      </c>
      <c r="CF377" s="217">
        <f t="shared" si="92"/>
        <v>0</v>
      </c>
      <c r="CH377" s="197">
        <f t="shared" si="93"/>
        <v>0</v>
      </c>
      <c r="CI377" s="16" t="str">
        <f t="shared" si="94"/>
        <v/>
      </c>
      <c r="CJ377">
        <f t="shared" si="101"/>
        <v>0</v>
      </c>
      <c r="CL377" s="197">
        <f t="shared" si="95"/>
        <v>0</v>
      </c>
      <c r="CM377" s="16" t="str">
        <f t="shared" si="96"/>
        <v/>
      </c>
      <c r="CN377">
        <f t="shared" si="97"/>
        <v>0</v>
      </c>
      <c r="CP377" s="197">
        <f t="shared" si="98"/>
        <v>0</v>
      </c>
      <c r="CQ377" s="16" t="str">
        <f t="shared" si="99"/>
        <v/>
      </c>
      <c r="CR377">
        <f t="shared" si="100"/>
        <v>0</v>
      </c>
    </row>
    <row r="378" spans="1:96" ht="15" customHeight="1" thickBot="1">
      <c r="A378" s="85"/>
      <c r="B378" s="87"/>
      <c r="C378" s="63" t="s">
        <v>69</v>
      </c>
      <c r="D378" s="354" t="str">
        <f t="shared" si="47"/>
        <v/>
      </c>
      <c r="E378" s="355"/>
      <c r="F378" s="355"/>
      <c r="G378" s="355"/>
      <c r="H378" s="355"/>
      <c r="I378" s="356"/>
      <c r="J378" s="261" t="str">
        <f t="shared" si="48"/>
        <v/>
      </c>
      <c r="K378" s="261" t="str">
        <f t="shared" si="49"/>
        <v/>
      </c>
      <c r="L378" s="261" t="str">
        <f t="shared" si="50"/>
        <v/>
      </c>
      <c r="M378" s="2"/>
      <c r="N378" s="2"/>
      <c r="O378" s="2"/>
      <c r="P378" s="2"/>
      <c r="Q378" s="2"/>
      <c r="R378" s="2"/>
      <c r="S378" s="2"/>
      <c r="T378" s="2"/>
      <c r="U378" s="2"/>
      <c r="V378" s="2"/>
      <c r="W378" s="2"/>
      <c r="X378" s="2"/>
      <c r="Y378" s="2"/>
      <c r="Z378" s="2"/>
      <c r="AA378" s="2"/>
      <c r="AB378" s="2"/>
      <c r="AC378" s="2"/>
      <c r="AD378" s="2"/>
      <c r="AG378" s="197">
        <f t="shared" si="51"/>
        <v>21</v>
      </c>
      <c r="AH378" s="197">
        <f t="shared" si="52"/>
        <v>0</v>
      </c>
      <c r="AJ378" s="188">
        <f t="shared" si="53"/>
        <v>0</v>
      </c>
      <c r="AK378" s="189">
        <f t="shared" si="54"/>
        <v>0</v>
      </c>
      <c r="AL378" s="189">
        <f t="shared" si="55"/>
        <v>0</v>
      </c>
      <c r="AM378" s="190">
        <f t="shared" si="56"/>
        <v>0</v>
      </c>
      <c r="AN378" s="210"/>
      <c r="AO378" s="188">
        <f t="shared" si="57"/>
        <v>0</v>
      </c>
      <c r="AP378" s="189">
        <f t="shared" si="58"/>
        <v>0</v>
      </c>
      <c r="AQ378" s="189">
        <f t="shared" si="59"/>
        <v>0</v>
      </c>
      <c r="AR378" s="190">
        <f t="shared" si="60"/>
        <v>0</v>
      </c>
      <c r="AT378" s="188">
        <f t="shared" si="61"/>
        <v>0</v>
      </c>
      <c r="AU378" s="189">
        <f t="shared" si="62"/>
        <v>0</v>
      </c>
      <c r="AV378" s="189">
        <f t="shared" si="63"/>
        <v>0</v>
      </c>
      <c r="AW378" s="190">
        <f t="shared" si="64"/>
        <v>0</v>
      </c>
      <c r="AY378" s="188">
        <f t="shared" si="65"/>
        <v>0</v>
      </c>
      <c r="AZ378" s="189">
        <f t="shared" si="66"/>
        <v>0</v>
      </c>
      <c r="BA378" s="189">
        <f t="shared" si="67"/>
        <v>0</v>
      </c>
      <c r="BB378" s="190">
        <f t="shared" si="68"/>
        <v>0</v>
      </c>
      <c r="BD378" s="188">
        <f t="shared" si="69"/>
        <v>0</v>
      </c>
      <c r="BE378" s="189">
        <f t="shared" si="70"/>
        <v>0</v>
      </c>
      <c r="BF378" s="189">
        <f t="shared" si="71"/>
        <v>0</v>
      </c>
      <c r="BG378" s="190">
        <f t="shared" si="72"/>
        <v>0</v>
      </c>
      <c r="BH378" s="210"/>
      <c r="BI378" s="188">
        <f t="shared" si="73"/>
        <v>0</v>
      </c>
      <c r="BJ378" s="189">
        <f t="shared" si="74"/>
        <v>0</v>
      </c>
      <c r="BK378" s="189">
        <f t="shared" si="75"/>
        <v>0</v>
      </c>
      <c r="BL378" s="190">
        <f t="shared" si="76"/>
        <v>0</v>
      </c>
      <c r="BN378" s="188">
        <f t="shared" si="77"/>
        <v>0</v>
      </c>
      <c r="BO378" s="189">
        <f t="shared" si="78"/>
        <v>0</v>
      </c>
      <c r="BP378" s="189">
        <f t="shared" si="79"/>
        <v>0</v>
      </c>
      <c r="BQ378" s="190">
        <f t="shared" si="80"/>
        <v>0</v>
      </c>
      <c r="BS378" s="192">
        <f t="shared" si="81"/>
        <v>0</v>
      </c>
      <c r="BT378" s="215">
        <f t="shared" si="82"/>
        <v>0</v>
      </c>
      <c r="BU378" s="216">
        <f t="shared" si="83"/>
        <v>0</v>
      </c>
      <c r="BV378" s="217">
        <f t="shared" si="84"/>
        <v>0</v>
      </c>
      <c r="BX378" s="192">
        <f t="shared" si="85"/>
        <v>0</v>
      </c>
      <c r="BY378" s="215">
        <f t="shared" si="86"/>
        <v>0</v>
      </c>
      <c r="BZ378" s="216">
        <f t="shared" si="87"/>
        <v>0</v>
      </c>
      <c r="CA378" s="217">
        <f t="shared" si="88"/>
        <v>0</v>
      </c>
      <c r="CC378" s="192">
        <f t="shared" si="89"/>
        <v>0</v>
      </c>
      <c r="CD378" s="215">
        <f t="shared" si="90"/>
        <v>0</v>
      </c>
      <c r="CE378" s="216">
        <f t="shared" si="91"/>
        <v>0</v>
      </c>
      <c r="CF378" s="217">
        <f t="shared" si="92"/>
        <v>0</v>
      </c>
      <c r="CH378" s="197">
        <f t="shared" si="93"/>
        <v>0</v>
      </c>
      <c r="CI378" s="16" t="str">
        <f t="shared" si="94"/>
        <v/>
      </c>
      <c r="CJ378">
        <f t="shared" si="101"/>
        <v>0</v>
      </c>
      <c r="CL378" s="197">
        <f t="shared" si="95"/>
        <v>0</v>
      </c>
      <c r="CM378" s="16" t="str">
        <f t="shared" si="96"/>
        <v/>
      </c>
      <c r="CN378">
        <f t="shared" si="97"/>
        <v>0</v>
      </c>
      <c r="CP378" s="197">
        <f t="shared" si="98"/>
        <v>0</v>
      </c>
      <c r="CQ378" s="16" t="str">
        <f t="shared" si="99"/>
        <v/>
      </c>
      <c r="CR378">
        <f t="shared" si="100"/>
        <v>0</v>
      </c>
    </row>
    <row r="379" spans="1:96" ht="15" customHeight="1" thickBot="1">
      <c r="A379" s="85"/>
      <c r="B379" s="87"/>
      <c r="C379" s="63" t="s">
        <v>70</v>
      </c>
      <c r="D379" s="354" t="str">
        <f t="shared" si="47"/>
        <v/>
      </c>
      <c r="E379" s="355"/>
      <c r="F379" s="355"/>
      <c r="G379" s="355"/>
      <c r="H379" s="355"/>
      <c r="I379" s="356"/>
      <c r="J379" s="261" t="str">
        <f t="shared" si="48"/>
        <v/>
      </c>
      <c r="K379" s="261" t="str">
        <f t="shared" si="49"/>
        <v/>
      </c>
      <c r="L379" s="261" t="str">
        <f t="shared" si="50"/>
        <v/>
      </c>
      <c r="M379" s="2"/>
      <c r="N379" s="2"/>
      <c r="O379" s="2"/>
      <c r="P379" s="2"/>
      <c r="Q379" s="2"/>
      <c r="R379" s="2"/>
      <c r="S379" s="2"/>
      <c r="T379" s="2"/>
      <c r="U379" s="2"/>
      <c r="V379" s="2"/>
      <c r="W379" s="2"/>
      <c r="X379" s="2"/>
      <c r="Y379" s="2"/>
      <c r="Z379" s="2"/>
      <c r="AA379" s="2"/>
      <c r="AB379" s="2"/>
      <c r="AC379" s="2"/>
      <c r="AD379" s="2"/>
      <c r="AG379" s="197">
        <f t="shared" si="51"/>
        <v>21</v>
      </c>
      <c r="AH379" s="197">
        <f t="shared" si="52"/>
        <v>0</v>
      </c>
      <c r="AJ379" s="188">
        <f t="shared" si="53"/>
        <v>0</v>
      </c>
      <c r="AK379" s="189">
        <f t="shared" si="54"/>
        <v>0</v>
      </c>
      <c r="AL379" s="189">
        <f t="shared" si="55"/>
        <v>0</v>
      </c>
      <c r="AM379" s="190">
        <f t="shared" si="56"/>
        <v>0</v>
      </c>
      <c r="AN379" s="210"/>
      <c r="AO379" s="188">
        <f t="shared" si="57"/>
        <v>0</v>
      </c>
      <c r="AP379" s="189">
        <f t="shared" si="58"/>
        <v>0</v>
      </c>
      <c r="AQ379" s="189">
        <f t="shared" si="59"/>
        <v>0</v>
      </c>
      <c r="AR379" s="190">
        <f t="shared" si="60"/>
        <v>0</v>
      </c>
      <c r="AT379" s="188">
        <f t="shared" si="61"/>
        <v>0</v>
      </c>
      <c r="AU379" s="189">
        <f t="shared" si="62"/>
        <v>0</v>
      </c>
      <c r="AV379" s="189">
        <f t="shared" si="63"/>
        <v>0</v>
      </c>
      <c r="AW379" s="190">
        <f t="shared" si="64"/>
        <v>0</v>
      </c>
      <c r="AY379" s="188">
        <f t="shared" si="65"/>
        <v>0</v>
      </c>
      <c r="AZ379" s="189">
        <f t="shared" si="66"/>
        <v>0</v>
      </c>
      <c r="BA379" s="189">
        <f t="shared" si="67"/>
        <v>0</v>
      </c>
      <c r="BB379" s="190">
        <f t="shared" si="68"/>
        <v>0</v>
      </c>
      <c r="BD379" s="188">
        <f t="shared" si="69"/>
        <v>0</v>
      </c>
      <c r="BE379" s="189">
        <f t="shared" si="70"/>
        <v>0</v>
      </c>
      <c r="BF379" s="189">
        <f t="shared" si="71"/>
        <v>0</v>
      </c>
      <c r="BG379" s="190">
        <f t="shared" si="72"/>
        <v>0</v>
      </c>
      <c r="BH379" s="210"/>
      <c r="BI379" s="188">
        <f t="shared" si="73"/>
        <v>0</v>
      </c>
      <c r="BJ379" s="189">
        <f t="shared" si="74"/>
        <v>0</v>
      </c>
      <c r="BK379" s="189">
        <f t="shared" si="75"/>
        <v>0</v>
      </c>
      <c r="BL379" s="190">
        <f t="shared" si="76"/>
        <v>0</v>
      </c>
      <c r="BN379" s="188">
        <f t="shared" si="77"/>
        <v>0</v>
      </c>
      <c r="BO379" s="189">
        <f t="shared" si="78"/>
        <v>0</v>
      </c>
      <c r="BP379" s="189">
        <f t="shared" si="79"/>
        <v>0</v>
      </c>
      <c r="BQ379" s="190">
        <f t="shared" si="80"/>
        <v>0</v>
      </c>
      <c r="BS379" s="192">
        <f t="shared" si="81"/>
        <v>0</v>
      </c>
      <c r="BT379" s="215">
        <f t="shared" si="82"/>
        <v>0</v>
      </c>
      <c r="BU379" s="216">
        <f t="shared" si="83"/>
        <v>0</v>
      </c>
      <c r="BV379" s="217">
        <f t="shared" si="84"/>
        <v>0</v>
      </c>
      <c r="BX379" s="192">
        <f t="shared" si="85"/>
        <v>0</v>
      </c>
      <c r="BY379" s="215">
        <f t="shared" si="86"/>
        <v>0</v>
      </c>
      <c r="BZ379" s="216">
        <f t="shared" si="87"/>
        <v>0</v>
      </c>
      <c r="CA379" s="217">
        <f t="shared" si="88"/>
        <v>0</v>
      </c>
      <c r="CC379" s="192">
        <f t="shared" si="89"/>
        <v>0</v>
      </c>
      <c r="CD379" s="215">
        <f t="shared" si="90"/>
        <v>0</v>
      </c>
      <c r="CE379" s="216">
        <f t="shared" si="91"/>
        <v>0</v>
      </c>
      <c r="CF379" s="217">
        <f t="shared" si="92"/>
        <v>0</v>
      </c>
      <c r="CH379" s="197">
        <f t="shared" si="93"/>
        <v>0</v>
      </c>
      <c r="CI379" s="16" t="str">
        <f t="shared" si="94"/>
        <v/>
      </c>
      <c r="CJ379">
        <f t="shared" si="101"/>
        <v>0</v>
      </c>
      <c r="CL379" s="197">
        <f t="shared" si="95"/>
        <v>0</v>
      </c>
      <c r="CM379" s="16" t="str">
        <f t="shared" si="96"/>
        <v/>
      </c>
      <c r="CN379">
        <f t="shared" si="97"/>
        <v>0</v>
      </c>
      <c r="CP379" s="197">
        <f t="shared" si="98"/>
        <v>0</v>
      </c>
      <c r="CQ379" s="16" t="str">
        <f t="shared" si="99"/>
        <v/>
      </c>
      <c r="CR379">
        <f t="shared" si="100"/>
        <v>0</v>
      </c>
    </row>
    <row r="380" spans="1:96" ht="15" customHeight="1" thickBot="1">
      <c r="A380" s="85"/>
      <c r="B380" s="87"/>
      <c r="C380" s="63" t="s">
        <v>71</v>
      </c>
      <c r="D380" s="354" t="str">
        <f t="shared" si="47"/>
        <v/>
      </c>
      <c r="E380" s="355"/>
      <c r="F380" s="355"/>
      <c r="G380" s="355"/>
      <c r="H380" s="355"/>
      <c r="I380" s="356"/>
      <c r="J380" s="261" t="str">
        <f t="shared" si="48"/>
        <v/>
      </c>
      <c r="K380" s="261" t="str">
        <f t="shared" si="49"/>
        <v/>
      </c>
      <c r="L380" s="261" t="str">
        <f t="shared" si="50"/>
        <v/>
      </c>
      <c r="M380" s="2"/>
      <c r="N380" s="2"/>
      <c r="O380" s="2"/>
      <c r="P380" s="2"/>
      <c r="Q380" s="2"/>
      <c r="R380" s="2"/>
      <c r="S380" s="2"/>
      <c r="T380" s="2"/>
      <c r="U380" s="2"/>
      <c r="V380" s="2"/>
      <c r="W380" s="2"/>
      <c r="X380" s="2"/>
      <c r="Y380" s="2"/>
      <c r="Z380" s="2"/>
      <c r="AA380" s="2"/>
      <c r="AB380" s="2"/>
      <c r="AC380" s="2"/>
      <c r="AD380" s="2"/>
      <c r="AG380" s="197">
        <f t="shared" si="51"/>
        <v>21</v>
      </c>
      <c r="AH380" s="197">
        <f t="shared" si="52"/>
        <v>0</v>
      </c>
      <c r="AJ380" s="188">
        <f t="shared" si="53"/>
        <v>0</v>
      </c>
      <c r="AK380" s="189">
        <f t="shared" si="54"/>
        <v>0</v>
      </c>
      <c r="AL380" s="189">
        <f t="shared" si="55"/>
        <v>0</v>
      </c>
      <c r="AM380" s="190">
        <f t="shared" si="56"/>
        <v>0</v>
      </c>
      <c r="AN380" s="210"/>
      <c r="AO380" s="188">
        <f t="shared" si="57"/>
        <v>0</v>
      </c>
      <c r="AP380" s="189">
        <f t="shared" si="58"/>
        <v>0</v>
      </c>
      <c r="AQ380" s="189">
        <f t="shared" si="59"/>
        <v>0</v>
      </c>
      <c r="AR380" s="190">
        <f t="shared" si="60"/>
        <v>0</v>
      </c>
      <c r="AT380" s="188">
        <f t="shared" si="61"/>
        <v>0</v>
      </c>
      <c r="AU380" s="189">
        <f t="shared" si="62"/>
        <v>0</v>
      </c>
      <c r="AV380" s="189">
        <f t="shared" si="63"/>
        <v>0</v>
      </c>
      <c r="AW380" s="190">
        <f t="shared" si="64"/>
        <v>0</v>
      </c>
      <c r="AY380" s="188">
        <f t="shared" si="65"/>
        <v>0</v>
      </c>
      <c r="AZ380" s="189">
        <f t="shared" si="66"/>
        <v>0</v>
      </c>
      <c r="BA380" s="189">
        <f t="shared" si="67"/>
        <v>0</v>
      </c>
      <c r="BB380" s="190">
        <f t="shared" si="68"/>
        <v>0</v>
      </c>
      <c r="BD380" s="188">
        <f t="shared" si="69"/>
        <v>0</v>
      </c>
      <c r="BE380" s="189">
        <f t="shared" si="70"/>
        <v>0</v>
      </c>
      <c r="BF380" s="189">
        <f t="shared" si="71"/>
        <v>0</v>
      </c>
      <c r="BG380" s="190">
        <f t="shared" si="72"/>
        <v>0</v>
      </c>
      <c r="BH380" s="210"/>
      <c r="BI380" s="188">
        <f t="shared" si="73"/>
        <v>0</v>
      </c>
      <c r="BJ380" s="189">
        <f t="shared" si="74"/>
        <v>0</v>
      </c>
      <c r="BK380" s="189">
        <f t="shared" si="75"/>
        <v>0</v>
      </c>
      <c r="BL380" s="190">
        <f t="shared" si="76"/>
        <v>0</v>
      </c>
      <c r="BN380" s="188">
        <f t="shared" si="77"/>
        <v>0</v>
      </c>
      <c r="BO380" s="189">
        <f t="shared" si="78"/>
        <v>0</v>
      </c>
      <c r="BP380" s="189">
        <f t="shared" si="79"/>
        <v>0</v>
      </c>
      <c r="BQ380" s="190">
        <f t="shared" si="80"/>
        <v>0</v>
      </c>
      <c r="BS380" s="192">
        <f t="shared" si="81"/>
        <v>0</v>
      </c>
      <c r="BT380" s="215">
        <f t="shared" si="82"/>
        <v>0</v>
      </c>
      <c r="BU380" s="216">
        <f t="shared" si="83"/>
        <v>0</v>
      </c>
      <c r="BV380" s="217">
        <f t="shared" si="84"/>
        <v>0</v>
      </c>
      <c r="BX380" s="192">
        <f t="shared" si="85"/>
        <v>0</v>
      </c>
      <c r="BY380" s="215">
        <f t="shared" si="86"/>
        <v>0</v>
      </c>
      <c r="BZ380" s="216">
        <f t="shared" si="87"/>
        <v>0</v>
      </c>
      <c r="CA380" s="217">
        <f t="shared" si="88"/>
        <v>0</v>
      </c>
      <c r="CC380" s="192">
        <f t="shared" si="89"/>
        <v>0</v>
      </c>
      <c r="CD380" s="215">
        <f t="shared" si="90"/>
        <v>0</v>
      </c>
      <c r="CE380" s="216">
        <f t="shared" si="91"/>
        <v>0</v>
      </c>
      <c r="CF380" s="217">
        <f t="shared" si="92"/>
        <v>0</v>
      </c>
      <c r="CH380" s="197">
        <f t="shared" si="93"/>
        <v>0</v>
      </c>
      <c r="CI380" s="16" t="str">
        <f t="shared" si="94"/>
        <v/>
      </c>
      <c r="CJ380">
        <f t="shared" si="101"/>
        <v>0</v>
      </c>
      <c r="CL380" s="197">
        <f t="shared" si="95"/>
        <v>0</v>
      </c>
      <c r="CM380" s="16" t="str">
        <f t="shared" si="96"/>
        <v/>
      </c>
      <c r="CN380">
        <f t="shared" si="97"/>
        <v>0</v>
      </c>
      <c r="CP380" s="197">
        <f t="shared" si="98"/>
        <v>0</v>
      </c>
      <c r="CQ380" s="16" t="str">
        <f t="shared" si="99"/>
        <v/>
      </c>
      <c r="CR380">
        <f t="shared" si="100"/>
        <v>0</v>
      </c>
    </row>
    <row r="381" spans="1:96" ht="15" customHeight="1" thickBot="1">
      <c r="A381" s="85"/>
      <c r="B381" s="87"/>
      <c r="C381" s="63" t="s">
        <v>72</v>
      </c>
      <c r="D381" s="354" t="str">
        <f t="shared" si="47"/>
        <v/>
      </c>
      <c r="E381" s="355"/>
      <c r="F381" s="355"/>
      <c r="G381" s="355"/>
      <c r="H381" s="355"/>
      <c r="I381" s="356"/>
      <c r="J381" s="261" t="str">
        <f t="shared" si="48"/>
        <v/>
      </c>
      <c r="K381" s="261" t="str">
        <f t="shared" si="49"/>
        <v/>
      </c>
      <c r="L381" s="261" t="str">
        <f t="shared" si="50"/>
        <v/>
      </c>
      <c r="M381" s="2"/>
      <c r="N381" s="2"/>
      <c r="O381" s="2"/>
      <c r="P381" s="2"/>
      <c r="Q381" s="2"/>
      <c r="R381" s="2"/>
      <c r="S381" s="2"/>
      <c r="T381" s="2"/>
      <c r="U381" s="2"/>
      <c r="V381" s="2"/>
      <c r="W381" s="2"/>
      <c r="X381" s="2"/>
      <c r="Y381" s="2"/>
      <c r="Z381" s="2"/>
      <c r="AA381" s="2"/>
      <c r="AB381" s="2"/>
      <c r="AC381" s="2"/>
      <c r="AD381" s="2"/>
      <c r="AG381" s="197">
        <f t="shared" si="51"/>
        <v>21</v>
      </c>
      <c r="AH381" s="197">
        <f t="shared" si="52"/>
        <v>0</v>
      </c>
      <c r="AJ381" s="188">
        <f t="shared" si="53"/>
        <v>0</v>
      </c>
      <c r="AK381" s="189">
        <f t="shared" si="54"/>
        <v>0</v>
      </c>
      <c r="AL381" s="189">
        <f t="shared" si="55"/>
        <v>0</v>
      </c>
      <c r="AM381" s="190">
        <f t="shared" si="56"/>
        <v>0</v>
      </c>
      <c r="AN381" s="210"/>
      <c r="AO381" s="188">
        <f t="shared" si="57"/>
        <v>0</v>
      </c>
      <c r="AP381" s="189">
        <f t="shared" si="58"/>
        <v>0</v>
      </c>
      <c r="AQ381" s="189">
        <f t="shared" si="59"/>
        <v>0</v>
      </c>
      <c r="AR381" s="190">
        <f t="shared" si="60"/>
        <v>0</v>
      </c>
      <c r="AT381" s="188">
        <f t="shared" si="61"/>
        <v>0</v>
      </c>
      <c r="AU381" s="189">
        <f t="shared" si="62"/>
        <v>0</v>
      </c>
      <c r="AV381" s="189">
        <f t="shared" si="63"/>
        <v>0</v>
      </c>
      <c r="AW381" s="190">
        <f t="shared" si="64"/>
        <v>0</v>
      </c>
      <c r="AY381" s="188">
        <f t="shared" si="65"/>
        <v>0</v>
      </c>
      <c r="AZ381" s="189">
        <f t="shared" si="66"/>
        <v>0</v>
      </c>
      <c r="BA381" s="189">
        <f t="shared" si="67"/>
        <v>0</v>
      </c>
      <c r="BB381" s="190">
        <f t="shared" si="68"/>
        <v>0</v>
      </c>
      <c r="BD381" s="188">
        <f t="shared" si="69"/>
        <v>0</v>
      </c>
      <c r="BE381" s="189">
        <f t="shared" si="70"/>
        <v>0</v>
      </c>
      <c r="BF381" s="189">
        <f t="shared" si="71"/>
        <v>0</v>
      </c>
      <c r="BG381" s="190">
        <f t="shared" si="72"/>
        <v>0</v>
      </c>
      <c r="BH381" s="210"/>
      <c r="BI381" s="188">
        <f t="shared" si="73"/>
        <v>0</v>
      </c>
      <c r="BJ381" s="189">
        <f t="shared" si="74"/>
        <v>0</v>
      </c>
      <c r="BK381" s="189">
        <f t="shared" si="75"/>
        <v>0</v>
      </c>
      <c r="BL381" s="190">
        <f t="shared" si="76"/>
        <v>0</v>
      </c>
      <c r="BN381" s="188">
        <f t="shared" si="77"/>
        <v>0</v>
      </c>
      <c r="BO381" s="189">
        <f t="shared" si="78"/>
        <v>0</v>
      </c>
      <c r="BP381" s="189">
        <f t="shared" si="79"/>
        <v>0</v>
      </c>
      <c r="BQ381" s="190">
        <f t="shared" si="80"/>
        <v>0</v>
      </c>
      <c r="BS381" s="192">
        <f t="shared" si="81"/>
        <v>0</v>
      </c>
      <c r="BT381" s="215">
        <f t="shared" si="82"/>
        <v>0</v>
      </c>
      <c r="BU381" s="216">
        <f t="shared" si="83"/>
        <v>0</v>
      </c>
      <c r="BV381" s="217">
        <f t="shared" si="84"/>
        <v>0</v>
      </c>
      <c r="BX381" s="192">
        <f t="shared" si="85"/>
        <v>0</v>
      </c>
      <c r="BY381" s="215">
        <f t="shared" si="86"/>
        <v>0</v>
      </c>
      <c r="BZ381" s="216">
        <f t="shared" si="87"/>
        <v>0</v>
      </c>
      <c r="CA381" s="217">
        <f t="shared" si="88"/>
        <v>0</v>
      </c>
      <c r="CC381" s="192">
        <f t="shared" si="89"/>
        <v>0</v>
      </c>
      <c r="CD381" s="215">
        <f t="shared" si="90"/>
        <v>0</v>
      </c>
      <c r="CE381" s="216">
        <f t="shared" si="91"/>
        <v>0</v>
      </c>
      <c r="CF381" s="217">
        <f t="shared" si="92"/>
        <v>0</v>
      </c>
      <c r="CH381" s="197">
        <f t="shared" si="93"/>
        <v>0</v>
      </c>
      <c r="CI381" s="16" t="str">
        <f t="shared" si="94"/>
        <v/>
      </c>
      <c r="CJ381">
        <f t="shared" si="101"/>
        <v>0</v>
      </c>
      <c r="CL381" s="197">
        <f t="shared" si="95"/>
        <v>0</v>
      </c>
      <c r="CM381" s="16" t="str">
        <f t="shared" si="96"/>
        <v/>
      </c>
      <c r="CN381">
        <f t="shared" si="97"/>
        <v>0</v>
      </c>
      <c r="CP381" s="197">
        <f t="shared" si="98"/>
        <v>0</v>
      </c>
      <c r="CQ381" s="16" t="str">
        <f t="shared" si="99"/>
        <v/>
      </c>
      <c r="CR381">
        <f t="shared" si="100"/>
        <v>0</v>
      </c>
    </row>
    <row r="382" spans="1:96" ht="15" customHeight="1" thickBot="1">
      <c r="A382" s="85"/>
      <c r="B382" s="87"/>
      <c r="C382" s="63" t="s">
        <v>73</v>
      </c>
      <c r="D382" s="354" t="str">
        <f t="shared" si="47"/>
        <v/>
      </c>
      <c r="E382" s="355"/>
      <c r="F382" s="355"/>
      <c r="G382" s="355"/>
      <c r="H382" s="355"/>
      <c r="I382" s="356"/>
      <c r="J382" s="261" t="str">
        <f t="shared" si="48"/>
        <v/>
      </c>
      <c r="K382" s="261" t="str">
        <f t="shared" si="49"/>
        <v/>
      </c>
      <c r="L382" s="261" t="str">
        <f t="shared" si="50"/>
        <v/>
      </c>
      <c r="M382" s="2"/>
      <c r="N382" s="2"/>
      <c r="O382" s="2"/>
      <c r="P382" s="2"/>
      <c r="Q382" s="2"/>
      <c r="R382" s="2"/>
      <c r="S382" s="2"/>
      <c r="T382" s="2"/>
      <c r="U382" s="2"/>
      <c r="V382" s="2"/>
      <c r="W382" s="2"/>
      <c r="X382" s="2"/>
      <c r="Y382" s="2"/>
      <c r="Z382" s="2"/>
      <c r="AA382" s="2"/>
      <c r="AB382" s="2"/>
      <c r="AC382" s="2"/>
      <c r="AD382" s="2"/>
      <c r="AG382" s="197">
        <f t="shared" si="51"/>
        <v>21</v>
      </c>
      <c r="AH382" s="197">
        <f t="shared" si="52"/>
        <v>0</v>
      </c>
      <c r="AJ382" s="188">
        <f t="shared" si="53"/>
        <v>0</v>
      </c>
      <c r="AK382" s="189">
        <f t="shared" si="54"/>
        <v>0</v>
      </c>
      <c r="AL382" s="189">
        <f t="shared" si="55"/>
        <v>0</v>
      </c>
      <c r="AM382" s="190">
        <f t="shared" si="56"/>
        <v>0</v>
      </c>
      <c r="AN382" s="210"/>
      <c r="AO382" s="188">
        <f t="shared" si="57"/>
        <v>0</v>
      </c>
      <c r="AP382" s="189">
        <f t="shared" si="58"/>
        <v>0</v>
      </c>
      <c r="AQ382" s="189">
        <f t="shared" si="59"/>
        <v>0</v>
      </c>
      <c r="AR382" s="190">
        <f t="shared" si="60"/>
        <v>0</v>
      </c>
      <c r="AT382" s="188">
        <f t="shared" si="61"/>
        <v>0</v>
      </c>
      <c r="AU382" s="189">
        <f t="shared" si="62"/>
        <v>0</v>
      </c>
      <c r="AV382" s="189">
        <f t="shared" si="63"/>
        <v>0</v>
      </c>
      <c r="AW382" s="190">
        <f t="shared" si="64"/>
        <v>0</v>
      </c>
      <c r="AY382" s="188">
        <f t="shared" si="65"/>
        <v>0</v>
      </c>
      <c r="AZ382" s="189">
        <f t="shared" si="66"/>
        <v>0</v>
      </c>
      <c r="BA382" s="189">
        <f t="shared" si="67"/>
        <v>0</v>
      </c>
      <c r="BB382" s="190">
        <f t="shared" si="68"/>
        <v>0</v>
      </c>
      <c r="BD382" s="188">
        <f t="shared" si="69"/>
        <v>0</v>
      </c>
      <c r="BE382" s="189">
        <f t="shared" si="70"/>
        <v>0</v>
      </c>
      <c r="BF382" s="189">
        <f t="shared" si="71"/>
        <v>0</v>
      </c>
      <c r="BG382" s="190">
        <f t="shared" si="72"/>
        <v>0</v>
      </c>
      <c r="BH382" s="210"/>
      <c r="BI382" s="188">
        <f t="shared" si="73"/>
        <v>0</v>
      </c>
      <c r="BJ382" s="189">
        <f t="shared" si="74"/>
        <v>0</v>
      </c>
      <c r="BK382" s="189">
        <f t="shared" si="75"/>
        <v>0</v>
      </c>
      <c r="BL382" s="190">
        <f t="shared" si="76"/>
        <v>0</v>
      </c>
      <c r="BN382" s="188">
        <f t="shared" si="77"/>
        <v>0</v>
      </c>
      <c r="BO382" s="189">
        <f t="shared" si="78"/>
        <v>0</v>
      </c>
      <c r="BP382" s="189">
        <f t="shared" si="79"/>
        <v>0</v>
      </c>
      <c r="BQ382" s="190">
        <f t="shared" si="80"/>
        <v>0</v>
      </c>
      <c r="BS382" s="192">
        <f t="shared" si="81"/>
        <v>0</v>
      </c>
      <c r="BT382" s="215">
        <f t="shared" si="82"/>
        <v>0</v>
      </c>
      <c r="BU382" s="216">
        <f t="shared" si="83"/>
        <v>0</v>
      </c>
      <c r="BV382" s="217">
        <f t="shared" si="84"/>
        <v>0</v>
      </c>
      <c r="BX382" s="192">
        <f t="shared" si="85"/>
        <v>0</v>
      </c>
      <c r="BY382" s="215">
        <f t="shared" si="86"/>
        <v>0</v>
      </c>
      <c r="BZ382" s="216">
        <f t="shared" si="87"/>
        <v>0</v>
      </c>
      <c r="CA382" s="217">
        <f t="shared" si="88"/>
        <v>0</v>
      </c>
      <c r="CC382" s="192">
        <f t="shared" si="89"/>
        <v>0</v>
      </c>
      <c r="CD382" s="215">
        <f t="shared" si="90"/>
        <v>0</v>
      </c>
      <c r="CE382" s="216">
        <f t="shared" si="91"/>
        <v>0</v>
      </c>
      <c r="CF382" s="217">
        <f t="shared" si="92"/>
        <v>0</v>
      </c>
      <c r="CH382" s="197">
        <f t="shared" si="93"/>
        <v>0</v>
      </c>
      <c r="CI382" s="16" t="str">
        <f t="shared" si="94"/>
        <v/>
      </c>
      <c r="CJ382">
        <f t="shared" si="101"/>
        <v>0</v>
      </c>
      <c r="CL382" s="197">
        <f t="shared" si="95"/>
        <v>0</v>
      </c>
      <c r="CM382" s="16" t="str">
        <f t="shared" si="96"/>
        <v/>
      </c>
      <c r="CN382">
        <f t="shared" si="97"/>
        <v>0</v>
      </c>
      <c r="CP382" s="197">
        <f t="shared" si="98"/>
        <v>0</v>
      </c>
      <c r="CQ382" s="16" t="str">
        <f t="shared" si="99"/>
        <v/>
      </c>
      <c r="CR382">
        <f t="shared" si="100"/>
        <v>0</v>
      </c>
    </row>
    <row r="383" spans="1:96" ht="15" customHeight="1" thickBot="1">
      <c r="A383" s="85"/>
      <c r="B383" s="87"/>
      <c r="C383" s="63" t="s">
        <v>74</v>
      </c>
      <c r="D383" s="354" t="str">
        <f t="shared" si="47"/>
        <v/>
      </c>
      <c r="E383" s="355"/>
      <c r="F383" s="355"/>
      <c r="G383" s="355"/>
      <c r="H383" s="355"/>
      <c r="I383" s="356"/>
      <c r="J383" s="261" t="str">
        <f t="shared" si="48"/>
        <v/>
      </c>
      <c r="K383" s="261" t="str">
        <f t="shared" si="49"/>
        <v/>
      </c>
      <c r="L383" s="261" t="str">
        <f t="shared" si="50"/>
        <v/>
      </c>
      <c r="M383" s="2"/>
      <c r="N383" s="2"/>
      <c r="O383" s="2"/>
      <c r="P383" s="2"/>
      <c r="Q383" s="2"/>
      <c r="R383" s="2"/>
      <c r="S383" s="2"/>
      <c r="T383" s="2"/>
      <c r="U383" s="2"/>
      <c r="V383" s="2"/>
      <c r="W383" s="2"/>
      <c r="X383" s="2"/>
      <c r="Y383" s="2"/>
      <c r="Z383" s="2"/>
      <c r="AA383" s="2"/>
      <c r="AB383" s="2"/>
      <c r="AC383" s="2"/>
      <c r="AD383" s="2"/>
      <c r="AG383" s="197">
        <f t="shared" si="51"/>
        <v>21</v>
      </c>
      <c r="AH383" s="197">
        <f t="shared" si="52"/>
        <v>0</v>
      </c>
      <c r="AJ383" s="188">
        <f t="shared" si="53"/>
        <v>0</v>
      </c>
      <c r="AK383" s="189">
        <f t="shared" si="54"/>
        <v>0</v>
      </c>
      <c r="AL383" s="189">
        <f t="shared" si="55"/>
        <v>0</v>
      </c>
      <c r="AM383" s="190">
        <f t="shared" si="56"/>
        <v>0</v>
      </c>
      <c r="AN383" s="210"/>
      <c r="AO383" s="188">
        <f t="shared" si="57"/>
        <v>0</v>
      </c>
      <c r="AP383" s="189">
        <f t="shared" si="58"/>
        <v>0</v>
      </c>
      <c r="AQ383" s="189">
        <f t="shared" si="59"/>
        <v>0</v>
      </c>
      <c r="AR383" s="190">
        <f t="shared" si="60"/>
        <v>0</v>
      </c>
      <c r="AT383" s="188">
        <f t="shared" si="61"/>
        <v>0</v>
      </c>
      <c r="AU383" s="189">
        <f t="shared" si="62"/>
        <v>0</v>
      </c>
      <c r="AV383" s="189">
        <f t="shared" si="63"/>
        <v>0</v>
      </c>
      <c r="AW383" s="190">
        <f t="shared" si="64"/>
        <v>0</v>
      </c>
      <c r="AY383" s="188">
        <f t="shared" si="65"/>
        <v>0</v>
      </c>
      <c r="AZ383" s="189">
        <f t="shared" si="66"/>
        <v>0</v>
      </c>
      <c r="BA383" s="189">
        <f t="shared" si="67"/>
        <v>0</v>
      </c>
      <c r="BB383" s="190">
        <f t="shared" si="68"/>
        <v>0</v>
      </c>
      <c r="BD383" s="188">
        <f t="shared" si="69"/>
        <v>0</v>
      </c>
      <c r="BE383" s="189">
        <f t="shared" si="70"/>
        <v>0</v>
      </c>
      <c r="BF383" s="189">
        <f t="shared" si="71"/>
        <v>0</v>
      </c>
      <c r="BG383" s="190">
        <f t="shared" si="72"/>
        <v>0</v>
      </c>
      <c r="BH383" s="210"/>
      <c r="BI383" s="188">
        <f t="shared" si="73"/>
        <v>0</v>
      </c>
      <c r="BJ383" s="189">
        <f t="shared" si="74"/>
        <v>0</v>
      </c>
      <c r="BK383" s="189">
        <f t="shared" si="75"/>
        <v>0</v>
      </c>
      <c r="BL383" s="190">
        <f t="shared" si="76"/>
        <v>0</v>
      </c>
      <c r="BN383" s="188">
        <f t="shared" si="77"/>
        <v>0</v>
      </c>
      <c r="BO383" s="189">
        <f t="shared" si="78"/>
        <v>0</v>
      </c>
      <c r="BP383" s="189">
        <f t="shared" si="79"/>
        <v>0</v>
      </c>
      <c r="BQ383" s="190">
        <f t="shared" si="80"/>
        <v>0</v>
      </c>
      <c r="BS383" s="192">
        <f t="shared" si="81"/>
        <v>0</v>
      </c>
      <c r="BT383" s="215">
        <f t="shared" si="82"/>
        <v>0</v>
      </c>
      <c r="BU383" s="216">
        <f t="shared" si="83"/>
        <v>0</v>
      </c>
      <c r="BV383" s="217">
        <f t="shared" si="84"/>
        <v>0</v>
      </c>
      <c r="BX383" s="192">
        <f t="shared" si="85"/>
        <v>0</v>
      </c>
      <c r="BY383" s="215">
        <f t="shared" si="86"/>
        <v>0</v>
      </c>
      <c r="BZ383" s="216">
        <f t="shared" si="87"/>
        <v>0</v>
      </c>
      <c r="CA383" s="217">
        <f t="shared" si="88"/>
        <v>0</v>
      </c>
      <c r="CC383" s="192">
        <f t="shared" si="89"/>
        <v>0</v>
      </c>
      <c r="CD383" s="215">
        <f t="shared" si="90"/>
        <v>0</v>
      </c>
      <c r="CE383" s="216">
        <f t="shared" si="91"/>
        <v>0</v>
      </c>
      <c r="CF383" s="217">
        <f t="shared" si="92"/>
        <v>0</v>
      </c>
      <c r="CH383" s="197">
        <f t="shared" si="93"/>
        <v>0</v>
      </c>
      <c r="CI383" s="16" t="str">
        <f t="shared" si="94"/>
        <v/>
      </c>
      <c r="CJ383">
        <f t="shared" si="101"/>
        <v>0</v>
      </c>
      <c r="CL383" s="197">
        <f t="shared" si="95"/>
        <v>0</v>
      </c>
      <c r="CM383" s="16" t="str">
        <f t="shared" si="96"/>
        <v/>
      </c>
      <c r="CN383">
        <f t="shared" si="97"/>
        <v>0</v>
      </c>
      <c r="CP383" s="197">
        <f t="shared" si="98"/>
        <v>0</v>
      </c>
      <c r="CQ383" s="16" t="str">
        <f t="shared" si="99"/>
        <v/>
      </c>
      <c r="CR383">
        <f t="shared" si="100"/>
        <v>0</v>
      </c>
    </row>
    <row r="384" spans="1:96" ht="15" customHeight="1" thickBot="1">
      <c r="A384" s="85"/>
      <c r="B384" s="87"/>
      <c r="C384" s="63" t="s">
        <v>75</v>
      </c>
      <c r="D384" s="354" t="str">
        <f t="shared" si="47"/>
        <v/>
      </c>
      <c r="E384" s="355"/>
      <c r="F384" s="355"/>
      <c r="G384" s="355"/>
      <c r="H384" s="355"/>
      <c r="I384" s="356"/>
      <c r="J384" s="261" t="str">
        <f t="shared" si="48"/>
        <v/>
      </c>
      <c r="K384" s="261" t="str">
        <f t="shared" si="49"/>
        <v/>
      </c>
      <c r="L384" s="261" t="str">
        <f t="shared" si="50"/>
        <v/>
      </c>
      <c r="M384" s="2"/>
      <c r="N384" s="2"/>
      <c r="O384" s="2"/>
      <c r="P384" s="2"/>
      <c r="Q384" s="2"/>
      <c r="R384" s="2"/>
      <c r="S384" s="2"/>
      <c r="T384" s="2"/>
      <c r="U384" s="2"/>
      <c r="V384" s="2"/>
      <c r="W384" s="2"/>
      <c r="X384" s="2"/>
      <c r="Y384" s="2"/>
      <c r="Z384" s="2"/>
      <c r="AA384" s="2"/>
      <c r="AB384" s="2"/>
      <c r="AC384" s="2"/>
      <c r="AD384" s="2"/>
      <c r="AG384" s="197">
        <f t="shared" si="51"/>
        <v>21</v>
      </c>
      <c r="AH384" s="197">
        <f t="shared" si="52"/>
        <v>0</v>
      </c>
      <c r="AJ384" s="188">
        <f t="shared" si="53"/>
        <v>0</v>
      </c>
      <c r="AK384" s="189">
        <f t="shared" si="54"/>
        <v>0</v>
      </c>
      <c r="AL384" s="189">
        <f t="shared" si="55"/>
        <v>0</v>
      </c>
      <c r="AM384" s="190">
        <f t="shared" si="56"/>
        <v>0</v>
      </c>
      <c r="AN384" s="210"/>
      <c r="AO384" s="188">
        <f t="shared" si="57"/>
        <v>0</v>
      </c>
      <c r="AP384" s="189">
        <f t="shared" si="58"/>
        <v>0</v>
      </c>
      <c r="AQ384" s="189">
        <f t="shared" si="59"/>
        <v>0</v>
      </c>
      <c r="AR384" s="190">
        <f t="shared" si="60"/>
        <v>0</v>
      </c>
      <c r="AT384" s="188">
        <f t="shared" si="61"/>
        <v>0</v>
      </c>
      <c r="AU384" s="189">
        <f t="shared" si="62"/>
        <v>0</v>
      </c>
      <c r="AV384" s="189">
        <f t="shared" si="63"/>
        <v>0</v>
      </c>
      <c r="AW384" s="190">
        <f t="shared" si="64"/>
        <v>0</v>
      </c>
      <c r="AY384" s="188">
        <f t="shared" si="65"/>
        <v>0</v>
      </c>
      <c r="AZ384" s="189">
        <f t="shared" si="66"/>
        <v>0</v>
      </c>
      <c r="BA384" s="189">
        <f t="shared" si="67"/>
        <v>0</v>
      </c>
      <c r="BB384" s="190">
        <f t="shared" si="68"/>
        <v>0</v>
      </c>
      <c r="BD384" s="188">
        <f t="shared" si="69"/>
        <v>0</v>
      </c>
      <c r="BE384" s="189">
        <f t="shared" si="70"/>
        <v>0</v>
      </c>
      <c r="BF384" s="189">
        <f t="shared" si="71"/>
        <v>0</v>
      </c>
      <c r="BG384" s="190">
        <f t="shared" si="72"/>
        <v>0</v>
      </c>
      <c r="BH384" s="210"/>
      <c r="BI384" s="188">
        <f t="shared" si="73"/>
        <v>0</v>
      </c>
      <c r="BJ384" s="189">
        <f t="shared" si="74"/>
        <v>0</v>
      </c>
      <c r="BK384" s="189">
        <f t="shared" si="75"/>
        <v>0</v>
      </c>
      <c r="BL384" s="190">
        <f t="shared" si="76"/>
        <v>0</v>
      </c>
      <c r="BN384" s="188">
        <f t="shared" si="77"/>
        <v>0</v>
      </c>
      <c r="BO384" s="189">
        <f t="shared" si="78"/>
        <v>0</v>
      </c>
      <c r="BP384" s="189">
        <f t="shared" si="79"/>
        <v>0</v>
      </c>
      <c r="BQ384" s="190">
        <f t="shared" si="80"/>
        <v>0</v>
      </c>
      <c r="BS384" s="192">
        <f t="shared" si="81"/>
        <v>0</v>
      </c>
      <c r="BT384" s="215">
        <f t="shared" si="82"/>
        <v>0</v>
      </c>
      <c r="BU384" s="216">
        <f t="shared" si="83"/>
        <v>0</v>
      </c>
      <c r="BV384" s="217">
        <f t="shared" si="84"/>
        <v>0</v>
      </c>
      <c r="BX384" s="192">
        <f t="shared" si="85"/>
        <v>0</v>
      </c>
      <c r="BY384" s="215">
        <f t="shared" si="86"/>
        <v>0</v>
      </c>
      <c r="BZ384" s="216">
        <f t="shared" si="87"/>
        <v>0</v>
      </c>
      <c r="CA384" s="217">
        <f t="shared" si="88"/>
        <v>0</v>
      </c>
      <c r="CC384" s="192">
        <f t="shared" si="89"/>
        <v>0</v>
      </c>
      <c r="CD384" s="215">
        <f t="shared" si="90"/>
        <v>0</v>
      </c>
      <c r="CE384" s="216">
        <f t="shared" si="91"/>
        <v>0</v>
      </c>
      <c r="CF384" s="217">
        <f t="shared" si="92"/>
        <v>0</v>
      </c>
      <c r="CH384" s="197">
        <f t="shared" si="93"/>
        <v>0</v>
      </c>
      <c r="CI384" s="16" t="str">
        <f t="shared" si="94"/>
        <v/>
      </c>
      <c r="CJ384">
        <f t="shared" si="101"/>
        <v>0</v>
      </c>
      <c r="CL384" s="197">
        <f t="shared" si="95"/>
        <v>0</v>
      </c>
      <c r="CM384" s="16" t="str">
        <f t="shared" si="96"/>
        <v/>
      </c>
      <c r="CN384">
        <f t="shared" si="97"/>
        <v>0</v>
      </c>
      <c r="CP384" s="197">
        <f t="shared" si="98"/>
        <v>0</v>
      </c>
      <c r="CQ384" s="16" t="str">
        <f t="shared" si="99"/>
        <v/>
      </c>
      <c r="CR384">
        <f t="shared" si="100"/>
        <v>0</v>
      </c>
    </row>
    <row r="385" spans="1:96" ht="15" customHeight="1" thickBot="1">
      <c r="A385" s="85"/>
      <c r="B385" s="87"/>
      <c r="C385" s="63" t="s">
        <v>76</v>
      </c>
      <c r="D385" s="354" t="str">
        <f t="shared" si="47"/>
        <v/>
      </c>
      <c r="E385" s="355"/>
      <c r="F385" s="355"/>
      <c r="G385" s="355"/>
      <c r="H385" s="355"/>
      <c r="I385" s="356"/>
      <c r="J385" s="261" t="str">
        <f t="shared" si="48"/>
        <v/>
      </c>
      <c r="K385" s="261" t="str">
        <f t="shared" si="49"/>
        <v/>
      </c>
      <c r="L385" s="261" t="str">
        <f t="shared" si="50"/>
        <v/>
      </c>
      <c r="M385" s="2"/>
      <c r="N385" s="2"/>
      <c r="O385" s="2"/>
      <c r="P385" s="2"/>
      <c r="Q385" s="2"/>
      <c r="R385" s="2"/>
      <c r="S385" s="2"/>
      <c r="T385" s="2"/>
      <c r="U385" s="2"/>
      <c r="V385" s="2"/>
      <c r="W385" s="2"/>
      <c r="X385" s="2"/>
      <c r="Y385" s="2"/>
      <c r="Z385" s="2"/>
      <c r="AA385" s="2"/>
      <c r="AB385" s="2"/>
      <c r="AC385" s="2"/>
      <c r="AD385" s="2"/>
      <c r="AG385" s="197">
        <f t="shared" si="51"/>
        <v>21</v>
      </c>
      <c r="AH385" s="197">
        <f t="shared" si="52"/>
        <v>0</v>
      </c>
      <c r="AJ385" s="188">
        <f t="shared" si="53"/>
        <v>0</v>
      </c>
      <c r="AK385" s="189">
        <f t="shared" si="54"/>
        <v>0</v>
      </c>
      <c r="AL385" s="189">
        <f t="shared" si="55"/>
        <v>0</v>
      </c>
      <c r="AM385" s="190">
        <f t="shared" si="56"/>
        <v>0</v>
      </c>
      <c r="AN385" s="210"/>
      <c r="AO385" s="188">
        <f t="shared" si="57"/>
        <v>0</v>
      </c>
      <c r="AP385" s="189">
        <f t="shared" si="58"/>
        <v>0</v>
      </c>
      <c r="AQ385" s="189">
        <f t="shared" si="59"/>
        <v>0</v>
      </c>
      <c r="AR385" s="190">
        <f t="shared" si="60"/>
        <v>0</v>
      </c>
      <c r="AT385" s="188">
        <f t="shared" si="61"/>
        <v>0</v>
      </c>
      <c r="AU385" s="189">
        <f t="shared" si="62"/>
        <v>0</v>
      </c>
      <c r="AV385" s="189">
        <f t="shared" si="63"/>
        <v>0</v>
      </c>
      <c r="AW385" s="190">
        <f t="shared" si="64"/>
        <v>0</v>
      </c>
      <c r="AY385" s="188">
        <f t="shared" si="65"/>
        <v>0</v>
      </c>
      <c r="AZ385" s="189">
        <f t="shared" si="66"/>
        <v>0</v>
      </c>
      <c r="BA385" s="189">
        <f t="shared" si="67"/>
        <v>0</v>
      </c>
      <c r="BB385" s="190">
        <f t="shared" si="68"/>
        <v>0</v>
      </c>
      <c r="BD385" s="188">
        <f t="shared" si="69"/>
        <v>0</v>
      </c>
      <c r="BE385" s="189">
        <f t="shared" si="70"/>
        <v>0</v>
      </c>
      <c r="BF385" s="189">
        <f t="shared" si="71"/>
        <v>0</v>
      </c>
      <c r="BG385" s="190">
        <f t="shared" si="72"/>
        <v>0</v>
      </c>
      <c r="BH385" s="210"/>
      <c r="BI385" s="188">
        <f t="shared" si="73"/>
        <v>0</v>
      </c>
      <c r="BJ385" s="189">
        <f t="shared" si="74"/>
        <v>0</v>
      </c>
      <c r="BK385" s="189">
        <f t="shared" si="75"/>
        <v>0</v>
      </c>
      <c r="BL385" s="190">
        <f t="shared" si="76"/>
        <v>0</v>
      </c>
      <c r="BN385" s="188">
        <f t="shared" si="77"/>
        <v>0</v>
      </c>
      <c r="BO385" s="189">
        <f t="shared" si="78"/>
        <v>0</v>
      </c>
      <c r="BP385" s="189">
        <f t="shared" si="79"/>
        <v>0</v>
      </c>
      <c r="BQ385" s="190">
        <f t="shared" si="80"/>
        <v>0</v>
      </c>
      <c r="BS385" s="192">
        <f t="shared" si="81"/>
        <v>0</v>
      </c>
      <c r="BT385" s="215">
        <f t="shared" si="82"/>
        <v>0</v>
      </c>
      <c r="BU385" s="216">
        <f t="shared" si="83"/>
        <v>0</v>
      </c>
      <c r="BV385" s="217">
        <f t="shared" si="84"/>
        <v>0</v>
      </c>
      <c r="BX385" s="192">
        <f t="shared" si="85"/>
        <v>0</v>
      </c>
      <c r="BY385" s="215">
        <f t="shared" si="86"/>
        <v>0</v>
      </c>
      <c r="BZ385" s="216">
        <f t="shared" si="87"/>
        <v>0</v>
      </c>
      <c r="CA385" s="217">
        <f t="shared" si="88"/>
        <v>0</v>
      </c>
      <c r="CC385" s="192">
        <f t="shared" si="89"/>
        <v>0</v>
      </c>
      <c r="CD385" s="215">
        <f t="shared" si="90"/>
        <v>0</v>
      </c>
      <c r="CE385" s="216">
        <f t="shared" si="91"/>
        <v>0</v>
      </c>
      <c r="CF385" s="217">
        <f t="shared" si="92"/>
        <v>0</v>
      </c>
      <c r="CH385" s="197">
        <f t="shared" si="93"/>
        <v>0</v>
      </c>
      <c r="CI385" s="16" t="str">
        <f t="shared" si="94"/>
        <v/>
      </c>
      <c r="CJ385">
        <f t="shared" si="101"/>
        <v>0</v>
      </c>
      <c r="CL385" s="197">
        <f t="shared" si="95"/>
        <v>0</v>
      </c>
      <c r="CM385" s="16" t="str">
        <f t="shared" si="96"/>
        <v/>
      </c>
      <c r="CN385">
        <f t="shared" si="97"/>
        <v>0</v>
      </c>
      <c r="CP385" s="197">
        <f t="shared" si="98"/>
        <v>0</v>
      </c>
      <c r="CQ385" s="16" t="str">
        <f t="shared" si="99"/>
        <v/>
      </c>
      <c r="CR385">
        <f t="shared" si="100"/>
        <v>0</v>
      </c>
    </row>
    <row r="386" spans="1:96" ht="15" customHeight="1" thickBot="1">
      <c r="A386" s="85"/>
      <c r="B386" s="87"/>
      <c r="C386" s="63" t="s">
        <v>77</v>
      </c>
      <c r="D386" s="354" t="str">
        <f t="shared" si="47"/>
        <v/>
      </c>
      <c r="E386" s="355"/>
      <c r="F386" s="355"/>
      <c r="G386" s="355"/>
      <c r="H386" s="355"/>
      <c r="I386" s="356"/>
      <c r="J386" s="261" t="str">
        <f t="shared" si="48"/>
        <v/>
      </c>
      <c r="K386" s="261" t="str">
        <f t="shared" si="49"/>
        <v/>
      </c>
      <c r="L386" s="261" t="str">
        <f t="shared" si="50"/>
        <v/>
      </c>
      <c r="M386" s="2"/>
      <c r="N386" s="2"/>
      <c r="O386" s="2"/>
      <c r="P386" s="2"/>
      <c r="Q386" s="2"/>
      <c r="R386" s="2"/>
      <c r="S386" s="2"/>
      <c r="T386" s="2"/>
      <c r="U386" s="2"/>
      <c r="V386" s="2"/>
      <c r="W386" s="2"/>
      <c r="X386" s="2"/>
      <c r="Y386" s="2"/>
      <c r="Z386" s="2"/>
      <c r="AA386" s="2"/>
      <c r="AB386" s="2"/>
      <c r="AC386" s="2"/>
      <c r="AD386" s="2"/>
      <c r="AG386" s="197">
        <f t="shared" si="51"/>
        <v>21</v>
      </c>
      <c r="AH386" s="197">
        <f t="shared" si="52"/>
        <v>0</v>
      </c>
      <c r="AJ386" s="188">
        <f t="shared" si="53"/>
        <v>0</v>
      </c>
      <c r="AK386" s="189">
        <f t="shared" si="54"/>
        <v>0</v>
      </c>
      <c r="AL386" s="189">
        <f t="shared" si="55"/>
        <v>0</v>
      </c>
      <c r="AM386" s="190">
        <f t="shared" si="56"/>
        <v>0</v>
      </c>
      <c r="AN386" s="210"/>
      <c r="AO386" s="188">
        <f t="shared" si="57"/>
        <v>0</v>
      </c>
      <c r="AP386" s="189">
        <f t="shared" si="58"/>
        <v>0</v>
      </c>
      <c r="AQ386" s="189">
        <f t="shared" si="59"/>
        <v>0</v>
      </c>
      <c r="AR386" s="190">
        <f t="shared" si="60"/>
        <v>0</v>
      </c>
      <c r="AT386" s="188">
        <f t="shared" si="61"/>
        <v>0</v>
      </c>
      <c r="AU386" s="189">
        <f t="shared" si="62"/>
        <v>0</v>
      </c>
      <c r="AV386" s="189">
        <f t="shared" si="63"/>
        <v>0</v>
      </c>
      <c r="AW386" s="190">
        <f t="shared" si="64"/>
        <v>0</v>
      </c>
      <c r="AY386" s="188">
        <f t="shared" si="65"/>
        <v>0</v>
      </c>
      <c r="AZ386" s="189">
        <f t="shared" si="66"/>
        <v>0</v>
      </c>
      <c r="BA386" s="189">
        <f t="shared" si="67"/>
        <v>0</v>
      </c>
      <c r="BB386" s="190">
        <f t="shared" si="68"/>
        <v>0</v>
      </c>
      <c r="BD386" s="188">
        <f t="shared" si="69"/>
        <v>0</v>
      </c>
      <c r="BE386" s="189">
        <f t="shared" si="70"/>
        <v>0</v>
      </c>
      <c r="BF386" s="189">
        <f t="shared" si="71"/>
        <v>0</v>
      </c>
      <c r="BG386" s="190">
        <f t="shared" si="72"/>
        <v>0</v>
      </c>
      <c r="BH386" s="210"/>
      <c r="BI386" s="188">
        <f t="shared" si="73"/>
        <v>0</v>
      </c>
      <c r="BJ386" s="189">
        <f t="shared" si="74"/>
        <v>0</v>
      </c>
      <c r="BK386" s="189">
        <f t="shared" si="75"/>
        <v>0</v>
      </c>
      <c r="BL386" s="190">
        <f t="shared" si="76"/>
        <v>0</v>
      </c>
      <c r="BN386" s="188">
        <f t="shared" si="77"/>
        <v>0</v>
      </c>
      <c r="BO386" s="189">
        <f t="shared" si="78"/>
        <v>0</v>
      </c>
      <c r="BP386" s="189">
        <f t="shared" si="79"/>
        <v>0</v>
      </c>
      <c r="BQ386" s="190">
        <f t="shared" si="80"/>
        <v>0</v>
      </c>
      <c r="BS386" s="192">
        <f t="shared" si="81"/>
        <v>0</v>
      </c>
      <c r="BT386" s="215">
        <f t="shared" si="82"/>
        <v>0</v>
      </c>
      <c r="BU386" s="216">
        <f t="shared" si="83"/>
        <v>0</v>
      </c>
      <c r="BV386" s="217">
        <f t="shared" si="84"/>
        <v>0</v>
      </c>
      <c r="BX386" s="192">
        <f t="shared" si="85"/>
        <v>0</v>
      </c>
      <c r="BY386" s="215">
        <f t="shared" si="86"/>
        <v>0</v>
      </c>
      <c r="BZ386" s="216">
        <f t="shared" si="87"/>
        <v>0</v>
      </c>
      <c r="CA386" s="217">
        <f t="shared" si="88"/>
        <v>0</v>
      </c>
      <c r="CC386" s="192">
        <f t="shared" si="89"/>
        <v>0</v>
      </c>
      <c r="CD386" s="215">
        <f t="shared" si="90"/>
        <v>0</v>
      </c>
      <c r="CE386" s="216">
        <f t="shared" si="91"/>
        <v>0</v>
      </c>
      <c r="CF386" s="217">
        <f t="shared" si="92"/>
        <v>0</v>
      </c>
      <c r="CH386" s="197">
        <f t="shared" si="93"/>
        <v>0</v>
      </c>
      <c r="CI386" s="16" t="str">
        <f t="shared" si="94"/>
        <v/>
      </c>
      <c r="CJ386">
        <f t="shared" si="101"/>
        <v>0</v>
      </c>
      <c r="CL386" s="197">
        <f t="shared" si="95"/>
        <v>0</v>
      </c>
      <c r="CM386" s="16" t="str">
        <f t="shared" si="96"/>
        <v/>
      </c>
      <c r="CN386">
        <f t="shared" si="97"/>
        <v>0</v>
      </c>
      <c r="CP386" s="197">
        <f t="shared" si="98"/>
        <v>0</v>
      </c>
      <c r="CQ386" s="16" t="str">
        <f t="shared" si="99"/>
        <v/>
      </c>
      <c r="CR386">
        <f t="shared" si="100"/>
        <v>0</v>
      </c>
    </row>
    <row r="387" spans="1:96" ht="15" customHeight="1" thickBot="1">
      <c r="A387" s="85"/>
      <c r="B387" s="87"/>
      <c r="C387" s="63" t="s">
        <v>78</v>
      </c>
      <c r="D387" s="354" t="str">
        <f t="shared" si="47"/>
        <v/>
      </c>
      <c r="E387" s="355"/>
      <c r="F387" s="355"/>
      <c r="G387" s="355"/>
      <c r="H387" s="355"/>
      <c r="I387" s="356"/>
      <c r="J387" s="261" t="str">
        <f t="shared" si="48"/>
        <v/>
      </c>
      <c r="K387" s="261" t="str">
        <f t="shared" si="49"/>
        <v/>
      </c>
      <c r="L387" s="261" t="str">
        <f t="shared" si="50"/>
        <v/>
      </c>
      <c r="M387" s="2"/>
      <c r="N387" s="2"/>
      <c r="O387" s="2"/>
      <c r="P387" s="2"/>
      <c r="Q387" s="2"/>
      <c r="R387" s="2"/>
      <c r="S387" s="2"/>
      <c r="T387" s="2"/>
      <c r="U387" s="2"/>
      <c r="V387" s="2"/>
      <c r="W387" s="2"/>
      <c r="X387" s="2"/>
      <c r="Y387" s="2"/>
      <c r="Z387" s="2"/>
      <c r="AA387" s="2"/>
      <c r="AB387" s="2"/>
      <c r="AC387" s="2"/>
      <c r="AD387" s="2"/>
      <c r="AG387" s="197">
        <f t="shared" si="51"/>
        <v>21</v>
      </c>
      <c r="AH387" s="197">
        <f t="shared" si="52"/>
        <v>0</v>
      </c>
      <c r="AJ387" s="188">
        <f t="shared" si="53"/>
        <v>0</v>
      </c>
      <c r="AK387" s="189">
        <f t="shared" si="54"/>
        <v>0</v>
      </c>
      <c r="AL387" s="189">
        <f t="shared" si="55"/>
        <v>0</v>
      </c>
      <c r="AM387" s="190">
        <f t="shared" si="56"/>
        <v>0</v>
      </c>
      <c r="AN387" s="210"/>
      <c r="AO387" s="188">
        <f t="shared" si="57"/>
        <v>0</v>
      </c>
      <c r="AP387" s="189">
        <f t="shared" si="58"/>
        <v>0</v>
      </c>
      <c r="AQ387" s="189">
        <f t="shared" si="59"/>
        <v>0</v>
      </c>
      <c r="AR387" s="190">
        <f t="shared" si="60"/>
        <v>0</v>
      </c>
      <c r="AT387" s="188">
        <f t="shared" si="61"/>
        <v>0</v>
      </c>
      <c r="AU387" s="189">
        <f t="shared" si="62"/>
        <v>0</v>
      </c>
      <c r="AV387" s="189">
        <f t="shared" si="63"/>
        <v>0</v>
      </c>
      <c r="AW387" s="190">
        <f t="shared" si="64"/>
        <v>0</v>
      </c>
      <c r="AY387" s="188">
        <f t="shared" si="65"/>
        <v>0</v>
      </c>
      <c r="AZ387" s="189">
        <f t="shared" si="66"/>
        <v>0</v>
      </c>
      <c r="BA387" s="189">
        <f t="shared" si="67"/>
        <v>0</v>
      </c>
      <c r="BB387" s="190">
        <f t="shared" si="68"/>
        <v>0</v>
      </c>
      <c r="BD387" s="188">
        <f t="shared" si="69"/>
        <v>0</v>
      </c>
      <c r="BE387" s="189">
        <f t="shared" si="70"/>
        <v>0</v>
      </c>
      <c r="BF387" s="189">
        <f t="shared" si="71"/>
        <v>0</v>
      </c>
      <c r="BG387" s="190">
        <f t="shared" si="72"/>
        <v>0</v>
      </c>
      <c r="BH387" s="210"/>
      <c r="BI387" s="188">
        <f t="shared" si="73"/>
        <v>0</v>
      </c>
      <c r="BJ387" s="189">
        <f t="shared" si="74"/>
        <v>0</v>
      </c>
      <c r="BK387" s="189">
        <f t="shared" si="75"/>
        <v>0</v>
      </c>
      <c r="BL387" s="190">
        <f t="shared" si="76"/>
        <v>0</v>
      </c>
      <c r="BN387" s="188">
        <f t="shared" si="77"/>
        <v>0</v>
      </c>
      <c r="BO387" s="189">
        <f t="shared" si="78"/>
        <v>0</v>
      </c>
      <c r="BP387" s="189">
        <f t="shared" si="79"/>
        <v>0</v>
      </c>
      <c r="BQ387" s="190">
        <f t="shared" si="80"/>
        <v>0</v>
      </c>
      <c r="BS387" s="192">
        <f t="shared" si="81"/>
        <v>0</v>
      </c>
      <c r="BT387" s="215">
        <f t="shared" si="82"/>
        <v>0</v>
      </c>
      <c r="BU387" s="216">
        <f t="shared" si="83"/>
        <v>0</v>
      </c>
      <c r="BV387" s="217">
        <f t="shared" si="84"/>
        <v>0</v>
      </c>
      <c r="BX387" s="192">
        <f t="shared" si="85"/>
        <v>0</v>
      </c>
      <c r="BY387" s="215">
        <f t="shared" si="86"/>
        <v>0</v>
      </c>
      <c r="BZ387" s="216">
        <f t="shared" si="87"/>
        <v>0</v>
      </c>
      <c r="CA387" s="217">
        <f t="shared" si="88"/>
        <v>0</v>
      </c>
      <c r="CC387" s="192">
        <f t="shared" si="89"/>
        <v>0</v>
      </c>
      <c r="CD387" s="215">
        <f t="shared" si="90"/>
        <v>0</v>
      </c>
      <c r="CE387" s="216">
        <f t="shared" si="91"/>
        <v>0</v>
      </c>
      <c r="CF387" s="217">
        <f t="shared" si="92"/>
        <v>0</v>
      </c>
      <c r="CH387" s="197">
        <f t="shared" si="93"/>
        <v>0</v>
      </c>
      <c r="CI387" s="16" t="str">
        <f t="shared" si="94"/>
        <v/>
      </c>
      <c r="CJ387">
        <f t="shared" si="101"/>
        <v>0</v>
      </c>
      <c r="CL387" s="197">
        <f t="shared" si="95"/>
        <v>0</v>
      </c>
      <c r="CM387" s="16" t="str">
        <f t="shared" si="96"/>
        <v/>
      </c>
      <c r="CN387">
        <f t="shared" si="97"/>
        <v>0</v>
      </c>
      <c r="CP387" s="197">
        <f t="shared" si="98"/>
        <v>0</v>
      </c>
      <c r="CQ387" s="16" t="str">
        <f t="shared" si="99"/>
        <v/>
      </c>
      <c r="CR387">
        <f t="shared" si="100"/>
        <v>0</v>
      </c>
    </row>
    <row r="388" spans="1:96" ht="15" customHeight="1" thickBot="1">
      <c r="A388" s="85"/>
      <c r="B388" s="87"/>
      <c r="C388" s="63" t="s">
        <v>79</v>
      </c>
      <c r="D388" s="354" t="str">
        <f t="shared" si="47"/>
        <v/>
      </c>
      <c r="E388" s="355"/>
      <c r="F388" s="355"/>
      <c r="G388" s="355"/>
      <c r="H388" s="355"/>
      <c r="I388" s="356"/>
      <c r="J388" s="261" t="str">
        <f t="shared" si="48"/>
        <v/>
      </c>
      <c r="K388" s="261" t="str">
        <f t="shared" si="49"/>
        <v/>
      </c>
      <c r="L388" s="261" t="str">
        <f t="shared" si="50"/>
        <v/>
      </c>
      <c r="M388" s="2"/>
      <c r="N388" s="2"/>
      <c r="O388" s="2"/>
      <c r="P388" s="2"/>
      <c r="Q388" s="2"/>
      <c r="R388" s="2"/>
      <c r="S388" s="2"/>
      <c r="T388" s="2"/>
      <c r="U388" s="2"/>
      <c r="V388" s="2"/>
      <c r="W388" s="2"/>
      <c r="X388" s="2"/>
      <c r="Y388" s="2"/>
      <c r="Z388" s="2"/>
      <c r="AA388" s="2"/>
      <c r="AB388" s="2"/>
      <c r="AC388" s="2"/>
      <c r="AD388" s="2"/>
      <c r="AG388" s="197">
        <f t="shared" si="51"/>
        <v>21</v>
      </c>
      <c r="AH388" s="197">
        <f t="shared" si="52"/>
        <v>0</v>
      </c>
      <c r="AJ388" s="188">
        <f t="shared" si="53"/>
        <v>0</v>
      </c>
      <c r="AK388" s="189">
        <f t="shared" si="54"/>
        <v>0</v>
      </c>
      <c r="AL388" s="189">
        <f t="shared" si="55"/>
        <v>0</v>
      </c>
      <c r="AM388" s="190">
        <f t="shared" si="56"/>
        <v>0</v>
      </c>
      <c r="AN388" s="210"/>
      <c r="AO388" s="188">
        <f t="shared" si="57"/>
        <v>0</v>
      </c>
      <c r="AP388" s="189">
        <f t="shared" si="58"/>
        <v>0</v>
      </c>
      <c r="AQ388" s="189">
        <f t="shared" si="59"/>
        <v>0</v>
      </c>
      <c r="AR388" s="190">
        <f t="shared" si="60"/>
        <v>0</v>
      </c>
      <c r="AT388" s="188">
        <f t="shared" si="61"/>
        <v>0</v>
      </c>
      <c r="AU388" s="189">
        <f t="shared" si="62"/>
        <v>0</v>
      </c>
      <c r="AV388" s="189">
        <f t="shared" si="63"/>
        <v>0</v>
      </c>
      <c r="AW388" s="190">
        <f t="shared" si="64"/>
        <v>0</v>
      </c>
      <c r="AY388" s="188">
        <f t="shared" si="65"/>
        <v>0</v>
      </c>
      <c r="AZ388" s="189">
        <f t="shared" si="66"/>
        <v>0</v>
      </c>
      <c r="BA388" s="189">
        <f t="shared" si="67"/>
        <v>0</v>
      </c>
      <c r="BB388" s="190">
        <f t="shared" si="68"/>
        <v>0</v>
      </c>
      <c r="BD388" s="188">
        <f t="shared" si="69"/>
        <v>0</v>
      </c>
      <c r="BE388" s="189">
        <f t="shared" si="70"/>
        <v>0</v>
      </c>
      <c r="BF388" s="189">
        <f t="shared" si="71"/>
        <v>0</v>
      </c>
      <c r="BG388" s="190">
        <f t="shared" si="72"/>
        <v>0</v>
      </c>
      <c r="BH388" s="210"/>
      <c r="BI388" s="188">
        <f t="shared" si="73"/>
        <v>0</v>
      </c>
      <c r="BJ388" s="189">
        <f t="shared" si="74"/>
        <v>0</v>
      </c>
      <c r="BK388" s="189">
        <f t="shared" si="75"/>
        <v>0</v>
      </c>
      <c r="BL388" s="190">
        <f t="shared" si="76"/>
        <v>0</v>
      </c>
      <c r="BN388" s="188">
        <f t="shared" si="77"/>
        <v>0</v>
      </c>
      <c r="BO388" s="189">
        <f t="shared" si="78"/>
        <v>0</v>
      </c>
      <c r="BP388" s="189">
        <f t="shared" si="79"/>
        <v>0</v>
      </c>
      <c r="BQ388" s="190">
        <f t="shared" si="80"/>
        <v>0</v>
      </c>
      <c r="BS388" s="192">
        <f t="shared" si="81"/>
        <v>0</v>
      </c>
      <c r="BT388" s="215">
        <f t="shared" si="82"/>
        <v>0</v>
      </c>
      <c r="BU388" s="216">
        <f t="shared" si="83"/>
        <v>0</v>
      </c>
      <c r="BV388" s="217">
        <f t="shared" si="84"/>
        <v>0</v>
      </c>
      <c r="BX388" s="192">
        <f t="shared" si="85"/>
        <v>0</v>
      </c>
      <c r="BY388" s="215">
        <f t="shared" si="86"/>
        <v>0</v>
      </c>
      <c r="BZ388" s="216">
        <f t="shared" si="87"/>
        <v>0</v>
      </c>
      <c r="CA388" s="217">
        <f t="shared" si="88"/>
        <v>0</v>
      </c>
      <c r="CC388" s="192">
        <f t="shared" si="89"/>
        <v>0</v>
      </c>
      <c r="CD388" s="215">
        <f t="shared" si="90"/>
        <v>0</v>
      </c>
      <c r="CE388" s="216">
        <f t="shared" si="91"/>
        <v>0</v>
      </c>
      <c r="CF388" s="217">
        <f t="shared" si="92"/>
        <v>0</v>
      </c>
      <c r="CH388" s="197">
        <f t="shared" si="93"/>
        <v>0</v>
      </c>
      <c r="CI388" s="16" t="str">
        <f t="shared" si="94"/>
        <v/>
      </c>
      <c r="CJ388">
        <f t="shared" si="101"/>
        <v>0</v>
      </c>
      <c r="CL388" s="197">
        <f t="shared" si="95"/>
        <v>0</v>
      </c>
      <c r="CM388" s="16" t="str">
        <f t="shared" si="96"/>
        <v/>
      </c>
      <c r="CN388">
        <f t="shared" si="97"/>
        <v>0</v>
      </c>
      <c r="CP388" s="197">
        <f t="shared" si="98"/>
        <v>0</v>
      </c>
      <c r="CQ388" s="16" t="str">
        <f t="shared" si="99"/>
        <v/>
      </c>
      <c r="CR388">
        <f t="shared" si="100"/>
        <v>0</v>
      </c>
    </row>
    <row r="389" spans="1:96" ht="15" customHeight="1" thickBot="1">
      <c r="A389" s="85"/>
      <c r="B389" s="87"/>
      <c r="C389" s="63" t="s">
        <v>80</v>
      </c>
      <c r="D389" s="354" t="str">
        <f t="shared" si="47"/>
        <v/>
      </c>
      <c r="E389" s="355"/>
      <c r="F389" s="355"/>
      <c r="G389" s="355"/>
      <c r="H389" s="355"/>
      <c r="I389" s="356"/>
      <c r="J389" s="261" t="str">
        <f t="shared" si="48"/>
        <v/>
      </c>
      <c r="K389" s="261" t="str">
        <f t="shared" si="49"/>
        <v/>
      </c>
      <c r="L389" s="261" t="str">
        <f t="shared" si="50"/>
        <v/>
      </c>
      <c r="M389" s="2"/>
      <c r="N389" s="2"/>
      <c r="O389" s="2"/>
      <c r="P389" s="2"/>
      <c r="Q389" s="2"/>
      <c r="R389" s="2"/>
      <c r="S389" s="2"/>
      <c r="T389" s="2"/>
      <c r="U389" s="2"/>
      <c r="V389" s="2"/>
      <c r="W389" s="2"/>
      <c r="X389" s="2"/>
      <c r="Y389" s="2"/>
      <c r="Z389" s="2"/>
      <c r="AA389" s="2"/>
      <c r="AB389" s="2"/>
      <c r="AC389" s="2"/>
      <c r="AD389" s="2"/>
      <c r="AG389" s="197">
        <f t="shared" si="51"/>
        <v>21</v>
      </c>
      <c r="AH389" s="197">
        <f t="shared" si="52"/>
        <v>0</v>
      </c>
      <c r="AJ389" s="188">
        <f t="shared" si="53"/>
        <v>0</v>
      </c>
      <c r="AK389" s="189">
        <f t="shared" si="54"/>
        <v>0</v>
      </c>
      <c r="AL389" s="189">
        <f t="shared" si="55"/>
        <v>0</v>
      </c>
      <c r="AM389" s="190">
        <f t="shared" si="56"/>
        <v>0</v>
      </c>
      <c r="AN389" s="210"/>
      <c r="AO389" s="188">
        <f t="shared" si="57"/>
        <v>0</v>
      </c>
      <c r="AP389" s="189">
        <f t="shared" si="58"/>
        <v>0</v>
      </c>
      <c r="AQ389" s="189">
        <f t="shared" si="59"/>
        <v>0</v>
      </c>
      <c r="AR389" s="190">
        <f t="shared" si="60"/>
        <v>0</v>
      </c>
      <c r="AT389" s="188">
        <f t="shared" si="61"/>
        <v>0</v>
      </c>
      <c r="AU389" s="189">
        <f t="shared" si="62"/>
        <v>0</v>
      </c>
      <c r="AV389" s="189">
        <f t="shared" si="63"/>
        <v>0</v>
      </c>
      <c r="AW389" s="190">
        <f t="shared" si="64"/>
        <v>0</v>
      </c>
      <c r="AY389" s="188">
        <f t="shared" si="65"/>
        <v>0</v>
      </c>
      <c r="AZ389" s="189">
        <f t="shared" si="66"/>
        <v>0</v>
      </c>
      <c r="BA389" s="189">
        <f t="shared" si="67"/>
        <v>0</v>
      </c>
      <c r="BB389" s="190">
        <f t="shared" si="68"/>
        <v>0</v>
      </c>
      <c r="BD389" s="188">
        <f t="shared" si="69"/>
        <v>0</v>
      </c>
      <c r="BE389" s="189">
        <f t="shared" si="70"/>
        <v>0</v>
      </c>
      <c r="BF389" s="189">
        <f t="shared" si="71"/>
        <v>0</v>
      </c>
      <c r="BG389" s="190">
        <f t="shared" si="72"/>
        <v>0</v>
      </c>
      <c r="BH389" s="210"/>
      <c r="BI389" s="188">
        <f t="shared" si="73"/>
        <v>0</v>
      </c>
      <c r="BJ389" s="189">
        <f t="shared" si="74"/>
        <v>0</v>
      </c>
      <c r="BK389" s="189">
        <f t="shared" si="75"/>
        <v>0</v>
      </c>
      <c r="BL389" s="190">
        <f t="shared" si="76"/>
        <v>0</v>
      </c>
      <c r="BN389" s="188">
        <f t="shared" si="77"/>
        <v>0</v>
      </c>
      <c r="BO389" s="189">
        <f t="shared" si="78"/>
        <v>0</v>
      </c>
      <c r="BP389" s="189">
        <f t="shared" si="79"/>
        <v>0</v>
      </c>
      <c r="BQ389" s="190">
        <f t="shared" si="80"/>
        <v>0</v>
      </c>
      <c r="BS389" s="192">
        <f t="shared" si="81"/>
        <v>0</v>
      </c>
      <c r="BT389" s="215">
        <f t="shared" si="82"/>
        <v>0</v>
      </c>
      <c r="BU389" s="216">
        <f t="shared" si="83"/>
        <v>0</v>
      </c>
      <c r="BV389" s="217">
        <f t="shared" si="84"/>
        <v>0</v>
      </c>
      <c r="BX389" s="192">
        <f t="shared" si="85"/>
        <v>0</v>
      </c>
      <c r="BY389" s="215">
        <f t="shared" si="86"/>
        <v>0</v>
      </c>
      <c r="BZ389" s="216">
        <f t="shared" si="87"/>
        <v>0</v>
      </c>
      <c r="CA389" s="217">
        <f t="shared" si="88"/>
        <v>0</v>
      </c>
      <c r="CC389" s="192">
        <f t="shared" si="89"/>
        <v>0</v>
      </c>
      <c r="CD389" s="215">
        <f t="shared" si="90"/>
        <v>0</v>
      </c>
      <c r="CE389" s="216">
        <f t="shared" si="91"/>
        <v>0</v>
      </c>
      <c r="CF389" s="217">
        <f t="shared" si="92"/>
        <v>0</v>
      </c>
      <c r="CH389" s="197">
        <f t="shared" si="93"/>
        <v>0</v>
      </c>
      <c r="CI389" s="16" t="str">
        <f t="shared" si="94"/>
        <v/>
      </c>
      <c r="CJ389">
        <f t="shared" si="101"/>
        <v>0</v>
      </c>
      <c r="CL389" s="197">
        <f t="shared" si="95"/>
        <v>0</v>
      </c>
      <c r="CM389" s="16" t="str">
        <f t="shared" si="96"/>
        <v/>
      </c>
      <c r="CN389">
        <f t="shared" si="97"/>
        <v>0</v>
      </c>
      <c r="CP389" s="197">
        <f t="shared" si="98"/>
        <v>0</v>
      </c>
      <c r="CQ389" s="16" t="str">
        <f t="shared" si="99"/>
        <v/>
      </c>
      <c r="CR389">
        <f t="shared" si="100"/>
        <v>0</v>
      </c>
    </row>
    <row r="390" spans="1:96" ht="15" customHeight="1" thickBot="1">
      <c r="A390" s="85"/>
      <c r="B390" s="87"/>
      <c r="C390" s="63" t="s">
        <v>81</v>
      </c>
      <c r="D390" s="354" t="str">
        <f t="shared" si="47"/>
        <v/>
      </c>
      <c r="E390" s="355"/>
      <c r="F390" s="355"/>
      <c r="G390" s="355"/>
      <c r="H390" s="355"/>
      <c r="I390" s="356"/>
      <c r="J390" s="261" t="str">
        <f t="shared" si="48"/>
        <v/>
      </c>
      <c r="K390" s="261" t="str">
        <f t="shared" si="49"/>
        <v/>
      </c>
      <c r="L390" s="261" t="str">
        <f t="shared" si="50"/>
        <v/>
      </c>
      <c r="M390" s="2"/>
      <c r="N390" s="2"/>
      <c r="O390" s="2"/>
      <c r="P390" s="2"/>
      <c r="Q390" s="2"/>
      <c r="R390" s="2"/>
      <c r="S390" s="2"/>
      <c r="T390" s="2"/>
      <c r="U390" s="2"/>
      <c r="V390" s="2"/>
      <c r="W390" s="2"/>
      <c r="X390" s="2"/>
      <c r="Y390" s="2"/>
      <c r="Z390" s="2"/>
      <c r="AA390" s="2"/>
      <c r="AB390" s="2"/>
      <c r="AC390" s="2"/>
      <c r="AD390" s="2"/>
      <c r="AG390" s="197">
        <f t="shared" si="51"/>
        <v>21</v>
      </c>
      <c r="AH390" s="197">
        <f t="shared" si="52"/>
        <v>0</v>
      </c>
      <c r="AJ390" s="188">
        <f t="shared" si="53"/>
        <v>0</v>
      </c>
      <c r="AK390" s="189">
        <f t="shared" si="54"/>
        <v>0</v>
      </c>
      <c r="AL390" s="189">
        <f t="shared" si="55"/>
        <v>0</v>
      </c>
      <c r="AM390" s="190">
        <f t="shared" si="56"/>
        <v>0</v>
      </c>
      <c r="AN390" s="210"/>
      <c r="AO390" s="188">
        <f t="shared" si="57"/>
        <v>0</v>
      </c>
      <c r="AP390" s="189">
        <f t="shared" si="58"/>
        <v>0</v>
      </c>
      <c r="AQ390" s="189">
        <f t="shared" si="59"/>
        <v>0</v>
      </c>
      <c r="AR390" s="190">
        <f t="shared" si="60"/>
        <v>0</v>
      </c>
      <c r="AT390" s="188">
        <f t="shared" si="61"/>
        <v>0</v>
      </c>
      <c r="AU390" s="189">
        <f t="shared" si="62"/>
        <v>0</v>
      </c>
      <c r="AV390" s="189">
        <f t="shared" si="63"/>
        <v>0</v>
      </c>
      <c r="AW390" s="190">
        <f t="shared" si="64"/>
        <v>0</v>
      </c>
      <c r="AY390" s="188">
        <f t="shared" si="65"/>
        <v>0</v>
      </c>
      <c r="AZ390" s="189">
        <f t="shared" si="66"/>
        <v>0</v>
      </c>
      <c r="BA390" s="189">
        <f t="shared" si="67"/>
        <v>0</v>
      </c>
      <c r="BB390" s="190">
        <f t="shared" si="68"/>
        <v>0</v>
      </c>
      <c r="BD390" s="188">
        <f t="shared" si="69"/>
        <v>0</v>
      </c>
      <c r="BE390" s="189">
        <f t="shared" si="70"/>
        <v>0</v>
      </c>
      <c r="BF390" s="189">
        <f t="shared" si="71"/>
        <v>0</v>
      </c>
      <c r="BG390" s="190">
        <f t="shared" si="72"/>
        <v>0</v>
      </c>
      <c r="BH390" s="210"/>
      <c r="BI390" s="188">
        <f t="shared" si="73"/>
        <v>0</v>
      </c>
      <c r="BJ390" s="189">
        <f t="shared" si="74"/>
        <v>0</v>
      </c>
      <c r="BK390" s="189">
        <f t="shared" si="75"/>
        <v>0</v>
      </c>
      <c r="BL390" s="190">
        <f t="shared" si="76"/>
        <v>0</v>
      </c>
      <c r="BN390" s="188">
        <f t="shared" si="77"/>
        <v>0</v>
      </c>
      <c r="BO390" s="189">
        <f t="shared" si="78"/>
        <v>0</v>
      </c>
      <c r="BP390" s="189">
        <f t="shared" si="79"/>
        <v>0</v>
      </c>
      <c r="BQ390" s="190">
        <f t="shared" si="80"/>
        <v>0</v>
      </c>
      <c r="BS390" s="192">
        <f t="shared" si="81"/>
        <v>0</v>
      </c>
      <c r="BT390" s="215">
        <f t="shared" si="82"/>
        <v>0</v>
      </c>
      <c r="BU390" s="216">
        <f t="shared" si="83"/>
        <v>0</v>
      </c>
      <c r="BV390" s="217">
        <f t="shared" si="84"/>
        <v>0</v>
      </c>
      <c r="BX390" s="192">
        <f t="shared" si="85"/>
        <v>0</v>
      </c>
      <c r="BY390" s="215">
        <f t="shared" si="86"/>
        <v>0</v>
      </c>
      <c r="BZ390" s="216">
        <f t="shared" si="87"/>
        <v>0</v>
      </c>
      <c r="CA390" s="217">
        <f t="shared" si="88"/>
        <v>0</v>
      </c>
      <c r="CC390" s="192">
        <f t="shared" si="89"/>
        <v>0</v>
      </c>
      <c r="CD390" s="215">
        <f t="shared" si="90"/>
        <v>0</v>
      </c>
      <c r="CE390" s="216">
        <f t="shared" si="91"/>
        <v>0</v>
      </c>
      <c r="CF390" s="217">
        <f t="shared" si="92"/>
        <v>0</v>
      </c>
      <c r="CH390" s="197">
        <f t="shared" si="93"/>
        <v>0</v>
      </c>
      <c r="CI390" s="16" t="str">
        <f t="shared" si="94"/>
        <v/>
      </c>
      <c r="CJ390">
        <f t="shared" si="101"/>
        <v>0</v>
      </c>
      <c r="CL390" s="197">
        <f t="shared" si="95"/>
        <v>0</v>
      </c>
      <c r="CM390" s="16" t="str">
        <f t="shared" si="96"/>
        <v/>
      </c>
      <c r="CN390">
        <f t="shared" si="97"/>
        <v>0</v>
      </c>
      <c r="CP390" s="197">
        <f t="shared" si="98"/>
        <v>0</v>
      </c>
      <c r="CQ390" s="16" t="str">
        <f t="shared" si="99"/>
        <v/>
      </c>
      <c r="CR390">
        <f t="shared" si="100"/>
        <v>0</v>
      </c>
    </row>
    <row r="391" spans="1:96" ht="15" customHeight="1" thickBot="1">
      <c r="A391" s="85"/>
      <c r="B391" s="87"/>
      <c r="C391" s="63" t="s">
        <v>82</v>
      </c>
      <c r="D391" s="354" t="str">
        <f t="shared" si="47"/>
        <v/>
      </c>
      <c r="E391" s="355"/>
      <c r="F391" s="355"/>
      <c r="G391" s="355"/>
      <c r="H391" s="355"/>
      <c r="I391" s="356"/>
      <c r="J391" s="261" t="str">
        <f t="shared" si="48"/>
        <v/>
      </c>
      <c r="K391" s="261" t="str">
        <f t="shared" si="49"/>
        <v/>
      </c>
      <c r="L391" s="261" t="str">
        <f t="shared" si="50"/>
        <v/>
      </c>
      <c r="M391" s="2"/>
      <c r="N391" s="2"/>
      <c r="O391" s="2"/>
      <c r="P391" s="2"/>
      <c r="Q391" s="2"/>
      <c r="R391" s="2"/>
      <c r="S391" s="2"/>
      <c r="T391" s="2"/>
      <c r="U391" s="2"/>
      <c r="V391" s="2"/>
      <c r="W391" s="2"/>
      <c r="X391" s="2"/>
      <c r="Y391" s="2"/>
      <c r="Z391" s="2"/>
      <c r="AA391" s="2"/>
      <c r="AB391" s="2"/>
      <c r="AC391" s="2"/>
      <c r="AD391" s="2"/>
      <c r="AG391" s="197">
        <f t="shared" si="51"/>
        <v>21</v>
      </c>
      <c r="AH391" s="197">
        <f t="shared" si="52"/>
        <v>0</v>
      </c>
      <c r="AJ391" s="188">
        <f t="shared" si="53"/>
        <v>0</v>
      </c>
      <c r="AK391" s="189">
        <f t="shared" si="54"/>
        <v>0</v>
      </c>
      <c r="AL391" s="189">
        <f t="shared" si="55"/>
        <v>0</v>
      </c>
      <c r="AM391" s="190">
        <f t="shared" si="56"/>
        <v>0</v>
      </c>
      <c r="AN391" s="210"/>
      <c r="AO391" s="188">
        <f t="shared" si="57"/>
        <v>0</v>
      </c>
      <c r="AP391" s="189">
        <f t="shared" si="58"/>
        <v>0</v>
      </c>
      <c r="AQ391" s="189">
        <f t="shared" si="59"/>
        <v>0</v>
      </c>
      <c r="AR391" s="190">
        <f t="shared" si="60"/>
        <v>0</v>
      </c>
      <c r="AT391" s="188">
        <f t="shared" si="61"/>
        <v>0</v>
      </c>
      <c r="AU391" s="189">
        <f t="shared" si="62"/>
        <v>0</v>
      </c>
      <c r="AV391" s="189">
        <f t="shared" si="63"/>
        <v>0</v>
      </c>
      <c r="AW391" s="190">
        <f t="shared" si="64"/>
        <v>0</v>
      </c>
      <c r="AY391" s="188">
        <f t="shared" si="65"/>
        <v>0</v>
      </c>
      <c r="AZ391" s="189">
        <f t="shared" si="66"/>
        <v>0</v>
      </c>
      <c r="BA391" s="189">
        <f t="shared" si="67"/>
        <v>0</v>
      </c>
      <c r="BB391" s="190">
        <f t="shared" si="68"/>
        <v>0</v>
      </c>
      <c r="BD391" s="188">
        <f t="shared" si="69"/>
        <v>0</v>
      </c>
      <c r="BE391" s="189">
        <f t="shared" si="70"/>
        <v>0</v>
      </c>
      <c r="BF391" s="189">
        <f t="shared" si="71"/>
        <v>0</v>
      </c>
      <c r="BG391" s="190">
        <f t="shared" si="72"/>
        <v>0</v>
      </c>
      <c r="BH391" s="210"/>
      <c r="BI391" s="188">
        <f t="shared" si="73"/>
        <v>0</v>
      </c>
      <c r="BJ391" s="189">
        <f t="shared" si="74"/>
        <v>0</v>
      </c>
      <c r="BK391" s="189">
        <f t="shared" si="75"/>
        <v>0</v>
      </c>
      <c r="BL391" s="190">
        <f t="shared" si="76"/>
        <v>0</v>
      </c>
      <c r="BN391" s="188">
        <f t="shared" si="77"/>
        <v>0</v>
      </c>
      <c r="BO391" s="189">
        <f t="shared" si="78"/>
        <v>0</v>
      </c>
      <c r="BP391" s="189">
        <f t="shared" si="79"/>
        <v>0</v>
      </c>
      <c r="BQ391" s="190">
        <f t="shared" si="80"/>
        <v>0</v>
      </c>
      <c r="BS391" s="192">
        <f t="shared" si="81"/>
        <v>0</v>
      </c>
      <c r="BT391" s="215">
        <f t="shared" si="82"/>
        <v>0</v>
      </c>
      <c r="BU391" s="216">
        <f t="shared" si="83"/>
        <v>0</v>
      </c>
      <c r="BV391" s="217">
        <f t="shared" si="84"/>
        <v>0</v>
      </c>
      <c r="BX391" s="192">
        <f t="shared" si="85"/>
        <v>0</v>
      </c>
      <c r="BY391" s="215">
        <f t="shared" si="86"/>
        <v>0</v>
      </c>
      <c r="BZ391" s="216">
        <f t="shared" si="87"/>
        <v>0</v>
      </c>
      <c r="CA391" s="217">
        <f t="shared" si="88"/>
        <v>0</v>
      </c>
      <c r="CC391" s="192">
        <f t="shared" si="89"/>
        <v>0</v>
      </c>
      <c r="CD391" s="215">
        <f t="shared" si="90"/>
        <v>0</v>
      </c>
      <c r="CE391" s="216">
        <f t="shared" si="91"/>
        <v>0</v>
      </c>
      <c r="CF391" s="217">
        <f t="shared" si="92"/>
        <v>0</v>
      </c>
      <c r="CH391" s="197">
        <f t="shared" si="93"/>
        <v>0</v>
      </c>
      <c r="CI391" s="16" t="str">
        <f t="shared" si="94"/>
        <v/>
      </c>
      <c r="CJ391">
        <f t="shared" si="101"/>
        <v>0</v>
      </c>
      <c r="CL391" s="197">
        <f t="shared" si="95"/>
        <v>0</v>
      </c>
      <c r="CM391" s="16" t="str">
        <f t="shared" si="96"/>
        <v/>
      </c>
      <c r="CN391">
        <f t="shared" si="97"/>
        <v>0</v>
      </c>
      <c r="CP391" s="197">
        <f t="shared" si="98"/>
        <v>0</v>
      </c>
      <c r="CQ391" s="16" t="str">
        <f t="shared" si="99"/>
        <v/>
      </c>
      <c r="CR391">
        <f t="shared" si="100"/>
        <v>0</v>
      </c>
    </row>
    <row r="392" spans="1:96" ht="15" customHeight="1" thickBot="1">
      <c r="A392" s="85"/>
      <c r="B392" s="87"/>
      <c r="C392" s="63" t="s">
        <v>83</v>
      </c>
      <c r="D392" s="354" t="str">
        <f t="shared" si="47"/>
        <v/>
      </c>
      <c r="E392" s="355"/>
      <c r="F392" s="355"/>
      <c r="G392" s="355"/>
      <c r="H392" s="355"/>
      <c r="I392" s="356"/>
      <c r="J392" s="261" t="str">
        <f t="shared" si="48"/>
        <v/>
      </c>
      <c r="K392" s="261" t="str">
        <f t="shared" si="49"/>
        <v/>
      </c>
      <c r="L392" s="261" t="str">
        <f t="shared" si="50"/>
        <v/>
      </c>
      <c r="M392" s="2"/>
      <c r="N392" s="2"/>
      <c r="O392" s="2"/>
      <c r="P392" s="2"/>
      <c r="Q392" s="2"/>
      <c r="R392" s="2"/>
      <c r="S392" s="2"/>
      <c r="T392" s="2"/>
      <c r="U392" s="2"/>
      <c r="V392" s="2"/>
      <c r="W392" s="2"/>
      <c r="X392" s="2"/>
      <c r="Y392" s="2"/>
      <c r="Z392" s="2"/>
      <c r="AA392" s="2"/>
      <c r="AB392" s="2"/>
      <c r="AC392" s="2"/>
      <c r="AD392" s="2"/>
      <c r="AG392" s="197">
        <f t="shared" si="51"/>
        <v>21</v>
      </c>
      <c r="AH392" s="197">
        <f t="shared" si="52"/>
        <v>0</v>
      </c>
      <c r="AJ392" s="188">
        <f t="shared" si="53"/>
        <v>0</v>
      </c>
      <c r="AK392" s="189">
        <f t="shared" si="54"/>
        <v>0</v>
      </c>
      <c r="AL392" s="189">
        <f t="shared" si="55"/>
        <v>0</v>
      </c>
      <c r="AM392" s="190">
        <f t="shared" si="56"/>
        <v>0</v>
      </c>
      <c r="AN392" s="210"/>
      <c r="AO392" s="188">
        <f t="shared" si="57"/>
        <v>0</v>
      </c>
      <c r="AP392" s="189">
        <f t="shared" si="58"/>
        <v>0</v>
      </c>
      <c r="AQ392" s="189">
        <f t="shared" si="59"/>
        <v>0</v>
      </c>
      <c r="AR392" s="190">
        <f t="shared" si="60"/>
        <v>0</v>
      </c>
      <c r="AT392" s="188">
        <f t="shared" si="61"/>
        <v>0</v>
      </c>
      <c r="AU392" s="189">
        <f t="shared" si="62"/>
        <v>0</v>
      </c>
      <c r="AV392" s="189">
        <f t="shared" si="63"/>
        <v>0</v>
      </c>
      <c r="AW392" s="190">
        <f t="shared" si="64"/>
        <v>0</v>
      </c>
      <c r="AY392" s="188">
        <f t="shared" si="65"/>
        <v>0</v>
      </c>
      <c r="AZ392" s="189">
        <f t="shared" si="66"/>
        <v>0</v>
      </c>
      <c r="BA392" s="189">
        <f t="shared" si="67"/>
        <v>0</v>
      </c>
      <c r="BB392" s="190">
        <f t="shared" si="68"/>
        <v>0</v>
      </c>
      <c r="BD392" s="188">
        <f t="shared" si="69"/>
        <v>0</v>
      </c>
      <c r="BE392" s="189">
        <f t="shared" si="70"/>
        <v>0</v>
      </c>
      <c r="BF392" s="189">
        <f t="shared" si="71"/>
        <v>0</v>
      </c>
      <c r="BG392" s="190">
        <f t="shared" si="72"/>
        <v>0</v>
      </c>
      <c r="BH392" s="210"/>
      <c r="BI392" s="188">
        <f t="shared" si="73"/>
        <v>0</v>
      </c>
      <c r="BJ392" s="189">
        <f t="shared" si="74"/>
        <v>0</v>
      </c>
      <c r="BK392" s="189">
        <f t="shared" si="75"/>
        <v>0</v>
      </c>
      <c r="BL392" s="190">
        <f t="shared" si="76"/>
        <v>0</v>
      </c>
      <c r="BN392" s="188">
        <f t="shared" si="77"/>
        <v>0</v>
      </c>
      <c r="BO392" s="189">
        <f t="shared" si="78"/>
        <v>0</v>
      </c>
      <c r="BP392" s="189">
        <f t="shared" si="79"/>
        <v>0</v>
      </c>
      <c r="BQ392" s="190">
        <f t="shared" si="80"/>
        <v>0</v>
      </c>
      <c r="BS392" s="192">
        <f t="shared" si="81"/>
        <v>0</v>
      </c>
      <c r="BT392" s="215">
        <f t="shared" si="82"/>
        <v>0</v>
      </c>
      <c r="BU392" s="216">
        <f t="shared" si="83"/>
        <v>0</v>
      </c>
      <c r="BV392" s="217">
        <f t="shared" si="84"/>
        <v>0</v>
      </c>
      <c r="BX392" s="192">
        <f t="shared" si="85"/>
        <v>0</v>
      </c>
      <c r="BY392" s="215">
        <f t="shared" si="86"/>
        <v>0</v>
      </c>
      <c r="BZ392" s="216">
        <f t="shared" si="87"/>
        <v>0</v>
      </c>
      <c r="CA392" s="217">
        <f t="shared" si="88"/>
        <v>0</v>
      </c>
      <c r="CC392" s="192">
        <f t="shared" si="89"/>
        <v>0</v>
      </c>
      <c r="CD392" s="215">
        <f t="shared" si="90"/>
        <v>0</v>
      </c>
      <c r="CE392" s="216">
        <f t="shared" si="91"/>
        <v>0</v>
      </c>
      <c r="CF392" s="217">
        <f t="shared" si="92"/>
        <v>0</v>
      </c>
      <c r="CH392" s="197">
        <f t="shared" si="93"/>
        <v>0</v>
      </c>
      <c r="CI392" s="16" t="str">
        <f t="shared" si="94"/>
        <v/>
      </c>
      <c r="CJ392">
        <f t="shared" si="101"/>
        <v>0</v>
      </c>
      <c r="CL392" s="197">
        <f t="shared" si="95"/>
        <v>0</v>
      </c>
      <c r="CM392" s="16" t="str">
        <f t="shared" si="96"/>
        <v/>
      </c>
      <c r="CN392">
        <f t="shared" si="97"/>
        <v>0</v>
      </c>
      <c r="CP392" s="197">
        <f t="shared" si="98"/>
        <v>0</v>
      </c>
      <c r="CQ392" s="16" t="str">
        <f t="shared" si="99"/>
        <v/>
      </c>
      <c r="CR392">
        <f t="shared" si="100"/>
        <v>0</v>
      </c>
    </row>
    <row r="393" spans="1:96" ht="15" customHeight="1" thickBot="1">
      <c r="A393" s="85"/>
      <c r="B393" s="87"/>
      <c r="C393" s="63" t="s">
        <v>84</v>
      </c>
      <c r="D393" s="354" t="str">
        <f t="shared" si="47"/>
        <v/>
      </c>
      <c r="E393" s="355"/>
      <c r="F393" s="355"/>
      <c r="G393" s="355"/>
      <c r="H393" s="355"/>
      <c r="I393" s="356"/>
      <c r="J393" s="261" t="str">
        <f t="shared" si="48"/>
        <v/>
      </c>
      <c r="K393" s="261" t="str">
        <f t="shared" si="49"/>
        <v/>
      </c>
      <c r="L393" s="261" t="str">
        <f t="shared" si="50"/>
        <v/>
      </c>
      <c r="M393" s="2"/>
      <c r="N393" s="2"/>
      <c r="O393" s="2"/>
      <c r="P393" s="2"/>
      <c r="Q393" s="2"/>
      <c r="R393" s="2"/>
      <c r="S393" s="2"/>
      <c r="T393" s="2"/>
      <c r="U393" s="2"/>
      <c r="V393" s="2"/>
      <c r="W393" s="2"/>
      <c r="X393" s="2"/>
      <c r="Y393" s="2"/>
      <c r="Z393" s="2"/>
      <c r="AA393" s="2"/>
      <c r="AB393" s="2"/>
      <c r="AC393" s="2"/>
      <c r="AD393" s="2"/>
      <c r="AG393" s="197">
        <f t="shared" si="51"/>
        <v>21</v>
      </c>
      <c r="AH393" s="197">
        <f t="shared" si="52"/>
        <v>0</v>
      </c>
      <c r="AJ393" s="188">
        <f t="shared" si="53"/>
        <v>0</v>
      </c>
      <c r="AK393" s="189">
        <f t="shared" si="54"/>
        <v>0</v>
      </c>
      <c r="AL393" s="189">
        <f t="shared" si="55"/>
        <v>0</v>
      </c>
      <c r="AM393" s="190">
        <f t="shared" si="56"/>
        <v>0</v>
      </c>
      <c r="AN393" s="210"/>
      <c r="AO393" s="188">
        <f t="shared" si="57"/>
        <v>0</v>
      </c>
      <c r="AP393" s="189">
        <f t="shared" si="58"/>
        <v>0</v>
      </c>
      <c r="AQ393" s="189">
        <f t="shared" si="59"/>
        <v>0</v>
      </c>
      <c r="AR393" s="190">
        <f t="shared" si="60"/>
        <v>0</v>
      </c>
      <c r="AT393" s="188">
        <f t="shared" si="61"/>
        <v>0</v>
      </c>
      <c r="AU393" s="189">
        <f t="shared" si="62"/>
        <v>0</v>
      </c>
      <c r="AV393" s="189">
        <f t="shared" si="63"/>
        <v>0</v>
      </c>
      <c r="AW393" s="190">
        <f t="shared" si="64"/>
        <v>0</v>
      </c>
      <c r="AY393" s="188">
        <f t="shared" si="65"/>
        <v>0</v>
      </c>
      <c r="AZ393" s="189">
        <f t="shared" si="66"/>
        <v>0</v>
      </c>
      <c r="BA393" s="189">
        <f t="shared" si="67"/>
        <v>0</v>
      </c>
      <c r="BB393" s="190">
        <f t="shared" si="68"/>
        <v>0</v>
      </c>
      <c r="BD393" s="188">
        <f t="shared" si="69"/>
        <v>0</v>
      </c>
      <c r="BE393" s="189">
        <f t="shared" si="70"/>
        <v>0</v>
      </c>
      <c r="BF393" s="189">
        <f t="shared" si="71"/>
        <v>0</v>
      </c>
      <c r="BG393" s="190">
        <f t="shared" si="72"/>
        <v>0</v>
      </c>
      <c r="BH393" s="210"/>
      <c r="BI393" s="188">
        <f t="shared" si="73"/>
        <v>0</v>
      </c>
      <c r="BJ393" s="189">
        <f t="shared" si="74"/>
        <v>0</v>
      </c>
      <c r="BK393" s="189">
        <f t="shared" si="75"/>
        <v>0</v>
      </c>
      <c r="BL393" s="190">
        <f t="shared" si="76"/>
        <v>0</v>
      </c>
      <c r="BN393" s="188">
        <f t="shared" si="77"/>
        <v>0</v>
      </c>
      <c r="BO393" s="189">
        <f t="shared" si="78"/>
        <v>0</v>
      </c>
      <c r="BP393" s="189">
        <f t="shared" si="79"/>
        <v>0</v>
      </c>
      <c r="BQ393" s="190">
        <f t="shared" si="80"/>
        <v>0</v>
      </c>
      <c r="BS393" s="192">
        <f t="shared" si="81"/>
        <v>0</v>
      </c>
      <c r="BT393" s="215">
        <f t="shared" si="82"/>
        <v>0</v>
      </c>
      <c r="BU393" s="216">
        <f t="shared" si="83"/>
        <v>0</v>
      </c>
      <c r="BV393" s="217">
        <f t="shared" si="84"/>
        <v>0</v>
      </c>
      <c r="BX393" s="192">
        <f t="shared" si="85"/>
        <v>0</v>
      </c>
      <c r="BY393" s="215">
        <f t="shared" si="86"/>
        <v>0</v>
      </c>
      <c r="BZ393" s="216">
        <f t="shared" si="87"/>
        <v>0</v>
      </c>
      <c r="CA393" s="217">
        <f t="shared" si="88"/>
        <v>0</v>
      </c>
      <c r="CC393" s="192">
        <f t="shared" si="89"/>
        <v>0</v>
      </c>
      <c r="CD393" s="215">
        <f t="shared" si="90"/>
        <v>0</v>
      </c>
      <c r="CE393" s="216">
        <f t="shared" si="91"/>
        <v>0</v>
      </c>
      <c r="CF393" s="217">
        <f t="shared" si="92"/>
        <v>0</v>
      </c>
      <c r="CH393" s="197">
        <f t="shared" si="93"/>
        <v>0</v>
      </c>
      <c r="CI393" s="16" t="str">
        <f t="shared" si="94"/>
        <v/>
      </c>
      <c r="CJ393">
        <f t="shared" si="101"/>
        <v>0</v>
      </c>
      <c r="CL393" s="197">
        <f t="shared" si="95"/>
        <v>0</v>
      </c>
      <c r="CM393" s="16" t="str">
        <f t="shared" si="96"/>
        <v/>
      </c>
      <c r="CN393">
        <f t="shared" si="97"/>
        <v>0</v>
      </c>
      <c r="CP393" s="197">
        <f t="shared" si="98"/>
        <v>0</v>
      </c>
      <c r="CQ393" s="16" t="str">
        <f t="shared" si="99"/>
        <v/>
      </c>
      <c r="CR393">
        <f t="shared" si="100"/>
        <v>0</v>
      </c>
    </row>
    <row r="394" spans="1:96" ht="15" customHeight="1" thickBot="1">
      <c r="A394" s="85"/>
      <c r="B394" s="87"/>
      <c r="C394" s="63" t="s">
        <v>85</v>
      </c>
      <c r="D394" s="354" t="str">
        <f t="shared" si="47"/>
        <v/>
      </c>
      <c r="E394" s="355"/>
      <c r="F394" s="355"/>
      <c r="G394" s="355"/>
      <c r="H394" s="355"/>
      <c r="I394" s="356"/>
      <c r="J394" s="261" t="str">
        <f t="shared" si="48"/>
        <v/>
      </c>
      <c r="K394" s="261" t="str">
        <f t="shared" si="49"/>
        <v/>
      </c>
      <c r="L394" s="261" t="str">
        <f t="shared" si="50"/>
        <v/>
      </c>
      <c r="M394" s="2"/>
      <c r="N394" s="2"/>
      <c r="O394" s="2"/>
      <c r="P394" s="2"/>
      <c r="Q394" s="2"/>
      <c r="R394" s="2"/>
      <c r="S394" s="2"/>
      <c r="T394" s="2"/>
      <c r="U394" s="2"/>
      <c r="V394" s="2"/>
      <c r="W394" s="2"/>
      <c r="X394" s="2"/>
      <c r="Y394" s="2"/>
      <c r="Z394" s="2"/>
      <c r="AA394" s="2"/>
      <c r="AB394" s="2"/>
      <c r="AC394" s="2"/>
      <c r="AD394" s="2"/>
      <c r="AG394" s="197">
        <f t="shared" si="51"/>
        <v>21</v>
      </c>
      <c r="AH394" s="197">
        <f t="shared" si="52"/>
        <v>0</v>
      </c>
      <c r="AJ394" s="188">
        <f t="shared" si="53"/>
        <v>0</v>
      </c>
      <c r="AK394" s="189">
        <f t="shared" si="54"/>
        <v>0</v>
      </c>
      <c r="AL394" s="189">
        <f t="shared" si="55"/>
        <v>0</v>
      </c>
      <c r="AM394" s="190">
        <f t="shared" si="56"/>
        <v>0</v>
      </c>
      <c r="AN394" s="210"/>
      <c r="AO394" s="188">
        <f t="shared" si="57"/>
        <v>0</v>
      </c>
      <c r="AP394" s="189">
        <f t="shared" si="58"/>
        <v>0</v>
      </c>
      <c r="AQ394" s="189">
        <f t="shared" si="59"/>
        <v>0</v>
      </c>
      <c r="AR394" s="190">
        <f t="shared" si="60"/>
        <v>0</v>
      </c>
      <c r="AT394" s="188">
        <f t="shared" si="61"/>
        <v>0</v>
      </c>
      <c r="AU394" s="189">
        <f t="shared" si="62"/>
        <v>0</v>
      </c>
      <c r="AV394" s="189">
        <f t="shared" si="63"/>
        <v>0</v>
      </c>
      <c r="AW394" s="190">
        <f t="shared" si="64"/>
        <v>0</v>
      </c>
      <c r="AY394" s="188">
        <f t="shared" si="65"/>
        <v>0</v>
      </c>
      <c r="AZ394" s="189">
        <f t="shared" si="66"/>
        <v>0</v>
      </c>
      <c r="BA394" s="189">
        <f t="shared" si="67"/>
        <v>0</v>
      </c>
      <c r="BB394" s="190">
        <f t="shared" si="68"/>
        <v>0</v>
      </c>
      <c r="BD394" s="188">
        <f t="shared" si="69"/>
        <v>0</v>
      </c>
      <c r="BE394" s="189">
        <f t="shared" si="70"/>
        <v>0</v>
      </c>
      <c r="BF394" s="189">
        <f t="shared" si="71"/>
        <v>0</v>
      </c>
      <c r="BG394" s="190">
        <f t="shared" si="72"/>
        <v>0</v>
      </c>
      <c r="BH394" s="210"/>
      <c r="BI394" s="188">
        <f t="shared" si="73"/>
        <v>0</v>
      </c>
      <c r="BJ394" s="189">
        <f t="shared" si="74"/>
        <v>0</v>
      </c>
      <c r="BK394" s="189">
        <f t="shared" si="75"/>
        <v>0</v>
      </c>
      <c r="BL394" s="190">
        <f t="shared" si="76"/>
        <v>0</v>
      </c>
      <c r="BN394" s="188">
        <f t="shared" si="77"/>
        <v>0</v>
      </c>
      <c r="BO394" s="189">
        <f t="shared" si="78"/>
        <v>0</v>
      </c>
      <c r="BP394" s="189">
        <f t="shared" si="79"/>
        <v>0</v>
      </c>
      <c r="BQ394" s="190">
        <f t="shared" si="80"/>
        <v>0</v>
      </c>
      <c r="BS394" s="192">
        <f t="shared" si="81"/>
        <v>0</v>
      </c>
      <c r="BT394" s="215">
        <f t="shared" si="82"/>
        <v>0</v>
      </c>
      <c r="BU394" s="216">
        <f t="shared" si="83"/>
        <v>0</v>
      </c>
      <c r="BV394" s="217">
        <f t="shared" si="84"/>
        <v>0</v>
      </c>
      <c r="BX394" s="192">
        <f t="shared" si="85"/>
        <v>0</v>
      </c>
      <c r="BY394" s="215">
        <f t="shared" si="86"/>
        <v>0</v>
      </c>
      <c r="BZ394" s="216">
        <f t="shared" si="87"/>
        <v>0</v>
      </c>
      <c r="CA394" s="217">
        <f t="shared" si="88"/>
        <v>0</v>
      </c>
      <c r="CC394" s="192">
        <f t="shared" si="89"/>
        <v>0</v>
      </c>
      <c r="CD394" s="215">
        <f t="shared" si="90"/>
        <v>0</v>
      </c>
      <c r="CE394" s="216">
        <f t="shared" si="91"/>
        <v>0</v>
      </c>
      <c r="CF394" s="217">
        <f t="shared" si="92"/>
        <v>0</v>
      </c>
      <c r="CH394" s="197">
        <f t="shared" si="93"/>
        <v>0</v>
      </c>
      <c r="CI394" s="16" t="str">
        <f t="shared" si="94"/>
        <v/>
      </c>
      <c r="CJ394">
        <f t="shared" si="101"/>
        <v>0</v>
      </c>
      <c r="CL394" s="197">
        <f t="shared" si="95"/>
        <v>0</v>
      </c>
      <c r="CM394" s="16" t="str">
        <f t="shared" si="96"/>
        <v/>
      </c>
      <c r="CN394">
        <f t="shared" si="97"/>
        <v>0</v>
      </c>
      <c r="CP394" s="197">
        <f t="shared" si="98"/>
        <v>0</v>
      </c>
      <c r="CQ394" s="16" t="str">
        <f t="shared" si="99"/>
        <v/>
      </c>
      <c r="CR394">
        <f t="shared" si="100"/>
        <v>0</v>
      </c>
    </row>
    <row r="395" spans="1:96" ht="15" customHeight="1" thickBot="1">
      <c r="A395" s="85"/>
      <c r="B395" s="87"/>
      <c r="C395" s="63" t="s">
        <v>86</v>
      </c>
      <c r="D395" s="354" t="str">
        <f t="shared" si="47"/>
        <v/>
      </c>
      <c r="E395" s="355"/>
      <c r="F395" s="355"/>
      <c r="G395" s="355"/>
      <c r="H395" s="355"/>
      <c r="I395" s="356"/>
      <c r="J395" s="261" t="str">
        <f t="shared" si="48"/>
        <v/>
      </c>
      <c r="K395" s="261" t="str">
        <f t="shared" si="49"/>
        <v/>
      </c>
      <c r="L395" s="261" t="str">
        <f t="shared" si="50"/>
        <v/>
      </c>
      <c r="M395" s="2"/>
      <c r="N395" s="2"/>
      <c r="O395" s="2"/>
      <c r="P395" s="2"/>
      <c r="Q395" s="2"/>
      <c r="R395" s="2"/>
      <c r="S395" s="2"/>
      <c r="T395" s="2"/>
      <c r="U395" s="2"/>
      <c r="V395" s="2"/>
      <c r="W395" s="2"/>
      <c r="X395" s="2"/>
      <c r="Y395" s="2"/>
      <c r="Z395" s="2"/>
      <c r="AA395" s="2"/>
      <c r="AB395" s="2"/>
      <c r="AC395" s="2"/>
      <c r="AD395" s="2"/>
      <c r="AG395" s="197">
        <f t="shared" si="51"/>
        <v>21</v>
      </c>
      <c r="AH395" s="197">
        <f t="shared" si="52"/>
        <v>0</v>
      </c>
      <c r="AJ395" s="188">
        <f t="shared" si="53"/>
        <v>0</v>
      </c>
      <c r="AK395" s="189">
        <f t="shared" si="54"/>
        <v>0</v>
      </c>
      <c r="AL395" s="189">
        <f t="shared" si="55"/>
        <v>0</v>
      </c>
      <c r="AM395" s="190">
        <f t="shared" si="56"/>
        <v>0</v>
      </c>
      <c r="AN395" s="210"/>
      <c r="AO395" s="188">
        <f t="shared" si="57"/>
        <v>0</v>
      </c>
      <c r="AP395" s="189">
        <f t="shared" si="58"/>
        <v>0</v>
      </c>
      <c r="AQ395" s="189">
        <f t="shared" si="59"/>
        <v>0</v>
      </c>
      <c r="AR395" s="190">
        <f t="shared" si="60"/>
        <v>0</v>
      </c>
      <c r="AT395" s="188">
        <f t="shared" si="61"/>
        <v>0</v>
      </c>
      <c r="AU395" s="189">
        <f t="shared" si="62"/>
        <v>0</v>
      </c>
      <c r="AV395" s="189">
        <f t="shared" si="63"/>
        <v>0</v>
      </c>
      <c r="AW395" s="190">
        <f t="shared" si="64"/>
        <v>0</v>
      </c>
      <c r="AY395" s="188">
        <f t="shared" si="65"/>
        <v>0</v>
      </c>
      <c r="AZ395" s="189">
        <f t="shared" si="66"/>
        <v>0</v>
      </c>
      <c r="BA395" s="189">
        <f t="shared" si="67"/>
        <v>0</v>
      </c>
      <c r="BB395" s="190">
        <f t="shared" si="68"/>
        <v>0</v>
      </c>
      <c r="BD395" s="188">
        <f t="shared" si="69"/>
        <v>0</v>
      </c>
      <c r="BE395" s="189">
        <f t="shared" si="70"/>
        <v>0</v>
      </c>
      <c r="BF395" s="189">
        <f t="shared" si="71"/>
        <v>0</v>
      </c>
      <c r="BG395" s="190">
        <f t="shared" si="72"/>
        <v>0</v>
      </c>
      <c r="BH395" s="210"/>
      <c r="BI395" s="188">
        <f t="shared" si="73"/>
        <v>0</v>
      </c>
      <c r="BJ395" s="189">
        <f t="shared" si="74"/>
        <v>0</v>
      </c>
      <c r="BK395" s="189">
        <f t="shared" si="75"/>
        <v>0</v>
      </c>
      <c r="BL395" s="190">
        <f t="shared" si="76"/>
        <v>0</v>
      </c>
      <c r="BN395" s="188">
        <f t="shared" si="77"/>
        <v>0</v>
      </c>
      <c r="BO395" s="189">
        <f t="shared" si="78"/>
        <v>0</v>
      </c>
      <c r="BP395" s="189">
        <f t="shared" si="79"/>
        <v>0</v>
      </c>
      <c r="BQ395" s="190">
        <f t="shared" si="80"/>
        <v>0</v>
      </c>
      <c r="BS395" s="192">
        <f t="shared" si="81"/>
        <v>0</v>
      </c>
      <c r="BT395" s="215">
        <f t="shared" si="82"/>
        <v>0</v>
      </c>
      <c r="BU395" s="216">
        <f t="shared" si="83"/>
        <v>0</v>
      </c>
      <c r="BV395" s="217">
        <f t="shared" si="84"/>
        <v>0</v>
      </c>
      <c r="BX395" s="192">
        <f t="shared" si="85"/>
        <v>0</v>
      </c>
      <c r="BY395" s="215">
        <f t="shared" si="86"/>
        <v>0</v>
      </c>
      <c r="BZ395" s="216">
        <f t="shared" si="87"/>
        <v>0</v>
      </c>
      <c r="CA395" s="217">
        <f t="shared" si="88"/>
        <v>0</v>
      </c>
      <c r="CC395" s="192">
        <f t="shared" si="89"/>
        <v>0</v>
      </c>
      <c r="CD395" s="215">
        <f t="shared" si="90"/>
        <v>0</v>
      </c>
      <c r="CE395" s="216">
        <f t="shared" si="91"/>
        <v>0</v>
      </c>
      <c r="CF395" s="217">
        <f t="shared" si="92"/>
        <v>0</v>
      </c>
      <c r="CH395" s="197">
        <f t="shared" si="93"/>
        <v>0</v>
      </c>
      <c r="CI395" s="16" t="str">
        <f t="shared" si="94"/>
        <v/>
      </c>
      <c r="CJ395">
        <f t="shared" si="101"/>
        <v>0</v>
      </c>
      <c r="CL395" s="197">
        <f t="shared" si="95"/>
        <v>0</v>
      </c>
      <c r="CM395" s="16" t="str">
        <f t="shared" si="96"/>
        <v/>
      </c>
      <c r="CN395">
        <f t="shared" si="97"/>
        <v>0</v>
      </c>
      <c r="CP395" s="197">
        <f t="shared" si="98"/>
        <v>0</v>
      </c>
      <c r="CQ395" s="16" t="str">
        <f t="shared" si="99"/>
        <v/>
      </c>
      <c r="CR395">
        <f t="shared" si="100"/>
        <v>0</v>
      </c>
    </row>
    <row r="396" spans="1:96" ht="15" customHeight="1" thickBot="1">
      <c r="A396" s="85"/>
      <c r="B396" s="87"/>
      <c r="C396" s="63" t="s">
        <v>87</v>
      </c>
      <c r="D396" s="354" t="str">
        <f t="shared" si="47"/>
        <v/>
      </c>
      <c r="E396" s="355"/>
      <c r="F396" s="355"/>
      <c r="G396" s="355"/>
      <c r="H396" s="355"/>
      <c r="I396" s="356"/>
      <c r="J396" s="261" t="str">
        <f t="shared" si="48"/>
        <v/>
      </c>
      <c r="K396" s="261" t="str">
        <f t="shared" si="49"/>
        <v/>
      </c>
      <c r="L396" s="261" t="str">
        <f t="shared" si="50"/>
        <v/>
      </c>
      <c r="M396" s="2"/>
      <c r="N396" s="2"/>
      <c r="O396" s="2"/>
      <c r="P396" s="2"/>
      <c r="Q396" s="2"/>
      <c r="R396" s="2"/>
      <c r="S396" s="2"/>
      <c r="T396" s="2"/>
      <c r="U396" s="2"/>
      <c r="V396" s="2"/>
      <c r="W396" s="2"/>
      <c r="X396" s="2"/>
      <c r="Y396" s="2"/>
      <c r="Z396" s="2"/>
      <c r="AA396" s="2"/>
      <c r="AB396" s="2"/>
      <c r="AC396" s="2"/>
      <c r="AD396" s="2"/>
      <c r="AG396" s="197">
        <f t="shared" si="51"/>
        <v>21</v>
      </c>
      <c r="AH396" s="197">
        <f t="shared" si="52"/>
        <v>0</v>
      </c>
      <c r="AJ396" s="188">
        <f t="shared" si="53"/>
        <v>0</v>
      </c>
      <c r="AK396" s="189">
        <f t="shared" si="54"/>
        <v>0</v>
      </c>
      <c r="AL396" s="189">
        <f t="shared" si="55"/>
        <v>0</v>
      </c>
      <c r="AM396" s="190">
        <f t="shared" si="56"/>
        <v>0</v>
      </c>
      <c r="AN396" s="210"/>
      <c r="AO396" s="188">
        <f t="shared" si="57"/>
        <v>0</v>
      </c>
      <c r="AP396" s="189">
        <f t="shared" si="58"/>
        <v>0</v>
      </c>
      <c r="AQ396" s="189">
        <f t="shared" si="59"/>
        <v>0</v>
      </c>
      <c r="AR396" s="190">
        <f t="shared" si="60"/>
        <v>0</v>
      </c>
      <c r="AT396" s="188">
        <f t="shared" si="61"/>
        <v>0</v>
      </c>
      <c r="AU396" s="189">
        <f t="shared" si="62"/>
        <v>0</v>
      </c>
      <c r="AV396" s="189">
        <f t="shared" si="63"/>
        <v>0</v>
      </c>
      <c r="AW396" s="190">
        <f t="shared" si="64"/>
        <v>0</v>
      </c>
      <c r="AY396" s="188">
        <f t="shared" si="65"/>
        <v>0</v>
      </c>
      <c r="AZ396" s="189">
        <f t="shared" si="66"/>
        <v>0</v>
      </c>
      <c r="BA396" s="189">
        <f t="shared" si="67"/>
        <v>0</v>
      </c>
      <c r="BB396" s="190">
        <f t="shared" si="68"/>
        <v>0</v>
      </c>
      <c r="BD396" s="188">
        <f t="shared" si="69"/>
        <v>0</v>
      </c>
      <c r="BE396" s="189">
        <f t="shared" si="70"/>
        <v>0</v>
      </c>
      <c r="BF396" s="189">
        <f t="shared" si="71"/>
        <v>0</v>
      </c>
      <c r="BG396" s="190">
        <f t="shared" si="72"/>
        <v>0</v>
      </c>
      <c r="BH396" s="210"/>
      <c r="BI396" s="188">
        <f t="shared" si="73"/>
        <v>0</v>
      </c>
      <c r="BJ396" s="189">
        <f t="shared" si="74"/>
        <v>0</v>
      </c>
      <c r="BK396" s="189">
        <f t="shared" si="75"/>
        <v>0</v>
      </c>
      <c r="BL396" s="190">
        <f t="shared" si="76"/>
        <v>0</v>
      </c>
      <c r="BN396" s="188">
        <f t="shared" si="77"/>
        <v>0</v>
      </c>
      <c r="BO396" s="189">
        <f t="shared" si="78"/>
        <v>0</v>
      </c>
      <c r="BP396" s="189">
        <f t="shared" si="79"/>
        <v>0</v>
      </c>
      <c r="BQ396" s="190">
        <f t="shared" si="80"/>
        <v>0</v>
      </c>
      <c r="BS396" s="192">
        <f t="shared" si="81"/>
        <v>0</v>
      </c>
      <c r="BT396" s="215">
        <f t="shared" si="82"/>
        <v>0</v>
      </c>
      <c r="BU396" s="216">
        <f t="shared" si="83"/>
        <v>0</v>
      </c>
      <c r="BV396" s="217">
        <f t="shared" si="84"/>
        <v>0</v>
      </c>
      <c r="BX396" s="192">
        <f t="shared" si="85"/>
        <v>0</v>
      </c>
      <c r="BY396" s="215">
        <f t="shared" si="86"/>
        <v>0</v>
      </c>
      <c r="BZ396" s="216">
        <f t="shared" si="87"/>
        <v>0</v>
      </c>
      <c r="CA396" s="217">
        <f t="shared" si="88"/>
        <v>0</v>
      </c>
      <c r="CC396" s="192">
        <f t="shared" si="89"/>
        <v>0</v>
      </c>
      <c r="CD396" s="215">
        <f t="shared" si="90"/>
        <v>0</v>
      </c>
      <c r="CE396" s="216">
        <f t="shared" si="91"/>
        <v>0</v>
      </c>
      <c r="CF396" s="217">
        <f t="shared" si="92"/>
        <v>0</v>
      </c>
      <c r="CH396" s="197">
        <f t="shared" si="93"/>
        <v>0</v>
      </c>
      <c r="CI396" s="16" t="str">
        <f t="shared" si="94"/>
        <v/>
      </c>
      <c r="CJ396">
        <f t="shared" si="101"/>
        <v>0</v>
      </c>
      <c r="CL396" s="197">
        <f t="shared" si="95"/>
        <v>0</v>
      </c>
      <c r="CM396" s="16" t="str">
        <f t="shared" si="96"/>
        <v/>
      </c>
      <c r="CN396">
        <f t="shared" si="97"/>
        <v>0</v>
      </c>
      <c r="CP396" s="197">
        <f t="shared" si="98"/>
        <v>0</v>
      </c>
      <c r="CQ396" s="16" t="str">
        <f t="shared" si="99"/>
        <v/>
      </c>
      <c r="CR396">
        <f t="shared" si="100"/>
        <v>0</v>
      </c>
    </row>
    <row r="397" spans="1:96" ht="15" customHeight="1" thickBot="1">
      <c r="A397" s="85"/>
      <c r="B397" s="87"/>
      <c r="C397" s="63" t="s">
        <v>88</v>
      </c>
      <c r="D397" s="354" t="str">
        <f t="shared" si="47"/>
        <v/>
      </c>
      <c r="E397" s="355"/>
      <c r="F397" s="355"/>
      <c r="G397" s="355"/>
      <c r="H397" s="355"/>
      <c r="I397" s="356"/>
      <c r="J397" s="261" t="str">
        <f t="shared" si="48"/>
        <v/>
      </c>
      <c r="K397" s="261" t="str">
        <f t="shared" si="49"/>
        <v/>
      </c>
      <c r="L397" s="261" t="str">
        <f t="shared" si="50"/>
        <v/>
      </c>
      <c r="M397" s="2"/>
      <c r="N397" s="2"/>
      <c r="O397" s="2"/>
      <c r="P397" s="2"/>
      <c r="Q397" s="2"/>
      <c r="R397" s="2"/>
      <c r="S397" s="2"/>
      <c r="T397" s="2"/>
      <c r="U397" s="2"/>
      <c r="V397" s="2"/>
      <c r="W397" s="2"/>
      <c r="X397" s="2"/>
      <c r="Y397" s="2"/>
      <c r="Z397" s="2"/>
      <c r="AA397" s="2"/>
      <c r="AB397" s="2"/>
      <c r="AC397" s="2"/>
      <c r="AD397" s="2"/>
      <c r="AG397" s="197">
        <f t="shared" si="51"/>
        <v>21</v>
      </c>
      <c r="AH397" s="197">
        <f t="shared" si="52"/>
        <v>0</v>
      </c>
      <c r="AJ397" s="188">
        <f t="shared" si="53"/>
        <v>0</v>
      </c>
      <c r="AK397" s="189">
        <f t="shared" si="54"/>
        <v>0</v>
      </c>
      <c r="AL397" s="189">
        <f t="shared" si="55"/>
        <v>0</v>
      </c>
      <c r="AM397" s="190">
        <f t="shared" si="56"/>
        <v>0</v>
      </c>
      <c r="AN397" s="210"/>
      <c r="AO397" s="188">
        <f t="shared" si="57"/>
        <v>0</v>
      </c>
      <c r="AP397" s="189">
        <f t="shared" si="58"/>
        <v>0</v>
      </c>
      <c r="AQ397" s="189">
        <f t="shared" si="59"/>
        <v>0</v>
      </c>
      <c r="AR397" s="190">
        <f t="shared" si="60"/>
        <v>0</v>
      </c>
      <c r="AT397" s="188">
        <f t="shared" si="61"/>
        <v>0</v>
      </c>
      <c r="AU397" s="189">
        <f t="shared" si="62"/>
        <v>0</v>
      </c>
      <c r="AV397" s="189">
        <f t="shared" si="63"/>
        <v>0</v>
      </c>
      <c r="AW397" s="190">
        <f t="shared" si="64"/>
        <v>0</v>
      </c>
      <c r="AY397" s="188">
        <f t="shared" si="65"/>
        <v>0</v>
      </c>
      <c r="AZ397" s="189">
        <f t="shared" si="66"/>
        <v>0</v>
      </c>
      <c r="BA397" s="189">
        <f t="shared" si="67"/>
        <v>0</v>
      </c>
      <c r="BB397" s="190">
        <f t="shared" si="68"/>
        <v>0</v>
      </c>
      <c r="BD397" s="188">
        <f t="shared" si="69"/>
        <v>0</v>
      </c>
      <c r="BE397" s="189">
        <f t="shared" si="70"/>
        <v>0</v>
      </c>
      <c r="BF397" s="189">
        <f t="shared" si="71"/>
        <v>0</v>
      </c>
      <c r="BG397" s="190">
        <f t="shared" si="72"/>
        <v>0</v>
      </c>
      <c r="BH397" s="210"/>
      <c r="BI397" s="188">
        <f t="shared" si="73"/>
        <v>0</v>
      </c>
      <c r="BJ397" s="189">
        <f t="shared" si="74"/>
        <v>0</v>
      </c>
      <c r="BK397" s="189">
        <f t="shared" si="75"/>
        <v>0</v>
      </c>
      <c r="BL397" s="190">
        <f t="shared" si="76"/>
        <v>0</v>
      </c>
      <c r="BN397" s="188">
        <f t="shared" si="77"/>
        <v>0</v>
      </c>
      <c r="BO397" s="189">
        <f t="shared" si="78"/>
        <v>0</v>
      </c>
      <c r="BP397" s="189">
        <f t="shared" si="79"/>
        <v>0</v>
      </c>
      <c r="BQ397" s="190">
        <f t="shared" si="80"/>
        <v>0</v>
      </c>
      <c r="BS397" s="192">
        <f t="shared" si="81"/>
        <v>0</v>
      </c>
      <c r="BT397" s="215">
        <f t="shared" si="82"/>
        <v>0</v>
      </c>
      <c r="BU397" s="216">
        <f t="shared" si="83"/>
        <v>0</v>
      </c>
      <c r="BV397" s="217">
        <f t="shared" si="84"/>
        <v>0</v>
      </c>
      <c r="BX397" s="192">
        <f t="shared" si="85"/>
        <v>0</v>
      </c>
      <c r="BY397" s="215">
        <f t="shared" si="86"/>
        <v>0</v>
      </c>
      <c r="BZ397" s="216">
        <f t="shared" si="87"/>
        <v>0</v>
      </c>
      <c r="CA397" s="217">
        <f t="shared" si="88"/>
        <v>0</v>
      </c>
      <c r="CC397" s="192">
        <f t="shared" si="89"/>
        <v>0</v>
      </c>
      <c r="CD397" s="215">
        <f t="shared" si="90"/>
        <v>0</v>
      </c>
      <c r="CE397" s="216">
        <f t="shared" si="91"/>
        <v>0</v>
      </c>
      <c r="CF397" s="217">
        <f t="shared" si="92"/>
        <v>0</v>
      </c>
      <c r="CH397" s="197">
        <f t="shared" si="93"/>
        <v>0</v>
      </c>
      <c r="CI397" s="16" t="str">
        <f t="shared" si="94"/>
        <v/>
      </c>
      <c r="CJ397">
        <f t="shared" si="101"/>
        <v>0</v>
      </c>
      <c r="CL397" s="197">
        <f t="shared" si="95"/>
        <v>0</v>
      </c>
      <c r="CM397" s="16" t="str">
        <f t="shared" si="96"/>
        <v/>
      </c>
      <c r="CN397">
        <f t="shared" si="97"/>
        <v>0</v>
      </c>
      <c r="CP397" s="197">
        <f t="shared" si="98"/>
        <v>0</v>
      </c>
      <c r="CQ397" s="16" t="str">
        <f t="shared" si="99"/>
        <v/>
      </c>
      <c r="CR397">
        <f t="shared" si="100"/>
        <v>0</v>
      </c>
    </row>
    <row r="398" spans="1:96" ht="15" customHeight="1" thickBot="1">
      <c r="A398" s="85"/>
      <c r="B398" s="87"/>
      <c r="C398" s="63" t="s">
        <v>89</v>
      </c>
      <c r="D398" s="354" t="str">
        <f t="shared" si="47"/>
        <v/>
      </c>
      <c r="E398" s="355"/>
      <c r="F398" s="355"/>
      <c r="G398" s="355"/>
      <c r="H398" s="355"/>
      <c r="I398" s="356"/>
      <c r="J398" s="261" t="str">
        <f t="shared" si="48"/>
        <v/>
      </c>
      <c r="K398" s="261" t="str">
        <f t="shared" si="49"/>
        <v/>
      </c>
      <c r="L398" s="261" t="str">
        <f t="shared" si="50"/>
        <v/>
      </c>
      <c r="M398" s="2"/>
      <c r="N398" s="2"/>
      <c r="O398" s="2"/>
      <c r="P398" s="2"/>
      <c r="Q398" s="2"/>
      <c r="R398" s="2"/>
      <c r="S398" s="2"/>
      <c r="T398" s="2"/>
      <c r="U398" s="2"/>
      <c r="V398" s="2"/>
      <c r="W398" s="2"/>
      <c r="X398" s="2"/>
      <c r="Y398" s="2"/>
      <c r="Z398" s="2"/>
      <c r="AA398" s="2"/>
      <c r="AB398" s="2"/>
      <c r="AC398" s="2"/>
      <c r="AD398" s="2"/>
      <c r="AG398" s="197">
        <f t="shared" si="51"/>
        <v>21</v>
      </c>
      <c r="AH398" s="197">
        <f t="shared" si="52"/>
        <v>0</v>
      </c>
      <c r="AJ398" s="188">
        <f t="shared" si="53"/>
        <v>0</v>
      </c>
      <c r="AK398" s="189">
        <f t="shared" si="54"/>
        <v>0</v>
      </c>
      <c r="AL398" s="189">
        <f t="shared" si="55"/>
        <v>0</v>
      </c>
      <c r="AM398" s="190">
        <f t="shared" si="56"/>
        <v>0</v>
      </c>
      <c r="AN398" s="210"/>
      <c r="AO398" s="188">
        <f t="shared" si="57"/>
        <v>0</v>
      </c>
      <c r="AP398" s="189">
        <f t="shared" si="58"/>
        <v>0</v>
      </c>
      <c r="AQ398" s="189">
        <f t="shared" si="59"/>
        <v>0</v>
      </c>
      <c r="AR398" s="190">
        <f t="shared" si="60"/>
        <v>0</v>
      </c>
      <c r="AT398" s="188">
        <f t="shared" si="61"/>
        <v>0</v>
      </c>
      <c r="AU398" s="189">
        <f t="shared" si="62"/>
        <v>0</v>
      </c>
      <c r="AV398" s="189">
        <f t="shared" si="63"/>
        <v>0</v>
      </c>
      <c r="AW398" s="190">
        <f t="shared" si="64"/>
        <v>0</v>
      </c>
      <c r="AY398" s="188">
        <f t="shared" si="65"/>
        <v>0</v>
      </c>
      <c r="AZ398" s="189">
        <f t="shared" si="66"/>
        <v>0</v>
      </c>
      <c r="BA398" s="189">
        <f t="shared" si="67"/>
        <v>0</v>
      </c>
      <c r="BB398" s="190">
        <f t="shared" si="68"/>
        <v>0</v>
      </c>
      <c r="BD398" s="188">
        <f t="shared" si="69"/>
        <v>0</v>
      </c>
      <c r="BE398" s="189">
        <f t="shared" si="70"/>
        <v>0</v>
      </c>
      <c r="BF398" s="189">
        <f t="shared" si="71"/>
        <v>0</v>
      </c>
      <c r="BG398" s="190">
        <f t="shared" si="72"/>
        <v>0</v>
      </c>
      <c r="BH398" s="210"/>
      <c r="BI398" s="188">
        <f t="shared" si="73"/>
        <v>0</v>
      </c>
      <c r="BJ398" s="189">
        <f t="shared" si="74"/>
        <v>0</v>
      </c>
      <c r="BK398" s="189">
        <f t="shared" si="75"/>
        <v>0</v>
      </c>
      <c r="BL398" s="190">
        <f t="shared" si="76"/>
        <v>0</v>
      </c>
      <c r="BN398" s="188">
        <f t="shared" si="77"/>
        <v>0</v>
      </c>
      <c r="BO398" s="189">
        <f t="shared" si="78"/>
        <v>0</v>
      </c>
      <c r="BP398" s="189">
        <f t="shared" si="79"/>
        <v>0</v>
      </c>
      <c r="BQ398" s="190">
        <f t="shared" si="80"/>
        <v>0</v>
      </c>
      <c r="BS398" s="192">
        <f t="shared" si="81"/>
        <v>0</v>
      </c>
      <c r="BT398" s="215">
        <f t="shared" si="82"/>
        <v>0</v>
      </c>
      <c r="BU398" s="216">
        <f t="shared" si="83"/>
        <v>0</v>
      </c>
      <c r="BV398" s="217">
        <f t="shared" si="84"/>
        <v>0</v>
      </c>
      <c r="BX398" s="192">
        <f t="shared" si="85"/>
        <v>0</v>
      </c>
      <c r="BY398" s="215">
        <f t="shared" si="86"/>
        <v>0</v>
      </c>
      <c r="BZ398" s="216">
        <f t="shared" si="87"/>
        <v>0</v>
      </c>
      <c r="CA398" s="217">
        <f t="shared" si="88"/>
        <v>0</v>
      </c>
      <c r="CC398" s="192">
        <f t="shared" si="89"/>
        <v>0</v>
      </c>
      <c r="CD398" s="215">
        <f t="shared" si="90"/>
        <v>0</v>
      </c>
      <c r="CE398" s="216">
        <f t="shared" si="91"/>
        <v>0</v>
      </c>
      <c r="CF398" s="217">
        <f t="shared" si="92"/>
        <v>0</v>
      </c>
      <c r="CH398" s="197">
        <f t="shared" si="93"/>
        <v>0</v>
      </c>
      <c r="CI398" s="16" t="str">
        <f t="shared" si="94"/>
        <v/>
      </c>
      <c r="CJ398">
        <f t="shared" si="101"/>
        <v>0</v>
      </c>
      <c r="CL398" s="197">
        <f t="shared" si="95"/>
        <v>0</v>
      </c>
      <c r="CM398" s="16" t="str">
        <f t="shared" si="96"/>
        <v/>
      </c>
      <c r="CN398">
        <f t="shared" si="97"/>
        <v>0</v>
      </c>
      <c r="CP398" s="197">
        <f t="shared" si="98"/>
        <v>0</v>
      </c>
      <c r="CQ398" s="16" t="str">
        <f t="shared" si="99"/>
        <v/>
      </c>
      <c r="CR398">
        <f t="shared" si="100"/>
        <v>0</v>
      </c>
    </row>
    <row r="399" spans="1:96" ht="15" customHeight="1" thickBot="1">
      <c r="A399" s="85"/>
      <c r="B399" s="87"/>
      <c r="C399" s="63" t="s">
        <v>90</v>
      </c>
      <c r="D399" s="354" t="str">
        <f t="shared" si="47"/>
        <v/>
      </c>
      <c r="E399" s="355"/>
      <c r="F399" s="355"/>
      <c r="G399" s="355"/>
      <c r="H399" s="355"/>
      <c r="I399" s="356"/>
      <c r="J399" s="261" t="str">
        <f t="shared" si="48"/>
        <v/>
      </c>
      <c r="K399" s="261" t="str">
        <f t="shared" si="49"/>
        <v/>
      </c>
      <c r="L399" s="261" t="str">
        <f t="shared" si="50"/>
        <v/>
      </c>
      <c r="M399" s="2"/>
      <c r="N399" s="2"/>
      <c r="O399" s="2"/>
      <c r="P399" s="2"/>
      <c r="Q399" s="2"/>
      <c r="R399" s="2"/>
      <c r="S399" s="2"/>
      <c r="T399" s="2"/>
      <c r="U399" s="2"/>
      <c r="V399" s="2"/>
      <c r="W399" s="2"/>
      <c r="X399" s="2"/>
      <c r="Y399" s="2"/>
      <c r="Z399" s="2"/>
      <c r="AA399" s="2"/>
      <c r="AB399" s="2"/>
      <c r="AC399" s="2"/>
      <c r="AD399" s="2"/>
      <c r="AG399" s="197">
        <f t="shared" si="51"/>
        <v>21</v>
      </c>
      <c r="AH399" s="197">
        <f t="shared" si="52"/>
        <v>0</v>
      </c>
      <c r="AJ399" s="188">
        <f t="shared" si="53"/>
        <v>0</v>
      </c>
      <c r="AK399" s="189">
        <f t="shared" si="54"/>
        <v>0</v>
      </c>
      <c r="AL399" s="189">
        <f t="shared" si="55"/>
        <v>0</v>
      </c>
      <c r="AM399" s="190">
        <f t="shared" si="56"/>
        <v>0</v>
      </c>
      <c r="AN399" s="210"/>
      <c r="AO399" s="188">
        <f t="shared" si="57"/>
        <v>0</v>
      </c>
      <c r="AP399" s="189">
        <f t="shared" si="58"/>
        <v>0</v>
      </c>
      <c r="AQ399" s="189">
        <f t="shared" si="59"/>
        <v>0</v>
      </c>
      <c r="AR399" s="190">
        <f t="shared" si="60"/>
        <v>0</v>
      </c>
      <c r="AT399" s="188">
        <f t="shared" si="61"/>
        <v>0</v>
      </c>
      <c r="AU399" s="189">
        <f t="shared" si="62"/>
        <v>0</v>
      </c>
      <c r="AV399" s="189">
        <f t="shared" si="63"/>
        <v>0</v>
      </c>
      <c r="AW399" s="190">
        <f t="shared" si="64"/>
        <v>0</v>
      </c>
      <c r="AY399" s="188">
        <f t="shared" si="65"/>
        <v>0</v>
      </c>
      <c r="AZ399" s="189">
        <f t="shared" si="66"/>
        <v>0</v>
      </c>
      <c r="BA399" s="189">
        <f t="shared" si="67"/>
        <v>0</v>
      </c>
      <c r="BB399" s="190">
        <f t="shared" si="68"/>
        <v>0</v>
      </c>
      <c r="BD399" s="188">
        <f t="shared" si="69"/>
        <v>0</v>
      </c>
      <c r="BE399" s="189">
        <f t="shared" si="70"/>
        <v>0</v>
      </c>
      <c r="BF399" s="189">
        <f t="shared" si="71"/>
        <v>0</v>
      </c>
      <c r="BG399" s="190">
        <f t="shared" si="72"/>
        <v>0</v>
      </c>
      <c r="BH399" s="210"/>
      <c r="BI399" s="188">
        <f t="shared" si="73"/>
        <v>0</v>
      </c>
      <c r="BJ399" s="189">
        <f t="shared" si="74"/>
        <v>0</v>
      </c>
      <c r="BK399" s="189">
        <f t="shared" si="75"/>
        <v>0</v>
      </c>
      <c r="BL399" s="190">
        <f t="shared" si="76"/>
        <v>0</v>
      </c>
      <c r="BN399" s="188">
        <f t="shared" si="77"/>
        <v>0</v>
      </c>
      <c r="BO399" s="189">
        <f t="shared" si="78"/>
        <v>0</v>
      </c>
      <c r="BP399" s="189">
        <f t="shared" si="79"/>
        <v>0</v>
      </c>
      <c r="BQ399" s="190">
        <f t="shared" si="80"/>
        <v>0</v>
      </c>
      <c r="BS399" s="192">
        <f t="shared" si="81"/>
        <v>0</v>
      </c>
      <c r="BT399" s="215">
        <f t="shared" si="82"/>
        <v>0</v>
      </c>
      <c r="BU399" s="216">
        <f t="shared" si="83"/>
        <v>0</v>
      </c>
      <c r="BV399" s="217">
        <f t="shared" si="84"/>
        <v>0</v>
      </c>
      <c r="BX399" s="192">
        <f t="shared" si="85"/>
        <v>0</v>
      </c>
      <c r="BY399" s="215">
        <f t="shared" si="86"/>
        <v>0</v>
      </c>
      <c r="BZ399" s="216">
        <f t="shared" si="87"/>
        <v>0</v>
      </c>
      <c r="CA399" s="217">
        <f t="shared" si="88"/>
        <v>0</v>
      </c>
      <c r="CC399" s="192">
        <f t="shared" si="89"/>
        <v>0</v>
      </c>
      <c r="CD399" s="215">
        <f t="shared" si="90"/>
        <v>0</v>
      </c>
      <c r="CE399" s="216">
        <f t="shared" si="91"/>
        <v>0</v>
      </c>
      <c r="CF399" s="217">
        <f t="shared" si="92"/>
        <v>0</v>
      </c>
      <c r="CH399" s="197">
        <f t="shared" si="93"/>
        <v>0</v>
      </c>
      <c r="CI399" s="16" t="str">
        <f t="shared" si="94"/>
        <v/>
      </c>
      <c r="CJ399">
        <f t="shared" si="101"/>
        <v>0</v>
      </c>
      <c r="CL399" s="197">
        <f t="shared" si="95"/>
        <v>0</v>
      </c>
      <c r="CM399" s="16" t="str">
        <f t="shared" si="96"/>
        <v/>
      </c>
      <c r="CN399">
        <f t="shared" si="97"/>
        <v>0</v>
      </c>
      <c r="CP399" s="197">
        <f t="shared" si="98"/>
        <v>0</v>
      </c>
      <c r="CQ399" s="16" t="str">
        <f t="shared" si="99"/>
        <v/>
      </c>
      <c r="CR399">
        <f t="shared" si="100"/>
        <v>0</v>
      </c>
    </row>
    <row r="400" spans="1:96" ht="15" customHeight="1" thickBot="1">
      <c r="A400" s="85"/>
      <c r="B400" s="87"/>
      <c r="C400" s="63" t="s">
        <v>91</v>
      </c>
      <c r="D400" s="354" t="str">
        <f t="shared" si="47"/>
        <v/>
      </c>
      <c r="E400" s="355"/>
      <c r="F400" s="355"/>
      <c r="G400" s="355"/>
      <c r="H400" s="355"/>
      <c r="I400" s="356"/>
      <c r="J400" s="261" t="str">
        <f t="shared" si="48"/>
        <v/>
      </c>
      <c r="K400" s="261" t="str">
        <f t="shared" si="49"/>
        <v/>
      </c>
      <c r="L400" s="261" t="str">
        <f t="shared" si="50"/>
        <v/>
      </c>
      <c r="M400" s="2"/>
      <c r="N400" s="2"/>
      <c r="O400" s="2"/>
      <c r="P400" s="2"/>
      <c r="Q400" s="2"/>
      <c r="R400" s="2"/>
      <c r="S400" s="2"/>
      <c r="T400" s="2"/>
      <c r="U400" s="2"/>
      <c r="V400" s="2"/>
      <c r="W400" s="2"/>
      <c r="X400" s="2"/>
      <c r="Y400" s="2"/>
      <c r="Z400" s="2"/>
      <c r="AA400" s="2"/>
      <c r="AB400" s="2"/>
      <c r="AC400" s="2"/>
      <c r="AD400" s="2"/>
      <c r="AG400" s="197">
        <f t="shared" si="51"/>
        <v>21</v>
      </c>
      <c r="AH400" s="197">
        <f t="shared" si="52"/>
        <v>0</v>
      </c>
      <c r="AJ400" s="188">
        <f t="shared" si="53"/>
        <v>0</v>
      </c>
      <c r="AK400" s="189">
        <f t="shared" si="54"/>
        <v>0</v>
      </c>
      <c r="AL400" s="189">
        <f t="shared" si="55"/>
        <v>0</v>
      </c>
      <c r="AM400" s="190">
        <f t="shared" si="56"/>
        <v>0</v>
      </c>
      <c r="AN400" s="210"/>
      <c r="AO400" s="188">
        <f t="shared" si="57"/>
        <v>0</v>
      </c>
      <c r="AP400" s="189">
        <f t="shared" si="58"/>
        <v>0</v>
      </c>
      <c r="AQ400" s="189">
        <f t="shared" si="59"/>
        <v>0</v>
      </c>
      <c r="AR400" s="190">
        <f t="shared" si="60"/>
        <v>0</v>
      </c>
      <c r="AT400" s="188">
        <f t="shared" si="61"/>
        <v>0</v>
      </c>
      <c r="AU400" s="189">
        <f t="shared" si="62"/>
        <v>0</v>
      </c>
      <c r="AV400" s="189">
        <f t="shared" si="63"/>
        <v>0</v>
      </c>
      <c r="AW400" s="190">
        <f t="shared" si="64"/>
        <v>0</v>
      </c>
      <c r="AY400" s="188">
        <f t="shared" si="65"/>
        <v>0</v>
      </c>
      <c r="AZ400" s="189">
        <f t="shared" si="66"/>
        <v>0</v>
      </c>
      <c r="BA400" s="189">
        <f t="shared" si="67"/>
        <v>0</v>
      </c>
      <c r="BB400" s="190">
        <f t="shared" si="68"/>
        <v>0</v>
      </c>
      <c r="BD400" s="188">
        <f t="shared" si="69"/>
        <v>0</v>
      </c>
      <c r="BE400" s="189">
        <f t="shared" si="70"/>
        <v>0</v>
      </c>
      <c r="BF400" s="189">
        <f t="shared" si="71"/>
        <v>0</v>
      </c>
      <c r="BG400" s="190">
        <f t="shared" si="72"/>
        <v>0</v>
      </c>
      <c r="BH400" s="210"/>
      <c r="BI400" s="188">
        <f t="shared" si="73"/>
        <v>0</v>
      </c>
      <c r="BJ400" s="189">
        <f t="shared" si="74"/>
        <v>0</v>
      </c>
      <c r="BK400" s="189">
        <f t="shared" si="75"/>
        <v>0</v>
      </c>
      <c r="BL400" s="190">
        <f t="shared" si="76"/>
        <v>0</v>
      </c>
      <c r="BN400" s="188">
        <f t="shared" si="77"/>
        <v>0</v>
      </c>
      <c r="BO400" s="189">
        <f t="shared" si="78"/>
        <v>0</v>
      </c>
      <c r="BP400" s="189">
        <f t="shared" si="79"/>
        <v>0</v>
      </c>
      <c r="BQ400" s="190">
        <f t="shared" si="80"/>
        <v>0</v>
      </c>
      <c r="BS400" s="192">
        <f t="shared" si="81"/>
        <v>0</v>
      </c>
      <c r="BT400" s="215">
        <f t="shared" si="82"/>
        <v>0</v>
      </c>
      <c r="BU400" s="216">
        <f t="shared" si="83"/>
        <v>0</v>
      </c>
      <c r="BV400" s="217">
        <f t="shared" si="84"/>
        <v>0</v>
      </c>
      <c r="BX400" s="192">
        <f t="shared" si="85"/>
        <v>0</v>
      </c>
      <c r="BY400" s="215">
        <f t="shared" si="86"/>
        <v>0</v>
      </c>
      <c r="BZ400" s="216">
        <f t="shared" si="87"/>
        <v>0</v>
      </c>
      <c r="CA400" s="217">
        <f t="shared" si="88"/>
        <v>0</v>
      </c>
      <c r="CC400" s="192">
        <f t="shared" si="89"/>
        <v>0</v>
      </c>
      <c r="CD400" s="215">
        <f t="shared" si="90"/>
        <v>0</v>
      </c>
      <c r="CE400" s="216">
        <f t="shared" si="91"/>
        <v>0</v>
      </c>
      <c r="CF400" s="217">
        <f t="shared" si="92"/>
        <v>0</v>
      </c>
      <c r="CH400" s="197">
        <f t="shared" si="93"/>
        <v>0</v>
      </c>
      <c r="CI400" s="16" t="str">
        <f t="shared" si="94"/>
        <v/>
      </c>
      <c r="CJ400">
        <f t="shared" si="101"/>
        <v>0</v>
      </c>
      <c r="CL400" s="197">
        <f t="shared" si="95"/>
        <v>0</v>
      </c>
      <c r="CM400" s="16" t="str">
        <f t="shared" si="96"/>
        <v/>
      </c>
      <c r="CN400">
        <f t="shared" si="97"/>
        <v>0</v>
      </c>
      <c r="CP400" s="197">
        <f t="shared" si="98"/>
        <v>0</v>
      </c>
      <c r="CQ400" s="16" t="str">
        <f t="shared" si="99"/>
        <v/>
      </c>
      <c r="CR400">
        <f t="shared" si="100"/>
        <v>0</v>
      </c>
    </row>
    <row r="401" spans="1:96" ht="15" customHeight="1" thickBot="1">
      <c r="A401" s="85"/>
      <c r="B401" s="87"/>
      <c r="C401" s="63" t="s">
        <v>92</v>
      </c>
      <c r="D401" s="354" t="str">
        <f t="shared" si="47"/>
        <v/>
      </c>
      <c r="E401" s="355"/>
      <c r="F401" s="355"/>
      <c r="G401" s="355"/>
      <c r="H401" s="355"/>
      <c r="I401" s="356"/>
      <c r="J401" s="261" t="str">
        <f t="shared" si="48"/>
        <v/>
      </c>
      <c r="K401" s="261" t="str">
        <f t="shared" si="49"/>
        <v/>
      </c>
      <c r="L401" s="261" t="str">
        <f t="shared" si="50"/>
        <v/>
      </c>
      <c r="M401" s="2"/>
      <c r="N401" s="2"/>
      <c r="O401" s="2"/>
      <c r="P401" s="2"/>
      <c r="Q401" s="2"/>
      <c r="R401" s="2"/>
      <c r="S401" s="2"/>
      <c r="T401" s="2"/>
      <c r="U401" s="2"/>
      <c r="V401" s="2"/>
      <c r="W401" s="2"/>
      <c r="X401" s="2"/>
      <c r="Y401" s="2"/>
      <c r="Z401" s="2"/>
      <c r="AA401" s="2"/>
      <c r="AB401" s="2"/>
      <c r="AC401" s="2"/>
      <c r="AD401" s="2"/>
      <c r="AG401" s="197">
        <f t="shared" si="51"/>
        <v>21</v>
      </c>
      <c r="AH401" s="197">
        <f t="shared" si="52"/>
        <v>0</v>
      </c>
      <c r="AJ401" s="188">
        <f t="shared" si="53"/>
        <v>0</v>
      </c>
      <c r="AK401" s="189">
        <f t="shared" si="54"/>
        <v>0</v>
      </c>
      <c r="AL401" s="189">
        <f t="shared" si="55"/>
        <v>0</v>
      </c>
      <c r="AM401" s="190">
        <f t="shared" si="56"/>
        <v>0</v>
      </c>
      <c r="AN401" s="210"/>
      <c r="AO401" s="188">
        <f t="shared" si="57"/>
        <v>0</v>
      </c>
      <c r="AP401" s="189">
        <f t="shared" si="58"/>
        <v>0</v>
      </c>
      <c r="AQ401" s="189">
        <f t="shared" si="59"/>
        <v>0</v>
      </c>
      <c r="AR401" s="190">
        <f t="shared" si="60"/>
        <v>0</v>
      </c>
      <c r="AT401" s="188">
        <f t="shared" si="61"/>
        <v>0</v>
      </c>
      <c r="AU401" s="189">
        <f t="shared" si="62"/>
        <v>0</v>
      </c>
      <c r="AV401" s="189">
        <f t="shared" si="63"/>
        <v>0</v>
      </c>
      <c r="AW401" s="190">
        <f t="shared" si="64"/>
        <v>0</v>
      </c>
      <c r="AY401" s="188">
        <f t="shared" si="65"/>
        <v>0</v>
      </c>
      <c r="AZ401" s="189">
        <f t="shared" si="66"/>
        <v>0</v>
      </c>
      <c r="BA401" s="189">
        <f t="shared" si="67"/>
        <v>0</v>
      </c>
      <c r="BB401" s="190">
        <f t="shared" si="68"/>
        <v>0</v>
      </c>
      <c r="BD401" s="188">
        <f t="shared" si="69"/>
        <v>0</v>
      </c>
      <c r="BE401" s="189">
        <f t="shared" si="70"/>
        <v>0</v>
      </c>
      <c r="BF401" s="189">
        <f t="shared" si="71"/>
        <v>0</v>
      </c>
      <c r="BG401" s="190">
        <f t="shared" si="72"/>
        <v>0</v>
      </c>
      <c r="BH401" s="210"/>
      <c r="BI401" s="188">
        <f t="shared" si="73"/>
        <v>0</v>
      </c>
      <c r="BJ401" s="189">
        <f t="shared" si="74"/>
        <v>0</v>
      </c>
      <c r="BK401" s="189">
        <f t="shared" si="75"/>
        <v>0</v>
      </c>
      <c r="BL401" s="190">
        <f t="shared" si="76"/>
        <v>0</v>
      </c>
      <c r="BN401" s="188">
        <f t="shared" si="77"/>
        <v>0</v>
      </c>
      <c r="BO401" s="189">
        <f t="shared" si="78"/>
        <v>0</v>
      </c>
      <c r="BP401" s="189">
        <f t="shared" si="79"/>
        <v>0</v>
      </c>
      <c r="BQ401" s="190">
        <f t="shared" si="80"/>
        <v>0</v>
      </c>
      <c r="BS401" s="192">
        <f t="shared" si="81"/>
        <v>0</v>
      </c>
      <c r="BT401" s="215">
        <f t="shared" si="82"/>
        <v>0</v>
      </c>
      <c r="BU401" s="216">
        <f t="shared" si="83"/>
        <v>0</v>
      </c>
      <c r="BV401" s="217">
        <f t="shared" si="84"/>
        <v>0</v>
      </c>
      <c r="BX401" s="192">
        <f t="shared" si="85"/>
        <v>0</v>
      </c>
      <c r="BY401" s="215">
        <f t="shared" si="86"/>
        <v>0</v>
      </c>
      <c r="BZ401" s="216">
        <f t="shared" si="87"/>
        <v>0</v>
      </c>
      <c r="CA401" s="217">
        <f t="shared" si="88"/>
        <v>0</v>
      </c>
      <c r="CC401" s="192">
        <f t="shared" si="89"/>
        <v>0</v>
      </c>
      <c r="CD401" s="215">
        <f t="shared" si="90"/>
        <v>0</v>
      </c>
      <c r="CE401" s="216">
        <f t="shared" si="91"/>
        <v>0</v>
      </c>
      <c r="CF401" s="217">
        <f t="shared" si="92"/>
        <v>0</v>
      </c>
      <c r="CH401" s="197">
        <f t="shared" si="93"/>
        <v>0</v>
      </c>
      <c r="CI401" s="16" t="str">
        <f t="shared" si="94"/>
        <v/>
      </c>
      <c r="CJ401">
        <f t="shared" si="101"/>
        <v>0</v>
      </c>
      <c r="CL401" s="197">
        <f t="shared" si="95"/>
        <v>0</v>
      </c>
      <c r="CM401" s="16" t="str">
        <f t="shared" si="96"/>
        <v/>
      </c>
      <c r="CN401">
        <f t="shared" si="97"/>
        <v>0</v>
      </c>
      <c r="CP401" s="197">
        <f t="shared" si="98"/>
        <v>0</v>
      </c>
      <c r="CQ401" s="16" t="str">
        <f t="shared" si="99"/>
        <v/>
      </c>
      <c r="CR401">
        <f t="shared" si="100"/>
        <v>0</v>
      </c>
    </row>
    <row r="402" spans="1:96" ht="15" customHeight="1" thickBot="1">
      <c r="A402" s="85"/>
      <c r="B402" s="87"/>
      <c r="C402" s="63" t="s">
        <v>105</v>
      </c>
      <c r="D402" s="354" t="str">
        <f t="shared" si="47"/>
        <v/>
      </c>
      <c r="E402" s="355"/>
      <c r="F402" s="355"/>
      <c r="G402" s="355"/>
      <c r="H402" s="355"/>
      <c r="I402" s="356"/>
      <c r="J402" s="261" t="str">
        <f t="shared" si="48"/>
        <v/>
      </c>
      <c r="K402" s="261" t="str">
        <f t="shared" si="49"/>
        <v/>
      </c>
      <c r="L402" s="261" t="str">
        <f t="shared" si="50"/>
        <v/>
      </c>
      <c r="M402" s="2"/>
      <c r="N402" s="2"/>
      <c r="O402" s="2"/>
      <c r="P402" s="2"/>
      <c r="Q402" s="2"/>
      <c r="R402" s="2"/>
      <c r="S402" s="2"/>
      <c r="T402" s="2"/>
      <c r="U402" s="2"/>
      <c r="V402" s="2"/>
      <c r="W402" s="2"/>
      <c r="X402" s="2"/>
      <c r="Y402" s="2"/>
      <c r="Z402" s="2"/>
      <c r="AA402" s="2"/>
      <c r="AB402" s="2"/>
      <c r="AC402" s="2"/>
      <c r="AD402" s="2"/>
      <c r="AG402" s="197">
        <f t="shared" si="51"/>
        <v>21</v>
      </c>
      <c r="AH402" s="197">
        <f t="shared" si="52"/>
        <v>0</v>
      </c>
      <c r="AJ402" s="188">
        <f t="shared" si="53"/>
        <v>0</v>
      </c>
      <c r="AK402" s="189">
        <f t="shared" si="54"/>
        <v>0</v>
      </c>
      <c r="AL402" s="189">
        <f t="shared" si="55"/>
        <v>0</v>
      </c>
      <c r="AM402" s="190">
        <f t="shared" si="56"/>
        <v>0</v>
      </c>
      <c r="AN402" s="210"/>
      <c r="AO402" s="188">
        <f t="shared" si="57"/>
        <v>0</v>
      </c>
      <c r="AP402" s="189">
        <f t="shared" si="58"/>
        <v>0</v>
      </c>
      <c r="AQ402" s="189">
        <f t="shared" si="59"/>
        <v>0</v>
      </c>
      <c r="AR402" s="190">
        <f t="shared" si="60"/>
        <v>0</v>
      </c>
      <c r="AT402" s="188">
        <f t="shared" si="61"/>
        <v>0</v>
      </c>
      <c r="AU402" s="189">
        <f t="shared" si="62"/>
        <v>0</v>
      </c>
      <c r="AV402" s="189">
        <f t="shared" si="63"/>
        <v>0</v>
      </c>
      <c r="AW402" s="190">
        <f t="shared" si="64"/>
        <v>0</v>
      </c>
      <c r="AY402" s="188">
        <f t="shared" si="65"/>
        <v>0</v>
      </c>
      <c r="AZ402" s="189">
        <f t="shared" si="66"/>
        <v>0</v>
      </c>
      <c r="BA402" s="189">
        <f t="shared" si="67"/>
        <v>0</v>
      </c>
      <c r="BB402" s="190">
        <f t="shared" si="68"/>
        <v>0</v>
      </c>
      <c r="BD402" s="188">
        <f t="shared" si="69"/>
        <v>0</v>
      </c>
      <c r="BE402" s="189">
        <f t="shared" si="70"/>
        <v>0</v>
      </c>
      <c r="BF402" s="189">
        <f t="shared" si="71"/>
        <v>0</v>
      </c>
      <c r="BG402" s="190">
        <f t="shared" si="72"/>
        <v>0</v>
      </c>
      <c r="BH402" s="210"/>
      <c r="BI402" s="188">
        <f t="shared" si="73"/>
        <v>0</v>
      </c>
      <c r="BJ402" s="189">
        <f t="shared" si="74"/>
        <v>0</v>
      </c>
      <c r="BK402" s="189">
        <f t="shared" si="75"/>
        <v>0</v>
      </c>
      <c r="BL402" s="190">
        <f t="shared" si="76"/>
        <v>0</v>
      </c>
      <c r="BN402" s="188">
        <f t="shared" si="77"/>
        <v>0</v>
      </c>
      <c r="BO402" s="189">
        <f t="shared" si="78"/>
        <v>0</v>
      </c>
      <c r="BP402" s="189">
        <f t="shared" si="79"/>
        <v>0</v>
      </c>
      <c r="BQ402" s="190">
        <f t="shared" si="80"/>
        <v>0</v>
      </c>
      <c r="BS402" s="192">
        <f t="shared" si="81"/>
        <v>0</v>
      </c>
      <c r="BT402" s="215">
        <f t="shared" si="82"/>
        <v>0</v>
      </c>
      <c r="BU402" s="216">
        <f t="shared" si="83"/>
        <v>0</v>
      </c>
      <c r="BV402" s="217">
        <f t="shared" si="84"/>
        <v>0</v>
      </c>
      <c r="BX402" s="192">
        <f t="shared" si="85"/>
        <v>0</v>
      </c>
      <c r="BY402" s="215">
        <f t="shared" si="86"/>
        <v>0</v>
      </c>
      <c r="BZ402" s="216">
        <f t="shared" si="87"/>
        <v>0</v>
      </c>
      <c r="CA402" s="217">
        <f t="shared" si="88"/>
        <v>0</v>
      </c>
      <c r="CC402" s="192">
        <f t="shared" si="89"/>
        <v>0</v>
      </c>
      <c r="CD402" s="215">
        <f t="shared" si="90"/>
        <v>0</v>
      </c>
      <c r="CE402" s="216">
        <f t="shared" si="91"/>
        <v>0</v>
      </c>
      <c r="CF402" s="217">
        <f t="shared" si="92"/>
        <v>0</v>
      </c>
      <c r="CH402" s="197">
        <f t="shared" si="93"/>
        <v>0</v>
      </c>
      <c r="CI402" s="16" t="str">
        <f t="shared" si="94"/>
        <v/>
      </c>
      <c r="CJ402">
        <f t="shared" si="101"/>
        <v>0</v>
      </c>
      <c r="CL402" s="197">
        <f t="shared" si="95"/>
        <v>0</v>
      </c>
      <c r="CM402" s="16" t="str">
        <f t="shared" si="96"/>
        <v/>
      </c>
      <c r="CN402">
        <f t="shared" si="97"/>
        <v>0</v>
      </c>
      <c r="CP402" s="197">
        <f t="shared" si="98"/>
        <v>0</v>
      </c>
      <c r="CQ402" s="16" t="str">
        <f t="shared" si="99"/>
        <v/>
      </c>
      <c r="CR402">
        <f t="shared" si="100"/>
        <v>0</v>
      </c>
    </row>
    <row r="403" spans="1:96" ht="15" customHeight="1" thickBot="1">
      <c r="A403" s="85"/>
      <c r="B403" s="87"/>
      <c r="C403" s="63" t="s">
        <v>106</v>
      </c>
      <c r="D403" s="354" t="str">
        <f t="shared" si="47"/>
        <v/>
      </c>
      <c r="E403" s="355"/>
      <c r="F403" s="355"/>
      <c r="G403" s="355"/>
      <c r="H403" s="355"/>
      <c r="I403" s="356"/>
      <c r="J403" s="261" t="str">
        <f t="shared" si="48"/>
        <v/>
      </c>
      <c r="K403" s="261" t="str">
        <f t="shared" si="49"/>
        <v/>
      </c>
      <c r="L403" s="261" t="str">
        <f t="shared" si="50"/>
        <v/>
      </c>
      <c r="M403" s="2"/>
      <c r="N403" s="2"/>
      <c r="O403" s="2"/>
      <c r="P403" s="2"/>
      <c r="Q403" s="2"/>
      <c r="R403" s="2"/>
      <c r="S403" s="2"/>
      <c r="T403" s="2"/>
      <c r="U403" s="2"/>
      <c r="V403" s="2"/>
      <c r="W403" s="2"/>
      <c r="X403" s="2"/>
      <c r="Y403" s="2"/>
      <c r="Z403" s="2"/>
      <c r="AA403" s="2"/>
      <c r="AB403" s="2"/>
      <c r="AC403" s="2"/>
      <c r="AD403" s="2"/>
      <c r="AG403" s="197">
        <f t="shared" si="51"/>
        <v>21</v>
      </c>
      <c r="AH403" s="197">
        <f t="shared" si="52"/>
        <v>0</v>
      </c>
      <c r="AJ403" s="188">
        <f t="shared" si="53"/>
        <v>0</v>
      </c>
      <c r="AK403" s="189">
        <f t="shared" si="54"/>
        <v>0</v>
      </c>
      <c r="AL403" s="189">
        <f t="shared" si="55"/>
        <v>0</v>
      </c>
      <c r="AM403" s="190">
        <f t="shared" si="56"/>
        <v>0</v>
      </c>
      <c r="AN403" s="210"/>
      <c r="AO403" s="188">
        <f t="shared" si="57"/>
        <v>0</v>
      </c>
      <c r="AP403" s="189">
        <f t="shared" si="58"/>
        <v>0</v>
      </c>
      <c r="AQ403" s="189">
        <f t="shared" si="59"/>
        <v>0</v>
      </c>
      <c r="AR403" s="190">
        <f t="shared" si="60"/>
        <v>0</v>
      </c>
      <c r="AT403" s="188">
        <f t="shared" si="61"/>
        <v>0</v>
      </c>
      <c r="AU403" s="189">
        <f t="shared" si="62"/>
        <v>0</v>
      </c>
      <c r="AV403" s="189">
        <f t="shared" si="63"/>
        <v>0</v>
      </c>
      <c r="AW403" s="190">
        <f t="shared" si="64"/>
        <v>0</v>
      </c>
      <c r="AY403" s="188">
        <f t="shared" si="65"/>
        <v>0</v>
      </c>
      <c r="AZ403" s="189">
        <f t="shared" si="66"/>
        <v>0</v>
      </c>
      <c r="BA403" s="189">
        <f t="shared" si="67"/>
        <v>0</v>
      </c>
      <c r="BB403" s="190">
        <f t="shared" si="68"/>
        <v>0</v>
      </c>
      <c r="BD403" s="188">
        <f t="shared" si="69"/>
        <v>0</v>
      </c>
      <c r="BE403" s="189">
        <f t="shared" si="70"/>
        <v>0</v>
      </c>
      <c r="BF403" s="189">
        <f t="shared" si="71"/>
        <v>0</v>
      </c>
      <c r="BG403" s="190">
        <f t="shared" si="72"/>
        <v>0</v>
      </c>
      <c r="BH403" s="210"/>
      <c r="BI403" s="188">
        <f t="shared" si="73"/>
        <v>0</v>
      </c>
      <c r="BJ403" s="189">
        <f t="shared" si="74"/>
        <v>0</v>
      </c>
      <c r="BK403" s="189">
        <f t="shared" si="75"/>
        <v>0</v>
      </c>
      <c r="BL403" s="190">
        <f t="shared" si="76"/>
        <v>0</v>
      </c>
      <c r="BN403" s="188">
        <f t="shared" si="77"/>
        <v>0</v>
      </c>
      <c r="BO403" s="189">
        <f t="shared" si="78"/>
        <v>0</v>
      </c>
      <c r="BP403" s="189">
        <f t="shared" si="79"/>
        <v>0</v>
      </c>
      <c r="BQ403" s="190">
        <f t="shared" si="80"/>
        <v>0</v>
      </c>
      <c r="BS403" s="192">
        <f t="shared" si="81"/>
        <v>0</v>
      </c>
      <c r="BT403" s="215">
        <f t="shared" si="82"/>
        <v>0</v>
      </c>
      <c r="BU403" s="216">
        <f t="shared" si="83"/>
        <v>0</v>
      </c>
      <c r="BV403" s="217">
        <f t="shared" si="84"/>
        <v>0</v>
      </c>
      <c r="BX403" s="192">
        <f t="shared" si="85"/>
        <v>0</v>
      </c>
      <c r="BY403" s="215">
        <f t="shared" si="86"/>
        <v>0</v>
      </c>
      <c r="BZ403" s="216">
        <f t="shared" si="87"/>
        <v>0</v>
      </c>
      <c r="CA403" s="217">
        <f t="shared" si="88"/>
        <v>0</v>
      </c>
      <c r="CC403" s="192">
        <f t="shared" si="89"/>
        <v>0</v>
      </c>
      <c r="CD403" s="215">
        <f t="shared" si="90"/>
        <v>0</v>
      </c>
      <c r="CE403" s="216">
        <f t="shared" si="91"/>
        <v>0</v>
      </c>
      <c r="CF403" s="217">
        <f t="shared" si="92"/>
        <v>0</v>
      </c>
      <c r="CH403" s="197">
        <f t="shared" si="93"/>
        <v>0</v>
      </c>
      <c r="CI403" s="16" t="str">
        <f t="shared" si="94"/>
        <v/>
      </c>
      <c r="CJ403">
        <f t="shared" si="101"/>
        <v>0</v>
      </c>
      <c r="CL403" s="197">
        <f t="shared" si="95"/>
        <v>0</v>
      </c>
      <c r="CM403" s="16" t="str">
        <f t="shared" si="96"/>
        <v/>
      </c>
      <c r="CN403">
        <f t="shared" si="97"/>
        <v>0</v>
      </c>
      <c r="CP403" s="197">
        <f t="shared" si="98"/>
        <v>0</v>
      </c>
      <c r="CQ403" s="16" t="str">
        <f t="shared" si="99"/>
        <v/>
      </c>
      <c r="CR403">
        <f t="shared" si="100"/>
        <v>0</v>
      </c>
    </row>
    <row r="404" spans="1:96" ht="15" customHeight="1" thickBot="1">
      <c r="A404" s="85"/>
      <c r="B404" s="87"/>
      <c r="C404" s="63" t="s">
        <v>107</v>
      </c>
      <c r="D404" s="354" t="str">
        <f t="shared" si="47"/>
        <v/>
      </c>
      <c r="E404" s="355"/>
      <c r="F404" s="355"/>
      <c r="G404" s="355"/>
      <c r="H404" s="355"/>
      <c r="I404" s="356"/>
      <c r="J404" s="261" t="str">
        <f t="shared" si="48"/>
        <v/>
      </c>
      <c r="K404" s="261" t="str">
        <f t="shared" si="49"/>
        <v/>
      </c>
      <c r="L404" s="261" t="str">
        <f t="shared" si="50"/>
        <v/>
      </c>
      <c r="M404" s="2"/>
      <c r="N404" s="2"/>
      <c r="O404" s="2"/>
      <c r="P404" s="2"/>
      <c r="Q404" s="2"/>
      <c r="R404" s="2"/>
      <c r="S404" s="2"/>
      <c r="T404" s="2"/>
      <c r="U404" s="2"/>
      <c r="V404" s="2"/>
      <c r="W404" s="2"/>
      <c r="X404" s="2"/>
      <c r="Y404" s="2"/>
      <c r="Z404" s="2"/>
      <c r="AA404" s="2"/>
      <c r="AB404" s="2"/>
      <c r="AC404" s="2"/>
      <c r="AD404" s="2"/>
      <c r="AG404" s="197">
        <f t="shared" si="51"/>
        <v>21</v>
      </c>
      <c r="AH404" s="197">
        <f t="shared" si="52"/>
        <v>0</v>
      </c>
      <c r="AJ404" s="188">
        <f t="shared" si="53"/>
        <v>0</v>
      </c>
      <c r="AK404" s="189">
        <f t="shared" si="54"/>
        <v>0</v>
      </c>
      <c r="AL404" s="189">
        <f t="shared" si="55"/>
        <v>0</v>
      </c>
      <c r="AM404" s="190">
        <f t="shared" si="56"/>
        <v>0</v>
      </c>
      <c r="AN404" s="210"/>
      <c r="AO404" s="188">
        <f t="shared" si="57"/>
        <v>0</v>
      </c>
      <c r="AP404" s="189">
        <f t="shared" si="58"/>
        <v>0</v>
      </c>
      <c r="AQ404" s="189">
        <f t="shared" si="59"/>
        <v>0</v>
      </c>
      <c r="AR404" s="190">
        <f t="shared" si="60"/>
        <v>0</v>
      </c>
      <c r="AT404" s="188">
        <f t="shared" si="61"/>
        <v>0</v>
      </c>
      <c r="AU404" s="189">
        <f t="shared" si="62"/>
        <v>0</v>
      </c>
      <c r="AV404" s="189">
        <f t="shared" si="63"/>
        <v>0</v>
      </c>
      <c r="AW404" s="190">
        <f t="shared" si="64"/>
        <v>0</v>
      </c>
      <c r="AY404" s="188">
        <f t="shared" si="65"/>
        <v>0</v>
      </c>
      <c r="AZ404" s="189">
        <f t="shared" si="66"/>
        <v>0</v>
      </c>
      <c r="BA404" s="189">
        <f t="shared" si="67"/>
        <v>0</v>
      </c>
      <c r="BB404" s="190">
        <f t="shared" si="68"/>
        <v>0</v>
      </c>
      <c r="BD404" s="188">
        <f t="shared" si="69"/>
        <v>0</v>
      </c>
      <c r="BE404" s="189">
        <f t="shared" si="70"/>
        <v>0</v>
      </c>
      <c r="BF404" s="189">
        <f t="shared" si="71"/>
        <v>0</v>
      </c>
      <c r="BG404" s="190">
        <f t="shared" si="72"/>
        <v>0</v>
      </c>
      <c r="BH404" s="210"/>
      <c r="BI404" s="188">
        <f t="shared" si="73"/>
        <v>0</v>
      </c>
      <c r="BJ404" s="189">
        <f t="shared" si="74"/>
        <v>0</v>
      </c>
      <c r="BK404" s="189">
        <f t="shared" si="75"/>
        <v>0</v>
      </c>
      <c r="BL404" s="190">
        <f t="shared" si="76"/>
        <v>0</v>
      </c>
      <c r="BN404" s="188">
        <f t="shared" si="77"/>
        <v>0</v>
      </c>
      <c r="BO404" s="189">
        <f t="shared" si="78"/>
        <v>0</v>
      </c>
      <c r="BP404" s="189">
        <f t="shared" si="79"/>
        <v>0</v>
      </c>
      <c r="BQ404" s="190">
        <f t="shared" si="80"/>
        <v>0</v>
      </c>
      <c r="BS404" s="192">
        <f t="shared" si="81"/>
        <v>0</v>
      </c>
      <c r="BT404" s="215">
        <f t="shared" si="82"/>
        <v>0</v>
      </c>
      <c r="BU404" s="216">
        <f t="shared" si="83"/>
        <v>0</v>
      </c>
      <c r="BV404" s="217">
        <f t="shared" si="84"/>
        <v>0</v>
      </c>
      <c r="BX404" s="192">
        <f t="shared" si="85"/>
        <v>0</v>
      </c>
      <c r="BY404" s="215">
        <f t="shared" si="86"/>
        <v>0</v>
      </c>
      <c r="BZ404" s="216">
        <f t="shared" si="87"/>
        <v>0</v>
      </c>
      <c r="CA404" s="217">
        <f t="shared" si="88"/>
        <v>0</v>
      </c>
      <c r="CC404" s="192">
        <f t="shared" si="89"/>
        <v>0</v>
      </c>
      <c r="CD404" s="215">
        <f t="shared" si="90"/>
        <v>0</v>
      </c>
      <c r="CE404" s="216">
        <f t="shared" si="91"/>
        <v>0</v>
      </c>
      <c r="CF404" s="217">
        <f t="shared" si="92"/>
        <v>0</v>
      </c>
      <c r="CH404" s="197">
        <f t="shared" si="93"/>
        <v>0</v>
      </c>
      <c r="CI404" s="16" t="str">
        <f t="shared" si="94"/>
        <v/>
      </c>
      <c r="CJ404">
        <f t="shared" si="101"/>
        <v>0</v>
      </c>
      <c r="CL404" s="197">
        <f t="shared" si="95"/>
        <v>0</v>
      </c>
      <c r="CM404" s="16" t="str">
        <f t="shared" si="96"/>
        <v/>
      </c>
      <c r="CN404">
        <f t="shared" si="97"/>
        <v>0</v>
      </c>
      <c r="CP404" s="197">
        <f t="shared" si="98"/>
        <v>0</v>
      </c>
      <c r="CQ404" s="16" t="str">
        <f t="shared" si="99"/>
        <v/>
      </c>
      <c r="CR404">
        <f t="shared" si="100"/>
        <v>0</v>
      </c>
    </row>
    <row r="405" spans="1:96" ht="15" customHeight="1" thickBot="1">
      <c r="A405" s="85"/>
      <c r="B405" s="87"/>
      <c r="C405" s="63" t="s">
        <v>108</v>
      </c>
      <c r="D405" s="354" t="str">
        <f t="shared" si="47"/>
        <v/>
      </c>
      <c r="E405" s="355"/>
      <c r="F405" s="355"/>
      <c r="G405" s="355"/>
      <c r="H405" s="355"/>
      <c r="I405" s="356"/>
      <c r="J405" s="261" t="str">
        <f t="shared" si="48"/>
        <v/>
      </c>
      <c r="K405" s="261" t="str">
        <f t="shared" si="49"/>
        <v/>
      </c>
      <c r="L405" s="261" t="str">
        <f t="shared" si="50"/>
        <v/>
      </c>
      <c r="M405" s="2"/>
      <c r="N405" s="2"/>
      <c r="O405" s="2"/>
      <c r="P405" s="2"/>
      <c r="Q405" s="2"/>
      <c r="R405" s="2"/>
      <c r="S405" s="2"/>
      <c r="T405" s="2"/>
      <c r="U405" s="2"/>
      <c r="V405" s="2"/>
      <c r="W405" s="2"/>
      <c r="X405" s="2"/>
      <c r="Y405" s="2"/>
      <c r="Z405" s="2"/>
      <c r="AA405" s="2"/>
      <c r="AB405" s="2"/>
      <c r="AC405" s="2"/>
      <c r="AD405" s="2"/>
      <c r="AG405" s="197">
        <f t="shared" si="51"/>
        <v>21</v>
      </c>
      <c r="AH405" s="197">
        <f t="shared" si="52"/>
        <v>0</v>
      </c>
      <c r="AJ405" s="188">
        <f t="shared" si="53"/>
        <v>0</v>
      </c>
      <c r="AK405" s="189">
        <f t="shared" si="54"/>
        <v>0</v>
      </c>
      <c r="AL405" s="189">
        <f t="shared" si="55"/>
        <v>0</v>
      </c>
      <c r="AM405" s="190">
        <f t="shared" si="56"/>
        <v>0</v>
      </c>
      <c r="AN405" s="210"/>
      <c r="AO405" s="188">
        <f t="shared" si="57"/>
        <v>0</v>
      </c>
      <c r="AP405" s="189">
        <f t="shared" si="58"/>
        <v>0</v>
      </c>
      <c r="AQ405" s="189">
        <f t="shared" si="59"/>
        <v>0</v>
      </c>
      <c r="AR405" s="190">
        <f t="shared" si="60"/>
        <v>0</v>
      </c>
      <c r="AT405" s="188">
        <f t="shared" si="61"/>
        <v>0</v>
      </c>
      <c r="AU405" s="189">
        <f t="shared" si="62"/>
        <v>0</v>
      </c>
      <c r="AV405" s="189">
        <f t="shared" si="63"/>
        <v>0</v>
      </c>
      <c r="AW405" s="190">
        <f t="shared" si="64"/>
        <v>0</v>
      </c>
      <c r="AY405" s="188">
        <f t="shared" si="65"/>
        <v>0</v>
      </c>
      <c r="AZ405" s="189">
        <f t="shared" si="66"/>
        <v>0</v>
      </c>
      <c r="BA405" s="189">
        <f t="shared" si="67"/>
        <v>0</v>
      </c>
      <c r="BB405" s="190">
        <f t="shared" si="68"/>
        <v>0</v>
      </c>
      <c r="BD405" s="188">
        <f t="shared" si="69"/>
        <v>0</v>
      </c>
      <c r="BE405" s="189">
        <f t="shared" si="70"/>
        <v>0</v>
      </c>
      <c r="BF405" s="189">
        <f t="shared" si="71"/>
        <v>0</v>
      </c>
      <c r="BG405" s="190">
        <f t="shared" si="72"/>
        <v>0</v>
      </c>
      <c r="BH405" s="210"/>
      <c r="BI405" s="188">
        <f t="shared" si="73"/>
        <v>0</v>
      </c>
      <c r="BJ405" s="189">
        <f t="shared" si="74"/>
        <v>0</v>
      </c>
      <c r="BK405" s="189">
        <f t="shared" si="75"/>
        <v>0</v>
      </c>
      <c r="BL405" s="190">
        <f t="shared" si="76"/>
        <v>0</v>
      </c>
      <c r="BN405" s="188">
        <f t="shared" si="77"/>
        <v>0</v>
      </c>
      <c r="BO405" s="189">
        <f t="shared" si="78"/>
        <v>0</v>
      </c>
      <c r="BP405" s="189">
        <f t="shared" si="79"/>
        <v>0</v>
      </c>
      <c r="BQ405" s="190">
        <f t="shared" si="80"/>
        <v>0</v>
      </c>
      <c r="BS405" s="192">
        <f t="shared" si="81"/>
        <v>0</v>
      </c>
      <c r="BT405" s="215">
        <f t="shared" si="82"/>
        <v>0</v>
      </c>
      <c r="BU405" s="216">
        <f t="shared" si="83"/>
        <v>0</v>
      </c>
      <c r="BV405" s="217">
        <f t="shared" si="84"/>
        <v>0</v>
      </c>
      <c r="BX405" s="192">
        <f t="shared" si="85"/>
        <v>0</v>
      </c>
      <c r="BY405" s="215">
        <f t="shared" si="86"/>
        <v>0</v>
      </c>
      <c r="BZ405" s="216">
        <f t="shared" si="87"/>
        <v>0</v>
      </c>
      <c r="CA405" s="217">
        <f t="shared" si="88"/>
        <v>0</v>
      </c>
      <c r="CC405" s="192">
        <f t="shared" si="89"/>
        <v>0</v>
      </c>
      <c r="CD405" s="215">
        <f t="shared" si="90"/>
        <v>0</v>
      </c>
      <c r="CE405" s="216">
        <f t="shared" si="91"/>
        <v>0</v>
      </c>
      <c r="CF405" s="217">
        <f t="shared" si="92"/>
        <v>0</v>
      </c>
      <c r="CH405" s="197">
        <f t="shared" si="93"/>
        <v>0</v>
      </c>
      <c r="CI405" s="16" t="str">
        <f t="shared" si="94"/>
        <v/>
      </c>
      <c r="CJ405">
        <f t="shared" si="101"/>
        <v>0</v>
      </c>
      <c r="CL405" s="197">
        <f t="shared" si="95"/>
        <v>0</v>
      </c>
      <c r="CM405" s="16" t="str">
        <f t="shared" si="96"/>
        <v/>
      </c>
      <c r="CN405">
        <f t="shared" si="97"/>
        <v>0</v>
      </c>
      <c r="CP405" s="197">
        <f t="shared" si="98"/>
        <v>0</v>
      </c>
      <c r="CQ405" s="16" t="str">
        <f t="shared" si="99"/>
        <v/>
      </c>
      <c r="CR405">
        <f t="shared" si="100"/>
        <v>0</v>
      </c>
    </row>
    <row r="406" spans="1:96" ht="15" customHeight="1" thickBot="1">
      <c r="A406" s="85"/>
      <c r="B406" s="87"/>
      <c r="C406" s="63" t="s">
        <v>109</v>
      </c>
      <c r="D406" s="354" t="str">
        <f t="shared" si="47"/>
        <v/>
      </c>
      <c r="E406" s="355"/>
      <c r="F406" s="355"/>
      <c r="G406" s="355"/>
      <c r="H406" s="355"/>
      <c r="I406" s="356"/>
      <c r="J406" s="261" t="str">
        <f t="shared" si="48"/>
        <v/>
      </c>
      <c r="K406" s="261" t="str">
        <f t="shared" si="49"/>
        <v/>
      </c>
      <c r="L406" s="261" t="str">
        <f t="shared" si="50"/>
        <v/>
      </c>
      <c r="M406" s="2"/>
      <c r="N406" s="2"/>
      <c r="O406" s="2"/>
      <c r="P406" s="2"/>
      <c r="Q406" s="2"/>
      <c r="R406" s="2"/>
      <c r="S406" s="2"/>
      <c r="T406" s="2"/>
      <c r="U406" s="2"/>
      <c r="V406" s="2"/>
      <c r="W406" s="2"/>
      <c r="X406" s="2"/>
      <c r="Y406" s="2"/>
      <c r="Z406" s="2"/>
      <c r="AA406" s="2"/>
      <c r="AB406" s="2"/>
      <c r="AC406" s="2"/>
      <c r="AD406" s="2"/>
      <c r="AG406" s="197">
        <f t="shared" si="51"/>
        <v>21</v>
      </c>
      <c r="AH406" s="197">
        <f t="shared" si="52"/>
        <v>0</v>
      </c>
      <c r="AJ406" s="188">
        <f t="shared" si="53"/>
        <v>0</v>
      </c>
      <c r="AK406" s="189">
        <f t="shared" si="54"/>
        <v>0</v>
      </c>
      <c r="AL406" s="189">
        <f t="shared" si="55"/>
        <v>0</v>
      </c>
      <c r="AM406" s="190">
        <f t="shared" si="56"/>
        <v>0</v>
      </c>
      <c r="AN406" s="210"/>
      <c r="AO406" s="188">
        <f t="shared" si="57"/>
        <v>0</v>
      </c>
      <c r="AP406" s="189">
        <f t="shared" si="58"/>
        <v>0</v>
      </c>
      <c r="AQ406" s="189">
        <f t="shared" si="59"/>
        <v>0</v>
      </c>
      <c r="AR406" s="190">
        <f t="shared" si="60"/>
        <v>0</v>
      </c>
      <c r="AT406" s="188">
        <f t="shared" si="61"/>
        <v>0</v>
      </c>
      <c r="AU406" s="189">
        <f t="shared" si="62"/>
        <v>0</v>
      </c>
      <c r="AV406" s="189">
        <f t="shared" si="63"/>
        <v>0</v>
      </c>
      <c r="AW406" s="190">
        <f t="shared" si="64"/>
        <v>0</v>
      </c>
      <c r="AY406" s="188">
        <f t="shared" si="65"/>
        <v>0</v>
      </c>
      <c r="AZ406" s="189">
        <f t="shared" si="66"/>
        <v>0</v>
      </c>
      <c r="BA406" s="189">
        <f t="shared" si="67"/>
        <v>0</v>
      </c>
      <c r="BB406" s="190">
        <f t="shared" si="68"/>
        <v>0</v>
      </c>
      <c r="BD406" s="188">
        <f t="shared" si="69"/>
        <v>0</v>
      </c>
      <c r="BE406" s="189">
        <f t="shared" si="70"/>
        <v>0</v>
      </c>
      <c r="BF406" s="189">
        <f t="shared" si="71"/>
        <v>0</v>
      </c>
      <c r="BG406" s="190">
        <f t="shared" si="72"/>
        <v>0</v>
      </c>
      <c r="BH406" s="210"/>
      <c r="BI406" s="188">
        <f t="shared" si="73"/>
        <v>0</v>
      </c>
      <c r="BJ406" s="189">
        <f t="shared" si="74"/>
        <v>0</v>
      </c>
      <c r="BK406" s="189">
        <f t="shared" si="75"/>
        <v>0</v>
      </c>
      <c r="BL406" s="190">
        <f t="shared" si="76"/>
        <v>0</v>
      </c>
      <c r="BN406" s="188">
        <f t="shared" si="77"/>
        <v>0</v>
      </c>
      <c r="BO406" s="189">
        <f t="shared" si="78"/>
        <v>0</v>
      </c>
      <c r="BP406" s="189">
        <f t="shared" si="79"/>
        <v>0</v>
      </c>
      <c r="BQ406" s="190">
        <f t="shared" si="80"/>
        <v>0</v>
      </c>
      <c r="BS406" s="192">
        <f t="shared" si="81"/>
        <v>0</v>
      </c>
      <c r="BT406" s="215">
        <f t="shared" si="82"/>
        <v>0</v>
      </c>
      <c r="BU406" s="216">
        <f t="shared" si="83"/>
        <v>0</v>
      </c>
      <c r="BV406" s="217">
        <f t="shared" si="84"/>
        <v>0</v>
      </c>
      <c r="BX406" s="192">
        <f t="shared" si="85"/>
        <v>0</v>
      </c>
      <c r="BY406" s="215">
        <f t="shared" si="86"/>
        <v>0</v>
      </c>
      <c r="BZ406" s="216">
        <f t="shared" si="87"/>
        <v>0</v>
      </c>
      <c r="CA406" s="217">
        <f t="shared" si="88"/>
        <v>0</v>
      </c>
      <c r="CC406" s="192">
        <f t="shared" si="89"/>
        <v>0</v>
      </c>
      <c r="CD406" s="215">
        <f t="shared" si="90"/>
        <v>0</v>
      </c>
      <c r="CE406" s="216">
        <f t="shared" si="91"/>
        <v>0</v>
      </c>
      <c r="CF406" s="217">
        <f t="shared" si="92"/>
        <v>0</v>
      </c>
      <c r="CH406" s="197">
        <f t="shared" si="93"/>
        <v>0</v>
      </c>
      <c r="CI406" s="16" t="str">
        <f t="shared" si="94"/>
        <v/>
      </c>
      <c r="CJ406">
        <f t="shared" si="101"/>
        <v>0</v>
      </c>
      <c r="CL406" s="197">
        <f t="shared" si="95"/>
        <v>0</v>
      </c>
      <c r="CM406" s="16" t="str">
        <f t="shared" si="96"/>
        <v/>
      </c>
      <c r="CN406">
        <f t="shared" si="97"/>
        <v>0</v>
      </c>
      <c r="CP406" s="197">
        <f t="shared" si="98"/>
        <v>0</v>
      </c>
      <c r="CQ406" s="16" t="str">
        <f t="shared" si="99"/>
        <v/>
      </c>
      <c r="CR406">
        <f t="shared" si="100"/>
        <v>0</v>
      </c>
    </row>
    <row r="407" spans="1:96" ht="15" customHeight="1" thickBot="1">
      <c r="A407" s="85"/>
      <c r="B407" s="87"/>
      <c r="C407" s="63" t="s">
        <v>110</v>
      </c>
      <c r="D407" s="354" t="str">
        <f t="shared" si="47"/>
        <v/>
      </c>
      <c r="E407" s="355"/>
      <c r="F407" s="355"/>
      <c r="G407" s="355"/>
      <c r="H407" s="355"/>
      <c r="I407" s="356"/>
      <c r="J407" s="261" t="str">
        <f t="shared" si="48"/>
        <v/>
      </c>
      <c r="K407" s="261" t="str">
        <f t="shared" si="49"/>
        <v/>
      </c>
      <c r="L407" s="261" t="str">
        <f t="shared" si="50"/>
        <v/>
      </c>
      <c r="M407" s="2"/>
      <c r="N407" s="2"/>
      <c r="O407" s="2"/>
      <c r="P407" s="2"/>
      <c r="Q407" s="2"/>
      <c r="R407" s="2"/>
      <c r="S407" s="2"/>
      <c r="T407" s="2"/>
      <c r="U407" s="2"/>
      <c r="V407" s="2"/>
      <c r="W407" s="2"/>
      <c r="X407" s="2"/>
      <c r="Y407" s="2"/>
      <c r="Z407" s="2"/>
      <c r="AA407" s="2"/>
      <c r="AB407" s="2"/>
      <c r="AC407" s="2"/>
      <c r="AD407" s="2"/>
      <c r="AG407" s="197">
        <f t="shared" si="51"/>
        <v>21</v>
      </c>
      <c r="AH407" s="197">
        <f t="shared" si="52"/>
        <v>0</v>
      </c>
      <c r="AJ407" s="188">
        <f t="shared" si="53"/>
        <v>0</v>
      </c>
      <c r="AK407" s="189">
        <f t="shared" si="54"/>
        <v>0</v>
      </c>
      <c r="AL407" s="189">
        <f t="shared" si="55"/>
        <v>0</v>
      </c>
      <c r="AM407" s="190">
        <f t="shared" si="56"/>
        <v>0</v>
      </c>
      <c r="AN407" s="210"/>
      <c r="AO407" s="188">
        <f t="shared" si="57"/>
        <v>0</v>
      </c>
      <c r="AP407" s="189">
        <f t="shared" si="58"/>
        <v>0</v>
      </c>
      <c r="AQ407" s="189">
        <f t="shared" si="59"/>
        <v>0</v>
      </c>
      <c r="AR407" s="190">
        <f t="shared" si="60"/>
        <v>0</v>
      </c>
      <c r="AT407" s="188">
        <f t="shared" si="61"/>
        <v>0</v>
      </c>
      <c r="AU407" s="189">
        <f t="shared" si="62"/>
        <v>0</v>
      </c>
      <c r="AV407" s="189">
        <f t="shared" si="63"/>
        <v>0</v>
      </c>
      <c r="AW407" s="190">
        <f t="shared" si="64"/>
        <v>0</v>
      </c>
      <c r="AY407" s="188">
        <f t="shared" si="65"/>
        <v>0</v>
      </c>
      <c r="AZ407" s="189">
        <f t="shared" si="66"/>
        <v>0</v>
      </c>
      <c r="BA407" s="189">
        <f t="shared" si="67"/>
        <v>0</v>
      </c>
      <c r="BB407" s="190">
        <f t="shared" si="68"/>
        <v>0</v>
      </c>
      <c r="BD407" s="188">
        <f t="shared" si="69"/>
        <v>0</v>
      </c>
      <c r="BE407" s="189">
        <f t="shared" si="70"/>
        <v>0</v>
      </c>
      <c r="BF407" s="189">
        <f t="shared" si="71"/>
        <v>0</v>
      </c>
      <c r="BG407" s="190">
        <f t="shared" si="72"/>
        <v>0</v>
      </c>
      <c r="BH407" s="210"/>
      <c r="BI407" s="188">
        <f t="shared" si="73"/>
        <v>0</v>
      </c>
      <c r="BJ407" s="189">
        <f t="shared" si="74"/>
        <v>0</v>
      </c>
      <c r="BK407" s="189">
        <f t="shared" si="75"/>
        <v>0</v>
      </c>
      <c r="BL407" s="190">
        <f t="shared" si="76"/>
        <v>0</v>
      </c>
      <c r="BN407" s="188">
        <f t="shared" si="77"/>
        <v>0</v>
      </c>
      <c r="BO407" s="189">
        <f t="shared" si="78"/>
        <v>0</v>
      </c>
      <c r="BP407" s="189">
        <f t="shared" si="79"/>
        <v>0</v>
      </c>
      <c r="BQ407" s="190">
        <f t="shared" si="80"/>
        <v>0</v>
      </c>
      <c r="BS407" s="192">
        <f t="shared" si="81"/>
        <v>0</v>
      </c>
      <c r="BT407" s="215">
        <f t="shared" si="82"/>
        <v>0</v>
      </c>
      <c r="BU407" s="216">
        <f t="shared" si="83"/>
        <v>0</v>
      </c>
      <c r="BV407" s="217">
        <f t="shared" si="84"/>
        <v>0</v>
      </c>
      <c r="BX407" s="192">
        <f t="shared" si="85"/>
        <v>0</v>
      </c>
      <c r="BY407" s="215">
        <f t="shared" si="86"/>
        <v>0</v>
      </c>
      <c r="BZ407" s="216">
        <f t="shared" si="87"/>
        <v>0</v>
      </c>
      <c r="CA407" s="217">
        <f t="shared" si="88"/>
        <v>0</v>
      </c>
      <c r="CC407" s="192">
        <f t="shared" si="89"/>
        <v>0</v>
      </c>
      <c r="CD407" s="215">
        <f t="shared" si="90"/>
        <v>0</v>
      </c>
      <c r="CE407" s="216">
        <f t="shared" si="91"/>
        <v>0</v>
      </c>
      <c r="CF407" s="217">
        <f t="shared" si="92"/>
        <v>0</v>
      </c>
      <c r="CH407" s="197">
        <f t="shared" si="93"/>
        <v>0</v>
      </c>
      <c r="CI407" s="16" t="str">
        <f t="shared" si="94"/>
        <v/>
      </c>
      <c r="CJ407">
        <f t="shared" si="101"/>
        <v>0</v>
      </c>
      <c r="CL407" s="197">
        <f t="shared" si="95"/>
        <v>0</v>
      </c>
      <c r="CM407" s="16" t="str">
        <f t="shared" si="96"/>
        <v/>
      </c>
      <c r="CN407">
        <f t="shared" si="97"/>
        <v>0</v>
      </c>
      <c r="CP407" s="197">
        <f t="shared" si="98"/>
        <v>0</v>
      </c>
      <c r="CQ407" s="16" t="str">
        <f t="shared" si="99"/>
        <v/>
      </c>
      <c r="CR407">
        <f t="shared" si="100"/>
        <v>0</v>
      </c>
    </row>
    <row r="408" spans="1:96" ht="15" customHeight="1" thickBot="1">
      <c r="A408" s="85"/>
      <c r="B408" s="87"/>
      <c r="C408" s="63" t="s">
        <v>111</v>
      </c>
      <c r="D408" s="354" t="str">
        <f t="shared" si="47"/>
        <v/>
      </c>
      <c r="E408" s="355"/>
      <c r="F408" s="355"/>
      <c r="G408" s="355"/>
      <c r="H408" s="355"/>
      <c r="I408" s="356"/>
      <c r="J408" s="261" t="str">
        <f t="shared" si="48"/>
        <v/>
      </c>
      <c r="K408" s="261" t="str">
        <f t="shared" si="49"/>
        <v/>
      </c>
      <c r="L408" s="261" t="str">
        <f t="shared" si="50"/>
        <v/>
      </c>
      <c r="M408" s="2"/>
      <c r="N408" s="2"/>
      <c r="O408" s="2"/>
      <c r="P408" s="2"/>
      <c r="Q408" s="2"/>
      <c r="R408" s="2"/>
      <c r="S408" s="2"/>
      <c r="T408" s="2"/>
      <c r="U408" s="2"/>
      <c r="V408" s="2"/>
      <c r="W408" s="2"/>
      <c r="X408" s="2"/>
      <c r="Y408" s="2"/>
      <c r="Z408" s="2"/>
      <c r="AA408" s="2"/>
      <c r="AB408" s="2"/>
      <c r="AC408" s="2"/>
      <c r="AD408" s="2"/>
      <c r="AG408" s="197">
        <f t="shared" si="51"/>
        <v>21</v>
      </c>
      <c r="AH408" s="197">
        <f t="shared" si="52"/>
        <v>0</v>
      </c>
      <c r="AJ408" s="188">
        <f t="shared" si="53"/>
        <v>0</v>
      </c>
      <c r="AK408" s="189">
        <f t="shared" si="54"/>
        <v>0</v>
      </c>
      <c r="AL408" s="189">
        <f t="shared" si="55"/>
        <v>0</v>
      </c>
      <c r="AM408" s="190">
        <f t="shared" si="56"/>
        <v>0</v>
      </c>
      <c r="AN408" s="210"/>
      <c r="AO408" s="188">
        <f t="shared" si="57"/>
        <v>0</v>
      </c>
      <c r="AP408" s="189">
        <f t="shared" si="58"/>
        <v>0</v>
      </c>
      <c r="AQ408" s="189">
        <f t="shared" si="59"/>
        <v>0</v>
      </c>
      <c r="AR408" s="190">
        <f t="shared" si="60"/>
        <v>0</v>
      </c>
      <c r="AT408" s="188">
        <f t="shared" si="61"/>
        <v>0</v>
      </c>
      <c r="AU408" s="189">
        <f t="shared" si="62"/>
        <v>0</v>
      </c>
      <c r="AV408" s="189">
        <f t="shared" si="63"/>
        <v>0</v>
      </c>
      <c r="AW408" s="190">
        <f t="shared" si="64"/>
        <v>0</v>
      </c>
      <c r="AY408" s="188">
        <f t="shared" si="65"/>
        <v>0</v>
      </c>
      <c r="AZ408" s="189">
        <f t="shared" si="66"/>
        <v>0</v>
      </c>
      <c r="BA408" s="189">
        <f t="shared" si="67"/>
        <v>0</v>
      </c>
      <c r="BB408" s="190">
        <f t="shared" si="68"/>
        <v>0</v>
      </c>
      <c r="BD408" s="188">
        <f t="shared" si="69"/>
        <v>0</v>
      </c>
      <c r="BE408" s="189">
        <f t="shared" si="70"/>
        <v>0</v>
      </c>
      <c r="BF408" s="189">
        <f t="shared" si="71"/>
        <v>0</v>
      </c>
      <c r="BG408" s="190">
        <f t="shared" si="72"/>
        <v>0</v>
      </c>
      <c r="BH408" s="210"/>
      <c r="BI408" s="188">
        <f t="shared" si="73"/>
        <v>0</v>
      </c>
      <c r="BJ408" s="189">
        <f t="shared" si="74"/>
        <v>0</v>
      </c>
      <c r="BK408" s="189">
        <f t="shared" si="75"/>
        <v>0</v>
      </c>
      <c r="BL408" s="190">
        <f t="shared" si="76"/>
        <v>0</v>
      </c>
      <c r="BN408" s="188">
        <f t="shared" si="77"/>
        <v>0</v>
      </c>
      <c r="BO408" s="189">
        <f t="shared" si="78"/>
        <v>0</v>
      </c>
      <c r="BP408" s="189">
        <f t="shared" si="79"/>
        <v>0</v>
      </c>
      <c r="BQ408" s="190">
        <f t="shared" si="80"/>
        <v>0</v>
      </c>
      <c r="BS408" s="192">
        <f t="shared" si="81"/>
        <v>0</v>
      </c>
      <c r="BT408" s="215">
        <f t="shared" si="82"/>
        <v>0</v>
      </c>
      <c r="BU408" s="216">
        <f t="shared" si="83"/>
        <v>0</v>
      </c>
      <c r="BV408" s="217">
        <f t="shared" si="84"/>
        <v>0</v>
      </c>
      <c r="BX408" s="192">
        <f t="shared" si="85"/>
        <v>0</v>
      </c>
      <c r="BY408" s="215">
        <f t="shared" si="86"/>
        <v>0</v>
      </c>
      <c r="BZ408" s="216">
        <f t="shared" si="87"/>
        <v>0</v>
      </c>
      <c r="CA408" s="217">
        <f t="shared" si="88"/>
        <v>0</v>
      </c>
      <c r="CC408" s="192">
        <f t="shared" si="89"/>
        <v>0</v>
      </c>
      <c r="CD408" s="215">
        <f t="shared" si="90"/>
        <v>0</v>
      </c>
      <c r="CE408" s="216">
        <f t="shared" si="91"/>
        <v>0</v>
      </c>
      <c r="CF408" s="217">
        <f t="shared" si="92"/>
        <v>0</v>
      </c>
      <c r="CH408" s="197">
        <f t="shared" si="93"/>
        <v>0</v>
      </c>
      <c r="CI408" s="16" t="str">
        <f t="shared" si="94"/>
        <v/>
      </c>
      <c r="CJ408">
        <f t="shared" si="101"/>
        <v>0</v>
      </c>
      <c r="CL408" s="197">
        <f t="shared" si="95"/>
        <v>0</v>
      </c>
      <c r="CM408" s="16" t="str">
        <f t="shared" si="96"/>
        <v/>
      </c>
      <c r="CN408">
        <f t="shared" si="97"/>
        <v>0</v>
      </c>
      <c r="CP408" s="197">
        <f t="shared" si="98"/>
        <v>0</v>
      </c>
      <c r="CQ408" s="16" t="str">
        <f t="shared" si="99"/>
        <v/>
      </c>
      <c r="CR408">
        <f t="shared" si="100"/>
        <v>0</v>
      </c>
    </row>
    <row r="409" spans="1:96" ht="15" customHeight="1" thickBot="1">
      <c r="A409" s="85"/>
      <c r="B409" s="87"/>
      <c r="C409" s="63" t="s">
        <v>112</v>
      </c>
      <c r="D409" s="354" t="str">
        <f t="shared" si="47"/>
        <v/>
      </c>
      <c r="E409" s="355"/>
      <c r="F409" s="355"/>
      <c r="G409" s="355"/>
      <c r="H409" s="355"/>
      <c r="I409" s="356"/>
      <c r="J409" s="261" t="str">
        <f t="shared" si="48"/>
        <v/>
      </c>
      <c r="K409" s="261" t="str">
        <f t="shared" si="49"/>
        <v/>
      </c>
      <c r="L409" s="261" t="str">
        <f t="shared" si="50"/>
        <v/>
      </c>
      <c r="M409" s="2"/>
      <c r="N409" s="2"/>
      <c r="O409" s="2"/>
      <c r="P409" s="2"/>
      <c r="Q409" s="2"/>
      <c r="R409" s="2"/>
      <c r="S409" s="2"/>
      <c r="T409" s="2"/>
      <c r="U409" s="2"/>
      <c r="V409" s="2"/>
      <c r="W409" s="2"/>
      <c r="X409" s="2"/>
      <c r="Y409" s="2"/>
      <c r="Z409" s="2"/>
      <c r="AA409" s="2"/>
      <c r="AB409" s="2"/>
      <c r="AC409" s="2"/>
      <c r="AD409" s="2"/>
      <c r="AG409" s="197">
        <f t="shared" si="51"/>
        <v>21</v>
      </c>
      <c r="AH409" s="197">
        <f t="shared" si="52"/>
        <v>0</v>
      </c>
      <c r="AJ409" s="188">
        <f t="shared" si="53"/>
        <v>0</v>
      </c>
      <c r="AK409" s="189">
        <f t="shared" si="54"/>
        <v>0</v>
      </c>
      <c r="AL409" s="189">
        <f t="shared" si="55"/>
        <v>0</v>
      </c>
      <c r="AM409" s="190">
        <f t="shared" si="56"/>
        <v>0</v>
      </c>
      <c r="AN409" s="210"/>
      <c r="AO409" s="188">
        <f t="shared" si="57"/>
        <v>0</v>
      </c>
      <c r="AP409" s="189">
        <f t="shared" si="58"/>
        <v>0</v>
      </c>
      <c r="AQ409" s="189">
        <f t="shared" si="59"/>
        <v>0</v>
      </c>
      <c r="AR409" s="190">
        <f t="shared" si="60"/>
        <v>0</v>
      </c>
      <c r="AT409" s="188">
        <f t="shared" si="61"/>
        <v>0</v>
      </c>
      <c r="AU409" s="189">
        <f t="shared" si="62"/>
        <v>0</v>
      </c>
      <c r="AV409" s="189">
        <f t="shared" si="63"/>
        <v>0</v>
      </c>
      <c r="AW409" s="190">
        <f t="shared" si="64"/>
        <v>0</v>
      </c>
      <c r="AY409" s="188">
        <f t="shared" si="65"/>
        <v>0</v>
      </c>
      <c r="AZ409" s="189">
        <f t="shared" si="66"/>
        <v>0</v>
      </c>
      <c r="BA409" s="189">
        <f t="shared" si="67"/>
        <v>0</v>
      </c>
      <c r="BB409" s="190">
        <f t="shared" si="68"/>
        <v>0</v>
      </c>
      <c r="BD409" s="188">
        <f t="shared" si="69"/>
        <v>0</v>
      </c>
      <c r="BE409" s="189">
        <f t="shared" si="70"/>
        <v>0</v>
      </c>
      <c r="BF409" s="189">
        <f t="shared" si="71"/>
        <v>0</v>
      </c>
      <c r="BG409" s="190">
        <f t="shared" si="72"/>
        <v>0</v>
      </c>
      <c r="BH409" s="210"/>
      <c r="BI409" s="188">
        <f t="shared" si="73"/>
        <v>0</v>
      </c>
      <c r="BJ409" s="189">
        <f t="shared" si="74"/>
        <v>0</v>
      </c>
      <c r="BK409" s="189">
        <f t="shared" si="75"/>
        <v>0</v>
      </c>
      <c r="BL409" s="190">
        <f t="shared" si="76"/>
        <v>0</v>
      </c>
      <c r="BN409" s="188">
        <f t="shared" si="77"/>
        <v>0</v>
      </c>
      <c r="BO409" s="189">
        <f t="shared" si="78"/>
        <v>0</v>
      </c>
      <c r="BP409" s="189">
        <f t="shared" si="79"/>
        <v>0</v>
      </c>
      <c r="BQ409" s="190">
        <f t="shared" si="80"/>
        <v>0</v>
      </c>
      <c r="BS409" s="192">
        <f t="shared" si="81"/>
        <v>0</v>
      </c>
      <c r="BT409" s="215">
        <f t="shared" si="82"/>
        <v>0</v>
      </c>
      <c r="BU409" s="216">
        <f t="shared" si="83"/>
        <v>0</v>
      </c>
      <c r="BV409" s="217">
        <f t="shared" si="84"/>
        <v>0</v>
      </c>
      <c r="BX409" s="192">
        <f t="shared" si="85"/>
        <v>0</v>
      </c>
      <c r="BY409" s="215">
        <f t="shared" si="86"/>
        <v>0</v>
      </c>
      <c r="BZ409" s="216">
        <f t="shared" si="87"/>
        <v>0</v>
      </c>
      <c r="CA409" s="217">
        <f t="shared" si="88"/>
        <v>0</v>
      </c>
      <c r="CC409" s="192">
        <f t="shared" si="89"/>
        <v>0</v>
      </c>
      <c r="CD409" s="215">
        <f t="shared" si="90"/>
        <v>0</v>
      </c>
      <c r="CE409" s="216">
        <f t="shared" si="91"/>
        <v>0</v>
      </c>
      <c r="CF409" s="217">
        <f t="shared" si="92"/>
        <v>0</v>
      </c>
      <c r="CH409" s="197">
        <f t="shared" si="93"/>
        <v>0</v>
      </c>
      <c r="CI409" s="16" t="str">
        <f t="shared" si="94"/>
        <v/>
      </c>
      <c r="CJ409">
        <f t="shared" si="101"/>
        <v>0</v>
      </c>
      <c r="CL409" s="197">
        <f t="shared" si="95"/>
        <v>0</v>
      </c>
      <c r="CM409" s="16" t="str">
        <f t="shared" si="96"/>
        <v/>
      </c>
      <c r="CN409">
        <f t="shared" si="97"/>
        <v>0</v>
      </c>
      <c r="CP409" s="197">
        <f t="shared" si="98"/>
        <v>0</v>
      </c>
      <c r="CQ409" s="16" t="str">
        <f t="shared" si="99"/>
        <v/>
      </c>
      <c r="CR409">
        <f t="shared" si="100"/>
        <v>0</v>
      </c>
    </row>
    <row r="410" spans="1:96" ht="15" customHeight="1" thickBot="1">
      <c r="A410" s="85"/>
      <c r="B410" s="87"/>
      <c r="C410" s="63" t="s">
        <v>113</v>
      </c>
      <c r="D410" s="354" t="str">
        <f t="shared" si="47"/>
        <v/>
      </c>
      <c r="E410" s="355"/>
      <c r="F410" s="355"/>
      <c r="G410" s="355"/>
      <c r="H410" s="355"/>
      <c r="I410" s="356"/>
      <c r="J410" s="261" t="str">
        <f t="shared" si="48"/>
        <v/>
      </c>
      <c r="K410" s="261" t="str">
        <f t="shared" si="49"/>
        <v/>
      </c>
      <c r="L410" s="261" t="str">
        <f t="shared" si="50"/>
        <v/>
      </c>
      <c r="M410" s="2"/>
      <c r="N410" s="2"/>
      <c r="O410" s="2"/>
      <c r="P410" s="2"/>
      <c r="Q410" s="2"/>
      <c r="R410" s="2"/>
      <c r="S410" s="2"/>
      <c r="T410" s="2"/>
      <c r="U410" s="2"/>
      <c r="V410" s="2"/>
      <c r="W410" s="2"/>
      <c r="X410" s="2"/>
      <c r="Y410" s="2"/>
      <c r="Z410" s="2"/>
      <c r="AA410" s="2"/>
      <c r="AB410" s="2"/>
      <c r="AC410" s="2"/>
      <c r="AD410" s="2"/>
      <c r="AG410" s="197">
        <f t="shared" si="51"/>
        <v>21</v>
      </c>
      <c r="AH410" s="197">
        <f t="shared" si="52"/>
        <v>0</v>
      </c>
      <c r="AJ410" s="188">
        <f t="shared" si="53"/>
        <v>0</v>
      </c>
      <c r="AK410" s="189">
        <f t="shared" si="54"/>
        <v>0</v>
      </c>
      <c r="AL410" s="189">
        <f t="shared" si="55"/>
        <v>0</v>
      </c>
      <c r="AM410" s="190">
        <f t="shared" si="56"/>
        <v>0</v>
      </c>
      <c r="AN410" s="210"/>
      <c r="AO410" s="188">
        <f t="shared" si="57"/>
        <v>0</v>
      </c>
      <c r="AP410" s="189">
        <f t="shared" si="58"/>
        <v>0</v>
      </c>
      <c r="AQ410" s="189">
        <f t="shared" si="59"/>
        <v>0</v>
      </c>
      <c r="AR410" s="190">
        <f t="shared" si="60"/>
        <v>0</v>
      </c>
      <c r="AT410" s="188">
        <f t="shared" si="61"/>
        <v>0</v>
      </c>
      <c r="AU410" s="189">
        <f t="shared" si="62"/>
        <v>0</v>
      </c>
      <c r="AV410" s="189">
        <f t="shared" si="63"/>
        <v>0</v>
      </c>
      <c r="AW410" s="190">
        <f t="shared" si="64"/>
        <v>0</v>
      </c>
      <c r="AY410" s="188">
        <f t="shared" si="65"/>
        <v>0</v>
      </c>
      <c r="AZ410" s="189">
        <f t="shared" si="66"/>
        <v>0</v>
      </c>
      <c r="BA410" s="189">
        <f t="shared" si="67"/>
        <v>0</v>
      </c>
      <c r="BB410" s="190">
        <f t="shared" si="68"/>
        <v>0</v>
      </c>
      <c r="BD410" s="188">
        <f t="shared" si="69"/>
        <v>0</v>
      </c>
      <c r="BE410" s="189">
        <f t="shared" si="70"/>
        <v>0</v>
      </c>
      <c r="BF410" s="189">
        <f t="shared" si="71"/>
        <v>0</v>
      </c>
      <c r="BG410" s="190">
        <f t="shared" si="72"/>
        <v>0</v>
      </c>
      <c r="BH410" s="210"/>
      <c r="BI410" s="188">
        <f t="shared" si="73"/>
        <v>0</v>
      </c>
      <c r="BJ410" s="189">
        <f t="shared" si="74"/>
        <v>0</v>
      </c>
      <c r="BK410" s="189">
        <f t="shared" si="75"/>
        <v>0</v>
      </c>
      <c r="BL410" s="190">
        <f t="shared" si="76"/>
        <v>0</v>
      </c>
      <c r="BN410" s="188">
        <f t="shared" si="77"/>
        <v>0</v>
      </c>
      <c r="BO410" s="189">
        <f t="shared" si="78"/>
        <v>0</v>
      </c>
      <c r="BP410" s="189">
        <f t="shared" si="79"/>
        <v>0</v>
      </c>
      <c r="BQ410" s="190">
        <f t="shared" si="80"/>
        <v>0</v>
      </c>
      <c r="BS410" s="192">
        <f t="shared" si="81"/>
        <v>0</v>
      </c>
      <c r="BT410" s="215">
        <f t="shared" si="82"/>
        <v>0</v>
      </c>
      <c r="BU410" s="216">
        <f t="shared" si="83"/>
        <v>0</v>
      </c>
      <c r="BV410" s="217">
        <f t="shared" si="84"/>
        <v>0</v>
      </c>
      <c r="BX410" s="192">
        <f t="shared" si="85"/>
        <v>0</v>
      </c>
      <c r="BY410" s="215">
        <f t="shared" si="86"/>
        <v>0</v>
      </c>
      <c r="BZ410" s="216">
        <f t="shared" si="87"/>
        <v>0</v>
      </c>
      <c r="CA410" s="217">
        <f t="shared" si="88"/>
        <v>0</v>
      </c>
      <c r="CC410" s="192">
        <f t="shared" si="89"/>
        <v>0</v>
      </c>
      <c r="CD410" s="215">
        <f t="shared" si="90"/>
        <v>0</v>
      </c>
      <c r="CE410" s="216">
        <f t="shared" si="91"/>
        <v>0</v>
      </c>
      <c r="CF410" s="217">
        <f t="shared" si="92"/>
        <v>0</v>
      </c>
      <c r="CH410" s="197">
        <f t="shared" si="93"/>
        <v>0</v>
      </c>
      <c r="CI410" s="16" t="str">
        <f t="shared" si="94"/>
        <v/>
      </c>
      <c r="CJ410">
        <f t="shared" si="101"/>
        <v>0</v>
      </c>
      <c r="CL410" s="197">
        <f t="shared" si="95"/>
        <v>0</v>
      </c>
      <c r="CM410" s="16" t="str">
        <f t="shared" si="96"/>
        <v/>
      </c>
      <c r="CN410">
        <f t="shared" si="97"/>
        <v>0</v>
      </c>
      <c r="CP410" s="197">
        <f t="shared" si="98"/>
        <v>0</v>
      </c>
      <c r="CQ410" s="16" t="str">
        <f t="shared" si="99"/>
        <v/>
      </c>
      <c r="CR410">
        <f t="shared" si="100"/>
        <v>0</v>
      </c>
    </row>
    <row r="411" spans="1:96" ht="15" customHeight="1" thickBot="1">
      <c r="A411" s="85"/>
      <c r="B411" s="87"/>
      <c r="C411" s="63" t="s">
        <v>114</v>
      </c>
      <c r="D411" s="354" t="str">
        <f t="shared" si="47"/>
        <v/>
      </c>
      <c r="E411" s="355"/>
      <c r="F411" s="355"/>
      <c r="G411" s="355"/>
      <c r="H411" s="355"/>
      <c r="I411" s="356"/>
      <c r="J411" s="261" t="str">
        <f t="shared" si="48"/>
        <v/>
      </c>
      <c r="K411" s="261" t="str">
        <f t="shared" si="49"/>
        <v/>
      </c>
      <c r="L411" s="261" t="str">
        <f t="shared" si="50"/>
        <v/>
      </c>
      <c r="M411" s="2"/>
      <c r="N411" s="2"/>
      <c r="O411" s="2"/>
      <c r="P411" s="2"/>
      <c r="Q411" s="2"/>
      <c r="R411" s="2"/>
      <c r="S411" s="2"/>
      <c r="T411" s="2"/>
      <c r="U411" s="2"/>
      <c r="V411" s="2"/>
      <c r="W411" s="2"/>
      <c r="X411" s="2"/>
      <c r="Y411" s="2"/>
      <c r="Z411" s="2"/>
      <c r="AA411" s="2"/>
      <c r="AB411" s="2"/>
      <c r="AC411" s="2"/>
      <c r="AD411" s="2"/>
      <c r="AG411" s="197">
        <f t="shared" si="51"/>
        <v>21</v>
      </c>
      <c r="AH411" s="197">
        <f t="shared" si="52"/>
        <v>0</v>
      </c>
      <c r="AJ411" s="188">
        <f t="shared" si="53"/>
        <v>0</v>
      </c>
      <c r="AK411" s="189">
        <f t="shared" si="54"/>
        <v>0</v>
      </c>
      <c r="AL411" s="189">
        <f t="shared" si="55"/>
        <v>0</v>
      </c>
      <c r="AM411" s="190">
        <f t="shared" si="56"/>
        <v>0</v>
      </c>
      <c r="AN411" s="210"/>
      <c r="AO411" s="188">
        <f t="shared" si="57"/>
        <v>0</v>
      </c>
      <c r="AP411" s="189">
        <f t="shared" si="58"/>
        <v>0</v>
      </c>
      <c r="AQ411" s="189">
        <f t="shared" si="59"/>
        <v>0</v>
      </c>
      <c r="AR411" s="190">
        <f t="shared" si="60"/>
        <v>0</v>
      </c>
      <c r="AT411" s="188">
        <f t="shared" si="61"/>
        <v>0</v>
      </c>
      <c r="AU411" s="189">
        <f t="shared" si="62"/>
        <v>0</v>
      </c>
      <c r="AV411" s="189">
        <f t="shared" si="63"/>
        <v>0</v>
      </c>
      <c r="AW411" s="190">
        <f t="shared" si="64"/>
        <v>0</v>
      </c>
      <c r="AY411" s="188">
        <f t="shared" si="65"/>
        <v>0</v>
      </c>
      <c r="AZ411" s="189">
        <f t="shared" si="66"/>
        <v>0</v>
      </c>
      <c r="BA411" s="189">
        <f t="shared" si="67"/>
        <v>0</v>
      </c>
      <c r="BB411" s="190">
        <f t="shared" si="68"/>
        <v>0</v>
      </c>
      <c r="BD411" s="188">
        <f t="shared" si="69"/>
        <v>0</v>
      </c>
      <c r="BE411" s="189">
        <f t="shared" si="70"/>
        <v>0</v>
      </c>
      <c r="BF411" s="189">
        <f t="shared" si="71"/>
        <v>0</v>
      </c>
      <c r="BG411" s="190">
        <f t="shared" si="72"/>
        <v>0</v>
      </c>
      <c r="BH411" s="210"/>
      <c r="BI411" s="188">
        <f t="shared" si="73"/>
        <v>0</v>
      </c>
      <c r="BJ411" s="189">
        <f t="shared" si="74"/>
        <v>0</v>
      </c>
      <c r="BK411" s="189">
        <f t="shared" si="75"/>
        <v>0</v>
      </c>
      <c r="BL411" s="190">
        <f t="shared" si="76"/>
        <v>0</v>
      </c>
      <c r="BN411" s="188">
        <f t="shared" si="77"/>
        <v>0</v>
      </c>
      <c r="BO411" s="189">
        <f t="shared" si="78"/>
        <v>0</v>
      </c>
      <c r="BP411" s="189">
        <f t="shared" si="79"/>
        <v>0</v>
      </c>
      <c r="BQ411" s="190">
        <f t="shared" si="80"/>
        <v>0</v>
      </c>
      <c r="BS411" s="192">
        <f t="shared" si="81"/>
        <v>0</v>
      </c>
      <c r="BT411" s="215">
        <f t="shared" si="82"/>
        <v>0</v>
      </c>
      <c r="BU411" s="216">
        <f t="shared" si="83"/>
        <v>0</v>
      </c>
      <c r="BV411" s="217">
        <f t="shared" si="84"/>
        <v>0</v>
      </c>
      <c r="BX411" s="192">
        <f t="shared" si="85"/>
        <v>0</v>
      </c>
      <c r="BY411" s="215">
        <f t="shared" si="86"/>
        <v>0</v>
      </c>
      <c r="BZ411" s="216">
        <f t="shared" si="87"/>
        <v>0</v>
      </c>
      <c r="CA411" s="217">
        <f t="shared" si="88"/>
        <v>0</v>
      </c>
      <c r="CC411" s="192">
        <f t="shared" si="89"/>
        <v>0</v>
      </c>
      <c r="CD411" s="215">
        <f t="shared" si="90"/>
        <v>0</v>
      </c>
      <c r="CE411" s="216">
        <f t="shared" si="91"/>
        <v>0</v>
      </c>
      <c r="CF411" s="217">
        <f t="shared" si="92"/>
        <v>0</v>
      </c>
      <c r="CH411" s="197">
        <f t="shared" si="93"/>
        <v>0</v>
      </c>
      <c r="CI411" s="16" t="str">
        <f t="shared" si="94"/>
        <v/>
      </c>
      <c r="CJ411">
        <f t="shared" si="101"/>
        <v>0</v>
      </c>
      <c r="CL411" s="197">
        <f t="shared" si="95"/>
        <v>0</v>
      </c>
      <c r="CM411" s="16" t="str">
        <f t="shared" si="96"/>
        <v/>
      </c>
      <c r="CN411">
        <f t="shared" si="97"/>
        <v>0</v>
      </c>
      <c r="CP411" s="197">
        <f t="shared" si="98"/>
        <v>0</v>
      </c>
      <c r="CQ411" s="16" t="str">
        <f t="shared" si="99"/>
        <v/>
      </c>
      <c r="CR411">
        <f t="shared" si="100"/>
        <v>0</v>
      </c>
    </row>
    <row r="412" spans="1:96" ht="15" customHeight="1" thickBot="1">
      <c r="A412" s="85"/>
      <c r="B412" s="87"/>
      <c r="C412" s="63" t="s">
        <v>115</v>
      </c>
      <c r="D412" s="354" t="str">
        <f t="shared" si="47"/>
        <v/>
      </c>
      <c r="E412" s="355"/>
      <c r="F412" s="355"/>
      <c r="G412" s="355"/>
      <c r="H412" s="355"/>
      <c r="I412" s="356"/>
      <c r="J412" s="261" t="str">
        <f t="shared" si="48"/>
        <v/>
      </c>
      <c r="K412" s="261" t="str">
        <f t="shared" si="49"/>
        <v/>
      </c>
      <c r="L412" s="261" t="str">
        <f t="shared" si="50"/>
        <v/>
      </c>
      <c r="M412" s="2"/>
      <c r="N412" s="2"/>
      <c r="O412" s="2"/>
      <c r="P412" s="2"/>
      <c r="Q412" s="2"/>
      <c r="R412" s="2"/>
      <c r="S412" s="2"/>
      <c r="T412" s="2"/>
      <c r="U412" s="2"/>
      <c r="V412" s="2"/>
      <c r="W412" s="2"/>
      <c r="X412" s="2"/>
      <c r="Y412" s="2"/>
      <c r="Z412" s="2"/>
      <c r="AA412" s="2"/>
      <c r="AB412" s="2"/>
      <c r="AC412" s="2"/>
      <c r="AD412" s="2"/>
      <c r="AG412" s="197">
        <f t="shared" si="51"/>
        <v>21</v>
      </c>
      <c r="AH412" s="197">
        <f t="shared" si="52"/>
        <v>0</v>
      </c>
      <c r="AJ412" s="188">
        <f t="shared" si="53"/>
        <v>0</v>
      </c>
      <c r="AK412" s="189">
        <f t="shared" si="54"/>
        <v>0</v>
      </c>
      <c r="AL412" s="189">
        <f t="shared" si="55"/>
        <v>0</v>
      </c>
      <c r="AM412" s="190">
        <f t="shared" si="56"/>
        <v>0</v>
      </c>
      <c r="AN412" s="210"/>
      <c r="AO412" s="188">
        <f t="shared" si="57"/>
        <v>0</v>
      </c>
      <c r="AP412" s="189">
        <f t="shared" si="58"/>
        <v>0</v>
      </c>
      <c r="AQ412" s="189">
        <f t="shared" si="59"/>
        <v>0</v>
      </c>
      <c r="AR412" s="190">
        <f t="shared" si="60"/>
        <v>0</v>
      </c>
      <c r="AT412" s="188">
        <f t="shared" si="61"/>
        <v>0</v>
      </c>
      <c r="AU412" s="189">
        <f t="shared" si="62"/>
        <v>0</v>
      </c>
      <c r="AV412" s="189">
        <f t="shared" si="63"/>
        <v>0</v>
      </c>
      <c r="AW412" s="190">
        <f t="shared" si="64"/>
        <v>0</v>
      </c>
      <c r="AY412" s="188">
        <f t="shared" si="65"/>
        <v>0</v>
      </c>
      <c r="AZ412" s="189">
        <f t="shared" si="66"/>
        <v>0</v>
      </c>
      <c r="BA412" s="189">
        <f t="shared" si="67"/>
        <v>0</v>
      </c>
      <c r="BB412" s="190">
        <f t="shared" si="68"/>
        <v>0</v>
      </c>
      <c r="BD412" s="188">
        <f t="shared" si="69"/>
        <v>0</v>
      </c>
      <c r="BE412" s="189">
        <f t="shared" si="70"/>
        <v>0</v>
      </c>
      <c r="BF412" s="189">
        <f t="shared" si="71"/>
        <v>0</v>
      </c>
      <c r="BG412" s="190">
        <f t="shared" si="72"/>
        <v>0</v>
      </c>
      <c r="BH412" s="210"/>
      <c r="BI412" s="188">
        <f t="shared" si="73"/>
        <v>0</v>
      </c>
      <c r="BJ412" s="189">
        <f t="shared" si="74"/>
        <v>0</v>
      </c>
      <c r="BK412" s="189">
        <f t="shared" si="75"/>
        <v>0</v>
      </c>
      <c r="BL412" s="190">
        <f t="shared" si="76"/>
        <v>0</v>
      </c>
      <c r="BN412" s="188">
        <f t="shared" si="77"/>
        <v>0</v>
      </c>
      <c r="BO412" s="189">
        <f t="shared" si="78"/>
        <v>0</v>
      </c>
      <c r="BP412" s="189">
        <f t="shared" si="79"/>
        <v>0</v>
      </c>
      <c r="BQ412" s="190">
        <f t="shared" si="80"/>
        <v>0</v>
      </c>
      <c r="BS412" s="192">
        <f t="shared" si="81"/>
        <v>0</v>
      </c>
      <c r="BT412" s="215">
        <f t="shared" si="82"/>
        <v>0</v>
      </c>
      <c r="BU412" s="216">
        <f t="shared" si="83"/>
        <v>0</v>
      </c>
      <c r="BV412" s="217">
        <f t="shared" si="84"/>
        <v>0</v>
      </c>
      <c r="BX412" s="192">
        <f t="shared" si="85"/>
        <v>0</v>
      </c>
      <c r="BY412" s="215">
        <f t="shared" si="86"/>
        <v>0</v>
      </c>
      <c r="BZ412" s="216">
        <f t="shared" si="87"/>
        <v>0</v>
      </c>
      <c r="CA412" s="217">
        <f t="shared" si="88"/>
        <v>0</v>
      </c>
      <c r="CC412" s="192">
        <f t="shared" si="89"/>
        <v>0</v>
      </c>
      <c r="CD412" s="215">
        <f t="shared" si="90"/>
        <v>0</v>
      </c>
      <c r="CE412" s="216">
        <f t="shared" si="91"/>
        <v>0</v>
      </c>
      <c r="CF412" s="217">
        <f t="shared" si="92"/>
        <v>0</v>
      </c>
      <c r="CH412" s="197">
        <f t="shared" si="93"/>
        <v>0</v>
      </c>
      <c r="CI412" s="16" t="str">
        <f t="shared" si="94"/>
        <v/>
      </c>
      <c r="CJ412">
        <f t="shared" si="101"/>
        <v>0</v>
      </c>
      <c r="CL412" s="197">
        <f t="shared" si="95"/>
        <v>0</v>
      </c>
      <c r="CM412" s="16" t="str">
        <f t="shared" si="96"/>
        <v/>
      </c>
      <c r="CN412">
        <f t="shared" si="97"/>
        <v>0</v>
      </c>
      <c r="CP412" s="197">
        <f t="shared" si="98"/>
        <v>0</v>
      </c>
      <c r="CQ412" s="16" t="str">
        <f t="shared" si="99"/>
        <v/>
      </c>
      <c r="CR412">
        <f t="shared" si="100"/>
        <v>0</v>
      </c>
    </row>
    <row r="413" spans="1:96" ht="15" customHeight="1" thickBot="1">
      <c r="A413" s="85"/>
      <c r="B413" s="87"/>
      <c r="C413" s="63" t="s">
        <v>116</v>
      </c>
      <c r="D413" s="354" t="str">
        <f t="shared" si="47"/>
        <v/>
      </c>
      <c r="E413" s="355"/>
      <c r="F413" s="355"/>
      <c r="G413" s="355"/>
      <c r="H413" s="355"/>
      <c r="I413" s="356"/>
      <c r="J413" s="261" t="str">
        <f t="shared" si="48"/>
        <v/>
      </c>
      <c r="K413" s="261" t="str">
        <f t="shared" si="49"/>
        <v/>
      </c>
      <c r="L413" s="261" t="str">
        <f t="shared" si="50"/>
        <v/>
      </c>
      <c r="M413" s="2"/>
      <c r="N413" s="2"/>
      <c r="O413" s="2"/>
      <c r="P413" s="2"/>
      <c r="Q413" s="2"/>
      <c r="R413" s="2"/>
      <c r="S413" s="2"/>
      <c r="T413" s="2"/>
      <c r="U413" s="2"/>
      <c r="V413" s="2"/>
      <c r="W413" s="2"/>
      <c r="X413" s="2"/>
      <c r="Y413" s="2"/>
      <c r="Z413" s="2"/>
      <c r="AA413" s="2"/>
      <c r="AB413" s="2"/>
      <c r="AC413" s="2"/>
      <c r="AD413" s="2"/>
      <c r="AG413" s="197">
        <f t="shared" si="51"/>
        <v>21</v>
      </c>
      <c r="AH413" s="197">
        <f t="shared" si="52"/>
        <v>0</v>
      </c>
      <c r="AJ413" s="188">
        <f t="shared" si="53"/>
        <v>0</v>
      </c>
      <c r="AK413" s="189">
        <f t="shared" si="54"/>
        <v>0</v>
      </c>
      <c r="AL413" s="189">
        <f t="shared" si="55"/>
        <v>0</v>
      </c>
      <c r="AM413" s="190">
        <f t="shared" si="56"/>
        <v>0</v>
      </c>
      <c r="AN413" s="210"/>
      <c r="AO413" s="188">
        <f t="shared" si="57"/>
        <v>0</v>
      </c>
      <c r="AP413" s="189">
        <f t="shared" si="58"/>
        <v>0</v>
      </c>
      <c r="AQ413" s="189">
        <f t="shared" si="59"/>
        <v>0</v>
      </c>
      <c r="AR413" s="190">
        <f t="shared" si="60"/>
        <v>0</v>
      </c>
      <c r="AT413" s="188">
        <f t="shared" si="61"/>
        <v>0</v>
      </c>
      <c r="AU413" s="189">
        <f t="shared" si="62"/>
        <v>0</v>
      </c>
      <c r="AV413" s="189">
        <f t="shared" si="63"/>
        <v>0</v>
      </c>
      <c r="AW413" s="190">
        <f t="shared" si="64"/>
        <v>0</v>
      </c>
      <c r="AY413" s="188">
        <f t="shared" si="65"/>
        <v>0</v>
      </c>
      <c r="AZ413" s="189">
        <f t="shared" si="66"/>
        <v>0</v>
      </c>
      <c r="BA413" s="189">
        <f t="shared" si="67"/>
        <v>0</v>
      </c>
      <c r="BB413" s="190">
        <f t="shared" si="68"/>
        <v>0</v>
      </c>
      <c r="BD413" s="188">
        <f t="shared" si="69"/>
        <v>0</v>
      </c>
      <c r="BE413" s="189">
        <f t="shared" si="70"/>
        <v>0</v>
      </c>
      <c r="BF413" s="189">
        <f t="shared" si="71"/>
        <v>0</v>
      </c>
      <c r="BG413" s="190">
        <f t="shared" si="72"/>
        <v>0</v>
      </c>
      <c r="BH413" s="210"/>
      <c r="BI413" s="188">
        <f t="shared" si="73"/>
        <v>0</v>
      </c>
      <c r="BJ413" s="189">
        <f t="shared" si="74"/>
        <v>0</v>
      </c>
      <c r="BK413" s="189">
        <f t="shared" si="75"/>
        <v>0</v>
      </c>
      <c r="BL413" s="190">
        <f t="shared" si="76"/>
        <v>0</v>
      </c>
      <c r="BN413" s="188">
        <f t="shared" si="77"/>
        <v>0</v>
      </c>
      <c r="BO413" s="189">
        <f t="shared" si="78"/>
        <v>0</v>
      </c>
      <c r="BP413" s="189">
        <f t="shared" si="79"/>
        <v>0</v>
      </c>
      <c r="BQ413" s="190">
        <f t="shared" si="80"/>
        <v>0</v>
      </c>
      <c r="BS413" s="192">
        <f t="shared" si="81"/>
        <v>0</v>
      </c>
      <c r="BT413" s="215">
        <f t="shared" si="82"/>
        <v>0</v>
      </c>
      <c r="BU413" s="216">
        <f t="shared" si="83"/>
        <v>0</v>
      </c>
      <c r="BV413" s="217">
        <f t="shared" si="84"/>
        <v>0</v>
      </c>
      <c r="BX413" s="192">
        <f t="shared" si="85"/>
        <v>0</v>
      </c>
      <c r="BY413" s="215">
        <f t="shared" si="86"/>
        <v>0</v>
      </c>
      <c r="BZ413" s="216">
        <f t="shared" si="87"/>
        <v>0</v>
      </c>
      <c r="CA413" s="217">
        <f t="shared" si="88"/>
        <v>0</v>
      </c>
      <c r="CC413" s="192">
        <f t="shared" si="89"/>
        <v>0</v>
      </c>
      <c r="CD413" s="215">
        <f t="shared" si="90"/>
        <v>0</v>
      </c>
      <c r="CE413" s="216">
        <f t="shared" si="91"/>
        <v>0</v>
      </c>
      <c r="CF413" s="217">
        <f t="shared" si="92"/>
        <v>0</v>
      </c>
      <c r="CH413" s="197">
        <f t="shared" si="93"/>
        <v>0</v>
      </c>
      <c r="CI413" s="16" t="str">
        <f t="shared" si="94"/>
        <v/>
      </c>
      <c r="CJ413">
        <f t="shared" si="101"/>
        <v>0</v>
      </c>
      <c r="CL413" s="197">
        <f t="shared" si="95"/>
        <v>0</v>
      </c>
      <c r="CM413" s="16" t="str">
        <f t="shared" si="96"/>
        <v/>
      </c>
      <c r="CN413">
        <f t="shared" si="97"/>
        <v>0</v>
      </c>
      <c r="CP413" s="197">
        <f t="shared" si="98"/>
        <v>0</v>
      </c>
      <c r="CQ413" s="16" t="str">
        <f t="shared" si="99"/>
        <v/>
      </c>
      <c r="CR413">
        <f t="shared" si="100"/>
        <v>0</v>
      </c>
    </row>
    <row r="414" spans="1:96" ht="15" customHeight="1" thickBot="1">
      <c r="A414" s="85"/>
      <c r="B414" s="87"/>
      <c r="C414" s="63" t="s">
        <v>117</v>
      </c>
      <c r="D414" s="354" t="str">
        <f t="shared" si="47"/>
        <v/>
      </c>
      <c r="E414" s="355"/>
      <c r="F414" s="355"/>
      <c r="G414" s="355"/>
      <c r="H414" s="355"/>
      <c r="I414" s="356"/>
      <c r="J414" s="261" t="str">
        <f t="shared" si="48"/>
        <v/>
      </c>
      <c r="K414" s="261" t="str">
        <f t="shared" si="49"/>
        <v/>
      </c>
      <c r="L414" s="261" t="str">
        <f t="shared" si="50"/>
        <v/>
      </c>
      <c r="M414" s="2"/>
      <c r="N414" s="2"/>
      <c r="O414" s="2"/>
      <c r="P414" s="2"/>
      <c r="Q414" s="2"/>
      <c r="R414" s="2"/>
      <c r="S414" s="2"/>
      <c r="T414" s="2"/>
      <c r="U414" s="2"/>
      <c r="V414" s="2"/>
      <c r="W414" s="2"/>
      <c r="X414" s="2"/>
      <c r="Y414" s="2"/>
      <c r="Z414" s="2"/>
      <c r="AA414" s="2"/>
      <c r="AB414" s="2"/>
      <c r="AC414" s="2"/>
      <c r="AD414" s="2"/>
      <c r="AG414" s="197">
        <f t="shared" si="51"/>
        <v>21</v>
      </c>
      <c r="AH414" s="197">
        <f t="shared" si="52"/>
        <v>0</v>
      </c>
      <c r="AJ414" s="188">
        <f t="shared" si="53"/>
        <v>0</v>
      </c>
      <c r="AK414" s="189">
        <f t="shared" si="54"/>
        <v>0</v>
      </c>
      <c r="AL414" s="189">
        <f t="shared" si="55"/>
        <v>0</v>
      </c>
      <c r="AM414" s="190">
        <f t="shared" si="56"/>
        <v>0</v>
      </c>
      <c r="AN414" s="210"/>
      <c r="AO414" s="188">
        <f t="shared" si="57"/>
        <v>0</v>
      </c>
      <c r="AP414" s="189">
        <f t="shared" si="58"/>
        <v>0</v>
      </c>
      <c r="AQ414" s="189">
        <f t="shared" si="59"/>
        <v>0</v>
      </c>
      <c r="AR414" s="190">
        <f t="shared" si="60"/>
        <v>0</v>
      </c>
      <c r="AT414" s="188">
        <f t="shared" si="61"/>
        <v>0</v>
      </c>
      <c r="AU414" s="189">
        <f t="shared" si="62"/>
        <v>0</v>
      </c>
      <c r="AV414" s="189">
        <f t="shared" si="63"/>
        <v>0</v>
      </c>
      <c r="AW414" s="190">
        <f t="shared" si="64"/>
        <v>0</v>
      </c>
      <c r="AY414" s="188">
        <f t="shared" si="65"/>
        <v>0</v>
      </c>
      <c r="AZ414" s="189">
        <f t="shared" si="66"/>
        <v>0</v>
      </c>
      <c r="BA414" s="189">
        <f t="shared" si="67"/>
        <v>0</v>
      </c>
      <c r="BB414" s="190">
        <f t="shared" si="68"/>
        <v>0</v>
      </c>
      <c r="BD414" s="188">
        <f t="shared" si="69"/>
        <v>0</v>
      </c>
      <c r="BE414" s="189">
        <f t="shared" si="70"/>
        <v>0</v>
      </c>
      <c r="BF414" s="189">
        <f t="shared" si="71"/>
        <v>0</v>
      </c>
      <c r="BG414" s="190">
        <f t="shared" si="72"/>
        <v>0</v>
      </c>
      <c r="BH414" s="210"/>
      <c r="BI414" s="188">
        <f t="shared" si="73"/>
        <v>0</v>
      </c>
      <c r="BJ414" s="189">
        <f t="shared" si="74"/>
        <v>0</v>
      </c>
      <c r="BK414" s="189">
        <f t="shared" si="75"/>
        <v>0</v>
      </c>
      <c r="BL414" s="190">
        <f t="shared" si="76"/>
        <v>0</v>
      </c>
      <c r="BN414" s="188">
        <f t="shared" si="77"/>
        <v>0</v>
      </c>
      <c r="BO414" s="189">
        <f t="shared" si="78"/>
        <v>0</v>
      </c>
      <c r="BP414" s="189">
        <f t="shared" si="79"/>
        <v>0</v>
      </c>
      <c r="BQ414" s="190">
        <f t="shared" si="80"/>
        <v>0</v>
      </c>
      <c r="BS414" s="192">
        <f t="shared" si="81"/>
        <v>0</v>
      </c>
      <c r="BT414" s="215">
        <f t="shared" si="82"/>
        <v>0</v>
      </c>
      <c r="BU414" s="216">
        <f t="shared" si="83"/>
        <v>0</v>
      </c>
      <c r="BV414" s="217">
        <f t="shared" si="84"/>
        <v>0</v>
      </c>
      <c r="BX414" s="192">
        <f t="shared" si="85"/>
        <v>0</v>
      </c>
      <c r="BY414" s="215">
        <f t="shared" si="86"/>
        <v>0</v>
      </c>
      <c r="BZ414" s="216">
        <f t="shared" si="87"/>
        <v>0</v>
      </c>
      <c r="CA414" s="217">
        <f t="shared" si="88"/>
        <v>0</v>
      </c>
      <c r="CC414" s="192">
        <f t="shared" si="89"/>
        <v>0</v>
      </c>
      <c r="CD414" s="215">
        <f t="shared" si="90"/>
        <v>0</v>
      </c>
      <c r="CE414" s="216">
        <f t="shared" si="91"/>
        <v>0</v>
      </c>
      <c r="CF414" s="217">
        <f t="shared" si="92"/>
        <v>0</v>
      </c>
      <c r="CH414" s="197">
        <f t="shared" si="93"/>
        <v>0</v>
      </c>
      <c r="CI414" s="16" t="str">
        <f t="shared" si="94"/>
        <v/>
      </c>
      <c r="CJ414">
        <f t="shared" si="101"/>
        <v>0</v>
      </c>
      <c r="CL414" s="197">
        <f t="shared" si="95"/>
        <v>0</v>
      </c>
      <c r="CM414" s="16" t="str">
        <f t="shared" si="96"/>
        <v/>
      </c>
      <c r="CN414">
        <f t="shared" si="97"/>
        <v>0</v>
      </c>
      <c r="CP414" s="197">
        <f t="shared" si="98"/>
        <v>0</v>
      </c>
      <c r="CQ414" s="16" t="str">
        <f t="shared" si="99"/>
        <v/>
      </c>
      <c r="CR414">
        <f t="shared" si="100"/>
        <v>0</v>
      </c>
    </row>
    <row r="415" spans="1:96" ht="15" customHeight="1" thickBot="1">
      <c r="A415" s="85"/>
      <c r="B415" s="87"/>
      <c r="C415" s="63" t="s">
        <v>118</v>
      </c>
      <c r="D415" s="354" t="str">
        <f t="shared" si="47"/>
        <v/>
      </c>
      <c r="E415" s="355"/>
      <c r="F415" s="355"/>
      <c r="G415" s="355"/>
      <c r="H415" s="355"/>
      <c r="I415" s="356"/>
      <c r="J415" s="261" t="str">
        <f t="shared" si="48"/>
        <v/>
      </c>
      <c r="K415" s="261" t="str">
        <f t="shared" si="49"/>
        <v/>
      </c>
      <c r="L415" s="261" t="str">
        <f t="shared" si="50"/>
        <v/>
      </c>
      <c r="M415" s="2"/>
      <c r="N415" s="2"/>
      <c r="O415" s="2"/>
      <c r="P415" s="2"/>
      <c r="Q415" s="2"/>
      <c r="R415" s="2"/>
      <c r="S415" s="2"/>
      <c r="T415" s="2"/>
      <c r="U415" s="2"/>
      <c r="V415" s="2"/>
      <c r="W415" s="2"/>
      <c r="X415" s="2"/>
      <c r="Y415" s="2"/>
      <c r="Z415" s="2"/>
      <c r="AA415" s="2"/>
      <c r="AB415" s="2"/>
      <c r="AC415" s="2"/>
      <c r="AD415" s="2"/>
      <c r="AG415" s="197">
        <f t="shared" si="51"/>
        <v>21</v>
      </c>
      <c r="AH415" s="197">
        <f t="shared" si="52"/>
        <v>0</v>
      </c>
      <c r="AJ415" s="188">
        <f t="shared" si="53"/>
        <v>0</v>
      </c>
      <c r="AK415" s="189">
        <f t="shared" si="54"/>
        <v>0</v>
      </c>
      <c r="AL415" s="189">
        <f t="shared" si="55"/>
        <v>0</v>
      </c>
      <c r="AM415" s="190">
        <f t="shared" si="56"/>
        <v>0</v>
      </c>
      <c r="AN415" s="210"/>
      <c r="AO415" s="188">
        <f t="shared" si="57"/>
        <v>0</v>
      </c>
      <c r="AP415" s="189">
        <f t="shared" si="58"/>
        <v>0</v>
      </c>
      <c r="AQ415" s="189">
        <f t="shared" si="59"/>
        <v>0</v>
      </c>
      <c r="AR415" s="190">
        <f t="shared" si="60"/>
        <v>0</v>
      </c>
      <c r="AT415" s="188">
        <f t="shared" si="61"/>
        <v>0</v>
      </c>
      <c r="AU415" s="189">
        <f t="shared" si="62"/>
        <v>0</v>
      </c>
      <c r="AV415" s="189">
        <f t="shared" si="63"/>
        <v>0</v>
      </c>
      <c r="AW415" s="190">
        <f t="shared" si="64"/>
        <v>0</v>
      </c>
      <c r="AY415" s="188">
        <f t="shared" si="65"/>
        <v>0</v>
      </c>
      <c r="AZ415" s="189">
        <f t="shared" si="66"/>
        <v>0</v>
      </c>
      <c r="BA415" s="189">
        <f t="shared" si="67"/>
        <v>0</v>
      </c>
      <c r="BB415" s="190">
        <f t="shared" si="68"/>
        <v>0</v>
      </c>
      <c r="BD415" s="188">
        <f t="shared" si="69"/>
        <v>0</v>
      </c>
      <c r="BE415" s="189">
        <f t="shared" si="70"/>
        <v>0</v>
      </c>
      <c r="BF415" s="189">
        <f t="shared" si="71"/>
        <v>0</v>
      </c>
      <c r="BG415" s="190">
        <f t="shared" si="72"/>
        <v>0</v>
      </c>
      <c r="BH415" s="210"/>
      <c r="BI415" s="188">
        <f t="shared" si="73"/>
        <v>0</v>
      </c>
      <c r="BJ415" s="189">
        <f t="shared" si="74"/>
        <v>0</v>
      </c>
      <c r="BK415" s="189">
        <f t="shared" si="75"/>
        <v>0</v>
      </c>
      <c r="BL415" s="190">
        <f t="shared" si="76"/>
        <v>0</v>
      </c>
      <c r="BN415" s="188">
        <f t="shared" si="77"/>
        <v>0</v>
      </c>
      <c r="BO415" s="189">
        <f t="shared" si="78"/>
        <v>0</v>
      </c>
      <c r="BP415" s="189">
        <f t="shared" si="79"/>
        <v>0</v>
      </c>
      <c r="BQ415" s="190">
        <f t="shared" si="80"/>
        <v>0</v>
      </c>
      <c r="BS415" s="192">
        <f t="shared" si="81"/>
        <v>0</v>
      </c>
      <c r="BT415" s="215">
        <f t="shared" si="82"/>
        <v>0</v>
      </c>
      <c r="BU415" s="216">
        <f t="shared" si="83"/>
        <v>0</v>
      </c>
      <c r="BV415" s="217">
        <f t="shared" si="84"/>
        <v>0</v>
      </c>
      <c r="BX415" s="192">
        <f t="shared" si="85"/>
        <v>0</v>
      </c>
      <c r="BY415" s="215">
        <f t="shared" si="86"/>
        <v>0</v>
      </c>
      <c r="BZ415" s="216">
        <f t="shared" si="87"/>
        <v>0</v>
      </c>
      <c r="CA415" s="217">
        <f t="shared" si="88"/>
        <v>0</v>
      </c>
      <c r="CC415" s="192">
        <f t="shared" si="89"/>
        <v>0</v>
      </c>
      <c r="CD415" s="215">
        <f t="shared" si="90"/>
        <v>0</v>
      </c>
      <c r="CE415" s="216">
        <f t="shared" si="91"/>
        <v>0</v>
      </c>
      <c r="CF415" s="217">
        <f t="shared" si="92"/>
        <v>0</v>
      </c>
      <c r="CH415" s="197">
        <f t="shared" si="93"/>
        <v>0</v>
      </c>
      <c r="CI415" s="16" t="str">
        <f t="shared" si="94"/>
        <v/>
      </c>
      <c r="CJ415">
        <f t="shared" si="101"/>
        <v>0</v>
      </c>
      <c r="CL415" s="197">
        <f t="shared" si="95"/>
        <v>0</v>
      </c>
      <c r="CM415" s="16" t="str">
        <f t="shared" si="96"/>
        <v/>
      </c>
      <c r="CN415">
        <f t="shared" si="97"/>
        <v>0</v>
      </c>
      <c r="CP415" s="197">
        <f t="shared" si="98"/>
        <v>0</v>
      </c>
      <c r="CQ415" s="16" t="str">
        <f t="shared" si="99"/>
        <v/>
      </c>
      <c r="CR415">
        <f t="shared" si="100"/>
        <v>0</v>
      </c>
    </row>
    <row r="416" spans="1:96" ht="15" customHeight="1" thickBot="1">
      <c r="A416" s="85"/>
      <c r="B416" s="87"/>
      <c r="C416" s="63" t="s">
        <v>119</v>
      </c>
      <c r="D416" s="354" t="str">
        <f t="shared" si="47"/>
        <v/>
      </c>
      <c r="E416" s="355"/>
      <c r="F416" s="355"/>
      <c r="G416" s="355"/>
      <c r="H416" s="355"/>
      <c r="I416" s="356"/>
      <c r="J416" s="261" t="str">
        <f t="shared" si="48"/>
        <v/>
      </c>
      <c r="K416" s="261" t="str">
        <f t="shared" si="49"/>
        <v/>
      </c>
      <c r="L416" s="261" t="str">
        <f t="shared" si="50"/>
        <v/>
      </c>
      <c r="M416" s="2"/>
      <c r="N416" s="2"/>
      <c r="O416" s="2"/>
      <c r="P416" s="2"/>
      <c r="Q416" s="2"/>
      <c r="R416" s="2"/>
      <c r="S416" s="2"/>
      <c r="T416" s="2"/>
      <c r="U416" s="2"/>
      <c r="V416" s="2"/>
      <c r="W416" s="2"/>
      <c r="X416" s="2"/>
      <c r="Y416" s="2"/>
      <c r="Z416" s="2"/>
      <c r="AA416" s="2"/>
      <c r="AB416" s="2"/>
      <c r="AC416" s="2"/>
      <c r="AD416" s="2"/>
      <c r="AG416" s="197">
        <f t="shared" si="51"/>
        <v>21</v>
      </c>
      <c r="AH416" s="197">
        <f t="shared" si="52"/>
        <v>0</v>
      </c>
      <c r="AJ416" s="188">
        <f t="shared" si="53"/>
        <v>0</v>
      </c>
      <c r="AK416" s="189">
        <f t="shared" si="54"/>
        <v>0</v>
      </c>
      <c r="AL416" s="189">
        <f t="shared" si="55"/>
        <v>0</v>
      </c>
      <c r="AM416" s="190">
        <f t="shared" si="56"/>
        <v>0</v>
      </c>
      <c r="AN416" s="210"/>
      <c r="AO416" s="188">
        <f t="shared" si="57"/>
        <v>0</v>
      </c>
      <c r="AP416" s="189">
        <f t="shared" si="58"/>
        <v>0</v>
      </c>
      <c r="AQ416" s="189">
        <f t="shared" si="59"/>
        <v>0</v>
      </c>
      <c r="AR416" s="190">
        <f t="shared" si="60"/>
        <v>0</v>
      </c>
      <c r="AT416" s="188">
        <f t="shared" si="61"/>
        <v>0</v>
      </c>
      <c r="AU416" s="189">
        <f t="shared" si="62"/>
        <v>0</v>
      </c>
      <c r="AV416" s="189">
        <f t="shared" si="63"/>
        <v>0</v>
      </c>
      <c r="AW416" s="190">
        <f t="shared" si="64"/>
        <v>0</v>
      </c>
      <c r="AY416" s="188">
        <f t="shared" si="65"/>
        <v>0</v>
      </c>
      <c r="AZ416" s="189">
        <f t="shared" si="66"/>
        <v>0</v>
      </c>
      <c r="BA416" s="189">
        <f t="shared" si="67"/>
        <v>0</v>
      </c>
      <c r="BB416" s="190">
        <f t="shared" si="68"/>
        <v>0</v>
      </c>
      <c r="BD416" s="188">
        <f t="shared" si="69"/>
        <v>0</v>
      </c>
      <c r="BE416" s="189">
        <f t="shared" si="70"/>
        <v>0</v>
      </c>
      <c r="BF416" s="189">
        <f t="shared" si="71"/>
        <v>0</v>
      </c>
      <c r="BG416" s="190">
        <f t="shared" si="72"/>
        <v>0</v>
      </c>
      <c r="BH416" s="210"/>
      <c r="BI416" s="188">
        <f t="shared" si="73"/>
        <v>0</v>
      </c>
      <c r="BJ416" s="189">
        <f t="shared" si="74"/>
        <v>0</v>
      </c>
      <c r="BK416" s="189">
        <f t="shared" si="75"/>
        <v>0</v>
      </c>
      <c r="BL416" s="190">
        <f t="shared" si="76"/>
        <v>0</v>
      </c>
      <c r="BN416" s="188">
        <f t="shared" si="77"/>
        <v>0</v>
      </c>
      <c r="BO416" s="189">
        <f t="shared" si="78"/>
        <v>0</v>
      </c>
      <c r="BP416" s="189">
        <f t="shared" si="79"/>
        <v>0</v>
      </c>
      <c r="BQ416" s="190">
        <f t="shared" si="80"/>
        <v>0</v>
      </c>
      <c r="BS416" s="192">
        <f t="shared" si="81"/>
        <v>0</v>
      </c>
      <c r="BT416" s="215">
        <f t="shared" si="82"/>
        <v>0</v>
      </c>
      <c r="BU416" s="216">
        <f t="shared" si="83"/>
        <v>0</v>
      </c>
      <c r="BV416" s="217">
        <f t="shared" si="84"/>
        <v>0</v>
      </c>
      <c r="BX416" s="192">
        <f t="shared" si="85"/>
        <v>0</v>
      </c>
      <c r="BY416" s="215">
        <f t="shared" si="86"/>
        <v>0</v>
      </c>
      <c r="BZ416" s="216">
        <f t="shared" si="87"/>
        <v>0</v>
      </c>
      <c r="CA416" s="217">
        <f t="shared" si="88"/>
        <v>0</v>
      </c>
      <c r="CC416" s="192">
        <f t="shared" si="89"/>
        <v>0</v>
      </c>
      <c r="CD416" s="215">
        <f t="shared" si="90"/>
        <v>0</v>
      </c>
      <c r="CE416" s="216">
        <f t="shared" si="91"/>
        <v>0</v>
      </c>
      <c r="CF416" s="217">
        <f t="shared" si="92"/>
        <v>0</v>
      </c>
      <c r="CH416" s="197">
        <f t="shared" si="93"/>
        <v>0</v>
      </c>
      <c r="CI416" s="16" t="str">
        <f t="shared" si="94"/>
        <v/>
      </c>
      <c r="CJ416">
        <f t="shared" si="101"/>
        <v>0</v>
      </c>
      <c r="CL416" s="197">
        <f t="shared" si="95"/>
        <v>0</v>
      </c>
      <c r="CM416" s="16" t="str">
        <f t="shared" si="96"/>
        <v/>
      </c>
      <c r="CN416">
        <f t="shared" si="97"/>
        <v>0</v>
      </c>
      <c r="CP416" s="197">
        <f t="shared" si="98"/>
        <v>0</v>
      </c>
      <c r="CQ416" s="16" t="str">
        <f t="shared" si="99"/>
        <v/>
      </c>
      <c r="CR416">
        <f t="shared" si="100"/>
        <v>0</v>
      </c>
    </row>
    <row r="417" spans="1:96" ht="15" customHeight="1" thickBot="1">
      <c r="A417" s="85"/>
      <c r="B417" s="87"/>
      <c r="C417" s="63" t="s">
        <v>120</v>
      </c>
      <c r="D417" s="354" t="str">
        <f t="shared" si="47"/>
        <v/>
      </c>
      <c r="E417" s="355"/>
      <c r="F417" s="355"/>
      <c r="G417" s="355"/>
      <c r="H417" s="355"/>
      <c r="I417" s="356"/>
      <c r="J417" s="261" t="str">
        <f t="shared" si="48"/>
        <v/>
      </c>
      <c r="K417" s="261" t="str">
        <f t="shared" si="49"/>
        <v/>
      </c>
      <c r="L417" s="261" t="str">
        <f t="shared" si="50"/>
        <v/>
      </c>
      <c r="M417" s="2"/>
      <c r="N417" s="2"/>
      <c r="O417" s="2"/>
      <c r="P417" s="2"/>
      <c r="Q417" s="2"/>
      <c r="R417" s="2"/>
      <c r="S417" s="2"/>
      <c r="T417" s="2"/>
      <c r="U417" s="2"/>
      <c r="V417" s="2"/>
      <c r="W417" s="2"/>
      <c r="X417" s="2"/>
      <c r="Y417" s="2"/>
      <c r="Z417" s="2"/>
      <c r="AA417" s="2"/>
      <c r="AB417" s="2"/>
      <c r="AC417" s="2"/>
      <c r="AD417" s="2"/>
      <c r="AG417" s="197">
        <f t="shared" si="51"/>
        <v>21</v>
      </c>
      <c r="AH417" s="197">
        <f t="shared" si="52"/>
        <v>0</v>
      </c>
      <c r="AJ417" s="188">
        <f t="shared" si="53"/>
        <v>0</v>
      </c>
      <c r="AK417" s="189">
        <f t="shared" si="54"/>
        <v>0</v>
      </c>
      <c r="AL417" s="189">
        <f t="shared" si="55"/>
        <v>0</v>
      </c>
      <c r="AM417" s="190">
        <f t="shared" si="56"/>
        <v>0</v>
      </c>
      <c r="AN417" s="210"/>
      <c r="AO417" s="188">
        <f t="shared" si="57"/>
        <v>0</v>
      </c>
      <c r="AP417" s="189">
        <f t="shared" si="58"/>
        <v>0</v>
      </c>
      <c r="AQ417" s="189">
        <f t="shared" si="59"/>
        <v>0</v>
      </c>
      <c r="AR417" s="190">
        <f t="shared" si="60"/>
        <v>0</v>
      </c>
      <c r="AT417" s="188">
        <f t="shared" si="61"/>
        <v>0</v>
      </c>
      <c r="AU417" s="189">
        <f t="shared" si="62"/>
        <v>0</v>
      </c>
      <c r="AV417" s="189">
        <f t="shared" si="63"/>
        <v>0</v>
      </c>
      <c r="AW417" s="190">
        <f t="shared" si="64"/>
        <v>0</v>
      </c>
      <c r="AY417" s="188">
        <f t="shared" si="65"/>
        <v>0</v>
      </c>
      <c r="AZ417" s="189">
        <f t="shared" si="66"/>
        <v>0</v>
      </c>
      <c r="BA417" s="189">
        <f t="shared" si="67"/>
        <v>0</v>
      </c>
      <c r="BB417" s="190">
        <f t="shared" si="68"/>
        <v>0</v>
      </c>
      <c r="BD417" s="188">
        <f t="shared" si="69"/>
        <v>0</v>
      </c>
      <c r="BE417" s="189">
        <f t="shared" si="70"/>
        <v>0</v>
      </c>
      <c r="BF417" s="189">
        <f t="shared" si="71"/>
        <v>0</v>
      </c>
      <c r="BG417" s="190">
        <f t="shared" si="72"/>
        <v>0</v>
      </c>
      <c r="BH417" s="210"/>
      <c r="BI417" s="188">
        <f t="shared" si="73"/>
        <v>0</v>
      </c>
      <c r="BJ417" s="189">
        <f t="shared" si="74"/>
        <v>0</v>
      </c>
      <c r="BK417" s="189">
        <f t="shared" si="75"/>
        <v>0</v>
      </c>
      <c r="BL417" s="190">
        <f t="shared" si="76"/>
        <v>0</v>
      </c>
      <c r="BN417" s="188">
        <f t="shared" si="77"/>
        <v>0</v>
      </c>
      <c r="BO417" s="189">
        <f t="shared" si="78"/>
        <v>0</v>
      </c>
      <c r="BP417" s="189">
        <f t="shared" si="79"/>
        <v>0</v>
      </c>
      <c r="BQ417" s="190">
        <f t="shared" si="80"/>
        <v>0</v>
      </c>
      <c r="BS417" s="192">
        <f t="shared" si="81"/>
        <v>0</v>
      </c>
      <c r="BT417" s="215">
        <f t="shared" si="82"/>
        <v>0</v>
      </c>
      <c r="BU417" s="216">
        <f t="shared" si="83"/>
        <v>0</v>
      </c>
      <c r="BV417" s="217">
        <f t="shared" si="84"/>
        <v>0</v>
      </c>
      <c r="BX417" s="192">
        <f t="shared" si="85"/>
        <v>0</v>
      </c>
      <c r="BY417" s="215">
        <f t="shared" si="86"/>
        <v>0</v>
      </c>
      <c r="BZ417" s="216">
        <f t="shared" si="87"/>
        <v>0</v>
      </c>
      <c r="CA417" s="217">
        <f t="shared" si="88"/>
        <v>0</v>
      </c>
      <c r="CC417" s="192">
        <f t="shared" si="89"/>
        <v>0</v>
      </c>
      <c r="CD417" s="215">
        <f t="shared" si="90"/>
        <v>0</v>
      </c>
      <c r="CE417" s="216">
        <f t="shared" si="91"/>
        <v>0</v>
      </c>
      <c r="CF417" s="217">
        <f t="shared" si="92"/>
        <v>0</v>
      </c>
      <c r="CH417" s="197">
        <f t="shared" si="93"/>
        <v>0</v>
      </c>
      <c r="CI417" s="16" t="str">
        <f t="shared" si="94"/>
        <v/>
      </c>
      <c r="CJ417">
        <f t="shared" si="101"/>
        <v>0</v>
      </c>
      <c r="CL417" s="197">
        <f t="shared" si="95"/>
        <v>0</v>
      </c>
      <c r="CM417" s="16" t="str">
        <f t="shared" si="96"/>
        <v/>
      </c>
      <c r="CN417">
        <f t="shared" si="97"/>
        <v>0</v>
      </c>
      <c r="CP417" s="197">
        <f t="shared" si="98"/>
        <v>0</v>
      </c>
      <c r="CQ417" s="16" t="str">
        <f t="shared" si="99"/>
        <v/>
      </c>
      <c r="CR417">
        <f t="shared" si="100"/>
        <v>0</v>
      </c>
    </row>
    <row r="418" spans="1:96" ht="15" customHeight="1" thickBot="1">
      <c r="A418" s="85"/>
      <c r="B418" s="87"/>
      <c r="C418" s="63" t="s">
        <v>121</v>
      </c>
      <c r="D418" s="354" t="str">
        <f t="shared" si="47"/>
        <v/>
      </c>
      <c r="E418" s="355"/>
      <c r="F418" s="355"/>
      <c r="G418" s="355"/>
      <c r="H418" s="355"/>
      <c r="I418" s="356"/>
      <c r="J418" s="261" t="str">
        <f t="shared" si="48"/>
        <v/>
      </c>
      <c r="K418" s="261" t="str">
        <f t="shared" si="49"/>
        <v/>
      </c>
      <c r="L418" s="261" t="str">
        <f t="shared" si="50"/>
        <v/>
      </c>
      <c r="M418" s="2"/>
      <c r="N418" s="2"/>
      <c r="O418" s="2"/>
      <c r="P418" s="2"/>
      <c r="Q418" s="2"/>
      <c r="R418" s="2"/>
      <c r="S418" s="2"/>
      <c r="T418" s="2"/>
      <c r="U418" s="2"/>
      <c r="V418" s="2"/>
      <c r="W418" s="2"/>
      <c r="X418" s="2"/>
      <c r="Y418" s="2"/>
      <c r="Z418" s="2"/>
      <c r="AA418" s="2"/>
      <c r="AB418" s="2"/>
      <c r="AC418" s="2"/>
      <c r="AD418" s="2"/>
      <c r="AG418" s="197">
        <f t="shared" si="51"/>
        <v>21</v>
      </c>
      <c r="AH418" s="197">
        <f t="shared" si="52"/>
        <v>0</v>
      </c>
      <c r="AJ418" s="188">
        <f t="shared" si="53"/>
        <v>0</v>
      </c>
      <c r="AK418" s="189">
        <f t="shared" si="54"/>
        <v>0</v>
      </c>
      <c r="AL418" s="189">
        <f t="shared" si="55"/>
        <v>0</v>
      </c>
      <c r="AM418" s="190">
        <f t="shared" si="56"/>
        <v>0</v>
      </c>
      <c r="AN418" s="210"/>
      <c r="AO418" s="188">
        <f t="shared" si="57"/>
        <v>0</v>
      </c>
      <c r="AP418" s="189">
        <f t="shared" si="58"/>
        <v>0</v>
      </c>
      <c r="AQ418" s="189">
        <f t="shared" si="59"/>
        <v>0</v>
      </c>
      <c r="AR418" s="190">
        <f t="shared" si="60"/>
        <v>0</v>
      </c>
      <c r="AT418" s="188">
        <f t="shared" si="61"/>
        <v>0</v>
      </c>
      <c r="AU418" s="189">
        <f t="shared" si="62"/>
        <v>0</v>
      </c>
      <c r="AV418" s="189">
        <f t="shared" si="63"/>
        <v>0</v>
      </c>
      <c r="AW418" s="190">
        <f t="shared" si="64"/>
        <v>0</v>
      </c>
      <c r="AY418" s="188">
        <f t="shared" si="65"/>
        <v>0</v>
      </c>
      <c r="AZ418" s="189">
        <f t="shared" si="66"/>
        <v>0</v>
      </c>
      <c r="BA418" s="189">
        <f t="shared" si="67"/>
        <v>0</v>
      </c>
      <c r="BB418" s="190">
        <f t="shared" si="68"/>
        <v>0</v>
      </c>
      <c r="BD418" s="188">
        <f t="shared" si="69"/>
        <v>0</v>
      </c>
      <c r="BE418" s="189">
        <f t="shared" si="70"/>
        <v>0</v>
      </c>
      <c r="BF418" s="189">
        <f t="shared" si="71"/>
        <v>0</v>
      </c>
      <c r="BG418" s="190">
        <f t="shared" si="72"/>
        <v>0</v>
      </c>
      <c r="BH418" s="210"/>
      <c r="BI418" s="188">
        <f t="shared" si="73"/>
        <v>0</v>
      </c>
      <c r="BJ418" s="189">
        <f t="shared" si="74"/>
        <v>0</v>
      </c>
      <c r="BK418" s="189">
        <f t="shared" si="75"/>
        <v>0</v>
      </c>
      <c r="BL418" s="190">
        <f t="shared" si="76"/>
        <v>0</v>
      </c>
      <c r="BN418" s="188">
        <f t="shared" si="77"/>
        <v>0</v>
      </c>
      <c r="BO418" s="189">
        <f t="shared" si="78"/>
        <v>0</v>
      </c>
      <c r="BP418" s="189">
        <f t="shared" si="79"/>
        <v>0</v>
      </c>
      <c r="BQ418" s="190">
        <f t="shared" si="80"/>
        <v>0</v>
      </c>
      <c r="BS418" s="192">
        <f t="shared" si="81"/>
        <v>0</v>
      </c>
      <c r="BT418" s="215">
        <f t="shared" si="82"/>
        <v>0</v>
      </c>
      <c r="BU418" s="216">
        <f t="shared" si="83"/>
        <v>0</v>
      </c>
      <c r="BV418" s="217">
        <f t="shared" si="84"/>
        <v>0</v>
      </c>
      <c r="BX418" s="192">
        <f t="shared" si="85"/>
        <v>0</v>
      </c>
      <c r="BY418" s="215">
        <f t="shared" si="86"/>
        <v>0</v>
      </c>
      <c r="BZ418" s="216">
        <f t="shared" si="87"/>
        <v>0</v>
      </c>
      <c r="CA418" s="217">
        <f t="shared" si="88"/>
        <v>0</v>
      </c>
      <c r="CC418" s="192">
        <f t="shared" si="89"/>
        <v>0</v>
      </c>
      <c r="CD418" s="215">
        <f t="shared" si="90"/>
        <v>0</v>
      </c>
      <c r="CE418" s="216">
        <f t="shared" si="91"/>
        <v>0</v>
      </c>
      <c r="CF418" s="217">
        <f t="shared" si="92"/>
        <v>0</v>
      </c>
      <c r="CH418" s="197">
        <f t="shared" si="93"/>
        <v>0</v>
      </c>
      <c r="CI418" s="16" t="str">
        <f t="shared" si="94"/>
        <v/>
      </c>
      <c r="CJ418">
        <f t="shared" si="101"/>
        <v>0</v>
      </c>
      <c r="CL418" s="197">
        <f t="shared" si="95"/>
        <v>0</v>
      </c>
      <c r="CM418" s="16" t="str">
        <f t="shared" si="96"/>
        <v/>
      </c>
      <c r="CN418">
        <f t="shared" si="97"/>
        <v>0</v>
      </c>
      <c r="CP418" s="197">
        <f t="shared" si="98"/>
        <v>0</v>
      </c>
      <c r="CQ418" s="16" t="str">
        <f t="shared" si="99"/>
        <v/>
      </c>
      <c r="CR418">
        <f t="shared" si="100"/>
        <v>0</v>
      </c>
    </row>
    <row r="419" spans="1:96" ht="15" customHeight="1" thickBot="1">
      <c r="A419" s="85"/>
      <c r="B419" s="87"/>
      <c r="C419" s="63" t="s">
        <v>122</v>
      </c>
      <c r="D419" s="354" t="str">
        <f t="shared" si="47"/>
        <v/>
      </c>
      <c r="E419" s="355"/>
      <c r="F419" s="355"/>
      <c r="G419" s="355"/>
      <c r="H419" s="355"/>
      <c r="I419" s="356"/>
      <c r="J419" s="261" t="str">
        <f t="shared" si="48"/>
        <v/>
      </c>
      <c r="K419" s="261" t="str">
        <f t="shared" si="49"/>
        <v/>
      </c>
      <c r="L419" s="261" t="str">
        <f t="shared" si="50"/>
        <v/>
      </c>
      <c r="M419" s="2"/>
      <c r="N419" s="2"/>
      <c r="O419" s="2"/>
      <c r="P419" s="2"/>
      <c r="Q419" s="2"/>
      <c r="R419" s="2"/>
      <c r="S419" s="2"/>
      <c r="T419" s="2"/>
      <c r="U419" s="2"/>
      <c r="V419" s="2"/>
      <c r="W419" s="2"/>
      <c r="X419" s="2"/>
      <c r="Y419" s="2"/>
      <c r="Z419" s="2"/>
      <c r="AA419" s="2"/>
      <c r="AB419" s="2"/>
      <c r="AC419" s="2"/>
      <c r="AD419" s="2"/>
      <c r="AG419" s="197">
        <f t="shared" si="51"/>
        <v>21</v>
      </c>
      <c r="AH419" s="197">
        <f t="shared" si="52"/>
        <v>0</v>
      </c>
      <c r="AJ419" s="188">
        <f t="shared" si="53"/>
        <v>0</v>
      </c>
      <c r="AK419" s="189">
        <f t="shared" si="54"/>
        <v>0</v>
      </c>
      <c r="AL419" s="189">
        <f t="shared" si="55"/>
        <v>0</v>
      </c>
      <c r="AM419" s="190">
        <f t="shared" si="56"/>
        <v>0</v>
      </c>
      <c r="AN419" s="210"/>
      <c r="AO419" s="188">
        <f t="shared" si="57"/>
        <v>0</v>
      </c>
      <c r="AP419" s="189">
        <f t="shared" si="58"/>
        <v>0</v>
      </c>
      <c r="AQ419" s="189">
        <f t="shared" si="59"/>
        <v>0</v>
      </c>
      <c r="AR419" s="190">
        <f t="shared" si="60"/>
        <v>0</v>
      </c>
      <c r="AT419" s="188">
        <f t="shared" si="61"/>
        <v>0</v>
      </c>
      <c r="AU419" s="189">
        <f t="shared" si="62"/>
        <v>0</v>
      </c>
      <c r="AV419" s="189">
        <f t="shared" si="63"/>
        <v>0</v>
      </c>
      <c r="AW419" s="190">
        <f t="shared" si="64"/>
        <v>0</v>
      </c>
      <c r="AY419" s="188">
        <f t="shared" si="65"/>
        <v>0</v>
      </c>
      <c r="AZ419" s="189">
        <f t="shared" si="66"/>
        <v>0</v>
      </c>
      <c r="BA419" s="189">
        <f t="shared" si="67"/>
        <v>0</v>
      </c>
      <c r="BB419" s="190">
        <f t="shared" si="68"/>
        <v>0</v>
      </c>
      <c r="BD419" s="188">
        <f t="shared" si="69"/>
        <v>0</v>
      </c>
      <c r="BE419" s="189">
        <f t="shared" si="70"/>
        <v>0</v>
      </c>
      <c r="BF419" s="189">
        <f t="shared" si="71"/>
        <v>0</v>
      </c>
      <c r="BG419" s="190">
        <f t="shared" si="72"/>
        <v>0</v>
      </c>
      <c r="BH419" s="210"/>
      <c r="BI419" s="188">
        <f t="shared" si="73"/>
        <v>0</v>
      </c>
      <c r="BJ419" s="189">
        <f t="shared" si="74"/>
        <v>0</v>
      </c>
      <c r="BK419" s="189">
        <f t="shared" si="75"/>
        <v>0</v>
      </c>
      <c r="BL419" s="190">
        <f t="shared" si="76"/>
        <v>0</v>
      </c>
      <c r="BN419" s="188">
        <f t="shared" si="77"/>
        <v>0</v>
      </c>
      <c r="BO419" s="189">
        <f t="shared" si="78"/>
        <v>0</v>
      </c>
      <c r="BP419" s="189">
        <f t="shared" si="79"/>
        <v>0</v>
      </c>
      <c r="BQ419" s="190">
        <f t="shared" si="80"/>
        <v>0</v>
      </c>
      <c r="BS419" s="192">
        <f t="shared" si="81"/>
        <v>0</v>
      </c>
      <c r="BT419" s="215">
        <f t="shared" si="82"/>
        <v>0</v>
      </c>
      <c r="BU419" s="216">
        <f t="shared" si="83"/>
        <v>0</v>
      </c>
      <c r="BV419" s="217">
        <f t="shared" si="84"/>
        <v>0</v>
      </c>
      <c r="BX419" s="192">
        <f t="shared" si="85"/>
        <v>0</v>
      </c>
      <c r="BY419" s="215">
        <f t="shared" si="86"/>
        <v>0</v>
      </c>
      <c r="BZ419" s="216">
        <f t="shared" si="87"/>
        <v>0</v>
      </c>
      <c r="CA419" s="217">
        <f t="shared" si="88"/>
        <v>0</v>
      </c>
      <c r="CC419" s="192">
        <f t="shared" si="89"/>
        <v>0</v>
      </c>
      <c r="CD419" s="215">
        <f t="shared" si="90"/>
        <v>0</v>
      </c>
      <c r="CE419" s="216">
        <f t="shared" si="91"/>
        <v>0</v>
      </c>
      <c r="CF419" s="217">
        <f t="shared" si="92"/>
        <v>0</v>
      </c>
      <c r="CH419" s="197">
        <f t="shared" si="93"/>
        <v>0</v>
      </c>
      <c r="CI419" s="16" t="str">
        <f t="shared" si="94"/>
        <v/>
      </c>
      <c r="CJ419">
        <f t="shared" si="101"/>
        <v>0</v>
      </c>
      <c r="CL419" s="197">
        <f t="shared" si="95"/>
        <v>0</v>
      </c>
      <c r="CM419" s="16" t="str">
        <f t="shared" si="96"/>
        <v/>
      </c>
      <c r="CN419">
        <f t="shared" si="97"/>
        <v>0</v>
      </c>
      <c r="CP419" s="197">
        <f t="shared" si="98"/>
        <v>0</v>
      </c>
      <c r="CQ419" s="16" t="str">
        <f t="shared" si="99"/>
        <v/>
      </c>
      <c r="CR419">
        <f t="shared" si="100"/>
        <v>0</v>
      </c>
    </row>
    <row r="420" spans="1:96" ht="15" customHeight="1" thickBot="1">
      <c r="A420" s="85"/>
      <c r="B420" s="87"/>
      <c r="C420" s="63" t="s">
        <v>123</v>
      </c>
      <c r="D420" s="354" t="str">
        <f t="shared" si="47"/>
        <v/>
      </c>
      <c r="E420" s="355"/>
      <c r="F420" s="355"/>
      <c r="G420" s="355"/>
      <c r="H420" s="355"/>
      <c r="I420" s="356"/>
      <c r="J420" s="261" t="str">
        <f t="shared" si="48"/>
        <v/>
      </c>
      <c r="K420" s="261" t="str">
        <f t="shared" si="49"/>
        <v/>
      </c>
      <c r="L420" s="261" t="str">
        <f t="shared" si="50"/>
        <v/>
      </c>
      <c r="M420" s="2"/>
      <c r="N420" s="2"/>
      <c r="O420" s="2"/>
      <c r="P420" s="2"/>
      <c r="Q420" s="2"/>
      <c r="R420" s="2"/>
      <c r="S420" s="2"/>
      <c r="T420" s="2"/>
      <c r="U420" s="2"/>
      <c r="V420" s="2"/>
      <c r="W420" s="2"/>
      <c r="X420" s="2"/>
      <c r="Y420" s="2"/>
      <c r="Z420" s="2"/>
      <c r="AA420" s="2"/>
      <c r="AB420" s="2"/>
      <c r="AC420" s="2"/>
      <c r="AD420" s="2"/>
      <c r="AG420" s="197">
        <f t="shared" si="51"/>
        <v>21</v>
      </c>
      <c r="AH420" s="197">
        <f t="shared" si="52"/>
        <v>0</v>
      </c>
      <c r="AJ420" s="188">
        <f t="shared" si="53"/>
        <v>0</v>
      </c>
      <c r="AK420" s="189">
        <f t="shared" si="54"/>
        <v>0</v>
      </c>
      <c r="AL420" s="189">
        <f t="shared" si="55"/>
        <v>0</v>
      </c>
      <c r="AM420" s="190">
        <f t="shared" si="56"/>
        <v>0</v>
      </c>
      <c r="AN420" s="210"/>
      <c r="AO420" s="188">
        <f t="shared" si="57"/>
        <v>0</v>
      </c>
      <c r="AP420" s="189">
        <f t="shared" si="58"/>
        <v>0</v>
      </c>
      <c r="AQ420" s="189">
        <f t="shared" si="59"/>
        <v>0</v>
      </c>
      <c r="AR420" s="190">
        <f t="shared" si="60"/>
        <v>0</v>
      </c>
      <c r="AT420" s="188">
        <f t="shared" si="61"/>
        <v>0</v>
      </c>
      <c r="AU420" s="189">
        <f t="shared" si="62"/>
        <v>0</v>
      </c>
      <c r="AV420" s="189">
        <f t="shared" si="63"/>
        <v>0</v>
      </c>
      <c r="AW420" s="190">
        <f t="shared" si="64"/>
        <v>0</v>
      </c>
      <c r="AY420" s="188">
        <f t="shared" si="65"/>
        <v>0</v>
      </c>
      <c r="AZ420" s="189">
        <f t="shared" si="66"/>
        <v>0</v>
      </c>
      <c r="BA420" s="189">
        <f t="shared" si="67"/>
        <v>0</v>
      </c>
      <c r="BB420" s="190">
        <f t="shared" si="68"/>
        <v>0</v>
      </c>
      <c r="BD420" s="188">
        <f t="shared" si="69"/>
        <v>0</v>
      </c>
      <c r="BE420" s="189">
        <f t="shared" si="70"/>
        <v>0</v>
      </c>
      <c r="BF420" s="189">
        <f t="shared" si="71"/>
        <v>0</v>
      </c>
      <c r="BG420" s="190">
        <f t="shared" si="72"/>
        <v>0</v>
      </c>
      <c r="BH420" s="210"/>
      <c r="BI420" s="188">
        <f t="shared" si="73"/>
        <v>0</v>
      </c>
      <c r="BJ420" s="189">
        <f t="shared" si="74"/>
        <v>0</v>
      </c>
      <c r="BK420" s="189">
        <f t="shared" si="75"/>
        <v>0</v>
      </c>
      <c r="BL420" s="190">
        <f t="shared" si="76"/>
        <v>0</v>
      </c>
      <c r="BN420" s="188">
        <f t="shared" si="77"/>
        <v>0</v>
      </c>
      <c r="BO420" s="189">
        <f t="shared" si="78"/>
        <v>0</v>
      </c>
      <c r="BP420" s="189">
        <f t="shared" si="79"/>
        <v>0</v>
      </c>
      <c r="BQ420" s="190">
        <f t="shared" si="80"/>
        <v>0</v>
      </c>
      <c r="BS420" s="192">
        <f t="shared" si="81"/>
        <v>0</v>
      </c>
      <c r="BT420" s="215">
        <f t="shared" si="82"/>
        <v>0</v>
      </c>
      <c r="BU420" s="216">
        <f t="shared" si="83"/>
        <v>0</v>
      </c>
      <c r="BV420" s="217">
        <f t="shared" si="84"/>
        <v>0</v>
      </c>
      <c r="BX420" s="192">
        <f t="shared" si="85"/>
        <v>0</v>
      </c>
      <c r="BY420" s="215">
        <f t="shared" si="86"/>
        <v>0</v>
      </c>
      <c r="BZ420" s="216">
        <f t="shared" si="87"/>
        <v>0</v>
      </c>
      <c r="CA420" s="217">
        <f t="shared" si="88"/>
        <v>0</v>
      </c>
      <c r="CC420" s="192">
        <f t="shared" si="89"/>
        <v>0</v>
      </c>
      <c r="CD420" s="215">
        <f t="shared" si="90"/>
        <v>0</v>
      </c>
      <c r="CE420" s="216">
        <f t="shared" si="91"/>
        <v>0</v>
      </c>
      <c r="CF420" s="217">
        <f t="shared" si="92"/>
        <v>0</v>
      </c>
      <c r="CH420" s="197">
        <f t="shared" si="93"/>
        <v>0</v>
      </c>
      <c r="CI420" s="16" t="str">
        <f t="shared" si="94"/>
        <v/>
      </c>
      <c r="CJ420">
        <f t="shared" si="101"/>
        <v>0</v>
      </c>
      <c r="CL420" s="197">
        <f t="shared" si="95"/>
        <v>0</v>
      </c>
      <c r="CM420" s="16" t="str">
        <f t="shared" si="96"/>
        <v/>
      </c>
      <c r="CN420">
        <f t="shared" si="97"/>
        <v>0</v>
      </c>
      <c r="CP420" s="197">
        <f t="shared" si="98"/>
        <v>0</v>
      </c>
      <c r="CQ420" s="16" t="str">
        <f t="shared" si="99"/>
        <v/>
      </c>
      <c r="CR420">
        <f t="shared" si="100"/>
        <v>0</v>
      </c>
    </row>
    <row r="421" spans="1:96" ht="15" customHeight="1" thickBot="1">
      <c r="A421" s="85"/>
      <c r="B421" s="87"/>
      <c r="C421" s="63" t="s">
        <v>124</v>
      </c>
      <c r="D421" s="354" t="str">
        <f t="shared" si="47"/>
        <v/>
      </c>
      <c r="E421" s="355"/>
      <c r="F421" s="355"/>
      <c r="G421" s="355"/>
      <c r="H421" s="355"/>
      <c r="I421" s="356"/>
      <c r="J421" s="261" t="str">
        <f t="shared" si="48"/>
        <v/>
      </c>
      <c r="K421" s="261" t="str">
        <f t="shared" si="49"/>
        <v/>
      </c>
      <c r="L421" s="261" t="str">
        <f t="shared" si="50"/>
        <v/>
      </c>
      <c r="M421" s="2"/>
      <c r="N421" s="2"/>
      <c r="O421" s="2"/>
      <c r="P421" s="2"/>
      <c r="Q421" s="2"/>
      <c r="R421" s="2"/>
      <c r="S421" s="2"/>
      <c r="T421" s="2"/>
      <c r="U421" s="2"/>
      <c r="V421" s="2"/>
      <c r="W421" s="2"/>
      <c r="X421" s="2"/>
      <c r="Y421" s="2"/>
      <c r="Z421" s="2"/>
      <c r="AA421" s="2"/>
      <c r="AB421" s="2"/>
      <c r="AC421" s="2"/>
      <c r="AD421" s="2"/>
      <c r="AG421" s="197">
        <f t="shared" si="51"/>
        <v>21</v>
      </c>
      <c r="AH421" s="197">
        <f t="shared" si="52"/>
        <v>0</v>
      </c>
      <c r="AJ421" s="188">
        <f t="shared" si="53"/>
        <v>0</v>
      </c>
      <c r="AK421" s="189">
        <f t="shared" si="54"/>
        <v>0</v>
      </c>
      <c r="AL421" s="189">
        <f t="shared" si="55"/>
        <v>0</v>
      </c>
      <c r="AM421" s="190">
        <f t="shared" si="56"/>
        <v>0</v>
      </c>
      <c r="AN421" s="210"/>
      <c r="AO421" s="188">
        <f t="shared" si="57"/>
        <v>0</v>
      </c>
      <c r="AP421" s="189">
        <f t="shared" si="58"/>
        <v>0</v>
      </c>
      <c r="AQ421" s="189">
        <f t="shared" si="59"/>
        <v>0</v>
      </c>
      <c r="AR421" s="190">
        <f t="shared" si="60"/>
        <v>0</v>
      </c>
      <c r="AT421" s="188">
        <f t="shared" si="61"/>
        <v>0</v>
      </c>
      <c r="AU421" s="189">
        <f t="shared" si="62"/>
        <v>0</v>
      </c>
      <c r="AV421" s="189">
        <f t="shared" si="63"/>
        <v>0</v>
      </c>
      <c r="AW421" s="190">
        <f t="shared" si="64"/>
        <v>0</v>
      </c>
      <c r="AY421" s="188">
        <f t="shared" si="65"/>
        <v>0</v>
      </c>
      <c r="AZ421" s="189">
        <f t="shared" si="66"/>
        <v>0</v>
      </c>
      <c r="BA421" s="189">
        <f t="shared" si="67"/>
        <v>0</v>
      </c>
      <c r="BB421" s="190">
        <f t="shared" si="68"/>
        <v>0</v>
      </c>
      <c r="BD421" s="188">
        <f t="shared" si="69"/>
        <v>0</v>
      </c>
      <c r="BE421" s="189">
        <f t="shared" si="70"/>
        <v>0</v>
      </c>
      <c r="BF421" s="189">
        <f t="shared" si="71"/>
        <v>0</v>
      </c>
      <c r="BG421" s="190">
        <f t="shared" si="72"/>
        <v>0</v>
      </c>
      <c r="BH421" s="210"/>
      <c r="BI421" s="188">
        <f t="shared" si="73"/>
        <v>0</v>
      </c>
      <c r="BJ421" s="189">
        <f t="shared" si="74"/>
        <v>0</v>
      </c>
      <c r="BK421" s="189">
        <f t="shared" si="75"/>
        <v>0</v>
      </c>
      <c r="BL421" s="190">
        <f t="shared" si="76"/>
        <v>0</v>
      </c>
      <c r="BN421" s="188">
        <f t="shared" si="77"/>
        <v>0</v>
      </c>
      <c r="BO421" s="189">
        <f t="shared" si="78"/>
        <v>0</v>
      </c>
      <c r="BP421" s="189">
        <f t="shared" si="79"/>
        <v>0</v>
      </c>
      <c r="BQ421" s="190">
        <f t="shared" si="80"/>
        <v>0</v>
      </c>
      <c r="BS421" s="192">
        <f t="shared" si="81"/>
        <v>0</v>
      </c>
      <c r="BT421" s="215">
        <f t="shared" si="82"/>
        <v>0</v>
      </c>
      <c r="BU421" s="216">
        <f t="shared" si="83"/>
        <v>0</v>
      </c>
      <c r="BV421" s="217">
        <f t="shared" si="84"/>
        <v>0</v>
      </c>
      <c r="BX421" s="192">
        <f t="shared" si="85"/>
        <v>0</v>
      </c>
      <c r="BY421" s="215">
        <f t="shared" si="86"/>
        <v>0</v>
      </c>
      <c r="BZ421" s="216">
        <f t="shared" si="87"/>
        <v>0</v>
      </c>
      <c r="CA421" s="217">
        <f t="shared" si="88"/>
        <v>0</v>
      </c>
      <c r="CC421" s="192">
        <f t="shared" si="89"/>
        <v>0</v>
      </c>
      <c r="CD421" s="215">
        <f t="shared" si="90"/>
        <v>0</v>
      </c>
      <c r="CE421" s="216">
        <f t="shared" si="91"/>
        <v>0</v>
      </c>
      <c r="CF421" s="217">
        <f t="shared" si="92"/>
        <v>0</v>
      </c>
      <c r="CH421" s="197">
        <f t="shared" si="93"/>
        <v>0</v>
      </c>
      <c r="CI421" s="16" t="str">
        <f t="shared" si="94"/>
        <v/>
      </c>
      <c r="CJ421">
        <f t="shared" si="101"/>
        <v>0</v>
      </c>
      <c r="CL421" s="197">
        <f t="shared" si="95"/>
        <v>0</v>
      </c>
      <c r="CM421" s="16" t="str">
        <f t="shared" si="96"/>
        <v/>
      </c>
      <c r="CN421">
        <f t="shared" si="97"/>
        <v>0</v>
      </c>
      <c r="CP421" s="197">
        <f t="shared" si="98"/>
        <v>0</v>
      </c>
      <c r="CQ421" s="16" t="str">
        <f t="shared" si="99"/>
        <v/>
      </c>
      <c r="CR421">
        <f t="shared" si="100"/>
        <v>0</v>
      </c>
    </row>
    <row r="422" spans="1:96" ht="15" customHeight="1" thickBot="1">
      <c r="A422" s="85"/>
      <c r="B422" s="87"/>
      <c r="C422" s="63" t="s">
        <v>125</v>
      </c>
      <c r="D422" s="354" t="str">
        <f t="shared" si="47"/>
        <v/>
      </c>
      <c r="E422" s="355"/>
      <c r="F422" s="355"/>
      <c r="G422" s="355"/>
      <c r="H422" s="355"/>
      <c r="I422" s="356"/>
      <c r="J422" s="261" t="str">
        <f t="shared" si="48"/>
        <v/>
      </c>
      <c r="K422" s="261" t="str">
        <f t="shared" si="49"/>
        <v/>
      </c>
      <c r="L422" s="261" t="str">
        <f t="shared" si="50"/>
        <v/>
      </c>
      <c r="M422" s="2"/>
      <c r="N422" s="2"/>
      <c r="O422" s="2"/>
      <c r="P422" s="2"/>
      <c r="Q422" s="2"/>
      <c r="R422" s="2"/>
      <c r="S422" s="2"/>
      <c r="T422" s="2"/>
      <c r="U422" s="2"/>
      <c r="V422" s="2"/>
      <c r="W422" s="2"/>
      <c r="X422" s="2"/>
      <c r="Y422" s="2"/>
      <c r="Z422" s="2"/>
      <c r="AA422" s="2"/>
      <c r="AB422" s="2"/>
      <c r="AC422" s="2"/>
      <c r="AD422" s="2"/>
      <c r="AG422" s="197">
        <f t="shared" si="51"/>
        <v>21</v>
      </c>
      <c r="AH422" s="197">
        <f t="shared" si="52"/>
        <v>0</v>
      </c>
      <c r="AJ422" s="188">
        <f t="shared" si="53"/>
        <v>0</v>
      </c>
      <c r="AK422" s="189">
        <f t="shared" si="54"/>
        <v>0</v>
      </c>
      <c r="AL422" s="189">
        <f t="shared" si="55"/>
        <v>0</v>
      </c>
      <c r="AM422" s="190">
        <f t="shared" si="56"/>
        <v>0</v>
      </c>
      <c r="AN422" s="210"/>
      <c r="AO422" s="188">
        <f t="shared" si="57"/>
        <v>0</v>
      </c>
      <c r="AP422" s="189">
        <f t="shared" si="58"/>
        <v>0</v>
      </c>
      <c r="AQ422" s="189">
        <f t="shared" si="59"/>
        <v>0</v>
      </c>
      <c r="AR422" s="190">
        <f t="shared" si="60"/>
        <v>0</v>
      </c>
      <c r="AT422" s="188">
        <f t="shared" si="61"/>
        <v>0</v>
      </c>
      <c r="AU422" s="189">
        <f t="shared" si="62"/>
        <v>0</v>
      </c>
      <c r="AV422" s="189">
        <f t="shared" si="63"/>
        <v>0</v>
      </c>
      <c r="AW422" s="190">
        <f t="shared" si="64"/>
        <v>0</v>
      </c>
      <c r="AY422" s="188">
        <f t="shared" si="65"/>
        <v>0</v>
      </c>
      <c r="AZ422" s="189">
        <f t="shared" si="66"/>
        <v>0</v>
      </c>
      <c r="BA422" s="189">
        <f t="shared" si="67"/>
        <v>0</v>
      </c>
      <c r="BB422" s="190">
        <f t="shared" si="68"/>
        <v>0</v>
      </c>
      <c r="BD422" s="188">
        <f t="shared" si="69"/>
        <v>0</v>
      </c>
      <c r="BE422" s="189">
        <f t="shared" si="70"/>
        <v>0</v>
      </c>
      <c r="BF422" s="189">
        <f t="shared" si="71"/>
        <v>0</v>
      </c>
      <c r="BG422" s="190">
        <f t="shared" si="72"/>
        <v>0</v>
      </c>
      <c r="BH422" s="210"/>
      <c r="BI422" s="188">
        <f t="shared" si="73"/>
        <v>0</v>
      </c>
      <c r="BJ422" s="189">
        <f t="shared" si="74"/>
        <v>0</v>
      </c>
      <c r="BK422" s="189">
        <f t="shared" si="75"/>
        <v>0</v>
      </c>
      <c r="BL422" s="190">
        <f t="shared" si="76"/>
        <v>0</v>
      </c>
      <c r="BN422" s="188">
        <f t="shared" si="77"/>
        <v>0</v>
      </c>
      <c r="BO422" s="189">
        <f t="shared" si="78"/>
        <v>0</v>
      </c>
      <c r="BP422" s="189">
        <f t="shared" si="79"/>
        <v>0</v>
      </c>
      <c r="BQ422" s="190">
        <f t="shared" si="80"/>
        <v>0</v>
      </c>
      <c r="BS422" s="192">
        <f t="shared" si="81"/>
        <v>0</v>
      </c>
      <c r="BT422" s="215">
        <f t="shared" si="82"/>
        <v>0</v>
      </c>
      <c r="BU422" s="216">
        <f t="shared" si="83"/>
        <v>0</v>
      </c>
      <c r="BV422" s="217">
        <f t="shared" si="84"/>
        <v>0</v>
      </c>
      <c r="BX422" s="192">
        <f t="shared" si="85"/>
        <v>0</v>
      </c>
      <c r="BY422" s="215">
        <f t="shared" si="86"/>
        <v>0</v>
      </c>
      <c r="BZ422" s="216">
        <f t="shared" si="87"/>
        <v>0</v>
      </c>
      <c r="CA422" s="217">
        <f t="shared" si="88"/>
        <v>0</v>
      </c>
      <c r="CC422" s="192">
        <f t="shared" si="89"/>
        <v>0</v>
      </c>
      <c r="CD422" s="215">
        <f t="shared" si="90"/>
        <v>0</v>
      </c>
      <c r="CE422" s="216">
        <f t="shared" si="91"/>
        <v>0</v>
      </c>
      <c r="CF422" s="217">
        <f t="shared" si="92"/>
        <v>0</v>
      </c>
      <c r="CH422" s="197">
        <f t="shared" si="93"/>
        <v>0</v>
      </c>
      <c r="CI422" s="16" t="str">
        <f t="shared" si="94"/>
        <v/>
      </c>
      <c r="CJ422">
        <f t="shared" si="101"/>
        <v>0</v>
      </c>
      <c r="CL422" s="197">
        <f t="shared" si="95"/>
        <v>0</v>
      </c>
      <c r="CM422" s="16" t="str">
        <f t="shared" si="96"/>
        <v/>
      </c>
      <c r="CN422">
        <f t="shared" si="97"/>
        <v>0</v>
      </c>
      <c r="CP422" s="197">
        <f t="shared" si="98"/>
        <v>0</v>
      </c>
      <c r="CQ422" s="16" t="str">
        <f t="shared" si="99"/>
        <v/>
      </c>
      <c r="CR422">
        <f t="shared" si="100"/>
        <v>0</v>
      </c>
    </row>
    <row r="423" spans="1:96" ht="15" customHeight="1" thickBot="1">
      <c r="A423" s="85"/>
      <c r="B423" s="87"/>
      <c r="C423" s="63" t="s">
        <v>126</v>
      </c>
      <c r="D423" s="354" t="str">
        <f t="shared" si="47"/>
        <v/>
      </c>
      <c r="E423" s="355"/>
      <c r="F423" s="355"/>
      <c r="G423" s="355"/>
      <c r="H423" s="355"/>
      <c r="I423" s="356"/>
      <c r="J423" s="261" t="str">
        <f t="shared" si="48"/>
        <v/>
      </c>
      <c r="K423" s="261" t="str">
        <f t="shared" si="49"/>
        <v/>
      </c>
      <c r="L423" s="261" t="str">
        <f t="shared" si="50"/>
        <v/>
      </c>
      <c r="M423" s="2"/>
      <c r="N423" s="2"/>
      <c r="O423" s="2"/>
      <c r="P423" s="2"/>
      <c r="Q423" s="2"/>
      <c r="R423" s="2"/>
      <c r="S423" s="2"/>
      <c r="T423" s="2"/>
      <c r="U423" s="2"/>
      <c r="V423" s="2"/>
      <c r="W423" s="2"/>
      <c r="X423" s="2"/>
      <c r="Y423" s="2"/>
      <c r="Z423" s="2"/>
      <c r="AA423" s="2"/>
      <c r="AB423" s="2"/>
      <c r="AC423" s="2"/>
      <c r="AD423" s="2"/>
      <c r="AG423" s="197">
        <f t="shared" si="51"/>
        <v>21</v>
      </c>
      <c r="AH423" s="197">
        <f t="shared" si="52"/>
        <v>0</v>
      </c>
      <c r="AJ423" s="188">
        <f t="shared" si="53"/>
        <v>0</v>
      </c>
      <c r="AK423" s="189">
        <f t="shared" si="54"/>
        <v>0</v>
      </c>
      <c r="AL423" s="189">
        <f t="shared" si="55"/>
        <v>0</v>
      </c>
      <c r="AM423" s="190">
        <f t="shared" si="56"/>
        <v>0</v>
      </c>
      <c r="AN423" s="210"/>
      <c r="AO423" s="188">
        <f t="shared" si="57"/>
        <v>0</v>
      </c>
      <c r="AP423" s="189">
        <f t="shared" si="58"/>
        <v>0</v>
      </c>
      <c r="AQ423" s="189">
        <f t="shared" si="59"/>
        <v>0</v>
      </c>
      <c r="AR423" s="190">
        <f t="shared" si="60"/>
        <v>0</v>
      </c>
      <c r="AT423" s="188">
        <f t="shared" si="61"/>
        <v>0</v>
      </c>
      <c r="AU423" s="189">
        <f t="shared" si="62"/>
        <v>0</v>
      </c>
      <c r="AV423" s="189">
        <f t="shared" si="63"/>
        <v>0</v>
      </c>
      <c r="AW423" s="190">
        <f t="shared" si="64"/>
        <v>0</v>
      </c>
      <c r="AY423" s="188">
        <f t="shared" si="65"/>
        <v>0</v>
      </c>
      <c r="AZ423" s="189">
        <f t="shared" si="66"/>
        <v>0</v>
      </c>
      <c r="BA423" s="189">
        <f t="shared" si="67"/>
        <v>0</v>
      </c>
      <c r="BB423" s="190">
        <f t="shared" si="68"/>
        <v>0</v>
      </c>
      <c r="BD423" s="188">
        <f t="shared" si="69"/>
        <v>0</v>
      </c>
      <c r="BE423" s="189">
        <f t="shared" si="70"/>
        <v>0</v>
      </c>
      <c r="BF423" s="189">
        <f t="shared" si="71"/>
        <v>0</v>
      </c>
      <c r="BG423" s="190">
        <f t="shared" si="72"/>
        <v>0</v>
      </c>
      <c r="BH423" s="210"/>
      <c r="BI423" s="188">
        <f t="shared" si="73"/>
        <v>0</v>
      </c>
      <c r="BJ423" s="189">
        <f t="shared" si="74"/>
        <v>0</v>
      </c>
      <c r="BK423" s="189">
        <f t="shared" si="75"/>
        <v>0</v>
      </c>
      <c r="BL423" s="190">
        <f t="shared" si="76"/>
        <v>0</v>
      </c>
      <c r="BN423" s="188">
        <f t="shared" si="77"/>
        <v>0</v>
      </c>
      <c r="BO423" s="189">
        <f t="shared" si="78"/>
        <v>0</v>
      </c>
      <c r="BP423" s="189">
        <f t="shared" si="79"/>
        <v>0</v>
      </c>
      <c r="BQ423" s="190">
        <f t="shared" si="80"/>
        <v>0</v>
      </c>
      <c r="BS423" s="192">
        <f t="shared" si="81"/>
        <v>0</v>
      </c>
      <c r="BT423" s="215">
        <f t="shared" si="82"/>
        <v>0</v>
      </c>
      <c r="BU423" s="216">
        <f t="shared" si="83"/>
        <v>0</v>
      </c>
      <c r="BV423" s="217">
        <f t="shared" si="84"/>
        <v>0</v>
      </c>
      <c r="BX423" s="192">
        <f t="shared" si="85"/>
        <v>0</v>
      </c>
      <c r="BY423" s="215">
        <f t="shared" si="86"/>
        <v>0</v>
      </c>
      <c r="BZ423" s="216">
        <f t="shared" si="87"/>
        <v>0</v>
      </c>
      <c r="CA423" s="217">
        <f t="shared" si="88"/>
        <v>0</v>
      </c>
      <c r="CC423" s="192">
        <f t="shared" si="89"/>
        <v>0</v>
      </c>
      <c r="CD423" s="215">
        <f t="shared" si="90"/>
        <v>0</v>
      </c>
      <c r="CE423" s="216">
        <f t="shared" si="91"/>
        <v>0</v>
      </c>
      <c r="CF423" s="217">
        <f t="shared" si="92"/>
        <v>0</v>
      </c>
      <c r="CH423" s="197">
        <f t="shared" si="93"/>
        <v>0</v>
      </c>
      <c r="CI423" s="16" t="str">
        <f t="shared" si="94"/>
        <v/>
      </c>
      <c r="CJ423">
        <f t="shared" si="101"/>
        <v>0</v>
      </c>
      <c r="CL423" s="197">
        <f t="shared" si="95"/>
        <v>0</v>
      </c>
      <c r="CM423" s="16" t="str">
        <f t="shared" si="96"/>
        <v/>
      </c>
      <c r="CN423">
        <f t="shared" si="97"/>
        <v>0</v>
      </c>
      <c r="CP423" s="197">
        <f t="shared" si="98"/>
        <v>0</v>
      </c>
      <c r="CQ423" s="16" t="str">
        <f t="shared" si="99"/>
        <v/>
      </c>
      <c r="CR423">
        <f t="shared" si="100"/>
        <v>0</v>
      </c>
    </row>
    <row r="424" spans="1:96" ht="15" customHeight="1" thickBot="1">
      <c r="A424" s="85"/>
      <c r="B424" s="87"/>
      <c r="C424" s="63" t="s">
        <v>127</v>
      </c>
      <c r="D424" s="354" t="str">
        <f t="shared" si="47"/>
        <v/>
      </c>
      <c r="E424" s="355"/>
      <c r="F424" s="355"/>
      <c r="G424" s="355"/>
      <c r="H424" s="355"/>
      <c r="I424" s="356"/>
      <c r="J424" s="261" t="str">
        <f t="shared" si="48"/>
        <v/>
      </c>
      <c r="K424" s="261" t="str">
        <f t="shared" si="49"/>
        <v/>
      </c>
      <c r="L424" s="261" t="str">
        <f t="shared" si="50"/>
        <v/>
      </c>
      <c r="M424" s="2"/>
      <c r="N424" s="2"/>
      <c r="O424" s="2"/>
      <c r="P424" s="2"/>
      <c r="Q424" s="2"/>
      <c r="R424" s="2"/>
      <c r="S424" s="2"/>
      <c r="T424" s="2"/>
      <c r="U424" s="2"/>
      <c r="V424" s="2"/>
      <c r="W424" s="2"/>
      <c r="X424" s="2"/>
      <c r="Y424" s="2"/>
      <c r="Z424" s="2"/>
      <c r="AA424" s="2"/>
      <c r="AB424" s="2"/>
      <c r="AC424" s="2"/>
      <c r="AD424" s="2"/>
      <c r="AG424" s="197">
        <f t="shared" si="51"/>
        <v>21</v>
      </c>
      <c r="AH424" s="197">
        <f t="shared" si="52"/>
        <v>0</v>
      </c>
      <c r="AJ424" s="188">
        <f t="shared" si="53"/>
        <v>0</v>
      </c>
      <c r="AK424" s="189">
        <f t="shared" si="54"/>
        <v>0</v>
      </c>
      <c r="AL424" s="189">
        <f t="shared" si="55"/>
        <v>0</v>
      </c>
      <c r="AM424" s="190">
        <f t="shared" si="56"/>
        <v>0</v>
      </c>
      <c r="AN424" s="210"/>
      <c r="AO424" s="188">
        <f t="shared" si="57"/>
        <v>0</v>
      </c>
      <c r="AP424" s="189">
        <f t="shared" si="58"/>
        <v>0</v>
      </c>
      <c r="AQ424" s="189">
        <f t="shared" si="59"/>
        <v>0</v>
      </c>
      <c r="AR424" s="190">
        <f t="shared" si="60"/>
        <v>0</v>
      </c>
      <c r="AT424" s="188">
        <f t="shared" si="61"/>
        <v>0</v>
      </c>
      <c r="AU424" s="189">
        <f t="shared" si="62"/>
        <v>0</v>
      </c>
      <c r="AV424" s="189">
        <f t="shared" si="63"/>
        <v>0</v>
      </c>
      <c r="AW424" s="190">
        <f t="shared" si="64"/>
        <v>0</v>
      </c>
      <c r="AY424" s="188">
        <f t="shared" si="65"/>
        <v>0</v>
      </c>
      <c r="AZ424" s="189">
        <f t="shared" si="66"/>
        <v>0</v>
      </c>
      <c r="BA424" s="189">
        <f t="shared" si="67"/>
        <v>0</v>
      </c>
      <c r="BB424" s="190">
        <f t="shared" si="68"/>
        <v>0</v>
      </c>
      <c r="BD424" s="188">
        <f t="shared" si="69"/>
        <v>0</v>
      </c>
      <c r="BE424" s="189">
        <f t="shared" si="70"/>
        <v>0</v>
      </c>
      <c r="BF424" s="189">
        <f t="shared" si="71"/>
        <v>0</v>
      </c>
      <c r="BG424" s="190">
        <f t="shared" si="72"/>
        <v>0</v>
      </c>
      <c r="BH424" s="210"/>
      <c r="BI424" s="188">
        <f t="shared" si="73"/>
        <v>0</v>
      </c>
      <c r="BJ424" s="189">
        <f t="shared" si="74"/>
        <v>0</v>
      </c>
      <c r="BK424" s="189">
        <f t="shared" si="75"/>
        <v>0</v>
      </c>
      <c r="BL424" s="190">
        <f t="shared" si="76"/>
        <v>0</v>
      </c>
      <c r="BN424" s="188">
        <f t="shared" si="77"/>
        <v>0</v>
      </c>
      <c r="BO424" s="189">
        <f t="shared" si="78"/>
        <v>0</v>
      </c>
      <c r="BP424" s="189">
        <f t="shared" si="79"/>
        <v>0</v>
      </c>
      <c r="BQ424" s="190">
        <f t="shared" si="80"/>
        <v>0</v>
      </c>
      <c r="BS424" s="192">
        <f t="shared" si="81"/>
        <v>0</v>
      </c>
      <c r="BT424" s="215">
        <f t="shared" si="82"/>
        <v>0</v>
      </c>
      <c r="BU424" s="216">
        <f t="shared" si="83"/>
        <v>0</v>
      </c>
      <c r="BV424" s="217">
        <f t="shared" si="84"/>
        <v>0</v>
      </c>
      <c r="BX424" s="192">
        <f t="shared" si="85"/>
        <v>0</v>
      </c>
      <c r="BY424" s="215">
        <f t="shared" si="86"/>
        <v>0</v>
      </c>
      <c r="BZ424" s="216">
        <f t="shared" si="87"/>
        <v>0</v>
      </c>
      <c r="CA424" s="217">
        <f t="shared" si="88"/>
        <v>0</v>
      </c>
      <c r="CC424" s="192">
        <f t="shared" si="89"/>
        <v>0</v>
      </c>
      <c r="CD424" s="215">
        <f t="shared" si="90"/>
        <v>0</v>
      </c>
      <c r="CE424" s="216">
        <f t="shared" si="91"/>
        <v>0</v>
      </c>
      <c r="CF424" s="217">
        <f t="shared" si="92"/>
        <v>0</v>
      </c>
      <c r="CH424" s="197">
        <f t="shared" si="93"/>
        <v>0</v>
      </c>
      <c r="CI424" s="16" t="str">
        <f t="shared" si="94"/>
        <v/>
      </c>
      <c r="CJ424">
        <f t="shared" si="101"/>
        <v>0</v>
      </c>
      <c r="CL424" s="197">
        <f t="shared" si="95"/>
        <v>0</v>
      </c>
      <c r="CM424" s="16" t="str">
        <f t="shared" si="96"/>
        <v/>
      </c>
      <c r="CN424">
        <f t="shared" si="97"/>
        <v>0</v>
      </c>
      <c r="CP424" s="197">
        <f t="shared" si="98"/>
        <v>0</v>
      </c>
      <c r="CQ424" s="16" t="str">
        <f t="shared" si="99"/>
        <v/>
      </c>
      <c r="CR424">
        <f t="shared" si="100"/>
        <v>0</v>
      </c>
    </row>
    <row r="425" spans="1:96" ht="15" customHeight="1" thickBot="1">
      <c r="A425" s="85"/>
      <c r="B425" s="87"/>
      <c r="C425" s="63" t="s">
        <v>128</v>
      </c>
      <c r="D425" s="354" t="str">
        <f t="shared" si="47"/>
        <v/>
      </c>
      <c r="E425" s="355"/>
      <c r="F425" s="355"/>
      <c r="G425" s="355"/>
      <c r="H425" s="355"/>
      <c r="I425" s="356"/>
      <c r="J425" s="261" t="str">
        <f t="shared" si="48"/>
        <v/>
      </c>
      <c r="K425" s="261" t="str">
        <f t="shared" si="49"/>
        <v/>
      </c>
      <c r="L425" s="261" t="str">
        <f t="shared" si="50"/>
        <v/>
      </c>
      <c r="M425" s="2"/>
      <c r="N425" s="2"/>
      <c r="O425" s="2"/>
      <c r="P425" s="2"/>
      <c r="Q425" s="2"/>
      <c r="R425" s="2"/>
      <c r="S425" s="2"/>
      <c r="T425" s="2"/>
      <c r="U425" s="2"/>
      <c r="V425" s="2"/>
      <c r="W425" s="2"/>
      <c r="X425" s="2"/>
      <c r="Y425" s="2"/>
      <c r="Z425" s="2"/>
      <c r="AA425" s="2"/>
      <c r="AB425" s="2"/>
      <c r="AC425" s="2"/>
      <c r="AD425" s="2"/>
      <c r="AG425" s="197">
        <f t="shared" si="51"/>
        <v>21</v>
      </c>
      <c r="AH425" s="197">
        <f t="shared" si="52"/>
        <v>0</v>
      </c>
      <c r="AJ425" s="188">
        <f t="shared" si="53"/>
        <v>0</v>
      </c>
      <c r="AK425" s="189">
        <f t="shared" si="54"/>
        <v>0</v>
      </c>
      <c r="AL425" s="189">
        <f t="shared" si="55"/>
        <v>0</v>
      </c>
      <c r="AM425" s="190">
        <f t="shared" si="56"/>
        <v>0</v>
      </c>
      <c r="AN425" s="210"/>
      <c r="AO425" s="188">
        <f t="shared" si="57"/>
        <v>0</v>
      </c>
      <c r="AP425" s="189">
        <f t="shared" si="58"/>
        <v>0</v>
      </c>
      <c r="AQ425" s="189">
        <f t="shared" si="59"/>
        <v>0</v>
      </c>
      <c r="AR425" s="190">
        <f t="shared" si="60"/>
        <v>0</v>
      </c>
      <c r="AT425" s="188">
        <f t="shared" si="61"/>
        <v>0</v>
      </c>
      <c r="AU425" s="189">
        <f t="shared" si="62"/>
        <v>0</v>
      </c>
      <c r="AV425" s="189">
        <f t="shared" si="63"/>
        <v>0</v>
      </c>
      <c r="AW425" s="190">
        <f t="shared" si="64"/>
        <v>0</v>
      </c>
      <c r="AY425" s="188">
        <f t="shared" si="65"/>
        <v>0</v>
      </c>
      <c r="AZ425" s="189">
        <f t="shared" si="66"/>
        <v>0</v>
      </c>
      <c r="BA425" s="189">
        <f t="shared" si="67"/>
        <v>0</v>
      </c>
      <c r="BB425" s="190">
        <f t="shared" si="68"/>
        <v>0</v>
      </c>
      <c r="BD425" s="188">
        <f t="shared" si="69"/>
        <v>0</v>
      </c>
      <c r="BE425" s="189">
        <f t="shared" si="70"/>
        <v>0</v>
      </c>
      <c r="BF425" s="189">
        <f t="shared" si="71"/>
        <v>0</v>
      </c>
      <c r="BG425" s="190">
        <f t="shared" si="72"/>
        <v>0</v>
      </c>
      <c r="BH425" s="210"/>
      <c r="BI425" s="188">
        <f t="shared" si="73"/>
        <v>0</v>
      </c>
      <c r="BJ425" s="189">
        <f t="shared" si="74"/>
        <v>0</v>
      </c>
      <c r="BK425" s="189">
        <f t="shared" si="75"/>
        <v>0</v>
      </c>
      <c r="BL425" s="190">
        <f t="shared" si="76"/>
        <v>0</v>
      </c>
      <c r="BN425" s="188">
        <f t="shared" si="77"/>
        <v>0</v>
      </c>
      <c r="BO425" s="189">
        <f t="shared" si="78"/>
        <v>0</v>
      </c>
      <c r="BP425" s="189">
        <f t="shared" si="79"/>
        <v>0</v>
      </c>
      <c r="BQ425" s="190">
        <f t="shared" si="80"/>
        <v>0</v>
      </c>
      <c r="BS425" s="192">
        <f t="shared" si="81"/>
        <v>0</v>
      </c>
      <c r="BT425" s="215">
        <f t="shared" si="82"/>
        <v>0</v>
      </c>
      <c r="BU425" s="216">
        <f t="shared" si="83"/>
        <v>0</v>
      </c>
      <c r="BV425" s="217">
        <f t="shared" si="84"/>
        <v>0</v>
      </c>
      <c r="BX425" s="192">
        <f t="shared" si="85"/>
        <v>0</v>
      </c>
      <c r="BY425" s="215">
        <f t="shared" si="86"/>
        <v>0</v>
      </c>
      <c r="BZ425" s="216">
        <f t="shared" si="87"/>
        <v>0</v>
      </c>
      <c r="CA425" s="217">
        <f t="shared" si="88"/>
        <v>0</v>
      </c>
      <c r="CC425" s="192">
        <f t="shared" si="89"/>
        <v>0</v>
      </c>
      <c r="CD425" s="215">
        <f t="shared" si="90"/>
        <v>0</v>
      </c>
      <c r="CE425" s="216">
        <f t="shared" si="91"/>
        <v>0</v>
      </c>
      <c r="CF425" s="217">
        <f t="shared" si="92"/>
        <v>0</v>
      </c>
      <c r="CH425" s="197">
        <f t="shared" si="93"/>
        <v>0</v>
      </c>
      <c r="CI425" s="16" t="str">
        <f t="shared" si="94"/>
        <v/>
      </c>
      <c r="CJ425">
        <f t="shared" si="101"/>
        <v>0</v>
      </c>
      <c r="CL425" s="197">
        <f t="shared" si="95"/>
        <v>0</v>
      </c>
      <c r="CM425" s="16" t="str">
        <f t="shared" si="96"/>
        <v/>
      </c>
      <c r="CN425">
        <f t="shared" si="97"/>
        <v>0</v>
      </c>
      <c r="CP425" s="197">
        <f t="shared" si="98"/>
        <v>0</v>
      </c>
      <c r="CQ425" s="16" t="str">
        <f t="shared" si="99"/>
        <v/>
      </c>
      <c r="CR425">
        <f t="shared" si="100"/>
        <v>0</v>
      </c>
    </row>
    <row r="426" spans="1:96" ht="15" customHeight="1" thickBot="1">
      <c r="A426" s="85"/>
      <c r="B426" s="87"/>
      <c r="C426" s="63" t="s">
        <v>129</v>
      </c>
      <c r="D426" s="354" t="str">
        <f t="shared" si="47"/>
        <v/>
      </c>
      <c r="E426" s="355"/>
      <c r="F426" s="355"/>
      <c r="G426" s="355"/>
      <c r="H426" s="355"/>
      <c r="I426" s="356"/>
      <c r="J426" s="261" t="str">
        <f t="shared" si="48"/>
        <v/>
      </c>
      <c r="K426" s="261" t="str">
        <f t="shared" si="49"/>
        <v/>
      </c>
      <c r="L426" s="261" t="str">
        <f t="shared" si="50"/>
        <v/>
      </c>
      <c r="M426" s="2"/>
      <c r="N426" s="2"/>
      <c r="O426" s="2"/>
      <c r="P426" s="2"/>
      <c r="Q426" s="2"/>
      <c r="R426" s="2"/>
      <c r="S426" s="2"/>
      <c r="T426" s="2"/>
      <c r="U426" s="2"/>
      <c r="V426" s="2"/>
      <c r="W426" s="2"/>
      <c r="X426" s="2"/>
      <c r="Y426" s="2"/>
      <c r="Z426" s="2"/>
      <c r="AA426" s="2"/>
      <c r="AB426" s="2"/>
      <c r="AC426" s="2"/>
      <c r="AD426" s="2"/>
      <c r="AG426" s="197">
        <f t="shared" si="51"/>
        <v>21</v>
      </c>
      <c r="AH426" s="197">
        <f t="shared" si="52"/>
        <v>0</v>
      </c>
      <c r="AJ426" s="188">
        <f t="shared" si="53"/>
        <v>0</v>
      </c>
      <c r="AK426" s="189">
        <f t="shared" si="54"/>
        <v>0</v>
      </c>
      <c r="AL426" s="189">
        <f t="shared" si="55"/>
        <v>0</v>
      </c>
      <c r="AM426" s="190">
        <f t="shared" si="56"/>
        <v>0</v>
      </c>
      <c r="AN426" s="210"/>
      <c r="AO426" s="188">
        <f t="shared" si="57"/>
        <v>0</v>
      </c>
      <c r="AP426" s="189">
        <f t="shared" si="58"/>
        <v>0</v>
      </c>
      <c r="AQ426" s="189">
        <f t="shared" si="59"/>
        <v>0</v>
      </c>
      <c r="AR426" s="190">
        <f t="shared" si="60"/>
        <v>0</v>
      </c>
      <c r="AT426" s="188">
        <f t="shared" si="61"/>
        <v>0</v>
      </c>
      <c r="AU426" s="189">
        <f t="shared" si="62"/>
        <v>0</v>
      </c>
      <c r="AV426" s="189">
        <f t="shared" si="63"/>
        <v>0</v>
      </c>
      <c r="AW426" s="190">
        <f t="shared" si="64"/>
        <v>0</v>
      </c>
      <c r="AY426" s="188">
        <f t="shared" si="65"/>
        <v>0</v>
      </c>
      <c r="AZ426" s="189">
        <f t="shared" si="66"/>
        <v>0</v>
      </c>
      <c r="BA426" s="189">
        <f t="shared" si="67"/>
        <v>0</v>
      </c>
      <c r="BB426" s="190">
        <f t="shared" si="68"/>
        <v>0</v>
      </c>
      <c r="BD426" s="188">
        <f t="shared" si="69"/>
        <v>0</v>
      </c>
      <c r="BE426" s="189">
        <f t="shared" si="70"/>
        <v>0</v>
      </c>
      <c r="BF426" s="189">
        <f t="shared" si="71"/>
        <v>0</v>
      </c>
      <c r="BG426" s="190">
        <f t="shared" si="72"/>
        <v>0</v>
      </c>
      <c r="BH426" s="210"/>
      <c r="BI426" s="188">
        <f t="shared" si="73"/>
        <v>0</v>
      </c>
      <c r="BJ426" s="189">
        <f t="shared" si="74"/>
        <v>0</v>
      </c>
      <c r="BK426" s="189">
        <f t="shared" si="75"/>
        <v>0</v>
      </c>
      <c r="BL426" s="190">
        <f t="shared" si="76"/>
        <v>0</v>
      </c>
      <c r="BN426" s="188">
        <f t="shared" si="77"/>
        <v>0</v>
      </c>
      <c r="BO426" s="189">
        <f t="shared" si="78"/>
        <v>0</v>
      </c>
      <c r="BP426" s="189">
        <f t="shared" si="79"/>
        <v>0</v>
      </c>
      <c r="BQ426" s="190">
        <f t="shared" si="80"/>
        <v>0</v>
      </c>
      <c r="BS426" s="192">
        <f t="shared" si="81"/>
        <v>0</v>
      </c>
      <c r="BT426" s="215">
        <f t="shared" si="82"/>
        <v>0</v>
      </c>
      <c r="BU426" s="216">
        <f t="shared" si="83"/>
        <v>0</v>
      </c>
      <c r="BV426" s="217">
        <f t="shared" si="84"/>
        <v>0</v>
      </c>
      <c r="BX426" s="192">
        <f t="shared" si="85"/>
        <v>0</v>
      </c>
      <c r="BY426" s="215">
        <f t="shared" si="86"/>
        <v>0</v>
      </c>
      <c r="BZ426" s="216">
        <f t="shared" si="87"/>
        <v>0</v>
      </c>
      <c r="CA426" s="217">
        <f t="shared" si="88"/>
        <v>0</v>
      </c>
      <c r="CC426" s="192">
        <f t="shared" si="89"/>
        <v>0</v>
      </c>
      <c r="CD426" s="215">
        <f t="shared" si="90"/>
        <v>0</v>
      </c>
      <c r="CE426" s="216">
        <f t="shared" si="91"/>
        <v>0</v>
      </c>
      <c r="CF426" s="217">
        <f t="shared" si="92"/>
        <v>0</v>
      </c>
      <c r="CH426" s="197">
        <f t="shared" si="93"/>
        <v>0</v>
      </c>
      <c r="CI426" s="16" t="str">
        <f t="shared" si="94"/>
        <v/>
      </c>
      <c r="CJ426">
        <f t="shared" si="101"/>
        <v>0</v>
      </c>
      <c r="CL426" s="197">
        <f t="shared" si="95"/>
        <v>0</v>
      </c>
      <c r="CM426" s="16" t="str">
        <f t="shared" si="96"/>
        <v/>
      </c>
      <c r="CN426">
        <f t="shared" si="97"/>
        <v>0</v>
      </c>
      <c r="CP426" s="197">
        <f t="shared" si="98"/>
        <v>0</v>
      </c>
      <c r="CQ426" s="16" t="str">
        <f t="shared" si="99"/>
        <v/>
      </c>
      <c r="CR426">
        <f t="shared" si="100"/>
        <v>0</v>
      </c>
    </row>
    <row r="427" spans="1:96" ht="15" customHeight="1" thickBot="1">
      <c r="A427" s="85"/>
      <c r="B427" s="87"/>
      <c r="C427" s="63" t="s">
        <v>130</v>
      </c>
      <c r="D427" s="354" t="str">
        <f t="shared" si="47"/>
        <v/>
      </c>
      <c r="E427" s="355"/>
      <c r="F427" s="355"/>
      <c r="G427" s="355"/>
      <c r="H427" s="355"/>
      <c r="I427" s="356"/>
      <c r="J427" s="261" t="str">
        <f t="shared" si="48"/>
        <v/>
      </c>
      <c r="K427" s="261" t="str">
        <f t="shared" si="49"/>
        <v/>
      </c>
      <c r="L427" s="261" t="str">
        <f t="shared" si="50"/>
        <v/>
      </c>
      <c r="M427" s="2"/>
      <c r="N427" s="2"/>
      <c r="O427" s="2"/>
      <c r="P427" s="2"/>
      <c r="Q427" s="2"/>
      <c r="R427" s="2"/>
      <c r="S427" s="2"/>
      <c r="T427" s="2"/>
      <c r="U427" s="2"/>
      <c r="V427" s="2"/>
      <c r="W427" s="2"/>
      <c r="X427" s="2"/>
      <c r="Y427" s="2"/>
      <c r="Z427" s="2"/>
      <c r="AA427" s="2"/>
      <c r="AB427" s="2"/>
      <c r="AC427" s="2"/>
      <c r="AD427" s="2"/>
      <c r="AG427" s="197">
        <f t="shared" si="51"/>
        <v>21</v>
      </c>
      <c r="AH427" s="197">
        <f t="shared" si="52"/>
        <v>0</v>
      </c>
      <c r="AJ427" s="188">
        <f t="shared" si="53"/>
        <v>0</v>
      </c>
      <c r="AK427" s="189">
        <f t="shared" si="54"/>
        <v>0</v>
      </c>
      <c r="AL427" s="189">
        <f t="shared" si="55"/>
        <v>0</v>
      </c>
      <c r="AM427" s="190">
        <f t="shared" si="56"/>
        <v>0</v>
      </c>
      <c r="AN427" s="210"/>
      <c r="AO427" s="188">
        <f t="shared" si="57"/>
        <v>0</v>
      </c>
      <c r="AP427" s="189">
        <f t="shared" si="58"/>
        <v>0</v>
      </c>
      <c r="AQ427" s="189">
        <f t="shared" si="59"/>
        <v>0</v>
      </c>
      <c r="AR427" s="190">
        <f t="shared" si="60"/>
        <v>0</v>
      </c>
      <c r="AT427" s="188">
        <f t="shared" si="61"/>
        <v>0</v>
      </c>
      <c r="AU427" s="189">
        <f t="shared" si="62"/>
        <v>0</v>
      </c>
      <c r="AV427" s="189">
        <f t="shared" si="63"/>
        <v>0</v>
      </c>
      <c r="AW427" s="190">
        <f t="shared" si="64"/>
        <v>0</v>
      </c>
      <c r="AY427" s="188">
        <f t="shared" si="65"/>
        <v>0</v>
      </c>
      <c r="AZ427" s="189">
        <f t="shared" si="66"/>
        <v>0</v>
      </c>
      <c r="BA427" s="189">
        <f t="shared" si="67"/>
        <v>0</v>
      </c>
      <c r="BB427" s="190">
        <f t="shared" si="68"/>
        <v>0</v>
      </c>
      <c r="BD427" s="188">
        <f t="shared" si="69"/>
        <v>0</v>
      </c>
      <c r="BE427" s="189">
        <f t="shared" si="70"/>
        <v>0</v>
      </c>
      <c r="BF427" s="189">
        <f t="shared" si="71"/>
        <v>0</v>
      </c>
      <c r="BG427" s="190">
        <f t="shared" si="72"/>
        <v>0</v>
      </c>
      <c r="BH427" s="210"/>
      <c r="BI427" s="188">
        <f t="shared" si="73"/>
        <v>0</v>
      </c>
      <c r="BJ427" s="189">
        <f t="shared" si="74"/>
        <v>0</v>
      </c>
      <c r="BK427" s="189">
        <f t="shared" si="75"/>
        <v>0</v>
      </c>
      <c r="BL427" s="190">
        <f t="shared" si="76"/>
        <v>0</v>
      </c>
      <c r="BN427" s="188">
        <f t="shared" si="77"/>
        <v>0</v>
      </c>
      <c r="BO427" s="189">
        <f t="shared" si="78"/>
        <v>0</v>
      </c>
      <c r="BP427" s="189">
        <f t="shared" si="79"/>
        <v>0</v>
      </c>
      <c r="BQ427" s="190">
        <f t="shared" si="80"/>
        <v>0</v>
      </c>
      <c r="BS427" s="192">
        <f t="shared" si="81"/>
        <v>0</v>
      </c>
      <c r="BT427" s="215">
        <f t="shared" si="82"/>
        <v>0</v>
      </c>
      <c r="BU427" s="216">
        <f t="shared" si="83"/>
        <v>0</v>
      </c>
      <c r="BV427" s="217">
        <f t="shared" si="84"/>
        <v>0</v>
      </c>
      <c r="BX427" s="192">
        <f t="shared" si="85"/>
        <v>0</v>
      </c>
      <c r="BY427" s="215">
        <f t="shared" si="86"/>
        <v>0</v>
      </c>
      <c r="BZ427" s="216">
        <f t="shared" si="87"/>
        <v>0</v>
      </c>
      <c r="CA427" s="217">
        <f t="shared" si="88"/>
        <v>0</v>
      </c>
      <c r="CC427" s="192">
        <f t="shared" si="89"/>
        <v>0</v>
      </c>
      <c r="CD427" s="215">
        <f t="shared" si="90"/>
        <v>0</v>
      </c>
      <c r="CE427" s="216">
        <f t="shared" si="91"/>
        <v>0</v>
      </c>
      <c r="CF427" s="217">
        <f t="shared" si="92"/>
        <v>0</v>
      </c>
      <c r="CH427" s="197">
        <f t="shared" si="93"/>
        <v>0</v>
      </c>
      <c r="CI427" s="16" t="str">
        <f t="shared" si="94"/>
        <v/>
      </c>
      <c r="CJ427">
        <f t="shared" si="101"/>
        <v>0</v>
      </c>
      <c r="CL427" s="197">
        <f t="shared" si="95"/>
        <v>0</v>
      </c>
      <c r="CM427" s="16" t="str">
        <f t="shared" si="96"/>
        <v/>
      </c>
      <c r="CN427">
        <f t="shared" si="97"/>
        <v>0</v>
      </c>
      <c r="CP427" s="197">
        <f t="shared" si="98"/>
        <v>0</v>
      </c>
      <c r="CQ427" s="16" t="str">
        <f t="shared" si="99"/>
        <v/>
      </c>
      <c r="CR427">
        <f t="shared" si="100"/>
        <v>0</v>
      </c>
    </row>
    <row r="428" spans="1:96" ht="15" customHeight="1" thickBot="1">
      <c r="A428" s="85"/>
      <c r="B428" s="87"/>
      <c r="C428" s="63" t="s">
        <v>131</v>
      </c>
      <c r="D428" s="354" t="str">
        <f t="shared" si="47"/>
        <v/>
      </c>
      <c r="E428" s="355"/>
      <c r="F428" s="355"/>
      <c r="G428" s="355"/>
      <c r="H428" s="355"/>
      <c r="I428" s="356"/>
      <c r="J428" s="261" t="str">
        <f t="shared" si="48"/>
        <v/>
      </c>
      <c r="K428" s="261" t="str">
        <f t="shared" si="49"/>
        <v/>
      </c>
      <c r="L428" s="261" t="str">
        <f t="shared" si="50"/>
        <v/>
      </c>
      <c r="M428" s="2"/>
      <c r="N428" s="2"/>
      <c r="O428" s="2"/>
      <c r="P428" s="2"/>
      <c r="Q428" s="2"/>
      <c r="R428" s="2"/>
      <c r="S428" s="2"/>
      <c r="T428" s="2"/>
      <c r="U428" s="2"/>
      <c r="V428" s="2"/>
      <c r="W428" s="2"/>
      <c r="X428" s="2"/>
      <c r="Y428" s="2"/>
      <c r="Z428" s="2"/>
      <c r="AA428" s="2"/>
      <c r="AB428" s="2"/>
      <c r="AC428" s="2"/>
      <c r="AD428" s="2"/>
      <c r="AG428" s="197">
        <f t="shared" si="51"/>
        <v>21</v>
      </c>
      <c r="AH428" s="197">
        <f t="shared" si="52"/>
        <v>0</v>
      </c>
      <c r="AJ428" s="188">
        <f t="shared" si="53"/>
        <v>0</v>
      </c>
      <c r="AK428" s="189">
        <f t="shared" si="54"/>
        <v>0</v>
      </c>
      <c r="AL428" s="189">
        <f t="shared" si="55"/>
        <v>0</v>
      </c>
      <c r="AM428" s="190">
        <f t="shared" si="56"/>
        <v>0</v>
      </c>
      <c r="AN428" s="210"/>
      <c r="AO428" s="188">
        <f t="shared" si="57"/>
        <v>0</v>
      </c>
      <c r="AP428" s="189">
        <f t="shared" si="58"/>
        <v>0</v>
      </c>
      <c r="AQ428" s="189">
        <f t="shared" si="59"/>
        <v>0</v>
      </c>
      <c r="AR428" s="190">
        <f t="shared" si="60"/>
        <v>0</v>
      </c>
      <c r="AT428" s="188">
        <f t="shared" si="61"/>
        <v>0</v>
      </c>
      <c r="AU428" s="189">
        <f t="shared" si="62"/>
        <v>0</v>
      </c>
      <c r="AV428" s="189">
        <f t="shared" si="63"/>
        <v>0</v>
      </c>
      <c r="AW428" s="190">
        <f t="shared" si="64"/>
        <v>0</v>
      </c>
      <c r="AY428" s="188">
        <f t="shared" si="65"/>
        <v>0</v>
      </c>
      <c r="AZ428" s="189">
        <f t="shared" si="66"/>
        <v>0</v>
      </c>
      <c r="BA428" s="189">
        <f t="shared" si="67"/>
        <v>0</v>
      </c>
      <c r="BB428" s="190">
        <f t="shared" si="68"/>
        <v>0</v>
      </c>
      <c r="BD428" s="188">
        <f t="shared" si="69"/>
        <v>0</v>
      </c>
      <c r="BE428" s="189">
        <f t="shared" si="70"/>
        <v>0</v>
      </c>
      <c r="BF428" s="189">
        <f t="shared" si="71"/>
        <v>0</v>
      </c>
      <c r="BG428" s="190">
        <f t="shared" si="72"/>
        <v>0</v>
      </c>
      <c r="BH428" s="210"/>
      <c r="BI428" s="188">
        <f t="shared" si="73"/>
        <v>0</v>
      </c>
      <c r="BJ428" s="189">
        <f t="shared" si="74"/>
        <v>0</v>
      </c>
      <c r="BK428" s="189">
        <f t="shared" si="75"/>
        <v>0</v>
      </c>
      <c r="BL428" s="190">
        <f t="shared" si="76"/>
        <v>0</v>
      </c>
      <c r="BN428" s="188">
        <f t="shared" si="77"/>
        <v>0</v>
      </c>
      <c r="BO428" s="189">
        <f t="shared" si="78"/>
        <v>0</v>
      </c>
      <c r="BP428" s="189">
        <f t="shared" si="79"/>
        <v>0</v>
      </c>
      <c r="BQ428" s="190">
        <f t="shared" si="80"/>
        <v>0</v>
      </c>
      <c r="BS428" s="192">
        <f t="shared" si="81"/>
        <v>0</v>
      </c>
      <c r="BT428" s="215">
        <f t="shared" si="82"/>
        <v>0</v>
      </c>
      <c r="BU428" s="216">
        <f t="shared" si="83"/>
        <v>0</v>
      </c>
      <c r="BV428" s="217">
        <f t="shared" si="84"/>
        <v>0</v>
      </c>
      <c r="BX428" s="192">
        <f t="shared" si="85"/>
        <v>0</v>
      </c>
      <c r="BY428" s="215">
        <f t="shared" si="86"/>
        <v>0</v>
      </c>
      <c r="BZ428" s="216">
        <f t="shared" si="87"/>
        <v>0</v>
      </c>
      <c r="CA428" s="217">
        <f t="shared" si="88"/>
        <v>0</v>
      </c>
      <c r="CC428" s="192">
        <f t="shared" si="89"/>
        <v>0</v>
      </c>
      <c r="CD428" s="215">
        <f t="shared" si="90"/>
        <v>0</v>
      </c>
      <c r="CE428" s="216">
        <f t="shared" si="91"/>
        <v>0</v>
      </c>
      <c r="CF428" s="217">
        <f t="shared" si="92"/>
        <v>0</v>
      </c>
      <c r="CH428" s="197">
        <f t="shared" si="93"/>
        <v>0</v>
      </c>
      <c r="CI428" s="16" t="str">
        <f t="shared" si="94"/>
        <v/>
      </c>
      <c r="CJ428">
        <f t="shared" si="101"/>
        <v>0</v>
      </c>
      <c r="CL428" s="197">
        <f t="shared" si="95"/>
        <v>0</v>
      </c>
      <c r="CM428" s="16" t="str">
        <f t="shared" si="96"/>
        <v/>
      </c>
      <c r="CN428">
        <f t="shared" si="97"/>
        <v>0</v>
      </c>
      <c r="CP428" s="197">
        <f t="shared" si="98"/>
        <v>0</v>
      </c>
      <c r="CQ428" s="16" t="str">
        <f t="shared" si="99"/>
        <v/>
      </c>
      <c r="CR428">
        <f t="shared" si="100"/>
        <v>0</v>
      </c>
    </row>
    <row r="429" spans="1:96" ht="15" customHeight="1" thickBot="1">
      <c r="A429" s="85"/>
      <c r="B429" s="87"/>
      <c r="C429" s="63" t="s">
        <v>132</v>
      </c>
      <c r="D429" s="354" t="str">
        <f t="shared" si="47"/>
        <v/>
      </c>
      <c r="E429" s="355"/>
      <c r="F429" s="355"/>
      <c r="G429" s="355"/>
      <c r="H429" s="355"/>
      <c r="I429" s="356"/>
      <c r="J429" s="261" t="str">
        <f t="shared" si="48"/>
        <v/>
      </c>
      <c r="K429" s="261" t="str">
        <f t="shared" si="49"/>
        <v/>
      </c>
      <c r="L429" s="261" t="str">
        <f t="shared" si="50"/>
        <v/>
      </c>
      <c r="M429" s="2"/>
      <c r="N429" s="2"/>
      <c r="O429" s="2"/>
      <c r="P429" s="2"/>
      <c r="Q429" s="2"/>
      <c r="R429" s="2"/>
      <c r="S429" s="2"/>
      <c r="T429" s="2"/>
      <c r="U429" s="2"/>
      <c r="V429" s="2"/>
      <c r="W429" s="2"/>
      <c r="X429" s="2"/>
      <c r="Y429" s="2"/>
      <c r="Z429" s="2"/>
      <c r="AA429" s="2"/>
      <c r="AB429" s="2"/>
      <c r="AC429" s="2"/>
      <c r="AD429" s="2"/>
      <c r="AG429" s="197">
        <f t="shared" si="51"/>
        <v>21</v>
      </c>
      <c r="AH429" s="197">
        <f t="shared" si="52"/>
        <v>0</v>
      </c>
      <c r="AJ429" s="188">
        <f t="shared" si="53"/>
        <v>0</v>
      </c>
      <c r="AK429" s="189">
        <f t="shared" si="54"/>
        <v>0</v>
      </c>
      <c r="AL429" s="189">
        <f t="shared" si="55"/>
        <v>0</v>
      </c>
      <c r="AM429" s="190">
        <f t="shared" si="56"/>
        <v>0</v>
      </c>
      <c r="AN429" s="210"/>
      <c r="AO429" s="188">
        <f t="shared" si="57"/>
        <v>0</v>
      </c>
      <c r="AP429" s="189">
        <f t="shared" si="58"/>
        <v>0</v>
      </c>
      <c r="AQ429" s="189">
        <f t="shared" si="59"/>
        <v>0</v>
      </c>
      <c r="AR429" s="190">
        <f t="shared" si="60"/>
        <v>0</v>
      </c>
      <c r="AT429" s="188">
        <f t="shared" si="61"/>
        <v>0</v>
      </c>
      <c r="AU429" s="189">
        <f t="shared" si="62"/>
        <v>0</v>
      </c>
      <c r="AV429" s="189">
        <f t="shared" si="63"/>
        <v>0</v>
      </c>
      <c r="AW429" s="190">
        <f t="shared" si="64"/>
        <v>0</v>
      </c>
      <c r="AY429" s="188">
        <f t="shared" si="65"/>
        <v>0</v>
      </c>
      <c r="AZ429" s="189">
        <f t="shared" si="66"/>
        <v>0</v>
      </c>
      <c r="BA429" s="189">
        <f t="shared" si="67"/>
        <v>0</v>
      </c>
      <c r="BB429" s="190">
        <f t="shared" si="68"/>
        <v>0</v>
      </c>
      <c r="BD429" s="188">
        <f t="shared" si="69"/>
        <v>0</v>
      </c>
      <c r="BE429" s="189">
        <f t="shared" si="70"/>
        <v>0</v>
      </c>
      <c r="BF429" s="189">
        <f t="shared" si="71"/>
        <v>0</v>
      </c>
      <c r="BG429" s="190">
        <f t="shared" si="72"/>
        <v>0</v>
      </c>
      <c r="BH429" s="210"/>
      <c r="BI429" s="188">
        <f t="shared" si="73"/>
        <v>0</v>
      </c>
      <c r="BJ429" s="189">
        <f t="shared" si="74"/>
        <v>0</v>
      </c>
      <c r="BK429" s="189">
        <f t="shared" si="75"/>
        <v>0</v>
      </c>
      <c r="BL429" s="190">
        <f t="shared" si="76"/>
        <v>0</v>
      </c>
      <c r="BN429" s="188">
        <f t="shared" si="77"/>
        <v>0</v>
      </c>
      <c r="BO429" s="189">
        <f t="shared" si="78"/>
        <v>0</v>
      </c>
      <c r="BP429" s="189">
        <f t="shared" si="79"/>
        <v>0</v>
      </c>
      <c r="BQ429" s="190">
        <f t="shared" si="80"/>
        <v>0</v>
      </c>
      <c r="BS429" s="192">
        <f t="shared" si="81"/>
        <v>0</v>
      </c>
      <c r="BT429" s="215">
        <f t="shared" si="82"/>
        <v>0</v>
      </c>
      <c r="BU429" s="216">
        <f t="shared" si="83"/>
        <v>0</v>
      </c>
      <c r="BV429" s="217">
        <f t="shared" si="84"/>
        <v>0</v>
      </c>
      <c r="BX429" s="192">
        <f t="shared" si="85"/>
        <v>0</v>
      </c>
      <c r="BY429" s="215">
        <f t="shared" si="86"/>
        <v>0</v>
      </c>
      <c r="BZ429" s="216">
        <f t="shared" si="87"/>
        <v>0</v>
      </c>
      <c r="CA429" s="217">
        <f t="shared" si="88"/>
        <v>0</v>
      </c>
      <c r="CC429" s="192">
        <f t="shared" si="89"/>
        <v>0</v>
      </c>
      <c r="CD429" s="215">
        <f t="shared" si="90"/>
        <v>0</v>
      </c>
      <c r="CE429" s="216">
        <f t="shared" si="91"/>
        <v>0</v>
      </c>
      <c r="CF429" s="217">
        <f t="shared" si="92"/>
        <v>0</v>
      </c>
      <c r="CH429" s="197">
        <f t="shared" si="93"/>
        <v>0</v>
      </c>
      <c r="CI429" s="16" t="str">
        <f t="shared" si="94"/>
        <v/>
      </c>
      <c r="CJ429">
        <f t="shared" si="101"/>
        <v>0</v>
      </c>
      <c r="CL429" s="197">
        <f t="shared" si="95"/>
        <v>0</v>
      </c>
      <c r="CM429" s="16" t="str">
        <f t="shared" si="96"/>
        <v/>
      </c>
      <c r="CN429">
        <f t="shared" si="97"/>
        <v>0</v>
      </c>
      <c r="CP429" s="197">
        <f t="shared" si="98"/>
        <v>0</v>
      </c>
      <c r="CQ429" s="16" t="str">
        <f t="shared" si="99"/>
        <v/>
      </c>
      <c r="CR429">
        <f t="shared" si="100"/>
        <v>0</v>
      </c>
    </row>
    <row r="430" spans="1:96" ht="15" customHeight="1" thickBot="1">
      <c r="A430" s="85"/>
      <c r="B430" s="87"/>
      <c r="C430" s="63" t="s">
        <v>133</v>
      </c>
      <c r="D430" s="354" t="str">
        <f t="shared" si="47"/>
        <v/>
      </c>
      <c r="E430" s="355"/>
      <c r="F430" s="355"/>
      <c r="G430" s="355"/>
      <c r="H430" s="355"/>
      <c r="I430" s="356"/>
      <c r="J430" s="261" t="str">
        <f t="shared" si="48"/>
        <v/>
      </c>
      <c r="K430" s="261" t="str">
        <f t="shared" si="49"/>
        <v/>
      </c>
      <c r="L430" s="261" t="str">
        <f t="shared" si="50"/>
        <v/>
      </c>
      <c r="M430" s="2"/>
      <c r="N430" s="2"/>
      <c r="O430" s="2"/>
      <c r="P430" s="2"/>
      <c r="Q430" s="2"/>
      <c r="R430" s="2"/>
      <c r="S430" s="2"/>
      <c r="T430" s="2"/>
      <c r="U430" s="2"/>
      <c r="V430" s="2"/>
      <c r="W430" s="2"/>
      <c r="X430" s="2"/>
      <c r="Y430" s="2"/>
      <c r="Z430" s="2"/>
      <c r="AA430" s="2"/>
      <c r="AB430" s="2"/>
      <c r="AC430" s="2"/>
      <c r="AD430" s="2"/>
      <c r="AG430" s="197">
        <f t="shared" si="51"/>
        <v>21</v>
      </c>
      <c r="AH430" s="197">
        <f t="shared" si="52"/>
        <v>0</v>
      </c>
      <c r="AJ430" s="188">
        <f t="shared" si="53"/>
        <v>0</v>
      </c>
      <c r="AK430" s="189">
        <f t="shared" si="54"/>
        <v>0</v>
      </c>
      <c r="AL430" s="189">
        <f t="shared" si="55"/>
        <v>0</v>
      </c>
      <c r="AM430" s="190">
        <f t="shared" si="56"/>
        <v>0</v>
      </c>
      <c r="AN430" s="210"/>
      <c r="AO430" s="188">
        <f t="shared" si="57"/>
        <v>0</v>
      </c>
      <c r="AP430" s="189">
        <f t="shared" si="58"/>
        <v>0</v>
      </c>
      <c r="AQ430" s="189">
        <f t="shared" si="59"/>
        <v>0</v>
      </c>
      <c r="AR430" s="190">
        <f t="shared" si="60"/>
        <v>0</v>
      </c>
      <c r="AT430" s="188">
        <f t="shared" si="61"/>
        <v>0</v>
      </c>
      <c r="AU430" s="189">
        <f t="shared" si="62"/>
        <v>0</v>
      </c>
      <c r="AV430" s="189">
        <f t="shared" si="63"/>
        <v>0</v>
      </c>
      <c r="AW430" s="190">
        <f t="shared" si="64"/>
        <v>0</v>
      </c>
      <c r="AY430" s="188">
        <f t="shared" si="65"/>
        <v>0</v>
      </c>
      <c r="AZ430" s="189">
        <f t="shared" si="66"/>
        <v>0</v>
      </c>
      <c r="BA430" s="189">
        <f t="shared" si="67"/>
        <v>0</v>
      </c>
      <c r="BB430" s="190">
        <f t="shared" si="68"/>
        <v>0</v>
      </c>
      <c r="BD430" s="188">
        <f t="shared" si="69"/>
        <v>0</v>
      </c>
      <c r="BE430" s="189">
        <f t="shared" si="70"/>
        <v>0</v>
      </c>
      <c r="BF430" s="189">
        <f t="shared" si="71"/>
        <v>0</v>
      </c>
      <c r="BG430" s="190">
        <f t="shared" si="72"/>
        <v>0</v>
      </c>
      <c r="BH430" s="210"/>
      <c r="BI430" s="188">
        <f t="shared" si="73"/>
        <v>0</v>
      </c>
      <c r="BJ430" s="189">
        <f t="shared" si="74"/>
        <v>0</v>
      </c>
      <c r="BK430" s="189">
        <f t="shared" si="75"/>
        <v>0</v>
      </c>
      <c r="BL430" s="190">
        <f t="shared" si="76"/>
        <v>0</v>
      </c>
      <c r="BN430" s="188">
        <f t="shared" si="77"/>
        <v>0</v>
      </c>
      <c r="BO430" s="189">
        <f t="shared" si="78"/>
        <v>0</v>
      </c>
      <c r="BP430" s="189">
        <f t="shared" si="79"/>
        <v>0</v>
      </c>
      <c r="BQ430" s="190">
        <f t="shared" si="80"/>
        <v>0</v>
      </c>
      <c r="BS430" s="192">
        <f t="shared" si="81"/>
        <v>0</v>
      </c>
      <c r="BT430" s="215">
        <f t="shared" si="82"/>
        <v>0</v>
      </c>
      <c r="BU430" s="216">
        <f t="shared" si="83"/>
        <v>0</v>
      </c>
      <c r="BV430" s="217">
        <f t="shared" si="84"/>
        <v>0</v>
      </c>
      <c r="BX430" s="192">
        <f t="shared" si="85"/>
        <v>0</v>
      </c>
      <c r="BY430" s="215">
        <f t="shared" si="86"/>
        <v>0</v>
      </c>
      <c r="BZ430" s="216">
        <f t="shared" si="87"/>
        <v>0</v>
      </c>
      <c r="CA430" s="217">
        <f t="shared" si="88"/>
        <v>0</v>
      </c>
      <c r="CC430" s="192">
        <f t="shared" si="89"/>
        <v>0</v>
      </c>
      <c r="CD430" s="215">
        <f t="shared" si="90"/>
        <v>0</v>
      </c>
      <c r="CE430" s="216">
        <f t="shared" si="91"/>
        <v>0</v>
      </c>
      <c r="CF430" s="217">
        <f t="shared" si="92"/>
        <v>0</v>
      </c>
      <c r="CH430" s="197">
        <f t="shared" si="93"/>
        <v>0</v>
      </c>
      <c r="CI430" s="16" t="str">
        <f t="shared" si="94"/>
        <v/>
      </c>
      <c r="CJ430">
        <f t="shared" si="101"/>
        <v>0</v>
      </c>
      <c r="CL430" s="197">
        <f t="shared" si="95"/>
        <v>0</v>
      </c>
      <c r="CM430" s="16" t="str">
        <f t="shared" si="96"/>
        <v/>
      </c>
      <c r="CN430">
        <f t="shared" si="97"/>
        <v>0</v>
      </c>
      <c r="CP430" s="197">
        <f t="shared" si="98"/>
        <v>0</v>
      </c>
      <c r="CQ430" s="16" t="str">
        <f t="shared" si="99"/>
        <v/>
      </c>
      <c r="CR430">
        <f t="shared" si="100"/>
        <v>0</v>
      </c>
    </row>
    <row r="431" spans="1:96" ht="15" customHeight="1" thickBot="1">
      <c r="A431" s="85"/>
      <c r="B431" s="87"/>
      <c r="C431" s="63" t="s">
        <v>134</v>
      </c>
      <c r="D431" s="354" t="str">
        <f t="shared" si="47"/>
        <v/>
      </c>
      <c r="E431" s="355"/>
      <c r="F431" s="355"/>
      <c r="G431" s="355"/>
      <c r="H431" s="355"/>
      <c r="I431" s="356"/>
      <c r="J431" s="261" t="str">
        <f t="shared" si="48"/>
        <v/>
      </c>
      <c r="K431" s="261" t="str">
        <f t="shared" si="49"/>
        <v/>
      </c>
      <c r="L431" s="261" t="str">
        <f t="shared" si="50"/>
        <v/>
      </c>
      <c r="M431" s="2"/>
      <c r="N431" s="2"/>
      <c r="O431" s="2"/>
      <c r="P431" s="2"/>
      <c r="Q431" s="2"/>
      <c r="R431" s="2"/>
      <c r="S431" s="2"/>
      <c r="T431" s="2"/>
      <c r="U431" s="2"/>
      <c r="V431" s="2"/>
      <c r="W431" s="2"/>
      <c r="X431" s="2"/>
      <c r="Y431" s="2"/>
      <c r="Z431" s="2"/>
      <c r="AA431" s="2"/>
      <c r="AB431" s="2"/>
      <c r="AC431" s="2"/>
      <c r="AD431" s="2"/>
      <c r="AG431" s="197">
        <f t="shared" si="51"/>
        <v>21</v>
      </c>
      <c r="AH431" s="197">
        <f t="shared" si="52"/>
        <v>0</v>
      </c>
      <c r="AJ431" s="188">
        <f t="shared" si="53"/>
        <v>0</v>
      </c>
      <c r="AK431" s="189">
        <f t="shared" si="54"/>
        <v>0</v>
      </c>
      <c r="AL431" s="189">
        <f t="shared" si="55"/>
        <v>0</v>
      </c>
      <c r="AM431" s="190">
        <f t="shared" si="56"/>
        <v>0</v>
      </c>
      <c r="AN431" s="210"/>
      <c r="AO431" s="188">
        <f t="shared" si="57"/>
        <v>0</v>
      </c>
      <c r="AP431" s="189">
        <f t="shared" si="58"/>
        <v>0</v>
      </c>
      <c r="AQ431" s="189">
        <f t="shared" si="59"/>
        <v>0</v>
      </c>
      <c r="AR431" s="190">
        <f t="shared" si="60"/>
        <v>0</v>
      </c>
      <c r="AT431" s="188">
        <f t="shared" si="61"/>
        <v>0</v>
      </c>
      <c r="AU431" s="189">
        <f t="shared" si="62"/>
        <v>0</v>
      </c>
      <c r="AV431" s="189">
        <f t="shared" si="63"/>
        <v>0</v>
      </c>
      <c r="AW431" s="190">
        <f t="shared" si="64"/>
        <v>0</v>
      </c>
      <c r="AY431" s="188">
        <f t="shared" si="65"/>
        <v>0</v>
      </c>
      <c r="AZ431" s="189">
        <f t="shared" si="66"/>
        <v>0</v>
      </c>
      <c r="BA431" s="189">
        <f t="shared" si="67"/>
        <v>0</v>
      </c>
      <c r="BB431" s="190">
        <f t="shared" si="68"/>
        <v>0</v>
      </c>
      <c r="BD431" s="188">
        <f t="shared" si="69"/>
        <v>0</v>
      </c>
      <c r="BE431" s="189">
        <f t="shared" si="70"/>
        <v>0</v>
      </c>
      <c r="BF431" s="189">
        <f t="shared" si="71"/>
        <v>0</v>
      </c>
      <c r="BG431" s="190">
        <f t="shared" si="72"/>
        <v>0</v>
      </c>
      <c r="BH431" s="210"/>
      <c r="BI431" s="188">
        <f t="shared" si="73"/>
        <v>0</v>
      </c>
      <c r="BJ431" s="189">
        <f t="shared" si="74"/>
        <v>0</v>
      </c>
      <c r="BK431" s="189">
        <f t="shared" si="75"/>
        <v>0</v>
      </c>
      <c r="BL431" s="190">
        <f t="shared" si="76"/>
        <v>0</v>
      </c>
      <c r="BN431" s="188">
        <f t="shared" si="77"/>
        <v>0</v>
      </c>
      <c r="BO431" s="189">
        <f t="shared" si="78"/>
        <v>0</v>
      </c>
      <c r="BP431" s="189">
        <f t="shared" si="79"/>
        <v>0</v>
      </c>
      <c r="BQ431" s="190">
        <f t="shared" si="80"/>
        <v>0</v>
      </c>
      <c r="BS431" s="192">
        <f t="shared" si="81"/>
        <v>0</v>
      </c>
      <c r="BT431" s="215">
        <f t="shared" si="82"/>
        <v>0</v>
      </c>
      <c r="BU431" s="216">
        <f t="shared" si="83"/>
        <v>0</v>
      </c>
      <c r="BV431" s="217">
        <f t="shared" si="84"/>
        <v>0</v>
      </c>
      <c r="BX431" s="192">
        <f t="shared" si="85"/>
        <v>0</v>
      </c>
      <c r="BY431" s="215">
        <f t="shared" si="86"/>
        <v>0</v>
      </c>
      <c r="BZ431" s="216">
        <f t="shared" si="87"/>
        <v>0</v>
      </c>
      <c r="CA431" s="217">
        <f t="shared" si="88"/>
        <v>0</v>
      </c>
      <c r="CC431" s="192">
        <f t="shared" si="89"/>
        <v>0</v>
      </c>
      <c r="CD431" s="215">
        <f t="shared" si="90"/>
        <v>0</v>
      </c>
      <c r="CE431" s="216">
        <f t="shared" si="91"/>
        <v>0</v>
      </c>
      <c r="CF431" s="217">
        <f t="shared" si="92"/>
        <v>0</v>
      </c>
      <c r="CH431" s="197">
        <f t="shared" si="93"/>
        <v>0</v>
      </c>
      <c r="CI431" s="16" t="str">
        <f t="shared" si="94"/>
        <v/>
      </c>
      <c r="CJ431">
        <f t="shared" si="101"/>
        <v>0</v>
      </c>
      <c r="CL431" s="197">
        <f t="shared" si="95"/>
        <v>0</v>
      </c>
      <c r="CM431" s="16" t="str">
        <f t="shared" si="96"/>
        <v/>
      </c>
      <c r="CN431">
        <f t="shared" si="97"/>
        <v>0</v>
      </c>
      <c r="CP431" s="197">
        <f t="shared" si="98"/>
        <v>0</v>
      </c>
      <c r="CQ431" s="16" t="str">
        <f t="shared" si="99"/>
        <v/>
      </c>
      <c r="CR431">
        <f t="shared" si="100"/>
        <v>0</v>
      </c>
    </row>
    <row r="432" spans="1:96" ht="15" customHeight="1" thickBot="1">
      <c r="A432" s="85"/>
      <c r="B432" s="87"/>
      <c r="C432" s="63" t="s">
        <v>135</v>
      </c>
      <c r="D432" s="354" t="str">
        <f t="shared" ref="D432:D486" si="102">IF(D114="","",D114)</f>
        <v/>
      </c>
      <c r="E432" s="355"/>
      <c r="F432" s="355"/>
      <c r="G432" s="355"/>
      <c r="H432" s="355"/>
      <c r="I432" s="356"/>
      <c r="J432" s="261" t="str">
        <f t="shared" ref="J432:J486" si="103">IF(M296="","",M296)</f>
        <v/>
      </c>
      <c r="K432" s="261" t="str">
        <f t="shared" ref="K432:K486" si="104">IF(S296="","",S296)</f>
        <v/>
      </c>
      <c r="L432" s="261" t="str">
        <f t="shared" ref="L432:L486" si="105">IF(Y296="","",Y296)</f>
        <v/>
      </c>
      <c r="M432" s="2"/>
      <c r="N432" s="2"/>
      <c r="O432" s="2"/>
      <c r="P432" s="2"/>
      <c r="Q432" s="2"/>
      <c r="R432" s="2"/>
      <c r="S432" s="2"/>
      <c r="T432" s="2"/>
      <c r="U432" s="2"/>
      <c r="V432" s="2"/>
      <c r="W432" s="2"/>
      <c r="X432" s="2"/>
      <c r="Y432" s="2"/>
      <c r="Z432" s="2"/>
      <c r="AA432" s="2"/>
      <c r="AB432" s="2"/>
      <c r="AC432" s="2"/>
      <c r="AD432" s="2"/>
      <c r="AG432" s="197">
        <f t="shared" ref="AG432:AG486" si="106">+COUNTBLANK(J432:AD432)</f>
        <v>21</v>
      </c>
      <c r="AH432" s="197">
        <f t="shared" ref="AH432:AH486" si="107">+IF($AG$361=$AH$361,0,IF(OR(AND(D432&lt;&gt;"",AG432=0),AND(D432="",AG432=21)),0,1))</f>
        <v>0</v>
      </c>
      <c r="AJ432" s="188">
        <f t="shared" ref="AJ432:AJ486" si="108">IF(J432="",0,J432)</f>
        <v>0</v>
      </c>
      <c r="AK432" s="189">
        <f t="shared" ref="AK432:AK486" si="109">COUNTIF(K432:L432,"NS")</f>
        <v>0</v>
      </c>
      <c r="AL432" s="189">
        <f t="shared" ref="AL432:AL486" si="110">SUM(K432:L432)</f>
        <v>0</v>
      </c>
      <c r="AM432" s="190">
        <f t="shared" ref="AM432:AM486" si="111">IF($AG$361=$AH$361, 0, IF(OR(AND(AJ432=0, AK432&gt;0), AND(AJ432="ns", AL432&gt;0), AND(AJ432="ns", AK432=0, AL432=0)), 1, IF(OR(AND(AJ432&gt;0, AK432=2), AND(AJ432="ns", AK432=2), AND(AJ432="ns", AL432=0, AK432&gt;0), AJ432=AL432, COUNTIF(J432:L432, "NA")=COUNTA(J432:L432)), 0, 1)))</f>
        <v>0</v>
      </c>
      <c r="AN432" s="210"/>
      <c r="AO432" s="188">
        <f t="shared" ref="AO432:AO486" si="112">M432</f>
        <v>0</v>
      </c>
      <c r="AP432" s="189">
        <f t="shared" ref="AP432:AP486" si="113">COUNTIF(N432:O432,"NS")</f>
        <v>0</v>
      </c>
      <c r="AQ432" s="189">
        <f t="shared" ref="AQ432:AQ486" si="114">SUM(N432:O432)</f>
        <v>0</v>
      </c>
      <c r="AR432" s="190">
        <f t="shared" ref="AR432:AR486" si="115">IF($AG$361=$AH$361, 0, IF(OR(AND(AO432=0, AP432&gt;0), AND(AO432="ns", AQ432&gt;0), AND(AO432="ns", AP432=0, AQ432=0)), 1, IF(OR(AND(AO432&gt;0, AP432=2), AND(AO432="ns", AP432=2), AND(AO432="ns", AQ432=0, AP432&gt;0), AO432=AQ432, COUNTIF(M432:O432, "NA")=COUNTA(M432:O432)), 0, 1)))</f>
        <v>0</v>
      </c>
      <c r="AT432" s="188">
        <f t="shared" ref="AT432:AT486" si="116">P432</f>
        <v>0</v>
      </c>
      <c r="AU432" s="189">
        <f t="shared" ref="AU432:AU486" si="117">COUNTIF(Q432:R432,"NS")</f>
        <v>0</v>
      </c>
      <c r="AV432" s="189">
        <f t="shared" ref="AV432:AV486" si="118">SUM(Q432:R432)</f>
        <v>0</v>
      </c>
      <c r="AW432" s="190">
        <f t="shared" ref="AW432:AW486" si="119">IF($AG$361=$AH$361, 0, IF(OR(AND(AT432=0, AU432&gt;0), AND(AT432="ns", AV432&gt;0), AND(AT432="ns", AU432=0, AV432=0)), 1, IF(OR(AND(AT432&gt;0, AU432=2), AND(AT432="ns", AU432=2), AND(AT432="ns", AV432=0, AU432&gt;0), AT432=AV432, COUNTIF(P432:R432, "NA")=COUNTA(P432:R432)), 0, 1)))</f>
        <v>0</v>
      </c>
      <c r="AY432" s="188">
        <f t="shared" ref="AY432:AY486" si="120">S432</f>
        <v>0</v>
      </c>
      <c r="AZ432" s="189">
        <f t="shared" ref="AZ432:AZ486" si="121">COUNTIF(T432:U432,"NS")</f>
        <v>0</v>
      </c>
      <c r="BA432" s="189">
        <f t="shared" ref="BA432:BA486" si="122">SUM(T432:U432)</f>
        <v>0</v>
      </c>
      <c r="BB432" s="190">
        <f t="shared" ref="BB432:BB486" si="123">IF($AG$361=$AH$361, 0, IF(OR(AND(AY432=0, AZ432&gt;0), AND(AY432="ns", BA432&gt;0), AND(AY432="ns", AZ432=0, BA432=0)), 1, IF(OR(AND(AY432&gt;0, AZ432=2), AND(AY432="ns", AZ432=2), AND(AY432="ns", BA432=0, AZ432&gt;0), AY432=BA432, COUNTIF(S432:U432, "NA")=COUNTA(S432:U432)), 0, 1)))</f>
        <v>0</v>
      </c>
      <c r="BD432" s="188">
        <f t="shared" ref="BD432:BD486" si="124">V432</f>
        <v>0</v>
      </c>
      <c r="BE432" s="189">
        <f t="shared" ref="BE432:BE486" si="125">COUNTIF(W432:X432,"NS")</f>
        <v>0</v>
      </c>
      <c r="BF432" s="189">
        <f t="shared" ref="BF432:BF486" si="126">SUM(W432:X432)</f>
        <v>0</v>
      </c>
      <c r="BG432" s="190">
        <f t="shared" ref="BG432:BG486" si="127">IF($AG$361=$AH$361, 0, IF(OR(AND(BD432=0, BE432&gt;0), AND(BD432="ns", BF432&gt;0), AND(BD432="ns", BE432=0, BF432=0)), 1, IF(OR(AND(BD432&gt;0, BE432=2), AND(BD432="ns", BE432=2), AND(BD432="ns", BF432=0, BE432&gt;0), BD432=BF432, COUNTIF(V432:X432, "NA")=COUNTA(V432:X432)), 0, 1)))</f>
        <v>0</v>
      </c>
      <c r="BH432" s="210"/>
      <c r="BI432" s="188">
        <f t="shared" ref="BI432:BI486" si="128">Y432</f>
        <v>0</v>
      </c>
      <c r="BJ432" s="189">
        <f t="shared" ref="BJ432:BJ486" si="129">COUNTIF(Z432:AA432,"NS")</f>
        <v>0</v>
      </c>
      <c r="BK432" s="189">
        <f t="shared" ref="BK432:BK486" si="130">SUM(Z432:AA432)</f>
        <v>0</v>
      </c>
      <c r="BL432" s="190">
        <f t="shared" ref="BL432:BL486" si="131">IF($AG$361=$AH$361, 0, IF(OR(AND(BI432=0, BJ432&gt;0), AND(BI432="ns", BK432&gt;0), AND(BI432="ns", BJ432=0, BK432=0)), 1, IF(OR(AND(BI432&gt;0, BJ432=2), AND(BI432="ns", BJ432=2), AND(BI432="ns", BK432=0, BJ432&gt;0), BI432=BK432, COUNTIF(Y432:AA432, "NA")=COUNTA(Y432:AA432)), 0, 1)))</f>
        <v>0</v>
      </c>
      <c r="BN432" s="188">
        <f t="shared" ref="BN432:BN486" si="132">AB432</f>
        <v>0</v>
      </c>
      <c r="BO432" s="189">
        <f t="shared" ref="BO432:BO486" si="133">COUNTIF(AC432:AD432,"NS")</f>
        <v>0</v>
      </c>
      <c r="BP432" s="189">
        <f t="shared" ref="BP432:BP486" si="134">SUM(AC432:AD432)</f>
        <v>0</v>
      </c>
      <c r="BQ432" s="190">
        <f t="shared" ref="BQ432:BQ486" si="135">IF($AG$361=$AH$361, 0, IF(OR(AND(BN432=0, BO432&gt;0), AND(BN432="ns", BP432&gt;0), AND(BN432="ns", BO432=0, BP432=0)), 1, IF(OR(AND(BN432&gt;0, BO432=2), AND(BN432="ns", BO432=2), AND(BN432="ns", BP432=0, BO432&gt;0), BN432=BP432, COUNTIF(AB432:AD432, "NA")=COUNTA(AB432:AD432)), 0, 1)))</f>
        <v>0</v>
      </c>
      <c r="BS432" s="192">
        <f t="shared" ref="BS432:BS486" si="136">IF(J432="",0,J432)</f>
        <v>0</v>
      </c>
      <c r="BT432" s="215">
        <f t="shared" ref="BT432:BT486" si="137">COUNTIF(M432,"NS")+COUNTIF(P432,"NS")+COUNTIF(S432,"NS")+COUNTIF(V432,"NS")+COUNTIF(Y432,"NS")+COUNTIF(AB432,"NS")</f>
        <v>0</v>
      </c>
      <c r="BU432" s="216">
        <f t="shared" ref="BU432:BU486" si="138">SUM(M432,P432,S432,V432,Y432,AB432)</f>
        <v>0</v>
      </c>
      <c r="BV432" s="217">
        <f t="shared" ref="BV432:BV486" si="139">IF($AG$361=$AH$361, 0, IF(OR(AND(BS432=0, BT432&gt;0), AND(BS432="NS", BU432&gt;0), AND(BS432="NS", BU432=0, BT432=0)), 1, IF(OR(AND(BT432&gt;=2, BU432&lt;BS432), AND(BS432="NS", BU432=0, BT432&gt;0), BS432=BU432, AND(BS432="NA",COUNTIF(M432:AD432,"NA")=COUNTA(M432:AD432))), 0, 1)))</f>
        <v>0</v>
      </c>
      <c r="BX432" s="192">
        <f t="shared" ref="BX432:BX486" si="140">IF(K432="",0,K432)</f>
        <v>0</v>
      </c>
      <c r="BY432" s="215">
        <f t="shared" ref="BY432:BY486" si="141">COUNTIF(N432,"NS")+COUNTIF(Q432,"NS")+COUNTIF(T432,"NS")+COUNTIF(W432,"NS")+COUNTIF(Z432,"NS")+COUNTIF(AC432,"NS")</f>
        <v>0</v>
      </c>
      <c r="BZ432" s="216">
        <f t="shared" ref="BZ432:BZ486" si="142">SUM(N432,Q432,T432,W432,Z432,AC432)</f>
        <v>0</v>
      </c>
      <c r="CA432" s="217">
        <f t="shared" ref="CA432:CA486" si="143">IF($AG$361=$AH$361, 0, IF(OR(AND(BX432=0, BY432&gt;0), AND(BX432="NS", BZ432&gt;0), AND(BX432="NS", BZ432=0, BY432=0)), 1, IF(OR(AND(BY432&gt;=2, BZ432&lt;BX432), AND(BX432="NS", BZ432=0, BY432&gt;0), BX432=BZ432, AND(BX432="NA",COUNTIF(M432:AD432,"NA")=COUNTA(M432:AD432))), 0, 1)))</f>
        <v>0</v>
      </c>
      <c r="CC432" s="192">
        <f t="shared" ref="CC432:CC486" si="144">IF(L432="",0,L432)</f>
        <v>0</v>
      </c>
      <c r="CD432" s="215">
        <f t="shared" ref="CD432:CD486" si="145">COUNTIF(O432,"NS")+COUNTIF(R432,"NS")+COUNTIF(U432,"NS")+COUNTIF(X432,"NS")+COUNTIF(AA432,"NS")+COUNTIF(AD432,"NS")</f>
        <v>0</v>
      </c>
      <c r="CE432" s="216">
        <f t="shared" ref="CE432:CE486" si="146">SUM(O432,R432,U432,X432,AA432,AD432)</f>
        <v>0</v>
      </c>
      <c r="CF432" s="217">
        <f t="shared" ref="CF432:CF486" si="147">IF($AG$361=$AH$361, 0, IF(OR(AND(CC432=0, CD432&gt;0), AND(CC432="NS", CE432&gt;0), AND(CC432="NS", CE432=0, CD432=0)), 1, IF(OR(AND(CD432&gt;=2, CE432&lt;CC432), AND(CC432="NS", CE432=0, CD432&gt;0), CC432=CE432, AND(CC432="NA",COUNTIF(M432:AD432,"NA")=COUNTA(M432:AD432))), 0, 1)))</f>
        <v>0</v>
      </c>
      <c r="CH432" s="197">
        <f t="shared" ref="CH432:CH486" si="148">M296</f>
        <v>0</v>
      </c>
      <c r="CI432" s="16" t="str">
        <f t="shared" ref="CI432:CI486" si="149">J432</f>
        <v/>
      </c>
      <c r="CJ432">
        <f t="shared" si="101"/>
        <v>0</v>
      </c>
      <c r="CL432" s="197">
        <f t="shared" ref="CL432:CL486" si="150">S296</f>
        <v>0</v>
      </c>
      <c r="CM432" s="16" t="str">
        <f t="shared" ref="CM432:CM486" si="151">K432</f>
        <v/>
      </c>
      <c r="CN432">
        <f t="shared" ref="CN432:CN486" si="152">+IF($AG$361=$AH$361,0,IF(OR(AND(CL432=CM432),AND(CL432="ns",CM432="ns"),AND(CL432&lt;=1,CM432="ns")),0,1))</f>
        <v>0</v>
      </c>
      <c r="CP432" s="197">
        <f t="shared" ref="CP432:CP486" si="153">Y296</f>
        <v>0</v>
      </c>
      <c r="CQ432" s="16" t="str">
        <f t="shared" ref="CQ432:CQ486" si="154">L432</f>
        <v/>
      </c>
      <c r="CR432">
        <f t="shared" ref="CR432:CR486" si="155">+IF($AG$361=$AH$361,0,IF(OR(AND(CP432=CQ432),AND(CP432="ns",CQ432="ns"),AND(CP432&lt;=1,CQ432="ns")),0,1))</f>
        <v>0</v>
      </c>
    </row>
    <row r="433" spans="1:96" ht="15" customHeight="1" thickBot="1">
      <c r="A433" s="85"/>
      <c r="B433" s="87"/>
      <c r="C433" s="63" t="s">
        <v>136</v>
      </c>
      <c r="D433" s="354" t="str">
        <f t="shared" si="102"/>
        <v/>
      </c>
      <c r="E433" s="355"/>
      <c r="F433" s="355"/>
      <c r="G433" s="355"/>
      <c r="H433" s="355"/>
      <c r="I433" s="356"/>
      <c r="J433" s="261" t="str">
        <f t="shared" si="103"/>
        <v/>
      </c>
      <c r="K433" s="261" t="str">
        <f t="shared" si="104"/>
        <v/>
      </c>
      <c r="L433" s="261" t="str">
        <f t="shared" si="105"/>
        <v/>
      </c>
      <c r="M433" s="2"/>
      <c r="N433" s="2"/>
      <c r="O433" s="2"/>
      <c r="P433" s="2"/>
      <c r="Q433" s="2"/>
      <c r="R433" s="2"/>
      <c r="S433" s="2"/>
      <c r="T433" s="2"/>
      <c r="U433" s="2"/>
      <c r="V433" s="2"/>
      <c r="W433" s="2"/>
      <c r="X433" s="2"/>
      <c r="Y433" s="2"/>
      <c r="Z433" s="2"/>
      <c r="AA433" s="2"/>
      <c r="AB433" s="2"/>
      <c r="AC433" s="2"/>
      <c r="AD433" s="2"/>
      <c r="AG433" s="197">
        <f t="shared" si="106"/>
        <v>21</v>
      </c>
      <c r="AH433" s="197">
        <f t="shared" si="107"/>
        <v>0</v>
      </c>
      <c r="AJ433" s="188">
        <f t="shared" si="108"/>
        <v>0</v>
      </c>
      <c r="AK433" s="189">
        <f t="shared" si="109"/>
        <v>0</v>
      </c>
      <c r="AL433" s="189">
        <f t="shared" si="110"/>
        <v>0</v>
      </c>
      <c r="AM433" s="190">
        <f t="shared" si="111"/>
        <v>0</v>
      </c>
      <c r="AN433" s="210"/>
      <c r="AO433" s="188">
        <f t="shared" si="112"/>
        <v>0</v>
      </c>
      <c r="AP433" s="189">
        <f t="shared" si="113"/>
        <v>0</v>
      </c>
      <c r="AQ433" s="189">
        <f t="shared" si="114"/>
        <v>0</v>
      </c>
      <c r="AR433" s="190">
        <f t="shared" si="115"/>
        <v>0</v>
      </c>
      <c r="AT433" s="188">
        <f t="shared" si="116"/>
        <v>0</v>
      </c>
      <c r="AU433" s="189">
        <f t="shared" si="117"/>
        <v>0</v>
      </c>
      <c r="AV433" s="189">
        <f t="shared" si="118"/>
        <v>0</v>
      </c>
      <c r="AW433" s="190">
        <f t="shared" si="119"/>
        <v>0</v>
      </c>
      <c r="AY433" s="188">
        <f t="shared" si="120"/>
        <v>0</v>
      </c>
      <c r="AZ433" s="189">
        <f t="shared" si="121"/>
        <v>0</v>
      </c>
      <c r="BA433" s="189">
        <f t="shared" si="122"/>
        <v>0</v>
      </c>
      <c r="BB433" s="190">
        <f t="shared" si="123"/>
        <v>0</v>
      </c>
      <c r="BD433" s="188">
        <f t="shared" si="124"/>
        <v>0</v>
      </c>
      <c r="BE433" s="189">
        <f t="shared" si="125"/>
        <v>0</v>
      </c>
      <c r="BF433" s="189">
        <f t="shared" si="126"/>
        <v>0</v>
      </c>
      <c r="BG433" s="190">
        <f t="shared" si="127"/>
        <v>0</v>
      </c>
      <c r="BH433" s="210"/>
      <c r="BI433" s="188">
        <f t="shared" si="128"/>
        <v>0</v>
      </c>
      <c r="BJ433" s="189">
        <f t="shared" si="129"/>
        <v>0</v>
      </c>
      <c r="BK433" s="189">
        <f t="shared" si="130"/>
        <v>0</v>
      </c>
      <c r="BL433" s="190">
        <f t="shared" si="131"/>
        <v>0</v>
      </c>
      <c r="BN433" s="188">
        <f t="shared" si="132"/>
        <v>0</v>
      </c>
      <c r="BO433" s="189">
        <f t="shared" si="133"/>
        <v>0</v>
      </c>
      <c r="BP433" s="189">
        <f t="shared" si="134"/>
        <v>0</v>
      </c>
      <c r="BQ433" s="190">
        <f t="shared" si="135"/>
        <v>0</v>
      </c>
      <c r="BS433" s="192">
        <f t="shared" si="136"/>
        <v>0</v>
      </c>
      <c r="BT433" s="215">
        <f t="shared" si="137"/>
        <v>0</v>
      </c>
      <c r="BU433" s="216">
        <f t="shared" si="138"/>
        <v>0</v>
      </c>
      <c r="BV433" s="217">
        <f t="shared" si="139"/>
        <v>0</v>
      </c>
      <c r="BX433" s="192">
        <f t="shared" si="140"/>
        <v>0</v>
      </c>
      <c r="BY433" s="215">
        <f t="shared" si="141"/>
        <v>0</v>
      </c>
      <c r="BZ433" s="216">
        <f t="shared" si="142"/>
        <v>0</v>
      </c>
      <c r="CA433" s="217">
        <f t="shared" si="143"/>
        <v>0</v>
      </c>
      <c r="CC433" s="192">
        <f t="shared" si="144"/>
        <v>0</v>
      </c>
      <c r="CD433" s="215">
        <f t="shared" si="145"/>
        <v>0</v>
      </c>
      <c r="CE433" s="216">
        <f t="shared" si="146"/>
        <v>0</v>
      </c>
      <c r="CF433" s="217">
        <f t="shared" si="147"/>
        <v>0</v>
      </c>
      <c r="CH433" s="197">
        <f t="shared" si="148"/>
        <v>0</v>
      </c>
      <c r="CI433" s="16" t="str">
        <f t="shared" si="149"/>
        <v/>
      </c>
      <c r="CJ433">
        <f t="shared" si="101"/>
        <v>0</v>
      </c>
      <c r="CL433" s="197">
        <f t="shared" si="150"/>
        <v>0</v>
      </c>
      <c r="CM433" s="16" t="str">
        <f t="shared" si="151"/>
        <v/>
      </c>
      <c r="CN433">
        <f t="shared" si="152"/>
        <v>0</v>
      </c>
      <c r="CP433" s="197">
        <f t="shared" si="153"/>
        <v>0</v>
      </c>
      <c r="CQ433" s="16" t="str">
        <f t="shared" si="154"/>
        <v/>
      </c>
      <c r="CR433">
        <f t="shared" si="155"/>
        <v>0</v>
      </c>
    </row>
    <row r="434" spans="1:96" ht="15" customHeight="1" thickBot="1">
      <c r="A434" s="85"/>
      <c r="B434" s="87"/>
      <c r="C434" s="63" t="s">
        <v>137</v>
      </c>
      <c r="D434" s="354" t="str">
        <f t="shared" si="102"/>
        <v/>
      </c>
      <c r="E434" s="355"/>
      <c r="F434" s="355"/>
      <c r="G434" s="355"/>
      <c r="H434" s="355"/>
      <c r="I434" s="356"/>
      <c r="J434" s="261" t="str">
        <f t="shared" si="103"/>
        <v/>
      </c>
      <c r="K434" s="261" t="str">
        <f t="shared" si="104"/>
        <v/>
      </c>
      <c r="L434" s="261" t="str">
        <f t="shared" si="105"/>
        <v/>
      </c>
      <c r="M434" s="2"/>
      <c r="N434" s="2"/>
      <c r="O434" s="2"/>
      <c r="P434" s="2"/>
      <c r="Q434" s="2"/>
      <c r="R434" s="2"/>
      <c r="S434" s="2"/>
      <c r="T434" s="2"/>
      <c r="U434" s="2"/>
      <c r="V434" s="2"/>
      <c r="W434" s="2"/>
      <c r="X434" s="2"/>
      <c r="Y434" s="2"/>
      <c r="Z434" s="2"/>
      <c r="AA434" s="2"/>
      <c r="AB434" s="2"/>
      <c r="AC434" s="2"/>
      <c r="AD434" s="2"/>
      <c r="AG434" s="197">
        <f t="shared" si="106"/>
        <v>21</v>
      </c>
      <c r="AH434" s="197">
        <f t="shared" si="107"/>
        <v>0</v>
      </c>
      <c r="AJ434" s="188">
        <f t="shared" si="108"/>
        <v>0</v>
      </c>
      <c r="AK434" s="189">
        <f t="shared" si="109"/>
        <v>0</v>
      </c>
      <c r="AL434" s="189">
        <f t="shared" si="110"/>
        <v>0</v>
      </c>
      <c r="AM434" s="190">
        <f t="shared" si="111"/>
        <v>0</v>
      </c>
      <c r="AN434" s="210"/>
      <c r="AO434" s="188">
        <f t="shared" si="112"/>
        <v>0</v>
      </c>
      <c r="AP434" s="189">
        <f t="shared" si="113"/>
        <v>0</v>
      </c>
      <c r="AQ434" s="189">
        <f t="shared" si="114"/>
        <v>0</v>
      </c>
      <c r="AR434" s="190">
        <f t="shared" si="115"/>
        <v>0</v>
      </c>
      <c r="AT434" s="188">
        <f t="shared" si="116"/>
        <v>0</v>
      </c>
      <c r="AU434" s="189">
        <f t="shared" si="117"/>
        <v>0</v>
      </c>
      <c r="AV434" s="189">
        <f t="shared" si="118"/>
        <v>0</v>
      </c>
      <c r="AW434" s="190">
        <f t="shared" si="119"/>
        <v>0</v>
      </c>
      <c r="AY434" s="188">
        <f t="shared" si="120"/>
        <v>0</v>
      </c>
      <c r="AZ434" s="189">
        <f t="shared" si="121"/>
        <v>0</v>
      </c>
      <c r="BA434" s="189">
        <f t="shared" si="122"/>
        <v>0</v>
      </c>
      <c r="BB434" s="190">
        <f t="shared" si="123"/>
        <v>0</v>
      </c>
      <c r="BD434" s="188">
        <f t="shared" si="124"/>
        <v>0</v>
      </c>
      <c r="BE434" s="189">
        <f t="shared" si="125"/>
        <v>0</v>
      </c>
      <c r="BF434" s="189">
        <f t="shared" si="126"/>
        <v>0</v>
      </c>
      <c r="BG434" s="190">
        <f t="shared" si="127"/>
        <v>0</v>
      </c>
      <c r="BH434" s="210"/>
      <c r="BI434" s="188">
        <f t="shared" si="128"/>
        <v>0</v>
      </c>
      <c r="BJ434" s="189">
        <f t="shared" si="129"/>
        <v>0</v>
      </c>
      <c r="BK434" s="189">
        <f t="shared" si="130"/>
        <v>0</v>
      </c>
      <c r="BL434" s="190">
        <f t="shared" si="131"/>
        <v>0</v>
      </c>
      <c r="BN434" s="188">
        <f t="shared" si="132"/>
        <v>0</v>
      </c>
      <c r="BO434" s="189">
        <f t="shared" si="133"/>
        <v>0</v>
      </c>
      <c r="BP434" s="189">
        <f t="shared" si="134"/>
        <v>0</v>
      </c>
      <c r="BQ434" s="190">
        <f t="shared" si="135"/>
        <v>0</v>
      </c>
      <c r="BS434" s="192">
        <f t="shared" si="136"/>
        <v>0</v>
      </c>
      <c r="BT434" s="215">
        <f t="shared" si="137"/>
        <v>0</v>
      </c>
      <c r="BU434" s="216">
        <f t="shared" si="138"/>
        <v>0</v>
      </c>
      <c r="BV434" s="217">
        <f t="shared" si="139"/>
        <v>0</v>
      </c>
      <c r="BX434" s="192">
        <f t="shared" si="140"/>
        <v>0</v>
      </c>
      <c r="BY434" s="215">
        <f t="shared" si="141"/>
        <v>0</v>
      </c>
      <c r="BZ434" s="216">
        <f t="shared" si="142"/>
        <v>0</v>
      </c>
      <c r="CA434" s="217">
        <f t="shared" si="143"/>
        <v>0</v>
      </c>
      <c r="CC434" s="192">
        <f t="shared" si="144"/>
        <v>0</v>
      </c>
      <c r="CD434" s="215">
        <f t="shared" si="145"/>
        <v>0</v>
      </c>
      <c r="CE434" s="216">
        <f t="shared" si="146"/>
        <v>0</v>
      </c>
      <c r="CF434" s="217">
        <f t="shared" si="147"/>
        <v>0</v>
      </c>
      <c r="CH434" s="197">
        <f t="shared" si="148"/>
        <v>0</v>
      </c>
      <c r="CI434" s="16" t="str">
        <f t="shared" si="149"/>
        <v/>
      </c>
      <c r="CJ434">
        <f t="shared" ref="CJ434:CJ486" si="156">+IF($AG$361=$AH$361,0,IF(OR(AND(CH434=CI434),AND(CH434="ns",CI434="ns"),AND(CH434&gt;=1,CI434="ns")),0,1))</f>
        <v>0</v>
      </c>
      <c r="CL434" s="197">
        <f t="shared" si="150"/>
        <v>0</v>
      </c>
      <c r="CM434" s="16" t="str">
        <f t="shared" si="151"/>
        <v/>
      </c>
      <c r="CN434">
        <f t="shared" si="152"/>
        <v>0</v>
      </c>
      <c r="CP434" s="197">
        <f t="shared" si="153"/>
        <v>0</v>
      </c>
      <c r="CQ434" s="16" t="str">
        <f t="shared" si="154"/>
        <v/>
      </c>
      <c r="CR434">
        <f t="shared" si="155"/>
        <v>0</v>
      </c>
    </row>
    <row r="435" spans="1:96" ht="15" customHeight="1" thickBot="1">
      <c r="A435" s="85"/>
      <c r="B435" s="87"/>
      <c r="C435" s="63" t="s">
        <v>138</v>
      </c>
      <c r="D435" s="354" t="str">
        <f t="shared" si="102"/>
        <v/>
      </c>
      <c r="E435" s="355"/>
      <c r="F435" s="355"/>
      <c r="G435" s="355"/>
      <c r="H435" s="355"/>
      <c r="I435" s="356"/>
      <c r="J435" s="261" t="str">
        <f t="shared" si="103"/>
        <v/>
      </c>
      <c r="K435" s="261" t="str">
        <f t="shared" si="104"/>
        <v/>
      </c>
      <c r="L435" s="261" t="str">
        <f t="shared" si="105"/>
        <v/>
      </c>
      <c r="M435" s="2"/>
      <c r="N435" s="2"/>
      <c r="O435" s="2"/>
      <c r="P435" s="2"/>
      <c r="Q435" s="2"/>
      <c r="R435" s="2"/>
      <c r="S435" s="2"/>
      <c r="T435" s="2"/>
      <c r="U435" s="2"/>
      <c r="V435" s="2"/>
      <c r="W435" s="2"/>
      <c r="X435" s="2"/>
      <c r="Y435" s="2"/>
      <c r="Z435" s="2"/>
      <c r="AA435" s="2"/>
      <c r="AB435" s="2"/>
      <c r="AC435" s="2"/>
      <c r="AD435" s="2"/>
      <c r="AG435" s="197">
        <f t="shared" si="106"/>
        <v>21</v>
      </c>
      <c r="AH435" s="197">
        <f t="shared" si="107"/>
        <v>0</v>
      </c>
      <c r="AJ435" s="188">
        <f t="shared" si="108"/>
        <v>0</v>
      </c>
      <c r="AK435" s="189">
        <f t="shared" si="109"/>
        <v>0</v>
      </c>
      <c r="AL435" s="189">
        <f t="shared" si="110"/>
        <v>0</v>
      </c>
      <c r="AM435" s="190">
        <f t="shared" si="111"/>
        <v>0</v>
      </c>
      <c r="AN435" s="210"/>
      <c r="AO435" s="188">
        <f t="shared" si="112"/>
        <v>0</v>
      </c>
      <c r="AP435" s="189">
        <f t="shared" si="113"/>
        <v>0</v>
      </c>
      <c r="AQ435" s="189">
        <f t="shared" si="114"/>
        <v>0</v>
      </c>
      <c r="AR435" s="190">
        <f t="shared" si="115"/>
        <v>0</v>
      </c>
      <c r="AT435" s="188">
        <f t="shared" si="116"/>
        <v>0</v>
      </c>
      <c r="AU435" s="189">
        <f t="shared" si="117"/>
        <v>0</v>
      </c>
      <c r="AV435" s="189">
        <f t="shared" si="118"/>
        <v>0</v>
      </c>
      <c r="AW435" s="190">
        <f t="shared" si="119"/>
        <v>0</v>
      </c>
      <c r="AY435" s="188">
        <f t="shared" si="120"/>
        <v>0</v>
      </c>
      <c r="AZ435" s="189">
        <f t="shared" si="121"/>
        <v>0</v>
      </c>
      <c r="BA435" s="189">
        <f t="shared" si="122"/>
        <v>0</v>
      </c>
      <c r="BB435" s="190">
        <f t="shared" si="123"/>
        <v>0</v>
      </c>
      <c r="BD435" s="188">
        <f t="shared" si="124"/>
        <v>0</v>
      </c>
      <c r="BE435" s="189">
        <f t="shared" si="125"/>
        <v>0</v>
      </c>
      <c r="BF435" s="189">
        <f t="shared" si="126"/>
        <v>0</v>
      </c>
      <c r="BG435" s="190">
        <f t="shared" si="127"/>
        <v>0</v>
      </c>
      <c r="BH435" s="210"/>
      <c r="BI435" s="188">
        <f t="shared" si="128"/>
        <v>0</v>
      </c>
      <c r="BJ435" s="189">
        <f t="shared" si="129"/>
        <v>0</v>
      </c>
      <c r="BK435" s="189">
        <f t="shared" si="130"/>
        <v>0</v>
      </c>
      <c r="BL435" s="190">
        <f t="shared" si="131"/>
        <v>0</v>
      </c>
      <c r="BN435" s="188">
        <f t="shared" si="132"/>
        <v>0</v>
      </c>
      <c r="BO435" s="189">
        <f t="shared" si="133"/>
        <v>0</v>
      </c>
      <c r="BP435" s="189">
        <f t="shared" si="134"/>
        <v>0</v>
      </c>
      <c r="BQ435" s="190">
        <f t="shared" si="135"/>
        <v>0</v>
      </c>
      <c r="BS435" s="192">
        <f t="shared" si="136"/>
        <v>0</v>
      </c>
      <c r="BT435" s="215">
        <f t="shared" si="137"/>
        <v>0</v>
      </c>
      <c r="BU435" s="216">
        <f t="shared" si="138"/>
        <v>0</v>
      </c>
      <c r="BV435" s="217">
        <f t="shared" si="139"/>
        <v>0</v>
      </c>
      <c r="BX435" s="192">
        <f t="shared" si="140"/>
        <v>0</v>
      </c>
      <c r="BY435" s="215">
        <f t="shared" si="141"/>
        <v>0</v>
      </c>
      <c r="BZ435" s="216">
        <f t="shared" si="142"/>
        <v>0</v>
      </c>
      <c r="CA435" s="217">
        <f t="shared" si="143"/>
        <v>0</v>
      </c>
      <c r="CC435" s="192">
        <f t="shared" si="144"/>
        <v>0</v>
      </c>
      <c r="CD435" s="215">
        <f t="shared" si="145"/>
        <v>0</v>
      </c>
      <c r="CE435" s="216">
        <f t="shared" si="146"/>
        <v>0</v>
      </c>
      <c r="CF435" s="217">
        <f t="shared" si="147"/>
        <v>0</v>
      </c>
      <c r="CH435" s="197">
        <f t="shared" si="148"/>
        <v>0</v>
      </c>
      <c r="CI435" s="16" t="str">
        <f t="shared" si="149"/>
        <v/>
      </c>
      <c r="CJ435">
        <f t="shared" si="156"/>
        <v>0</v>
      </c>
      <c r="CL435" s="197">
        <f t="shared" si="150"/>
        <v>0</v>
      </c>
      <c r="CM435" s="16" t="str">
        <f t="shared" si="151"/>
        <v/>
      </c>
      <c r="CN435">
        <f t="shared" si="152"/>
        <v>0</v>
      </c>
      <c r="CP435" s="197">
        <f t="shared" si="153"/>
        <v>0</v>
      </c>
      <c r="CQ435" s="16" t="str">
        <f t="shared" si="154"/>
        <v/>
      </c>
      <c r="CR435">
        <f t="shared" si="155"/>
        <v>0</v>
      </c>
    </row>
    <row r="436" spans="1:96" ht="15" customHeight="1" thickBot="1">
      <c r="A436" s="85"/>
      <c r="B436" s="87"/>
      <c r="C436" s="63" t="s">
        <v>139</v>
      </c>
      <c r="D436" s="354" t="str">
        <f t="shared" si="102"/>
        <v/>
      </c>
      <c r="E436" s="355"/>
      <c r="F436" s="355"/>
      <c r="G436" s="355"/>
      <c r="H436" s="355"/>
      <c r="I436" s="356"/>
      <c r="J436" s="261" t="str">
        <f t="shared" si="103"/>
        <v/>
      </c>
      <c r="K436" s="261" t="str">
        <f t="shared" si="104"/>
        <v/>
      </c>
      <c r="L436" s="261" t="str">
        <f t="shared" si="105"/>
        <v/>
      </c>
      <c r="M436" s="2"/>
      <c r="N436" s="2"/>
      <c r="O436" s="2"/>
      <c r="P436" s="2"/>
      <c r="Q436" s="2"/>
      <c r="R436" s="2"/>
      <c r="S436" s="2"/>
      <c r="T436" s="2"/>
      <c r="U436" s="2"/>
      <c r="V436" s="2"/>
      <c r="W436" s="2"/>
      <c r="X436" s="2"/>
      <c r="Y436" s="2"/>
      <c r="Z436" s="2"/>
      <c r="AA436" s="2"/>
      <c r="AB436" s="2"/>
      <c r="AC436" s="2"/>
      <c r="AD436" s="2"/>
      <c r="AG436" s="197">
        <f t="shared" si="106"/>
        <v>21</v>
      </c>
      <c r="AH436" s="197">
        <f t="shared" si="107"/>
        <v>0</v>
      </c>
      <c r="AJ436" s="188">
        <f t="shared" si="108"/>
        <v>0</v>
      </c>
      <c r="AK436" s="189">
        <f t="shared" si="109"/>
        <v>0</v>
      </c>
      <c r="AL436" s="189">
        <f t="shared" si="110"/>
        <v>0</v>
      </c>
      <c r="AM436" s="190">
        <f t="shared" si="111"/>
        <v>0</v>
      </c>
      <c r="AN436" s="210"/>
      <c r="AO436" s="188">
        <f t="shared" si="112"/>
        <v>0</v>
      </c>
      <c r="AP436" s="189">
        <f t="shared" si="113"/>
        <v>0</v>
      </c>
      <c r="AQ436" s="189">
        <f t="shared" si="114"/>
        <v>0</v>
      </c>
      <c r="AR436" s="190">
        <f t="shared" si="115"/>
        <v>0</v>
      </c>
      <c r="AT436" s="188">
        <f t="shared" si="116"/>
        <v>0</v>
      </c>
      <c r="AU436" s="189">
        <f t="shared" si="117"/>
        <v>0</v>
      </c>
      <c r="AV436" s="189">
        <f t="shared" si="118"/>
        <v>0</v>
      </c>
      <c r="AW436" s="190">
        <f t="shared" si="119"/>
        <v>0</v>
      </c>
      <c r="AY436" s="188">
        <f t="shared" si="120"/>
        <v>0</v>
      </c>
      <c r="AZ436" s="189">
        <f t="shared" si="121"/>
        <v>0</v>
      </c>
      <c r="BA436" s="189">
        <f t="shared" si="122"/>
        <v>0</v>
      </c>
      <c r="BB436" s="190">
        <f t="shared" si="123"/>
        <v>0</v>
      </c>
      <c r="BD436" s="188">
        <f t="shared" si="124"/>
        <v>0</v>
      </c>
      <c r="BE436" s="189">
        <f t="shared" si="125"/>
        <v>0</v>
      </c>
      <c r="BF436" s="189">
        <f t="shared" si="126"/>
        <v>0</v>
      </c>
      <c r="BG436" s="190">
        <f t="shared" si="127"/>
        <v>0</v>
      </c>
      <c r="BH436" s="210"/>
      <c r="BI436" s="188">
        <f t="shared" si="128"/>
        <v>0</v>
      </c>
      <c r="BJ436" s="189">
        <f t="shared" si="129"/>
        <v>0</v>
      </c>
      <c r="BK436" s="189">
        <f t="shared" si="130"/>
        <v>0</v>
      </c>
      <c r="BL436" s="190">
        <f t="shared" si="131"/>
        <v>0</v>
      </c>
      <c r="BN436" s="188">
        <f t="shared" si="132"/>
        <v>0</v>
      </c>
      <c r="BO436" s="189">
        <f t="shared" si="133"/>
        <v>0</v>
      </c>
      <c r="BP436" s="189">
        <f t="shared" si="134"/>
        <v>0</v>
      </c>
      <c r="BQ436" s="190">
        <f t="shared" si="135"/>
        <v>0</v>
      </c>
      <c r="BS436" s="192">
        <f t="shared" si="136"/>
        <v>0</v>
      </c>
      <c r="BT436" s="215">
        <f t="shared" si="137"/>
        <v>0</v>
      </c>
      <c r="BU436" s="216">
        <f t="shared" si="138"/>
        <v>0</v>
      </c>
      <c r="BV436" s="217">
        <f t="shared" si="139"/>
        <v>0</v>
      </c>
      <c r="BX436" s="192">
        <f t="shared" si="140"/>
        <v>0</v>
      </c>
      <c r="BY436" s="215">
        <f t="shared" si="141"/>
        <v>0</v>
      </c>
      <c r="BZ436" s="216">
        <f t="shared" si="142"/>
        <v>0</v>
      </c>
      <c r="CA436" s="217">
        <f t="shared" si="143"/>
        <v>0</v>
      </c>
      <c r="CC436" s="192">
        <f t="shared" si="144"/>
        <v>0</v>
      </c>
      <c r="CD436" s="215">
        <f t="shared" si="145"/>
        <v>0</v>
      </c>
      <c r="CE436" s="216">
        <f t="shared" si="146"/>
        <v>0</v>
      </c>
      <c r="CF436" s="217">
        <f t="shared" si="147"/>
        <v>0</v>
      </c>
      <c r="CH436" s="197">
        <f t="shared" si="148"/>
        <v>0</v>
      </c>
      <c r="CI436" s="16" t="str">
        <f t="shared" si="149"/>
        <v/>
      </c>
      <c r="CJ436">
        <f t="shared" si="156"/>
        <v>0</v>
      </c>
      <c r="CL436" s="197">
        <f t="shared" si="150"/>
        <v>0</v>
      </c>
      <c r="CM436" s="16" t="str">
        <f t="shared" si="151"/>
        <v/>
      </c>
      <c r="CN436">
        <f t="shared" si="152"/>
        <v>0</v>
      </c>
      <c r="CP436" s="197">
        <f t="shared" si="153"/>
        <v>0</v>
      </c>
      <c r="CQ436" s="16" t="str">
        <f t="shared" si="154"/>
        <v/>
      </c>
      <c r="CR436">
        <f t="shared" si="155"/>
        <v>0</v>
      </c>
    </row>
    <row r="437" spans="1:96" ht="15" customHeight="1" thickBot="1">
      <c r="A437" s="85"/>
      <c r="B437" s="87"/>
      <c r="C437" s="63" t="s">
        <v>140</v>
      </c>
      <c r="D437" s="354" t="str">
        <f t="shared" si="102"/>
        <v/>
      </c>
      <c r="E437" s="355"/>
      <c r="F437" s="355"/>
      <c r="G437" s="355"/>
      <c r="H437" s="355"/>
      <c r="I437" s="356"/>
      <c r="J437" s="261" t="str">
        <f t="shared" si="103"/>
        <v/>
      </c>
      <c r="K437" s="261" t="str">
        <f t="shared" si="104"/>
        <v/>
      </c>
      <c r="L437" s="261" t="str">
        <f t="shared" si="105"/>
        <v/>
      </c>
      <c r="M437" s="2"/>
      <c r="N437" s="2"/>
      <c r="O437" s="2"/>
      <c r="P437" s="2"/>
      <c r="Q437" s="2"/>
      <c r="R437" s="2"/>
      <c r="S437" s="2"/>
      <c r="T437" s="2"/>
      <c r="U437" s="2"/>
      <c r="V437" s="2"/>
      <c r="W437" s="2"/>
      <c r="X437" s="2"/>
      <c r="Y437" s="2"/>
      <c r="Z437" s="2"/>
      <c r="AA437" s="2"/>
      <c r="AB437" s="2"/>
      <c r="AC437" s="2"/>
      <c r="AD437" s="2"/>
      <c r="AG437" s="197">
        <f t="shared" si="106"/>
        <v>21</v>
      </c>
      <c r="AH437" s="197">
        <f t="shared" si="107"/>
        <v>0</v>
      </c>
      <c r="AJ437" s="188">
        <f t="shared" si="108"/>
        <v>0</v>
      </c>
      <c r="AK437" s="189">
        <f t="shared" si="109"/>
        <v>0</v>
      </c>
      <c r="AL437" s="189">
        <f t="shared" si="110"/>
        <v>0</v>
      </c>
      <c r="AM437" s="190">
        <f t="shared" si="111"/>
        <v>0</v>
      </c>
      <c r="AN437" s="210"/>
      <c r="AO437" s="188">
        <f t="shared" si="112"/>
        <v>0</v>
      </c>
      <c r="AP437" s="189">
        <f t="shared" si="113"/>
        <v>0</v>
      </c>
      <c r="AQ437" s="189">
        <f t="shared" si="114"/>
        <v>0</v>
      </c>
      <c r="AR437" s="190">
        <f t="shared" si="115"/>
        <v>0</v>
      </c>
      <c r="AT437" s="188">
        <f t="shared" si="116"/>
        <v>0</v>
      </c>
      <c r="AU437" s="189">
        <f t="shared" si="117"/>
        <v>0</v>
      </c>
      <c r="AV437" s="189">
        <f t="shared" si="118"/>
        <v>0</v>
      </c>
      <c r="AW437" s="190">
        <f t="shared" si="119"/>
        <v>0</v>
      </c>
      <c r="AY437" s="188">
        <f t="shared" si="120"/>
        <v>0</v>
      </c>
      <c r="AZ437" s="189">
        <f t="shared" si="121"/>
        <v>0</v>
      </c>
      <c r="BA437" s="189">
        <f t="shared" si="122"/>
        <v>0</v>
      </c>
      <c r="BB437" s="190">
        <f t="shared" si="123"/>
        <v>0</v>
      </c>
      <c r="BD437" s="188">
        <f t="shared" si="124"/>
        <v>0</v>
      </c>
      <c r="BE437" s="189">
        <f t="shared" si="125"/>
        <v>0</v>
      </c>
      <c r="BF437" s="189">
        <f t="shared" si="126"/>
        <v>0</v>
      </c>
      <c r="BG437" s="190">
        <f t="shared" si="127"/>
        <v>0</v>
      </c>
      <c r="BH437" s="210"/>
      <c r="BI437" s="188">
        <f t="shared" si="128"/>
        <v>0</v>
      </c>
      <c r="BJ437" s="189">
        <f t="shared" si="129"/>
        <v>0</v>
      </c>
      <c r="BK437" s="189">
        <f t="shared" si="130"/>
        <v>0</v>
      </c>
      <c r="BL437" s="190">
        <f t="shared" si="131"/>
        <v>0</v>
      </c>
      <c r="BN437" s="188">
        <f t="shared" si="132"/>
        <v>0</v>
      </c>
      <c r="BO437" s="189">
        <f t="shared" si="133"/>
        <v>0</v>
      </c>
      <c r="BP437" s="189">
        <f t="shared" si="134"/>
        <v>0</v>
      </c>
      <c r="BQ437" s="190">
        <f t="shared" si="135"/>
        <v>0</v>
      </c>
      <c r="BS437" s="192">
        <f t="shared" si="136"/>
        <v>0</v>
      </c>
      <c r="BT437" s="215">
        <f t="shared" si="137"/>
        <v>0</v>
      </c>
      <c r="BU437" s="216">
        <f t="shared" si="138"/>
        <v>0</v>
      </c>
      <c r="BV437" s="217">
        <f t="shared" si="139"/>
        <v>0</v>
      </c>
      <c r="BX437" s="192">
        <f t="shared" si="140"/>
        <v>0</v>
      </c>
      <c r="BY437" s="215">
        <f t="shared" si="141"/>
        <v>0</v>
      </c>
      <c r="BZ437" s="216">
        <f t="shared" si="142"/>
        <v>0</v>
      </c>
      <c r="CA437" s="217">
        <f t="shared" si="143"/>
        <v>0</v>
      </c>
      <c r="CC437" s="192">
        <f t="shared" si="144"/>
        <v>0</v>
      </c>
      <c r="CD437" s="215">
        <f t="shared" si="145"/>
        <v>0</v>
      </c>
      <c r="CE437" s="216">
        <f t="shared" si="146"/>
        <v>0</v>
      </c>
      <c r="CF437" s="217">
        <f t="shared" si="147"/>
        <v>0</v>
      </c>
      <c r="CH437" s="197">
        <f t="shared" si="148"/>
        <v>0</v>
      </c>
      <c r="CI437" s="16" t="str">
        <f t="shared" si="149"/>
        <v/>
      </c>
      <c r="CJ437">
        <f t="shared" si="156"/>
        <v>0</v>
      </c>
      <c r="CL437" s="197">
        <f t="shared" si="150"/>
        <v>0</v>
      </c>
      <c r="CM437" s="16" t="str">
        <f t="shared" si="151"/>
        <v/>
      </c>
      <c r="CN437">
        <f t="shared" si="152"/>
        <v>0</v>
      </c>
      <c r="CP437" s="197">
        <f t="shared" si="153"/>
        <v>0</v>
      </c>
      <c r="CQ437" s="16" t="str">
        <f t="shared" si="154"/>
        <v/>
      </c>
      <c r="CR437">
        <f t="shared" si="155"/>
        <v>0</v>
      </c>
    </row>
    <row r="438" spans="1:96" ht="15" customHeight="1" thickBot="1">
      <c r="A438" s="85"/>
      <c r="B438" s="87"/>
      <c r="C438" s="63" t="s">
        <v>141</v>
      </c>
      <c r="D438" s="354" t="str">
        <f t="shared" si="102"/>
        <v/>
      </c>
      <c r="E438" s="355"/>
      <c r="F438" s="355"/>
      <c r="G438" s="355"/>
      <c r="H438" s="355"/>
      <c r="I438" s="356"/>
      <c r="J438" s="261" t="str">
        <f t="shared" si="103"/>
        <v/>
      </c>
      <c r="K438" s="261" t="str">
        <f t="shared" si="104"/>
        <v/>
      </c>
      <c r="L438" s="261" t="str">
        <f t="shared" si="105"/>
        <v/>
      </c>
      <c r="M438" s="2"/>
      <c r="N438" s="2"/>
      <c r="O438" s="2"/>
      <c r="P438" s="2"/>
      <c r="Q438" s="2"/>
      <c r="R438" s="2"/>
      <c r="S438" s="2"/>
      <c r="T438" s="2"/>
      <c r="U438" s="2"/>
      <c r="V438" s="2"/>
      <c r="W438" s="2"/>
      <c r="X438" s="2"/>
      <c r="Y438" s="2"/>
      <c r="Z438" s="2"/>
      <c r="AA438" s="2"/>
      <c r="AB438" s="2"/>
      <c r="AC438" s="2"/>
      <c r="AD438" s="2"/>
      <c r="AG438" s="197">
        <f t="shared" si="106"/>
        <v>21</v>
      </c>
      <c r="AH438" s="197">
        <f t="shared" si="107"/>
        <v>0</v>
      </c>
      <c r="AJ438" s="188">
        <f t="shared" si="108"/>
        <v>0</v>
      </c>
      <c r="AK438" s="189">
        <f t="shared" si="109"/>
        <v>0</v>
      </c>
      <c r="AL438" s="189">
        <f t="shared" si="110"/>
        <v>0</v>
      </c>
      <c r="AM438" s="190">
        <f t="shared" si="111"/>
        <v>0</v>
      </c>
      <c r="AN438" s="210"/>
      <c r="AO438" s="188">
        <f t="shared" si="112"/>
        <v>0</v>
      </c>
      <c r="AP438" s="189">
        <f t="shared" si="113"/>
        <v>0</v>
      </c>
      <c r="AQ438" s="189">
        <f t="shared" si="114"/>
        <v>0</v>
      </c>
      <c r="AR438" s="190">
        <f t="shared" si="115"/>
        <v>0</v>
      </c>
      <c r="AT438" s="188">
        <f t="shared" si="116"/>
        <v>0</v>
      </c>
      <c r="AU438" s="189">
        <f t="shared" si="117"/>
        <v>0</v>
      </c>
      <c r="AV438" s="189">
        <f t="shared" si="118"/>
        <v>0</v>
      </c>
      <c r="AW438" s="190">
        <f t="shared" si="119"/>
        <v>0</v>
      </c>
      <c r="AY438" s="188">
        <f t="shared" si="120"/>
        <v>0</v>
      </c>
      <c r="AZ438" s="189">
        <f t="shared" si="121"/>
        <v>0</v>
      </c>
      <c r="BA438" s="189">
        <f t="shared" si="122"/>
        <v>0</v>
      </c>
      <c r="BB438" s="190">
        <f t="shared" si="123"/>
        <v>0</v>
      </c>
      <c r="BD438" s="188">
        <f t="shared" si="124"/>
        <v>0</v>
      </c>
      <c r="BE438" s="189">
        <f t="shared" si="125"/>
        <v>0</v>
      </c>
      <c r="BF438" s="189">
        <f t="shared" si="126"/>
        <v>0</v>
      </c>
      <c r="BG438" s="190">
        <f t="shared" si="127"/>
        <v>0</v>
      </c>
      <c r="BH438" s="210"/>
      <c r="BI438" s="188">
        <f t="shared" si="128"/>
        <v>0</v>
      </c>
      <c r="BJ438" s="189">
        <f t="shared" si="129"/>
        <v>0</v>
      </c>
      <c r="BK438" s="189">
        <f t="shared" si="130"/>
        <v>0</v>
      </c>
      <c r="BL438" s="190">
        <f t="shared" si="131"/>
        <v>0</v>
      </c>
      <c r="BN438" s="188">
        <f t="shared" si="132"/>
        <v>0</v>
      </c>
      <c r="BO438" s="189">
        <f t="shared" si="133"/>
        <v>0</v>
      </c>
      <c r="BP438" s="189">
        <f t="shared" si="134"/>
        <v>0</v>
      </c>
      <c r="BQ438" s="190">
        <f t="shared" si="135"/>
        <v>0</v>
      </c>
      <c r="BS438" s="192">
        <f t="shared" si="136"/>
        <v>0</v>
      </c>
      <c r="BT438" s="215">
        <f t="shared" si="137"/>
        <v>0</v>
      </c>
      <c r="BU438" s="216">
        <f t="shared" si="138"/>
        <v>0</v>
      </c>
      <c r="BV438" s="217">
        <f t="shared" si="139"/>
        <v>0</v>
      </c>
      <c r="BX438" s="192">
        <f t="shared" si="140"/>
        <v>0</v>
      </c>
      <c r="BY438" s="215">
        <f t="shared" si="141"/>
        <v>0</v>
      </c>
      <c r="BZ438" s="216">
        <f t="shared" si="142"/>
        <v>0</v>
      </c>
      <c r="CA438" s="217">
        <f t="shared" si="143"/>
        <v>0</v>
      </c>
      <c r="CC438" s="192">
        <f t="shared" si="144"/>
        <v>0</v>
      </c>
      <c r="CD438" s="215">
        <f t="shared" si="145"/>
        <v>0</v>
      </c>
      <c r="CE438" s="216">
        <f t="shared" si="146"/>
        <v>0</v>
      </c>
      <c r="CF438" s="217">
        <f t="shared" si="147"/>
        <v>0</v>
      </c>
      <c r="CH438" s="197">
        <f t="shared" si="148"/>
        <v>0</v>
      </c>
      <c r="CI438" s="16" t="str">
        <f t="shared" si="149"/>
        <v/>
      </c>
      <c r="CJ438">
        <f t="shared" si="156"/>
        <v>0</v>
      </c>
      <c r="CL438" s="197">
        <f t="shared" si="150"/>
        <v>0</v>
      </c>
      <c r="CM438" s="16" t="str">
        <f t="shared" si="151"/>
        <v/>
      </c>
      <c r="CN438">
        <f t="shared" si="152"/>
        <v>0</v>
      </c>
      <c r="CP438" s="197">
        <f t="shared" si="153"/>
        <v>0</v>
      </c>
      <c r="CQ438" s="16" t="str">
        <f t="shared" si="154"/>
        <v/>
      </c>
      <c r="CR438">
        <f t="shared" si="155"/>
        <v>0</v>
      </c>
    </row>
    <row r="439" spans="1:96" ht="15" customHeight="1" thickBot="1">
      <c r="A439" s="85"/>
      <c r="B439" s="87"/>
      <c r="C439" s="63" t="s">
        <v>142</v>
      </c>
      <c r="D439" s="354" t="str">
        <f t="shared" si="102"/>
        <v/>
      </c>
      <c r="E439" s="355"/>
      <c r="F439" s="355"/>
      <c r="G439" s="355"/>
      <c r="H439" s="355"/>
      <c r="I439" s="356"/>
      <c r="J439" s="261" t="str">
        <f t="shared" si="103"/>
        <v/>
      </c>
      <c r="K439" s="261" t="str">
        <f t="shared" si="104"/>
        <v/>
      </c>
      <c r="L439" s="261" t="str">
        <f t="shared" si="105"/>
        <v/>
      </c>
      <c r="M439" s="2"/>
      <c r="N439" s="2"/>
      <c r="O439" s="2"/>
      <c r="P439" s="2"/>
      <c r="Q439" s="2"/>
      <c r="R439" s="2"/>
      <c r="S439" s="2"/>
      <c r="T439" s="2"/>
      <c r="U439" s="2"/>
      <c r="V439" s="2"/>
      <c r="W439" s="2"/>
      <c r="X439" s="2"/>
      <c r="Y439" s="2"/>
      <c r="Z439" s="2"/>
      <c r="AA439" s="2"/>
      <c r="AB439" s="2"/>
      <c r="AC439" s="2"/>
      <c r="AD439" s="2"/>
      <c r="AG439" s="197">
        <f t="shared" si="106"/>
        <v>21</v>
      </c>
      <c r="AH439" s="197">
        <f t="shared" si="107"/>
        <v>0</v>
      </c>
      <c r="AJ439" s="188">
        <f t="shared" si="108"/>
        <v>0</v>
      </c>
      <c r="AK439" s="189">
        <f t="shared" si="109"/>
        <v>0</v>
      </c>
      <c r="AL439" s="189">
        <f t="shared" si="110"/>
        <v>0</v>
      </c>
      <c r="AM439" s="190">
        <f t="shared" si="111"/>
        <v>0</v>
      </c>
      <c r="AN439" s="210"/>
      <c r="AO439" s="188">
        <f t="shared" si="112"/>
        <v>0</v>
      </c>
      <c r="AP439" s="189">
        <f t="shared" si="113"/>
        <v>0</v>
      </c>
      <c r="AQ439" s="189">
        <f t="shared" si="114"/>
        <v>0</v>
      </c>
      <c r="AR439" s="190">
        <f t="shared" si="115"/>
        <v>0</v>
      </c>
      <c r="AT439" s="188">
        <f t="shared" si="116"/>
        <v>0</v>
      </c>
      <c r="AU439" s="189">
        <f t="shared" si="117"/>
        <v>0</v>
      </c>
      <c r="AV439" s="189">
        <f t="shared" si="118"/>
        <v>0</v>
      </c>
      <c r="AW439" s="190">
        <f t="shared" si="119"/>
        <v>0</v>
      </c>
      <c r="AY439" s="188">
        <f t="shared" si="120"/>
        <v>0</v>
      </c>
      <c r="AZ439" s="189">
        <f t="shared" si="121"/>
        <v>0</v>
      </c>
      <c r="BA439" s="189">
        <f t="shared" si="122"/>
        <v>0</v>
      </c>
      <c r="BB439" s="190">
        <f t="shared" si="123"/>
        <v>0</v>
      </c>
      <c r="BD439" s="188">
        <f t="shared" si="124"/>
        <v>0</v>
      </c>
      <c r="BE439" s="189">
        <f t="shared" si="125"/>
        <v>0</v>
      </c>
      <c r="BF439" s="189">
        <f t="shared" si="126"/>
        <v>0</v>
      </c>
      <c r="BG439" s="190">
        <f t="shared" si="127"/>
        <v>0</v>
      </c>
      <c r="BH439" s="210"/>
      <c r="BI439" s="188">
        <f t="shared" si="128"/>
        <v>0</v>
      </c>
      <c r="BJ439" s="189">
        <f t="shared" si="129"/>
        <v>0</v>
      </c>
      <c r="BK439" s="189">
        <f t="shared" si="130"/>
        <v>0</v>
      </c>
      <c r="BL439" s="190">
        <f t="shared" si="131"/>
        <v>0</v>
      </c>
      <c r="BN439" s="188">
        <f t="shared" si="132"/>
        <v>0</v>
      </c>
      <c r="BO439" s="189">
        <f t="shared" si="133"/>
        <v>0</v>
      </c>
      <c r="BP439" s="189">
        <f t="shared" si="134"/>
        <v>0</v>
      </c>
      <c r="BQ439" s="190">
        <f t="shared" si="135"/>
        <v>0</v>
      </c>
      <c r="BS439" s="192">
        <f t="shared" si="136"/>
        <v>0</v>
      </c>
      <c r="BT439" s="215">
        <f t="shared" si="137"/>
        <v>0</v>
      </c>
      <c r="BU439" s="216">
        <f t="shared" si="138"/>
        <v>0</v>
      </c>
      <c r="BV439" s="217">
        <f t="shared" si="139"/>
        <v>0</v>
      </c>
      <c r="BX439" s="192">
        <f t="shared" si="140"/>
        <v>0</v>
      </c>
      <c r="BY439" s="215">
        <f t="shared" si="141"/>
        <v>0</v>
      </c>
      <c r="BZ439" s="216">
        <f t="shared" si="142"/>
        <v>0</v>
      </c>
      <c r="CA439" s="217">
        <f t="shared" si="143"/>
        <v>0</v>
      </c>
      <c r="CC439" s="192">
        <f t="shared" si="144"/>
        <v>0</v>
      </c>
      <c r="CD439" s="215">
        <f t="shared" si="145"/>
        <v>0</v>
      </c>
      <c r="CE439" s="216">
        <f t="shared" si="146"/>
        <v>0</v>
      </c>
      <c r="CF439" s="217">
        <f t="shared" si="147"/>
        <v>0</v>
      </c>
      <c r="CH439" s="197">
        <f t="shared" si="148"/>
        <v>0</v>
      </c>
      <c r="CI439" s="16" t="str">
        <f t="shared" si="149"/>
        <v/>
      </c>
      <c r="CJ439">
        <f t="shared" si="156"/>
        <v>0</v>
      </c>
      <c r="CL439" s="197">
        <f t="shared" si="150"/>
        <v>0</v>
      </c>
      <c r="CM439" s="16" t="str">
        <f t="shared" si="151"/>
        <v/>
      </c>
      <c r="CN439">
        <f t="shared" si="152"/>
        <v>0</v>
      </c>
      <c r="CP439" s="197">
        <f t="shared" si="153"/>
        <v>0</v>
      </c>
      <c r="CQ439" s="16" t="str">
        <f t="shared" si="154"/>
        <v/>
      </c>
      <c r="CR439">
        <f t="shared" si="155"/>
        <v>0</v>
      </c>
    </row>
    <row r="440" spans="1:96" ht="15" customHeight="1" thickBot="1">
      <c r="A440" s="85"/>
      <c r="B440" s="87"/>
      <c r="C440" s="63" t="s">
        <v>143</v>
      </c>
      <c r="D440" s="354" t="str">
        <f t="shared" si="102"/>
        <v/>
      </c>
      <c r="E440" s="355"/>
      <c r="F440" s="355"/>
      <c r="G440" s="355"/>
      <c r="H440" s="355"/>
      <c r="I440" s="356"/>
      <c r="J440" s="261" t="str">
        <f t="shared" si="103"/>
        <v/>
      </c>
      <c r="K440" s="261" t="str">
        <f t="shared" si="104"/>
        <v/>
      </c>
      <c r="L440" s="261" t="str">
        <f t="shared" si="105"/>
        <v/>
      </c>
      <c r="M440" s="2"/>
      <c r="N440" s="2"/>
      <c r="O440" s="2"/>
      <c r="P440" s="2"/>
      <c r="Q440" s="2"/>
      <c r="R440" s="2"/>
      <c r="S440" s="2"/>
      <c r="T440" s="2"/>
      <c r="U440" s="2"/>
      <c r="V440" s="2"/>
      <c r="W440" s="2"/>
      <c r="X440" s="2"/>
      <c r="Y440" s="2"/>
      <c r="Z440" s="2"/>
      <c r="AA440" s="2"/>
      <c r="AB440" s="2"/>
      <c r="AC440" s="2"/>
      <c r="AD440" s="2"/>
      <c r="AG440" s="197">
        <f t="shared" si="106"/>
        <v>21</v>
      </c>
      <c r="AH440" s="197">
        <f t="shared" si="107"/>
        <v>0</v>
      </c>
      <c r="AJ440" s="188">
        <f t="shared" si="108"/>
        <v>0</v>
      </c>
      <c r="AK440" s="189">
        <f t="shared" si="109"/>
        <v>0</v>
      </c>
      <c r="AL440" s="189">
        <f t="shared" si="110"/>
        <v>0</v>
      </c>
      <c r="AM440" s="190">
        <f t="shared" si="111"/>
        <v>0</v>
      </c>
      <c r="AN440" s="210"/>
      <c r="AO440" s="188">
        <f t="shared" si="112"/>
        <v>0</v>
      </c>
      <c r="AP440" s="189">
        <f t="shared" si="113"/>
        <v>0</v>
      </c>
      <c r="AQ440" s="189">
        <f t="shared" si="114"/>
        <v>0</v>
      </c>
      <c r="AR440" s="190">
        <f t="shared" si="115"/>
        <v>0</v>
      </c>
      <c r="AT440" s="188">
        <f t="shared" si="116"/>
        <v>0</v>
      </c>
      <c r="AU440" s="189">
        <f t="shared" si="117"/>
        <v>0</v>
      </c>
      <c r="AV440" s="189">
        <f t="shared" si="118"/>
        <v>0</v>
      </c>
      <c r="AW440" s="190">
        <f t="shared" si="119"/>
        <v>0</v>
      </c>
      <c r="AY440" s="188">
        <f t="shared" si="120"/>
        <v>0</v>
      </c>
      <c r="AZ440" s="189">
        <f t="shared" si="121"/>
        <v>0</v>
      </c>
      <c r="BA440" s="189">
        <f t="shared" si="122"/>
        <v>0</v>
      </c>
      <c r="BB440" s="190">
        <f t="shared" si="123"/>
        <v>0</v>
      </c>
      <c r="BD440" s="188">
        <f t="shared" si="124"/>
        <v>0</v>
      </c>
      <c r="BE440" s="189">
        <f t="shared" si="125"/>
        <v>0</v>
      </c>
      <c r="BF440" s="189">
        <f t="shared" si="126"/>
        <v>0</v>
      </c>
      <c r="BG440" s="190">
        <f t="shared" si="127"/>
        <v>0</v>
      </c>
      <c r="BH440" s="210"/>
      <c r="BI440" s="188">
        <f t="shared" si="128"/>
        <v>0</v>
      </c>
      <c r="BJ440" s="189">
        <f t="shared" si="129"/>
        <v>0</v>
      </c>
      <c r="BK440" s="189">
        <f t="shared" si="130"/>
        <v>0</v>
      </c>
      <c r="BL440" s="190">
        <f t="shared" si="131"/>
        <v>0</v>
      </c>
      <c r="BN440" s="188">
        <f t="shared" si="132"/>
        <v>0</v>
      </c>
      <c r="BO440" s="189">
        <f t="shared" si="133"/>
        <v>0</v>
      </c>
      <c r="BP440" s="189">
        <f t="shared" si="134"/>
        <v>0</v>
      </c>
      <c r="BQ440" s="190">
        <f t="shared" si="135"/>
        <v>0</v>
      </c>
      <c r="BS440" s="192">
        <f t="shared" si="136"/>
        <v>0</v>
      </c>
      <c r="BT440" s="215">
        <f t="shared" si="137"/>
        <v>0</v>
      </c>
      <c r="BU440" s="216">
        <f t="shared" si="138"/>
        <v>0</v>
      </c>
      <c r="BV440" s="217">
        <f t="shared" si="139"/>
        <v>0</v>
      </c>
      <c r="BX440" s="192">
        <f t="shared" si="140"/>
        <v>0</v>
      </c>
      <c r="BY440" s="215">
        <f t="shared" si="141"/>
        <v>0</v>
      </c>
      <c r="BZ440" s="216">
        <f t="shared" si="142"/>
        <v>0</v>
      </c>
      <c r="CA440" s="217">
        <f t="shared" si="143"/>
        <v>0</v>
      </c>
      <c r="CC440" s="192">
        <f t="shared" si="144"/>
        <v>0</v>
      </c>
      <c r="CD440" s="215">
        <f t="shared" si="145"/>
        <v>0</v>
      </c>
      <c r="CE440" s="216">
        <f t="shared" si="146"/>
        <v>0</v>
      </c>
      <c r="CF440" s="217">
        <f t="shared" si="147"/>
        <v>0</v>
      </c>
      <c r="CH440" s="197">
        <f t="shared" si="148"/>
        <v>0</v>
      </c>
      <c r="CI440" s="16" t="str">
        <f t="shared" si="149"/>
        <v/>
      </c>
      <c r="CJ440">
        <f t="shared" si="156"/>
        <v>0</v>
      </c>
      <c r="CL440" s="197">
        <f t="shared" si="150"/>
        <v>0</v>
      </c>
      <c r="CM440" s="16" t="str">
        <f t="shared" si="151"/>
        <v/>
      </c>
      <c r="CN440">
        <f t="shared" si="152"/>
        <v>0</v>
      </c>
      <c r="CP440" s="197">
        <f t="shared" si="153"/>
        <v>0</v>
      </c>
      <c r="CQ440" s="16" t="str">
        <f t="shared" si="154"/>
        <v/>
      </c>
      <c r="CR440">
        <f t="shared" si="155"/>
        <v>0</v>
      </c>
    </row>
    <row r="441" spans="1:96" ht="15" customHeight="1" thickBot="1">
      <c r="A441" s="85"/>
      <c r="B441" s="87"/>
      <c r="C441" s="63" t="s">
        <v>144</v>
      </c>
      <c r="D441" s="354" t="str">
        <f t="shared" si="102"/>
        <v/>
      </c>
      <c r="E441" s="355"/>
      <c r="F441" s="355"/>
      <c r="G441" s="355"/>
      <c r="H441" s="355"/>
      <c r="I441" s="356"/>
      <c r="J441" s="261" t="str">
        <f t="shared" si="103"/>
        <v/>
      </c>
      <c r="K441" s="261" t="str">
        <f t="shared" si="104"/>
        <v/>
      </c>
      <c r="L441" s="261" t="str">
        <f t="shared" si="105"/>
        <v/>
      </c>
      <c r="M441" s="2"/>
      <c r="N441" s="2"/>
      <c r="O441" s="2"/>
      <c r="P441" s="2"/>
      <c r="Q441" s="2"/>
      <c r="R441" s="2"/>
      <c r="S441" s="2"/>
      <c r="T441" s="2"/>
      <c r="U441" s="2"/>
      <c r="V441" s="2"/>
      <c r="W441" s="2"/>
      <c r="X441" s="2"/>
      <c r="Y441" s="2"/>
      <c r="Z441" s="2"/>
      <c r="AA441" s="2"/>
      <c r="AB441" s="2"/>
      <c r="AC441" s="2"/>
      <c r="AD441" s="2"/>
      <c r="AG441" s="197">
        <f t="shared" si="106"/>
        <v>21</v>
      </c>
      <c r="AH441" s="197">
        <f t="shared" si="107"/>
        <v>0</v>
      </c>
      <c r="AJ441" s="188">
        <f t="shared" si="108"/>
        <v>0</v>
      </c>
      <c r="AK441" s="189">
        <f t="shared" si="109"/>
        <v>0</v>
      </c>
      <c r="AL441" s="189">
        <f t="shared" si="110"/>
        <v>0</v>
      </c>
      <c r="AM441" s="190">
        <f t="shared" si="111"/>
        <v>0</v>
      </c>
      <c r="AN441" s="210"/>
      <c r="AO441" s="188">
        <f t="shared" si="112"/>
        <v>0</v>
      </c>
      <c r="AP441" s="189">
        <f t="shared" si="113"/>
        <v>0</v>
      </c>
      <c r="AQ441" s="189">
        <f t="shared" si="114"/>
        <v>0</v>
      </c>
      <c r="AR441" s="190">
        <f t="shared" si="115"/>
        <v>0</v>
      </c>
      <c r="AT441" s="188">
        <f t="shared" si="116"/>
        <v>0</v>
      </c>
      <c r="AU441" s="189">
        <f t="shared" si="117"/>
        <v>0</v>
      </c>
      <c r="AV441" s="189">
        <f t="shared" si="118"/>
        <v>0</v>
      </c>
      <c r="AW441" s="190">
        <f t="shared" si="119"/>
        <v>0</v>
      </c>
      <c r="AY441" s="188">
        <f t="shared" si="120"/>
        <v>0</v>
      </c>
      <c r="AZ441" s="189">
        <f t="shared" si="121"/>
        <v>0</v>
      </c>
      <c r="BA441" s="189">
        <f t="shared" si="122"/>
        <v>0</v>
      </c>
      <c r="BB441" s="190">
        <f t="shared" si="123"/>
        <v>0</v>
      </c>
      <c r="BD441" s="188">
        <f t="shared" si="124"/>
        <v>0</v>
      </c>
      <c r="BE441" s="189">
        <f t="shared" si="125"/>
        <v>0</v>
      </c>
      <c r="BF441" s="189">
        <f t="shared" si="126"/>
        <v>0</v>
      </c>
      <c r="BG441" s="190">
        <f t="shared" si="127"/>
        <v>0</v>
      </c>
      <c r="BH441" s="210"/>
      <c r="BI441" s="188">
        <f t="shared" si="128"/>
        <v>0</v>
      </c>
      <c r="BJ441" s="189">
        <f t="shared" si="129"/>
        <v>0</v>
      </c>
      <c r="BK441" s="189">
        <f t="shared" si="130"/>
        <v>0</v>
      </c>
      <c r="BL441" s="190">
        <f t="shared" si="131"/>
        <v>0</v>
      </c>
      <c r="BN441" s="188">
        <f t="shared" si="132"/>
        <v>0</v>
      </c>
      <c r="BO441" s="189">
        <f t="shared" si="133"/>
        <v>0</v>
      </c>
      <c r="BP441" s="189">
        <f t="shared" si="134"/>
        <v>0</v>
      </c>
      <c r="BQ441" s="190">
        <f t="shared" si="135"/>
        <v>0</v>
      </c>
      <c r="BS441" s="192">
        <f t="shared" si="136"/>
        <v>0</v>
      </c>
      <c r="BT441" s="215">
        <f t="shared" si="137"/>
        <v>0</v>
      </c>
      <c r="BU441" s="216">
        <f t="shared" si="138"/>
        <v>0</v>
      </c>
      <c r="BV441" s="217">
        <f t="shared" si="139"/>
        <v>0</v>
      </c>
      <c r="BX441" s="192">
        <f t="shared" si="140"/>
        <v>0</v>
      </c>
      <c r="BY441" s="215">
        <f t="shared" si="141"/>
        <v>0</v>
      </c>
      <c r="BZ441" s="216">
        <f t="shared" si="142"/>
        <v>0</v>
      </c>
      <c r="CA441" s="217">
        <f t="shared" si="143"/>
        <v>0</v>
      </c>
      <c r="CC441" s="192">
        <f t="shared" si="144"/>
        <v>0</v>
      </c>
      <c r="CD441" s="215">
        <f t="shared" si="145"/>
        <v>0</v>
      </c>
      <c r="CE441" s="216">
        <f t="shared" si="146"/>
        <v>0</v>
      </c>
      <c r="CF441" s="217">
        <f t="shared" si="147"/>
        <v>0</v>
      </c>
      <c r="CH441" s="197">
        <f t="shared" si="148"/>
        <v>0</v>
      </c>
      <c r="CI441" s="16" t="str">
        <f t="shared" si="149"/>
        <v/>
      </c>
      <c r="CJ441">
        <f t="shared" si="156"/>
        <v>0</v>
      </c>
      <c r="CL441" s="197">
        <f t="shared" si="150"/>
        <v>0</v>
      </c>
      <c r="CM441" s="16" t="str">
        <f t="shared" si="151"/>
        <v/>
      </c>
      <c r="CN441">
        <f t="shared" si="152"/>
        <v>0</v>
      </c>
      <c r="CP441" s="197">
        <f t="shared" si="153"/>
        <v>0</v>
      </c>
      <c r="CQ441" s="16" t="str">
        <f t="shared" si="154"/>
        <v/>
      </c>
      <c r="CR441">
        <f t="shared" si="155"/>
        <v>0</v>
      </c>
    </row>
    <row r="442" spans="1:96" ht="15" customHeight="1" thickBot="1">
      <c r="A442" s="85"/>
      <c r="B442" s="87"/>
      <c r="C442" s="63" t="s">
        <v>145</v>
      </c>
      <c r="D442" s="354" t="str">
        <f t="shared" si="102"/>
        <v/>
      </c>
      <c r="E442" s="355"/>
      <c r="F442" s="355"/>
      <c r="G442" s="355"/>
      <c r="H442" s="355"/>
      <c r="I442" s="356"/>
      <c r="J442" s="261" t="str">
        <f t="shared" si="103"/>
        <v/>
      </c>
      <c r="K442" s="261" t="str">
        <f t="shared" si="104"/>
        <v/>
      </c>
      <c r="L442" s="261" t="str">
        <f t="shared" si="105"/>
        <v/>
      </c>
      <c r="M442" s="2"/>
      <c r="N442" s="2"/>
      <c r="O442" s="2"/>
      <c r="P442" s="2"/>
      <c r="Q442" s="2"/>
      <c r="R442" s="2"/>
      <c r="S442" s="2"/>
      <c r="T442" s="2"/>
      <c r="U442" s="2"/>
      <c r="V442" s="2"/>
      <c r="W442" s="2"/>
      <c r="X442" s="2"/>
      <c r="Y442" s="2"/>
      <c r="Z442" s="2"/>
      <c r="AA442" s="2"/>
      <c r="AB442" s="2"/>
      <c r="AC442" s="2"/>
      <c r="AD442" s="2"/>
      <c r="AG442" s="197">
        <f t="shared" si="106"/>
        <v>21</v>
      </c>
      <c r="AH442" s="197">
        <f t="shared" si="107"/>
        <v>0</v>
      </c>
      <c r="AJ442" s="188">
        <f t="shared" si="108"/>
        <v>0</v>
      </c>
      <c r="AK442" s="189">
        <f t="shared" si="109"/>
        <v>0</v>
      </c>
      <c r="AL442" s="189">
        <f t="shared" si="110"/>
        <v>0</v>
      </c>
      <c r="AM442" s="190">
        <f t="shared" si="111"/>
        <v>0</v>
      </c>
      <c r="AN442" s="210"/>
      <c r="AO442" s="188">
        <f t="shared" si="112"/>
        <v>0</v>
      </c>
      <c r="AP442" s="189">
        <f t="shared" si="113"/>
        <v>0</v>
      </c>
      <c r="AQ442" s="189">
        <f t="shared" si="114"/>
        <v>0</v>
      </c>
      <c r="AR442" s="190">
        <f t="shared" si="115"/>
        <v>0</v>
      </c>
      <c r="AT442" s="188">
        <f t="shared" si="116"/>
        <v>0</v>
      </c>
      <c r="AU442" s="189">
        <f t="shared" si="117"/>
        <v>0</v>
      </c>
      <c r="AV442" s="189">
        <f t="shared" si="118"/>
        <v>0</v>
      </c>
      <c r="AW442" s="190">
        <f t="shared" si="119"/>
        <v>0</v>
      </c>
      <c r="AY442" s="188">
        <f t="shared" si="120"/>
        <v>0</v>
      </c>
      <c r="AZ442" s="189">
        <f t="shared" si="121"/>
        <v>0</v>
      </c>
      <c r="BA442" s="189">
        <f t="shared" si="122"/>
        <v>0</v>
      </c>
      <c r="BB442" s="190">
        <f t="shared" si="123"/>
        <v>0</v>
      </c>
      <c r="BD442" s="188">
        <f t="shared" si="124"/>
        <v>0</v>
      </c>
      <c r="BE442" s="189">
        <f t="shared" si="125"/>
        <v>0</v>
      </c>
      <c r="BF442" s="189">
        <f t="shared" si="126"/>
        <v>0</v>
      </c>
      <c r="BG442" s="190">
        <f t="shared" si="127"/>
        <v>0</v>
      </c>
      <c r="BH442" s="210"/>
      <c r="BI442" s="188">
        <f t="shared" si="128"/>
        <v>0</v>
      </c>
      <c r="BJ442" s="189">
        <f t="shared" si="129"/>
        <v>0</v>
      </c>
      <c r="BK442" s="189">
        <f t="shared" si="130"/>
        <v>0</v>
      </c>
      <c r="BL442" s="190">
        <f t="shared" si="131"/>
        <v>0</v>
      </c>
      <c r="BN442" s="188">
        <f t="shared" si="132"/>
        <v>0</v>
      </c>
      <c r="BO442" s="189">
        <f t="shared" si="133"/>
        <v>0</v>
      </c>
      <c r="BP442" s="189">
        <f t="shared" si="134"/>
        <v>0</v>
      </c>
      <c r="BQ442" s="190">
        <f t="shared" si="135"/>
        <v>0</v>
      </c>
      <c r="BS442" s="192">
        <f t="shared" si="136"/>
        <v>0</v>
      </c>
      <c r="BT442" s="215">
        <f t="shared" si="137"/>
        <v>0</v>
      </c>
      <c r="BU442" s="216">
        <f t="shared" si="138"/>
        <v>0</v>
      </c>
      <c r="BV442" s="217">
        <f t="shared" si="139"/>
        <v>0</v>
      </c>
      <c r="BX442" s="192">
        <f t="shared" si="140"/>
        <v>0</v>
      </c>
      <c r="BY442" s="215">
        <f t="shared" si="141"/>
        <v>0</v>
      </c>
      <c r="BZ442" s="216">
        <f t="shared" si="142"/>
        <v>0</v>
      </c>
      <c r="CA442" s="217">
        <f t="shared" si="143"/>
        <v>0</v>
      </c>
      <c r="CC442" s="192">
        <f t="shared" si="144"/>
        <v>0</v>
      </c>
      <c r="CD442" s="215">
        <f t="shared" si="145"/>
        <v>0</v>
      </c>
      <c r="CE442" s="216">
        <f t="shared" si="146"/>
        <v>0</v>
      </c>
      <c r="CF442" s="217">
        <f t="shared" si="147"/>
        <v>0</v>
      </c>
      <c r="CH442" s="197">
        <f t="shared" si="148"/>
        <v>0</v>
      </c>
      <c r="CI442" s="16" t="str">
        <f t="shared" si="149"/>
        <v/>
      </c>
      <c r="CJ442">
        <f t="shared" si="156"/>
        <v>0</v>
      </c>
      <c r="CL442" s="197">
        <f t="shared" si="150"/>
        <v>0</v>
      </c>
      <c r="CM442" s="16" t="str">
        <f t="shared" si="151"/>
        <v/>
      </c>
      <c r="CN442">
        <f t="shared" si="152"/>
        <v>0</v>
      </c>
      <c r="CP442" s="197">
        <f t="shared" si="153"/>
        <v>0</v>
      </c>
      <c r="CQ442" s="16" t="str">
        <f t="shared" si="154"/>
        <v/>
      </c>
      <c r="CR442">
        <f t="shared" si="155"/>
        <v>0</v>
      </c>
    </row>
    <row r="443" spans="1:96" ht="15" customHeight="1" thickBot="1">
      <c r="A443" s="85"/>
      <c r="B443" s="87"/>
      <c r="C443" s="63" t="s">
        <v>146</v>
      </c>
      <c r="D443" s="354" t="str">
        <f t="shared" si="102"/>
        <v/>
      </c>
      <c r="E443" s="355"/>
      <c r="F443" s="355"/>
      <c r="G443" s="355"/>
      <c r="H443" s="355"/>
      <c r="I443" s="356"/>
      <c r="J443" s="261" t="str">
        <f t="shared" si="103"/>
        <v/>
      </c>
      <c r="K443" s="261" t="str">
        <f t="shared" si="104"/>
        <v/>
      </c>
      <c r="L443" s="261" t="str">
        <f t="shared" si="105"/>
        <v/>
      </c>
      <c r="M443" s="2"/>
      <c r="N443" s="2"/>
      <c r="O443" s="2"/>
      <c r="P443" s="2"/>
      <c r="Q443" s="2"/>
      <c r="R443" s="2"/>
      <c r="S443" s="2"/>
      <c r="T443" s="2"/>
      <c r="U443" s="2"/>
      <c r="V443" s="2"/>
      <c r="W443" s="2"/>
      <c r="X443" s="2"/>
      <c r="Y443" s="2"/>
      <c r="Z443" s="2"/>
      <c r="AA443" s="2"/>
      <c r="AB443" s="2"/>
      <c r="AC443" s="2"/>
      <c r="AD443" s="2"/>
      <c r="AG443" s="197">
        <f t="shared" si="106"/>
        <v>21</v>
      </c>
      <c r="AH443" s="197">
        <f t="shared" si="107"/>
        <v>0</v>
      </c>
      <c r="AJ443" s="188">
        <f t="shared" si="108"/>
        <v>0</v>
      </c>
      <c r="AK443" s="189">
        <f t="shared" si="109"/>
        <v>0</v>
      </c>
      <c r="AL443" s="189">
        <f t="shared" si="110"/>
        <v>0</v>
      </c>
      <c r="AM443" s="190">
        <f t="shared" si="111"/>
        <v>0</v>
      </c>
      <c r="AN443" s="210"/>
      <c r="AO443" s="188">
        <f t="shared" si="112"/>
        <v>0</v>
      </c>
      <c r="AP443" s="189">
        <f t="shared" si="113"/>
        <v>0</v>
      </c>
      <c r="AQ443" s="189">
        <f t="shared" si="114"/>
        <v>0</v>
      </c>
      <c r="AR443" s="190">
        <f t="shared" si="115"/>
        <v>0</v>
      </c>
      <c r="AT443" s="188">
        <f t="shared" si="116"/>
        <v>0</v>
      </c>
      <c r="AU443" s="189">
        <f t="shared" si="117"/>
        <v>0</v>
      </c>
      <c r="AV443" s="189">
        <f t="shared" si="118"/>
        <v>0</v>
      </c>
      <c r="AW443" s="190">
        <f t="shared" si="119"/>
        <v>0</v>
      </c>
      <c r="AY443" s="188">
        <f t="shared" si="120"/>
        <v>0</v>
      </c>
      <c r="AZ443" s="189">
        <f t="shared" si="121"/>
        <v>0</v>
      </c>
      <c r="BA443" s="189">
        <f t="shared" si="122"/>
        <v>0</v>
      </c>
      <c r="BB443" s="190">
        <f t="shared" si="123"/>
        <v>0</v>
      </c>
      <c r="BD443" s="188">
        <f t="shared" si="124"/>
        <v>0</v>
      </c>
      <c r="BE443" s="189">
        <f t="shared" si="125"/>
        <v>0</v>
      </c>
      <c r="BF443" s="189">
        <f t="shared" si="126"/>
        <v>0</v>
      </c>
      <c r="BG443" s="190">
        <f t="shared" si="127"/>
        <v>0</v>
      </c>
      <c r="BH443" s="210"/>
      <c r="BI443" s="188">
        <f t="shared" si="128"/>
        <v>0</v>
      </c>
      <c r="BJ443" s="189">
        <f t="shared" si="129"/>
        <v>0</v>
      </c>
      <c r="BK443" s="189">
        <f t="shared" si="130"/>
        <v>0</v>
      </c>
      <c r="BL443" s="190">
        <f t="shared" si="131"/>
        <v>0</v>
      </c>
      <c r="BN443" s="188">
        <f t="shared" si="132"/>
        <v>0</v>
      </c>
      <c r="BO443" s="189">
        <f t="shared" si="133"/>
        <v>0</v>
      </c>
      <c r="BP443" s="189">
        <f t="shared" si="134"/>
        <v>0</v>
      </c>
      <c r="BQ443" s="190">
        <f t="shared" si="135"/>
        <v>0</v>
      </c>
      <c r="BS443" s="192">
        <f t="shared" si="136"/>
        <v>0</v>
      </c>
      <c r="BT443" s="215">
        <f t="shared" si="137"/>
        <v>0</v>
      </c>
      <c r="BU443" s="216">
        <f t="shared" si="138"/>
        <v>0</v>
      </c>
      <c r="BV443" s="217">
        <f t="shared" si="139"/>
        <v>0</v>
      </c>
      <c r="BX443" s="192">
        <f t="shared" si="140"/>
        <v>0</v>
      </c>
      <c r="BY443" s="215">
        <f t="shared" si="141"/>
        <v>0</v>
      </c>
      <c r="BZ443" s="216">
        <f t="shared" si="142"/>
        <v>0</v>
      </c>
      <c r="CA443" s="217">
        <f t="shared" si="143"/>
        <v>0</v>
      </c>
      <c r="CC443" s="192">
        <f t="shared" si="144"/>
        <v>0</v>
      </c>
      <c r="CD443" s="215">
        <f t="shared" si="145"/>
        <v>0</v>
      </c>
      <c r="CE443" s="216">
        <f t="shared" si="146"/>
        <v>0</v>
      </c>
      <c r="CF443" s="217">
        <f t="shared" si="147"/>
        <v>0</v>
      </c>
      <c r="CH443" s="197">
        <f t="shared" si="148"/>
        <v>0</v>
      </c>
      <c r="CI443" s="16" t="str">
        <f t="shared" si="149"/>
        <v/>
      </c>
      <c r="CJ443">
        <f t="shared" si="156"/>
        <v>0</v>
      </c>
      <c r="CL443" s="197">
        <f t="shared" si="150"/>
        <v>0</v>
      </c>
      <c r="CM443" s="16" t="str">
        <f t="shared" si="151"/>
        <v/>
      </c>
      <c r="CN443">
        <f t="shared" si="152"/>
        <v>0</v>
      </c>
      <c r="CP443" s="197">
        <f t="shared" si="153"/>
        <v>0</v>
      </c>
      <c r="CQ443" s="16" t="str">
        <f t="shared" si="154"/>
        <v/>
      </c>
      <c r="CR443">
        <f t="shared" si="155"/>
        <v>0</v>
      </c>
    </row>
    <row r="444" spans="1:96" ht="15" customHeight="1" thickBot="1">
      <c r="A444" s="85"/>
      <c r="B444" s="87"/>
      <c r="C444" s="63" t="s">
        <v>147</v>
      </c>
      <c r="D444" s="354" t="str">
        <f t="shared" si="102"/>
        <v/>
      </c>
      <c r="E444" s="355"/>
      <c r="F444" s="355"/>
      <c r="G444" s="355"/>
      <c r="H444" s="355"/>
      <c r="I444" s="356"/>
      <c r="J444" s="261" t="str">
        <f t="shared" si="103"/>
        <v/>
      </c>
      <c r="K444" s="261" t="str">
        <f t="shared" si="104"/>
        <v/>
      </c>
      <c r="L444" s="261" t="str">
        <f t="shared" si="105"/>
        <v/>
      </c>
      <c r="M444" s="2"/>
      <c r="N444" s="2"/>
      <c r="O444" s="2"/>
      <c r="P444" s="2"/>
      <c r="Q444" s="2"/>
      <c r="R444" s="2"/>
      <c r="S444" s="2"/>
      <c r="T444" s="2"/>
      <c r="U444" s="2"/>
      <c r="V444" s="2"/>
      <c r="W444" s="2"/>
      <c r="X444" s="2"/>
      <c r="Y444" s="2"/>
      <c r="Z444" s="2"/>
      <c r="AA444" s="2"/>
      <c r="AB444" s="2"/>
      <c r="AC444" s="2"/>
      <c r="AD444" s="2"/>
      <c r="AG444" s="197">
        <f t="shared" si="106"/>
        <v>21</v>
      </c>
      <c r="AH444" s="197">
        <f t="shared" si="107"/>
        <v>0</v>
      </c>
      <c r="AJ444" s="188">
        <f t="shared" si="108"/>
        <v>0</v>
      </c>
      <c r="AK444" s="189">
        <f t="shared" si="109"/>
        <v>0</v>
      </c>
      <c r="AL444" s="189">
        <f t="shared" si="110"/>
        <v>0</v>
      </c>
      <c r="AM444" s="190">
        <f t="shared" si="111"/>
        <v>0</v>
      </c>
      <c r="AN444" s="210"/>
      <c r="AO444" s="188">
        <f t="shared" si="112"/>
        <v>0</v>
      </c>
      <c r="AP444" s="189">
        <f t="shared" si="113"/>
        <v>0</v>
      </c>
      <c r="AQ444" s="189">
        <f t="shared" si="114"/>
        <v>0</v>
      </c>
      <c r="AR444" s="190">
        <f t="shared" si="115"/>
        <v>0</v>
      </c>
      <c r="AT444" s="188">
        <f t="shared" si="116"/>
        <v>0</v>
      </c>
      <c r="AU444" s="189">
        <f t="shared" si="117"/>
        <v>0</v>
      </c>
      <c r="AV444" s="189">
        <f t="shared" si="118"/>
        <v>0</v>
      </c>
      <c r="AW444" s="190">
        <f t="shared" si="119"/>
        <v>0</v>
      </c>
      <c r="AY444" s="188">
        <f t="shared" si="120"/>
        <v>0</v>
      </c>
      <c r="AZ444" s="189">
        <f t="shared" si="121"/>
        <v>0</v>
      </c>
      <c r="BA444" s="189">
        <f t="shared" si="122"/>
        <v>0</v>
      </c>
      <c r="BB444" s="190">
        <f t="shared" si="123"/>
        <v>0</v>
      </c>
      <c r="BD444" s="188">
        <f t="shared" si="124"/>
        <v>0</v>
      </c>
      <c r="BE444" s="189">
        <f t="shared" si="125"/>
        <v>0</v>
      </c>
      <c r="BF444" s="189">
        <f t="shared" si="126"/>
        <v>0</v>
      </c>
      <c r="BG444" s="190">
        <f t="shared" si="127"/>
        <v>0</v>
      </c>
      <c r="BH444" s="210"/>
      <c r="BI444" s="188">
        <f t="shared" si="128"/>
        <v>0</v>
      </c>
      <c r="BJ444" s="189">
        <f t="shared" si="129"/>
        <v>0</v>
      </c>
      <c r="BK444" s="189">
        <f t="shared" si="130"/>
        <v>0</v>
      </c>
      <c r="BL444" s="190">
        <f t="shared" si="131"/>
        <v>0</v>
      </c>
      <c r="BN444" s="188">
        <f t="shared" si="132"/>
        <v>0</v>
      </c>
      <c r="BO444" s="189">
        <f t="shared" si="133"/>
        <v>0</v>
      </c>
      <c r="BP444" s="189">
        <f t="shared" si="134"/>
        <v>0</v>
      </c>
      <c r="BQ444" s="190">
        <f t="shared" si="135"/>
        <v>0</v>
      </c>
      <c r="BS444" s="192">
        <f t="shared" si="136"/>
        <v>0</v>
      </c>
      <c r="BT444" s="215">
        <f t="shared" si="137"/>
        <v>0</v>
      </c>
      <c r="BU444" s="216">
        <f t="shared" si="138"/>
        <v>0</v>
      </c>
      <c r="BV444" s="217">
        <f t="shared" si="139"/>
        <v>0</v>
      </c>
      <c r="BX444" s="192">
        <f t="shared" si="140"/>
        <v>0</v>
      </c>
      <c r="BY444" s="215">
        <f t="shared" si="141"/>
        <v>0</v>
      </c>
      <c r="BZ444" s="216">
        <f t="shared" si="142"/>
        <v>0</v>
      </c>
      <c r="CA444" s="217">
        <f t="shared" si="143"/>
        <v>0</v>
      </c>
      <c r="CC444" s="192">
        <f t="shared" si="144"/>
        <v>0</v>
      </c>
      <c r="CD444" s="215">
        <f t="shared" si="145"/>
        <v>0</v>
      </c>
      <c r="CE444" s="216">
        <f t="shared" si="146"/>
        <v>0</v>
      </c>
      <c r="CF444" s="217">
        <f t="shared" si="147"/>
        <v>0</v>
      </c>
      <c r="CH444" s="197">
        <f t="shared" si="148"/>
        <v>0</v>
      </c>
      <c r="CI444" s="16" t="str">
        <f t="shared" si="149"/>
        <v/>
      </c>
      <c r="CJ444">
        <f t="shared" si="156"/>
        <v>0</v>
      </c>
      <c r="CL444" s="197">
        <f t="shared" si="150"/>
        <v>0</v>
      </c>
      <c r="CM444" s="16" t="str">
        <f t="shared" si="151"/>
        <v/>
      </c>
      <c r="CN444">
        <f t="shared" si="152"/>
        <v>0</v>
      </c>
      <c r="CP444" s="197">
        <f t="shared" si="153"/>
        <v>0</v>
      </c>
      <c r="CQ444" s="16" t="str">
        <f t="shared" si="154"/>
        <v/>
      </c>
      <c r="CR444">
        <f t="shared" si="155"/>
        <v>0</v>
      </c>
    </row>
    <row r="445" spans="1:96" ht="15" customHeight="1" thickBot="1">
      <c r="A445" s="85"/>
      <c r="B445" s="87"/>
      <c r="C445" s="63" t="s">
        <v>148</v>
      </c>
      <c r="D445" s="354" t="str">
        <f t="shared" si="102"/>
        <v/>
      </c>
      <c r="E445" s="355"/>
      <c r="F445" s="355"/>
      <c r="G445" s="355"/>
      <c r="H445" s="355"/>
      <c r="I445" s="356"/>
      <c r="J445" s="261" t="str">
        <f t="shared" si="103"/>
        <v/>
      </c>
      <c r="K445" s="261" t="str">
        <f t="shared" si="104"/>
        <v/>
      </c>
      <c r="L445" s="261" t="str">
        <f t="shared" si="105"/>
        <v/>
      </c>
      <c r="M445" s="2"/>
      <c r="N445" s="2"/>
      <c r="O445" s="2"/>
      <c r="P445" s="2"/>
      <c r="Q445" s="2"/>
      <c r="R445" s="2"/>
      <c r="S445" s="2"/>
      <c r="T445" s="2"/>
      <c r="U445" s="2"/>
      <c r="V445" s="2"/>
      <c r="W445" s="2"/>
      <c r="X445" s="2"/>
      <c r="Y445" s="2"/>
      <c r="Z445" s="2"/>
      <c r="AA445" s="2"/>
      <c r="AB445" s="2"/>
      <c r="AC445" s="2"/>
      <c r="AD445" s="2"/>
      <c r="AG445" s="197">
        <f t="shared" si="106"/>
        <v>21</v>
      </c>
      <c r="AH445" s="197">
        <f t="shared" si="107"/>
        <v>0</v>
      </c>
      <c r="AJ445" s="188">
        <f t="shared" si="108"/>
        <v>0</v>
      </c>
      <c r="AK445" s="189">
        <f t="shared" si="109"/>
        <v>0</v>
      </c>
      <c r="AL445" s="189">
        <f t="shared" si="110"/>
        <v>0</v>
      </c>
      <c r="AM445" s="190">
        <f t="shared" si="111"/>
        <v>0</v>
      </c>
      <c r="AN445" s="210"/>
      <c r="AO445" s="188">
        <f t="shared" si="112"/>
        <v>0</v>
      </c>
      <c r="AP445" s="189">
        <f t="shared" si="113"/>
        <v>0</v>
      </c>
      <c r="AQ445" s="189">
        <f t="shared" si="114"/>
        <v>0</v>
      </c>
      <c r="AR445" s="190">
        <f t="shared" si="115"/>
        <v>0</v>
      </c>
      <c r="AT445" s="188">
        <f t="shared" si="116"/>
        <v>0</v>
      </c>
      <c r="AU445" s="189">
        <f t="shared" si="117"/>
        <v>0</v>
      </c>
      <c r="AV445" s="189">
        <f t="shared" si="118"/>
        <v>0</v>
      </c>
      <c r="AW445" s="190">
        <f t="shared" si="119"/>
        <v>0</v>
      </c>
      <c r="AY445" s="188">
        <f t="shared" si="120"/>
        <v>0</v>
      </c>
      <c r="AZ445" s="189">
        <f t="shared" si="121"/>
        <v>0</v>
      </c>
      <c r="BA445" s="189">
        <f t="shared" si="122"/>
        <v>0</v>
      </c>
      <c r="BB445" s="190">
        <f t="shared" si="123"/>
        <v>0</v>
      </c>
      <c r="BD445" s="188">
        <f t="shared" si="124"/>
        <v>0</v>
      </c>
      <c r="BE445" s="189">
        <f t="shared" si="125"/>
        <v>0</v>
      </c>
      <c r="BF445" s="189">
        <f t="shared" si="126"/>
        <v>0</v>
      </c>
      <c r="BG445" s="190">
        <f t="shared" si="127"/>
        <v>0</v>
      </c>
      <c r="BH445" s="210"/>
      <c r="BI445" s="188">
        <f t="shared" si="128"/>
        <v>0</v>
      </c>
      <c r="BJ445" s="189">
        <f t="shared" si="129"/>
        <v>0</v>
      </c>
      <c r="BK445" s="189">
        <f t="shared" si="130"/>
        <v>0</v>
      </c>
      <c r="BL445" s="190">
        <f t="shared" si="131"/>
        <v>0</v>
      </c>
      <c r="BN445" s="188">
        <f t="shared" si="132"/>
        <v>0</v>
      </c>
      <c r="BO445" s="189">
        <f t="shared" si="133"/>
        <v>0</v>
      </c>
      <c r="BP445" s="189">
        <f t="shared" si="134"/>
        <v>0</v>
      </c>
      <c r="BQ445" s="190">
        <f t="shared" si="135"/>
        <v>0</v>
      </c>
      <c r="BS445" s="192">
        <f t="shared" si="136"/>
        <v>0</v>
      </c>
      <c r="BT445" s="215">
        <f t="shared" si="137"/>
        <v>0</v>
      </c>
      <c r="BU445" s="216">
        <f t="shared" si="138"/>
        <v>0</v>
      </c>
      <c r="BV445" s="217">
        <f t="shared" si="139"/>
        <v>0</v>
      </c>
      <c r="BX445" s="192">
        <f t="shared" si="140"/>
        <v>0</v>
      </c>
      <c r="BY445" s="215">
        <f t="shared" si="141"/>
        <v>0</v>
      </c>
      <c r="BZ445" s="216">
        <f t="shared" si="142"/>
        <v>0</v>
      </c>
      <c r="CA445" s="217">
        <f t="shared" si="143"/>
        <v>0</v>
      </c>
      <c r="CC445" s="192">
        <f t="shared" si="144"/>
        <v>0</v>
      </c>
      <c r="CD445" s="215">
        <f t="shared" si="145"/>
        <v>0</v>
      </c>
      <c r="CE445" s="216">
        <f t="shared" si="146"/>
        <v>0</v>
      </c>
      <c r="CF445" s="217">
        <f t="shared" si="147"/>
        <v>0</v>
      </c>
      <c r="CH445" s="197">
        <f t="shared" si="148"/>
        <v>0</v>
      </c>
      <c r="CI445" s="16" t="str">
        <f t="shared" si="149"/>
        <v/>
      </c>
      <c r="CJ445">
        <f t="shared" si="156"/>
        <v>0</v>
      </c>
      <c r="CL445" s="197">
        <f t="shared" si="150"/>
        <v>0</v>
      </c>
      <c r="CM445" s="16" t="str">
        <f t="shared" si="151"/>
        <v/>
      </c>
      <c r="CN445">
        <f t="shared" si="152"/>
        <v>0</v>
      </c>
      <c r="CP445" s="197">
        <f t="shared" si="153"/>
        <v>0</v>
      </c>
      <c r="CQ445" s="16" t="str">
        <f t="shared" si="154"/>
        <v/>
      </c>
      <c r="CR445">
        <f t="shared" si="155"/>
        <v>0</v>
      </c>
    </row>
    <row r="446" spans="1:96" ht="15" customHeight="1" thickBot="1">
      <c r="A446" s="85"/>
      <c r="B446" s="87"/>
      <c r="C446" s="63" t="s">
        <v>149</v>
      </c>
      <c r="D446" s="354" t="str">
        <f t="shared" si="102"/>
        <v/>
      </c>
      <c r="E446" s="355"/>
      <c r="F446" s="355"/>
      <c r="G446" s="355"/>
      <c r="H446" s="355"/>
      <c r="I446" s="356"/>
      <c r="J446" s="261" t="str">
        <f t="shared" si="103"/>
        <v/>
      </c>
      <c r="K446" s="261" t="str">
        <f t="shared" si="104"/>
        <v/>
      </c>
      <c r="L446" s="261" t="str">
        <f t="shared" si="105"/>
        <v/>
      </c>
      <c r="M446" s="2"/>
      <c r="N446" s="2"/>
      <c r="O446" s="2"/>
      <c r="P446" s="2"/>
      <c r="Q446" s="2"/>
      <c r="R446" s="2"/>
      <c r="S446" s="2"/>
      <c r="T446" s="2"/>
      <c r="U446" s="2"/>
      <c r="V446" s="2"/>
      <c r="W446" s="2"/>
      <c r="X446" s="2"/>
      <c r="Y446" s="2"/>
      <c r="Z446" s="2"/>
      <c r="AA446" s="2"/>
      <c r="AB446" s="2"/>
      <c r="AC446" s="2"/>
      <c r="AD446" s="2"/>
      <c r="AG446" s="197">
        <f t="shared" si="106"/>
        <v>21</v>
      </c>
      <c r="AH446" s="197">
        <f t="shared" si="107"/>
        <v>0</v>
      </c>
      <c r="AJ446" s="188">
        <f t="shared" si="108"/>
        <v>0</v>
      </c>
      <c r="AK446" s="189">
        <f t="shared" si="109"/>
        <v>0</v>
      </c>
      <c r="AL446" s="189">
        <f t="shared" si="110"/>
        <v>0</v>
      </c>
      <c r="AM446" s="190">
        <f t="shared" si="111"/>
        <v>0</v>
      </c>
      <c r="AN446" s="210"/>
      <c r="AO446" s="188">
        <f t="shared" si="112"/>
        <v>0</v>
      </c>
      <c r="AP446" s="189">
        <f t="shared" si="113"/>
        <v>0</v>
      </c>
      <c r="AQ446" s="189">
        <f t="shared" si="114"/>
        <v>0</v>
      </c>
      <c r="AR446" s="190">
        <f t="shared" si="115"/>
        <v>0</v>
      </c>
      <c r="AT446" s="188">
        <f t="shared" si="116"/>
        <v>0</v>
      </c>
      <c r="AU446" s="189">
        <f t="shared" si="117"/>
        <v>0</v>
      </c>
      <c r="AV446" s="189">
        <f t="shared" si="118"/>
        <v>0</v>
      </c>
      <c r="AW446" s="190">
        <f t="shared" si="119"/>
        <v>0</v>
      </c>
      <c r="AY446" s="188">
        <f t="shared" si="120"/>
        <v>0</v>
      </c>
      <c r="AZ446" s="189">
        <f t="shared" si="121"/>
        <v>0</v>
      </c>
      <c r="BA446" s="189">
        <f t="shared" si="122"/>
        <v>0</v>
      </c>
      <c r="BB446" s="190">
        <f t="shared" si="123"/>
        <v>0</v>
      </c>
      <c r="BD446" s="188">
        <f t="shared" si="124"/>
        <v>0</v>
      </c>
      <c r="BE446" s="189">
        <f t="shared" si="125"/>
        <v>0</v>
      </c>
      <c r="BF446" s="189">
        <f t="shared" si="126"/>
        <v>0</v>
      </c>
      <c r="BG446" s="190">
        <f t="shared" si="127"/>
        <v>0</v>
      </c>
      <c r="BH446" s="210"/>
      <c r="BI446" s="188">
        <f t="shared" si="128"/>
        <v>0</v>
      </c>
      <c r="BJ446" s="189">
        <f t="shared" si="129"/>
        <v>0</v>
      </c>
      <c r="BK446" s="189">
        <f t="shared" si="130"/>
        <v>0</v>
      </c>
      <c r="BL446" s="190">
        <f t="shared" si="131"/>
        <v>0</v>
      </c>
      <c r="BN446" s="188">
        <f t="shared" si="132"/>
        <v>0</v>
      </c>
      <c r="BO446" s="189">
        <f t="shared" si="133"/>
        <v>0</v>
      </c>
      <c r="BP446" s="189">
        <f t="shared" si="134"/>
        <v>0</v>
      </c>
      <c r="BQ446" s="190">
        <f t="shared" si="135"/>
        <v>0</v>
      </c>
      <c r="BS446" s="192">
        <f t="shared" si="136"/>
        <v>0</v>
      </c>
      <c r="BT446" s="215">
        <f t="shared" si="137"/>
        <v>0</v>
      </c>
      <c r="BU446" s="216">
        <f t="shared" si="138"/>
        <v>0</v>
      </c>
      <c r="BV446" s="217">
        <f t="shared" si="139"/>
        <v>0</v>
      </c>
      <c r="BX446" s="192">
        <f t="shared" si="140"/>
        <v>0</v>
      </c>
      <c r="BY446" s="215">
        <f t="shared" si="141"/>
        <v>0</v>
      </c>
      <c r="BZ446" s="216">
        <f t="shared" si="142"/>
        <v>0</v>
      </c>
      <c r="CA446" s="217">
        <f t="shared" si="143"/>
        <v>0</v>
      </c>
      <c r="CC446" s="192">
        <f t="shared" si="144"/>
        <v>0</v>
      </c>
      <c r="CD446" s="215">
        <f t="shared" si="145"/>
        <v>0</v>
      </c>
      <c r="CE446" s="216">
        <f t="shared" si="146"/>
        <v>0</v>
      </c>
      <c r="CF446" s="217">
        <f t="shared" si="147"/>
        <v>0</v>
      </c>
      <c r="CH446" s="197">
        <f t="shared" si="148"/>
        <v>0</v>
      </c>
      <c r="CI446" s="16" t="str">
        <f t="shared" si="149"/>
        <v/>
      </c>
      <c r="CJ446">
        <f t="shared" si="156"/>
        <v>0</v>
      </c>
      <c r="CL446" s="197">
        <f t="shared" si="150"/>
        <v>0</v>
      </c>
      <c r="CM446" s="16" t="str">
        <f t="shared" si="151"/>
        <v/>
      </c>
      <c r="CN446">
        <f t="shared" si="152"/>
        <v>0</v>
      </c>
      <c r="CP446" s="197">
        <f t="shared" si="153"/>
        <v>0</v>
      </c>
      <c r="CQ446" s="16" t="str">
        <f t="shared" si="154"/>
        <v/>
      </c>
      <c r="CR446">
        <f t="shared" si="155"/>
        <v>0</v>
      </c>
    </row>
    <row r="447" spans="1:96" ht="15" customHeight="1" thickBot="1">
      <c r="A447" s="85"/>
      <c r="B447" s="87"/>
      <c r="C447" s="63" t="s">
        <v>150</v>
      </c>
      <c r="D447" s="354" t="str">
        <f t="shared" si="102"/>
        <v/>
      </c>
      <c r="E447" s="355"/>
      <c r="F447" s="355"/>
      <c r="G447" s="355"/>
      <c r="H447" s="355"/>
      <c r="I447" s="356"/>
      <c r="J447" s="261" t="str">
        <f t="shared" si="103"/>
        <v/>
      </c>
      <c r="K447" s="261" t="str">
        <f t="shared" si="104"/>
        <v/>
      </c>
      <c r="L447" s="261" t="str">
        <f t="shared" si="105"/>
        <v/>
      </c>
      <c r="M447" s="2"/>
      <c r="N447" s="2"/>
      <c r="O447" s="2"/>
      <c r="P447" s="2"/>
      <c r="Q447" s="2"/>
      <c r="R447" s="2"/>
      <c r="S447" s="2"/>
      <c r="T447" s="2"/>
      <c r="U447" s="2"/>
      <c r="V447" s="2"/>
      <c r="W447" s="2"/>
      <c r="X447" s="2"/>
      <c r="Y447" s="2"/>
      <c r="Z447" s="2"/>
      <c r="AA447" s="2"/>
      <c r="AB447" s="2"/>
      <c r="AC447" s="2"/>
      <c r="AD447" s="2"/>
      <c r="AG447" s="197">
        <f t="shared" si="106"/>
        <v>21</v>
      </c>
      <c r="AH447" s="197">
        <f t="shared" si="107"/>
        <v>0</v>
      </c>
      <c r="AJ447" s="188">
        <f t="shared" si="108"/>
        <v>0</v>
      </c>
      <c r="AK447" s="189">
        <f t="shared" si="109"/>
        <v>0</v>
      </c>
      <c r="AL447" s="189">
        <f t="shared" si="110"/>
        <v>0</v>
      </c>
      <c r="AM447" s="190">
        <f t="shared" si="111"/>
        <v>0</v>
      </c>
      <c r="AN447" s="210"/>
      <c r="AO447" s="188">
        <f t="shared" si="112"/>
        <v>0</v>
      </c>
      <c r="AP447" s="189">
        <f t="shared" si="113"/>
        <v>0</v>
      </c>
      <c r="AQ447" s="189">
        <f t="shared" si="114"/>
        <v>0</v>
      </c>
      <c r="AR447" s="190">
        <f t="shared" si="115"/>
        <v>0</v>
      </c>
      <c r="AT447" s="188">
        <f t="shared" si="116"/>
        <v>0</v>
      </c>
      <c r="AU447" s="189">
        <f t="shared" si="117"/>
        <v>0</v>
      </c>
      <c r="AV447" s="189">
        <f t="shared" si="118"/>
        <v>0</v>
      </c>
      <c r="AW447" s="190">
        <f t="shared" si="119"/>
        <v>0</v>
      </c>
      <c r="AY447" s="188">
        <f t="shared" si="120"/>
        <v>0</v>
      </c>
      <c r="AZ447" s="189">
        <f t="shared" si="121"/>
        <v>0</v>
      </c>
      <c r="BA447" s="189">
        <f t="shared" si="122"/>
        <v>0</v>
      </c>
      <c r="BB447" s="190">
        <f t="shared" si="123"/>
        <v>0</v>
      </c>
      <c r="BD447" s="188">
        <f t="shared" si="124"/>
        <v>0</v>
      </c>
      <c r="BE447" s="189">
        <f t="shared" si="125"/>
        <v>0</v>
      </c>
      <c r="BF447" s="189">
        <f t="shared" si="126"/>
        <v>0</v>
      </c>
      <c r="BG447" s="190">
        <f t="shared" si="127"/>
        <v>0</v>
      </c>
      <c r="BH447" s="210"/>
      <c r="BI447" s="188">
        <f t="shared" si="128"/>
        <v>0</v>
      </c>
      <c r="BJ447" s="189">
        <f t="shared" si="129"/>
        <v>0</v>
      </c>
      <c r="BK447" s="189">
        <f t="shared" si="130"/>
        <v>0</v>
      </c>
      <c r="BL447" s="190">
        <f t="shared" si="131"/>
        <v>0</v>
      </c>
      <c r="BN447" s="188">
        <f t="shared" si="132"/>
        <v>0</v>
      </c>
      <c r="BO447" s="189">
        <f t="shared" si="133"/>
        <v>0</v>
      </c>
      <c r="BP447" s="189">
        <f t="shared" si="134"/>
        <v>0</v>
      </c>
      <c r="BQ447" s="190">
        <f t="shared" si="135"/>
        <v>0</v>
      </c>
      <c r="BS447" s="192">
        <f t="shared" si="136"/>
        <v>0</v>
      </c>
      <c r="BT447" s="215">
        <f t="shared" si="137"/>
        <v>0</v>
      </c>
      <c r="BU447" s="216">
        <f t="shared" si="138"/>
        <v>0</v>
      </c>
      <c r="BV447" s="217">
        <f t="shared" si="139"/>
        <v>0</v>
      </c>
      <c r="BX447" s="192">
        <f t="shared" si="140"/>
        <v>0</v>
      </c>
      <c r="BY447" s="215">
        <f t="shared" si="141"/>
        <v>0</v>
      </c>
      <c r="BZ447" s="216">
        <f t="shared" si="142"/>
        <v>0</v>
      </c>
      <c r="CA447" s="217">
        <f t="shared" si="143"/>
        <v>0</v>
      </c>
      <c r="CC447" s="192">
        <f t="shared" si="144"/>
        <v>0</v>
      </c>
      <c r="CD447" s="215">
        <f t="shared" si="145"/>
        <v>0</v>
      </c>
      <c r="CE447" s="216">
        <f t="shared" si="146"/>
        <v>0</v>
      </c>
      <c r="CF447" s="217">
        <f t="shared" si="147"/>
        <v>0</v>
      </c>
      <c r="CH447" s="197">
        <f t="shared" si="148"/>
        <v>0</v>
      </c>
      <c r="CI447" s="16" t="str">
        <f t="shared" si="149"/>
        <v/>
      </c>
      <c r="CJ447">
        <f t="shared" si="156"/>
        <v>0</v>
      </c>
      <c r="CL447" s="197">
        <f t="shared" si="150"/>
        <v>0</v>
      </c>
      <c r="CM447" s="16" t="str">
        <f t="shared" si="151"/>
        <v/>
      </c>
      <c r="CN447">
        <f t="shared" si="152"/>
        <v>0</v>
      </c>
      <c r="CP447" s="197">
        <f t="shared" si="153"/>
        <v>0</v>
      </c>
      <c r="CQ447" s="16" t="str">
        <f t="shared" si="154"/>
        <v/>
      </c>
      <c r="CR447">
        <f t="shared" si="155"/>
        <v>0</v>
      </c>
    </row>
    <row r="448" spans="1:96" ht="15" customHeight="1" thickBot="1">
      <c r="A448" s="85"/>
      <c r="B448" s="87"/>
      <c r="C448" s="63" t="s">
        <v>151</v>
      </c>
      <c r="D448" s="354" t="str">
        <f t="shared" si="102"/>
        <v/>
      </c>
      <c r="E448" s="355"/>
      <c r="F448" s="355"/>
      <c r="G448" s="355"/>
      <c r="H448" s="355"/>
      <c r="I448" s="356"/>
      <c r="J448" s="261" t="str">
        <f t="shared" si="103"/>
        <v/>
      </c>
      <c r="K448" s="261" t="str">
        <f t="shared" si="104"/>
        <v/>
      </c>
      <c r="L448" s="261" t="str">
        <f t="shared" si="105"/>
        <v/>
      </c>
      <c r="M448" s="2"/>
      <c r="N448" s="2"/>
      <c r="O448" s="2"/>
      <c r="P448" s="2"/>
      <c r="Q448" s="2"/>
      <c r="R448" s="2"/>
      <c r="S448" s="2"/>
      <c r="T448" s="2"/>
      <c r="U448" s="2"/>
      <c r="V448" s="2"/>
      <c r="W448" s="2"/>
      <c r="X448" s="2"/>
      <c r="Y448" s="2"/>
      <c r="Z448" s="2"/>
      <c r="AA448" s="2"/>
      <c r="AB448" s="2"/>
      <c r="AC448" s="2"/>
      <c r="AD448" s="2"/>
      <c r="AG448" s="197">
        <f t="shared" si="106"/>
        <v>21</v>
      </c>
      <c r="AH448" s="197">
        <f t="shared" si="107"/>
        <v>0</v>
      </c>
      <c r="AJ448" s="188">
        <f t="shared" si="108"/>
        <v>0</v>
      </c>
      <c r="AK448" s="189">
        <f t="shared" si="109"/>
        <v>0</v>
      </c>
      <c r="AL448" s="189">
        <f t="shared" si="110"/>
        <v>0</v>
      </c>
      <c r="AM448" s="190">
        <f t="shared" si="111"/>
        <v>0</v>
      </c>
      <c r="AN448" s="210"/>
      <c r="AO448" s="188">
        <f t="shared" si="112"/>
        <v>0</v>
      </c>
      <c r="AP448" s="189">
        <f t="shared" si="113"/>
        <v>0</v>
      </c>
      <c r="AQ448" s="189">
        <f t="shared" si="114"/>
        <v>0</v>
      </c>
      <c r="AR448" s="190">
        <f t="shared" si="115"/>
        <v>0</v>
      </c>
      <c r="AT448" s="188">
        <f t="shared" si="116"/>
        <v>0</v>
      </c>
      <c r="AU448" s="189">
        <f t="shared" si="117"/>
        <v>0</v>
      </c>
      <c r="AV448" s="189">
        <f t="shared" si="118"/>
        <v>0</v>
      </c>
      <c r="AW448" s="190">
        <f t="shared" si="119"/>
        <v>0</v>
      </c>
      <c r="AY448" s="188">
        <f t="shared" si="120"/>
        <v>0</v>
      </c>
      <c r="AZ448" s="189">
        <f t="shared" si="121"/>
        <v>0</v>
      </c>
      <c r="BA448" s="189">
        <f t="shared" si="122"/>
        <v>0</v>
      </c>
      <c r="BB448" s="190">
        <f t="shared" si="123"/>
        <v>0</v>
      </c>
      <c r="BD448" s="188">
        <f t="shared" si="124"/>
        <v>0</v>
      </c>
      <c r="BE448" s="189">
        <f t="shared" si="125"/>
        <v>0</v>
      </c>
      <c r="BF448" s="189">
        <f t="shared" si="126"/>
        <v>0</v>
      </c>
      <c r="BG448" s="190">
        <f t="shared" si="127"/>
        <v>0</v>
      </c>
      <c r="BH448" s="210"/>
      <c r="BI448" s="188">
        <f t="shared" si="128"/>
        <v>0</v>
      </c>
      <c r="BJ448" s="189">
        <f t="shared" si="129"/>
        <v>0</v>
      </c>
      <c r="BK448" s="189">
        <f t="shared" si="130"/>
        <v>0</v>
      </c>
      <c r="BL448" s="190">
        <f t="shared" si="131"/>
        <v>0</v>
      </c>
      <c r="BN448" s="188">
        <f t="shared" si="132"/>
        <v>0</v>
      </c>
      <c r="BO448" s="189">
        <f t="shared" si="133"/>
        <v>0</v>
      </c>
      <c r="BP448" s="189">
        <f t="shared" si="134"/>
        <v>0</v>
      </c>
      <c r="BQ448" s="190">
        <f t="shared" si="135"/>
        <v>0</v>
      </c>
      <c r="BS448" s="192">
        <f t="shared" si="136"/>
        <v>0</v>
      </c>
      <c r="BT448" s="215">
        <f t="shared" si="137"/>
        <v>0</v>
      </c>
      <c r="BU448" s="216">
        <f t="shared" si="138"/>
        <v>0</v>
      </c>
      <c r="BV448" s="217">
        <f t="shared" si="139"/>
        <v>0</v>
      </c>
      <c r="BX448" s="192">
        <f t="shared" si="140"/>
        <v>0</v>
      </c>
      <c r="BY448" s="215">
        <f t="shared" si="141"/>
        <v>0</v>
      </c>
      <c r="BZ448" s="216">
        <f t="shared" si="142"/>
        <v>0</v>
      </c>
      <c r="CA448" s="217">
        <f t="shared" si="143"/>
        <v>0</v>
      </c>
      <c r="CC448" s="192">
        <f t="shared" si="144"/>
        <v>0</v>
      </c>
      <c r="CD448" s="215">
        <f t="shared" si="145"/>
        <v>0</v>
      </c>
      <c r="CE448" s="216">
        <f t="shared" si="146"/>
        <v>0</v>
      </c>
      <c r="CF448" s="217">
        <f t="shared" si="147"/>
        <v>0</v>
      </c>
      <c r="CH448" s="197">
        <f t="shared" si="148"/>
        <v>0</v>
      </c>
      <c r="CI448" s="16" t="str">
        <f t="shared" si="149"/>
        <v/>
      </c>
      <c r="CJ448">
        <f t="shared" si="156"/>
        <v>0</v>
      </c>
      <c r="CL448" s="197">
        <f t="shared" si="150"/>
        <v>0</v>
      </c>
      <c r="CM448" s="16" t="str">
        <f t="shared" si="151"/>
        <v/>
      </c>
      <c r="CN448">
        <f t="shared" si="152"/>
        <v>0</v>
      </c>
      <c r="CP448" s="197">
        <f t="shared" si="153"/>
        <v>0</v>
      </c>
      <c r="CQ448" s="16" t="str">
        <f t="shared" si="154"/>
        <v/>
      </c>
      <c r="CR448">
        <f t="shared" si="155"/>
        <v>0</v>
      </c>
    </row>
    <row r="449" spans="1:96" ht="15" customHeight="1" thickBot="1">
      <c r="A449" s="85"/>
      <c r="B449" s="87"/>
      <c r="C449" s="63" t="s">
        <v>152</v>
      </c>
      <c r="D449" s="354" t="str">
        <f t="shared" si="102"/>
        <v/>
      </c>
      <c r="E449" s="355"/>
      <c r="F449" s="355"/>
      <c r="G449" s="355"/>
      <c r="H449" s="355"/>
      <c r="I449" s="356"/>
      <c r="J449" s="261" t="str">
        <f t="shared" si="103"/>
        <v/>
      </c>
      <c r="K449" s="261" t="str">
        <f t="shared" si="104"/>
        <v/>
      </c>
      <c r="L449" s="261" t="str">
        <f t="shared" si="105"/>
        <v/>
      </c>
      <c r="M449" s="2"/>
      <c r="N449" s="2"/>
      <c r="O449" s="2"/>
      <c r="P449" s="2"/>
      <c r="Q449" s="2"/>
      <c r="R449" s="2"/>
      <c r="S449" s="2"/>
      <c r="T449" s="2"/>
      <c r="U449" s="2"/>
      <c r="V449" s="2"/>
      <c r="W449" s="2"/>
      <c r="X449" s="2"/>
      <c r="Y449" s="2"/>
      <c r="Z449" s="2"/>
      <c r="AA449" s="2"/>
      <c r="AB449" s="2"/>
      <c r="AC449" s="2"/>
      <c r="AD449" s="2"/>
      <c r="AG449" s="197">
        <f t="shared" si="106"/>
        <v>21</v>
      </c>
      <c r="AH449" s="197">
        <f t="shared" si="107"/>
        <v>0</v>
      </c>
      <c r="AJ449" s="188">
        <f t="shared" si="108"/>
        <v>0</v>
      </c>
      <c r="AK449" s="189">
        <f t="shared" si="109"/>
        <v>0</v>
      </c>
      <c r="AL449" s="189">
        <f t="shared" si="110"/>
        <v>0</v>
      </c>
      <c r="AM449" s="190">
        <f t="shared" si="111"/>
        <v>0</v>
      </c>
      <c r="AN449" s="210"/>
      <c r="AO449" s="188">
        <f t="shared" si="112"/>
        <v>0</v>
      </c>
      <c r="AP449" s="189">
        <f t="shared" si="113"/>
        <v>0</v>
      </c>
      <c r="AQ449" s="189">
        <f t="shared" si="114"/>
        <v>0</v>
      </c>
      <c r="AR449" s="190">
        <f t="shared" si="115"/>
        <v>0</v>
      </c>
      <c r="AT449" s="188">
        <f t="shared" si="116"/>
        <v>0</v>
      </c>
      <c r="AU449" s="189">
        <f t="shared" si="117"/>
        <v>0</v>
      </c>
      <c r="AV449" s="189">
        <f t="shared" si="118"/>
        <v>0</v>
      </c>
      <c r="AW449" s="190">
        <f t="shared" si="119"/>
        <v>0</v>
      </c>
      <c r="AY449" s="188">
        <f t="shared" si="120"/>
        <v>0</v>
      </c>
      <c r="AZ449" s="189">
        <f t="shared" si="121"/>
        <v>0</v>
      </c>
      <c r="BA449" s="189">
        <f t="shared" si="122"/>
        <v>0</v>
      </c>
      <c r="BB449" s="190">
        <f t="shared" si="123"/>
        <v>0</v>
      </c>
      <c r="BD449" s="188">
        <f t="shared" si="124"/>
        <v>0</v>
      </c>
      <c r="BE449" s="189">
        <f t="shared" si="125"/>
        <v>0</v>
      </c>
      <c r="BF449" s="189">
        <f t="shared" si="126"/>
        <v>0</v>
      </c>
      <c r="BG449" s="190">
        <f t="shared" si="127"/>
        <v>0</v>
      </c>
      <c r="BH449" s="210"/>
      <c r="BI449" s="188">
        <f t="shared" si="128"/>
        <v>0</v>
      </c>
      <c r="BJ449" s="189">
        <f t="shared" si="129"/>
        <v>0</v>
      </c>
      <c r="BK449" s="189">
        <f t="shared" si="130"/>
        <v>0</v>
      </c>
      <c r="BL449" s="190">
        <f t="shared" si="131"/>
        <v>0</v>
      </c>
      <c r="BN449" s="188">
        <f t="shared" si="132"/>
        <v>0</v>
      </c>
      <c r="BO449" s="189">
        <f t="shared" si="133"/>
        <v>0</v>
      </c>
      <c r="BP449" s="189">
        <f t="shared" si="134"/>
        <v>0</v>
      </c>
      <c r="BQ449" s="190">
        <f t="shared" si="135"/>
        <v>0</v>
      </c>
      <c r="BS449" s="192">
        <f t="shared" si="136"/>
        <v>0</v>
      </c>
      <c r="BT449" s="215">
        <f t="shared" si="137"/>
        <v>0</v>
      </c>
      <c r="BU449" s="216">
        <f t="shared" si="138"/>
        <v>0</v>
      </c>
      <c r="BV449" s="217">
        <f t="shared" si="139"/>
        <v>0</v>
      </c>
      <c r="BX449" s="192">
        <f t="shared" si="140"/>
        <v>0</v>
      </c>
      <c r="BY449" s="215">
        <f t="shared" si="141"/>
        <v>0</v>
      </c>
      <c r="BZ449" s="216">
        <f t="shared" si="142"/>
        <v>0</v>
      </c>
      <c r="CA449" s="217">
        <f t="shared" si="143"/>
        <v>0</v>
      </c>
      <c r="CC449" s="192">
        <f t="shared" si="144"/>
        <v>0</v>
      </c>
      <c r="CD449" s="215">
        <f t="shared" si="145"/>
        <v>0</v>
      </c>
      <c r="CE449" s="216">
        <f t="shared" si="146"/>
        <v>0</v>
      </c>
      <c r="CF449" s="217">
        <f t="shared" si="147"/>
        <v>0</v>
      </c>
      <c r="CH449" s="197">
        <f t="shared" si="148"/>
        <v>0</v>
      </c>
      <c r="CI449" s="16" t="str">
        <f t="shared" si="149"/>
        <v/>
      </c>
      <c r="CJ449">
        <f t="shared" si="156"/>
        <v>0</v>
      </c>
      <c r="CL449" s="197">
        <f t="shared" si="150"/>
        <v>0</v>
      </c>
      <c r="CM449" s="16" t="str">
        <f t="shared" si="151"/>
        <v/>
      </c>
      <c r="CN449">
        <f t="shared" si="152"/>
        <v>0</v>
      </c>
      <c r="CP449" s="197">
        <f t="shared" si="153"/>
        <v>0</v>
      </c>
      <c r="CQ449" s="16" t="str">
        <f t="shared" si="154"/>
        <v/>
      </c>
      <c r="CR449">
        <f t="shared" si="155"/>
        <v>0</v>
      </c>
    </row>
    <row r="450" spans="1:96" ht="15" customHeight="1" thickBot="1">
      <c r="A450" s="85"/>
      <c r="B450" s="87"/>
      <c r="C450" s="63" t="s">
        <v>153</v>
      </c>
      <c r="D450" s="354" t="str">
        <f t="shared" si="102"/>
        <v/>
      </c>
      <c r="E450" s="355"/>
      <c r="F450" s="355"/>
      <c r="G450" s="355"/>
      <c r="H450" s="355"/>
      <c r="I450" s="356"/>
      <c r="J450" s="261" t="str">
        <f t="shared" si="103"/>
        <v/>
      </c>
      <c r="K450" s="261" t="str">
        <f t="shared" si="104"/>
        <v/>
      </c>
      <c r="L450" s="261" t="str">
        <f t="shared" si="105"/>
        <v/>
      </c>
      <c r="M450" s="2"/>
      <c r="N450" s="2"/>
      <c r="O450" s="2"/>
      <c r="P450" s="2"/>
      <c r="Q450" s="2"/>
      <c r="R450" s="2"/>
      <c r="S450" s="2"/>
      <c r="T450" s="2"/>
      <c r="U450" s="2"/>
      <c r="V450" s="2"/>
      <c r="W450" s="2"/>
      <c r="X450" s="2"/>
      <c r="Y450" s="2"/>
      <c r="Z450" s="2"/>
      <c r="AA450" s="2"/>
      <c r="AB450" s="2"/>
      <c r="AC450" s="2"/>
      <c r="AD450" s="2"/>
      <c r="AG450" s="197">
        <f t="shared" si="106"/>
        <v>21</v>
      </c>
      <c r="AH450" s="197">
        <f t="shared" si="107"/>
        <v>0</v>
      </c>
      <c r="AJ450" s="188">
        <f t="shared" si="108"/>
        <v>0</v>
      </c>
      <c r="AK450" s="189">
        <f t="shared" si="109"/>
        <v>0</v>
      </c>
      <c r="AL450" s="189">
        <f t="shared" si="110"/>
        <v>0</v>
      </c>
      <c r="AM450" s="190">
        <f t="shared" si="111"/>
        <v>0</v>
      </c>
      <c r="AN450" s="210"/>
      <c r="AO450" s="188">
        <f t="shared" si="112"/>
        <v>0</v>
      </c>
      <c r="AP450" s="189">
        <f t="shared" si="113"/>
        <v>0</v>
      </c>
      <c r="AQ450" s="189">
        <f t="shared" si="114"/>
        <v>0</v>
      </c>
      <c r="AR450" s="190">
        <f t="shared" si="115"/>
        <v>0</v>
      </c>
      <c r="AT450" s="188">
        <f t="shared" si="116"/>
        <v>0</v>
      </c>
      <c r="AU450" s="189">
        <f t="shared" si="117"/>
        <v>0</v>
      </c>
      <c r="AV450" s="189">
        <f t="shared" si="118"/>
        <v>0</v>
      </c>
      <c r="AW450" s="190">
        <f t="shared" si="119"/>
        <v>0</v>
      </c>
      <c r="AY450" s="188">
        <f t="shared" si="120"/>
        <v>0</v>
      </c>
      <c r="AZ450" s="189">
        <f t="shared" si="121"/>
        <v>0</v>
      </c>
      <c r="BA450" s="189">
        <f t="shared" si="122"/>
        <v>0</v>
      </c>
      <c r="BB450" s="190">
        <f t="shared" si="123"/>
        <v>0</v>
      </c>
      <c r="BD450" s="188">
        <f t="shared" si="124"/>
        <v>0</v>
      </c>
      <c r="BE450" s="189">
        <f t="shared" si="125"/>
        <v>0</v>
      </c>
      <c r="BF450" s="189">
        <f t="shared" si="126"/>
        <v>0</v>
      </c>
      <c r="BG450" s="190">
        <f t="shared" si="127"/>
        <v>0</v>
      </c>
      <c r="BH450" s="210"/>
      <c r="BI450" s="188">
        <f t="shared" si="128"/>
        <v>0</v>
      </c>
      <c r="BJ450" s="189">
        <f t="shared" si="129"/>
        <v>0</v>
      </c>
      <c r="BK450" s="189">
        <f t="shared" si="130"/>
        <v>0</v>
      </c>
      <c r="BL450" s="190">
        <f t="shared" si="131"/>
        <v>0</v>
      </c>
      <c r="BN450" s="188">
        <f t="shared" si="132"/>
        <v>0</v>
      </c>
      <c r="BO450" s="189">
        <f t="shared" si="133"/>
        <v>0</v>
      </c>
      <c r="BP450" s="189">
        <f t="shared" si="134"/>
        <v>0</v>
      </c>
      <c r="BQ450" s="190">
        <f t="shared" si="135"/>
        <v>0</v>
      </c>
      <c r="BS450" s="192">
        <f t="shared" si="136"/>
        <v>0</v>
      </c>
      <c r="BT450" s="215">
        <f t="shared" si="137"/>
        <v>0</v>
      </c>
      <c r="BU450" s="216">
        <f t="shared" si="138"/>
        <v>0</v>
      </c>
      <c r="BV450" s="217">
        <f t="shared" si="139"/>
        <v>0</v>
      </c>
      <c r="BX450" s="192">
        <f t="shared" si="140"/>
        <v>0</v>
      </c>
      <c r="BY450" s="215">
        <f t="shared" si="141"/>
        <v>0</v>
      </c>
      <c r="BZ450" s="216">
        <f t="shared" si="142"/>
        <v>0</v>
      </c>
      <c r="CA450" s="217">
        <f t="shared" si="143"/>
        <v>0</v>
      </c>
      <c r="CC450" s="192">
        <f t="shared" si="144"/>
        <v>0</v>
      </c>
      <c r="CD450" s="215">
        <f t="shared" si="145"/>
        <v>0</v>
      </c>
      <c r="CE450" s="216">
        <f t="shared" si="146"/>
        <v>0</v>
      </c>
      <c r="CF450" s="217">
        <f t="shared" si="147"/>
        <v>0</v>
      </c>
      <c r="CH450" s="197">
        <f t="shared" si="148"/>
        <v>0</v>
      </c>
      <c r="CI450" s="16" t="str">
        <f t="shared" si="149"/>
        <v/>
      </c>
      <c r="CJ450">
        <f t="shared" si="156"/>
        <v>0</v>
      </c>
      <c r="CL450" s="197">
        <f t="shared" si="150"/>
        <v>0</v>
      </c>
      <c r="CM450" s="16" t="str">
        <f t="shared" si="151"/>
        <v/>
      </c>
      <c r="CN450">
        <f t="shared" si="152"/>
        <v>0</v>
      </c>
      <c r="CP450" s="197">
        <f t="shared" si="153"/>
        <v>0</v>
      </c>
      <c r="CQ450" s="16" t="str">
        <f t="shared" si="154"/>
        <v/>
      </c>
      <c r="CR450">
        <f t="shared" si="155"/>
        <v>0</v>
      </c>
    </row>
    <row r="451" spans="1:96" ht="15" customHeight="1" thickBot="1">
      <c r="A451" s="85"/>
      <c r="B451" s="87"/>
      <c r="C451" s="63" t="s">
        <v>154</v>
      </c>
      <c r="D451" s="354" t="str">
        <f t="shared" si="102"/>
        <v/>
      </c>
      <c r="E451" s="355"/>
      <c r="F451" s="355"/>
      <c r="G451" s="355"/>
      <c r="H451" s="355"/>
      <c r="I451" s="356"/>
      <c r="J451" s="261" t="str">
        <f t="shared" si="103"/>
        <v/>
      </c>
      <c r="K451" s="261" t="str">
        <f t="shared" si="104"/>
        <v/>
      </c>
      <c r="L451" s="261" t="str">
        <f t="shared" si="105"/>
        <v/>
      </c>
      <c r="M451" s="2"/>
      <c r="N451" s="2"/>
      <c r="O451" s="2"/>
      <c r="P451" s="2"/>
      <c r="Q451" s="2"/>
      <c r="R451" s="2"/>
      <c r="S451" s="2"/>
      <c r="T451" s="2"/>
      <c r="U451" s="2"/>
      <c r="V451" s="2"/>
      <c r="W451" s="2"/>
      <c r="X451" s="2"/>
      <c r="Y451" s="2"/>
      <c r="Z451" s="2"/>
      <c r="AA451" s="2"/>
      <c r="AB451" s="2"/>
      <c r="AC451" s="2"/>
      <c r="AD451" s="2"/>
      <c r="AG451" s="197">
        <f t="shared" si="106"/>
        <v>21</v>
      </c>
      <c r="AH451" s="197">
        <f t="shared" si="107"/>
        <v>0</v>
      </c>
      <c r="AJ451" s="188">
        <f t="shared" si="108"/>
        <v>0</v>
      </c>
      <c r="AK451" s="189">
        <f t="shared" si="109"/>
        <v>0</v>
      </c>
      <c r="AL451" s="189">
        <f t="shared" si="110"/>
        <v>0</v>
      </c>
      <c r="AM451" s="190">
        <f t="shared" si="111"/>
        <v>0</v>
      </c>
      <c r="AN451" s="210"/>
      <c r="AO451" s="188">
        <f t="shared" si="112"/>
        <v>0</v>
      </c>
      <c r="AP451" s="189">
        <f t="shared" si="113"/>
        <v>0</v>
      </c>
      <c r="AQ451" s="189">
        <f t="shared" si="114"/>
        <v>0</v>
      </c>
      <c r="AR451" s="190">
        <f t="shared" si="115"/>
        <v>0</v>
      </c>
      <c r="AT451" s="188">
        <f t="shared" si="116"/>
        <v>0</v>
      </c>
      <c r="AU451" s="189">
        <f t="shared" si="117"/>
        <v>0</v>
      </c>
      <c r="AV451" s="189">
        <f t="shared" si="118"/>
        <v>0</v>
      </c>
      <c r="AW451" s="190">
        <f t="shared" si="119"/>
        <v>0</v>
      </c>
      <c r="AY451" s="188">
        <f t="shared" si="120"/>
        <v>0</v>
      </c>
      <c r="AZ451" s="189">
        <f t="shared" si="121"/>
        <v>0</v>
      </c>
      <c r="BA451" s="189">
        <f t="shared" si="122"/>
        <v>0</v>
      </c>
      <c r="BB451" s="190">
        <f t="shared" si="123"/>
        <v>0</v>
      </c>
      <c r="BD451" s="188">
        <f t="shared" si="124"/>
        <v>0</v>
      </c>
      <c r="BE451" s="189">
        <f t="shared" si="125"/>
        <v>0</v>
      </c>
      <c r="BF451" s="189">
        <f t="shared" si="126"/>
        <v>0</v>
      </c>
      <c r="BG451" s="190">
        <f t="shared" si="127"/>
        <v>0</v>
      </c>
      <c r="BH451" s="210"/>
      <c r="BI451" s="188">
        <f t="shared" si="128"/>
        <v>0</v>
      </c>
      <c r="BJ451" s="189">
        <f t="shared" si="129"/>
        <v>0</v>
      </c>
      <c r="BK451" s="189">
        <f t="shared" si="130"/>
        <v>0</v>
      </c>
      <c r="BL451" s="190">
        <f t="shared" si="131"/>
        <v>0</v>
      </c>
      <c r="BN451" s="188">
        <f t="shared" si="132"/>
        <v>0</v>
      </c>
      <c r="BO451" s="189">
        <f t="shared" si="133"/>
        <v>0</v>
      </c>
      <c r="BP451" s="189">
        <f t="shared" si="134"/>
        <v>0</v>
      </c>
      <c r="BQ451" s="190">
        <f t="shared" si="135"/>
        <v>0</v>
      </c>
      <c r="BS451" s="192">
        <f t="shared" si="136"/>
        <v>0</v>
      </c>
      <c r="BT451" s="215">
        <f t="shared" si="137"/>
        <v>0</v>
      </c>
      <c r="BU451" s="216">
        <f t="shared" si="138"/>
        <v>0</v>
      </c>
      <c r="BV451" s="217">
        <f t="shared" si="139"/>
        <v>0</v>
      </c>
      <c r="BX451" s="192">
        <f t="shared" si="140"/>
        <v>0</v>
      </c>
      <c r="BY451" s="215">
        <f t="shared" si="141"/>
        <v>0</v>
      </c>
      <c r="BZ451" s="216">
        <f t="shared" si="142"/>
        <v>0</v>
      </c>
      <c r="CA451" s="217">
        <f t="shared" si="143"/>
        <v>0</v>
      </c>
      <c r="CC451" s="192">
        <f t="shared" si="144"/>
        <v>0</v>
      </c>
      <c r="CD451" s="215">
        <f t="shared" si="145"/>
        <v>0</v>
      </c>
      <c r="CE451" s="216">
        <f t="shared" si="146"/>
        <v>0</v>
      </c>
      <c r="CF451" s="217">
        <f t="shared" si="147"/>
        <v>0</v>
      </c>
      <c r="CH451" s="197">
        <f t="shared" si="148"/>
        <v>0</v>
      </c>
      <c r="CI451" s="16" t="str">
        <f t="shared" si="149"/>
        <v/>
      </c>
      <c r="CJ451">
        <f t="shared" si="156"/>
        <v>0</v>
      </c>
      <c r="CL451" s="197">
        <f t="shared" si="150"/>
        <v>0</v>
      </c>
      <c r="CM451" s="16" t="str">
        <f t="shared" si="151"/>
        <v/>
      </c>
      <c r="CN451">
        <f t="shared" si="152"/>
        <v>0</v>
      </c>
      <c r="CP451" s="197">
        <f t="shared" si="153"/>
        <v>0</v>
      </c>
      <c r="CQ451" s="16" t="str">
        <f t="shared" si="154"/>
        <v/>
      </c>
      <c r="CR451">
        <f t="shared" si="155"/>
        <v>0</v>
      </c>
    </row>
    <row r="452" spans="1:96" ht="15" customHeight="1" thickBot="1">
      <c r="A452" s="85"/>
      <c r="B452" s="87"/>
      <c r="C452" s="63" t="s">
        <v>155</v>
      </c>
      <c r="D452" s="354" t="str">
        <f t="shared" si="102"/>
        <v/>
      </c>
      <c r="E452" s="355"/>
      <c r="F452" s="355"/>
      <c r="G452" s="355"/>
      <c r="H452" s="355"/>
      <c r="I452" s="356"/>
      <c r="J452" s="261" t="str">
        <f t="shared" si="103"/>
        <v/>
      </c>
      <c r="K452" s="261" t="str">
        <f t="shared" si="104"/>
        <v/>
      </c>
      <c r="L452" s="261" t="str">
        <f t="shared" si="105"/>
        <v/>
      </c>
      <c r="M452" s="2"/>
      <c r="N452" s="2"/>
      <c r="O452" s="2"/>
      <c r="P452" s="2"/>
      <c r="Q452" s="2"/>
      <c r="R452" s="2"/>
      <c r="S452" s="2"/>
      <c r="T452" s="2"/>
      <c r="U452" s="2"/>
      <c r="V452" s="2"/>
      <c r="W452" s="2"/>
      <c r="X452" s="2"/>
      <c r="Y452" s="2"/>
      <c r="Z452" s="2"/>
      <c r="AA452" s="2"/>
      <c r="AB452" s="2"/>
      <c r="AC452" s="2"/>
      <c r="AD452" s="2"/>
      <c r="AG452" s="197">
        <f t="shared" si="106"/>
        <v>21</v>
      </c>
      <c r="AH452" s="197">
        <f t="shared" si="107"/>
        <v>0</v>
      </c>
      <c r="AJ452" s="188">
        <f t="shared" si="108"/>
        <v>0</v>
      </c>
      <c r="AK452" s="189">
        <f t="shared" si="109"/>
        <v>0</v>
      </c>
      <c r="AL452" s="189">
        <f t="shared" si="110"/>
        <v>0</v>
      </c>
      <c r="AM452" s="190">
        <f t="shared" si="111"/>
        <v>0</v>
      </c>
      <c r="AN452" s="210"/>
      <c r="AO452" s="188">
        <f t="shared" si="112"/>
        <v>0</v>
      </c>
      <c r="AP452" s="189">
        <f t="shared" si="113"/>
        <v>0</v>
      </c>
      <c r="AQ452" s="189">
        <f t="shared" si="114"/>
        <v>0</v>
      </c>
      <c r="AR452" s="190">
        <f t="shared" si="115"/>
        <v>0</v>
      </c>
      <c r="AT452" s="188">
        <f t="shared" si="116"/>
        <v>0</v>
      </c>
      <c r="AU452" s="189">
        <f t="shared" si="117"/>
        <v>0</v>
      </c>
      <c r="AV452" s="189">
        <f t="shared" si="118"/>
        <v>0</v>
      </c>
      <c r="AW452" s="190">
        <f t="shared" si="119"/>
        <v>0</v>
      </c>
      <c r="AY452" s="188">
        <f t="shared" si="120"/>
        <v>0</v>
      </c>
      <c r="AZ452" s="189">
        <f t="shared" si="121"/>
        <v>0</v>
      </c>
      <c r="BA452" s="189">
        <f t="shared" si="122"/>
        <v>0</v>
      </c>
      <c r="BB452" s="190">
        <f t="shared" si="123"/>
        <v>0</v>
      </c>
      <c r="BD452" s="188">
        <f t="shared" si="124"/>
        <v>0</v>
      </c>
      <c r="BE452" s="189">
        <f t="shared" si="125"/>
        <v>0</v>
      </c>
      <c r="BF452" s="189">
        <f t="shared" si="126"/>
        <v>0</v>
      </c>
      <c r="BG452" s="190">
        <f t="shared" si="127"/>
        <v>0</v>
      </c>
      <c r="BH452" s="210"/>
      <c r="BI452" s="188">
        <f t="shared" si="128"/>
        <v>0</v>
      </c>
      <c r="BJ452" s="189">
        <f t="shared" si="129"/>
        <v>0</v>
      </c>
      <c r="BK452" s="189">
        <f t="shared" si="130"/>
        <v>0</v>
      </c>
      <c r="BL452" s="190">
        <f t="shared" si="131"/>
        <v>0</v>
      </c>
      <c r="BN452" s="188">
        <f t="shared" si="132"/>
        <v>0</v>
      </c>
      <c r="BO452" s="189">
        <f t="shared" si="133"/>
        <v>0</v>
      </c>
      <c r="BP452" s="189">
        <f t="shared" si="134"/>
        <v>0</v>
      </c>
      <c r="BQ452" s="190">
        <f t="shared" si="135"/>
        <v>0</v>
      </c>
      <c r="BS452" s="192">
        <f t="shared" si="136"/>
        <v>0</v>
      </c>
      <c r="BT452" s="215">
        <f t="shared" si="137"/>
        <v>0</v>
      </c>
      <c r="BU452" s="216">
        <f t="shared" si="138"/>
        <v>0</v>
      </c>
      <c r="BV452" s="217">
        <f t="shared" si="139"/>
        <v>0</v>
      </c>
      <c r="BX452" s="192">
        <f t="shared" si="140"/>
        <v>0</v>
      </c>
      <c r="BY452" s="215">
        <f t="shared" si="141"/>
        <v>0</v>
      </c>
      <c r="BZ452" s="216">
        <f t="shared" si="142"/>
        <v>0</v>
      </c>
      <c r="CA452" s="217">
        <f t="shared" si="143"/>
        <v>0</v>
      </c>
      <c r="CC452" s="192">
        <f t="shared" si="144"/>
        <v>0</v>
      </c>
      <c r="CD452" s="215">
        <f t="shared" si="145"/>
        <v>0</v>
      </c>
      <c r="CE452" s="216">
        <f t="shared" si="146"/>
        <v>0</v>
      </c>
      <c r="CF452" s="217">
        <f t="shared" si="147"/>
        <v>0</v>
      </c>
      <c r="CH452" s="197">
        <f t="shared" si="148"/>
        <v>0</v>
      </c>
      <c r="CI452" s="16" t="str">
        <f t="shared" si="149"/>
        <v/>
      </c>
      <c r="CJ452">
        <f t="shared" si="156"/>
        <v>0</v>
      </c>
      <c r="CL452" s="197">
        <f t="shared" si="150"/>
        <v>0</v>
      </c>
      <c r="CM452" s="16" t="str">
        <f t="shared" si="151"/>
        <v/>
      </c>
      <c r="CN452">
        <f t="shared" si="152"/>
        <v>0</v>
      </c>
      <c r="CP452" s="197">
        <f t="shared" si="153"/>
        <v>0</v>
      </c>
      <c r="CQ452" s="16" t="str">
        <f t="shared" si="154"/>
        <v/>
      </c>
      <c r="CR452">
        <f t="shared" si="155"/>
        <v>0</v>
      </c>
    </row>
    <row r="453" spans="1:96" ht="15" customHeight="1" thickBot="1">
      <c r="A453" s="85"/>
      <c r="B453" s="87"/>
      <c r="C453" s="63" t="s">
        <v>156</v>
      </c>
      <c r="D453" s="354" t="str">
        <f t="shared" si="102"/>
        <v/>
      </c>
      <c r="E453" s="355"/>
      <c r="F453" s="355"/>
      <c r="G453" s="355"/>
      <c r="H453" s="355"/>
      <c r="I453" s="356"/>
      <c r="J453" s="261" t="str">
        <f t="shared" si="103"/>
        <v/>
      </c>
      <c r="K453" s="261" t="str">
        <f t="shared" si="104"/>
        <v/>
      </c>
      <c r="L453" s="261" t="str">
        <f t="shared" si="105"/>
        <v/>
      </c>
      <c r="M453" s="2"/>
      <c r="N453" s="2"/>
      <c r="O453" s="2"/>
      <c r="P453" s="2"/>
      <c r="Q453" s="2"/>
      <c r="R453" s="2"/>
      <c r="S453" s="2"/>
      <c r="T453" s="2"/>
      <c r="U453" s="2"/>
      <c r="V453" s="2"/>
      <c r="W453" s="2"/>
      <c r="X453" s="2"/>
      <c r="Y453" s="2"/>
      <c r="Z453" s="2"/>
      <c r="AA453" s="2"/>
      <c r="AB453" s="2"/>
      <c r="AC453" s="2"/>
      <c r="AD453" s="2"/>
      <c r="AG453" s="197">
        <f t="shared" si="106"/>
        <v>21</v>
      </c>
      <c r="AH453" s="197">
        <f t="shared" si="107"/>
        <v>0</v>
      </c>
      <c r="AJ453" s="188">
        <f t="shared" si="108"/>
        <v>0</v>
      </c>
      <c r="AK453" s="189">
        <f t="shared" si="109"/>
        <v>0</v>
      </c>
      <c r="AL453" s="189">
        <f t="shared" si="110"/>
        <v>0</v>
      </c>
      <c r="AM453" s="190">
        <f t="shared" si="111"/>
        <v>0</v>
      </c>
      <c r="AN453" s="210"/>
      <c r="AO453" s="188">
        <f t="shared" si="112"/>
        <v>0</v>
      </c>
      <c r="AP453" s="189">
        <f t="shared" si="113"/>
        <v>0</v>
      </c>
      <c r="AQ453" s="189">
        <f t="shared" si="114"/>
        <v>0</v>
      </c>
      <c r="AR453" s="190">
        <f t="shared" si="115"/>
        <v>0</v>
      </c>
      <c r="AT453" s="188">
        <f t="shared" si="116"/>
        <v>0</v>
      </c>
      <c r="AU453" s="189">
        <f t="shared" si="117"/>
        <v>0</v>
      </c>
      <c r="AV453" s="189">
        <f t="shared" si="118"/>
        <v>0</v>
      </c>
      <c r="AW453" s="190">
        <f t="shared" si="119"/>
        <v>0</v>
      </c>
      <c r="AY453" s="188">
        <f t="shared" si="120"/>
        <v>0</v>
      </c>
      <c r="AZ453" s="189">
        <f t="shared" si="121"/>
        <v>0</v>
      </c>
      <c r="BA453" s="189">
        <f t="shared" si="122"/>
        <v>0</v>
      </c>
      <c r="BB453" s="190">
        <f t="shared" si="123"/>
        <v>0</v>
      </c>
      <c r="BD453" s="188">
        <f t="shared" si="124"/>
        <v>0</v>
      </c>
      <c r="BE453" s="189">
        <f t="shared" si="125"/>
        <v>0</v>
      </c>
      <c r="BF453" s="189">
        <f t="shared" si="126"/>
        <v>0</v>
      </c>
      <c r="BG453" s="190">
        <f t="shared" si="127"/>
        <v>0</v>
      </c>
      <c r="BH453" s="210"/>
      <c r="BI453" s="188">
        <f t="shared" si="128"/>
        <v>0</v>
      </c>
      <c r="BJ453" s="189">
        <f t="shared" si="129"/>
        <v>0</v>
      </c>
      <c r="BK453" s="189">
        <f t="shared" si="130"/>
        <v>0</v>
      </c>
      <c r="BL453" s="190">
        <f t="shared" si="131"/>
        <v>0</v>
      </c>
      <c r="BN453" s="188">
        <f t="shared" si="132"/>
        <v>0</v>
      </c>
      <c r="BO453" s="189">
        <f t="shared" si="133"/>
        <v>0</v>
      </c>
      <c r="BP453" s="189">
        <f t="shared" si="134"/>
        <v>0</v>
      </c>
      <c r="BQ453" s="190">
        <f t="shared" si="135"/>
        <v>0</v>
      </c>
      <c r="BS453" s="192">
        <f t="shared" si="136"/>
        <v>0</v>
      </c>
      <c r="BT453" s="215">
        <f t="shared" si="137"/>
        <v>0</v>
      </c>
      <c r="BU453" s="216">
        <f t="shared" si="138"/>
        <v>0</v>
      </c>
      <c r="BV453" s="217">
        <f t="shared" si="139"/>
        <v>0</v>
      </c>
      <c r="BX453" s="192">
        <f t="shared" si="140"/>
        <v>0</v>
      </c>
      <c r="BY453" s="215">
        <f t="shared" si="141"/>
        <v>0</v>
      </c>
      <c r="BZ453" s="216">
        <f t="shared" si="142"/>
        <v>0</v>
      </c>
      <c r="CA453" s="217">
        <f t="shared" si="143"/>
        <v>0</v>
      </c>
      <c r="CC453" s="192">
        <f t="shared" si="144"/>
        <v>0</v>
      </c>
      <c r="CD453" s="215">
        <f t="shared" si="145"/>
        <v>0</v>
      </c>
      <c r="CE453" s="216">
        <f t="shared" si="146"/>
        <v>0</v>
      </c>
      <c r="CF453" s="217">
        <f t="shared" si="147"/>
        <v>0</v>
      </c>
      <c r="CH453" s="197">
        <f t="shared" si="148"/>
        <v>0</v>
      </c>
      <c r="CI453" s="16" t="str">
        <f t="shared" si="149"/>
        <v/>
      </c>
      <c r="CJ453">
        <f t="shared" si="156"/>
        <v>0</v>
      </c>
      <c r="CL453" s="197">
        <f t="shared" si="150"/>
        <v>0</v>
      </c>
      <c r="CM453" s="16" t="str">
        <f t="shared" si="151"/>
        <v/>
      </c>
      <c r="CN453">
        <f t="shared" si="152"/>
        <v>0</v>
      </c>
      <c r="CP453" s="197">
        <f t="shared" si="153"/>
        <v>0</v>
      </c>
      <c r="CQ453" s="16" t="str">
        <f t="shared" si="154"/>
        <v/>
      </c>
      <c r="CR453">
        <f t="shared" si="155"/>
        <v>0</v>
      </c>
    </row>
    <row r="454" spans="1:96" ht="15" customHeight="1" thickBot="1">
      <c r="A454" s="85"/>
      <c r="B454" s="87"/>
      <c r="C454" s="63" t="s">
        <v>157</v>
      </c>
      <c r="D454" s="354" t="str">
        <f t="shared" si="102"/>
        <v/>
      </c>
      <c r="E454" s="355"/>
      <c r="F454" s="355"/>
      <c r="G454" s="355"/>
      <c r="H454" s="355"/>
      <c r="I454" s="356"/>
      <c r="J454" s="261" t="str">
        <f t="shared" si="103"/>
        <v/>
      </c>
      <c r="K454" s="261" t="str">
        <f t="shared" si="104"/>
        <v/>
      </c>
      <c r="L454" s="261" t="str">
        <f t="shared" si="105"/>
        <v/>
      </c>
      <c r="M454" s="2"/>
      <c r="N454" s="2"/>
      <c r="O454" s="2"/>
      <c r="P454" s="2"/>
      <c r="Q454" s="2"/>
      <c r="R454" s="2"/>
      <c r="S454" s="2"/>
      <c r="T454" s="2"/>
      <c r="U454" s="2"/>
      <c r="V454" s="2"/>
      <c r="W454" s="2"/>
      <c r="X454" s="2"/>
      <c r="Y454" s="2"/>
      <c r="Z454" s="2"/>
      <c r="AA454" s="2"/>
      <c r="AB454" s="2"/>
      <c r="AC454" s="2"/>
      <c r="AD454" s="2"/>
      <c r="AG454" s="197">
        <f t="shared" si="106"/>
        <v>21</v>
      </c>
      <c r="AH454" s="197">
        <f t="shared" si="107"/>
        <v>0</v>
      </c>
      <c r="AJ454" s="188">
        <f t="shared" si="108"/>
        <v>0</v>
      </c>
      <c r="AK454" s="189">
        <f t="shared" si="109"/>
        <v>0</v>
      </c>
      <c r="AL454" s="189">
        <f t="shared" si="110"/>
        <v>0</v>
      </c>
      <c r="AM454" s="190">
        <f t="shared" si="111"/>
        <v>0</v>
      </c>
      <c r="AN454" s="210"/>
      <c r="AO454" s="188">
        <f t="shared" si="112"/>
        <v>0</v>
      </c>
      <c r="AP454" s="189">
        <f t="shared" si="113"/>
        <v>0</v>
      </c>
      <c r="AQ454" s="189">
        <f t="shared" si="114"/>
        <v>0</v>
      </c>
      <c r="AR454" s="190">
        <f t="shared" si="115"/>
        <v>0</v>
      </c>
      <c r="AT454" s="188">
        <f t="shared" si="116"/>
        <v>0</v>
      </c>
      <c r="AU454" s="189">
        <f t="shared" si="117"/>
        <v>0</v>
      </c>
      <c r="AV454" s="189">
        <f t="shared" si="118"/>
        <v>0</v>
      </c>
      <c r="AW454" s="190">
        <f t="shared" si="119"/>
        <v>0</v>
      </c>
      <c r="AY454" s="188">
        <f t="shared" si="120"/>
        <v>0</v>
      </c>
      <c r="AZ454" s="189">
        <f t="shared" si="121"/>
        <v>0</v>
      </c>
      <c r="BA454" s="189">
        <f t="shared" si="122"/>
        <v>0</v>
      </c>
      <c r="BB454" s="190">
        <f t="shared" si="123"/>
        <v>0</v>
      </c>
      <c r="BD454" s="188">
        <f t="shared" si="124"/>
        <v>0</v>
      </c>
      <c r="BE454" s="189">
        <f t="shared" si="125"/>
        <v>0</v>
      </c>
      <c r="BF454" s="189">
        <f t="shared" si="126"/>
        <v>0</v>
      </c>
      <c r="BG454" s="190">
        <f t="shared" si="127"/>
        <v>0</v>
      </c>
      <c r="BH454" s="210"/>
      <c r="BI454" s="188">
        <f t="shared" si="128"/>
        <v>0</v>
      </c>
      <c r="BJ454" s="189">
        <f t="shared" si="129"/>
        <v>0</v>
      </c>
      <c r="BK454" s="189">
        <f t="shared" si="130"/>
        <v>0</v>
      </c>
      <c r="BL454" s="190">
        <f t="shared" si="131"/>
        <v>0</v>
      </c>
      <c r="BN454" s="188">
        <f t="shared" si="132"/>
        <v>0</v>
      </c>
      <c r="BO454" s="189">
        <f t="shared" si="133"/>
        <v>0</v>
      </c>
      <c r="BP454" s="189">
        <f t="shared" si="134"/>
        <v>0</v>
      </c>
      <c r="BQ454" s="190">
        <f t="shared" si="135"/>
        <v>0</v>
      </c>
      <c r="BS454" s="192">
        <f t="shared" si="136"/>
        <v>0</v>
      </c>
      <c r="BT454" s="215">
        <f t="shared" si="137"/>
        <v>0</v>
      </c>
      <c r="BU454" s="216">
        <f t="shared" si="138"/>
        <v>0</v>
      </c>
      <c r="BV454" s="217">
        <f t="shared" si="139"/>
        <v>0</v>
      </c>
      <c r="BX454" s="192">
        <f t="shared" si="140"/>
        <v>0</v>
      </c>
      <c r="BY454" s="215">
        <f t="shared" si="141"/>
        <v>0</v>
      </c>
      <c r="BZ454" s="216">
        <f t="shared" si="142"/>
        <v>0</v>
      </c>
      <c r="CA454" s="217">
        <f t="shared" si="143"/>
        <v>0</v>
      </c>
      <c r="CC454" s="192">
        <f t="shared" si="144"/>
        <v>0</v>
      </c>
      <c r="CD454" s="215">
        <f t="shared" si="145"/>
        <v>0</v>
      </c>
      <c r="CE454" s="216">
        <f t="shared" si="146"/>
        <v>0</v>
      </c>
      <c r="CF454" s="217">
        <f t="shared" si="147"/>
        <v>0</v>
      </c>
      <c r="CH454" s="197">
        <f t="shared" si="148"/>
        <v>0</v>
      </c>
      <c r="CI454" s="16" t="str">
        <f t="shared" si="149"/>
        <v/>
      </c>
      <c r="CJ454">
        <f t="shared" si="156"/>
        <v>0</v>
      </c>
      <c r="CL454" s="197">
        <f t="shared" si="150"/>
        <v>0</v>
      </c>
      <c r="CM454" s="16" t="str">
        <f t="shared" si="151"/>
        <v/>
      </c>
      <c r="CN454">
        <f t="shared" si="152"/>
        <v>0</v>
      </c>
      <c r="CP454" s="197">
        <f t="shared" si="153"/>
        <v>0</v>
      </c>
      <c r="CQ454" s="16" t="str">
        <f t="shared" si="154"/>
        <v/>
      </c>
      <c r="CR454">
        <f t="shared" si="155"/>
        <v>0</v>
      </c>
    </row>
    <row r="455" spans="1:96" ht="15" customHeight="1" thickBot="1">
      <c r="A455" s="85"/>
      <c r="B455" s="87"/>
      <c r="C455" s="63" t="s">
        <v>158</v>
      </c>
      <c r="D455" s="354" t="str">
        <f t="shared" si="102"/>
        <v/>
      </c>
      <c r="E455" s="355"/>
      <c r="F455" s="355"/>
      <c r="G455" s="355"/>
      <c r="H455" s="355"/>
      <c r="I455" s="356"/>
      <c r="J455" s="261" t="str">
        <f t="shared" si="103"/>
        <v/>
      </c>
      <c r="K455" s="261" t="str">
        <f t="shared" si="104"/>
        <v/>
      </c>
      <c r="L455" s="261" t="str">
        <f t="shared" si="105"/>
        <v/>
      </c>
      <c r="M455" s="2"/>
      <c r="N455" s="2"/>
      <c r="O455" s="2"/>
      <c r="P455" s="2"/>
      <c r="Q455" s="2"/>
      <c r="R455" s="2"/>
      <c r="S455" s="2"/>
      <c r="T455" s="2"/>
      <c r="U455" s="2"/>
      <c r="V455" s="2"/>
      <c r="W455" s="2"/>
      <c r="X455" s="2"/>
      <c r="Y455" s="2"/>
      <c r="Z455" s="2"/>
      <c r="AA455" s="2"/>
      <c r="AB455" s="2"/>
      <c r="AC455" s="2"/>
      <c r="AD455" s="2"/>
      <c r="AG455" s="197">
        <f t="shared" si="106"/>
        <v>21</v>
      </c>
      <c r="AH455" s="197">
        <f t="shared" si="107"/>
        <v>0</v>
      </c>
      <c r="AJ455" s="188">
        <f t="shared" si="108"/>
        <v>0</v>
      </c>
      <c r="AK455" s="189">
        <f t="shared" si="109"/>
        <v>0</v>
      </c>
      <c r="AL455" s="189">
        <f t="shared" si="110"/>
        <v>0</v>
      </c>
      <c r="AM455" s="190">
        <f t="shared" si="111"/>
        <v>0</v>
      </c>
      <c r="AN455" s="210"/>
      <c r="AO455" s="188">
        <f t="shared" si="112"/>
        <v>0</v>
      </c>
      <c r="AP455" s="189">
        <f t="shared" si="113"/>
        <v>0</v>
      </c>
      <c r="AQ455" s="189">
        <f t="shared" si="114"/>
        <v>0</v>
      </c>
      <c r="AR455" s="190">
        <f t="shared" si="115"/>
        <v>0</v>
      </c>
      <c r="AT455" s="188">
        <f t="shared" si="116"/>
        <v>0</v>
      </c>
      <c r="AU455" s="189">
        <f t="shared" si="117"/>
        <v>0</v>
      </c>
      <c r="AV455" s="189">
        <f t="shared" si="118"/>
        <v>0</v>
      </c>
      <c r="AW455" s="190">
        <f t="shared" si="119"/>
        <v>0</v>
      </c>
      <c r="AY455" s="188">
        <f t="shared" si="120"/>
        <v>0</v>
      </c>
      <c r="AZ455" s="189">
        <f t="shared" si="121"/>
        <v>0</v>
      </c>
      <c r="BA455" s="189">
        <f t="shared" si="122"/>
        <v>0</v>
      </c>
      <c r="BB455" s="190">
        <f t="shared" si="123"/>
        <v>0</v>
      </c>
      <c r="BD455" s="188">
        <f t="shared" si="124"/>
        <v>0</v>
      </c>
      <c r="BE455" s="189">
        <f t="shared" si="125"/>
        <v>0</v>
      </c>
      <c r="BF455" s="189">
        <f t="shared" si="126"/>
        <v>0</v>
      </c>
      <c r="BG455" s="190">
        <f t="shared" si="127"/>
        <v>0</v>
      </c>
      <c r="BH455" s="210"/>
      <c r="BI455" s="188">
        <f t="shared" si="128"/>
        <v>0</v>
      </c>
      <c r="BJ455" s="189">
        <f t="shared" si="129"/>
        <v>0</v>
      </c>
      <c r="BK455" s="189">
        <f t="shared" si="130"/>
        <v>0</v>
      </c>
      <c r="BL455" s="190">
        <f t="shared" si="131"/>
        <v>0</v>
      </c>
      <c r="BN455" s="188">
        <f t="shared" si="132"/>
        <v>0</v>
      </c>
      <c r="BO455" s="189">
        <f t="shared" si="133"/>
        <v>0</v>
      </c>
      <c r="BP455" s="189">
        <f t="shared" si="134"/>
        <v>0</v>
      </c>
      <c r="BQ455" s="190">
        <f t="shared" si="135"/>
        <v>0</v>
      </c>
      <c r="BS455" s="192">
        <f t="shared" si="136"/>
        <v>0</v>
      </c>
      <c r="BT455" s="215">
        <f t="shared" si="137"/>
        <v>0</v>
      </c>
      <c r="BU455" s="216">
        <f t="shared" si="138"/>
        <v>0</v>
      </c>
      <c r="BV455" s="217">
        <f t="shared" si="139"/>
        <v>0</v>
      </c>
      <c r="BX455" s="192">
        <f t="shared" si="140"/>
        <v>0</v>
      </c>
      <c r="BY455" s="215">
        <f t="shared" si="141"/>
        <v>0</v>
      </c>
      <c r="BZ455" s="216">
        <f t="shared" si="142"/>
        <v>0</v>
      </c>
      <c r="CA455" s="217">
        <f t="shared" si="143"/>
        <v>0</v>
      </c>
      <c r="CC455" s="192">
        <f t="shared" si="144"/>
        <v>0</v>
      </c>
      <c r="CD455" s="215">
        <f t="shared" si="145"/>
        <v>0</v>
      </c>
      <c r="CE455" s="216">
        <f t="shared" si="146"/>
        <v>0</v>
      </c>
      <c r="CF455" s="217">
        <f t="shared" si="147"/>
        <v>0</v>
      </c>
      <c r="CH455" s="197">
        <f t="shared" si="148"/>
        <v>0</v>
      </c>
      <c r="CI455" s="16" t="str">
        <f t="shared" si="149"/>
        <v/>
      </c>
      <c r="CJ455">
        <f t="shared" si="156"/>
        <v>0</v>
      </c>
      <c r="CL455" s="197">
        <f t="shared" si="150"/>
        <v>0</v>
      </c>
      <c r="CM455" s="16" t="str">
        <f t="shared" si="151"/>
        <v/>
      </c>
      <c r="CN455">
        <f t="shared" si="152"/>
        <v>0</v>
      </c>
      <c r="CP455" s="197">
        <f t="shared" si="153"/>
        <v>0</v>
      </c>
      <c r="CQ455" s="16" t="str">
        <f t="shared" si="154"/>
        <v/>
      </c>
      <c r="CR455">
        <f t="shared" si="155"/>
        <v>0</v>
      </c>
    </row>
    <row r="456" spans="1:96" ht="15" customHeight="1" thickBot="1">
      <c r="A456" s="85"/>
      <c r="B456" s="87"/>
      <c r="C456" s="63" t="s">
        <v>159</v>
      </c>
      <c r="D456" s="354" t="str">
        <f t="shared" si="102"/>
        <v/>
      </c>
      <c r="E456" s="355"/>
      <c r="F456" s="355"/>
      <c r="G456" s="355"/>
      <c r="H456" s="355"/>
      <c r="I456" s="356"/>
      <c r="J456" s="261" t="str">
        <f t="shared" si="103"/>
        <v/>
      </c>
      <c r="K456" s="261" t="str">
        <f t="shared" si="104"/>
        <v/>
      </c>
      <c r="L456" s="261" t="str">
        <f t="shared" si="105"/>
        <v/>
      </c>
      <c r="M456" s="2"/>
      <c r="N456" s="2"/>
      <c r="O456" s="2"/>
      <c r="P456" s="2"/>
      <c r="Q456" s="2"/>
      <c r="R456" s="2"/>
      <c r="S456" s="2"/>
      <c r="T456" s="2"/>
      <c r="U456" s="2"/>
      <c r="V456" s="2"/>
      <c r="W456" s="2"/>
      <c r="X456" s="2"/>
      <c r="Y456" s="2"/>
      <c r="Z456" s="2"/>
      <c r="AA456" s="2"/>
      <c r="AB456" s="2"/>
      <c r="AC456" s="2"/>
      <c r="AD456" s="2"/>
      <c r="AG456" s="197">
        <f t="shared" si="106"/>
        <v>21</v>
      </c>
      <c r="AH456" s="197">
        <f t="shared" si="107"/>
        <v>0</v>
      </c>
      <c r="AJ456" s="188">
        <f t="shared" si="108"/>
        <v>0</v>
      </c>
      <c r="AK456" s="189">
        <f t="shared" si="109"/>
        <v>0</v>
      </c>
      <c r="AL456" s="189">
        <f t="shared" si="110"/>
        <v>0</v>
      </c>
      <c r="AM456" s="190">
        <f t="shared" si="111"/>
        <v>0</v>
      </c>
      <c r="AN456" s="210"/>
      <c r="AO456" s="188">
        <f t="shared" si="112"/>
        <v>0</v>
      </c>
      <c r="AP456" s="189">
        <f t="shared" si="113"/>
        <v>0</v>
      </c>
      <c r="AQ456" s="189">
        <f t="shared" si="114"/>
        <v>0</v>
      </c>
      <c r="AR456" s="190">
        <f t="shared" si="115"/>
        <v>0</v>
      </c>
      <c r="AT456" s="188">
        <f t="shared" si="116"/>
        <v>0</v>
      </c>
      <c r="AU456" s="189">
        <f t="shared" si="117"/>
        <v>0</v>
      </c>
      <c r="AV456" s="189">
        <f t="shared" si="118"/>
        <v>0</v>
      </c>
      <c r="AW456" s="190">
        <f t="shared" si="119"/>
        <v>0</v>
      </c>
      <c r="AY456" s="188">
        <f t="shared" si="120"/>
        <v>0</v>
      </c>
      <c r="AZ456" s="189">
        <f t="shared" si="121"/>
        <v>0</v>
      </c>
      <c r="BA456" s="189">
        <f t="shared" si="122"/>
        <v>0</v>
      </c>
      <c r="BB456" s="190">
        <f t="shared" si="123"/>
        <v>0</v>
      </c>
      <c r="BD456" s="188">
        <f t="shared" si="124"/>
        <v>0</v>
      </c>
      <c r="BE456" s="189">
        <f t="shared" si="125"/>
        <v>0</v>
      </c>
      <c r="BF456" s="189">
        <f t="shared" si="126"/>
        <v>0</v>
      </c>
      <c r="BG456" s="190">
        <f t="shared" si="127"/>
        <v>0</v>
      </c>
      <c r="BH456" s="210"/>
      <c r="BI456" s="188">
        <f t="shared" si="128"/>
        <v>0</v>
      </c>
      <c r="BJ456" s="189">
        <f t="shared" si="129"/>
        <v>0</v>
      </c>
      <c r="BK456" s="189">
        <f t="shared" si="130"/>
        <v>0</v>
      </c>
      <c r="BL456" s="190">
        <f t="shared" si="131"/>
        <v>0</v>
      </c>
      <c r="BN456" s="188">
        <f t="shared" si="132"/>
        <v>0</v>
      </c>
      <c r="BO456" s="189">
        <f t="shared" si="133"/>
        <v>0</v>
      </c>
      <c r="BP456" s="189">
        <f t="shared" si="134"/>
        <v>0</v>
      </c>
      <c r="BQ456" s="190">
        <f t="shared" si="135"/>
        <v>0</v>
      </c>
      <c r="BS456" s="192">
        <f t="shared" si="136"/>
        <v>0</v>
      </c>
      <c r="BT456" s="215">
        <f t="shared" si="137"/>
        <v>0</v>
      </c>
      <c r="BU456" s="216">
        <f t="shared" si="138"/>
        <v>0</v>
      </c>
      <c r="BV456" s="217">
        <f t="shared" si="139"/>
        <v>0</v>
      </c>
      <c r="BX456" s="192">
        <f t="shared" si="140"/>
        <v>0</v>
      </c>
      <c r="BY456" s="215">
        <f t="shared" si="141"/>
        <v>0</v>
      </c>
      <c r="BZ456" s="216">
        <f t="shared" si="142"/>
        <v>0</v>
      </c>
      <c r="CA456" s="217">
        <f t="shared" si="143"/>
        <v>0</v>
      </c>
      <c r="CC456" s="192">
        <f t="shared" si="144"/>
        <v>0</v>
      </c>
      <c r="CD456" s="215">
        <f t="shared" si="145"/>
        <v>0</v>
      </c>
      <c r="CE456" s="216">
        <f t="shared" si="146"/>
        <v>0</v>
      </c>
      <c r="CF456" s="217">
        <f t="shared" si="147"/>
        <v>0</v>
      </c>
      <c r="CH456" s="197">
        <f t="shared" si="148"/>
        <v>0</v>
      </c>
      <c r="CI456" s="16" t="str">
        <f t="shared" si="149"/>
        <v/>
      </c>
      <c r="CJ456">
        <f t="shared" si="156"/>
        <v>0</v>
      </c>
      <c r="CL456" s="197">
        <f t="shared" si="150"/>
        <v>0</v>
      </c>
      <c r="CM456" s="16" t="str">
        <f t="shared" si="151"/>
        <v/>
      </c>
      <c r="CN456">
        <f t="shared" si="152"/>
        <v>0</v>
      </c>
      <c r="CP456" s="197">
        <f t="shared" si="153"/>
        <v>0</v>
      </c>
      <c r="CQ456" s="16" t="str">
        <f t="shared" si="154"/>
        <v/>
      </c>
      <c r="CR456">
        <f t="shared" si="155"/>
        <v>0</v>
      </c>
    </row>
    <row r="457" spans="1:96" ht="15" customHeight="1" thickBot="1">
      <c r="A457" s="85"/>
      <c r="B457" s="87"/>
      <c r="C457" s="63" t="s">
        <v>160</v>
      </c>
      <c r="D457" s="354" t="str">
        <f t="shared" si="102"/>
        <v/>
      </c>
      <c r="E457" s="355"/>
      <c r="F457" s="355"/>
      <c r="G457" s="355"/>
      <c r="H457" s="355"/>
      <c r="I457" s="356"/>
      <c r="J457" s="261" t="str">
        <f t="shared" si="103"/>
        <v/>
      </c>
      <c r="K457" s="261" t="str">
        <f t="shared" si="104"/>
        <v/>
      </c>
      <c r="L457" s="261" t="str">
        <f t="shared" si="105"/>
        <v/>
      </c>
      <c r="M457" s="2"/>
      <c r="N457" s="2"/>
      <c r="O457" s="2"/>
      <c r="P457" s="2"/>
      <c r="Q457" s="2"/>
      <c r="R457" s="2"/>
      <c r="S457" s="2"/>
      <c r="T457" s="2"/>
      <c r="U457" s="2"/>
      <c r="V457" s="2"/>
      <c r="W457" s="2"/>
      <c r="X457" s="2"/>
      <c r="Y457" s="2"/>
      <c r="Z457" s="2"/>
      <c r="AA457" s="2"/>
      <c r="AB457" s="2"/>
      <c r="AC457" s="2"/>
      <c r="AD457" s="2"/>
      <c r="AG457" s="197">
        <f t="shared" si="106"/>
        <v>21</v>
      </c>
      <c r="AH457" s="197">
        <f t="shared" si="107"/>
        <v>0</v>
      </c>
      <c r="AJ457" s="188">
        <f t="shared" si="108"/>
        <v>0</v>
      </c>
      <c r="AK457" s="189">
        <f t="shared" si="109"/>
        <v>0</v>
      </c>
      <c r="AL457" s="189">
        <f t="shared" si="110"/>
        <v>0</v>
      </c>
      <c r="AM457" s="190">
        <f t="shared" si="111"/>
        <v>0</v>
      </c>
      <c r="AN457" s="210"/>
      <c r="AO457" s="188">
        <f t="shared" si="112"/>
        <v>0</v>
      </c>
      <c r="AP457" s="189">
        <f t="shared" si="113"/>
        <v>0</v>
      </c>
      <c r="AQ457" s="189">
        <f t="shared" si="114"/>
        <v>0</v>
      </c>
      <c r="AR457" s="190">
        <f t="shared" si="115"/>
        <v>0</v>
      </c>
      <c r="AT457" s="188">
        <f t="shared" si="116"/>
        <v>0</v>
      </c>
      <c r="AU457" s="189">
        <f t="shared" si="117"/>
        <v>0</v>
      </c>
      <c r="AV457" s="189">
        <f t="shared" si="118"/>
        <v>0</v>
      </c>
      <c r="AW457" s="190">
        <f t="shared" si="119"/>
        <v>0</v>
      </c>
      <c r="AY457" s="188">
        <f t="shared" si="120"/>
        <v>0</v>
      </c>
      <c r="AZ457" s="189">
        <f t="shared" si="121"/>
        <v>0</v>
      </c>
      <c r="BA457" s="189">
        <f t="shared" si="122"/>
        <v>0</v>
      </c>
      <c r="BB457" s="190">
        <f t="shared" si="123"/>
        <v>0</v>
      </c>
      <c r="BD457" s="188">
        <f t="shared" si="124"/>
        <v>0</v>
      </c>
      <c r="BE457" s="189">
        <f t="shared" si="125"/>
        <v>0</v>
      </c>
      <c r="BF457" s="189">
        <f t="shared" si="126"/>
        <v>0</v>
      </c>
      <c r="BG457" s="190">
        <f t="shared" si="127"/>
        <v>0</v>
      </c>
      <c r="BH457" s="210"/>
      <c r="BI457" s="188">
        <f t="shared" si="128"/>
        <v>0</v>
      </c>
      <c r="BJ457" s="189">
        <f t="shared" si="129"/>
        <v>0</v>
      </c>
      <c r="BK457" s="189">
        <f t="shared" si="130"/>
        <v>0</v>
      </c>
      <c r="BL457" s="190">
        <f t="shared" si="131"/>
        <v>0</v>
      </c>
      <c r="BN457" s="188">
        <f t="shared" si="132"/>
        <v>0</v>
      </c>
      <c r="BO457" s="189">
        <f t="shared" si="133"/>
        <v>0</v>
      </c>
      <c r="BP457" s="189">
        <f t="shared" si="134"/>
        <v>0</v>
      </c>
      <c r="BQ457" s="190">
        <f t="shared" si="135"/>
        <v>0</v>
      </c>
      <c r="BS457" s="192">
        <f t="shared" si="136"/>
        <v>0</v>
      </c>
      <c r="BT457" s="215">
        <f t="shared" si="137"/>
        <v>0</v>
      </c>
      <c r="BU457" s="216">
        <f t="shared" si="138"/>
        <v>0</v>
      </c>
      <c r="BV457" s="217">
        <f t="shared" si="139"/>
        <v>0</v>
      </c>
      <c r="BX457" s="192">
        <f t="shared" si="140"/>
        <v>0</v>
      </c>
      <c r="BY457" s="215">
        <f t="shared" si="141"/>
        <v>0</v>
      </c>
      <c r="BZ457" s="216">
        <f t="shared" si="142"/>
        <v>0</v>
      </c>
      <c r="CA457" s="217">
        <f t="shared" si="143"/>
        <v>0</v>
      </c>
      <c r="CC457" s="192">
        <f t="shared" si="144"/>
        <v>0</v>
      </c>
      <c r="CD457" s="215">
        <f t="shared" si="145"/>
        <v>0</v>
      </c>
      <c r="CE457" s="216">
        <f t="shared" si="146"/>
        <v>0</v>
      </c>
      <c r="CF457" s="217">
        <f t="shared" si="147"/>
        <v>0</v>
      </c>
      <c r="CH457" s="197">
        <f t="shared" si="148"/>
        <v>0</v>
      </c>
      <c r="CI457" s="16" t="str">
        <f t="shared" si="149"/>
        <v/>
      </c>
      <c r="CJ457">
        <f t="shared" si="156"/>
        <v>0</v>
      </c>
      <c r="CL457" s="197">
        <f t="shared" si="150"/>
        <v>0</v>
      </c>
      <c r="CM457" s="16" t="str">
        <f t="shared" si="151"/>
        <v/>
      </c>
      <c r="CN457">
        <f t="shared" si="152"/>
        <v>0</v>
      </c>
      <c r="CP457" s="197">
        <f t="shared" si="153"/>
        <v>0</v>
      </c>
      <c r="CQ457" s="16" t="str">
        <f t="shared" si="154"/>
        <v/>
      </c>
      <c r="CR457">
        <f t="shared" si="155"/>
        <v>0</v>
      </c>
    </row>
    <row r="458" spans="1:96" ht="15" customHeight="1" thickBot="1">
      <c r="A458" s="85"/>
      <c r="B458" s="87"/>
      <c r="C458" s="63" t="s">
        <v>161</v>
      </c>
      <c r="D458" s="354" t="str">
        <f t="shared" si="102"/>
        <v/>
      </c>
      <c r="E458" s="355"/>
      <c r="F458" s="355"/>
      <c r="G458" s="355"/>
      <c r="H458" s="355"/>
      <c r="I458" s="356"/>
      <c r="J458" s="261" t="str">
        <f t="shared" si="103"/>
        <v/>
      </c>
      <c r="K458" s="261" t="str">
        <f t="shared" si="104"/>
        <v/>
      </c>
      <c r="L458" s="261" t="str">
        <f t="shared" si="105"/>
        <v/>
      </c>
      <c r="M458" s="2"/>
      <c r="N458" s="2"/>
      <c r="O458" s="2"/>
      <c r="P458" s="2"/>
      <c r="Q458" s="2"/>
      <c r="R458" s="2"/>
      <c r="S458" s="2"/>
      <c r="T458" s="2"/>
      <c r="U458" s="2"/>
      <c r="V458" s="2"/>
      <c r="W458" s="2"/>
      <c r="X458" s="2"/>
      <c r="Y458" s="2"/>
      <c r="Z458" s="2"/>
      <c r="AA458" s="2"/>
      <c r="AB458" s="2"/>
      <c r="AC458" s="2"/>
      <c r="AD458" s="2"/>
      <c r="AG458" s="197">
        <f t="shared" si="106"/>
        <v>21</v>
      </c>
      <c r="AH458" s="197">
        <f t="shared" si="107"/>
        <v>0</v>
      </c>
      <c r="AJ458" s="188">
        <f t="shared" si="108"/>
        <v>0</v>
      </c>
      <c r="AK458" s="189">
        <f t="shared" si="109"/>
        <v>0</v>
      </c>
      <c r="AL458" s="189">
        <f t="shared" si="110"/>
        <v>0</v>
      </c>
      <c r="AM458" s="190">
        <f t="shared" si="111"/>
        <v>0</v>
      </c>
      <c r="AN458" s="210"/>
      <c r="AO458" s="188">
        <f t="shared" si="112"/>
        <v>0</v>
      </c>
      <c r="AP458" s="189">
        <f t="shared" si="113"/>
        <v>0</v>
      </c>
      <c r="AQ458" s="189">
        <f t="shared" si="114"/>
        <v>0</v>
      </c>
      <c r="AR458" s="190">
        <f t="shared" si="115"/>
        <v>0</v>
      </c>
      <c r="AT458" s="188">
        <f t="shared" si="116"/>
        <v>0</v>
      </c>
      <c r="AU458" s="189">
        <f t="shared" si="117"/>
        <v>0</v>
      </c>
      <c r="AV458" s="189">
        <f t="shared" si="118"/>
        <v>0</v>
      </c>
      <c r="AW458" s="190">
        <f t="shared" si="119"/>
        <v>0</v>
      </c>
      <c r="AY458" s="188">
        <f t="shared" si="120"/>
        <v>0</v>
      </c>
      <c r="AZ458" s="189">
        <f t="shared" si="121"/>
        <v>0</v>
      </c>
      <c r="BA458" s="189">
        <f t="shared" si="122"/>
        <v>0</v>
      </c>
      <c r="BB458" s="190">
        <f t="shared" si="123"/>
        <v>0</v>
      </c>
      <c r="BD458" s="188">
        <f t="shared" si="124"/>
        <v>0</v>
      </c>
      <c r="BE458" s="189">
        <f t="shared" si="125"/>
        <v>0</v>
      </c>
      <c r="BF458" s="189">
        <f t="shared" si="126"/>
        <v>0</v>
      </c>
      <c r="BG458" s="190">
        <f t="shared" si="127"/>
        <v>0</v>
      </c>
      <c r="BH458" s="210"/>
      <c r="BI458" s="188">
        <f t="shared" si="128"/>
        <v>0</v>
      </c>
      <c r="BJ458" s="189">
        <f t="shared" si="129"/>
        <v>0</v>
      </c>
      <c r="BK458" s="189">
        <f t="shared" si="130"/>
        <v>0</v>
      </c>
      <c r="BL458" s="190">
        <f t="shared" si="131"/>
        <v>0</v>
      </c>
      <c r="BN458" s="188">
        <f t="shared" si="132"/>
        <v>0</v>
      </c>
      <c r="BO458" s="189">
        <f t="shared" si="133"/>
        <v>0</v>
      </c>
      <c r="BP458" s="189">
        <f t="shared" si="134"/>
        <v>0</v>
      </c>
      <c r="BQ458" s="190">
        <f t="shared" si="135"/>
        <v>0</v>
      </c>
      <c r="BS458" s="192">
        <f t="shared" si="136"/>
        <v>0</v>
      </c>
      <c r="BT458" s="215">
        <f t="shared" si="137"/>
        <v>0</v>
      </c>
      <c r="BU458" s="216">
        <f t="shared" si="138"/>
        <v>0</v>
      </c>
      <c r="BV458" s="217">
        <f t="shared" si="139"/>
        <v>0</v>
      </c>
      <c r="BX458" s="192">
        <f t="shared" si="140"/>
        <v>0</v>
      </c>
      <c r="BY458" s="215">
        <f t="shared" si="141"/>
        <v>0</v>
      </c>
      <c r="BZ458" s="216">
        <f t="shared" si="142"/>
        <v>0</v>
      </c>
      <c r="CA458" s="217">
        <f t="shared" si="143"/>
        <v>0</v>
      </c>
      <c r="CC458" s="192">
        <f t="shared" si="144"/>
        <v>0</v>
      </c>
      <c r="CD458" s="215">
        <f t="shared" si="145"/>
        <v>0</v>
      </c>
      <c r="CE458" s="216">
        <f t="shared" si="146"/>
        <v>0</v>
      </c>
      <c r="CF458" s="217">
        <f t="shared" si="147"/>
        <v>0</v>
      </c>
      <c r="CH458" s="197">
        <f t="shared" si="148"/>
        <v>0</v>
      </c>
      <c r="CI458" s="16" t="str">
        <f t="shared" si="149"/>
        <v/>
      </c>
      <c r="CJ458">
        <f t="shared" si="156"/>
        <v>0</v>
      </c>
      <c r="CL458" s="197">
        <f t="shared" si="150"/>
        <v>0</v>
      </c>
      <c r="CM458" s="16" t="str">
        <f t="shared" si="151"/>
        <v/>
      </c>
      <c r="CN458">
        <f t="shared" si="152"/>
        <v>0</v>
      </c>
      <c r="CP458" s="197">
        <f t="shared" si="153"/>
        <v>0</v>
      </c>
      <c r="CQ458" s="16" t="str">
        <f t="shared" si="154"/>
        <v/>
      </c>
      <c r="CR458">
        <f t="shared" si="155"/>
        <v>0</v>
      </c>
    </row>
    <row r="459" spans="1:96" ht="15" customHeight="1" thickBot="1">
      <c r="A459" s="85"/>
      <c r="B459" s="87"/>
      <c r="C459" s="63" t="s">
        <v>162</v>
      </c>
      <c r="D459" s="354" t="str">
        <f t="shared" si="102"/>
        <v/>
      </c>
      <c r="E459" s="355"/>
      <c r="F459" s="355"/>
      <c r="G459" s="355"/>
      <c r="H459" s="355"/>
      <c r="I459" s="356"/>
      <c r="J459" s="261" t="str">
        <f t="shared" si="103"/>
        <v/>
      </c>
      <c r="K459" s="261" t="str">
        <f t="shared" si="104"/>
        <v/>
      </c>
      <c r="L459" s="261" t="str">
        <f t="shared" si="105"/>
        <v/>
      </c>
      <c r="M459" s="2"/>
      <c r="N459" s="2"/>
      <c r="O459" s="2"/>
      <c r="P459" s="2"/>
      <c r="Q459" s="2"/>
      <c r="R459" s="2"/>
      <c r="S459" s="2"/>
      <c r="T459" s="2"/>
      <c r="U459" s="2"/>
      <c r="V459" s="2"/>
      <c r="W459" s="2"/>
      <c r="X459" s="2"/>
      <c r="Y459" s="2"/>
      <c r="Z459" s="2"/>
      <c r="AA459" s="2"/>
      <c r="AB459" s="2"/>
      <c r="AC459" s="2"/>
      <c r="AD459" s="2"/>
      <c r="AG459" s="197">
        <f t="shared" si="106"/>
        <v>21</v>
      </c>
      <c r="AH459" s="197">
        <f t="shared" si="107"/>
        <v>0</v>
      </c>
      <c r="AJ459" s="188">
        <f t="shared" si="108"/>
        <v>0</v>
      </c>
      <c r="AK459" s="189">
        <f t="shared" si="109"/>
        <v>0</v>
      </c>
      <c r="AL459" s="189">
        <f t="shared" si="110"/>
        <v>0</v>
      </c>
      <c r="AM459" s="190">
        <f t="shared" si="111"/>
        <v>0</v>
      </c>
      <c r="AN459" s="210"/>
      <c r="AO459" s="188">
        <f t="shared" si="112"/>
        <v>0</v>
      </c>
      <c r="AP459" s="189">
        <f t="shared" si="113"/>
        <v>0</v>
      </c>
      <c r="AQ459" s="189">
        <f t="shared" si="114"/>
        <v>0</v>
      </c>
      <c r="AR459" s="190">
        <f t="shared" si="115"/>
        <v>0</v>
      </c>
      <c r="AT459" s="188">
        <f t="shared" si="116"/>
        <v>0</v>
      </c>
      <c r="AU459" s="189">
        <f t="shared" si="117"/>
        <v>0</v>
      </c>
      <c r="AV459" s="189">
        <f t="shared" si="118"/>
        <v>0</v>
      </c>
      <c r="AW459" s="190">
        <f t="shared" si="119"/>
        <v>0</v>
      </c>
      <c r="AY459" s="188">
        <f t="shared" si="120"/>
        <v>0</v>
      </c>
      <c r="AZ459" s="189">
        <f t="shared" si="121"/>
        <v>0</v>
      </c>
      <c r="BA459" s="189">
        <f t="shared" si="122"/>
        <v>0</v>
      </c>
      <c r="BB459" s="190">
        <f t="shared" si="123"/>
        <v>0</v>
      </c>
      <c r="BD459" s="188">
        <f t="shared" si="124"/>
        <v>0</v>
      </c>
      <c r="BE459" s="189">
        <f t="shared" si="125"/>
        <v>0</v>
      </c>
      <c r="BF459" s="189">
        <f t="shared" si="126"/>
        <v>0</v>
      </c>
      <c r="BG459" s="190">
        <f t="shared" si="127"/>
        <v>0</v>
      </c>
      <c r="BH459" s="210"/>
      <c r="BI459" s="188">
        <f t="shared" si="128"/>
        <v>0</v>
      </c>
      <c r="BJ459" s="189">
        <f t="shared" si="129"/>
        <v>0</v>
      </c>
      <c r="BK459" s="189">
        <f t="shared" si="130"/>
        <v>0</v>
      </c>
      <c r="BL459" s="190">
        <f t="shared" si="131"/>
        <v>0</v>
      </c>
      <c r="BN459" s="188">
        <f t="shared" si="132"/>
        <v>0</v>
      </c>
      <c r="BO459" s="189">
        <f t="shared" si="133"/>
        <v>0</v>
      </c>
      <c r="BP459" s="189">
        <f t="shared" si="134"/>
        <v>0</v>
      </c>
      <c r="BQ459" s="190">
        <f t="shared" si="135"/>
        <v>0</v>
      </c>
      <c r="BS459" s="192">
        <f t="shared" si="136"/>
        <v>0</v>
      </c>
      <c r="BT459" s="215">
        <f t="shared" si="137"/>
        <v>0</v>
      </c>
      <c r="BU459" s="216">
        <f t="shared" si="138"/>
        <v>0</v>
      </c>
      <c r="BV459" s="217">
        <f t="shared" si="139"/>
        <v>0</v>
      </c>
      <c r="BX459" s="192">
        <f t="shared" si="140"/>
        <v>0</v>
      </c>
      <c r="BY459" s="215">
        <f t="shared" si="141"/>
        <v>0</v>
      </c>
      <c r="BZ459" s="216">
        <f t="shared" si="142"/>
        <v>0</v>
      </c>
      <c r="CA459" s="217">
        <f t="shared" si="143"/>
        <v>0</v>
      </c>
      <c r="CC459" s="192">
        <f t="shared" si="144"/>
        <v>0</v>
      </c>
      <c r="CD459" s="215">
        <f t="shared" si="145"/>
        <v>0</v>
      </c>
      <c r="CE459" s="216">
        <f t="shared" si="146"/>
        <v>0</v>
      </c>
      <c r="CF459" s="217">
        <f t="shared" si="147"/>
        <v>0</v>
      </c>
      <c r="CH459" s="197">
        <f t="shared" si="148"/>
        <v>0</v>
      </c>
      <c r="CI459" s="16" t="str">
        <f t="shared" si="149"/>
        <v/>
      </c>
      <c r="CJ459">
        <f t="shared" si="156"/>
        <v>0</v>
      </c>
      <c r="CL459" s="197">
        <f t="shared" si="150"/>
        <v>0</v>
      </c>
      <c r="CM459" s="16" t="str">
        <f t="shared" si="151"/>
        <v/>
      </c>
      <c r="CN459">
        <f t="shared" si="152"/>
        <v>0</v>
      </c>
      <c r="CP459" s="197">
        <f t="shared" si="153"/>
        <v>0</v>
      </c>
      <c r="CQ459" s="16" t="str">
        <f t="shared" si="154"/>
        <v/>
      </c>
      <c r="CR459">
        <f t="shared" si="155"/>
        <v>0</v>
      </c>
    </row>
    <row r="460" spans="1:96" ht="15" customHeight="1" thickBot="1">
      <c r="A460" s="85"/>
      <c r="B460" s="87"/>
      <c r="C460" s="64" t="s">
        <v>163</v>
      </c>
      <c r="D460" s="354" t="str">
        <f t="shared" si="102"/>
        <v/>
      </c>
      <c r="E460" s="355"/>
      <c r="F460" s="355"/>
      <c r="G460" s="355"/>
      <c r="H460" s="355"/>
      <c r="I460" s="356"/>
      <c r="J460" s="261" t="str">
        <f t="shared" si="103"/>
        <v/>
      </c>
      <c r="K460" s="261" t="str">
        <f t="shared" si="104"/>
        <v/>
      </c>
      <c r="L460" s="261" t="str">
        <f t="shared" si="105"/>
        <v/>
      </c>
      <c r="M460" s="2"/>
      <c r="N460" s="2"/>
      <c r="O460" s="2"/>
      <c r="P460" s="2"/>
      <c r="Q460" s="2"/>
      <c r="R460" s="2"/>
      <c r="S460" s="2"/>
      <c r="T460" s="2"/>
      <c r="U460" s="2"/>
      <c r="V460" s="2"/>
      <c r="W460" s="2"/>
      <c r="X460" s="2"/>
      <c r="Y460" s="2"/>
      <c r="Z460" s="2"/>
      <c r="AA460" s="2"/>
      <c r="AB460" s="2"/>
      <c r="AC460" s="2"/>
      <c r="AD460" s="2"/>
      <c r="AG460" s="197">
        <f t="shared" si="106"/>
        <v>21</v>
      </c>
      <c r="AH460" s="197">
        <f t="shared" si="107"/>
        <v>0</v>
      </c>
      <c r="AJ460" s="188">
        <f t="shared" si="108"/>
        <v>0</v>
      </c>
      <c r="AK460" s="189">
        <f t="shared" si="109"/>
        <v>0</v>
      </c>
      <c r="AL460" s="189">
        <f t="shared" si="110"/>
        <v>0</v>
      </c>
      <c r="AM460" s="190">
        <f t="shared" si="111"/>
        <v>0</v>
      </c>
      <c r="AN460" s="210"/>
      <c r="AO460" s="188">
        <f t="shared" si="112"/>
        <v>0</v>
      </c>
      <c r="AP460" s="189">
        <f t="shared" si="113"/>
        <v>0</v>
      </c>
      <c r="AQ460" s="189">
        <f t="shared" si="114"/>
        <v>0</v>
      </c>
      <c r="AR460" s="190">
        <f t="shared" si="115"/>
        <v>0</v>
      </c>
      <c r="AT460" s="188">
        <f t="shared" si="116"/>
        <v>0</v>
      </c>
      <c r="AU460" s="189">
        <f t="shared" si="117"/>
        <v>0</v>
      </c>
      <c r="AV460" s="189">
        <f t="shared" si="118"/>
        <v>0</v>
      </c>
      <c r="AW460" s="190">
        <f t="shared" si="119"/>
        <v>0</v>
      </c>
      <c r="AY460" s="188">
        <f t="shared" si="120"/>
        <v>0</v>
      </c>
      <c r="AZ460" s="189">
        <f t="shared" si="121"/>
        <v>0</v>
      </c>
      <c r="BA460" s="189">
        <f t="shared" si="122"/>
        <v>0</v>
      </c>
      <c r="BB460" s="190">
        <f t="shared" si="123"/>
        <v>0</v>
      </c>
      <c r="BD460" s="188">
        <f t="shared" si="124"/>
        <v>0</v>
      </c>
      <c r="BE460" s="189">
        <f t="shared" si="125"/>
        <v>0</v>
      </c>
      <c r="BF460" s="189">
        <f t="shared" si="126"/>
        <v>0</v>
      </c>
      <c r="BG460" s="190">
        <f t="shared" si="127"/>
        <v>0</v>
      </c>
      <c r="BH460" s="210"/>
      <c r="BI460" s="188">
        <f t="shared" si="128"/>
        <v>0</v>
      </c>
      <c r="BJ460" s="189">
        <f t="shared" si="129"/>
        <v>0</v>
      </c>
      <c r="BK460" s="189">
        <f t="shared" si="130"/>
        <v>0</v>
      </c>
      <c r="BL460" s="190">
        <f t="shared" si="131"/>
        <v>0</v>
      </c>
      <c r="BN460" s="188">
        <f t="shared" si="132"/>
        <v>0</v>
      </c>
      <c r="BO460" s="189">
        <f t="shared" si="133"/>
        <v>0</v>
      </c>
      <c r="BP460" s="189">
        <f t="shared" si="134"/>
        <v>0</v>
      </c>
      <c r="BQ460" s="190">
        <f t="shared" si="135"/>
        <v>0</v>
      </c>
      <c r="BS460" s="192">
        <f t="shared" si="136"/>
        <v>0</v>
      </c>
      <c r="BT460" s="215">
        <f t="shared" si="137"/>
        <v>0</v>
      </c>
      <c r="BU460" s="216">
        <f t="shared" si="138"/>
        <v>0</v>
      </c>
      <c r="BV460" s="217">
        <f t="shared" si="139"/>
        <v>0</v>
      </c>
      <c r="BX460" s="192">
        <f t="shared" si="140"/>
        <v>0</v>
      </c>
      <c r="BY460" s="215">
        <f t="shared" si="141"/>
        <v>0</v>
      </c>
      <c r="BZ460" s="216">
        <f t="shared" si="142"/>
        <v>0</v>
      </c>
      <c r="CA460" s="217">
        <f t="shared" si="143"/>
        <v>0</v>
      </c>
      <c r="CC460" s="192">
        <f t="shared" si="144"/>
        <v>0</v>
      </c>
      <c r="CD460" s="215">
        <f t="shared" si="145"/>
        <v>0</v>
      </c>
      <c r="CE460" s="216">
        <f t="shared" si="146"/>
        <v>0</v>
      </c>
      <c r="CF460" s="217">
        <f t="shared" si="147"/>
        <v>0</v>
      </c>
      <c r="CH460" s="197">
        <f t="shared" si="148"/>
        <v>0</v>
      </c>
      <c r="CI460" s="16" t="str">
        <f t="shared" si="149"/>
        <v/>
      </c>
      <c r="CJ460">
        <f t="shared" si="156"/>
        <v>0</v>
      </c>
      <c r="CL460" s="197">
        <f t="shared" si="150"/>
        <v>0</v>
      </c>
      <c r="CM460" s="16" t="str">
        <f t="shared" si="151"/>
        <v/>
      </c>
      <c r="CN460">
        <f t="shared" si="152"/>
        <v>0</v>
      </c>
      <c r="CP460" s="197">
        <f t="shared" si="153"/>
        <v>0</v>
      </c>
      <c r="CQ460" s="16" t="str">
        <f t="shared" si="154"/>
        <v/>
      </c>
      <c r="CR460">
        <f t="shared" si="155"/>
        <v>0</v>
      </c>
    </row>
    <row r="461" spans="1:96" ht="15" customHeight="1" thickBot="1">
      <c r="A461" s="85"/>
      <c r="B461" s="87"/>
      <c r="C461" s="64" t="s">
        <v>164</v>
      </c>
      <c r="D461" s="354" t="str">
        <f t="shared" si="102"/>
        <v/>
      </c>
      <c r="E461" s="355"/>
      <c r="F461" s="355"/>
      <c r="G461" s="355"/>
      <c r="H461" s="355"/>
      <c r="I461" s="356"/>
      <c r="J461" s="261" t="str">
        <f t="shared" si="103"/>
        <v/>
      </c>
      <c r="K461" s="261" t="str">
        <f t="shared" si="104"/>
        <v/>
      </c>
      <c r="L461" s="261" t="str">
        <f t="shared" si="105"/>
        <v/>
      </c>
      <c r="M461" s="2"/>
      <c r="N461" s="2"/>
      <c r="O461" s="2"/>
      <c r="P461" s="2"/>
      <c r="Q461" s="2"/>
      <c r="R461" s="2"/>
      <c r="S461" s="2"/>
      <c r="T461" s="2"/>
      <c r="U461" s="2"/>
      <c r="V461" s="2"/>
      <c r="W461" s="2"/>
      <c r="X461" s="2"/>
      <c r="Y461" s="2"/>
      <c r="Z461" s="2"/>
      <c r="AA461" s="2"/>
      <c r="AB461" s="2"/>
      <c r="AC461" s="2"/>
      <c r="AD461" s="2"/>
      <c r="AG461" s="197">
        <f t="shared" si="106"/>
        <v>21</v>
      </c>
      <c r="AH461" s="197">
        <f t="shared" si="107"/>
        <v>0</v>
      </c>
      <c r="AJ461" s="188">
        <f t="shared" si="108"/>
        <v>0</v>
      </c>
      <c r="AK461" s="189">
        <f t="shared" si="109"/>
        <v>0</v>
      </c>
      <c r="AL461" s="189">
        <f t="shared" si="110"/>
        <v>0</v>
      </c>
      <c r="AM461" s="190">
        <f t="shared" si="111"/>
        <v>0</v>
      </c>
      <c r="AN461" s="210"/>
      <c r="AO461" s="188">
        <f t="shared" si="112"/>
        <v>0</v>
      </c>
      <c r="AP461" s="189">
        <f t="shared" si="113"/>
        <v>0</v>
      </c>
      <c r="AQ461" s="189">
        <f t="shared" si="114"/>
        <v>0</v>
      </c>
      <c r="AR461" s="190">
        <f t="shared" si="115"/>
        <v>0</v>
      </c>
      <c r="AT461" s="188">
        <f t="shared" si="116"/>
        <v>0</v>
      </c>
      <c r="AU461" s="189">
        <f t="shared" si="117"/>
        <v>0</v>
      </c>
      <c r="AV461" s="189">
        <f t="shared" si="118"/>
        <v>0</v>
      </c>
      <c r="AW461" s="190">
        <f t="shared" si="119"/>
        <v>0</v>
      </c>
      <c r="AY461" s="188">
        <f t="shared" si="120"/>
        <v>0</v>
      </c>
      <c r="AZ461" s="189">
        <f t="shared" si="121"/>
        <v>0</v>
      </c>
      <c r="BA461" s="189">
        <f t="shared" si="122"/>
        <v>0</v>
      </c>
      <c r="BB461" s="190">
        <f t="shared" si="123"/>
        <v>0</v>
      </c>
      <c r="BD461" s="188">
        <f t="shared" si="124"/>
        <v>0</v>
      </c>
      <c r="BE461" s="189">
        <f t="shared" si="125"/>
        <v>0</v>
      </c>
      <c r="BF461" s="189">
        <f t="shared" si="126"/>
        <v>0</v>
      </c>
      <c r="BG461" s="190">
        <f t="shared" si="127"/>
        <v>0</v>
      </c>
      <c r="BH461" s="210"/>
      <c r="BI461" s="188">
        <f t="shared" si="128"/>
        <v>0</v>
      </c>
      <c r="BJ461" s="189">
        <f t="shared" si="129"/>
        <v>0</v>
      </c>
      <c r="BK461" s="189">
        <f t="shared" si="130"/>
        <v>0</v>
      </c>
      <c r="BL461" s="190">
        <f t="shared" si="131"/>
        <v>0</v>
      </c>
      <c r="BN461" s="188">
        <f t="shared" si="132"/>
        <v>0</v>
      </c>
      <c r="BO461" s="189">
        <f t="shared" si="133"/>
        <v>0</v>
      </c>
      <c r="BP461" s="189">
        <f t="shared" si="134"/>
        <v>0</v>
      </c>
      <c r="BQ461" s="190">
        <f t="shared" si="135"/>
        <v>0</v>
      </c>
      <c r="BS461" s="192">
        <f t="shared" si="136"/>
        <v>0</v>
      </c>
      <c r="BT461" s="215">
        <f t="shared" si="137"/>
        <v>0</v>
      </c>
      <c r="BU461" s="216">
        <f t="shared" si="138"/>
        <v>0</v>
      </c>
      <c r="BV461" s="217">
        <f t="shared" si="139"/>
        <v>0</v>
      </c>
      <c r="BX461" s="192">
        <f t="shared" si="140"/>
        <v>0</v>
      </c>
      <c r="BY461" s="215">
        <f t="shared" si="141"/>
        <v>0</v>
      </c>
      <c r="BZ461" s="216">
        <f t="shared" si="142"/>
        <v>0</v>
      </c>
      <c r="CA461" s="217">
        <f t="shared" si="143"/>
        <v>0</v>
      </c>
      <c r="CC461" s="192">
        <f t="shared" si="144"/>
        <v>0</v>
      </c>
      <c r="CD461" s="215">
        <f t="shared" si="145"/>
        <v>0</v>
      </c>
      <c r="CE461" s="216">
        <f t="shared" si="146"/>
        <v>0</v>
      </c>
      <c r="CF461" s="217">
        <f t="shared" si="147"/>
        <v>0</v>
      </c>
      <c r="CH461" s="197">
        <f t="shared" si="148"/>
        <v>0</v>
      </c>
      <c r="CI461" s="16" t="str">
        <f t="shared" si="149"/>
        <v/>
      </c>
      <c r="CJ461">
        <f t="shared" si="156"/>
        <v>0</v>
      </c>
      <c r="CL461" s="197">
        <f t="shared" si="150"/>
        <v>0</v>
      </c>
      <c r="CM461" s="16" t="str">
        <f t="shared" si="151"/>
        <v/>
      </c>
      <c r="CN461">
        <f t="shared" si="152"/>
        <v>0</v>
      </c>
      <c r="CP461" s="197">
        <f t="shared" si="153"/>
        <v>0</v>
      </c>
      <c r="CQ461" s="16" t="str">
        <f t="shared" si="154"/>
        <v/>
      </c>
      <c r="CR461">
        <f t="shared" si="155"/>
        <v>0</v>
      </c>
    </row>
    <row r="462" spans="1:96" ht="15" customHeight="1" thickBot="1">
      <c r="A462" s="85"/>
      <c r="B462" s="87"/>
      <c r="C462" s="64" t="s">
        <v>165</v>
      </c>
      <c r="D462" s="354" t="str">
        <f t="shared" si="102"/>
        <v/>
      </c>
      <c r="E462" s="355"/>
      <c r="F462" s="355"/>
      <c r="G462" s="355"/>
      <c r="H462" s="355"/>
      <c r="I462" s="356"/>
      <c r="J462" s="261" t="str">
        <f t="shared" si="103"/>
        <v/>
      </c>
      <c r="K462" s="261" t="str">
        <f t="shared" si="104"/>
        <v/>
      </c>
      <c r="L462" s="261" t="str">
        <f t="shared" si="105"/>
        <v/>
      </c>
      <c r="M462" s="2"/>
      <c r="N462" s="2"/>
      <c r="O462" s="2"/>
      <c r="P462" s="2"/>
      <c r="Q462" s="2"/>
      <c r="R462" s="2"/>
      <c r="S462" s="2"/>
      <c r="T462" s="2"/>
      <c r="U462" s="2"/>
      <c r="V462" s="2"/>
      <c r="W462" s="2"/>
      <c r="X462" s="2"/>
      <c r="Y462" s="2"/>
      <c r="Z462" s="2"/>
      <c r="AA462" s="2"/>
      <c r="AB462" s="2"/>
      <c r="AC462" s="2"/>
      <c r="AD462" s="2"/>
      <c r="AG462" s="197">
        <f t="shared" si="106"/>
        <v>21</v>
      </c>
      <c r="AH462" s="197">
        <f t="shared" si="107"/>
        <v>0</v>
      </c>
      <c r="AJ462" s="188">
        <f t="shared" si="108"/>
        <v>0</v>
      </c>
      <c r="AK462" s="189">
        <f t="shared" si="109"/>
        <v>0</v>
      </c>
      <c r="AL462" s="189">
        <f t="shared" si="110"/>
        <v>0</v>
      </c>
      <c r="AM462" s="190">
        <f t="shared" si="111"/>
        <v>0</v>
      </c>
      <c r="AN462" s="210"/>
      <c r="AO462" s="188">
        <f t="shared" si="112"/>
        <v>0</v>
      </c>
      <c r="AP462" s="189">
        <f t="shared" si="113"/>
        <v>0</v>
      </c>
      <c r="AQ462" s="189">
        <f t="shared" si="114"/>
        <v>0</v>
      </c>
      <c r="AR462" s="190">
        <f t="shared" si="115"/>
        <v>0</v>
      </c>
      <c r="AT462" s="188">
        <f t="shared" si="116"/>
        <v>0</v>
      </c>
      <c r="AU462" s="189">
        <f t="shared" si="117"/>
        <v>0</v>
      </c>
      <c r="AV462" s="189">
        <f t="shared" si="118"/>
        <v>0</v>
      </c>
      <c r="AW462" s="190">
        <f t="shared" si="119"/>
        <v>0</v>
      </c>
      <c r="AY462" s="188">
        <f t="shared" si="120"/>
        <v>0</v>
      </c>
      <c r="AZ462" s="189">
        <f t="shared" si="121"/>
        <v>0</v>
      </c>
      <c r="BA462" s="189">
        <f t="shared" si="122"/>
        <v>0</v>
      </c>
      <c r="BB462" s="190">
        <f t="shared" si="123"/>
        <v>0</v>
      </c>
      <c r="BD462" s="188">
        <f t="shared" si="124"/>
        <v>0</v>
      </c>
      <c r="BE462" s="189">
        <f t="shared" si="125"/>
        <v>0</v>
      </c>
      <c r="BF462" s="189">
        <f t="shared" si="126"/>
        <v>0</v>
      </c>
      <c r="BG462" s="190">
        <f t="shared" si="127"/>
        <v>0</v>
      </c>
      <c r="BH462" s="210"/>
      <c r="BI462" s="188">
        <f t="shared" si="128"/>
        <v>0</v>
      </c>
      <c r="BJ462" s="189">
        <f t="shared" si="129"/>
        <v>0</v>
      </c>
      <c r="BK462" s="189">
        <f t="shared" si="130"/>
        <v>0</v>
      </c>
      <c r="BL462" s="190">
        <f t="shared" si="131"/>
        <v>0</v>
      </c>
      <c r="BN462" s="188">
        <f t="shared" si="132"/>
        <v>0</v>
      </c>
      <c r="BO462" s="189">
        <f t="shared" si="133"/>
        <v>0</v>
      </c>
      <c r="BP462" s="189">
        <f t="shared" si="134"/>
        <v>0</v>
      </c>
      <c r="BQ462" s="190">
        <f t="shared" si="135"/>
        <v>0</v>
      </c>
      <c r="BS462" s="192">
        <f t="shared" si="136"/>
        <v>0</v>
      </c>
      <c r="BT462" s="215">
        <f t="shared" si="137"/>
        <v>0</v>
      </c>
      <c r="BU462" s="216">
        <f t="shared" si="138"/>
        <v>0</v>
      </c>
      <c r="BV462" s="217">
        <f t="shared" si="139"/>
        <v>0</v>
      </c>
      <c r="BX462" s="192">
        <f t="shared" si="140"/>
        <v>0</v>
      </c>
      <c r="BY462" s="215">
        <f t="shared" si="141"/>
        <v>0</v>
      </c>
      <c r="BZ462" s="216">
        <f t="shared" si="142"/>
        <v>0</v>
      </c>
      <c r="CA462" s="217">
        <f t="shared" si="143"/>
        <v>0</v>
      </c>
      <c r="CC462" s="192">
        <f t="shared" si="144"/>
        <v>0</v>
      </c>
      <c r="CD462" s="215">
        <f t="shared" si="145"/>
        <v>0</v>
      </c>
      <c r="CE462" s="216">
        <f t="shared" si="146"/>
        <v>0</v>
      </c>
      <c r="CF462" s="217">
        <f t="shared" si="147"/>
        <v>0</v>
      </c>
      <c r="CH462" s="197">
        <f t="shared" si="148"/>
        <v>0</v>
      </c>
      <c r="CI462" s="16" t="str">
        <f t="shared" si="149"/>
        <v/>
      </c>
      <c r="CJ462">
        <f t="shared" si="156"/>
        <v>0</v>
      </c>
      <c r="CL462" s="197">
        <f t="shared" si="150"/>
        <v>0</v>
      </c>
      <c r="CM462" s="16" t="str">
        <f t="shared" si="151"/>
        <v/>
      </c>
      <c r="CN462">
        <f t="shared" si="152"/>
        <v>0</v>
      </c>
      <c r="CP462" s="197">
        <f t="shared" si="153"/>
        <v>0</v>
      </c>
      <c r="CQ462" s="16" t="str">
        <f t="shared" si="154"/>
        <v/>
      </c>
      <c r="CR462">
        <f t="shared" si="155"/>
        <v>0</v>
      </c>
    </row>
    <row r="463" spans="1:96" ht="15" customHeight="1" thickBot="1">
      <c r="A463" s="85"/>
      <c r="B463" s="87"/>
      <c r="C463" s="64" t="s">
        <v>166</v>
      </c>
      <c r="D463" s="354" t="str">
        <f t="shared" si="102"/>
        <v/>
      </c>
      <c r="E463" s="355"/>
      <c r="F463" s="355"/>
      <c r="G463" s="355"/>
      <c r="H463" s="355"/>
      <c r="I463" s="356"/>
      <c r="J463" s="261" t="str">
        <f t="shared" si="103"/>
        <v/>
      </c>
      <c r="K463" s="261" t="str">
        <f t="shared" si="104"/>
        <v/>
      </c>
      <c r="L463" s="261" t="str">
        <f t="shared" si="105"/>
        <v/>
      </c>
      <c r="M463" s="2"/>
      <c r="N463" s="2"/>
      <c r="O463" s="2"/>
      <c r="P463" s="2"/>
      <c r="Q463" s="2"/>
      <c r="R463" s="2"/>
      <c r="S463" s="2"/>
      <c r="T463" s="2"/>
      <c r="U463" s="2"/>
      <c r="V463" s="2"/>
      <c r="W463" s="2"/>
      <c r="X463" s="2"/>
      <c r="Y463" s="2"/>
      <c r="Z463" s="2"/>
      <c r="AA463" s="2"/>
      <c r="AB463" s="2"/>
      <c r="AC463" s="2"/>
      <c r="AD463" s="2"/>
      <c r="AG463" s="197">
        <f t="shared" si="106"/>
        <v>21</v>
      </c>
      <c r="AH463" s="197">
        <f t="shared" si="107"/>
        <v>0</v>
      </c>
      <c r="AJ463" s="188">
        <f t="shared" si="108"/>
        <v>0</v>
      </c>
      <c r="AK463" s="189">
        <f t="shared" si="109"/>
        <v>0</v>
      </c>
      <c r="AL463" s="189">
        <f t="shared" si="110"/>
        <v>0</v>
      </c>
      <c r="AM463" s="190">
        <f t="shared" si="111"/>
        <v>0</v>
      </c>
      <c r="AN463" s="210"/>
      <c r="AO463" s="188">
        <f t="shared" si="112"/>
        <v>0</v>
      </c>
      <c r="AP463" s="189">
        <f t="shared" si="113"/>
        <v>0</v>
      </c>
      <c r="AQ463" s="189">
        <f t="shared" si="114"/>
        <v>0</v>
      </c>
      <c r="AR463" s="190">
        <f t="shared" si="115"/>
        <v>0</v>
      </c>
      <c r="AT463" s="188">
        <f t="shared" si="116"/>
        <v>0</v>
      </c>
      <c r="AU463" s="189">
        <f t="shared" si="117"/>
        <v>0</v>
      </c>
      <c r="AV463" s="189">
        <f t="shared" si="118"/>
        <v>0</v>
      </c>
      <c r="AW463" s="190">
        <f t="shared" si="119"/>
        <v>0</v>
      </c>
      <c r="AY463" s="188">
        <f t="shared" si="120"/>
        <v>0</v>
      </c>
      <c r="AZ463" s="189">
        <f t="shared" si="121"/>
        <v>0</v>
      </c>
      <c r="BA463" s="189">
        <f t="shared" si="122"/>
        <v>0</v>
      </c>
      <c r="BB463" s="190">
        <f t="shared" si="123"/>
        <v>0</v>
      </c>
      <c r="BD463" s="188">
        <f t="shared" si="124"/>
        <v>0</v>
      </c>
      <c r="BE463" s="189">
        <f t="shared" si="125"/>
        <v>0</v>
      </c>
      <c r="BF463" s="189">
        <f t="shared" si="126"/>
        <v>0</v>
      </c>
      <c r="BG463" s="190">
        <f t="shared" si="127"/>
        <v>0</v>
      </c>
      <c r="BH463" s="210"/>
      <c r="BI463" s="188">
        <f t="shared" si="128"/>
        <v>0</v>
      </c>
      <c r="BJ463" s="189">
        <f t="shared" si="129"/>
        <v>0</v>
      </c>
      <c r="BK463" s="189">
        <f t="shared" si="130"/>
        <v>0</v>
      </c>
      <c r="BL463" s="190">
        <f t="shared" si="131"/>
        <v>0</v>
      </c>
      <c r="BN463" s="188">
        <f t="shared" si="132"/>
        <v>0</v>
      </c>
      <c r="BO463" s="189">
        <f t="shared" si="133"/>
        <v>0</v>
      </c>
      <c r="BP463" s="189">
        <f t="shared" si="134"/>
        <v>0</v>
      </c>
      <c r="BQ463" s="190">
        <f t="shared" si="135"/>
        <v>0</v>
      </c>
      <c r="BS463" s="192">
        <f t="shared" si="136"/>
        <v>0</v>
      </c>
      <c r="BT463" s="215">
        <f t="shared" si="137"/>
        <v>0</v>
      </c>
      <c r="BU463" s="216">
        <f t="shared" si="138"/>
        <v>0</v>
      </c>
      <c r="BV463" s="217">
        <f t="shared" si="139"/>
        <v>0</v>
      </c>
      <c r="BX463" s="192">
        <f t="shared" si="140"/>
        <v>0</v>
      </c>
      <c r="BY463" s="215">
        <f t="shared" si="141"/>
        <v>0</v>
      </c>
      <c r="BZ463" s="216">
        <f t="shared" si="142"/>
        <v>0</v>
      </c>
      <c r="CA463" s="217">
        <f t="shared" si="143"/>
        <v>0</v>
      </c>
      <c r="CC463" s="192">
        <f t="shared" si="144"/>
        <v>0</v>
      </c>
      <c r="CD463" s="215">
        <f t="shared" si="145"/>
        <v>0</v>
      </c>
      <c r="CE463" s="216">
        <f t="shared" si="146"/>
        <v>0</v>
      </c>
      <c r="CF463" s="217">
        <f t="shared" si="147"/>
        <v>0</v>
      </c>
      <c r="CH463" s="197">
        <f t="shared" si="148"/>
        <v>0</v>
      </c>
      <c r="CI463" s="16" t="str">
        <f t="shared" si="149"/>
        <v/>
      </c>
      <c r="CJ463">
        <f t="shared" si="156"/>
        <v>0</v>
      </c>
      <c r="CL463" s="197">
        <f t="shared" si="150"/>
        <v>0</v>
      </c>
      <c r="CM463" s="16" t="str">
        <f t="shared" si="151"/>
        <v/>
      </c>
      <c r="CN463">
        <f t="shared" si="152"/>
        <v>0</v>
      </c>
      <c r="CP463" s="197">
        <f t="shared" si="153"/>
        <v>0</v>
      </c>
      <c r="CQ463" s="16" t="str">
        <f t="shared" si="154"/>
        <v/>
      </c>
      <c r="CR463">
        <f t="shared" si="155"/>
        <v>0</v>
      </c>
    </row>
    <row r="464" spans="1:96" ht="15" customHeight="1" thickBot="1">
      <c r="A464" s="85"/>
      <c r="B464" s="87"/>
      <c r="C464" s="64" t="s">
        <v>167</v>
      </c>
      <c r="D464" s="354" t="str">
        <f t="shared" si="102"/>
        <v/>
      </c>
      <c r="E464" s="355"/>
      <c r="F464" s="355"/>
      <c r="G464" s="355"/>
      <c r="H464" s="355"/>
      <c r="I464" s="356"/>
      <c r="J464" s="261" t="str">
        <f t="shared" si="103"/>
        <v/>
      </c>
      <c r="K464" s="261" t="str">
        <f t="shared" si="104"/>
        <v/>
      </c>
      <c r="L464" s="261" t="str">
        <f t="shared" si="105"/>
        <v/>
      </c>
      <c r="M464" s="2"/>
      <c r="N464" s="2"/>
      <c r="O464" s="2"/>
      <c r="P464" s="2"/>
      <c r="Q464" s="2"/>
      <c r="R464" s="2"/>
      <c r="S464" s="2"/>
      <c r="T464" s="2"/>
      <c r="U464" s="2"/>
      <c r="V464" s="2"/>
      <c r="W464" s="2"/>
      <c r="X464" s="2"/>
      <c r="Y464" s="2"/>
      <c r="Z464" s="2"/>
      <c r="AA464" s="2"/>
      <c r="AB464" s="2"/>
      <c r="AC464" s="2"/>
      <c r="AD464" s="2"/>
      <c r="AG464" s="197">
        <f t="shared" si="106"/>
        <v>21</v>
      </c>
      <c r="AH464" s="197">
        <f t="shared" si="107"/>
        <v>0</v>
      </c>
      <c r="AJ464" s="188">
        <f t="shared" si="108"/>
        <v>0</v>
      </c>
      <c r="AK464" s="189">
        <f t="shared" si="109"/>
        <v>0</v>
      </c>
      <c r="AL464" s="189">
        <f t="shared" si="110"/>
        <v>0</v>
      </c>
      <c r="AM464" s="190">
        <f t="shared" si="111"/>
        <v>0</v>
      </c>
      <c r="AN464" s="210"/>
      <c r="AO464" s="188">
        <f t="shared" si="112"/>
        <v>0</v>
      </c>
      <c r="AP464" s="189">
        <f t="shared" si="113"/>
        <v>0</v>
      </c>
      <c r="AQ464" s="189">
        <f t="shared" si="114"/>
        <v>0</v>
      </c>
      <c r="AR464" s="190">
        <f t="shared" si="115"/>
        <v>0</v>
      </c>
      <c r="AT464" s="188">
        <f t="shared" si="116"/>
        <v>0</v>
      </c>
      <c r="AU464" s="189">
        <f t="shared" si="117"/>
        <v>0</v>
      </c>
      <c r="AV464" s="189">
        <f t="shared" si="118"/>
        <v>0</v>
      </c>
      <c r="AW464" s="190">
        <f t="shared" si="119"/>
        <v>0</v>
      </c>
      <c r="AY464" s="188">
        <f t="shared" si="120"/>
        <v>0</v>
      </c>
      <c r="AZ464" s="189">
        <f t="shared" si="121"/>
        <v>0</v>
      </c>
      <c r="BA464" s="189">
        <f t="shared" si="122"/>
        <v>0</v>
      </c>
      <c r="BB464" s="190">
        <f t="shared" si="123"/>
        <v>0</v>
      </c>
      <c r="BD464" s="188">
        <f t="shared" si="124"/>
        <v>0</v>
      </c>
      <c r="BE464" s="189">
        <f t="shared" si="125"/>
        <v>0</v>
      </c>
      <c r="BF464" s="189">
        <f t="shared" si="126"/>
        <v>0</v>
      </c>
      <c r="BG464" s="190">
        <f t="shared" si="127"/>
        <v>0</v>
      </c>
      <c r="BH464" s="210"/>
      <c r="BI464" s="188">
        <f t="shared" si="128"/>
        <v>0</v>
      </c>
      <c r="BJ464" s="189">
        <f t="shared" si="129"/>
        <v>0</v>
      </c>
      <c r="BK464" s="189">
        <f t="shared" si="130"/>
        <v>0</v>
      </c>
      <c r="BL464" s="190">
        <f t="shared" si="131"/>
        <v>0</v>
      </c>
      <c r="BN464" s="188">
        <f t="shared" si="132"/>
        <v>0</v>
      </c>
      <c r="BO464" s="189">
        <f t="shared" si="133"/>
        <v>0</v>
      </c>
      <c r="BP464" s="189">
        <f t="shared" si="134"/>
        <v>0</v>
      </c>
      <c r="BQ464" s="190">
        <f t="shared" si="135"/>
        <v>0</v>
      </c>
      <c r="BS464" s="192">
        <f t="shared" si="136"/>
        <v>0</v>
      </c>
      <c r="BT464" s="215">
        <f t="shared" si="137"/>
        <v>0</v>
      </c>
      <c r="BU464" s="216">
        <f t="shared" si="138"/>
        <v>0</v>
      </c>
      <c r="BV464" s="217">
        <f t="shared" si="139"/>
        <v>0</v>
      </c>
      <c r="BX464" s="192">
        <f t="shared" si="140"/>
        <v>0</v>
      </c>
      <c r="BY464" s="215">
        <f t="shared" si="141"/>
        <v>0</v>
      </c>
      <c r="BZ464" s="216">
        <f t="shared" si="142"/>
        <v>0</v>
      </c>
      <c r="CA464" s="217">
        <f t="shared" si="143"/>
        <v>0</v>
      </c>
      <c r="CC464" s="192">
        <f t="shared" si="144"/>
        <v>0</v>
      </c>
      <c r="CD464" s="215">
        <f t="shared" si="145"/>
        <v>0</v>
      </c>
      <c r="CE464" s="216">
        <f t="shared" si="146"/>
        <v>0</v>
      </c>
      <c r="CF464" s="217">
        <f t="shared" si="147"/>
        <v>0</v>
      </c>
      <c r="CH464" s="197">
        <f t="shared" si="148"/>
        <v>0</v>
      </c>
      <c r="CI464" s="16" t="str">
        <f t="shared" si="149"/>
        <v/>
      </c>
      <c r="CJ464">
        <f t="shared" si="156"/>
        <v>0</v>
      </c>
      <c r="CL464" s="197">
        <f t="shared" si="150"/>
        <v>0</v>
      </c>
      <c r="CM464" s="16" t="str">
        <f t="shared" si="151"/>
        <v/>
      </c>
      <c r="CN464">
        <f t="shared" si="152"/>
        <v>0</v>
      </c>
      <c r="CP464" s="197">
        <f t="shared" si="153"/>
        <v>0</v>
      </c>
      <c r="CQ464" s="16" t="str">
        <f t="shared" si="154"/>
        <v/>
      </c>
      <c r="CR464">
        <f t="shared" si="155"/>
        <v>0</v>
      </c>
    </row>
    <row r="465" spans="1:96" ht="15" customHeight="1" thickBot="1">
      <c r="A465" s="85"/>
      <c r="B465" s="87"/>
      <c r="C465" s="64" t="s">
        <v>168</v>
      </c>
      <c r="D465" s="354" t="str">
        <f t="shared" si="102"/>
        <v/>
      </c>
      <c r="E465" s="355"/>
      <c r="F465" s="355"/>
      <c r="G465" s="355"/>
      <c r="H465" s="355"/>
      <c r="I465" s="356"/>
      <c r="J465" s="261" t="str">
        <f t="shared" si="103"/>
        <v/>
      </c>
      <c r="K465" s="261" t="str">
        <f t="shared" si="104"/>
        <v/>
      </c>
      <c r="L465" s="261" t="str">
        <f t="shared" si="105"/>
        <v/>
      </c>
      <c r="M465" s="2"/>
      <c r="N465" s="2"/>
      <c r="O465" s="2"/>
      <c r="P465" s="2"/>
      <c r="Q465" s="2"/>
      <c r="R465" s="2"/>
      <c r="S465" s="2"/>
      <c r="T465" s="2"/>
      <c r="U465" s="2"/>
      <c r="V465" s="2"/>
      <c r="W465" s="2"/>
      <c r="X465" s="2"/>
      <c r="Y465" s="2"/>
      <c r="Z465" s="2"/>
      <c r="AA465" s="2"/>
      <c r="AB465" s="2"/>
      <c r="AC465" s="2"/>
      <c r="AD465" s="2"/>
      <c r="AG465" s="197">
        <f t="shared" si="106"/>
        <v>21</v>
      </c>
      <c r="AH465" s="197">
        <f t="shared" si="107"/>
        <v>0</v>
      </c>
      <c r="AJ465" s="188">
        <f t="shared" si="108"/>
        <v>0</v>
      </c>
      <c r="AK465" s="189">
        <f t="shared" si="109"/>
        <v>0</v>
      </c>
      <c r="AL465" s="189">
        <f t="shared" si="110"/>
        <v>0</v>
      </c>
      <c r="AM465" s="190">
        <f t="shared" si="111"/>
        <v>0</v>
      </c>
      <c r="AN465" s="210"/>
      <c r="AO465" s="188">
        <f t="shared" si="112"/>
        <v>0</v>
      </c>
      <c r="AP465" s="189">
        <f t="shared" si="113"/>
        <v>0</v>
      </c>
      <c r="AQ465" s="189">
        <f t="shared" si="114"/>
        <v>0</v>
      </c>
      <c r="AR465" s="190">
        <f t="shared" si="115"/>
        <v>0</v>
      </c>
      <c r="AT465" s="188">
        <f t="shared" si="116"/>
        <v>0</v>
      </c>
      <c r="AU465" s="189">
        <f t="shared" si="117"/>
        <v>0</v>
      </c>
      <c r="AV465" s="189">
        <f t="shared" si="118"/>
        <v>0</v>
      </c>
      <c r="AW465" s="190">
        <f t="shared" si="119"/>
        <v>0</v>
      </c>
      <c r="AY465" s="188">
        <f t="shared" si="120"/>
        <v>0</v>
      </c>
      <c r="AZ465" s="189">
        <f t="shared" si="121"/>
        <v>0</v>
      </c>
      <c r="BA465" s="189">
        <f t="shared" si="122"/>
        <v>0</v>
      </c>
      <c r="BB465" s="190">
        <f t="shared" si="123"/>
        <v>0</v>
      </c>
      <c r="BD465" s="188">
        <f t="shared" si="124"/>
        <v>0</v>
      </c>
      <c r="BE465" s="189">
        <f t="shared" si="125"/>
        <v>0</v>
      </c>
      <c r="BF465" s="189">
        <f t="shared" si="126"/>
        <v>0</v>
      </c>
      <c r="BG465" s="190">
        <f t="shared" si="127"/>
        <v>0</v>
      </c>
      <c r="BH465" s="210"/>
      <c r="BI465" s="188">
        <f t="shared" si="128"/>
        <v>0</v>
      </c>
      <c r="BJ465" s="189">
        <f t="shared" si="129"/>
        <v>0</v>
      </c>
      <c r="BK465" s="189">
        <f t="shared" si="130"/>
        <v>0</v>
      </c>
      <c r="BL465" s="190">
        <f t="shared" si="131"/>
        <v>0</v>
      </c>
      <c r="BN465" s="188">
        <f t="shared" si="132"/>
        <v>0</v>
      </c>
      <c r="BO465" s="189">
        <f t="shared" si="133"/>
        <v>0</v>
      </c>
      <c r="BP465" s="189">
        <f t="shared" si="134"/>
        <v>0</v>
      </c>
      <c r="BQ465" s="190">
        <f t="shared" si="135"/>
        <v>0</v>
      </c>
      <c r="BS465" s="192">
        <f t="shared" si="136"/>
        <v>0</v>
      </c>
      <c r="BT465" s="215">
        <f t="shared" si="137"/>
        <v>0</v>
      </c>
      <c r="BU465" s="216">
        <f t="shared" si="138"/>
        <v>0</v>
      </c>
      <c r="BV465" s="217">
        <f t="shared" si="139"/>
        <v>0</v>
      </c>
      <c r="BX465" s="192">
        <f t="shared" si="140"/>
        <v>0</v>
      </c>
      <c r="BY465" s="215">
        <f t="shared" si="141"/>
        <v>0</v>
      </c>
      <c r="BZ465" s="216">
        <f t="shared" si="142"/>
        <v>0</v>
      </c>
      <c r="CA465" s="217">
        <f t="shared" si="143"/>
        <v>0</v>
      </c>
      <c r="CC465" s="192">
        <f t="shared" si="144"/>
        <v>0</v>
      </c>
      <c r="CD465" s="215">
        <f t="shared" si="145"/>
        <v>0</v>
      </c>
      <c r="CE465" s="216">
        <f t="shared" si="146"/>
        <v>0</v>
      </c>
      <c r="CF465" s="217">
        <f t="shared" si="147"/>
        <v>0</v>
      </c>
      <c r="CH465" s="197">
        <f t="shared" si="148"/>
        <v>0</v>
      </c>
      <c r="CI465" s="16" t="str">
        <f t="shared" si="149"/>
        <v/>
      </c>
      <c r="CJ465">
        <f t="shared" si="156"/>
        <v>0</v>
      </c>
      <c r="CL465" s="197">
        <f t="shared" si="150"/>
        <v>0</v>
      </c>
      <c r="CM465" s="16" t="str">
        <f t="shared" si="151"/>
        <v/>
      </c>
      <c r="CN465">
        <f t="shared" si="152"/>
        <v>0</v>
      </c>
      <c r="CP465" s="197">
        <f t="shared" si="153"/>
        <v>0</v>
      </c>
      <c r="CQ465" s="16" t="str">
        <f t="shared" si="154"/>
        <v/>
      </c>
      <c r="CR465">
        <f t="shared" si="155"/>
        <v>0</v>
      </c>
    </row>
    <row r="466" spans="1:96" ht="15" customHeight="1" thickBot="1">
      <c r="A466" s="85"/>
      <c r="B466" s="87"/>
      <c r="C466" s="64" t="s">
        <v>169</v>
      </c>
      <c r="D466" s="354" t="str">
        <f t="shared" si="102"/>
        <v/>
      </c>
      <c r="E466" s="355"/>
      <c r="F466" s="355"/>
      <c r="G466" s="355"/>
      <c r="H466" s="355"/>
      <c r="I466" s="356"/>
      <c r="J466" s="261" t="str">
        <f t="shared" si="103"/>
        <v/>
      </c>
      <c r="K466" s="261" t="str">
        <f t="shared" si="104"/>
        <v/>
      </c>
      <c r="L466" s="261" t="str">
        <f t="shared" si="105"/>
        <v/>
      </c>
      <c r="M466" s="2"/>
      <c r="N466" s="2"/>
      <c r="O466" s="2"/>
      <c r="P466" s="2"/>
      <c r="Q466" s="2"/>
      <c r="R466" s="2"/>
      <c r="S466" s="2"/>
      <c r="T466" s="2"/>
      <c r="U466" s="2"/>
      <c r="V466" s="2"/>
      <c r="W466" s="2"/>
      <c r="X466" s="2"/>
      <c r="Y466" s="2"/>
      <c r="Z466" s="2"/>
      <c r="AA466" s="2"/>
      <c r="AB466" s="2"/>
      <c r="AC466" s="2"/>
      <c r="AD466" s="2"/>
      <c r="AG466" s="197">
        <f t="shared" si="106"/>
        <v>21</v>
      </c>
      <c r="AH466" s="197">
        <f t="shared" si="107"/>
        <v>0</v>
      </c>
      <c r="AJ466" s="188">
        <f t="shared" si="108"/>
        <v>0</v>
      </c>
      <c r="AK466" s="189">
        <f t="shared" si="109"/>
        <v>0</v>
      </c>
      <c r="AL466" s="189">
        <f t="shared" si="110"/>
        <v>0</v>
      </c>
      <c r="AM466" s="190">
        <f t="shared" si="111"/>
        <v>0</v>
      </c>
      <c r="AN466" s="210"/>
      <c r="AO466" s="188">
        <f t="shared" si="112"/>
        <v>0</v>
      </c>
      <c r="AP466" s="189">
        <f t="shared" si="113"/>
        <v>0</v>
      </c>
      <c r="AQ466" s="189">
        <f t="shared" si="114"/>
        <v>0</v>
      </c>
      <c r="AR466" s="190">
        <f t="shared" si="115"/>
        <v>0</v>
      </c>
      <c r="AT466" s="188">
        <f t="shared" si="116"/>
        <v>0</v>
      </c>
      <c r="AU466" s="189">
        <f t="shared" si="117"/>
        <v>0</v>
      </c>
      <c r="AV466" s="189">
        <f t="shared" si="118"/>
        <v>0</v>
      </c>
      <c r="AW466" s="190">
        <f t="shared" si="119"/>
        <v>0</v>
      </c>
      <c r="AY466" s="188">
        <f t="shared" si="120"/>
        <v>0</v>
      </c>
      <c r="AZ466" s="189">
        <f t="shared" si="121"/>
        <v>0</v>
      </c>
      <c r="BA466" s="189">
        <f t="shared" si="122"/>
        <v>0</v>
      </c>
      <c r="BB466" s="190">
        <f t="shared" si="123"/>
        <v>0</v>
      </c>
      <c r="BD466" s="188">
        <f t="shared" si="124"/>
        <v>0</v>
      </c>
      <c r="BE466" s="189">
        <f t="shared" si="125"/>
        <v>0</v>
      </c>
      <c r="BF466" s="189">
        <f t="shared" si="126"/>
        <v>0</v>
      </c>
      <c r="BG466" s="190">
        <f t="shared" si="127"/>
        <v>0</v>
      </c>
      <c r="BH466" s="210"/>
      <c r="BI466" s="188">
        <f t="shared" si="128"/>
        <v>0</v>
      </c>
      <c r="BJ466" s="189">
        <f t="shared" si="129"/>
        <v>0</v>
      </c>
      <c r="BK466" s="189">
        <f t="shared" si="130"/>
        <v>0</v>
      </c>
      <c r="BL466" s="190">
        <f t="shared" si="131"/>
        <v>0</v>
      </c>
      <c r="BN466" s="188">
        <f t="shared" si="132"/>
        <v>0</v>
      </c>
      <c r="BO466" s="189">
        <f t="shared" si="133"/>
        <v>0</v>
      </c>
      <c r="BP466" s="189">
        <f t="shared" si="134"/>
        <v>0</v>
      </c>
      <c r="BQ466" s="190">
        <f t="shared" si="135"/>
        <v>0</v>
      </c>
      <c r="BS466" s="192">
        <f t="shared" si="136"/>
        <v>0</v>
      </c>
      <c r="BT466" s="215">
        <f t="shared" si="137"/>
        <v>0</v>
      </c>
      <c r="BU466" s="216">
        <f t="shared" si="138"/>
        <v>0</v>
      </c>
      <c r="BV466" s="217">
        <f t="shared" si="139"/>
        <v>0</v>
      </c>
      <c r="BX466" s="192">
        <f t="shared" si="140"/>
        <v>0</v>
      </c>
      <c r="BY466" s="215">
        <f t="shared" si="141"/>
        <v>0</v>
      </c>
      <c r="BZ466" s="216">
        <f t="shared" si="142"/>
        <v>0</v>
      </c>
      <c r="CA466" s="217">
        <f t="shared" si="143"/>
        <v>0</v>
      </c>
      <c r="CC466" s="192">
        <f t="shared" si="144"/>
        <v>0</v>
      </c>
      <c r="CD466" s="215">
        <f t="shared" si="145"/>
        <v>0</v>
      </c>
      <c r="CE466" s="216">
        <f t="shared" si="146"/>
        <v>0</v>
      </c>
      <c r="CF466" s="217">
        <f t="shared" si="147"/>
        <v>0</v>
      </c>
      <c r="CH466" s="197">
        <f t="shared" si="148"/>
        <v>0</v>
      </c>
      <c r="CI466" s="16" t="str">
        <f t="shared" si="149"/>
        <v/>
      </c>
      <c r="CJ466">
        <f t="shared" si="156"/>
        <v>0</v>
      </c>
      <c r="CL466" s="197">
        <f t="shared" si="150"/>
        <v>0</v>
      </c>
      <c r="CM466" s="16" t="str">
        <f t="shared" si="151"/>
        <v/>
      </c>
      <c r="CN466">
        <f t="shared" si="152"/>
        <v>0</v>
      </c>
      <c r="CP466" s="197">
        <f t="shared" si="153"/>
        <v>0</v>
      </c>
      <c r="CQ466" s="16" t="str">
        <f t="shared" si="154"/>
        <v/>
      </c>
      <c r="CR466">
        <f t="shared" si="155"/>
        <v>0</v>
      </c>
    </row>
    <row r="467" spans="1:96" ht="15" customHeight="1" thickBot="1">
      <c r="A467" s="85"/>
      <c r="B467" s="87"/>
      <c r="C467" s="64" t="s">
        <v>170</v>
      </c>
      <c r="D467" s="354" t="str">
        <f t="shared" si="102"/>
        <v/>
      </c>
      <c r="E467" s="355"/>
      <c r="F467" s="355"/>
      <c r="G467" s="355"/>
      <c r="H467" s="355"/>
      <c r="I467" s="356"/>
      <c r="J467" s="261" t="str">
        <f t="shared" si="103"/>
        <v/>
      </c>
      <c r="K467" s="261" t="str">
        <f t="shared" si="104"/>
        <v/>
      </c>
      <c r="L467" s="261" t="str">
        <f t="shared" si="105"/>
        <v/>
      </c>
      <c r="M467" s="2"/>
      <c r="N467" s="2"/>
      <c r="O467" s="2"/>
      <c r="P467" s="2"/>
      <c r="Q467" s="2"/>
      <c r="R467" s="2"/>
      <c r="S467" s="2"/>
      <c r="T467" s="2"/>
      <c r="U467" s="2"/>
      <c r="V467" s="2"/>
      <c r="W467" s="2"/>
      <c r="X467" s="2"/>
      <c r="Y467" s="2"/>
      <c r="Z467" s="2"/>
      <c r="AA467" s="2"/>
      <c r="AB467" s="2"/>
      <c r="AC467" s="2"/>
      <c r="AD467" s="2"/>
      <c r="AG467" s="197">
        <f t="shared" si="106"/>
        <v>21</v>
      </c>
      <c r="AH467" s="197">
        <f t="shared" si="107"/>
        <v>0</v>
      </c>
      <c r="AJ467" s="188">
        <f t="shared" si="108"/>
        <v>0</v>
      </c>
      <c r="AK467" s="189">
        <f t="shared" si="109"/>
        <v>0</v>
      </c>
      <c r="AL467" s="189">
        <f t="shared" si="110"/>
        <v>0</v>
      </c>
      <c r="AM467" s="190">
        <f t="shared" si="111"/>
        <v>0</v>
      </c>
      <c r="AN467" s="210"/>
      <c r="AO467" s="188">
        <f t="shared" si="112"/>
        <v>0</v>
      </c>
      <c r="AP467" s="189">
        <f t="shared" si="113"/>
        <v>0</v>
      </c>
      <c r="AQ467" s="189">
        <f t="shared" si="114"/>
        <v>0</v>
      </c>
      <c r="AR467" s="190">
        <f t="shared" si="115"/>
        <v>0</v>
      </c>
      <c r="AT467" s="188">
        <f t="shared" si="116"/>
        <v>0</v>
      </c>
      <c r="AU467" s="189">
        <f t="shared" si="117"/>
        <v>0</v>
      </c>
      <c r="AV467" s="189">
        <f t="shared" si="118"/>
        <v>0</v>
      </c>
      <c r="AW467" s="190">
        <f t="shared" si="119"/>
        <v>0</v>
      </c>
      <c r="AY467" s="188">
        <f t="shared" si="120"/>
        <v>0</v>
      </c>
      <c r="AZ467" s="189">
        <f t="shared" si="121"/>
        <v>0</v>
      </c>
      <c r="BA467" s="189">
        <f t="shared" si="122"/>
        <v>0</v>
      </c>
      <c r="BB467" s="190">
        <f t="shared" si="123"/>
        <v>0</v>
      </c>
      <c r="BD467" s="188">
        <f t="shared" si="124"/>
        <v>0</v>
      </c>
      <c r="BE467" s="189">
        <f t="shared" si="125"/>
        <v>0</v>
      </c>
      <c r="BF467" s="189">
        <f t="shared" si="126"/>
        <v>0</v>
      </c>
      <c r="BG467" s="190">
        <f t="shared" si="127"/>
        <v>0</v>
      </c>
      <c r="BH467" s="210"/>
      <c r="BI467" s="188">
        <f t="shared" si="128"/>
        <v>0</v>
      </c>
      <c r="BJ467" s="189">
        <f t="shared" si="129"/>
        <v>0</v>
      </c>
      <c r="BK467" s="189">
        <f t="shared" si="130"/>
        <v>0</v>
      </c>
      <c r="BL467" s="190">
        <f t="shared" si="131"/>
        <v>0</v>
      </c>
      <c r="BN467" s="188">
        <f t="shared" si="132"/>
        <v>0</v>
      </c>
      <c r="BO467" s="189">
        <f t="shared" si="133"/>
        <v>0</v>
      </c>
      <c r="BP467" s="189">
        <f t="shared" si="134"/>
        <v>0</v>
      </c>
      <c r="BQ467" s="190">
        <f t="shared" si="135"/>
        <v>0</v>
      </c>
      <c r="BS467" s="192">
        <f t="shared" si="136"/>
        <v>0</v>
      </c>
      <c r="BT467" s="215">
        <f t="shared" si="137"/>
        <v>0</v>
      </c>
      <c r="BU467" s="216">
        <f t="shared" si="138"/>
        <v>0</v>
      </c>
      <c r="BV467" s="217">
        <f t="shared" si="139"/>
        <v>0</v>
      </c>
      <c r="BX467" s="192">
        <f t="shared" si="140"/>
        <v>0</v>
      </c>
      <c r="BY467" s="215">
        <f t="shared" si="141"/>
        <v>0</v>
      </c>
      <c r="BZ467" s="216">
        <f t="shared" si="142"/>
        <v>0</v>
      </c>
      <c r="CA467" s="217">
        <f t="shared" si="143"/>
        <v>0</v>
      </c>
      <c r="CC467" s="192">
        <f t="shared" si="144"/>
        <v>0</v>
      </c>
      <c r="CD467" s="215">
        <f t="shared" si="145"/>
        <v>0</v>
      </c>
      <c r="CE467" s="216">
        <f t="shared" si="146"/>
        <v>0</v>
      </c>
      <c r="CF467" s="217">
        <f t="shared" si="147"/>
        <v>0</v>
      </c>
      <c r="CH467" s="197">
        <f t="shared" si="148"/>
        <v>0</v>
      </c>
      <c r="CI467" s="16" t="str">
        <f t="shared" si="149"/>
        <v/>
      </c>
      <c r="CJ467">
        <f t="shared" si="156"/>
        <v>0</v>
      </c>
      <c r="CL467" s="197">
        <f t="shared" si="150"/>
        <v>0</v>
      </c>
      <c r="CM467" s="16" t="str">
        <f t="shared" si="151"/>
        <v/>
      </c>
      <c r="CN467">
        <f t="shared" si="152"/>
        <v>0</v>
      </c>
      <c r="CP467" s="197">
        <f t="shared" si="153"/>
        <v>0</v>
      </c>
      <c r="CQ467" s="16" t="str">
        <f t="shared" si="154"/>
        <v/>
      </c>
      <c r="CR467">
        <f t="shared" si="155"/>
        <v>0</v>
      </c>
    </row>
    <row r="468" spans="1:96" ht="15" customHeight="1" thickBot="1">
      <c r="A468" s="85"/>
      <c r="B468" s="87"/>
      <c r="C468" s="64" t="s">
        <v>171</v>
      </c>
      <c r="D468" s="354" t="str">
        <f t="shared" si="102"/>
        <v/>
      </c>
      <c r="E468" s="355"/>
      <c r="F468" s="355"/>
      <c r="G468" s="355"/>
      <c r="H468" s="355"/>
      <c r="I468" s="356"/>
      <c r="J468" s="261" t="str">
        <f t="shared" si="103"/>
        <v/>
      </c>
      <c r="K468" s="261" t="str">
        <f t="shared" si="104"/>
        <v/>
      </c>
      <c r="L468" s="261" t="str">
        <f t="shared" si="105"/>
        <v/>
      </c>
      <c r="M468" s="2"/>
      <c r="N468" s="2"/>
      <c r="O468" s="2"/>
      <c r="P468" s="2"/>
      <c r="Q468" s="2"/>
      <c r="R468" s="2"/>
      <c r="S468" s="2"/>
      <c r="T468" s="2"/>
      <c r="U468" s="2"/>
      <c r="V468" s="2"/>
      <c r="W468" s="2"/>
      <c r="X468" s="2"/>
      <c r="Y468" s="2"/>
      <c r="Z468" s="2"/>
      <c r="AA468" s="2"/>
      <c r="AB468" s="2"/>
      <c r="AC468" s="2"/>
      <c r="AD468" s="2"/>
      <c r="AG468" s="197">
        <f t="shared" si="106"/>
        <v>21</v>
      </c>
      <c r="AH468" s="197">
        <f t="shared" si="107"/>
        <v>0</v>
      </c>
      <c r="AJ468" s="188">
        <f t="shared" si="108"/>
        <v>0</v>
      </c>
      <c r="AK468" s="189">
        <f t="shared" si="109"/>
        <v>0</v>
      </c>
      <c r="AL468" s="189">
        <f t="shared" si="110"/>
        <v>0</v>
      </c>
      <c r="AM468" s="190">
        <f t="shared" si="111"/>
        <v>0</v>
      </c>
      <c r="AN468" s="210"/>
      <c r="AO468" s="188">
        <f t="shared" si="112"/>
        <v>0</v>
      </c>
      <c r="AP468" s="189">
        <f t="shared" si="113"/>
        <v>0</v>
      </c>
      <c r="AQ468" s="189">
        <f t="shared" si="114"/>
        <v>0</v>
      </c>
      <c r="AR468" s="190">
        <f t="shared" si="115"/>
        <v>0</v>
      </c>
      <c r="AT468" s="188">
        <f t="shared" si="116"/>
        <v>0</v>
      </c>
      <c r="AU468" s="189">
        <f t="shared" si="117"/>
        <v>0</v>
      </c>
      <c r="AV468" s="189">
        <f t="shared" si="118"/>
        <v>0</v>
      </c>
      <c r="AW468" s="190">
        <f t="shared" si="119"/>
        <v>0</v>
      </c>
      <c r="AY468" s="188">
        <f t="shared" si="120"/>
        <v>0</v>
      </c>
      <c r="AZ468" s="189">
        <f t="shared" si="121"/>
        <v>0</v>
      </c>
      <c r="BA468" s="189">
        <f t="shared" si="122"/>
        <v>0</v>
      </c>
      <c r="BB468" s="190">
        <f t="shared" si="123"/>
        <v>0</v>
      </c>
      <c r="BD468" s="188">
        <f t="shared" si="124"/>
        <v>0</v>
      </c>
      <c r="BE468" s="189">
        <f t="shared" si="125"/>
        <v>0</v>
      </c>
      <c r="BF468" s="189">
        <f t="shared" si="126"/>
        <v>0</v>
      </c>
      <c r="BG468" s="190">
        <f t="shared" si="127"/>
        <v>0</v>
      </c>
      <c r="BH468" s="210"/>
      <c r="BI468" s="188">
        <f t="shared" si="128"/>
        <v>0</v>
      </c>
      <c r="BJ468" s="189">
        <f t="shared" si="129"/>
        <v>0</v>
      </c>
      <c r="BK468" s="189">
        <f t="shared" si="130"/>
        <v>0</v>
      </c>
      <c r="BL468" s="190">
        <f t="shared" si="131"/>
        <v>0</v>
      </c>
      <c r="BN468" s="188">
        <f t="shared" si="132"/>
        <v>0</v>
      </c>
      <c r="BO468" s="189">
        <f t="shared" si="133"/>
        <v>0</v>
      </c>
      <c r="BP468" s="189">
        <f t="shared" si="134"/>
        <v>0</v>
      </c>
      <c r="BQ468" s="190">
        <f t="shared" si="135"/>
        <v>0</v>
      </c>
      <c r="BS468" s="192">
        <f t="shared" si="136"/>
        <v>0</v>
      </c>
      <c r="BT468" s="215">
        <f t="shared" si="137"/>
        <v>0</v>
      </c>
      <c r="BU468" s="216">
        <f t="shared" si="138"/>
        <v>0</v>
      </c>
      <c r="BV468" s="217">
        <f t="shared" si="139"/>
        <v>0</v>
      </c>
      <c r="BX468" s="192">
        <f t="shared" si="140"/>
        <v>0</v>
      </c>
      <c r="BY468" s="215">
        <f t="shared" si="141"/>
        <v>0</v>
      </c>
      <c r="BZ468" s="216">
        <f t="shared" si="142"/>
        <v>0</v>
      </c>
      <c r="CA468" s="217">
        <f t="shared" si="143"/>
        <v>0</v>
      </c>
      <c r="CC468" s="192">
        <f t="shared" si="144"/>
        <v>0</v>
      </c>
      <c r="CD468" s="215">
        <f t="shared" si="145"/>
        <v>0</v>
      </c>
      <c r="CE468" s="216">
        <f t="shared" si="146"/>
        <v>0</v>
      </c>
      <c r="CF468" s="217">
        <f t="shared" si="147"/>
        <v>0</v>
      </c>
      <c r="CH468" s="197">
        <f t="shared" si="148"/>
        <v>0</v>
      </c>
      <c r="CI468" s="16" t="str">
        <f t="shared" si="149"/>
        <v/>
      </c>
      <c r="CJ468">
        <f t="shared" si="156"/>
        <v>0</v>
      </c>
      <c r="CL468" s="197">
        <f t="shared" si="150"/>
        <v>0</v>
      </c>
      <c r="CM468" s="16" t="str">
        <f t="shared" si="151"/>
        <v/>
      </c>
      <c r="CN468">
        <f t="shared" si="152"/>
        <v>0</v>
      </c>
      <c r="CP468" s="197">
        <f t="shared" si="153"/>
        <v>0</v>
      </c>
      <c r="CQ468" s="16" t="str">
        <f t="shared" si="154"/>
        <v/>
      </c>
      <c r="CR468">
        <f t="shared" si="155"/>
        <v>0</v>
      </c>
    </row>
    <row r="469" spans="1:96" ht="15" customHeight="1" thickBot="1">
      <c r="A469" s="85"/>
      <c r="B469" s="87"/>
      <c r="C469" s="64" t="s">
        <v>172</v>
      </c>
      <c r="D469" s="354" t="str">
        <f t="shared" si="102"/>
        <v/>
      </c>
      <c r="E469" s="355"/>
      <c r="F469" s="355"/>
      <c r="G469" s="355"/>
      <c r="H469" s="355"/>
      <c r="I469" s="356"/>
      <c r="J469" s="261" t="str">
        <f t="shared" si="103"/>
        <v/>
      </c>
      <c r="K469" s="261" t="str">
        <f t="shared" si="104"/>
        <v/>
      </c>
      <c r="L469" s="261" t="str">
        <f t="shared" si="105"/>
        <v/>
      </c>
      <c r="M469" s="2"/>
      <c r="N469" s="2"/>
      <c r="O469" s="2"/>
      <c r="P469" s="2"/>
      <c r="Q469" s="2"/>
      <c r="R469" s="2"/>
      <c r="S469" s="2"/>
      <c r="T469" s="2"/>
      <c r="U469" s="2"/>
      <c r="V469" s="2"/>
      <c r="W469" s="2"/>
      <c r="X469" s="2"/>
      <c r="Y469" s="2"/>
      <c r="Z469" s="2"/>
      <c r="AA469" s="2"/>
      <c r="AB469" s="2"/>
      <c r="AC469" s="2"/>
      <c r="AD469" s="2"/>
      <c r="AG469" s="197">
        <f t="shared" si="106"/>
        <v>21</v>
      </c>
      <c r="AH469" s="197">
        <f t="shared" si="107"/>
        <v>0</v>
      </c>
      <c r="AJ469" s="188">
        <f t="shared" si="108"/>
        <v>0</v>
      </c>
      <c r="AK469" s="189">
        <f t="shared" si="109"/>
        <v>0</v>
      </c>
      <c r="AL469" s="189">
        <f t="shared" si="110"/>
        <v>0</v>
      </c>
      <c r="AM469" s="190">
        <f t="shared" si="111"/>
        <v>0</v>
      </c>
      <c r="AN469" s="210"/>
      <c r="AO469" s="188">
        <f t="shared" si="112"/>
        <v>0</v>
      </c>
      <c r="AP469" s="189">
        <f t="shared" si="113"/>
        <v>0</v>
      </c>
      <c r="AQ469" s="189">
        <f t="shared" si="114"/>
        <v>0</v>
      </c>
      <c r="AR469" s="190">
        <f t="shared" si="115"/>
        <v>0</v>
      </c>
      <c r="AT469" s="188">
        <f t="shared" si="116"/>
        <v>0</v>
      </c>
      <c r="AU469" s="189">
        <f t="shared" si="117"/>
        <v>0</v>
      </c>
      <c r="AV469" s="189">
        <f t="shared" si="118"/>
        <v>0</v>
      </c>
      <c r="AW469" s="190">
        <f t="shared" si="119"/>
        <v>0</v>
      </c>
      <c r="AY469" s="188">
        <f t="shared" si="120"/>
        <v>0</v>
      </c>
      <c r="AZ469" s="189">
        <f t="shared" si="121"/>
        <v>0</v>
      </c>
      <c r="BA469" s="189">
        <f t="shared" si="122"/>
        <v>0</v>
      </c>
      <c r="BB469" s="190">
        <f t="shared" si="123"/>
        <v>0</v>
      </c>
      <c r="BD469" s="188">
        <f t="shared" si="124"/>
        <v>0</v>
      </c>
      <c r="BE469" s="189">
        <f t="shared" si="125"/>
        <v>0</v>
      </c>
      <c r="BF469" s="189">
        <f t="shared" si="126"/>
        <v>0</v>
      </c>
      <c r="BG469" s="190">
        <f t="shared" si="127"/>
        <v>0</v>
      </c>
      <c r="BH469" s="210"/>
      <c r="BI469" s="188">
        <f t="shared" si="128"/>
        <v>0</v>
      </c>
      <c r="BJ469" s="189">
        <f t="shared" si="129"/>
        <v>0</v>
      </c>
      <c r="BK469" s="189">
        <f t="shared" si="130"/>
        <v>0</v>
      </c>
      <c r="BL469" s="190">
        <f t="shared" si="131"/>
        <v>0</v>
      </c>
      <c r="BN469" s="188">
        <f t="shared" si="132"/>
        <v>0</v>
      </c>
      <c r="BO469" s="189">
        <f t="shared" si="133"/>
        <v>0</v>
      </c>
      <c r="BP469" s="189">
        <f t="shared" si="134"/>
        <v>0</v>
      </c>
      <c r="BQ469" s="190">
        <f t="shared" si="135"/>
        <v>0</v>
      </c>
      <c r="BS469" s="192">
        <f t="shared" si="136"/>
        <v>0</v>
      </c>
      <c r="BT469" s="215">
        <f t="shared" si="137"/>
        <v>0</v>
      </c>
      <c r="BU469" s="216">
        <f t="shared" si="138"/>
        <v>0</v>
      </c>
      <c r="BV469" s="217">
        <f t="shared" si="139"/>
        <v>0</v>
      </c>
      <c r="BX469" s="192">
        <f t="shared" si="140"/>
        <v>0</v>
      </c>
      <c r="BY469" s="215">
        <f t="shared" si="141"/>
        <v>0</v>
      </c>
      <c r="BZ469" s="216">
        <f t="shared" si="142"/>
        <v>0</v>
      </c>
      <c r="CA469" s="217">
        <f t="shared" si="143"/>
        <v>0</v>
      </c>
      <c r="CC469" s="192">
        <f t="shared" si="144"/>
        <v>0</v>
      </c>
      <c r="CD469" s="215">
        <f t="shared" si="145"/>
        <v>0</v>
      </c>
      <c r="CE469" s="216">
        <f t="shared" si="146"/>
        <v>0</v>
      </c>
      <c r="CF469" s="217">
        <f t="shared" si="147"/>
        <v>0</v>
      </c>
      <c r="CH469" s="197">
        <f t="shared" si="148"/>
        <v>0</v>
      </c>
      <c r="CI469" s="16" t="str">
        <f t="shared" si="149"/>
        <v/>
      </c>
      <c r="CJ469">
        <f t="shared" si="156"/>
        <v>0</v>
      </c>
      <c r="CL469" s="197">
        <f t="shared" si="150"/>
        <v>0</v>
      </c>
      <c r="CM469" s="16" t="str">
        <f t="shared" si="151"/>
        <v/>
      </c>
      <c r="CN469">
        <f t="shared" si="152"/>
        <v>0</v>
      </c>
      <c r="CP469" s="197">
        <f t="shared" si="153"/>
        <v>0</v>
      </c>
      <c r="CQ469" s="16" t="str">
        <f t="shared" si="154"/>
        <v/>
      </c>
      <c r="CR469">
        <f t="shared" si="155"/>
        <v>0</v>
      </c>
    </row>
    <row r="470" spans="1:96" ht="15" customHeight="1" thickBot="1">
      <c r="A470" s="85"/>
      <c r="B470" s="87"/>
      <c r="C470" s="64" t="s">
        <v>173</v>
      </c>
      <c r="D470" s="354" t="str">
        <f t="shared" si="102"/>
        <v/>
      </c>
      <c r="E470" s="355"/>
      <c r="F470" s="355"/>
      <c r="G470" s="355"/>
      <c r="H470" s="355"/>
      <c r="I470" s="356"/>
      <c r="J470" s="261" t="str">
        <f t="shared" si="103"/>
        <v/>
      </c>
      <c r="K470" s="261" t="str">
        <f t="shared" si="104"/>
        <v/>
      </c>
      <c r="L470" s="261" t="str">
        <f t="shared" si="105"/>
        <v/>
      </c>
      <c r="M470" s="2"/>
      <c r="N470" s="2"/>
      <c r="O470" s="2"/>
      <c r="P470" s="2"/>
      <c r="Q470" s="2"/>
      <c r="R470" s="2"/>
      <c r="S470" s="2"/>
      <c r="T470" s="2"/>
      <c r="U470" s="2"/>
      <c r="V470" s="2"/>
      <c r="W470" s="2"/>
      <c r="X470" s="2"/>
      <c r="Y470" s="2"/>
      <c r="Z470" s="2"/>
      <c r="AA470" s="2"/>
      <c r="AB470" s="2"/>
      <c r="AC470" s="2"/>
      <c r="AD470" s="2"/>
      <c r="AG470" s="197">
        <f t="shared" si="106"/>
        <v>21</v>
      </c>
      <c r="AH470" s="197">
        <f t="shared" si="107"/>
        <v>0</v>
      </c>
      <c r="AJ470" s="188">
        <f t="shared" si="108"/>
        <v>0</v>
      </c>
      <c r="AK470" s="189">
        <f t="shared" si="109"/>
        <v>0</v>
      </c>
      <c r="AL470" s="189">
        <f t="shared" si="110"/>
        <v>0</v>
      </c>
      <c r="AM470" s="190">
        <f t="shared" si="111"/>
        <v>0</v>
      </c>
      <c r="AN470" s="210"/>
      <c r="AO470" s="188">
        <f t="shared" si="112"/>
        <v>0</v>
      </c>
      <c r="AP470" s="189">
        <f t="shared" si="113"/>
        <v>0</v>
      </c>
      <c r="AQ470" s="189">
        <f t="shared" si="114"/>
        <v>0</v>
      </c>
      <c r="AR470" s="190">
        <f t="shared" si="115"/>
        <v>0</v>
      </c>
      <c r="AT470" s="188">
        <f t="shared" si="116"/>
        <v>0</v>
      </c>
      <c r="AU470" s="189">
        <f t="shared" si="117"/>
        <v>0</v>
      </c>
      <c r="AV470" s="189">
        <f t="shared" si="118"/>
        <v>0</v>
      </c>
      <c r="AW470" s="190">
        <f t="shared" si="119"/>
        <v>0</v>
      </c>
      <c r="AY470" s="188">
        <f t="shared" si="120"/>
        <v>0</v>
      </c>
      <c r="AZ470" s="189">
        <f t="shared" si="121"/>
        <v>0</v>
      </c>
      <c r="BA470" s="189">
        <f t="shared" si="122"/>
        <v>0</v>
      </c>
      <c r="BB470" s="190">
        <f t="shared" si="123"/>
        <v>0</v>
      </c>
      <c r="BD470" s="188">
        <f t="shared" si="124"/>
        <v>0</v>
      </c>
      <c r="BE470" s="189">
        <f t="shared" si="125"/>
        <v>0</v>
      </c>
      <c r="BF470" s="189">
        <f t="shared" si="126"/>
        <v>0</v>
      </c>
      <c r="BG470" s="190">
        <f t="shared" si="127"/>
        <v>0</v>
      </c>
      <c r="BH470" s="210"/>
      <c r="BI470" s="188">
        <f t="shared" si="128"/>
        <v>0</v>
      </c>
      <c r="BJ470" s="189">
        <f t="shared" si="129"/>
        <v>0</v>
      </c>
      <c r="BK470" s="189">
        <f t="shared" si="130"/>
        <v>0</v>
      </c>
      <c r="BL470" s="190">
        <f t="shared" si="131"/>
        <v>0</v>
      </c>
      <c r="BN470" s="188">
        <f t="shared" si="132"/>
        <v>0</v>
      </c>
      <c r="BO470" s="189">
        <f t="shared" si="133"/>
        <v>0</v>
      </c>
      <c r="BP470" s="189">
        <f t="shared" si="134"/>
        <v>0</v>
      </c>
      <c r="BQ470" s="190">
        <f t="shared" si="135"/>
        <v>0</v>
      </c>
      <c r="BS470" s="192">
        <f t="shared" si="136"/>
        <v>0</v>
      </c>
      <c r="BT470" s="215">
        <f t="shared" si="137"/>
        <v>0</v>
      </c>
      <c r="BU470" s="216">
        <f t="shared" si="138"/>
        <v>0</v>
      </c>
      <c r="BV470" s="217">
        <f t="shared" si="139"/>
        <v>0</v>
      </c>
      <c r="BX470" s="192">
        <f t="shared" si="140"/>
        <v>0</v>
      </c>
      <c r="BY470" s="215">
        <f t="shared" si="141"/>
        <v>0</v>
      </c>
      <c r="BZ470" s="216">
        <f t="shared" si="142"/>
        <v>0</v>
      </c>
      <c r="CA470" s="217">
        <f t="shared" si="143"/>
        <v>0</v>
      </c>
      <c r="CC470" s="192">
        <f t="shared" si="144"/>
        <v>0</v>
      </c>
      <c r="CD470" s="215">
        <f t="shared" si="145"/>
        <v>0</v>
      </c>
      <c r="CE470" s="216">
        <f t="shared" si="146"/>
        <v>0</v>
      </c>
      <c r="CF470" s="217">
        <f t="shared" si="147"/>
        <v>0</v>
      </c>
      <c r="CH470" s="197">
        <f t="shared" si="148"/>
        <v>0</v>
      </c>
      <c r="CI470" s="16" t="str">
        <f t="shared" si="149"/>
        <v/>
      </c>
      <c r="CJ470">
        <f t="shared" si="156"/>
        <v>0</v>
      </c>
      <c r="CL470" s="197">
        <f t="shared" si="150"/>
        <v>0</v>
      </c>
      <c r="CM470" s="16" t="str">
        <f t="shared" si="151"/>
        <v/>
      </c>
      <c r="CN470">
        <f t="shared" si="152"/>
        <v>0</v>
      </c>
      <c r="CP470" s="197">
        <f t="shared" si="153"/>
        <v>0</v>
      </c>
      <c r="CQ470" s="16" t="str">
        <f t="shared" si="154"/>
        <v/>
      </c>
      <c r="CR470">
        <f t="shared" si="155"/>
        <v>0</v>
      </c>
    </row>
    <row r="471" spans="1:96" ht="15" customHeight="1" thickBot="1">
      <c r="A471" s="85"/>
      <c r="B471" s="87"/>
      <c r="C471" s="64" t="s">
        <v>174</v>
      </c>
      <c r="D471" s="354" t="str">
        <f t="shared" si="102"/>
        <v/>
      </c>
      <c r="E471" s="355"/>
      <c r="F471" s="355"/>
      <c r="G471" s="355"/>
      <c r="H471" s="355"/>
      <c r="I471" s="356"/>
      <c r="J471" s="261" t="str">
        <f t="shared" si="103"/>
        <v/>
      </c>
      <c r="K471" s="261" t="str">
        <f t="shared" si="104"/>
        <v/>
      </c>
      <c r="L471" s="261" t="str">
        <f t="shared" si="105"/>
        <v/>
      </c>
      <c r="M471" s="2"/>
      <c r="N471" s="2"/>
      <c r="O471" s="2"/>
      <c r="P471" s="2"/>
      <c r="Q471" s="2"/>
      <c r="R471" s="2"/>
      <c r="S471" s="2"/>
      <c r="T471" s="2"/>
      <c r="U471" s="2"/>
      <c r="V471" s="2"/>
      <c r="W471" s="2"/>
      <c r="X471" s="2"/>
      <c r="Y471" s="2"/>
      <c r="Z471" s="2"/>
      <c r="AA471" s="2"/>
      <c r="AB471" s="2"/>
      <c r="AC471" s="2"/>
      <c r="AD471" s="2"/>
      <c r="AG471" s="197">
        <f t="shared" si="106"/>
        <v>21</v>
      </c>
      <c r="AH471" s="197">
        <f t="shared" si="107"/>
        <v>0</v>
      </c>
      <c r="AJ471" s="188">
        <f t="shared" si="108"/>
        <v>0</v>
      </c>
      <c r="AK471" s="189">
        <f t="shared" si="109"/>
        <v>0</v>
      </c>
      <c r="AL471" s="189">
        <f t="shared" si="110"/>
        <v>0</v>
      </c>
      <c r="AM471" s="190">
        <f t="shared" si="111"/>
        <v>0</v>
      </c>
      <c r="AN471" s="210"/>
      <c r="AO471" s="188">
        <f t="shared" si="112"/>
        <v>0</v>
      </c>
      <c r="AP471" s="189">
        <f t="shared" si="113"/>
        <v>0</v>
      </c>
      <c r="AQ471" s="189">
        <f t="shared" si="114"/>
        <v>0</v>
      </c>
      <c r="AR471" s="190">
        <f t="shared" si="115"/>
        <v>0</v>
      </c>
      <c r="AT471" s="188">
        <f t="shared" si="116"/>
        <v>0</v>
      </c>
      <c r="AU471" s="189">
        <f t="shared" si="117"/>
        <v>0</v>
      </c>
      <c r="AV471" s="189">
        <f t="shared" si="118"/>
        <v>0</v>
      </c>
      <c r="AW471" s="190">
        <f t="shared" si="119"/>
        <v>0</v>
      </c>
      <c r="AY471" s="188">
        <f t="shared" si="120"/>
        <v>0</v>
      </c>
      <c r="AZ471" s="189">
        <f t="shared" si="121"/>
        <v>0</v>
      </c>
      <c r="BA471" s="189">
        <f t="shared" si="122"/>
        <v>0</v>
      </c>
      <c r="BB471" s="190">
        <f t="shared" si="123"/>
        <v>0</v>
      </c>
      <c r="BD471" s="188">
        <f t="shared" si="124"/>
        <v>0</v>
      </c>
      <c r="BE471" s="189">
        <f t="shared" si="125"/>
        <v>0</v>
      </c>
      <c r="BF471" s="189">
        <f t="shared" si="126"/>
        <v>0</v>
      </c>
      <c r="BG471" s="190">
        <f t="shared" si="127"/>
        <v>0</v>
      </c>
      <c r="BH471" s="210"/>
      <c r="BI471" s="188">
        <f t="shared" si="128"/>
        <v>0</v>
      </c>
      <c r="BJ471" s="189">
        <f t="shared" si="129"/>
        <v>0</v>
      </c>
      <c r="BK471" s="189">
        <f t="shared" si="130"/>
        <v>0</v>
      </c>
      <c r="BL471" s="190">
        <f t="shared" si="131"/>
        <v>0</v>
      </c>
      <c r="BN471" s="188">
        <f t="shared" si="132"/>
        <v>0</v>
      </c>
      <c r="BO471" s="189">
        <f t="shared" si="133"/>
        <v>0</v>
      </c>
      <c r="BP471" s="189">
        <f t="shared" si="134"/>
        <v>0</v>
      </c>
      <c r="BQ471" s="190">
        <f t="shared" si="135"/>
        <v>0</v>
      </c>
      <c r="BS471" s="192">
        <f t="shared" si="136"/>
        <v>0</v>
      </c>
      <c r="BT471" s="215">
        <f t="shared" si="137"/>
        <v>0</v>
      </c>
      <c r="BU471" s="216">
        <f t="shared" si="138"/>
        <v>0</v>
      </c>
      <c r="BV471" s="217">
        <f t="shared" si="139"/>
        <v>0</v>
      </c>
      <c r="BX471" s="192">
        <f t="shared" si="140"/>
        <v>0</v>
      </c>
      <c r="BY471" s="215">
        <f t="shared" si="141"/>
        <v>0</v>
      </c>
      <c r="BZ471" s="216">
        <f t="shared" si="142"/>
        <v>0</v>
      </c>
      <c r="CA471" s="217">
        <f t="shared" si="143"/>
        <v>0</v>
      </c>
      <c r="CC471" s="192">
        <f t="shared" si="144"/>
        <v>0</v>
      </c>
      <c r="CD471" s="215">
        <f t="shared" si="145"/>
        <v>0</v>
      </c>
      <c r="CE471" s="216">
        <f t="shared" si="146"/>
        <v>0</v>
      </c>
      <c r="CF471" s="217">
        <f t="shared" si="147"/>
        <v>0</v>
      </c>
      <c r="CH471" s="197">
        <f t="shared" si="148"/>
        <v>0</v>
      </c>
      <c r="CI471" s="16" t="str">
        <f t="shared" si="149"/>
        <v/>
      </c>
      <c r="CJ471">
        <f t="shared" si="156"/>
        <v>0</v>
      </c>
      <c r="CL471" s="197">
        <f t="shared" si="150"/>
        <v>0</v>
      </c>
      <c r="CM471" s="16" t="str">
        <f t="shared" si="151"/>
        <v/>
      </c>
      <c r="CN471">
        <f t="shared" si="152"/>
        <v>0</v>
      </c>
      <c r="CP471" s="197">
        <f t="shared" si="153"/>
        <v>0</v>
      </c>
      <c r="CQ471" s="16" t="str">
        <f t="shared" si="154"/>
        <v/>
      </c>
      <c r="CR471">
        <f t="shared" si="155"/>
        <v>0</v>
      </c>
    </row>
    <row r="472" spans="1:96" ht="15" customHeight="1" thickBot="1">
      <c r="A472" s="85"/>
      <c r="B472" s="87"/>
      <c r="C472" s="64" t="s">
        <v>175</v>
      </c>
      <c r="D472" s="354" t="str">
        <f t="shared" si="102"/>
        <v/>
      </c>
      <c r="E472" s="355"/>
      <c r="F472" s="355"/>
      <c r="G472" s="355"/>
      <c r="H472" s="355"/>
      <c r="I472" s="356"/>
      <c r="J472" s="261" t="str">
        <f t="shared" si="103"/>
        <v/>
      </c>
      <c r="K472" s="261" t="str">
        <f t="shared" si="104"/>
        <v/>
      </c>
      <c r="L472" s="261" t="str">
        <f t="shared" si="105"/>
        <v/>
      </c>
      <c r="M472" s="2"/>
      <c r="N472" s="2"/>
      <c r="O472" s="2"/>
      <c r="P472" s="2"/>
      <c r="Q472" s="2"/>
      <c r="R472" s="2"/>
      <c r="S472" s="2"/>
      <c r="T472" s="2"/>
      <c r="U472" s="2"/>
      <c r="V472" s="2"/>
      <c r="W472" s="2"/>
      <c r="X472" s="2"/>
      <c r="Y472" s="2"/>
      <c r="Z472" s="2"/>
      <c r="AA472" s="2"/>
      <c r="AB472" s="2"/>
      <c r="AC472" s="2"/>
      <c r="AD472" s="2"/>
      <c r="AG472" s="197">
        <f t="shared" si="106"/>
        <v>21</v>
      </c>
      <c r="AH472" s="197">
        <f t="shared" si="107"/>
        <v>0</v>
      </c>
      <c r="AJ472" s="188">
        <f t="shared" si="108"/>
        <v>0</v>
      </c>
      <c r="AK472" s="189">
        <f t="shared" si="109"/>
        <v>0</v>
      </c>
      <c r="AL472" s="189">
        <f t="shared" si="110"/>
        <v>0</v>
      </c>
      <c r="AM472" s="190">
        <f t="shared" si="111"/>
        <v>0</v>
      </c>
      <c r="AN472" s="210"/>
      <c r="AO472" s="188">
        <f t="shared" si="112"/>
        <v>0</v>
      </c>
      <c r="AP472" s="189">
        <f t="shared" si="113"/>
        <v>0</v>
      </c>
      <c r="AQ472" s="189">
        <f t="shared" si="114"/>
        <v>0</v>
      </c>
      <c r="AR472" s="190">
        <f t="shared" si="115"/>
        <v>0</v>
      </c>
      <c r="AT472" s="188">
        <f t="shared" si="116"/>
        <v>0</v>
      </c>
      <c r="AU472" s="189">
        <f t="shared" si="117"/>
        <v>0</v>
      </c>
      <c r="AV472" s="189">
        <f t="shared" si="118"/>
        <v>0</v>
      </c>
      <c r="AW472" s="190">
        <f t="shared" si="119"/>
        <v>0</v>
      </c>
      <c r="AY472" s="188">
        <f t="shared" si="120"/>
        <v>0</v>
      </c>
      <c r="AZ472" s="189">
        <f t="shared" si="121"/>
        <v>0</v>
      </c>
      <c r="BA472" s="189">
        <f t="shared" si="122"/>
        <v>0</v>
      </c>
      <c r="BB472" s="190">
        <f t="shared" si="123"/>
        <v>0</v>
      </c>
      <c r="BD472" s="188">
        <f t="shared" si="124"/>
        <v>0</v>
      </c>
      <c r="BE472" s="189">
        <f t="shared" si="125"/>
        <v>0</v>
      </c>
      <c r="BF472" s="189">
        <f t="shared" si="126"/>
        <v>0</v>
      </c>
      <c r="BG472" s="190">
        <f t="shared" si="127"/>
        <v>0</v>
      </c>
      <c r="BH472" s="210"/>
      <c r="BI472" s="188">
        <f t="shared" si="128"/>
        <v>0</v>
      </c>
      <c r="BJ472" s="189">
        <f t="shared" si="129"/>
        <v>0</v>
      </c>
      <c r="BK472" s="189">
        <f t="shared" si="130"/>
        <v>0</v>
      </c>
      <c r="BL472" s="190">
        <f t="shared" si="131"/>
        <v>0</v>
      </c>
      <c r="BN472" s="188">
        <f t="shared" si="132"/>
        <v>0</v>
      </c>
      <c r="BO472" s="189">
        <f t="shared" si="133"/>
        <v>0</v>
      </c>
      <c r="BP472" s="189">
        <f t="shared" si="134"/>
        <v>0</v>
      </c>
      <c r="BQ472" s="190">
        <f t="shared" si="135"/>
        <v>0</v>
      </c>
      <c r="BS472" s="192">
        <f t="shared" si="136"/>
        <v>0</v>
      </c>
      <c r="BT472" s="215">
        <f t="shared" si="137"/>
        <v>0</v>
      </c>
      <c r="BU472" s="216">
        <f t="shared" si="138"/>
        <v>0</v>
      </c>
      <c r="BV472" s="217">
        <f t="shared" si="139"/>
        <v>0</v>
      </c>
      <c r="BX472" s="192">
        <f t="shared" si="140"/>
        <v>0</v>
      </c>
      <c r="BY472" s="215">
        <f t="shared" si="141"/>
        <v>0</v>
      </c>
      <c r="BZ472" s="216">
        <f t="shared" si="142"/>
        <v>0</v>
      </c>
      <c r="CA472" s="217">
        <f t="shared" si="143"/>
        <v>0</v>
      </c>
      <c r="CC472" s="192">
        <f t="shared" si="144"/>
        <v>0</v>
      </c>
      <c r="CD472" s="215">
        <f t="shared" si="145"/>
        <v>0</v>
      </c>
      <c r="CE472" s="216">
        <f t="shared" si="146"/>
        <v>0</v>
      </c>
      <c r="CF472" s="217">
        <f t="shared" si="147"/>
        <v>0</v>
      </c>
      <c r="CH472" s="197">
        <f t="shared" si="148"/>
        <v>0</v>
      </c>
      <c r="CI472" s="16" t="str">
        <f t="shared" si="149"/>
        <v/>
      </c>
      <c r="CJ472">
        <f t="shared" si="156"/>
        <v>0</v>
      </c>
      <c r="CL472" s="197">
        <f t="shared" si="150"/>
        <v>0</v>
      </c>
      <c r="CM472" s="16" t="str">
        <f t="shared" si="151"/>
        <v/>
      </c>
      <c r="CN472">
        <f t="shared" si="152"/>
        <v>0</v>
      </c>
      <c r="CP472" s="197">
        <f t="shared" si="153"/>
        <v>0</v>
      </c>
      <c r="CQ472" s="16" t="str">
        <f t="shared" si="154"/>
        <v/>
      </c>
      <c r="CR472">
        <f t="shared" si="155"/>
        <v>0</v>
      </c>
    </row>
    <row r="473" spans="1:96" ht="15" customHeight="1" thickBot="1">
      <c r="A473" s="85"/>
      <c r="B473" s="87"/>
      <c r="C473" s="64" t="s">
        <v>176</v>
      </c>
      <c r="D473" s="354" t="str">
        <f t="shared" si="102"/>
        <v/>
      </c>
      <c r="E473" s="355"/>
      <c r="F473" s="355"/>
      <c r="G473" s="355"/>
      <c r="H473" s="355"/>
      <c r="I473" s="356"/>
      <c r="J473" s="261" t="str">
        <f t="shared" si="103"/>
        <v/>
      </c>
      <c r="K473" s="261" t="str">
        <f t="shared" si="104"/>
        <v/>
      </c>
      <c r="L473" s="261" t="str">
        <f t="shared" si="105"/>
        <v/>
      </c>
      <c r="M473" s="2"/>
      <c r="N473" s="2"/>
      <c r="O473" s="2"/>
      <c r="P473" s="2"/>
      <c r="Q473" s="2"/>
      <c r="R473" s="2"/>
      <c r="S473" s="2"/>
      <c r="T473" s="2"/>
      <c r="U473" s="2"/>
      <c r="V473" s="2"/>
      <c r="W473" s="2"/>
      <c r="X473" s="2"/>
      <c r="Y473" s="2"/>
      <c r="Z473" s="2"/>
      <c r="AA473" s="2"/>
      <c r="AB473" s="2"/>
      <c r="AC473" s="2"/>
      <c r="AD473" s="2"/>
      <c r="AG473" s="197">
        <f t="shared" si="106"/>
        <v>21</v>
      </c>
      <c r="AH473" s="197">
        <f t="shared" si="107"/>
        <v>0</v>
      </c>
      <c r="AJ473" s="188">
        <f t="shared" si="108"/>
        <v>0</v>
      </c>
      <c r="AK473" s="189">
        <f t="shared" si="109"/>
        <v>0</v>
      </c>
      <c r="AL473" s="189">
        <f t="shared" si="110"/>
        <v>0</v>
      </c>
      <c r="AM473" s="190">
        <f t="shared" si="111"/>
        <v>0</v>
      </c>
      <c r="AN473" s="210"/>
      <c r="AO473" s="188">
        <f t="shared" si="112"/>
        <v>0</v>
      </c>
      <c r="AP473" s="189">
        <f t="shared" si="113"/>
        <v>0</v>
      </c>
      <c r="AQ473" s="189">
        <f t="shared" si="114"/>
        <v>0</v>
      </c>
      <c r="AR473" s="190">
        <f t="shared" si="115"/>
        <v>0</v>
      </c>
      <c r="AT473" s="188">
        <f t="shared" si="116"/>
        <v>0</v>
      </c>
      <c r="AU473" s="189">
        <f t="shared" si="117"/>
        <v>0</v>
      </c>
      <c r="AV473" s="189">
        <f t="shared" si="118"/>
        <v>0</v>
      </c>
      <c r="AW473" s="190">
        <f t="shared" si="119"/>
        <v>0</v>
      </c>
      <c r="AY473" s="188">
        <f t="shared" si="120"/>
        <v>0</v>
      </c>
      <c r="AZ473" s="189">
        <f t="shared" si="121"/>
        <v>0</v>
      </c>
      <c r="BA473" s="189">
        <f t="shared" si="122"/>
        <v>0</v>
      </c>
      <c r="BB473" s="190">
        <f t="shared" si="123"/>
        <v>0</v>
      </c>
      <c r="BD473" s="188">
        <f t="shared" si="124"/>
        <v>0</v>
      </c>
      <c r="BE473" s="189">
        <f t="shared" si="125"/>
        <v>0</v>
      </c>
      <c r="BF473" s="189">
        <f t="shared" si="126"/>
        <v>0</v>
      </c>
      <c r="BG473" s="190">
        <f t="shared" si="127"/>
        <v>0</v>
      </c>
      <c r="BH473" s="210"/>
      <c r="BI473" s="188">
        <f t="shared" si="128"/>
        <v>0</v>
      </c>
      <c r="BJ473" s="189">
        <f t="shared" si="129"/>
        <v>0</v>
      </c>
      <c r="BK473" s="189">
        <f t="shared" si="130"/>
        <v>0</v>
      </c>
      <c r="BL473" s="190">
        <f t="shared" si="131"/>
        <v>0</v>
      </c>
      <c r="BN473" s="188">
        <f t="shared" si="132"/>
        <v>0</v>
      </c>
      <c r="BO473" s="189">
        <f t="shared" si="133"/>
        <v>0</v>
      </c>
      <c r="BP473" s="189">
        <f t="shared" si="134"/>
        <v>0</v>
      </c>
      <c r="BQ473" s="190">
        <f t="shared" si="135"/>
        <v>0</v>
      </c>
      <c r="BS473" s="192">
        <f t="shared" si="136"/>
        <v>0</v>
      </c>
      <c r="BT473" s="215">
        <f t="shared" si="137"/>
        <v>0</v>
      </c>
      <c r="BU473" s="216">
        <f t="shared" si="138"/>
        <v>0</v>
      </c>
      <c r="BV473" s="217">
        <f t="shared" si="139"/>
        <v>0</v>
      </c>
      <c r="BX473" s="192">
        <f t="shared" si="140"/>
        <v>0</v>
      </c>
      <c r="BY473" s="215">
        <f t="shared" si="141"/>
        <v>0</v>
      </c>
      <c r="BZ473" s="216">
        <f t="shared" si="142"/>
        <v>0</v>
      </c>
      <c r="CA473" s="217">
        <f t="shared" si="143"/>
        <v>0</v>
      </c>
      <c r="CC473" s="192">
        <f t="shared" si="144"/>
        <v>0</v>
      </c>
      <c r="CD473" s="215">
        <f t="shared" si="145"/>
        <v>0</v>
      </c>
      <c r="CE473" s="216">
        <f t="shared" si="146"/>
        <v>0</v>
      </c>
      <c r="CF473" s="217">
        <f t="shared" si="147"/>
        <v>0</v>
      </c>
      <c r="CH473" s="197">
        <f t="shared" si="148"/>
        <v>0</v>
      </c>
      <c r="CI473" s="16" t="str">
        <f t="shared" si="149"/>
        <v/>
      </c>
      <c r="CJ473">
        <f t="shared" si="156"/>
        <v>0</v>
      </c>
      <c r="CL473" s="197">
        <f t="shared" si="150"/>
        <v>0</v>
      </c>
      <c r="CM473" s="16" t="str">
        <f t="shared" si="151"/>
        <v/>
      </c>
      <c r="CN473">
        <f t="shared" si="152"/>
        <v>0</v>
      </c>
      <c r="CP473" s="197">
        <f t="shared" si="153"/>
        <v>0</v>
      </c>
      <c r="CQ473" s="16" t="str">
        <f t="shared" si="154"/>
        <v/>
      </c>
      <c r="CR473">
        <f t="shared" si="155"/>
        <v>0</v>
      </c>
    </row>
    <row r="474" spans="1:96" ht="15" customHeight="1" thickBot="1">
      <c r="A474" s="85"/>
      <c r="B474" s="87"/>
      <c r="C474" s="64" t="s">
        <v>177</v>
      </c>
      <c r="D474" s="354" t="str">
        <f t="shared" si="102"/>
        <v/>
      </c>
      <c r="E474" s="355"/>
      <c r="F474" s="355"/>
      <c r="G474" s="355"/>
      <c r="H474" s="355"/>
      <c r="I474" s="356"/>
      <c r="J474" s="261" t="str">
        <f t="shared" si="103"/>
        <v/>
      </c>
      <c r="K474" s="261" t="str">
        <f t="shared" si="104"/>
        <v/>
      </c>
      <c r="L474" s="261" t="str">
        <f t="shared" si="105"/>
        <v/>
      </c>
      <c r="M474" s="2"/>
      <c r="N474" s="2"/>
      <c r="O474" s="2"/>
      <c r="P474" s="2"/>
      <c r="Q474" s="2"/>
      <c r="R474" s="2"/>
      <c r="S474" s="2"/>
      <c r="T474" s="2"/>
      <c r="U474" s="2"/>
      <c r="V474" s="2"/>
      <c r="W474" s="2"/>
      <c r="X474" s="2"/>
      <c r="Y474" s="2"/>
      <c r="Z474" s="2"/>
      <c r="AA474" s="2"/>
      <c r="AB474" s="2"/>
      <c r="AC474" s="2"/>
      <c r="AD474" s="2"/>
      <c r="AG474" s="197">
        <f t="shared" si="106"/>
        <v>21</v>
      </c>
      <c r="AH474" s="197">
        <f t="shared" si="107"/>
        <v>0</v>
      </c>
      <c r="AJ474" s="188">
        <f t="shared" si="108"/>
        <v>0</v>
      </c>
      <c r="AK474" s="189">
        <f t="shared" si="109"/>
        <v>0</v>
      </c>
      <c r="AL474" s="189">
        <f t="shared" si="110"/>
        <v>0</v>
      </c>
      <c r="AM474" s="190">
        <f t="shared" si="111"/>
        <v>0</v>
      </c>
      <c r="AN474" s="210"/>
      <c r="AO474" s="188">
        <f t="shared" si="112"/>
        <v>0</v>
      </c>
      <c r="AP474" s="189">
        <f t="shared" si="113"/>
        <v>0</v>
      </c>
      <c r="AQ474" s="189">
        <f t="shared" si="114"/>
        <v>0</v>
      </c>
      <c r="AR474" s="190">
        <f t="shared" si="115"/>
        <v>0</v>
      </c>
      <c r="AT474" s="188">
        <f t="shared" si="116"/>
        <v>0</v>
      </c>
      <c r="AU474" s="189">
        <f t="shared" si="117"/>
        <v>0</v>
      </c>
      <c r="AV474" s="189">
        <f t="shared" si="118"/>
        <v>0</v>
      </c>
      <c r="AW474" s="190">
        <f t="shared" si="119"/>
        <v>0</v>
      </c>
      <c r="AY474" s="188">
        <f t="shared" si="120"/>
        <v>0</v>
      </c>
      <c r="AZ474" s="189">
        <f t="shared" si="121"/>
        <v>0</v>
      </c>
      <c r="BA474" s="189">
        <f t="shared" si="122"/>
        <v>0</v>
      </c>
      <c r="BB474" s="190">
        <f t="shared" si="123"/>
        <v>0</v>
      </c>
      <c r="BD474" s="188">
        <f t="shared" si="124"/>
        <v>0</v>
      </c>
      <c r="BE474" s="189">
        <f t="shared" si="125"/>
        <v>0</v>
      </c>
      <c r="BF474" s="189">
        <f t="shared" si="126"/>
        <v>0</v>
      </c>
      <c r="BG474" s="190">
        <f t="shared" si="127"/>
        <v>0</v>
      </c>
      <c r="BH474" s="210"/>
      <c r="BI474" s="188">
        <f t="shared" si="128"/>
        <v>0</v>
      </c>
      <c r="BJ474" s="189">
        <f t="shared" si="129"/>
        <v>0</v>
      </c>
      <c r="BK474" s="189">
        <f t="shared" si="130"/>
        <v>0</v>
      </c>
      <c r="BL474" s="190">
        <f t="shared" si="131"/>
        <v>0</v>
      </c>
      <c r="BN474" s="188">
        <f t="shared" si="132"/>
        <v>0</v>
      </c>
      <c r="BO474" s="189">
        <f t="shared" si="133"/>
        <v>0</v>
      </c>
      <c r="BP474" s="189">
        <f t="shared" si="134"/>
        <v>0</v>
      </c>
      <c r="BQ474" s="190">
        <f t="shared" si="135"/>
        <v>0</v>
      </c>
      <c r="BS474" s="192">
        <f t="shared" si="136"/>
        <v>0</v>
      </c>
      <c r="BT474" s="215">
        <f t="shared" si="137"/>
        <v>0</v>
      </c>
      <c r="BU474" s="216">
        <f t="shared" si="138"/>
        <v>0</v>
      </c>
      <c r="BV474" s="217">
        <f t="shared" si="139"/>
        <v>0</v>
      </c>
      <c r="BX474" s="192">
        <f t="shared" si="140"/>
        <v>0</v>
      </c>
      <c r="BY474" s="215">
        <f t="shared" si="141"/>
        <v>0</v>
      </c>
      <c r="BZ474" s="216">
        <f t="shared" si="142"/>
        <v>0</v>
      </c>
      <c r="CA474" s="217">
        <f t="shared" si="143"/>
        <v>0</v>
      </c>
      <c r="CC474" s="192">
        <f t="shared" si="144"/>
        <v>0</v>
      </c>
      <c r="CD474" s="215">
        <f t="shared" si="145"/>
        <v>0</v>
      </c>
      <c r="CE474" s="216">
        <f t="shared" si="146"/>
        <v>0</v>
      </c>
      <c r="CF474" s="217">
        <f t="shared" si="147"/>
        <v>0</v>
      </c>
      <c r="CH474" s="197">
        <f t="shared" si="148"/>
        <v>0</v>
      </c>
      <c r="CI474" s="16" t="str">
        <f t="shared" si="149"/>
        <v/>
      </c>
      <c r="CJ474">
        <f t="shared" si="156"/>
        <v>0</v>
      </c>
      <c r="CL474" s="197">
        <f t="shared" si="150"/>
        <v>0</v>
      </c>
      <c r="CM474" s="16" t="str">
        <f t="shared" si="151"/>
        <v/>
      </c>
      <c r="CN474">
        <f t="shared" si="152"/>
        <v>0</v>
      </c>
      <c r="CP474" s="197">
        <f t="shared" si="153"/>
        <v>0</v>
      </c>
      <c r="CQ474" s="16" t="str">
        <f t="shared" si="154"/>
        <v/>
      </c>
      <c r="CR474">
        <f t="shared" si="155"/>
        <v>0</v>
      </c>
    </row>
    <row r="475" spans="1:96" ht="15" customHeight="1" thickBot="1">
      <c r="A475" s="85"/>
      <c r="B475" s="87"/>
      <c r="C475" s="64" t="s">
        <v>178</v>
      </c>
      <c r="D475" s="354" t="str">
        <f t="shared" si="102"/>
        <v/>
      </c>
      <c r="E475" s="355"/>
      <c r="F475" s="355"/>
      <c r="G475" s="355"/>
      <c r="H475" s="355"/>
      <c r="I475" s="356"/>
      <c r="J475" s="261" t="str">
        <f t="shared" si="103"/>
        <v/>
      </c>
      <c r="K475" s="261" t="str">
        <f t="shared" si="104"/>
        <v/>
      </c>
      <c r="L475" s="261" t="str">
        <f t="shared" si="105"/>
        <v/>
      </c>
      <c r="M475" s="2"/>
      <c r="N475" s="2"/>
      <c r="O475" s="2"/>
      <c r="P475" s="2"/>
      <c r="Q475" s="2"/>
      <c r="R475" s="2"/>
      <c r="S475" s="2"/>
      <c r="T475" s="2"/>
      <c r="U475" s="2"/>
      <c r="V475" s="2"/>
      <c r="W475" s="2"/>
      <c r="X475" s="2"/>
      <c r="Y475" s="2"/>
      <c r="Z475" s="2"/>
      <c r="AA475" s="2"/>
      <c r="AB475" s="2"/>
      <c r="AC475" s="2"/>
      <c r="AD475" s="2"/>
      <c r="AG475" s="197">
        <f t="shared" si="106"/>
        <v>21</v>
      </c>
      <c r="AH475" s="197">
        <f t="shared" si="107"/>
        <v>0</v>
      </c>
      <c r="AJ475" s="188">
        <f t="shared" si="108"/>
        <v>0</v>
      </c>
      <c r="AK475" s="189">
        <f t="shared" si="109"/>
        <v>0</v>
      </c>
      <c r="AL475" s="189">
        <f t="shared" si="110"/>
        <v>0</v>
      </c>
      <c r="AM475" s="190">
        <f t="shared" si="111"/>
        <v>0</v>
      </c>
      <c r="AN475" s="210"/>
      <c r="AO475" s="188">
        <f t="shared" si="112"/>
        <v>0</v>
      </c>
      <c r="AP475" s="189">
        <f t="shared" si="113"/>
        <v>0</v>
      </c>
      <c r="AQ475" s="189">
        <f t="shared" si="114"/>
        <v>0</v>
      </c>
      <c r="AR475" s="190">
        <f t="shared" si="115"/>
        <v>0</v>
      </c>
      <c r="AT475" s="188">
        <f t="shared" si="116"/>
        <v>0</v>
      </c>
      <c r="AU475" s="189">
        <f t="shared" si="117"/>
        <v>0</v>
      </c>
      <c r="AV475" s="189">
        <f t="shared" si="118"/>
        <v>0</v>
      </c>
      <c r="AW475" s="190">
        <f t="shared" si="119"/>
        <v>0</v>
      </c>
      <c r="AY475" s="188">
        <f t="shared" si="120"/>
        <v>0</v>
      </c>
      <c r="AZ475" s="189">
        <f t="shared" si="121"/>
        <v>0</v>
      </c>
      <c r="BA475" s="189">
        <f t="shared" si="122"/>
        <v>0</v>
      </c>
      <c r="BB475" s="190">
        <f t="shared" si="123"/>
        <v>0</v>
      </c>
      <c r="BD475" s="188">
        <f t="shared" si="124"/>
        <v>0</v>
      </c>
      <c r="BE475" s="189">
        <f t="shared" si="125"/>
        <v>0</v>
      </c>
      <c r="BF475" s="189">
        <f t="shared" si="126"/>
        <v>0</v>
      </c>
      <c r="BG475" s="190">
        <f t="shared" si="127"/>
        <v>0</v>
      </c>
      <c r="BH475" s="210"/>
      <c r="BI475" s="188">
        <f t="shared" si="128"/>
        <v>0</v>
      </c>
      <c r="BJ475" s="189">
        <f t="shared" si="129"/>
        <v>0</v>
      </c>
      <c r="BK475" s="189">
        <f t="shared" si="130"/>
        <v>0</v>
      </c>
      <c r="BL475" s="190">
        <f t="shared" si="131"/>
        <v>0</v>
      </c>
      <c r="BN475" s="188">
        <f t="shared" si="132"/>
        <v>0</v>
      </c>
      <c r="BO475" s="189">
        <f t="shared" si="133"/>
        <v>0</v>
      </c>
      <c r="BP475" s="189">
        <f t="shared" si="134"/>
        <v>0</v>
      </c>
      <c r="BQ475" s="190">
        <f t="shared" si="135"/>
        <v>0</v>
      </c>
      <c r="BS475" s="192">
        <f t="shared" si="136"/>
        <v>0</v>
      </c>
      <c r="BT475" s="215">
        <f t="shared" si="137"/>
        <v>0</v>
      </c>
      <c r="BU475" s="216">
        <f t="shared" si="138"/>
        <v>0</v>
      </c>
      <c r="BV475" s="217">
        <f t="shared" si="139"/>
        <v>0</v>
      </c>
      <c r="BX475" s="192">
        <f t="shared" si="140"/>
        <v>0</v>
      </c>
      <c r="BY475" s="215">
        <f t="shared" si="141"/>
        <v>0</v>
      </c>
      <c r="BZ475" s="216">
        <f t="shared" si="142"/>
        <v>0</v>
      </c>
      <c r="CA475" s="217">
        <f t="shared" si="143"/>
        <v>0</v>
      </c>
      <c r="CC475" s="192">
        <f t="shared" si="144"/>
        <v>0</v>
      </c>
      <c r="CD475" s="215">
        <f t="shared" si="145"/>
        <v>0</v>
      </c>
      <c r="CE475" s="216">
        <f t="shared" si="146"/>
        <v>0</v>
      </c>
      <c r="CF475" s="217">
        <f t="shared" si="147"/>
        <v>0</v>
      </c>
      <c r="CH475" s="197">
        <f t="shared" si="148"/>
        <v>0</v>
      </c>
      <c r="CI475" s="16" t="str">
        <f t="shared" si="149"/>
        <v/>
      </c>
      <c r="CJ475">
        <f t="shared" si="156"/>
        <v>0</v>
      </c>
      <c r="CL475" s="197">
        <f t="shared" si="150"/>
        <v>0</v>
      </c>
      <c r="CM475" s="16" t="str">
        <f t="shared" si="151"/>
        <v/>
      </c>
      <c r="CN475">
        <f t="shared" si="152"/>
        <v>0</v>
      </c>
      <c r="CP475" s="197">
        <f t="shared" si="153"/>
        <v>0</v>
      </c>
      <c r="CQ475" s="16" t="str">
        <f t="shared" si="154"/>
        <v/>
      </c>
      <c r="CR475">
        <f t="shared" si="155"/>
        <v>0</v>
      </c>
    </row>
    <row r="476" spans="1:96" ht="15" customHeight="1" thickBot="1">
      <c r="A476" s="41"/>
      <c r="B476" s="30"/>
      <c r="C476" s="64" t="s">
        <v>179</v>
      </c>
      <c r="D476" s="354" t="str">
        <f t="shared" si="102"/>
        <v/>
      </c>
      <c r="E476" s="355"/>
      <c r="F476" s="355"/>
      <c r="G476" s="355"/>
      <c r="H476" s="355"/>
      <c r="I476" s="356"/>
      <c r="J476" s="261" t="str">
        <f t="shared" si="103"/>
        <v/>
      </c>
      <c r="K476" s="261" t="str">
        <f t="shared" si="104"/>
        <v/>
      </c>
      <c r="L476" s="261" t="str">
        <f t="shared" si="105"/>
        <v/>
      </c>
      <c r="M476" s="2"/>
      <c r="N476" s="2"/>
      <c r="O476" s="2"/>
      <c r="P476" s="2"/>
      <c r="Q476" s="2"/>
      <c r="R476" s="2"/>
      <c r="S476" s="2"/>
      <c r="T476" s="2"/>
      <c r="U476" s="2"/>
      <c r="V476" s="2"/>
      <c r="W476" s="2"/>
      <c r="X476" s="2"/>
      <c r="Y476" s="2"/>
      <c r="Z476" s="2"/>
      <c r="AA476" s="2"/>
      <c r="AB476" s="2"/>
      <c r="AC476" s="2"/>
      <c r="AD476" s="2"/>
      <c r="AG476" s="197">
        <f t="shared" si="106"/>
        <v>21</v>
      </c>
      <c r="AH476" s="197">
        <f t="shared" si="107"/>
        <v>0</v>
      </c>
      <c r="AJ476" s="188">
        <f t="shared" si="108"/>
        <v>0</v>
      </c>
      <c r="AK476" s="189">
        <f t="shared" si="109"/>
        <v>0</v>
      </c>
      <c r="AL476" s="189">
        <f t="shared" si="110"/>
        <v>0</v>
      </c>
      <c r="AM476" s="190">
        <f t="shared" si="111"/>
        <v>0</v>
      </c>
      <c r="AN476" s="210"/>
      <c r="AO476" s="188">
        <f t="shared" si="112"/>
        <v>0</v>
      </c>
      <c r="AP476" s="189">
        <f t="shared" si="113"/>
        <v>0</v>
      </c>
      <c r="AQ476" s="189">
        <f t="shared" si="114"/>
        <v>0</v>
      </c>
      <c r="AR476" s="190">
        <f t="shared" si="115"/>
        <v>0</v>
      </c>
      <c r="AT476" s="188">
        <f t="shared" si="116"/>
        <v>0</v>
      </c>
      <c r="AU476" s="189">
        <f t="shared" si="117"/>
        <v>0</v>
      </c>
      <c r="AV476" s="189">
        <f t="shared" si="118"/>
        <v>0</v>
      </c>
      <c r="AW476" s="190">
        <f t="shared" si="119"/>
        <v>0</v>
      </c>
      <c r="AY476" s="188">
        <f t="shared" si="120"/>
        <v>0</v>
      </c>
      <c r="AZ476" s="189">
        <f t="shared" si="121"/>
        <v>0</v>
      </c>
      <c r="BA476" s="189">
        <f t="shared" si="122"/>
        <v>0</v>
      </c>
      <c r="BB476" s="190">
        <f t="shared" si="123"/>
        <v>0</v>
      </c>
      <c r="BD476" s="188">
        <f t="shared" si="124"/>
        <v>0</v>
      </c>
      <c r="BE476" s="189">
        <f t="shared" si="125"/>
        <v>0</v>
      </c>
      <c r="BF476" s="189">
        <f t="shared" si="126"/>
        <v>0</v>
      </c>
      <c r="BG476" s="190">
        <f t="shared" si="127"/>
        <v>0</v>
      </c>
      <c r="BH476" s="210"/>
      <c r="BI476" s="188">
        <f t="shared" si="128"/>
        <v>0</v>
      </c>
      <c r="BJ476" s="189">
        <f t="shared" si="129"/>
        <v>0</v>
      </c>
      <c r="BK476" s="189">
        <f t="shared" si="130"/>
        <v>0</v>
      </c>
      <c r="BL476" s="190">
        <f t="shared" si="131"/>
        <v>0</v>
      </c>
      <c r="BN476" s="188">
        <f t="shared" si="132"/>
        <v>0</v>
      </c>
      <c r="BO476" s="189">
        <f t="shared" si="133"/>
        <v>0</v>
      </c>
      <c r="BP476" s="189">
        <f t="shared" si="134"/>
        <v>0</v>
      </c>
      <c r="BQ476" s="190">
        <f t="shared" si="135"/>
        <v>0</v>
      </c>
      <c r="BS476" s="192">
        <f t="shared" si="136"/>
        <v>0</v>
      </c>
      <c r="BT476" s="215">
        <f t="shared" si="137"/>
        <v>0</v>
      </c>
      <c r="BU476" s="216">
        <f t="shared" si="138"/>
        <v>0</v>
      </c>
      <c r="BV476" s="217">
        <f t="shared" si="139"/>
        <v>0</v>
      </c>
      <c r="BX476" s="192">
        <f t="shared" si="140"/>
        <v>0</v>
      </c>
      <c r="BY476" s="215">
        <f t="shared" si="141"/>
        <v>0</v>
      </c>
      <c r="BZ476" s="216">
        <f t="shared" si="142"/>
        <v>0</v>
      </c>
      <c r="CA476" s="217">
        <f t="shared" si="143"/>
        <v>0</v>
      </c>
      <c r="CC476" s="192">
        <f t="shared" si="144"/>
        <v>0</v>
      </c>
      <c r="CD476" s="215">
        <f t="shared" si="145"/>
        <v>0</v>
      </c>
      <c r="CE476" s="216">
        <f t="shared" si="146"/>
        <v>0</v>
      </c>
      <c r="CF476" s="217">
        <f t="shared" si="147"/>
        <v>0</v>
      </c>
      <c r="CH476" s="197">
        <f t="shared" si="148"/>
        <v>0</v>
      </c>
      <c r="CI476" s="16" t="str">
        <f t="shared" si="149"/>
        <v/>
      </c>
      <c r="CJ476">
        <f t="shared" si="156"/>
        <v>0</v>
      </c>
      <c r="CL476" s="197">
        <f t="shared" si="150"/>
        <v>0</v>
      </c>
      <c r="CM476" s="16" t="str">
        <f t="shared" si="151"/>
        <v/>
      </c>
      <c r="CN476">
        <f t="shared" si="152"/>
        <v>0</v>
      </c>
      <c r="CP476" s="197">
        <f t="shared" si="153"/>
        <v>0</v>
      </c>
      <c r="CQ476" s="16" t="str">
        <f t="shared" si="154"/>
        <v/>
      </c>
      <c r="CR476">
        <f t="shared" si="155"/>
        <v>0</v>
      </c>
    </row>
    <row r="477" spans="1:96" ht="15" customHeight="1" thickBot="1">
      <c r="A477" s="41"/>
      <c r="B477" s="30"/>
      <c r="C477" s="64" t="s">
        <v>180</v>
      </c>
      <c r="D477" s="354" t="str">
        <f t="shared" si="102"/>
        <v/>
      </c>
      <c r="E477" s="355"/>
      <c r="F477" s="355"/>
      <c r="G477" s="355"/>
      <c r="H477" s="355"/>
      <c r="I477" s="356"/>
      <c r="J477" s="261" t="str">
        <f t="shared" si="103"/>
        <v/>
      </c>
      <c r="K477" s="261" t="str">
        <f t="shared" si="104"/>
        <v/>
      </c>
      <c r="L477" s="261" t="str">
        <f t="shared" si="105"/>
        <v/>
      </c>
      <c r="M477" s="2"/>
      <c r="N477" s="2"/>
      <c r="O477" s="2"/>
      <c r="P477" s="2"/>
      <c r="Q477" s="2"/>
      <c r="R477" s="2"/>
      <c r="S477" s="2"/>
      <c r="T477" s="2"/>
      <c r="U477" s="2"/>
      <c r="V477" s="2"/>
      <c r="W477" s="2"/>
      <c r="X477" s="2"/>
      <c r="Y477" s="2"/>
      <c r="Z477" s="2"/>
      <c r="AA477" s="2"/>
      <c r="AB477" s="2"/>
      <c r="AC477" s="2"/>
      <c r="AD477" s="2"/>
      <c r="AG477" s="197">
        <f t="shared" si="106"/>
        <v>21</v>
      </c>
      <c r="AH477" s="197">
        <f t="shared" si="107"/>
        <v>0</v>
      </c>
      <c r="AJ477" s="188">
        <f t="shared" si="108"/>
        <v>0</v>
      </c>
      <c r="AK477" s="189">
        <f t="shared" si="109"/>
        <v>0</v>
      </c>
      <c r="AL477" s="189">
        <f t="shared" si="110"/>
        <v>0</v>
      </c>
      <c r="AM477" s="190">
        <f t="shared" si="111"/>
        <v>0</v>
      </c>
      <c r="AN477" s="210"/>
      <c r="AO477" s="188">
        <f t="shared" si="112"/>
        <v>0</v>
      </c>
      <c r="AP477" s="189">
        <f t="shared" si="113"/>
        <v>0</v>
      </c>
      <c r="AQ477" s="189">
        <f t="shared" si="114"/>
        <v>0</v>
      </c>
      <c r="AR477" s="190">
        <f t="shared" si="115"/>
        <v>0</v>
      </c>
      <c r="AT477" s="188">
        <f t="shared" si="116"/>
        <v>0</v>
      </c>
      <c r="AU477" s="189">
        <f t="shared" si="117"/>
        <v>0</v>
      </c>
      <c r="AV477" s="189">
        <f t="shared" si="118"/>
        <v>0</v>
      </c>
      <c r="AW477" s="190">
        <f t="shared" si="119"/>
        <v>0</v>
      </c>
      <c r="AY477" s="188">
        <f t="shared" si="120"/>
        <v>0</v>
      </c>
      <c r="AZ477" s="189">
        <f t="shared" si="121"/>
        <v>0</v>
      </c>
      <c r="BA477" s="189">
        <f t="shared" si="122"/>
        <v>0</v>
      </c>
      <c r="BB477" s="190">
        <f t="shared" si="123"/>
        <v>0</v>
      </c>
      <c r="BD477" s="188">
        <f t="shared" si="124"/>
        <v>0</v>
      </c>
      <c r="BE477" s="189">
        <f t="shared" si="125"/>
        <v>0</v>
      </c>
      <c r="BF477" s="189">
        <f t="shared" si="126"/>
        <v>0</v>
      </c>
      <c r="BG477" s="190">
        <f t="shared" si="127"/>
        <v>0</v>
      </c>
      <c r="BH477" s="210"/>
      <c r="BI477" s="188">
        <f t="shared" si="128"/>
        <v>0</v>
      </c>
      <c r="BJ477" s="189">
        <f t="shared" si="129"/>
        <v>0</v>
      </c>
      <c r="BK477" s="189">
        <f t="shared" si="130"/>
        <v>0</v>
      </c>
      <c r="BL477" s="190">
        <f t="shared" si="131"/>
        <v>0</v>
      </c>
      <c r="BN477" s="188">
        <f t="shared" si="132"/>
        <v>0</v>
      </c>
      <c r="BO477" s="189">
        <f t="shared" si="133"/>
        <v>0</v>
      </c>
      <c r="BP477" s="189">
        <f t="shared" si="134"/>
        <v>0</v>
      </c>
      <c r="BQ477" s="190">
        <f t="shared" si="135"/>
        <v>0</v>
      </c>
      <c r="BS477" s="192">
        <f t="shared" si="136"/>
        <v>0</v>
      </c>
      <c r="BT477" s="215">
        <f t="shared" si="137"/>
        <v>0</v>
      </c>
      <c r="BU477" s="216">
        <f t="shared" si="138"/>
        <v>0</v>
      </c>
      <c r="BV477" s="217">
        <f t="shared" si="139"/>
        <v>0</v>
      </c>
      <c r="BX477" s="192">
        <f t="shared" si="140"/>
        <v>0</v>
      </c>
      <c r="BY477" s="215">
        <f t="shared" si="141"/>
        <v>0</v>
      </c>
      <c r="BZ477" s="216">
        <f t="shared" si="142"/>
        <v>0</v>
      </c>
      <c r="CA477" s="217">
        <f t="shared" si="143"/>
        <v>0</v>
      </c>
      <c r="CC477" s="192">
        <f t="shared" si="144"/>
        <v>0</v>
      </c>
      <c r="CD477" s="215">
        <f t="shared" si="145"/>
        <v>0</v>
      </c>
      <c r="CE477" s="216">
        <f t="shared" si="146"/>
        <v>0</v>
      </c>
      <c r="CF477" s="217">
        <f t="shared" si="147"/>
        <v>0</v>
      </c>
      <c r="CH477" s="197">
        <f t="shared" si="148"/>
        <v>0</v>
      </c>
      <c r="CI477" s="16" t="str">
        <f t="shared" si="149"/>
        <v/>
      </c>
      <c r="CJ477">
        <f t="shared" si="156"/>
        <v>0</v>
      </c>
      <c r="CL477" s="197">
        <f t="shared" si="150"/>
        <v>0</v>
      </c>
      <c r="CM477" s="16" t="str">
        <f t="shared" si="151"/>
        <v/>
      </c>
      <c r="CN477">
        <f t="shared" si="152"/>
        <v>0</v>
      </c>
      <c r="CP477" s="197">
        <f t="shared" si="153"/>
        <v>0</v>
      </c>
      <c r="CQ477" s="16" t="str">
        <f t="shared" si="154"/>
        <v/>
      </c>
      <c r="CR477">
        <f t="shared" si="155"/>
        <v>0</v>
      </c>
    </row>
    <row r="478" spans="1:96" ht="15" customHeight="1" thickBot="1">
      <c r="A478" s="41"/>
      <c r="B478" s="30"/>
      <c r="C478" s="64" t="s">
        <v>181</v>
      </c>
      <c r="D478" s="354" t="str">
        <f t="shared" si="102"/>
        <v/>
      </c>
      <c r="E478" s="355"/>
      <c r="F478" s="355"/>
      <c r="G478" s="355"/>
      <c r="H478" s="355"/>
      <c r="I478" s="356"/>
      <c r="J478" s="261" t="str">
        <f t="shared" si="103"/>
        <v/>
      </c>
      <c r="K478" s="261" t="str">
        <f t="shared" si="104"/>
        <v/>
      </c>
      <c r="L478" s="261" t="str">
        <f t="shared" si="105"/>
        <v/>
      </c>
      <c r="M478" s="2"/>
      <c r="N478" s="2"/>
      <c r="O478" s="2"/>
      <c r="P478" s="2"/>
      <c r="Q478" s="2"/>
      <c r="R478" s="2"/>
      <c r="S478" s="2"/>
      <c r="T478" s="2"/>
      <c r="U478" s="2"/>
      <c r="V478" s="2"/>
      <c r="W478" s="2"/>
      <c r="X478" s="2"/>
      <c r="Y478" s="2"/>
      <c r="Z478" s="2"/>
      <c r="AA478" s="2"/>
      <c r="AB478" s="2"/>
      <c r="AC478" s="2"/>
      <c r="AD478" s="2"/>
      <c r="AG478" s="197">
        <f t="shared" si="106"/>
        <v>21</v>
      </c>
      <c r="AH478" s="197">
        <f t="shared" si="107"/>
        <v>0</v>
      </c>
      <c r="AJ478" s="188">
        <f t="shared" si="108"/>
        <v>0</v>
      </c>
      <c r="AK478" s="189">
        <f t="shared" si="109"/>
        <v>0</v>
      </c>
      <c r="AL478" s="189">
        <f t="shared" si="110"/>
        <v>0</v>
      </c>
      <c r="AM478" s="190">
        <f t="shared" si="111"/>
        <v>0</v>
      </c>
      <c r="AN478" s="210"/>
      <c r="AO478" s="188">
        <f t="shared" si="112"/>
        <v>0</v>
      </c>
      <c r="AP478" s="189">
        <f t="shared" si="113"/>
        <v>0</v>
      </c>
      <c r="AQ478" s="189">
        <f t="shared" si="114"/>
        <v>0</v>
      </c>
      <c r="AR478" s="190">
        <f t="shared" si="115"/>
        <v>0</v>
      </c>
      <c r="AT478" s="188">
        <f t="shared" si="116"/>
        <v>0</v>
      </c>
      <c r="AU478" s="189">
        <f t="shared" si="117"/>
        <v>0</v>
      </c>
      <c r="AV478" s="189">
        <f t="shared" si="118"/>
        <v>0</v>
      </c>
      <c r="AW478" s="190">
        <f t="shared" si="119"/>
        <v>0</v>
      </c>
      <c r="AY478" s="188">
        <f t="shared" si="120"/>
        <v>0</v>
      </c>
      <c r="AZ478" s="189">
        <f t="shared" si="121"/>
        <v>0</v>
      </c>
      <c r="BA478" s="189">
        <f t="shared" si="122"/>
        <v>0</v>
      </c>
      <c r="BB478" s="190">
        <f t="shared" si="123"/>
        <v>0</v>
      </c>
      <c r="BD478" s="188">
        <f t="shared" si="124"/>
        <v>0</v>
      </c>
      <c r="BE478" s="189">
        <f t="shared" si="125"/>
        <v>0</v>
      </c>
      <c r="BF478" s="189">
        <f t="shared" si="126"/>
        <v>0</v>
      </c>
      <c r="BG478" s="190">
        <f t="shared" si="127"/>
        <v>0</v>
      </c>
      <c r="BH478" s="210"/>
      <c r="BI478" s="188">
        <f t="shared" si="128"/>
        <v>0</v>
      </c>
      <c r="BJ478" s="189">
        <f t="shared" si="129"/>
        <v>0</v>
      </c>
      <c r="BK478" s="189">
        <f t="shared" si="130"/>
        <v>0</v>
      </c>
      <c r="BL478" s="190">
        <f t="shared" si="131"/>
        <v>0</v>
      </c>
      <c r="BN478" s="188">
        <f t="shared" si="132"/>
        <v>0</v>
      </c>
      <c r="BO478" s="189">
        <f t="shared" si="133"/>
        <v>0</v>
      </c>
      <c r="BP478" s="189">
        <f t="shared" si="134"/>
        <v>0</v>
      </c>
      <c r="BQ478" s="190">
        <f t="shared" si="135"/>
        <v>0</v>
      </c>
      <c r="BS478" s="192">
        <f t="shared" si="136"/>
        <v>0</v>
      </c>
      <c r="BT478" s="215">
        <f t="shared" si="137"/>
        <v>0</v>
      </c>
      <c r="BU478" s="216">
        <f t="shared" si="138"/>
        <v>0</v>
      </c>
      <c r="BV478" s="217">
        <f t="shared" si="139"/>
        <v>0</v>
      </c>
      <c r="BX478" s="192">
        <f t="shared" si="140"/>
        <v>0</v>
      </c>
      <c r="BY478" s="215">
        <f t="shared" si="141"/>
        <v>0</v>
      </c>
      <c r="BZ478" s="216">
        <f t="shared" si="142"/>
        <v>0</v>
      </c>
      <c r="CA478" s="217">
        <f t="shared" si="143"/>
        <v>0</v>
      </c>
      <c r="CC478" s="192">
        <f t="shared" si="144"/>
        <v>0</v>
      </c>
      <c r="CD478" s="215">
        <f t="shared" si="145"/>
        <v>0</v>
      </c>
      <c r="CE478" s="216">
        <f t="shared" si="146"/>
        <v>0</v>
      </c>
      <c r="CF478" s="217">
        <f t="shared" si="147"/>
        <v>0</v>
      </c>
      <c r="CH478" s="197">
        <f t="shared" si="148"/>
        <v>0</v>
      </c>
      <c r="CI478" s="16" t="str">
        <f t="shared" si="149"/>
        <v/>
      </c>
      <c r="CJ478">
        <f t="shared" si="156"/>
        <v>0</v>
      </c>
      <c r="CL478" s="197">
        <f t="shared" si="150"/>
        <v>0</v>
      </c>
      <c r="CM478" s="16" t="str">
        <f t="shared" si="151"/>
        <v/>
      </c>
      <c r="CN478">
        <f t="shared" si="152"/>
        <v>0</v>
      </c>
      <c r="CP478" s="197">
        <f t="shared" si="153"/>
        <v>0</v>
      </c>
      <c r="CQ478" s="16" t="str">
        <f t="shared" si="154"/>
        <v/>
      </c>
      <c r="CR478">
        <f t="shared" si="155"/>
        <v>0</v>
      </c>
    </row>
    <row r="479" spans="1:96" ht="15" customHeight="1" thickBot="1">
      <c r="A479" s="41"/>
      <c r="B479" s="30"/>
      <c r="C479" s="64" t="s">
        <v>182</v>
      </c>
      <c r="D479" s="354" t="str">
        <f t="shared" si="102"/>
        <v/>
      </c>
      <c r="E479" s="355"/>
      <c r="F479" s="355"/>
      <c r="G479" s="355"/>
      <c r="H479" s="355"/>
      <c r="I479" s="356"/>
      <c r="J479" s="261" t="str">
        <f t="shared" si="103"/>
        <v/>
      </c>
      <c r="K479" s="261" t="str">
        <f t="shared" si="104"/>
        <v/>
      </c>
      <c r="L479" s="261" t="str">
        <f t="shared" si="105"/>
        <v/>
      </c>
      <c r="M479" s="2"/>
      <c r="N479" s="2"/>
      <c r="O479" s="2"/>
      <c r="P479" s="2"/>
      <c r="Q479" s="2"/>
      <c r="R479" s="2"/>
      <c r="S479" s="2"/>
      <c r="T479" s="2"/>
      <c r="U479" s="2"/>
      <c r="V479" s="2"/>
      <c r="W479" s="2"/>
      <c r="X479" s="2"/>
      <c r="Y479" s="2"/>
      <c r="Z479" s="2"/>
      <c r="AA479" s="2"/>
      <c r="AB479" s="2"/>
      <c r="AC479" s="2"/>
      <c r="AD479" s="2"/>
      <c r="AG479" s="197">
        <f t="shared" si="106"/>
        <v>21</v>
      </c>
      <c r="AH479" s="197">
        <f t="shared" si="107"/>
        <v>0</v>
      </c>
      <c r="AJ479" s="188">
        <f t="shared" si="108"/>
        <v>0</v>
      </c>
      <c r="AK479" s="189">
        <f t="shared" si="109"/>
        <v>0</v>
      </c>
      <c r="AL479" s="189">
        <f t="shared" si="110"/>
        <v>0</v>
      </c>
      <c r="AM479" s="190">
        <f t="shared" si="111"/>
        <v>0</v>
      </c>
      <c r="AN479" s="210"/>
      <c r="AO479" s="188">
        <f t="shared" si="112"/>
        <v>0</v>
      </c>
      <c r="AP479" s="189">
        <f t="shared" si="113"/>
        <v>0</v>
      </c>
      <c r="AQ479" s="189">
        <f t="shared" si="114"/>
        <v>0</v>
      </c>
      <c r="AR479" s="190">
        <f t="shared" si="115"/>
        <v>0</v>
      </c>
      <c r="AT479" s="188">
        <f t="shared" si="116"/>
        <v>0</v>
      </c>
      <c r="AU479" s="189">
        <f t="shared" si="117"/>
        <v>0</v>
      </c>
      <c r="AV479" s="189">
        <f t="shared" si="118"/>
        <v>0</v>
      </c>
      <c r="AW479" s="190">
        <f t="shared" si="119"/>
        <v>0</v>
      </c>
      <c r="AY479" s="188">
        <f t="shared" si="120"/>
        <v>0</v>
      </c>
      <c r="AZ479" s="189">
        <f t="shared" si="121"/>
        <v>0</v>
      </c>
      <c r="BA479" s="189">
        <f t="shared" si="122"/>
        <v>0</v>
      </c>
      <c r="BB479" s="190">
        <f t="shared" si="123"/>
        <v>0</v>
      </c>
      <c r="BD479" s="188">
        <f t="shared" si="124"/>
        <v>0</v>
      </c>
      <c r="BE479" s="189">
        <f t="shared" si="125"/>
        <v>0</v>
      </c>
      <c r="BF479" s="189">
        <f t="shared" si="126"/>
        <v>0</v>
      </c>
      <c r="BG479" s="190">
        <f t="shared" si="127"/>
        <v>0</v>
      </c>
      <c r="BH479" s="210"/>
      <c r="BI479" s="188">
        <f t="shared" si="128"/>
        <v>0</v>
      </c>
      <c r="BJ479" s="189">
        <f t="shared" si="129"/>
        <v>0</v>
      </c>
      <c r="BK479" s="189">
        <f t="shared" si="130"/>
        <v>0</v>
      </c>
      <c r="BL479" s="190">
        <f t="shared" si="131"/>
        <v>0</v>
      </c>
      <c r="BN479" s="188">
        <f t="shared" si="132"/>
        <v>0</v>
      </c>
      <c r="BO479" s="189">
        <f t="shared" si="133"/>
        <v>0</v>
      </c>
      <c r="BP479" s="189">
        <f t="shared" si="134"/>
        <v>0</v>
      </c>
      <c r="BQ479" s="190">
        <f t="shared" si="135"/>
        <v>0</v>
      </c>
      <c r="BS479" s="192">
        <f t="shared" si="136"/>
        <v>0</v>
      </c>
      <c r="BT479" s="215">
        <f t="shared" si="137"/>
        <v>0</v>
      </c>
      <c r="BU479" s="216">
        <f t="shared" si="138"/>
        <v>0</v>
      </c>
      <c r="BV479" s="217">
        <f t="shared" si="139"/>
        <v>0</v>
      </c>
      <c r="BX479" s="192">
        <f t="shared" si="140"/>
        <v>0</v>
      </c>
      <c r="BY479" s="215">
        <f t="shared" si="141"/>
        <v>0</v>
      </c>
      <c r="BZ479" s="216">
        <f t="shared" si="142"/>
        <v>0</v>
      </c>
      <c r="CA479" s="217">
        <f t="shared" si="143"/>
        <v>0</v>
      </c>
      <c r="CC479" s="192">
        <f t="shared" si="144"/>
        <v>0</v>
      </c>
      <c r="CD479" s="215">
        <f t="shared" si="145"/>
        <v>0</v>
      </c>
      <c r="CE479" s="216">
        <f t="shared" si="146"/>
        <v>0</v>
      </c>
      <c r="CF479" s="217">
        <f t="shared" si="147"/>
        <v>0</v>
      </c>
      <c r="CH479" s="197">
        <f t="shared" si="148"/>
        <v>0</v>
      </c>
      <c r="CI479" s="16" t="str">
        <f t="shared" si="149"/>
        <v/>
      </c>
      <c r="CJ479">
        <f t="shared" si="156"/>
        <v>0</v>
      </c>
      <c r="CL479" s="197">
        <f t="shared" si="150"/>
        <v>0</v>
      </c>
      <c r="CM479" s="16" t="str">
        <f t="shared" si="151"/>
        <v/>
      </c>
      <c r="CN479">
        <f t="shared" si="152"/>
        <v>0</v>
      </c>
      <c r="CP479" s="197">
        <f t="shared" si="153"/>
        <v>0</v>
      </c>
      <c r="CQ479" s="16" t="str">
        <f t="shared" si="154"/>
        <v/>
      </c>
      <c r="CR479">
        <f t="shared" si="155"/>
        <v>0</v>
      </c>
    </row>
    <row r="480" spans="1:96" ht="15" customHeight="1" thickBot="1">
      <c r="A480" s="41"/>
      <c r="B480" s="30"/>
      <c r="C480" s="64" t="s">
        <v>183</v>
      </c>
      <c r="D480" s="354" t="str">
        <f t="shared" si="102"/>
        <v/>
      </c>
      <c r="E480" s="355"/>
      <c r="F480" s="355"/>
      <c r="G480" s="355"/>
      <c r="H480" s="355"/>
      <c r="I480" s="356"/>
      <c r="J480" s="261" t="str">
        <f t="shared" si="103"/>
        <v/>
      </c>
      <c r="K480" s="261" t="str">
        <f t="shared" si="104"/>
        <v/>
      </c>
      <c r="L480" s="261" t="str">
        <f t="shared" si="105"/>
        <v/>
      </c>
      <c r="M480" s="2"/>
      <c r="N480" s="2"/>
      <c r="O480" s="2"/>
      <c r="P480" s="2"/>
      <c r="Q480" s="2"/>
      <c r="R480" s="2"/>
      <c r="S480" s="2"/>
      <c r="T480" s="2"/>
      <c r="U480" s="2"/>
      <c r="V480" s="2"/>
      <c r="W480" s="2"/>
      <c r="X480" s="2"/>
      <c r="Y480" s="2"/>
      <c r="Z480" s="2"/>
      <c r="AA480" s="2"/>
      <c r="AB480" s="2"/>
      <c r="AC480" s="2"/>
      <c r="AD480" s="2"/>
      <c r="AG480" s="197">
        <f t="shared" si="106"/>
        <v>21</v>
      </c>
      <c r="AH480" s="197">
        <f t="shared" si="107"/>
        <v>0</v>
      </c>
      <c r="AJ480" s="188">
        <f t="shared" si="108"/>
        <v>0</v>
      </c>
      <c r="AK480" s="189">
        <f t="shared" si="109"/>
        <v>0</v>
      </c>
      <c r="AL480" s="189">
        <f t="shared" si="110"/>
        <v>0</v>
      </c>
      <c r="AM480" s="190">
        <f t="shared" si="111"/>
        <v>0</v>
      </c>
      <c r="AN480" s="210"/>
      <c r="AO480" s="188">
        <f t="shared" si="112"/>
        <v>0</v>
      </c>
      <c r="AP480" s="189">
        <f t="shared" si="113"/>
        <v>0</v>
      </c>
      <c r="AQ480" s="189">
        <f t="shared" si="114"/>
        <v>0</v>
      </c>
      <c r="AR480" s="190">
        <f t="shared" si="115"/>
        <v>0</v>
      </c>
      <c r="AT480" s="188">
        <f t="shared" si="116"/>
        <v>0</v>
      </c>
      <c r="AU480" s="189">
        <f t="shared" si="117"/>
        <v>0</v>
      </c>
      <c r="AV480" s="189">
        <f t="shared" si="118"/>
        <v>0</v>
      </c>
      <c r="AW480" s="190">
        <f t="shared" si="119"/>
        <v>0</v>
      </c>
      <c r="AY480" s="188">
        <f t="shared" si="120"/>
        <v>0</v>
      </c>
      <c r="AZ480" s="189">
        <f t="shared" si="121"/>
        <v>0</v>
      </c>
      <c r="BA480" s="189">
        <f t="shared" si="122"/>
        <v>0</v>
      </c>
      <c r="BB480" s="190">
        <f t="shared" si="123"/>
        <v>0</v>
      </c>
      <c r="BD480" s="188">
        <f t="shared" si="124"/>
        <v>0</v>
      </c>
      <c r="BE480" s="189">
        <f t="shared" si="125"/>
        <v>0</v>
      </c>
      <c r="BF480" s="189">
        <f t="shared" si="126"/>
        <v>0</v>
      </c>
      <c r="BG480" s="190">
        <f t="shared" si="127"/>
        <v>0</v>
      </c>
      <c r="BH480" s="210"/>
      <c r="BI480" s="188">
        <f t="shared" si="128"/>
        <v>0</v>
      </c>
      <c r="BJ480" s="189">
        <f t="shared" si="129"/>
        <v>0</v>
      </c>
      <c r="BK480" s="189">
        <f t="shared" si="130"/>
        <v>0</v>
      </c>
      <c r="BL480" s="190">
        <f t="shared" si="131"/>
        <v>0</v>
      </c>
      <c r="BN480" s="188">
        <f t="shared" si="132"/>
        <v>0</v>
      </c>
      <c r="BO480" s="189">
        <f t="shared" si="133"/>
        <v>0</v>
      </c>
      <c r="BP480" s="189">
        <f t="shared" si="134"/>
        <v>0</v>
      </c>
      <c r="BQ480" s="190">
        <f t="shared" si="135"/>
        <v>0</v>
      </c>
      <c r="BS480" s="192">
        <f t="shared" si="136"/>
        <v>0</v>
      </c>
      <c r="BT480" s="215">
        <f t="shared" si="137"/>
        <v>0</v>
      </c>
      <c r="BU480" s="216">
        <f t="shared" si="138"/>
        <v>0</v>
      </c>
      <c r="BV480" s="217">
        <f t="shared" si="139"/>
        <v>0</v>
      </c>
      <c r="BX480" s="192">
        <f t="shared" si="140"/>
        <v>0</v>
      </c>
      <c r="BY480" s="215">
        <f t="shared" si="141"/>
        <v>0</v>
      </c>
      <c r="BZ480" s="216">
        <f t="shared" si="142"/>
        <v>0</v>
      </c>
      <c r="CA480" s="217">
        <f t="shared" si="143"/>
        <v>0</v>
      </c>
      <c r="CC480" s="192">
        <f t="shared" si="144"/>
        <v>0</v>
      </c>
      <c r="CD480" s="215">
        <f t="shared" si="145"/>
        <v>0</v>
      </c>
      <c r="CE480" s="216">
        <f t="shared" si="146"/>
        <v>0</v>
      </c>
      <c r="CF480" s="217">
        <f t="shared" si="147"/>
        <v>0</v>
      </c>
      <c r="CH480" s="197">
        <f t="shared" si="148"/>
        <v>0</v>
      </c>
      <c r="CI480" s="16" t="str">
        <f t="shared" si="149"/>
        <v/>
      </c>
      <c r="CJ480">
        <f t="shared" si="156"/>
        <v>0</v>
      </c>
      <c r="CL480" s="197">
        <f t="shared" si="150"/>
        <v>0</v>
      </c>
      <c r="CM480" s="16" t="str">
        <f t="shared" si="151"/>
        <v/>
      </c>
      <c r="CN480">
        <f t="shared" si="152"/>
        <v>0</v>
      </c>
      <c r="CP480" s="197">
        <f t="shared" si="153"/>
        <v>0</v>
      </c>
      <c r="CQ480" s="16" t="str">
        <f t="shared" si="154"/>
        <v/>
      </c>
      <c r="CR480">
        <f t="shared" si="155"/>
        <v>0</v>
      </c>
    </row>
    <row r="481" spans="1:97" ht="15" customHeight="1" thickBot="1">
      <c r="A481" s="41"/>
      <c r="B481" s="30"/>
      <c r="C481" s="64" t="s">
        <v>184</v>
      </c>
      <c r="D481" s="354" t="str">
        <f t="shared" si="102"/>
        <v/>
      </c>
      <c r="E481" s="355"/>
      <c r="F481" s="355"/>
      <c r="G481" s="355"/>
      <c r="H481" s="355"/>
      <c r="I481" s="356"/>
      <c r="J481" s="261" t="str">
        <f t="shared" si="103"/>
        <v/>
      </c>
      <c r="K481" s="261" t="str">
        <f t="shared" si="104"/>
        <v/>
      </c>
      <c r="L481" s="261" t="str">
        <f t="shared" si="105"/>
        <v/>
      </c>
      <c r="M481" s="2"/>
      <c r="N481" s="2"/>
      <c r="O481" s="2"/>
      <c r="P481" s="2"/>
      <c r="Q481" s="2"/>
      <c r="R481" s="2"/>
      <c r="S481" s="2"/>
      <c r="T481" s="2"/>
      <c r="U481" s="2"/>
      <c r="V481" s="2"/>
      <c r="W481" s="2"/>
      <c r="X481" s="2"/>
      <c r="Y481" s="2"/>
      <c r="Z481" s="2"/>
      <c r="AA481" s="2"/>
      <c r="AB481" s="2"/>
      <c r="AC481" s="2"/>
      <c r="AD481" s="2"/>
      <c r="AG481" s="197">
        <f t="shared" si="106"/>
        <v>21</v>
      </c>
      <c r="AH481" s="197">
        <f t="shared" si="107"/>
        <v>0</v>
      </c>
      <c r="AJ481" s="188">
        <f t="shared" si="108"/>
        <v>0</v>
      </c>
      <c r="AK481" s="189">
        <f t="shared" si="109"/>
        <v>0</v>
      </c>
      <c r="AL481" s="189">
        <f t="shared" si="110"/>
        <v>0</v>
      </c>
      <c r="AM481" s="190">
        <f t="shared" si="111"/>
        <v>0</v>
      </c>
      <c r="AN481" s="210"/>
      <c r="AO481" s="188">
        <f t="shared" si="112"/>
        <v>0</v>
      </c>
      <c r="AP481" s="189">
        <f t="shared" si="113"/>
        <v>0</v>
      </c>
      <c r="AQ481" s="189">
        <f t="shared" si="114"/>
        <v>0</v>
      </c>
      <c r="AR481" s="190">
        <f t="shared" si="115"/>
        <v>0</v>
      </c>
      <c r="AT481" s="188">
        <f t="shared" si="116"/>
        <v>0</v>
      </c>
      <c r="AU481" s="189">
        <f t="shared" si="117"/>
        <v>0</v>
      </c>
      <c r="AV481" s="189">
        <f t="shared" si="118"/>
        <v>0</v>
      </c>
      <c r="AW481" s="190">
        <f t="shared" si="119"/>
        <v>0</v>
      </c>
      <c r="AY481" s="188">
        <f t="shared" si="120"/>
        <v>0</v>
      </c>
      <c r="AZ481" s="189">
        <f t="shared" si="121"/>
        <v>0</v>
      </c>
      <c r="BA481" s="189">
        <f t="shared" si="122"/>
        <v>0</v>
      </c>
      <c r="BB481" s="190">
        <f t="shared" si="123"/>
        <v>0</v>
      </c>
      <c r="BD481" s="188">
        <f t="shared" si="124"/>
        <v>0</v>
      </c>
      <c r="BE481" s="189">
        <f t="shared" si="125"/>
        <v>0</v>
      </c>
      <c r="BF481" s="189">
        <f t="shared" si="126"/>
        <v>0</v>
      </c>
      <c r="BG481" s="190">
        <f t="shared" si="127"/>
        <v>0</v>
      </c>
      <c r="BH481" s="210"/>
      <c r="BI481" s="188">
        <f t="shared" si="128"/>
        <v>0</v>
      </c>
      <c r="BJ481" s="189">
        <f t="shared" si="129"/>
        <v>0</v>
      </c>
      <c r="BK481" s="189">
        <f t="shared" si="130"/>
        <v>0</v>
      </c>
      <c r="BL481" s="190">
        <f t="shared" si="131"/>
        <v>0</v>
      </c>
      <c r="BN481" s="188">
        <f t="shared" si="132"/>
        <v>0</v>
      </c>
      <c r="BO481" s="189">
        <f t="shared" si="133"/>
        <v>0</v>
      </c>
      <c r="BP481" s="189">
        <f t="shared" si="134"/>
        <v>0</v>
      </c>
      <c r="BQ481" s="190">
        <f t="shared" si="135"/>
        <v>0</v>
      </c>
      <c r="BS481" s="192">
        <f t="shared" si="136"/>
        <v>0</v>
      </c>
      <c r="BT481" s="215">
        <f t="shared" si="137"/>
        <v>0</v>
      </c>
      <c r="BU481" s="216">
        <f t="shared" si="138"/>
        <v>0</v>
      </c>
      <c r="BV481" s="217">
        <f t="shared" si="139"/>
        <v>0</v>
      </c>
      <c r="BX481" s="192">
        <f t="shared" si="140"/>
        <v>0</v>
      </c>
      <c r="BY481" s="215">
        <f t="shared" si="141"/>
        <v>0</v>
      </c>
      <c r="BZ481" s="216">
        <f t="shared" si="142"/>
        <v>0</v>
      </c>
      <c r="CA481" s="217">
        <f t="shared" si="143"/>
        <v>0</v>
      </c>
      <c r="CC481" s="192">
        <f t="shared" si="144"/>
        <v>0</v>
      </c>
      <c r="CD481" s="215">
        <f t="shared" si="145"/>
        <v>0</v>
      </c>
      <c r="CE481" s="216">
        <f t="shared" si="146"/>
        <v>0</v>
      </c>
      <c r="CF481" s="217">
        <f t="shared" si="147"/>
        <v>0</v>
      </c>
      <c r="CH481" s="197">
        <f t="shared" si="148"/>
        <v>0</v>
      </c>
      <c r="CI481" s="16" t="str">
        <f t="shared" si="149"/>
        <v/>
      </c>
      <c r="CJ481">
        <f t="shared" si="156"/>
        <v>0</v>
      </c>
      <c r="CL481" s="197">
        <f t="shared" si="150"/>
        <v>0</v>
      </c>
      <c r="CM481" s="16" t="str">
        <f t="shared" si="151"/>
        <v/>
      </c>
      <c r="CN481">
        <f t="shared" si="152"/>
        <v>0</v>
      </c>
      <c r="CP481" s="197">
        <f t="shared" si="153"/>
        <v>0</v>
      </c>
      <c r="CQ481" s="16" t="str">
        <f t="shared" si="154"/>
        <v/>
      </c>
      <c r="CR481">
        <f t="shared" si="155"/>
        <v>0</v>
      </c>
    </row>
    <row r="482" spans="1:97" ht="15" customHeight="1" thickBot="1">
      <c r="A482" s="41"/>
      <c r="B482" s="30"/>
      <c r="C482" s="64" t="s">
        <v>185</v>
      </c>
      <c r="D482" s="354" t="str">
        <f t="shared" si="102"/>
        <v/>
      </c>
      <c r="E482" s="355"/>
      <c r="F482" s="355"/>
      <c r="G482" s="355"/>
      <c r="H482" s="355"/>
      <c r="I482" s="356"/>
      <c r="J482" s="261" t="str">
        <f t="shared" si="103"/>
        <v/>
      </c>
      <c r="K482" s="261" t="str">
        <f t="shared" si="104"/>
        <v/>
      </c>
      <c r="L482" s="261" t="str">
        <f t="shared" si="105"/>
        <v/>
      </c>
      <c r="M482" s="2"/>
      <c r="N482" s="2"/>
      <c r="O482" s="2"/>
      <c r="P482" s="2"/>
      <c r="Q482" s="2"/>
      <c r="R482" s="2"/>
      <c r="S482" s="2"/>
      <c r="T482" s="2"/>
      <c r="U482" s="2"/>
      <c r="V482" s="2"/>
      <c r="W482" s="2"/>
      <c r="X482" s="2"/>
      <c r="Y482" s="2"/>
      <c r="Z482" s="2"/>
      <c r="AA482" s="2"/>
      <c r="AB482" s="2"/>
      <c r="AC482" s="2"/>
      <c r="AD482" s="2"/>
      <c r="AG482" s="197">
        <f t="shared" si="106"/>
        <v>21</v>
      </c>
      <c r="AH482" s="197">
        <f t="shared" si="107"/>
        <v>0</v>
      </c>
      <c r="AJ482" s="188">
        <f t="shared" si="108"/>
        <v>0</v>
      </c>
      <c r="AK482" s="189">
        <f t="shared" si="109"/>
        <v>0</v>
      </c>
      <c r="AL482" s="189">
        <f t="shared" si="110"/>
        <v>0</v>
      </c>
      <c r="AM482" s="190">
        <f t="shared" si="111"/>
        <v>0</v>
      </c>
      <c r="AN482" s="210"/>
      <c r="AO482" s="188">
        <f t="shared" si="112"/>
        <v>0</v>
      </c>
      <c r="AP482" s="189">
        <f t="shared" si="113"/>
        <v>0</v>
      </c>
      <c r="AQ482" s="189">
        <f t="shared" si="114"/>
        <v>0</v>
      </c>
      <c r="AR482" s="190">
        <f t="shared" si="115"/>
        <v>0</v>
      </c>
      <c r="AT482" s="188">
        <f t="shared" si="116"/>
        <v>0</v>
      </c>
      <c r="AU482" s="189">
        <f t="shared" si="117"/>
        <v>0</v>
      </c>
      <c r="AV482" s="189">
        <f t="shared" si="118"/>
        <v>0</v>
      </c>
      <c r="AW482" s="190">
        <f t="shared" si="119"/>
        <v>0</v>
      </c>
      <c r="AY482" s="188">
        <f t="shared" si="120"/>
        <v>0</v>
      </c>
      <c r="AZ482" s="189">
        <f t="shared" si="121"/>
        <v>0</v>
      </c>
      <c r="BA482" s="189">
        <f t="shared" si="122"/>
        <v>0</v>
      </c>
      <c r="BB482" s="190">
        <f t="shared" si="123"/>
        <v>0</v>
      </c>
      <c r="BD482" s="188">
        <f t="shared" si="124"/>
        <v>0</v>
      </c>
      <c r="BE482" s="189">
        <f t="shared" si="125"/>
        <v>0</v>
      </c>
      <c r="BF482" s="189">
        <f t="shared" si="126"/>
        <v>0</v>
      </c>
      <c r="BG482" s="190">
        <f t="shared" si="127"/>
        <v>0</v>
      </c>
      <c r="BH482" s="210"/>
      <c r="BI482" s="188">
        <f t="shared" si="128"/>
        <v>0</v>
      </c>
      <c r="BJ482" s="189">
        <f t="shared" si="129"/>
        <v>0</v>
      </c>
      <c r="BK482" s="189">
        <f t="shared" si="130"/>
        <v>0</v>
      </c>
      <c r="BL482" s="190">
        <f t="shared" si="131"/>
        <v>0</v>
      </c>
      <c r="BN482" s="188">
        <f t="shared" si="132"/>
        <v>0</v>
      </c>
      <c r="BO482" s="189">
        <f t="shared" si="133"/>
        <v>0</v>
      </c>
      <c r="BP482" s="189">
        <f t="shared" si="134"/>
        <v>0</v>
      </c>
      <c r="BQ482" s="190">
        <f t="shared" si="135"/>
        <v>0</v>
      </c>
      <c r="BS482" s="192">
        <f t="shared" si="136"/>
        <v>0</v>
      </c>
      <c r="BT482" s="215">
        <f t="shared" si="137"/>
        <v>0</v>
      </c>
      <c r="BU482" s="216">
        <f t="shared" si="138"/>
        <v>0</v>
      </c>
      <c r="BV482" s="217">
        <f t="shared" si="139"/>
        <v>0</v>
      </c>
      <c r="BX482" s="192">
        <f t="shared" si="140"/>
        <v>0</v>
      </c>
      <c r="BY482" s="215">
        <f t="shared" si="141"/>
        <v>0</v>
      </c>
      <c r="BZ482" s="216">
        <f t="shared" si="142"/>
        <v>0</v>
      </c>
      <c r="CA482" s="217">
        <f t="shared" si="143"/>
        <v>0</v>
      </c>
      <c r="CC482" s="192">
        <f t="shared" si="144"/>
        <v>0</v>
      </c>
      <c r="CD482" s="215">
        <f t="shared" si="145"/>
        <v>0</v>
      </c>
      <c r="CE482" s="216">
        <f t="shared" si="146"/>
        <v>0</v>
      </c>
      <c r="CF482" s="217">
        <f t="shared" si="147"/>
        <v>0</v>
      </c>
      <c r="CH482" s="197">
        <f t="shared" si="148"/>
        <v>0</v>
      </c>
      <c r="CI482" s="16" t="str">
        <f t="shared" si="149"/>
        <v/>
      </c>
      <c r="CJ482">
        <f t="shared" si="156"/>
        <v>0</v>
      </c>
      <c r="CL482" s="197">
        <f t="shared" si="150"/>
        <v>0</v>
      </c>
      <c r="CM482" s="16" t="str">
        <f t="shared" si="151"/>
        <v/>
      </c>
      <c r="CN482">
        <f t="shared" si="152"/>
        <v>0</v>
      </c>
      <c r="CP482" s="197">
        <f t="shared" si="153"/>
        <v>0</v>
      </c>
      <c r="CQ482" s="16" t="str">
        <f t="shared" si="154"/>
        <v/>
      </c>
      <c r="CR482">
        <f t="shared" si="155"/>
        <v>0</v>
      </c>
    </row>
    <row r="483" spans="1:97" ht="15" customHeight="1" thickBot="1">
      <c r="A483" s="41"/>
      <c r="B483" s="30"/>
      <c r="C483" s="64" t="s">
        <v>186</v>
      </c>
      <c r="D483" s="354" t="str">
        <f t="shared" si="102"/>
        <v/>
      </c>
      <c r="E483" s="355"/>
      <c r="F483" s="355"/>
      <c r="G483" s="355"/>
      <c r="H483" s="355"/>
      <c r="I483" s="356"/>
      <c r="J483" s="261" t="str">
        <f t="shared" si="103"/>
        <v/>
      </c>
      <c r="K483" s="261" t="str">
        <f t="shared" si="104"/>
        <v/>
      </c>
      <c r="L483" s="261" t="str">
        <f t="shared" si="105"/>
        <v/>
      </c>
      <c r="M483" s="2"/>
      <c r="N483" s="2"/>
      <c r="O483" s="2"/>
      <c r="P483" s="2"/>
      <c r="Q483" s="2"/>
      <c r="R483" s="2"/>
      <c r="S483" s="2"/>
      <c r="T483" s="2"/>
      <c r="U483" s="2"/>
      <c r="V483" s="2"/>
      <c r="W483" s="2"/>
      <c r="X483" s="2"/>
      <c r="Y483" s="2"/>
      <c r="Z483" s="2"/>
      <c r="AA483" s="2"/>
      <c r="AB483" s="2"/>
      <c r="AC483" s="2"/>
      <c r="AD483" s="2"/>
      <c r="AG483" s="197">
        <f t="shared" si="106"/>
        <v>21</v>
      </c>
      <c r="AH483" s="197">
        <f t="shared" si="107"/>
        <v>0</v>
      </c>
      <c r="AJ483" s="188">
        <f t="shared" si="108"/>
        <v>0</v>
      </c>
      <c r="AK483" s="189">
        <f t="shared" si="109"/>
        <v>0</v>
      </c>
      <c r="AL483" s="189">
        <f t="shared" si="110"/>
        <v>0</v>
      </c>
      <c r="AM483" s="190">
        <f t="shared" si="111"/>
        <v>0</v>
      </c>
      <c r="AN483" s="210"/>
      <c r="AO483" s="188">
        <f t="shared" si="112"/>
        <v>0</v>
      </c>
      <c r="AP483" s="189">
        <f t="shared" si="113"/>
        <v>0</v>
      </c>
      <c r="AQ483" s="189">
        <f t="shared" si="114"/>
        <v>0</v>
      </c>
      <c r="AR483" s="190">
        <f t="shared" si="115"/>
        <v>0</v>
      </c>
      <c r="AT483" s="188">
        <f t="shared" si="116"/>
        <v>0</v>
      </c>
      <c r="AU483" s="189">
        <f t="shared" si="117"/>
        <v>0</v>
      </c>
      <c r="AV483" s="189">
        <f t="shared" si="118"/>
        <v>0</v>
      </c>
      <c r="AW483" s="190">
        <f t="shared" si="119"/>
        <v>0</v>
      </c>
      <c r="AY483" s="188">
        <f t="shared" si="120"/>
        <v>0</v>
      </c>
      <c r="AZ483" s="189">
        <f t="shared" si="121"/>
        <v>0</v>
      </c>
      <c r="BA483" s="189">
        <f t="shared" si="122"/>
        <v>0</v>
      </c>
      <c r="BB483" s="190">
        <f t="shared" si="123"/>
        <v>0</v>
      </c>
      <c r="BD483" s="188">
        <f t="shared" si="124"/>
        <v>0</v>
      </c>
      <c r="BE483" s="189">
        <f t="shared" si="125"/>
        <v>0</v>
      </c>
      <c r="BF483" s="189">
        <f t="shared" si="126"/>
        <v>0</v>
      </c>
      <c r="BG483" s="190">
        <f t="shared" si="127"/>
        <v>0</v>
      </c>
      <c r="BH483" s="210"/>
      <c r="BI483" s="188">
        <f t="shared" si="128"/>
        <v>0</v>
      </c>
      <c r="BJ483" s="189">
        <f t="shared" si="129"/>
        <v>0</v>
      </c>
      <c r="BK483" s="189">
        <f t="shared" si="130"/>
        <v>0</v>
      </c>
      <c r="BL483" s="190">
        <f t="shared" si="131"/>
        <v>0</v>
      </c>
      <c r="BN483" s="188">
        <f t="shared" si="132"/>
        <v>0</v>
      </c>
      <c r="BO483" s="189">
        <f t="shared" si="133"/>
        <v>0</v>
      </c>
      <c r="BP483" s="189">
        <f t="shared" si="134"/>
        <v>0</v>
      </c>
      <c r="BQ483" s="190">
        <f t="shared" si="135"/>
        <v>0</v>
      </c>
      <c r="BS483" s="192">
        <f t="shared" si="136"/>
        <v>0</v>
      </c>
      <c r="BT483" s="215">
        <f t="shared" si="137"/>
        <v>0</v>
      </c>
      <c r="BU483" s="216">
        <f t="shared" si="138"/>
        <v>0</v>
      </c>
      <c r="BV483" s="217">
        <f t="shared" si="139"/>
        <v>0</v>
      </c>
      <c r="BX483" s="192">
        <f t="shared" si="140"/>
        <v>0</v>
      </c>
      <c r="BY483" s="215">
        <f t="shared" si="141"/>
        <v>0</v>
      </c>
      <c r="BZ483" s="216">
        <f t="shared" si="142"/>
        <v>0</v>
      </c>
      <c r="CA483" s="217">
        <f t="shared" si="143"/>
        <v>0</v>
      </c>
      <c r="CC483" s="192">
        <f t="shared" si="144"/>
        <v>0</v>
      </c>
      <c r="CD483" s="215">
        <f t="shared" si="145"/>
        <v>0</v>
      </c>
      <c r="CE483" s="216">
        <f t="shared" si="146"/>
        <v>0</v>
      </c>
      <c r="CF483" s="217">
        <f t="shared" si="147"/>
        <v>0</v>
      </c>
      <c r="CH483" s="197">
        <f t="shared" si="148"/>
        <v>0</v>
      </c>
      <c r="CI483" s="16" t="str">
        <f t="shared" si="149"/>
        <v/>
      </c>
      <c r="CJ483">
        <f t="shared" si="156"/>
        <v>0</v>
      </c>
      <c r="CL483" s="197">
        <f t="shared" si="150"/>
        <v>0</v>
      </c>
      <c r="CM483" s="16" t="str">
        <f t="shared" si="151"/>
        <v/>
      </c>
      <c r="CN483">
        <f t="shared" si="152"/>
        <v>0</v>
      </c>
      <c r="CP483" s="197">
        <f t="shared" si="153"/>
        <v>0</v>
      </c>
      <c r="CQ483" s="16" t="str">
        <f t="shared" si="154"/>
        <v/>
      </c>
      <c r="CR483">
        <f t="shared" si="155"/>
        <v>0</v>
      </c>
    </row>
    <row r="484" spans="1:97" ht="15" customHeight="1" thickBot="1">
      <c r="A484" s="85"/>
      <c r="B484" s="26"/>
      <c r="C484" s="64" t="s">
        <v>187</v>
      </c>
      <c r="D484" s="354" t="str">
        <f t="shared" si="102"/>
        <v/>
      </c>
      <c r="E484" s="355"/>
      <c r="F484" s="355"/>
      <c r="G484" s="355"/>
      <c r="H484" s="355"/>
      <c r="I484" s="356"/>
      <c r="J484" s="261" t="str">
        <f t="shared" si="103"/>
        <v/>
      </c>
      <c r="K484" s="261" t="str">
        <f t="shared" si="104"/>
        <v/>
      </c>
      <c r="L484" s="261" t="str">
        <f t="shared" si="105"/>
        <v/>
      </c>
      <c r="M484" s="2"/>
      <c r="N484" s="2"/>
      <c r="O484" s="2"/>
      <c r="P484" s="2"/>
      <c r="Q484" s="2"/>
      <c r="R484" s="2"/>
      <c r="S484" s="2"/>
      <c r="T484" s="2"/>
      <c r="U484" s="2"/>
      <c r="V484" s="2"/>
      <c r="W484" s="2"/>
      <c r="X484" s="2"/>
      <c r="Y484" s="2"/>
      <c r="Z484" s="2"/>
      <c r="AA484" s="2"/>
      <c r="AB484" s="2"/>
      <c r="AC484" s="2"/>
      <c r="AD484" s="2"/>
      <c r="AG484" s="197">
        <f t="shared" si="106"/>
        <v>21</v>
      </c>
      <c r="AH484" s="197">
        <f t="shared" si="107"/>
        <v>0</v>
      </c>
      <c r="AJ484" s="188">
        <f t="shared" si="108"/>
        <v>0</v>
      </c>
      <c r="AK484" s="189">
        <f t="shared" si="109"/>
        <v>0</v>
      </c>
      <c r="AL484" s="189">
        <f t="shared" si="110"/>
        <v>0</v>
      </c>
      <c r="AM484" s="190">
        <f t="shared" si="111"/>
        <v>0</v>
      </c>
      <c r="AN484" s="210"/>
      <c r="AO484" s="188">
        <f t="shared" si="112"/>
        <v>0</v>
      </c>
      <c r="AP484" s="189">
        <f t="shared" si="113"/>
        <v>0</v>
      </c>
      <c r="AQ484" s="189">
        <f t="shared" si="114"/>
        <v>0</v>
      </c>
      <c r="AR484" s="190">
        <f t="shared" si="115"/>
        <v>0</v>
      </c>
      <c r="AT484" s="188">
        <f t="shared" si="116"/>
        <v>0</v>
      </c>
      <c r="AU484" s="189">
        <f t="shared" si="117"/>
        <v>0</v>
      </c>
      <c r="AV484" s="189">
        <f t="shared" si="118"/>
        <v>0</v>
      </c>
      <c r="AW484" s="190">
        <f t="shared" si="119"/>
        <v>0</v>
      </c>
      <c r="AY484" s="188">
        <f t="shared" si="120"/>
        <v>0</v>
      </c>
      <c r="AZ484" s="189">
        <f t="shared" si="121"/>
        <v>0</v>
      </c>
      <c r="BA484" s="189">
        <f t="shared" si="122"/>
        <v>0</v>
      </c>
      <c r="BB484" s="190">
        <f t="shared" si="123"/>
        <v>0</v>
      </c>
      <c r="BD484" s="188">
        <f t="shared" si="124"/>
        <v>0</v>
      </c>
      <c r="BE484" s="189">
        <f t="shared" si="125"/>
        <v>0</v>
      </c>
      <c r="BF484" s="189">
        <f t="shared" si="126"/>
        <v>0</v>
      </c>
      <c r="BG484" s="190">
        <f t="shared" si="127"/>
        <v>0</v>
      </c>
      <c r="BH484" s="210"/>
      <c r="BI484" s="188">
        <f t="shared" si="128"/>
        <v>0</v>
      </c>
      <c r="BJ484" s="189">
        <f t="shared" si="129"/>
        <v>0</v>
      </c>
      <c r="BK484" s="189">
        <f t="shared" si="130"/>
        <v>0</v>
      </c>
      <c r="BL484" s="190">
        <f t="shared" si="131"/>
        <v>0</v>
      </c>
      <c r="BN484" s="188">
        <f t="shared" si="132"/>
        <v>0</v>
      </c>
      <c r="BO484" s="189">
        <f t="shared" si="133"/>
        <v>0</v>
      </c>
      <c r="BP484" s="189">
        <f t="shared" si="134"/>
        <v>0</v>
      </c>
      <c r="BQ484" s="190">
        <f t="shared" si="135"/>
        <v>0</v>
      </c>
      <c r="BS484" s="192">
        <f t="shared" si="136"/>
        <v>0</v>
      </c>
      <c r="BT484" s="215">
        <f t="shared" si="137"/>
        <v>0</v>
      </c>
      <c r="BU484" s="216">
        <f t="shared" si="138"/>
        <v>0</v>
      </c>
      <c r="BV484" s="217">
        <f t="shared" si="139"/>
        <v>0</v>
      </c>
      <c r="BX484" s="192">
        <f t="shared" si="140"/>
        <v>0</v>
      </c>
      <c r="BY484" s="215">
        <f t="shared" si="141"/>
        <v>0</v>
      </c>
      <c r="BZ484" s="216">
        <f t="shared" si="142"/>
        <v>0</v>
      </c>
      <c r="CA484" s="217">
        <f t="shared" si="143"/>
        <v>0</v>
      </c>
      <c r="CC484" s="192">
        <f t="shared" si="144"/>
        <v>0</v>
      </c>
      <c r="CD484" s="215">
        <f t="shared" si="145"/>
        <v>0</v>
      </c>
      <c r="CE484" s="216">
        <f t="shared" si="146"/>
        <v>0</v>
      </c>
      <c r="CF484" s="217">
        <f t="shared" si="147"/>
        <v>0</v>
      </c>
      <c r="CH484" s="197">
        <f t="shared" si="148"/>
        <v>0</v>
      </c>
      <c r="CI484" s="16" t="str">
        <f t="shared" si="149"/>
        <v/>
      </c>
      <c r="CJ484">
        <f t="shared" si="156"/>
        <v>0</v>
      </c>
      <c r="CL484" s="197">
        <f t="shared" si="150"/>
        <v>0</v>
      </c>
      <c r="CM484" s="16" t="str">
        <f t="shared" si="151"/>
        <v/>
      </c>
      <c r="CN484">
        <f t="shared" si="152"/>
        <v>0</v>
      </c>
      <c r="CP484" s="197">
        <f t="shared" si="153"/>
        <v>0</v>
      </c>
      <c r="CQ484" s="16" t="str">
        <f t="shared" si="154"/>
        <v/>
      </c>
      <c r="CR484">
        <f t="shared" si="155"/>
        <v>0</v>
      </c>
    </row>
    <row r="485" spans="1:97" ht="15" customHeight="1" thickBot="1">
      <c r="A485" s="41"/>
      <c r="B485" s="30"/>
      <c r="C485" s="64" t="s">
        <v>188</v>
      </c>
      <c r="D485" s="354" t="str">
        <f t="shared" si="102"/>
        <v/>
      </c>
      <c r="E485" s="355"/>
      <c r="F485" s="355"/>
      <c r="G485" s="355"/>
      <c r="H485" s="355"/>
      <c r="I485" s="356"/>
      <c r="J485" s="261" t="str">
        <f t="shared" si="103"/>
        <v/>
      </c>
      <c r="K485" s="261" t="str">
        <f t="shared" si="104"/>
        <v/>
      </c>
      <c r="L485" s="261" t="str">
        <f t="shared" si="105"/>
        <v/>
      </c>
      <c r="M485" s="2"/>
      <c r="N485" s="2"/>
      <c r="O485" s="2"/>
      <c r="P485" s="2"/>
      <c r="Q485" s="2"/>
      <c r="R485" s="2"/>
      <c r="S485" s="2"/>
      <c r="T485" s="2"/>
      <c r="U485" s="2"/>
      <c r="V485" s="2"/>
      <c r="W485" s="2"/>
      <c r="X485" s="2"/>
      <c r="Y485" s="2"/>
      <c r="Z485" s="2"/>
      <c r="AA485" s="2"/>
      <c r="AB485" s="2"/>
      <c r="AC485" s="2"/>
      <c r="AD485" s="2"/>
      <c r="AG485" s="197">
        <f t="shared" si="106"/>
        <v>21</v>
      </c>
      <c r="AH485" s="197">
        <f t="shared" si="107"/>
        <v>0</v>
      </c>
      <c r="AJ485" s="188">
        <f t="shared" si="108"/>
        <v>0</v>
      </c>
      <c r="AK485" s="189">
        <f t="shared" si="109"/>
        <v>0</v>
      </c>
      <c r="AL485" s="189">
        <f t="shared" si="110"/>
        <v>0</v>
      </c>
      <c r="AM485" s="190">
        <f t="shared" si="111"/>
        <v>0</v>
      </c>
      <c r="AN485" s="210"/>
      <c r="AO485" s="188">
        <f t="shared" si="112"/>
        <v>0</v>
      </c>
      <c r="AP485" s="189">
        <f t="shared" si="113"/>
        <v>0</v>
      </c>
      <c r="AQ485" s="189">
        <f t="shared" si="114"/>
        <v>0</v>
      </c>
      <c r="AR485" s="190">
        <f t="shared" si="115"/>
        <v>0</v>
      </c>
      <c r="AT485" s="188">
        <f t="shared" si="116"/>
        <v>0</v>
      </c>
      <c r="AU485" s="189">
        <f t="shared" si="117"/>
        <v>0</v>
      </c>
      <c r="AV485" s="189">
        <f t="shared" si="118"/>
        <v>0</v>
      </c>
      <c r="AW485" s="190">
        <f t="shared" si="119"/>
        <v>0</v>
      </c>
      <c r="AY485" s="188">
        <f t="shared" si="120"/>
        <v>0</v>
      </c>
      <c r="AZ485" s="189">
        <f t="shared" si="121"/>
        <v>0</v>
      </c>
      <c r="BA485" s="189">
        <f t="shared" si="122"/>
        <v>0</v>
      </c>
      <c r="BB485" s="190">
        <f t="shared" si="123"/>
        <v>0</v>
      </c>
      <c r="BD485" s="188">
        <f t="shared" si="124"/>
        <v>0</v>
      </c>
      <c r="BE485" s="189">
        <f t="shared" si="125"/>
        <v>0</v>
      </c>
      <c r="BF485" s="189">
        <f t="shared" si="126"/>
        <v>0</v>
      </c>
      <c r="BG485" s="190">
        <f t="shared" si="127"/>
        <v>0</v>
      </c>
      <c r="BH485" s="210"/>
      <c r="BI485" s="188">
        <f t="shared" si="128"/>
        <v>0</v>
      </c>
      <c r="BJ485" s="189">
        <f t="shared" si="129"/>
        <v>0</v>
      </c>
      <c r="BK485" s="189">
        <f t="shared" si="130"/>
        <v>0</v>
      </c>
      <c r="BL485" s="190">
        <f t="shared" si="131"/>
        <v>0</v>
      </c>
      <c r="BN485" s="188">
        <f t="shared" si="132"/>
        <v>0</v>
      </c>
      <c r="BO485" s="189">
        <f t="shared" si="133"/>
        <v>0</v>
      </c>
      <c r="BP485" s="189">
        <f t="shared" si="134"/>
        <v>0</v>
      </c>
      <c r="BQ485" s="190">
        <f t="shared" si="135"/>
        <v>0</v>
      </c>
      <c r="BS485" s="192">
        <f t="shared" si="136"/>
        <v>0</v>
      </c>
      <c r="BT485" s="215">
        <f t="shared" si="137"/>
        <v>0</v>
      </c>
      <c r="BU485" s="216">
        <f t="shared" si="138"/>
        <v>0</v>
      </c>
      <c r="BV485" s="217">
        <f t="shared" si="139"/>
        <v>0</v>
      </c>
      <c r="BX485" s="192">
        <f t="shared" si="140"/>
        <v>0</v>
      </c>
      <c r="BY485" s="215">
        <f t="shared" si="141"/>
        <v>0</v>
      </c>
      <c r="BZ485" s="216">
        <f t="shared" si="142"/>
        <v>0</v>
      </c>
      <c r="CA485" s="217">
        <f t="shared" si="143"/>
        <v>0</v>
      </c>
      <c r="CC485" s="192">
        <f t="shared" si="144"/>
        <v>0</v>
      </c>
      <c r="CD485" s="215">
        <f t="shared" si="145"/>
        <v>0</v>
      </c>
      <c r="CE485" s="216">
        <f t="shared" si="146"/>
        <v>0</v>
      </c>
      <c r="CF485" s="217">
        <f t="shared" si="147"/>
        <v>0</v>
      </c>
      <c r="CH485" s="197">
        <f t="shared" si="148"/>
        <v>0</v>
      </c>
      <c r="CI485" s="16" t="str">
        <f t="shared" si="149"/>
        <v/>
      </c>
      <c r="CJ485">
        <f t="shared" si="156"/>
        <v>0</v>
      </c>
      <c r="CL485" s="197">
        <f t="shared" si="150"/>
        <v>0</v>
      </c>
      <c r="CM485" s="16" t="str">
        <f t="shared" si="151"/>
        <v/>
      </c>
      <c r="CN485">
        <f t="shared" si="152"/>
        <v>0</v>
      </c>
      <c r="CP485" s="197">
        <f t="shared" si="153"/>
        <v>0</v>
      </c>
      <c r="CQ485" s="16" t="str">
        <f t="shared" si="154"/>
        <v/>
      </c>
      <c r="CR485">
        <f t="shared" si="155"/>
        <v>0</v>
      </c>
    </row>
    <row r="486" spans="1:97" ht="15" customHeight="1" thickBot="1">
      <c r="A486" s="41"/>
      <c r="B486" s="30"/>
      <c r="C486" s="64" t="s">
        <v>189</v>
      </c>
      <c r="D486" s="354" t="str">
        <f t="shared" si="102"/>
        <v/>
      </c>
      <c r="E486" s="355"/>
      <c r="F486" s="355"/>
      <c r="G486" s="355"/>
      <c r="H486" s="355"/>
      <c r="I486" s="356"/>
      <c r="J486" s="261" t="str">
        <f t="shared" si="103"/>
        <v/>
      </c>
      <c r="K486" s="261" t="str">
        <f t="shared" si="104"/>
        <v/>
      </c>
      <c r="L486" s="261" t="str">
        <f t="shared" si="105"/>
        <v/>
      </c>
      <c r="M486" s="2"/>
      <c r="N486" s="2"/>
      <c r="O486" s="2"/>
      <c r="P486" s="2"/>
      <c r="Q486" s="2"/>
      <c r="R486" s="2"/>
      <c r="S486" s="2"/>
      <c r="T486" s="2"/>
      <c r="U486" s="2"/>
      <c r="V486" s="2"/>
      <c r="W486" s="2"/>
      <c r="X486" s="2"/>
      <c r="Y486" s="2"/>
      <c r="Z486" s="2"/>
      <c r="AA486" s="2"/>
      <c r="AB486" s="2"/>
      <c r="AC486" s="2"/>
      <c r="AD486" s="2"/>
      <c r="AG486" s="197">
        <f t="shared" si="106"/>
        <v>21</v>
      </c>
      <c r="AH486" s="197">
        <f t="shared" si="107"/>
        <v>0</v>
      </c>
      <c r="AJ486" s="188">
        <f t="shared" si="108"/>
        <v>0</v>
      </c>
      <c r="AK486" s="189">
        <f t="shared" si="109"/>
        <v>0</v>
      </c>
      <c r="AL486" s="189">
        <f t="shared" si="110"/>
        <v>0</v>
      </c>
      <c r="AM486" s="190">
        <f t="shared" si="111"/>
        <v>0</v>
      </c>
      <c r="AN486" s="210"/>
      <c r="AO486" s="188">
        <f t="shared" si="112"/>
        <v>0</v>
      </c>
      <c r="AP486" s="189">
        <f t="shared" si="113"/>
        <v>0</v>
      </c>
      <c r="AQ486" s="189">
        <f t="shared" si="114"/>
        <v>0</v>
      </c>
      <c r="AR486" s="190">
        <f t="shared" si="115"/>
        <v>0</v>
      </c>
      <c r="AT486" s="188">
        <f t="shared" si="116"/>
        <v>0</v>
      </c>
      <c r="AU486" s="189">
        <f t="shared" si="117"/>
        <v>0</v>
      </c>
      <c r="AV486" s="189">
        <f t="shared" si="118"/>
        <v>0</v>
      </c>
      <c r="AW486" s="190">
        <f t="shared" si="119"/>
        <v>0</v>
      </c>
      <c r="AY486" s="188">
        <f t="shared" si="120"/>
        <v>0</v>
      </c>
      <c r="AZ486" s="189">
        <f t="shared" si="121"/>
        <v>0</v>
      </c>
      <c r="BA486" s="189">
        <f t="shared" si="122"/>
        <v>0</v>
      </c>
      <c r="BB486" s="190">
        <f t="shared" si="123"/>
        <v>0</v>
      </c>
      <c r="BD486" s="188">
        <f t="shared" si="124"/>
        <v>0</v>
      </c>
      <c r="BE486" s="189">
        <f t="shared" si="125"/>
        <v>0</v>
      </c>
      <c r="BF486" s="189">
        <f t="shared" si="126"/>
        <v>0</v>
      </c>
      <c r="BG486" s="190">
        <f t="shared" si="127"/>
        <v>0</v>
      </c>
      <c r="BH486" s="210"/>
      <c r="BI486" s="188">
        <f t="shared" si="128"/>
        <v>0</v>
      </c>
      <c r="BJ486" s="189">
        <f t="shared" si="129"/>
        <v>0</v>
      </c>
      <c r="BK486" s="189">
        <f t="shared" si="130"/>
        <v>0</v>
      </c>
      <c r="BL486" s="190">
        <f t="shared" si="131"/>
        <v>0</v>
      </c>
      <c r="BN486" s="188">
        <f t="shared" si="132"/>
        <v>0</v>
      </c>
      <c r="BO486" s="189">
        <f t="shared" si="133"/>
        <v>0</v>
      </c>
      <c r="BP486" s="189">
        <f t="shared" si="134"/>
        <v>0</v>
      </c>
      <c r="BQ486" s="190">
        <f t="shared" si="135"/>
        <v>0</v>
      </c>
      <c r="BS486" s="192">
        <f t="shared" si="136"/>
        <v>0</v>
      </c>
      <c r="BT486" s="215">
        <f t="shared" si="137"/>
        <v>0</v>
      </c>
      <c r="BU486" s="216">
        <f t="shared" si="138"/>
        <v>0</v>
      </c>
      <c r="BV486" s="217">
        <f t="shared" si="139"/>
        <v>0</v>
      </c>
      <c r="BX486" s="192">
        <f t="shared" si="140"/>
        <v>0</v>
      </c>
      <c r="BY486" s="215">
        <f t="shared" si="141"/>
        <v>0</v>
      </c>
      <c r="BZ486" s="216">
        <f t="shared" si="142"/>
        <v>0</v>
      </c>
      <c r="CA486" s="217">
        <f t="shared" si="143"/>
        <v>0</v>
      </c>
      <c r="CC486" s="192">
        <f t="shared" si="144"/>
        <v>0</v>
      </c>
      <c r="CD486" s="215">
        <f t="shared" si="145"/>
        <v>0</v>
      </c>
      <c r="CE486" s="216">
        <f t="shared" si="146"/>
        <v>0</v>
      </c>
      <c r="CF486" s="217">
        <f t="shared" si="147"/>
        <v>0</v>
      </c>
      <c r="CH486" s="197">
        <f t="shared" si="148"/>
        <v>0</v>
      </c>
      <c r="CI486" s="16" t="str">
        <f t="shared" si="149"/>
        <v/>
      </c>
      <c r="CJ486">
        <f t="shared" si="156"/>
        <v>0</v>
      </c>
      <c r="CL486" s="197">
        <f t="shared" si="150"/>
        <v>0</v>
      </c>
      <c r="CM486" s="16" t="str">
        <f t="shared" si="151"/>
        <v/>
      </c>
      <c r="CN486">
        <f t="shared" si="152"/>
        <v>0</v>
      </c>
      <c r="CP486" s="197">
        <f t="shared" si="153"/>
        <v>0</v>
      </c>
      <c r="CQ486" s="16" t="str">
        <f t="shared" si="154"/>
        <v/>
      </c>
      <c r="CR486">
        <f t="shared" si="155"/>
        <v>0</v>
      </c>
    </row>
    <row r="487" spans="1:97" s="210" customFormat="1" ht="15" customHeight="1">
      <c r="A487" s="100"/>
      <c r="B487" s="24"/>
      <c r="C487" s="24"/>
      <c r="D487" s="24"/>
      <c r="E487" s="24"/>
      <c r="F487" s="24"/>
      <c r="G487" s="24"/>
      <c r="H487" s="24"/>
      <c r="I487" s="80" t="s">
        <v>321</v>
      </c>
      <c r="J487" s="195">
        <f t="shared" ref="J487:AD487" si="157">IF(AND(SUM(J367:J486)=0,COUNTIF(J367:J486,"NS")&gt;0),"NS",
IF(AND(SUM(J367:J486)=0,COUNTIF(J367:J486,0)&gt;0),0,
IF(AND(SUM(J367:J486)=0,COUNTIF(J367:J486,"NA")&gt;0),"NA",
SUM(J367:J486))))</f>
        <v>0</v>
      </c>
      <c r="K487" s="195">
        <f t="shared" si="157"/>
        <v>0</v>
      </c>
      <c r="L487" s="195">
        <f t="shared" si="157"/>
        <v>0</v>
      </c>
      <c r="M487" s="195">
        <f t="shared" si="157"/>
        <v>0</v>
      </c>
      <c r="N487" s="195">
        <f t="shared" si="157"/>
        <v>0</v>
      </c>
      <c r="O487" s="195">
        <f t="shared" si="157"/>
        <v>0</v>
      </c>
      <c r="P487" s="195">
        <f t="shared" si="157"/>
        <v>0</v>
      </c>
      <c r="Q487" s="195">
        <f t="shared" si="157"/>
        <v>0</v>
      </c>
      <c r="R487" s="195">
        <f t="shared" si="157"/>
        <v>0</v>
      </c>
      <c r="S487" s="195">
        <f t="shared" si="157"/>
        <v>0</v>
      </c>
      <c r="T487" s="195">
        <f t="shared" si="157"/>
        <v>0</v>
      </c>
      <c r="U487" s="195">
        <f t="shared" si="157"/>
        <v>0</v>
      </c>
      <c r="V487" s="195">
        <f t="shared" si="157"/>
        <v>0</v>
      </c>
      <c r="W487" s="195">
        <f t="shared" si="157"/>
        <v>0</v>
      </c>
      <c r="X487" s="195">
        <f t="shared" si="157"/>
        <v>0</v>
      </c>
      <c r="Y487" s="195">
        <f t="shared" si="157"/>
        <v>0</v>
      </c>
      <c r="Z487" s="195">
        <f t="shared" si="157"/>
        <v>0</v>
      </c>
      <c r="AA487" s="195">
        <f t="shared" si="157"/>
        <v>0</v>
      </c>
      <c r="AB487" s="195">
        <f t="shared" si="157"/>
        <v>0</v>
      </c>
      <c r="AC487" s="195">
        <f t="shared" si="157"/>
        <v>0</v>
      </c>
      <c r="AD487" s="195">
        <f t="shared" si="157"/>
        <v>0</v>
      </c>
      <c r="AE487" s="29"/>
      <c r="AF487" s="258"/>
      <c r="AH487" s="210">
        <f>+SUM(AH367:AH486)</f>
        <v>0</v>
      </c>
      <c r="AM487" s="210">
        <f>+SUM(AM367:AM486)</f>
        <v>0</v>
      </c>
      <c r="AR487" s="210">
        <f>+SUM(AR367:AR486)</f>
        <v>0</v>
      </c>
      <c r="AW487" s="210">
        <f>+SUM(AW367:AW486)</f>
        <v>0</v>
      </c>
      <c r="BB487" s="210">
        <f>+SUM(BB367:BB486)</f>
        <v>0</v>
      </c>
      <c r="BG487" s="210">
        <f>+SUM(BG367:BG486)</f>
        <v>0</v>
      </c>
      <c r="BL487" s="210">
        <f>+SUM(BL367:BL486)</f>
        <v>0</v>
      </c>
      <c r="BQ487" s="210">
        <f>+SUM(BQ367:BQ486)</f>
        <v>0</v>
      </c>
      <c r="BV487" s="210">
        <f>+SUM(BV367:BV486)</f>
        <v>0</v>
      </c>
      <c r="CA487" s="210">
        <f>+SUM(CA367:CA486)</f>
        <v>0</v>
      </c>
      <c r="CF487" s="210">
        <f>+SUM(CF367:CF486)</f>
        <v>0</v>
      </c>
      <c r="CG487" s="210">
        <f>+SUM(AM487:CF487)</f>
        <v>0</v>
      </c>
      <c r="CJ487" s="210">
        <f>+SUM(CJ367:CJ486)</f>
        <v>0</v>
      </c>
      <c r="CN487" s="210">
        <f>+SUM(CN367:CN486)</f>
        <v>0</v>
      </c>
      <c r="CR487" s="210">
        <f>+SUM(CR367:CR486)</f>
        <v>0</v>
      </c>
      <c r="CS487" s="210">
        <f>+SUM(CJ487:CR487)</f>
        <v>0</v>
      </c>
    </row>
    <row r="488" spans="1:97" ht="15" customHeight="1">
      <c r="A488" s="41"/>
    </row>
    <row r="489" spans="1:97" s="198" customFormat="1" ht="45" customHeight="1">
      <c r="A489" s="104"/>
      <c r="B489" s="52"/>
      <c r="C489" s="514" t="s">
        <v>1027</v>
      </c>
      <c r="D489" s="514"/>
      <c r="E489" s="515"/>
      <c r="F489" s="406"/>
      <c r="G489" s="406"/>
      <c r="H489" s="406"/>
      <c r="I489" s="406"/>
      <c r="J489" s="406"/>
      <c r="K489" s="406"/>
      <c r="L489" s="406"/>
      <c r="M489" s="406"/>
      <c r="N489" s="406"/>
      <c r="O489" s="406"/>
      <c r="P489" s="406"/>
      <c r="Q489" s="406"/>
      <c r="R489" s="406"/>
      <c r="S489" s="406"/>
      <c r="T489" s="406"/>
      <c r="U489" s="406"/>
      <c r="V489" s="406"/>
      <c r="W489" s="406"/>
      <c r="X489" s="406"/>
      <c r="Y489" s="406"/>
      <c r="Z489" s="406"/>
      <c r="AA489" s="406"/>
      <c r="AB489" s="406"/>
      <c r="AC489" s="406"/>
      <c r="AD489" s="406"/>
      <c r="AE489"/>
      <c r="AF489" s="258"/>
      <c r="AG489" s="198">
        <f>+IF(AG361=AH361,0,IF(OR(Y487="NS",Y487=0,Y487="NA"),0,1))</f>
        <v>0</v>
      </c>
      <c r="AH489" s="198">
        <f>+IF(AG361=AH361,0,IF(OR(AND(AG489=0,F489=""),AND(AG489&lt;&gt;0,F489&lt;&gt;"")),0,1))</f>
        <v>0</v>
      </c>
    </row>
    <row r="490" spans="1:97" ht="15" customHeight="1">
      <c r="A490" s="41"/>
      <c r="B490" s="399" t="str">
        <f>IF(AH489=0,"","Error: debe especificar el otro régimen de contratación.")</f>
        <v/>
      </c>
      <c r="C490" s="399"/>
      <c r="D490" s="399"/>
      <c r="E490" s="399"/>
      <c r="F490" s="399"/>
      <c r="G490" s="399"/>
      <c r="H490" s="399"/>
      <c r="I490" s="399"/>
      <c r="J490" s="399"/>
      <c r="K490" s="399"/>
      <c r="L490" s="399"/>
      <c r="M490" s="399"/>
      <c r="N490" s="399"/>
      <c r="O490" s="399"/>
      <c r="P490" s="399"/>
      <c r="Q490" s="399"/>
      <c r="R490" s="399"/>
      <c r="S490" s="399"/>
      <c r="T490" s="399"/>
      <c r="U490" s="399"/>
      <c r="V490" s="399"/>
      <c r="W490" s="399"/>
      <c r="X490" s="399"/>
      <c r="Y490" s="399"/>
      <c r="Z490" s="399"/>
      <c r="AA490" s="399"/>
      <c r="AB490" s="399"/>
      <c r="AC490" s="399"/>
      <c r="AD490" s="399"/>
    </row>
    <row r="491" spans="1:97" ht="24" customHeight="1">
      <c r="A491" s="41"/>
      <c r="B491" s="30"/>
      <c r="C491" s="414" t="s">
        <v>225</v>
      </c>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c r="AA491" s="414"/>
      <c r="AB491" s="414"/>
      <c r="AC491" s="414"/>
      <c r="AD491" s="414"/>
    </row>
    <row r="492" spans="1:97" ht="60" customHeight="1">
      <c r="A492" s="41"/>
      <c r="B492" s="30"/>
      <c r="C492" s="415"/>
      <c r="D492" s="415"/>
      <c r="E492" s="415"/>
      <c r="F492" s="415"/>
      <c r="G492" s="415"/>
      <c r="H492" s="4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row>
    <row r="493" spans="1:97" ht="15" customHeight="1">
      <c r="A493" s="41"/>
    </row>
    <row r="494" spans="1:97" ht="15" customHeight="1">
      <c r="A494" s="41"/>
      <c r="B494" s="467" t="str">
        <f>IF(CA362=0,"","Alerta: se registró NS (no se sabe), favor de agregar su respectivo comentario (7ᵃ instrucción general).")</f>
        <v/>
      </c>
      <c r="C494" s="467"/>
      <c r="D494" s="467"/>
      <c r="E494" s="467"/>
      <c r="F494" s="467"/>
      <c r="G494" s="467"/>
      <c r="H494" s="467"/>
      <c r="I494" s="467"/>
      <c r="J494" s="467"/>
      <c r="K494" s="467"/>
      <c r="L494" s="467"/>
      <c r="M494" s="467"/>
      <c r="N494" s="467"/>
      <c r="O494" s="467"/>
      <c r="P494" s="467"/>
      <c r="Q494" s="467"/>
      <c r="R494" s="467"/>
      <c r="S494" s="467"/>
      <c r="T494" s="467"/>
      <c r="U494" s="467"/>
      <c r="V494" s="467"/>
      <c r="W494" s="467"/>
      <c r="X494" s="467"/>
      <c r="Y494" s="467"/>
      <c r="Z494" s="467"/>
      <c r="AA494" s="467"/>
      <c r="AB494" s="467"/>
      <c r="AC494" s="467"/>
      <c r="AD494" s="467"/>
    </row>
    <row r="495" spans="1:97" ht="15" customHeight="1">
      <c r="A495" s="41"/>
      <c r="B495" s="393" t="str">
        <f>IF(CS487=0,"","Error: la cantidad de Total, Hombres o Mujeres de cada institución debe ser igual a la cantidad de la pregunta 1.3.")</f>
        <v/>
      </c>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97" ht="15" customHeight="1">
      <c r="A496" s="41"/>
      <c r="B496" s="393" t="str">
        <f>IF(CG487=0,"","Error: verificar sumas.")</f>
        <v/>
      </c>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96" ht="15" customHeight="1">
      <c r="A497" s="41"/>
      <c r="B497" s="392" t="str">
        <f>IF(AH487=0,"","Error: debe completar toda la información requerida.")</f>
        <v/>
      </c>
      <c r="C497" s="392"/>
      <c r="D497" s="392"/>
      <c r="E497" s="392"/>
      <c r="F497" s="392"/>
      <c r="G497" s="392"/>
      <c r="H497" s="392"/>
      <c r="I497" s="392"/>
      <c r="J497" s="392"/>
      <c r="K497" s="392"/>
      <c r="L497" s="392"/>
      <c r="M497" s="392"/>
      <c r="N497" s="392"/>
      <c r="O497" s="392"/>
      <c r="P497" s="392"/>
      <c r="Q497" s="392"/>
      <c r="R497" s="392"/>
      <c r="S497" s="392"/>
      <c r="T497" s="392"/>
      <c r="U497" s="392"/>
      <c r="V497" s="392"/>
      <c r="W497" s="392"/>
      <c r="X497" s="392"/>
      <c r="Y497" s="392"/>
      <c r="Z497" s="392"/>
      <c r="AA497" s="392"/>
      <c r="AB497" s="392"/>
      <c r="AC497" s="392"/>
      <c r="AD497" s="392"/>
    </row>
    <row r="498" spans="1:96" ht="15" customHeight="1">
      <c r="A498" s="41"/>
      <c r="B498" s="30"/>
      <c r="C498"/>
      <c r="D498"/>
      <c r="E498"/>
      <c r="F498"/>
      <c r="G498"/>
      <c r="H498"/>
      <c r="I498"/>
      <c r="J498"/>
      <c r="K498"/>
      <c r="L498"/>
      <c r="M498"/>
      <c r="N498"/>
      <c r="O498"/>
      <c r="P498"/>
      <c r="Q498"/>
      <c r="R498"/>
      <c r="S498"/>
      <c r="T498"/>
      <c r="U498"/>
      <c r="V498"/>
      <c r="W498"/>
      <c r="X498"/>
      <c r="Y498"/>
      <c r="Z498"/>
      <c r="AA498"/>
      <c r="AB498"/>
      <c r="AC498"/>
      <c r="AD498"/>
      <c r="AG498" s="197" t="s">
        <v>1259</v>
      </c>
    </row>
    <row r="499" spans="1:96" ht="36" customHeight="1">
      <c r="A499" s="85" t="s">
        <v>859</v>
      </c>
      <c r="B499" s="410" t="s">
        <v>1028</v>
      </c>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c r="AC499" s="410"/>
      <c r="AD499" s="410"/>
      <c r="AG499" s="197">
        <f>+COUNTBLANK(J504:AD623)</f>
        <v>2520</v>
      </c>
      <c r="AH499" s="197">
        <v>2520</v>
      </c>
      <c r="CA499" s="197" t="s">
        <v>1279</v>
      </c>
    </row>
    <row r="500" spans="1:96" ht="15" customHeight="1">
      <c r="A500" s="41"/>
      <c r="B500" s="218"/>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CA500" s="197">
        <f>+COUNTIF(J504:AD623,"ns")</f>
        <v>0</v>
      </c>
    </row>
    <row r="501" spans="1:96" s="210" customFormat="1" ht="24" customHeight="1">
      <c r="A501" s="100"/>
      <c r="B501" s="24"/>
      <c r="C501" s="478" t="s">
        <v>98</v>
      </c>
      <c r="D501" s="479"/>
      <c r="E501" s="479"/>
      <c r="F501" s="479"/>
      <c r="G501" s="479"/>
      <c r="H501" s="479"/>
      <c r="I501" s="480"/>
      <c r="J501" s="288" t="s">
        <v>326</v>
      </c>
      <c r="K501" s="289"/>
      <c r="L501" s="289"/>
      <c r="M501" s="289"/>
      <c r="N501" s="289"/>
      <c r="O501" s="289"/>
      <c r="P501" s="289"/>
      <c r="Q501" s="289"/>
      <c r="R501" s="289"/>
      <c r="S501" s="289"/>
      <c r="T501" s="289"/>
      <c r="U501" s="289"/>
      <c r="V501" s="289"/>
      <c r="W501" s="289"/>
      <c r="X501" s="289"/>
      <c r="Y501" s="289"/>
      <c r="Z501" s="289"/>
      <c r="AA501" s="289"/>
      <c r="AB501" s="289"/>
      <c r="AC501" s="289"/>
      <c r="AD501" s="290"/>
      <c r="AE501" s="29"/>
      <c r="AF501" s="258"/>
    </row>
    <row r="502" spans="1:96" s="210" customFormat="1" ht="120" customHeight="1">
      <c r="A502" s="100"/>
      <c r="B502" s="24"/>
      <c r="C502" s="490"/>
      <c r="D502" s="491"/>
      <c r="E502" s="491"/>
      <c r="F502" s="491"/>
      <c r="G502" s="491"/>
      <c r="H502" s="491"/>
      <c r="I502" s="492"/>
      <c r="J502" s="516" t="s">
        <v>318</v>
      </c>
      <c r="K502" s="517" t="s">
        <v>319</v>
      </c>
      <c r="L502" s="517" t="s">
        <v>320</v>
      </c>
      <c r="M502" s="517" t="s">
        <v>327</v>
      </c>
      <c r="N502" s="517"/>
      <c r="O502" s="517"/>
      <c r="P502" s="517" t="s">
        <v>328</v>
      </c>
      <c r="Q502" s="517"/>
      <c r="R502" s="517"/>
      <c r="S502" s="517" t="s">
        <v>954</v>
      </c>
      <c r="T502" s="517"/>
      <c r="U502" s="517"/>
      <c r="V502" s="517" t="s">
        <v>329</v>
      </c>
      <c r="W502" s="517"/>
      <c r="X502" s="517"/>
      <c r="Y502" s="517" t="s">
        <v>330</v>
      </c>
      <c r="Z502" s="517"/>
      <c r="AA502" s="517"/>
      <c r="AB502" s="517" t="s">
        <v>362</v>
      </c>
      <c r="AC502" s="517"/>
      <c r="AD502" s="517"/>
      <c r="AE502" s="29"/>
      <c r="AF502" s="258"/>
      <c r="AJ502" s="210" t="s">
        <v>1284</v>
      </c>
      <c r="AO502" s="210">
        <v>1</v>
      </c>
      <c r="AT502" s="210">
        <v>2</v>
      </c>
      <c r="AY502" s="210" t="s">
        <v>1287</v>
      </c>
      <c r="BD502" s="210">
        <v>4</v>
      </c>
      <c r="BI502" s="210">
        <v>5</v>
      </c>
      <c r="BN502" s="210" t="s">
        <v>1286</v>
      </c>
    </row>
    <row r="503" spans="1:96" s="210" customFormat="1" ht="48" customHeight="1" thickBot="1">
      <c r="A503" s="100"/>
      <c r="B503" s="24"/>
      <c r="C503" s="481"/>
      <c r="D503" s="482"/>
      <c r="E503" s="482"/>
      <c r="F503" s="482"/>
      <c r="G503" s="482"/>
      <c r="H503" s="482"/>
      <c r="I503" s="483"/>
      <c r="J503" s="493"/>
      <c r="K503" s="494"/>
      <c r="L503" s="494"/>
      <c r="M503" s="73" t="s">
        <v>952</v>
      </c>
      <c r="N503" s="211" t="s">
        <v>953</v>
      </c>
      <c r="O503" s="211" t="s">
        <v>320</v>
      </c>
      <c r="P503" s="73" t="s">
        <v>952</v>
      </c>
      <c r="Q503" s="211" t="s">
        <v>953</v>
      </c>
      <c r="R503" s="211" t="s">
        <v>320</v>
      </c>
      <c r="S503" s="73" t="s">
        <v>952</v>
      </c>
      <c r="T503" s="211" t="s">
        <v>953</v>
      </c>
      <c r="U503" s="211" t="s">
        <v>320</v>
      </c>
      <c r="V503" s="73" t="s">
        <v>952</v>
      </c>
      <c r="W503" s="211" t="s">
        <v>953</v>
      </c>
      <c r="X503" s="211" t="s">
        <v>320</v>
      </c>
      <c r="Y503" s="73" t="s">
        <v>952</v>
      </c>
      <c r="Z503" s="211" t="s">
        <v>953</v>
      </c>
      <c r="AA503" s="211" t="s">
        <v>320</v>
      </c>
      <c r="AB503" s="73" t="s">
        <v>952</v>
      </c>
      <c r="AC503" s="211" t="s">
        <v>953</v>
      </c>
      <c r="AD503" s="211" t="s">
        <v>320</v>
      </c>
      <c r="AE503" s="29"/>
      <c r="AF503" s="258"/>
      <c r="AG503" s="210" t="s">
        <v>1259</v>
      </c>
      <c r="AH503" s="210" t="s">
        <v>1269</v>
      </c>
      <c r="AJ503" s="135" t="s">
        <v>1280</v>
      </c>
      <c r="AK503" s="135" t="s">
        <v>1258</v>
      </c>
      <c r="AL503" s="135" t="s">
        <v>1281</v>
      </c>
      <c r="AM503" s="135" t="s">
        <v>1282</v>
      </c>
      <c r="AO503" s="135" t="s">
        <v>1280</v>
      </c>
      <c r="AP503" s="135" t="s">
        <v>1258</v>
      </c>
      <c r="AQ503" s="135" t="s">
        <v>1281</v>
      </c>
      <c r="AR503" s="135" t="s">
        <v>1282</v>
      </c>
      <c r="AS503" s="212"/>
      <c r="AT503" s="135" t="s">
        <v>1280</v>
      </c>
      <c r="AU503" s="135" t="s">
        <v>1258</v>
      </c>
      <c r="AV503" s="135" t="s">
        <v>1281</v>
      </c>
      <c r="AW503" s="135" t="s">
        <v>1282</v>
      </c>
      <c r="AX503" s="212"/>
      <c r="AY503" s="135" t="s">
        <v>1280</v>
      </c>
      <c r="AZ503" s="135" t="s">
        <v>1258</v>
      </c>
      <c r="BA503" s="135" t="s">
        <v>1281</v>
      </c>
      <c r="BB503" s="135" t="s">
        <v>1282</v>
      </c>
      <c r="BC503" s="212"/>
      <c r="BD503" s="135" t="s">
        <v>1280</v>
      </c>
      <c r="BE503" s="135" t="s">
        <v>1258</v>
      </c>
      <c r="BF503" s="135" t="s">
        <v>1281</v>
      </c>
      <c r="BG503" s="135" t="s">
        <v>1282</v>
      </c>
      <c r="BI503" s="135" t="s">
        <v>1280</v>
      </c>
      <c r="BJ503" s="135" t="s">
        <v>1258</v>
      </c>
      <c r="BK503" s="135" t="s">
        <v>1281</v>
      </c>
      <c r="BL503" s="135" t="s">
        <v>1282</v>
      </c>
      <c r="BN503" s="135" t="s">
        <v>1280</v>
      </c>
      <c r="BO503" s="135" t="s">
        <v>1258</v>
      </c>
      <c r="BP503" s="135" t="s">
        <v>1281</v>
      </c>
      <c r="BQ503" s="135" t="s">
        <v>1282</v>
      </c>
      <c r="BS503" s="213" t="s">
        <v>318</v>
      </c>
      <c r="BT503" s="213" t="s">
        <v>1258</v>
      </c>
      <c r="BU503" s="213" t="s">
        <v>1283</v>
      </c>
      <c r="BV503" s="213" t="s">
        <v>1260</v>
      </c>
      <c r="BW503" s="212"/>
      <c r="BX503" s="213" t="s">
        <v>318</v>
      </c>
      <c r="BY503" s="213" t="s">
        <v>1258</v>
      </c>
      <c r="BZ503" s="213" t="s">
        <v>1283</v>
      </c>
      <c r="CA503" s="213" t="s">
        <v>1260</v>
      </c>
      <c r="CB503" s="212"/>
      <c r="CC503" s="213" t="s">
        <v>318</v>
      </c>
      <c r="CD503" s="213" t="s">
        <v>1258</v>
      </c>
      <c r="CE503" s="213" t="s">
        <v>1283</v>
      </c>
      <c r="CF503" s="213" t="s">
        <v>1260</v>
      </c>
      <c r="CH503" s="212" t="s">
        <v>1360</v>
      </c>
      <c r="CI503" s="213" t="s">
        <v>1366</v>
      </c>
      <c r="CJ503" s="213" t="s">
        <v>1269</v>
      </c>
      <c r="CK503"/>
      <c r="CL503" s="212" t="s">
        <v>1360</v>
      </c>
      <c r="CM503" s="213" t="s">
        <v>1366</v>
      </c>
      <c r="CN503" s="213" t="s">
        <v>1269</v>
      </c>
      <c r="CO503" s="212"/>
      <c r="CP503" s="212" t="s">
        <v>1360</v>
      </c>
      <c r="CQ503" s="213" t="s">
        <v>1366</v>
      </c>
      <c r="CR503" s="213" t="s">
        <v>1269</v>
      </c>
    </row>
    <row r="504" spans="1:96" s="210" customFormat="1" ht="15" customHeight="1" thickBot="1">
      <c r="A504" s="100"/>
      <c r="B504" s="24"/>
      <c r="C504" s="113" t="s">
        <v>58</v>
      </c>
      <c r="D504" s="354" t="str">
        <f>IF(D49="","",D49)</f>
        <v/>
      </c>
      <c r="E504" s="355"/>
      <c r="F504" s="355"/>
      <c r="G504" s="355"/>
      <c r="H504" s="355"/>
      <c r="I504" s="356"/>
      <c r="J504" s="261" t="str">
        <f>IF(M231="","",M231)</f>
        <v/>
      </c>
      <c r="K504" s="261" t="str">
        <f>IF(S231="","",S231)</f>
        <v/>
      </c>
      <c r="L504" s="261" t="str">
        <f>IF(Y231="","",Y231)</f>
        <v/>
      </c>
      <c r="M504" s="2"/>
      <c r="N504" s="2"/>
      <c r="O504" s="2"/>
      <c r="P504" s="2"/>
      <c r="Q504" s="2"/>
      <c r="R504" s="2"/>
      <c r="S504" s="2"/>
      <c r="T504" s="2"/>
      <c r="U504" s="2"/>
      <c r="V504" s="2"/>
      <c r="W504" s="2"/>
      <c r="X504" s="2"/>
      <c r="Y504" s="2"/>
      <c r="Z504" s="2"/>
      <c r="AA504" s="2"/>
      <c r="AB504" s="2"/>
      <c r="AC504" s="2"/>
      <c r="AD504" s="2"/>
      <c r="AE504" s="29"/>
      <c r="AF504" s="258"/>
      <c r="AG504" s="197">
        <f>+COUNTBLANK(J504:AD504)</f>
        <v>21</v>
      </c>
      <c r="AH504" s="210">
        <f>+IF($AG$499=$AH$499,0,IF(OR(AND(D504&lt;&gt;"",AG504=0),AND(D504="",AG504=21)),0,1))</f>
        <v>0</v>
      </c>
      <c r="AJ504" s="188">
        <f>IF(J504="",0,J504)</f>
        <v>0</v>
      </c>
      <c r="AK504" s="189">
        <f>COUNTIF(K504:L504,"NS")</f>
        <v>0</v>
      </c>
      <c r="AL504" s="189">
        <f>SUM(K504:L504)</f>
        <v>0</v>
      </c>
      <c r="AM504" s="190">
        <f>IF($AG$499=$AH$499, 0, IF(OR(AND(AJ504=0, AK504&gt;0), AND(AJ504="ns", AL504&gt;0), AND(AJ504="ns", AK504=0, AL504=0)), 1, IF(OR(AND(AJ504&gt;0, AK504=2), AND(AJ504="ns", AK504=2), AND(AJ504="ns", AL504=0, AK504&gt;0), AJ504=AL504, COUNTIF(J504:L504, "NA")=COUNTA(J504:L504)), 0, 1)))</f>
        <v>0</v>
      </c>
      <c r="AO504" s="188">
        <f>M504</f>
        <v>0</v>
      </c>
      <c r="AP504" s="189">
        <f>COUNTIF(N504:O504,"NS")</f>
        <v>0</v>
      </c>
      <c r="AQ504" s="189">
        <f>SUM(N504:O504)</f>
        <v>0</v>
      </c>
      <c r="AR504" s="190">
        <f>IF($AG$499=$AH$499, 0, IF(OR(AND(AO504=0, AP504&gt;0), AND(AO504="ns", AQ504&gt;0), AND(AO504="ns", AP504=0, AQ504=0)), 1, IF(OR(AND(AO504&gt;0, AP504=2), AND(AO504="ns", AP504=2), AND(AO504="ns", AQ504=0, AP504&gt;0), AO504=AQ504, COUNTIF(M504:O504, "NA")=COUNTA(M504:O504)), 0, 1)))</f>
        <v>0</v>
      </c>
      <c r="AS504" s="197"/>
      <c r="AT504" s="188">
        <f>P504</f>
        <v>0</v>
      </c>
      <c r="AU504" s="189">
        <f>COUNTIF(Q504:R504,"NS")</f>
        <v>0</v>
      </c>
      <c r="AV504" s="189">
        <f>SUM(Q504:R504)</f>
        <v>0</v>
      </c>
      <c r="AW504" s="190">
        <f>IF($AG$499=$AH$499, 0, IF(OR(AND(AT504=0, AU504&gt;0), AND(AT504="ns", AV504&gt;0), AND(AT504="ns", AU504=0, AV504=0)), 1, IF(OR(AND(AT504&gt;0, AU504=2), AND(AT504="ns", AU504=2), AND(AT504="ns", AV504=0, AU504&gt;0), AT504=AV504, COUNTIF(P504:R504, "NA")=COUNTA(P504:R504)), 0, 1)))</f>
        <v>0</v>
      </c>
      <c r="AX504" s="197"/>
      <c r="AY504" s="188">
        <f>S504</f>
        <v>0</v>
      </c>
      <c r="AZ504" s="189">
        <f>COUNTIF(T504:U504,"NS")</f>
        <v>0</v>
      </c>
      <c r="BA504" s="189">
        <f>SUM(T504:U504)</f>
        <v>0</v>
      </c>
      <c r="BB504" s="190">
        <f>IF($AG$499=$AH$499, 0, IF(OR(AND(AY504=0, AZ504&gt;0), AND(AY504="ns", BA504&gt;0), AND(AY504="ns", AZ504=0, BA504=0)), 1, IF(OR(AND(AY504&gt;0, AZ504=2), AND(AY504="ns", AZ504=2), AND(AY504="ns", BA504=0, AZ504&gt;0), AY504=BA504, COUNTIF(S504:U504, "NA")=COUNTA(S504:U504)), 0, 1)))</f>
        <v>0</v>
      </c>
      <c r="BC504" s="197"/>
      <c r="BD504" s="188">
        <f>V504</f>
        <v>0</v>
      </c>
      <c r="BE504" s="189">
        <f>COUNTIF(W504:X504,"NS")</f>
        <v>0</v>
      </c>
      <c r="BF504" s="189">
        <f>SUM(W504:X504)</f>
        <v>0</v>
      </c>
      <c r="BG504" s="190">
        <f>IF($AG$499=$AH$499, 0, IF(OR(AND(BD504=0, BE504&gt;0), AND(BD504="ns", BF504&gt;0), AND(BD504="ns", BE504=0, BF504=0)), 1, IF(OR(AND(BD504&gt;0, BE504=2), AND(BD504="ns", BE504=2), AND(BD504="ns", BF504=0, BE504&gt;0), BD504=BF504, COUNTIF(V504:X504, "NA")=COUNTA(V504:X504)), 0, 1)))</f>
        <v>0</v>
      </c>
      <c r="BI504" s="188">
        <f>Y504</f>
        <v>0</v>
      </c>
      <c r="BJ504" s="189">
        <f>COUNTIF(Z504:AA504,"NS")</f>
        <v>0</v>
      </c>
      <c r="BK504" s="189">
        <f>SUM(Z504:AA504)</f>
        <v>0</v>
      </c>
      <c r="BL504" s="190">
        <f>IF($AG$499=$AH$499, 0, IF(OR(AND(BI504=0, BJ504&gt;0), AND(BI504="ns", BK504&gt;0), AND(BI504="ns", BJ504=0, BK504=0)), 1, IF(OR(AND(BI504&gt;0, BJ504=2), AND(BI504="ns", BJ504=2), AND(BI504="ns", BK504=0, BJ504&gt;0), BI504=BK504, COUNTIF(Y504:AA504, "NA")=COUNTA(Y504:AA504)), 0, 1)))</f>
        <v>0</v>
      </c>
      <c r="BN504" s="188">
        <f>AB504</f>
        <v>0</v>
      </c>
      <c r="BO504" s="189">
        <f>COUNTIF(AC504:AD504,"NS")</f>
        <v>0</v>
      </c>
      <c r="BP504" s="189">
        <f>SUM(AC504:AD504)</f>
        <v>0</v>
      </c>
      <c r="BQ504" s="190">
        <f>IF($AG$499=$AH$499, 0, IF(OR(AND(BN504=0, BO504&gt;0), AND(BN504="ns", BP504&gt;0), AND(BN504="ns", BO504=0, BP504=0)), 1, IF(OR(AND(BN504&gt;0, BO504=2), AND(BN504="ns", BO504=2), AND(BN504="ns", BP504=0, BO504&gt;0), BN504=BP504, COUNTIF(AB504:AD504, "NA")=COUNTA(AB504:AD504)), 0, 1)))</f>
        <v>0</v>
      </c>
      <c r="BS504" s="192">
        <f>IF(J504="",0,J504)</f>
        <v>0</v>
      </c>
      <c r="BT504" s="215">
        <f>COUNTIF(M504,"NS")+COUNTIF(P504,"NS")+COUNTIF(S504,"NS")+COUNTIF(V504,"NS")+COUNTIF(Y504,"NS")+COUNTIF(AB504,"NS")</f>
        <v>0</v>
      </c>
      <c r="BU504" s="216">
        <f>SUM(M504,P504,S504,V504,Y504,AB504)</f>
        <v>0</v>
      </c>
      <c r="BV504" s="217">
        <f>IF($AG$499=$AH$499, 0, IF(OR(AND(BS504=0, BT504&gt;0), AND(BS504="NS", BU504&gt;0), AND(BS504="NS", BU504=0, BT504=0)), 1, IF(OR(AND(BT504&gt;=2, BU504&lt;BS504), AND(BS504="NS", BU504=0, BT504&gt;0), BS504=BU504, AND(BS504="NA",COUNTIF(M504:AD504,"NA")=COUNTA(M504:AD504))), 0, 1)))</f>
        <v>0</v>
      </c>
      <c r="BW504" s="197"/>
      <c r="BX504" s="192">
        <f>IF(K504="",0,K504)</f>
        <v>0</v>
      </c>
      <c r="BY504" s="215">
        <f>COUNTIF(N504,"NS")+COUNTIF(Q504,"NS")+COUNTIF(T504,"NS")+COUNTIF(W504,"NS")+COUNTIF(Z504,"NS")+COUNTIF(AC504,"NS")</f>
        <v>0</v>
      </c>
      <c r="BZ504" s="216">
        <f>SUM(N504,Q504,T504,W504,Z504,AC504)</f>
        <v>0</v>
      </c>
      <c r="CA504" s="217">
        <f>IF($AG$499=$AH$499, 0, IF(OR(AND(BX504=0, BY504&gt;0), AND(BX504="NS", BZ504&gt;0), AND(BX504="NS", BZ504=0, BY504=0)), 1, IF(OR(AND(BY504&gt;=2, BZ504&lt;BX504), AND(BX504="NS", BZ504=0, BY504&gt;0), BX504=BZ504, AND(BX504="NA",COUNTIF(M504:AD504,"NA")=COUNTA(M504:AD504))), 0, 1)))</f>
        <v>0</v>
      </c>
      <c r="CB504" s="197"/>
      <c r="CC504" s="192">
        <f>IF(L504="",0,L504)</f>
        <v>0</v>
      </c>
      <c r="CD504" s="215">
        <f>COUNTIF(O504,"NS")+COUNTIF(R504,"NS")+COUNTIF(U504,"NS")+COUNTIF(X504,"NS")+COUNTIF(AA504,"NS")+COUNTIF(AD504,"NS")</f>
        <v>0</v>
      </c>
      <c r="CE504" s="216">
        <f>SUM(O504,R504,U504,X504,AA504,AD504)</f>
        <v>0</v>
      </c>
      <c r="CF504" s="217">
        <f>IF($AG$499=$AH$499, 0, IF(OR(AND(CC504=0, CD504&gt;0), AND(CC504="NS", CE504&gt;0), AND(CC504="NS", CE504=0, CD504=0)), 1, IF(OR(AND(CD504&gt;=2, CE504&lt;CC504), AND(CC504="NS", CE504=0, CD504&gt;0), CC504=CE504, AND(CC504="NA",COUNTIF(M504:AD504,"NA")=COUNTA(M504:AD504))), 0, 1)))</f>
        <v>0</v>
      </c>
      <c r="CH504" s="197">
        <f>M231</f>
        <v>0</v>
      </c>
      <c r="CI504" s="19" t="str">
        <f>J504</f>
        <v/>
      </c>
      <c r="CJ504" s="197">
        <f>+IF($AG$499=$AH$499,0,IF(OR(AND(CH504="NS",CI504="NS"),AND(CH504&gt;=1,CI504="NS"),AND(CH504=CI504)),0,1))</f>
        <v>0</v>
      </c>
      <c r="CK504"/>
      <c r="CL504" s="197">
        <f>S231</f>
        <v>0</v>
      </c>
      <c r="CM504" s="19" t="str">
        <f>K504</f>
        <v/>
      </c>
      <c r="CN504" s="197">
        <f>+IF($AG$499=$AH$499,0,IF(OR(AND(CL504="NS",CM504="NS"),AND(CL504&gt;=1,CM504="NS"),AND(CL504=CM504)),0,1))</f>
        <v>0</v>
      </c>
      <c r="CO504" s="197"/>
      <c r="CP504" s="197">
        <f>Y231</f>
        <v>0</v>
      </c>
      <c r="CQ504" s="19" t="str">
        <f>L504</f>
        <v/>
      </c>
      <c r="CR504" s="197">
        <f>+IF($AG$499=$AH$499,0,IF(OR(AND(CP504="NS",CQ504="NS"),AND(CP504&gt;=1,CQ504="NS"),AND(CP504=CQ504)),0,1))</f>
        <v>0</v>
      </c>
    </row>
    <row r="505" spans="1:96" ht="15" customHeight="1" thickBot="1">
      <c r="A505" s="85"/>
      <c r="B505" s="87"/>
      <c r="C505" s="63" t="s">
        <v>59</v>
      </c>
      <c r="D505" s="354" t="str">
        <f t="shared" ref="D505:D568" si="158">IF(D50="","",D50)</f>
        <v/>
      </c>
      <c r="E505" s="355"/>
      <c r="F505" s="355"/>
      <c r="G505" s="355"/>
      <c r="H505" s="355"/>
      <c r="I505" s="356"/>
      <c r="J505" s="261" t="str">
        <f t="shared" ref="J505:J568" si="159">IF(M232="","",M232)</f>
        <v/>
      </c>
      <c r="K505" s="261" t="str">
        <f t="shared" ref="K505:K568" si="160">IF(S232="","",S232)</f>
        <v/>
      </c>
      <c r="L505" s="261" t="str">
        <f t="shared" ref="L505:L568" si="161">IF(Y232="","",Y232)</f>
        <v/>
      </c>
      <c r="M505" s="2"/>
      <c r="N505" s="2"/>
      <c r="O505" s="2"/>
      <c r="P505" s="2"/>
      <c r="Q505" s="2"/>
      <c r="R505" s="2"/>
      <c r="S505" s="2"/>
      <c r="T505" s="2"/>
      <c r="U505" s="2"/>
      <c r="V505" s="2"/>
      <c r="W505" s="2"/>
      <c r="X505" s="2"/>
      <c r="Y505" s="2"/>
      <c r="Z505" s="2"/>
      <c r="AA505" s="2"/>
      <c r="AB505" s="2"/>
      <c r="AC505" s="2"/>
      <c r="AD505" s="2"/>
      <c r="AG505" s="197">
        <f t="shared" ref="AG505:AG568" si="162">+COUNTBLANK(J505:AD505)</f>
        <v>21</v>
      </c>
      <c r="AH505" s="210">
        <f t="shared" ref="AH505:AH568" si="163">+IF($AG$499=$AH$499,0,IF(OR(AND(D505&lt;&gt;"",AG505=0),AND(D505="",AG505=21)),0,1))</f>
        <v>0</v>
      </c>
      <c r="AJ505" s="188">
        <f t="shared" ref="AJ505:AJ568" si="164">IF(J505="",0,J505)</f>
        <v>0</v>
      </c>
      <c r="AK505" s="189">
        <f t="shared" ref="AK505:AK568" si="165">COUNTIF(K505:L505,"NS")</f>
        <v>0</v>
      </c>
      <c r="AL505" s="189">
        <f t="shared" ref="AL505:AL568" si="166">SUM(K505:L505)</f>
        <v>0</v>
      </c>
      <c r="AM505" s="190">
        <f t="shared" ref="AM505:AM568" si="167">IF($AG$499=$AH$499, 0, IF(OR(AND(AJ505=0, AK505&gt;0), AND(AJ505="ns", AL505&gt;0), AND(AJ505="ns", AK505=0, AL505=0)), 1, IF(OR(AND(AJ505&gt;0, AK505=2), AND(AJ505="ns", AK505=2), AND(AJ505="ns", AL505=0, AK505&gt;0), AJ505=AL505, COUNTIF(J505:L505, "NA")=COUNTA(J505:L505)), 0, 1)))</f>
        <v>0</v>
      </c>
      <c r="AN505" s="210"/>
      <c r="AO505" s="188">
        <f t="shared" ref="AO505:AO568" si="168">M505</f>
        <v>0</v>
      </c>
      <c r="AP505" s="189">
        <f t="shared" ref="AP505:AP568" si="169">COUNTIF(N505:O505,"NS")</f>
        <v>0</v>
      </c>
      <c r="AQ505" s="189">
        <f t="shared" ref="AQ505:AQ568" si="170">SUM(N505:O505)</f>
        <v>0</v>
      </c>
      <c r="AR505" s="190">
        <f t="shared" ref="AR505:AR568" si="171">IF($AG$499=$AH$499, 0, IF(OR(AND(AO505=0, AP505&gt;0), AND(AO505="ns", AQ505&gt;0), AND(AO505="ns", AP505=0, AQ505=0)), 1, IF(OR(AND(AO505&gt;0, AP505=2), AND(AO505="ns", AP505=2), AND(AO505="ns", AQ505=0, AP505&gt;0), AO505=AQ505, COUNTIF(M505:O505, "NA")=COUNTA(M505:O505)), 0, 1)))</f>
        <v>0</v>
      </c>
      <c r="AT505" s="188">
        <f t="shared" ref="AT505:AT568" si="172">P505</f>
        <v>0</v>
      </c>
      <c r="AU505" s="189">
        <f t="shared" ref="AU505:AU568" si="173">COUNTIF(Q505:R505,"NS")</f>
        <v>0</v>
      </c>
      <c r="AV505" s="189">
        <f t="shared" ref="AV505:AV568" si="174">SUM(Q505:R505)</f>
        <v>0</v>
      </c>
      <c r="AW505" s="190">
        <f t="shared" ref="AW505:AW568" si="175">IF($AG$499=$AH$499, 0, IF(OR(AND(AT505=0, AU505&gt;0), AND(AT505="ns", AV505&gt;0), AND(AT505="ns", AU505=0, AV505=0)), 1, IF(OR(AND(AT505&gt;0, AU505=2), AND(AT505="ns", AU505=2), AND(AT505="ns", AV505=0, AU505&gt;0), AT505=AV505, COUNTIF(P505:R505, "NA")=COUNTA(P505:R505)), 0, 1)))</f>
        <v>0</v>
      </c>
      <c r="AY505" s="188">
        <f t="shared" ref="AY505:AY568" si="176">S505</f>
        <v>0</v>
      </c>
      <c r="AZ505" s="189">
        <f t="shared" ref="AZ505:AZ568" si="177">COUNTIF(T505:U505,"NS")</f>
        <v>0</v>
      </c>
      <c r="BA505" s="189">
        <f t="shared" ref="BA505:BA568" si="178">SUM(T505:U505)</f>
        <v>0</v>
      </c>
      <c r="BB505" s="190">
        <f t="shared" ref="BB505:BB568" si="179">IF($AG$499=$AH$499, 0, IF(OR(AND(AY505=0, AZ505&gt;0), AND(AY505="ns", BA505&gt;0), AND(AY505="ns", AZ505=0, BA505=0)), 1, IF(OR(AND(AY505&gt;0, AZ505=2), AND(AY505="ns", AZ505=2), AND(AY505="ns", BA505=0, AZ505&gt;0), AY505=BA505, COUNTIF(S505:U505, "NA")=COUNTA(S505:U505)), 0, 1)))</f>
        <v>0</v>
      </c>
      <c r="BD505" s="188">
        <f t="shared" ref="BD505:BD568" si="180">V505</f>
        <v>0</v>
      </c>
      <c r="BE505" s="189">
        <f t="shared" ref="BE505:BE568" si="181">COUNTIF(W505:X505,"NS")</f>
        <v>0</v>
      </c>
      <c r="BF505" s="189">
        <f t="shared" ref="BF505:BF568" si="182">SUM(W505:X505)</f>
        <v>0</v>
      </c>
      <c r="BG505" s="190">
        <f t="shared" ref="BG505:BG568" si="183">IF($AG$499=$AH$499, 0, IF(OR(AND(BD505=0, BE505&gt;0), AND(BD505="ns", BF505&gt;0), AND(BD505="ns", BE505=0, BF505=0)), 1, IF(OR(AND(BD505&gt;0, BE505=2), AND(BD505="ns", BE505=2), AND(BD505="ns", BF505=0, BE505&gt;0), BD505=BF505, COUNTIF(V505:X505, "NA")=COUNTA(V505:X505)), 0, 1)))</f>
        <v>0</v>
      </c>
      <c r="BH505" s="210"/>
      <c r="BI505" s="188">
        <f t="shared" ref="BI505:BI568" si="184">Y505</f>
        <v>0</v>
      </c>
      <c r="BJ505" s="189">
        <f t="shared" ref="BJ505:BJ568" si="185">COUNTIF(Z505:AA505,"NS")</f>
        <v>0</v>
      </c>
      <c r="BK505" s="189">
        <f t="shared" ref="BK505:BK568" si="186">SUM(Z505:AA505)</f>
        <v>0</v>
      </c>
      <c r="BL505" s="190">
        <f t="shared" ref="BL505:BL568" si="187">IF($AG$499=$AH$499, 0, IF(OR(AND(BI505=0, BJ505&gt;0), AND(BI505="ns", BK505&gt;0), AND(BI505="ns", BJ505=0, BK505=0)), 1, IF(OR(AND(BI505&gt;0, BJ505=2), AND(BI505="ns", BJ505=2), AND(BI505="ns", BK505=0, BJ505&gt;0), BI505=BK505, COUNTIF(Y505:AA505, "NA")=COUNTA(Y505:AA505)), 0, 1)))</f>
        <v>0</v>
      </c>
      <c r="BM505" s="210"/>
      <c r="BN505" s="188">
        <f t="shared" ref="BN505:BN568" si="188">AB505</f>
        <v>0</v>
      </c>
      <c r="BO505" s="189">
        <f t="shared" ref="BO505:BO568" si="189">COUNTIF(AC505:AD505,"NS")</f>
        <v>0</v>
      </c>
      <c r="BP505" s="189">
        <f t="shared" ref="BP505:BP568" si="190">SUM(AC505:AD505)</f>
        <v>0</v>
      </c>
      <c r="BQ505" s="190">
        <f t="shared" ref="BQ505:BQ568" si="191">IF($AG$499=$AH$499, 0, IF(OR(AND(BN505=0, BO505&gt;0), AND(BN505="ns", BP505&gt;0), AND(BN505="ns", BO505=0, BP505=0)), 1, IF(OR(AND(BN505&gt;0, BO505=2), AND(BN505="ns", BO505=2), AND(BN505="ns", BP505=0, BO505&gt;0), BN505=BP505, COUNTIF(AB505:AD505, "NA")=COUNTA(AB505:AD505)), 0, 1)))</f>
        <v>0</v>
      </c>
      <c r="BR505" s="210"/>
      <c r="BS505" s="192">
        <f t="shared" ref="BS505:BS568" si="192">IF(J505="",0,J505)</f>
        <v>0</v>
      </c>
      <c r="BT505" s="215">
        <f t="shared" ref="BT505:BT568" si="193">COUNTIF(M505,"NS")+COUNTIF(P505,"NS")+COUNTIF(S505,"NS")+COUNTIF(V505,"NS")+COUNTIF(Y505,"NS")+COUNTIF(AB505,"NS")</f>
        <v>0</v>
      </c>
      <c r="BU505" s="216">
        <f t="shared" ref="BU505:BU568" si="194">SUM(M505,P505,S505,V505,Y505,AB505)</f>
        <v>0</v>
      </c>
      <c r="BV505" s="217">
        <f t="shared" ref="BV505:BV568" si="195">IF($AG$499=$AH$499, 0, IF(OR(AND(BS505=0, BT505&gt;0), AND(BS505="NS", BU505&gt;0), AND(BS505="NS", BU505=0, BT505=0)), 1, IF(OR(AND(BT505&gt;=2, BU505&lt;BS505), AND(BS505="NS", BU505=0, BT505&gt;0), BS505=BU505, AND(BS505="NA",COUNTIF(M505:AD505,"NA")=COUNTA(M505:AD505))), 0, 1)))</f>
        <v>0</v>
      </c>
      <c r="BX505" s="192">
        <f t="shared" ref="BX505:BX568" si="196">IF(K505="",0,K505)</f>
        <v>0</v>
      </c>
      <c r="BY505" s="215">
        <f t="shared" ref="BY505:BY568" si="197">COUNTIF(N505,"NS")+COUNTIF(Q505,"NS")+COUNTIF(T505,"NS")+COUNTIF(W505,"NS")+COUNTIF(Z505,"NS")+COUNTIF(AC505,"NS")</f>
        <v>0</v>
      </c>
      <c r="BZ505" s="216">
        <f t="shared" ref="BZ505:BZ568" si="198">SUM(N505,Q505,T505,W505,Z505,AC505)</f>
        <v>0</v>
      </c>
      <c r="CA505" s="217">
        <f t="shared" ref="CA505:CA568" si="199">IF($AG$499=$AH$499, 0, IF(OR(AND(BX505=0, BY505&gt;0), AND(BX505="NS", BZ505&gt;0), AND(BX505="NS", BZ505=0, BY505=0)), 1, IF(OR(AND(BY505&gt;=2, BZ505&lt;BX505), AND(BX505="NS", BZ505=0, BY505&gt;0), BX505=BZ505, AND(BX505="NA",COUNTIF(M505:AD505,"NA")=COUNTA(M505:AD505))), 0, 1)))</f>
        <v>0</v>
      </c>
      <c r="CC505" s="192">
        <f t="shared" ref="CC505:CC568" si="200">IF(L505="",0,L505)</f>
        <v>0</v>
      </c>
      <c r="CD505" s="215">
        <f t="shared" ref="CD505:CD568" si="201">COUNTIF(O505,"NS")+COUNTIF(R505,"NS")+COUNTIF(U505,"NS")+COUNTIF(X505,"NS")+COUNTIF(AA505,"NS")+COUNTIF(AD505,"NS")</f>
        <v>0</v>
      </c>
      <c r="CE505" s="216">
        <f t="shared" ref="CE505:CE568" si="202">SUM(O505,R505,U505,X505,AA505,AD505)</f>
        <v>0</v>
      </c>
      <c r="CF505" s="217">
        <f t="shared" ref="CF505:CF568" si="203">IF($AG$499=$AH$499, 0, IF(OR(AND(CC505=0, CD505&gt;0), AND(CC505="NS", CE505&gt;0), AND(CC505="NS", CE505=0, CD505=0)), 1, IF(OR(AND(CD505&gt;=2, CE505&lt;CC505), AND(CC505="NS", CE505=0, CD505&gt;0), CC505=CE505, AND(CC505="NA",COUNTIF(M505:AD505,"NA")=COUNTA(M505:AD505))), 0, 1)))</f>
        <v>0</v>
      </c>
      <c r="CH505" s="197">
        <f t="shared" ref="CH505:CH568" si="204">M232</f>
        <v>0</v>
      </c>
      <c r="CI505" s="19" t="str">
        <f t="shared" ref="CI505:CI568" si="205">J505</f>
        <v/>
      </c>
      <c r="CJ505" s="197">
        <f t="shared" ref="CJ505:CJ568" si="206">+IF($AG$499=$AH$499,0,IF(OR(AND(CH505="NS",CI505="NS"),AND(CH505&gt;=1,CI505="NS"),AND(CH505=CI505)),0,1))</f>
        <v>0</v>
      </c>
      <c r="CK505"/>
      <c r="CL505" s="197">
        <f t="shared" ref="CL505:CL568" si="207">S232</f>
        <v>0</v>
      </c>
      <c r="CM505" s="19" t="str">
        <f t="shared" ref="CM505:CM568" si="208">K505</f>
        <v/>
      </c>
      <c r="CN505" s="197">
        <f t="shared" ref="CN505:CN568" si="209">+IF($AG$499=$AH$499,0,IF(OR(AND(CL505="NS",CM505="NS"),AND(CL505&gt;=1,CM505="NS"),AND(CL505=CM505)),0,1))</f>
        <v>0</v>
      </c>
      <c r="CP505" s="197">
        <f t="shared" ref="CP505:CP568" si="210">Y232</f>
        <v>0</v>
      </c>
      <c r="CQ505" s="19" t="str">
        <f t="shared" ref="CQ505:CQ568" si="211">L505</f>
        <v/>
      </c>
      <c r="CR505" s="197">
        <f t="shared" ref="CR505:CR568" si="212">+IF($AG$499=$AH$499,0,IF(OR(AND(CP505="NS",CQ505="NS"),AND(CP505&gt;=1,CQ505="NS"),AND(CP505=CQ505)),0,1))</f>
        <v>0</v>
      </c>
    </row>
    <row r="506" spans="1:96" ht="15" customHeight="1" thickBot="1">
      <c r="A506" s="85"/>
      <c r="B506" s="87"/>
      <c r="C506" s="63" t="s">
        <v>60</v>
      </c>
      <c r="D506" s="354" t="str">
        <f t="shared" si="158"/>
        <v/>
      </c>
      <c r="E506" s="355"/>
      <c r="F506" s="355"/>
      <c r="G506" s="355"/>
      <c r="H506" s="355"/>
      <c r="I506" s="356"/>
      <c r="J506" s="261" t="str">
        <f t="shared" si="159"/>
        <v/>
      </c>
      <c r="K506" s="261" t="str">
        <f t="shared" si="160"/>
        <v/>
      </c>
      <c r="L506" s="261" t="str">
        <f t="shared" si="161"/>
        <v/>
      </c>
      <c r="M506" s="2"/>
      <c r="N506" s="2"/>
      <c r="O506" s="2"/>
      <c r="P506" s="2"/>
      <c r="Q506" s="2"/>
      <c r="R506" s="2"/>
      <c r="S506" s="2"/>
      <c r="T506" s="2"/>
      <c r="U506" s="2"/>
      <c r="V506" s="2"/>
      <c r="W506" s="2"/>
      <c r="X506" s="2"/>
      <c r="Y506" s="2"/>
      <c r="Z506" s="2"/>
      <c r="AA506" s="2"/>
      <c r="AB506" s="2"/>
      <c r="AC506" s="2"/>
      <c r="AD506" s="2"/>
      <c r="AG506" s="197">
        <f t="shared" si="162"/>
        <v>21</v>
      </c>
      <c r="AH506" s="210">
        <f t="shared" si="163"/>
        <v>0</v>
      </c>
      <c r="AJ506" s="188">
        <f t="shared" si="164"/>
        <v>0</v>
      </c>
      <c r="AK506" s="189">
        <f t="shared" si="165"/>
        <v>0</v>
      </c>
      <c r="AL506" s="189">
        <f t="shared" si="166"/>
        <v>0</v>
      </c>
      <c r="AM506" s="190">
        <f t="shared" si="167"/>
        <v>0</v>
      </c>
      <c r="AN506" s="210"/>
      <c r="AO506" s="188">
        <f t="shared" si="168"/>
        <v>0</v>
      </c>
      <c r="AP506" s="189">
        <f t="shared" si="169"/>
        <v>0</v>
      </c>
      <c r="AQ506" s="189">
        <f t="shared" si="170"/>
        <v>0</v>
      </c>
      <c r="AR506" s="190">
        <f t="shared" si="171"/>
        <v>0</v>
      </c>
      <c r="AT506" s="188">
        <f t="shared" si="172"/>
        <v>0</v>
      </c>
      <c r="AU506" s="189">
        <f t="shared" si="173"/>
        <v>0</v>
      </c>
      <c r="AV506" s="189">
        <f t="shared" si="174"/>
        <v>0</v>
      </c>
      <c r="AW506" s="190">
        <f t="shared" si="175"/>
        <v>0</v>
      </c>
      <c r="AY506" s="188">
        <f t="shared" si="176"/>
        <v>0</v>
      </c>
      <c r="AZ506" s="189">
        <f t="shared" si="177"/>
        <v>0</v>
      </c>
      <c r="BA506" s="189">
        <f t="shared" si="178"/>
        <v>0</v>
      </c>
      <c r="BB506" s="190">
        <f t="shared" si="179"/>
        <v>0</v>
      </c>
      <c r="BD506" s="188">
        <f t="shared" si="180"/>
        <v>0</v>
      </c>
      <c r="BE506" s="189">
        <f t="shared" si="181"/>
        <v>0</v>
      </c>
      <c r="BF506" s="189">
        <f t="shared" si="182"/>
        <v>0</v>
      </c>
      <c r="BG506" s="190">
        <f t="shared" si="183"/>
        <v>0</v>
      </c>
      <c r="BH506" s="210"/>
      <c r="BI506" s="188">
        <f t="shared" si="184"/>
        <v>0</v>
      </c>
      <c r="BJ506" s="189">
        <f t="shared" si="185"/>
        <v>0</v>
      </c>
      <c r="BK506" s="189">
        <f t="shared" si="186"/>
        <v>0</v>
      </c>
      <c r="BL506" s="190">
        <f t="shared" si="187"/>
        <v>0</v>
      </c>
      <c r="BM506" s="210"/>
      <c r="BN506" s="188">
        <f t="shared" si="188"/>
        <v>0</v>
      </c>
      <c r="BO506" s="189">
        <f t="shared" si="189"/>
        <v>0</v>
      </c>
      <c r="BP506" s="189">
        <f t="shared" si="190"/>
        <v>0</v>
      </c>
      <c r="BQ506" s="190">
        <f t="shared" si="191"/>
        <v>0</v>
      </c>
      <c r="BR506" s="210"/>
      <c r="BS506" s="192">
        <f t="shared" si="192"/>
        <v>0</v>
      </c>
      <c r="BT506" s="215">
        <f t="shared" si="193"/>
        <v>0</v>
      </c>
      <c r="BU506" s="216">
        <f t="shared" si="194"/>
        <v>0</v>
      </c>
      <c r="BV506" s="217">
        <f t="shared" si="195"/>
        <v>0</v>
      </c>
      <c r="BX506" s="192">
        <f t="shared" si="196"/>
        <v>0</v>
      </c>
      <c r="BY506" s="215">
        <f t="shared" si="197"/>
        <v>0</v>
      </c>
      <c r="BZ506" s="216">
        <f t="shared" si="198"/>
        <v>0</v>
      </c>
      <c r="CA506" s="217">
        <f t="shared" si="199"/>
        <v>0</v>
      </c>
      <c r="CC506" s="192">
        <f t="shared" si="200"/>
        <v>0</v>
      </c>
      <c r="CD506" s="215">
        <f t="shared" si="201"/>
        <v>0</v>
      </c>
      <c r="CE506" s="216">
        <f t="shared" si="202"/>
        <v>0</v>
      </c>
      <c r="CF506" s="217">
        <f t="shared" si="203"/>
        <v>0</v>
      </c>
      <c r="CH506" s="197">
        <f t="shared" si="204"/>
        <v>0</v>
      </c>
      <c r="CI506" s="19" t="str">
        <f t="shared" si="205"/>
        <v/>
      </c>
      <c r="CJ506" s="197">
        <f t="shared" si="206"/>
        <v>0</v>
      </c>
      <c r="CK506"/>
      <c r="CL506" s="197">
        <f t="shared" si="207"/>
        <v>0</v>
      </c>
      <c r="CM506" s="19" t="str">
        <f t="shared" si="208"/>
        <v/>
      </c>
      <c r="CN506" s="197">
        <f t="shared" si="209"/>
        <v>0</v>
      </c>
      <c r="CP506" s="197">
        <f t="shared" si="210"/>
        <v>0</v>
      </c>
      <c r="CQ506" s="19" t="str">
        <f t="shared" si="211"/>
        <v/>
      </c>
      <c r="CR506" s="197">
        <f t="shared" si="212"/>
        <v>0</v>
      </c>
    </row>
    <row r="507" spans="1:96" ht="15" customHeight="1" thickBot="1">
      <c r="A507" s="85"/>
      <c r="B507" s="87"/>
      <c r="C507" s="63" t="s">
        <v>61</v>
      </c>
      <c r="D507" s="354" t="str">
        <f t="shared" si="158"/>
        <v/>
      </c>
      <c r="E507" s="355"/>
      <c r="F507" s="355"/>
      <c r="G507" s="355"/>
      <c r="H507" s="355"/>
      <c r="I507" s="356"/>
      <c r="J507" s="261" t="str">
        <f t="shared" si="159"/>
        <v/>
      </c>
      <c r="K507" s="261" t="str">
        <f t="shared" si="160"/>
        <v/>
      </c>
      <c r="L507" s="261" t="str">
        <f t="shared" si="161"/>
        <v/>
      </c>
      <c r="M507" s="2"/>
      <c r="N507" s="2"/>
      <c r="O507" s="2"/>
      <c r="P507" s="2"/>
      <c r="Q507" s="2"/>
      <c r="R507" s="2"/>
      <c r="S507" s="2"/>
      <c r="T507" s="2"/>
      <c r="U507" s="2"/>
      <c r="V507" s="2"/>
      <c r="W507" s="2"/>
      <c r="X507" s="2"/>
      <c r="Y507" s="2"/>
      <c r="Z507" s="2"/>
      <c r="AA507" s="2"/>
      <c r="AB507" s="2"/>
      <c r="AC507" s="2"/>
      <c r="AD507" s="2"/>
      <c r="AG507" s="197">
        <f t="shared" si="162"/>
        <v>21</v>
      </c>
      <c r="AH507" s="210">
        <f t="shared" si="163"/>
        <v>0</v>
      </c>
      <c r="AJ507" s="188">
        <f t="shared" si="164"/>
        <v>0</v>
      </c>
      <c r="AK507" s="189">
        <f t="shared" si="165"/>
        <v>0</v>
      </c>
      <c r="AL507" s="189">
        <f t="shared" si="166"/>
        <v>0</v>
      </c>
      <c r="AM507" s="190">
        <f t="shared" si="167"/>
        <v>0</v>
      </c>
      <c r="AN507" s="210"/>
      <c r="AO507" s="188">
        <f t="shared" si="168"/>
        <v>0</v>
      </c>
      <c r="AP507" s="189">
        <f t="shared" si="169"/>
        <v>0</v>
      </c>
      <c r="AQ507" s="189">
        <f t="shared" si="170"/>
        <v>0</v>
      </c>
      <c r="AR507" s="190">
        <f t="shared" si="171"/>
        <v>0</v>
      </c>
      <c r="AT507" s="188">
        <f t="shared" si="172"/>
        <v>0</v>
      </c>
      <c r="AU507" s="189">
        <f t="shared" si="173"/>
        <v>0</v>
      </c>
      <c r="AV507" s="189">
        <f t="shared" si="174"/>
        <v>0</v>
      </c>
      <c r="AW507" s="190">
        <f t="shared" si="175"/>
        <v>0</v>
      </c>
      <c r="AY507" s="188">
        <f t="shared" si="176"/>
        <v>0</v>
      </c>
      <c r="AZ507" s="189">
        <f t="shared" si="177"/>
        <v>0</v>
      </c>
      <c r="BA507" s="189">
        <f t="shared" si="178"/>
        <v>0</v>
      </c>
      <c r="BB507" s="190">
        <f t="shared" si="179"/>
        <v>0</v>
      </c>
      <c r="BD507" s="188">
        <f t="shared" si="180"/>
        <v>0</v>
      </c>
      <c r="BE507" s="189">
        <f t="shared" si="181"/>
        <v>0</v>
      </c>
      <c r="BF507" s="189">
        <f t="shared" si="182"/>
        <v>0</v>
      </c>
      <c r="BG507" s="190">
        <f t="shared" si="183"/>
        <v>0</v>
      </c>
      <c r="BH507" s="210"/>
      <c r="BI507" s="188">
        <f t="shared" si="184"/>
        <v>0</v>
      </c>
      <c r="BJ507" s="189">
        <f t="shared" si="185"/>
        <v>0</v>
      </c>
      <c r="BK507" s="189">
        <f t="shared" si="186"/>
        <v>0</v>
      </c>
      <c r="BL507" s="190">
        <f t="shared" si="187"/>
        <v>0</v>
      </c>
      <c r="BM507" s="210"/>
      <c r="BN507" s="188">
        <f t="shared" si="188"/>
        <v>0</v>
      </c>
      <c r="BO507" s="189">
        <f t="shared" si="189"/>
        <v>0</v>
      </c>
      <c r="BP507" s="189">
        <f t="shared" si="190"/>
        <v>0</v>
      </c>
      <c r="BQ507" s="190">
        <f t="shared" si="191"/>
        <v>0</v>
      </c>
      <c r="BR507" s="210"/>
      <c r="BS507" s="192">
        <f t="shared" si="192"/>
        <v>0</v>
      </c>
      <c r="BT507" s="215">
        <f t="shared" si="193"/>
        <v>0</v>
      </c>
      <c r="BU507" s="216">
        <f t="shared" si="194"/>
        <v>0</v>
      </c>
      <c r="BV507" s="217">
        <f t="shared" si="195"/>
        <v>0</v>
      </c>
      <c r="BX507" s="192">
        <f t="shared" si="196"/>
        <v>0</v>
      </c>
      <c r="BY507" s="215">
        <f t="shared" si="197"/>
        <v>0</v>
      </c>
      <c r="BZ507" s="216">
        <f t="shared" si="198"/>
        <v>0</v>
      </c>
      <c r="CA507" s="217">
        <f t="shared" si="199"/>
        <v>0</v>
      </c>
      <c r="CC507" s="192">
        <f t="shared" si="200"/>
        <v>0</v>
      </c>
      <c r="CD507" s="215">
        <f t="shared" si="201"/>
        <v>0</v>
      </c>
      <c r="CE507" s="216">
        <f t="shared" si="202"/>
        <v>0</v>
      </c>
      <c r="CF507" s="217">
        <f t="shared" si="203"/>
        <v>0</v>
      </c>
      <c r="CH507" s="197">
        <f t="shared" si="204"/>
        <v>0</v>
      </c>
      <c r="CI507" s="19" t="str">
        <f t="shared" si="205"/>
        <v/>
      </c>
      <c r="CJ507" s="197">
        <f t="shared" si="206"/>
        <v>0</v>
      </c>
      <c r="CK507"/>
      <c r="CL507" s="197">
        <f t="shared" si="207"/>
        <v>0</v>
      </c>
      <c r="CM507" s="19" t="str">
        <f t="shared" si="208"/>
        <v/>
      </c>
      <c r="CN507" s="197">
        <f t="shared" si="209"/>
        <v>0</v>
      </c>
      <c r="CP507" s="197">
        <f t="shared" si="210"/>
        <v>0</v>
      </c>
      <c r="CQ507" s="19" t="str">
        <f t="shared" si="211"/>
        <v/>
      </c>
      <c r="CR507" s="197">
        <f t="shared" si="212"/>
        <v>0</v>
      </c>
    </row>
    <row r="508" spans="1:96" ht="15" customHeight="1" thickBot="1">
      <c r="A508" s="85"/>
      <c r="B508" s="87"/>
      <c r="C508" s="63" t="s">
        <v>62</v>
      </c>
      <c r="D508" s="354" t="str">
        <f t="shared" si="158"/>
        <v/>
      </c>
      <c r="E508" s="355"/>
      <c r="F508" s="355"/>
      <c r="G508" s="355"/>
      <c r="H508" s="355"/>
      <c r="I508" s="356"/>
      <c r="J508" s="261" t="str">
        <f t="shared" si="159"/>
        <v/>
      </c>
      <c r="K508" s="261" t="str">
        <f t="shared" si="160"/>
        <v/>
      </c>
      <c r="L508" s="261" t="str">
        <f t="shared" si="161"/>
        <v/>
      </c>
      <c r="M508" s="2"/>
      <c r="N508" s="2"/>
      <c r="O508" s="2"/>
      <c r="P508" s="2"/>
      <c r="Q508" s="2"/>
      <c r="R508" s="2"/>
      <c r="S508" s="2"/>
      <c r="T508" s="2"/>
      <c r="U508" s="2"/>
      <c r="V508" s="2"/>
      <c r="W508" s="2"/>
      <c r="X508" s="2"/>
      <c r="Y508" s="2"/>
      <c r="Z508" s="2"/>
      <c r="AA508" s="2"/>
      <c r="AB508" s="2"/>
      <c r="AC508" s="2"/>
      <c r="AD508" s="2"/>
      <c r="AG508" s="197">
        <f t="shared" si="162"/>
        <v>21</v>
      </c>
      <c r="AH508" s="210">
        <f t="shared" si="163"/>
        <v>0</v>
      </c>
      <c r="AJ508" s="188">
        <f t="shared" si="164"/>
        <v>0</v>
      </c>
      <c r="AK508" s="189">
        <f t="shared" si="165"/>
        <v>0</v>
      </c>
      <c r="AL508" s="189">
        <f t="shared" si="166"/>
        <v>0</v>
      </c>
      <c r="AM508" s="190">
        <f t="shared" si="167"/>
        <v>0</v>
      </c>
      <c r="AN508" s="210"/>
      <c r="AO508" s="188">
        <f t="shared" si="168"/>
        <v>0</v>
      </c>
      <c r="AP508" s="189">
        <f t="shared" si="169"/>
        <v>0</v>
      </c>
      <c r="AQ508" s="189">
        <f t="shared" si="170"/>
        <v>0</v>
      </c>
      <c r="AR508" s="190">
        <f t="shared" si="171"/>
        <v>0</v>
      </c>
      <c r="AT508" s="188">
        <f t="shared" si="172"/>
        <v>0</v>
      </c>
      <c r="AU508" s="189">
        <f t="shared" si="173"/>
        <v>0</v>
      </c>
      <c r="AV508" s="189">
        <f t="shared" si="174"/>
        <v>0</v>
      </c>
      <c r="AW508" s="190">
        <f t="shared" si="175"/>
        <v>0</v>
      </c>
      <c r="AY508" s="188">
        <f t="shared" si="176"/>
        <v>0</v>
      </c>
      <c r="AZ508" s="189">
        <f t="shared" si="177"/>
        <v>0</v>
      </c>
      <c r="BA508" s="189">
        <f t="shared" si="178"/>
        <v>0</v>
      </c>
      <c r="BB508" s="190">
        <f t="shared" si="179"/>
        <v>0</v>
      </c>
      <c r="BD508" s="188">
        <f t="shared" si="180"/>
        <v>0</v>
      </c>
      <c r="BE508" s="189">
        <f t="shared" si="181"/>
        <v>0</v>
      </c>
      <c r="BF508" s="189">
        <f t="shared" si="182"/>
        <v>0</v>
      </c>
      <c r="BG508" s="190">
        <f t="shared" si="183"/>
        <v>0</v>
      </c>
      <c r="BH508" s="210"/>
      <c r="BI508" s="188">
        <f t="shared" si="184"/>
        <v>0</v>
      </c>
      <c r="BJ508" s="189">
        <f t="shared" si="185"/>
        <v>0</v>
      </c>
      <c r="BK508" s="189">
        <f t="shared" si="186"/>
        <v>0</v>
      </c>
      <c r="BL508" s="190">
        <f t="shared" si="187"/>
        <v>0</v>
      </c>
      <c r="BM508" s="210"/>
      <c r="BN508" s="188">
        <f t="shared" si="188"/>
        <v>0</v>
      </c>
      <c r="BO508" s="189">
        <f t="shared" si="189"/>
        <v>0</v>
      </c>
      <c r="BP508" s="189">
        <f t="shared" si="190"/>
        <v>0</v>
      </c>
      <c r="BQ508" s="190">
        <f t="shared" si="191"/>
        <v>0</v>
      </c>
      <c r="BR508" s="210"/>
      <c r="BS508" s="192">
        <f t="shared" si="192"/>
        <v>0</v>
      </c>
      <c r="BT508" s="215">
        <f t="shared" si="193"/>
        <v>0</v>
      </c>
      <c r="BU508" s="216">
        <f t="shared" si="194"/>
        <v>0</v>
      </c>
      <c r="BV508" s="217">
        <f t="shared" si="195"/>
        <v>0</v>
      </c>
      <c r="BX508" s="192">
        <f t="shared" si="196"/>
        <v>0</v>
      </c>
      <c r="BY508" s="215">
        <f t="shared" si="197"/>
        <v>0</v>
      </c>
      <c r="BZ508" s="216">
        <f t="shared" si="198"/>
        <v>0</v>
      </c>
      <c r="CA508" s="217">
        <f t="shared" si="199"/>
        <v>0</v>
      </c>
      <c r="CC508" s="192">
        <f t="shared" si="200"/>
        <v>0</v>
      </c>
      <c r="CD508" s="215">
        <f t="shared" si="201"/>
        <v>0</v>
      </c>
      <c r="CE508" s="216">
        <f t="shared" si="202"/>
        <v>0</v>
      </c>
      <c r="CF508" s="217">
        <f t="shared" si="203"/>
        <v>0</v>
      </c>
      <c r="CH508" s="197">
        <f t="shared" si="204"/>
        <v>0</v>
      </c>
      <c r="CI508" s="19" t="str">
        <f t="shared" si="205"/>
        <v/>
      </c>
      <c r="CJ508" s="197">
        <f t="shared" si="206"/>
        <v>0</v>
      </c>
      <c r="CK508"/>
      <c r="CL508" s="197">
        <f t="shared" si="207"/>
        <v>0</v>
      </c>
      <c r="CM508" s="19" t="str">
        <f t="shared" si="208"/>
        <v/>
      </c>
      <c r="CN508" s="197">
        <f t="shared" si="209"/>
        <v>0</v>
      </c>
      <c r="CP508" s="197">
        <f t="shared" si="210"/>
        <v>0</v>
      </c>
      <c r="CQ508" s="19" t="str">
        <f t="shared" si="211"/>
        <v/>
      </c>
      <c r="CR508" s="197">
        <f t="shared" si="212"/>
        <v>0</v>
      </c>
    </row>
    <row r="509" spans="1:96" ht="15" customHeight="1" thickBot="1">
      <c r="A509" s="85"/>
      <c r="B509" s="87"/>
      <c r="C509" s="63" t="s">
        <v>63</v>
      </c>
      <c r="D509" s="354" t="str">
        <f t="shared" si="158"/>
        <v/>
      </c>
      <c r="E509" s="355"/>
      <c r="F509" s="355"/>
      <c r="G509" s="355"/>
      <c r="H509" s="355"/>
      <c r="I509" s="356"/>
      <c r="J509" s="261" t="str">
        <f t="shared" si="159"/>
        <v/>
      </c>
      <c r="K509" s="261" t="str">
        <f t="shared" si="160"/>
        <v/>
      </c>
      <c r="L509" s="261" t="str">
        <f t="shared" si="161"/>
        <v/>
      </c>
      <c r="M509" s="2"/>
      <c r="N509" s="2"/>
      <c r="O509" s="2"/>
      <c r="P509" s="2"/>
      <c r="Q509" s="2"/>
      <c r="R509" s="2"/>
      <c r="S509" s="2"/>
      <c r="T509" s="2"/>
      <c r="U509" s="2"/>
      <c r="V509" s="2"/>
      <c r="W509" s="2"/>
      <c r="X509" s="2"/>
      <c r="Y509" s="2"/>
      <c r="Z509" s="2"/>
      <c r="AA509" s="2"/>
      <c r="AB509" s="2"/>
      <c r="AC509" s="2"/>
      <c r="AD509" s="2"/>
      <c r="AG509" s="197">
        <f t="shared" si="162"/>
        <v>21</v>
      </c>
      <c r="AH509" s="210">
        <f>+IF($AG$499=$AH$499,0,IF(OR(AND(D509&lt;&gt;"",AG509=0),AND(D509="",AG509=21)),0,1))</f>
        <v>0</v>
      </c>
      <c r="AJ509" s="188">
        <f t="shared" si="164"/>
        <v>0</v>
      </c>
      <c r="AK509" s="189">
        <f t="shared" si="165"/>
        <v>0</v>
      </c>
      <c r="AL509" s="189">
        <f t="shared" si="166"/>
        <v>0</v>
      </c>
      <c r="AM509" s="190">
        <f t="shared" si="167"/>
        <v>0</v>
      </c>
      <c r="AN509" s="210"/>
      <c r="AO509" s="188">
        <f t="shared" si="168"/>
        <v>0</v>
      </c>
      <c r="AP509" s="189">
        <f t="shared" si="169"/>
        <v>0</v>
      </c>
      <c r="AQ509" s="189">
        <f t="shared" si="170"/>
        <v>0</v>
      </c>
      <c r="AR509" s="190">
        <f t="shared" si="171"/>
        <v>0</v>
      </c>
      <c r="AT509" s="188">
        <f t="shared" si="172"/>
        <v>0</v>
      </c>
      <c r="AU509" s="189">
        <f t="shared" si="173"/>
        <v>0</v>
      </c>
      <c r="AV509" s="189">
        <f t="shared" si="174"/>
        <v>0</v>
      </c>
      <c r="AW509" s="190">
        <f t="shared" si="175"/>
        <v>0</v>
      </c>
      <c r="AY509" s="188">
        <f t="shared" si="176"/>
        <v>0</v>
      </c>
      <c r="AZ509" s="189">
        <f t="shared" si="177"/>
        <v>0</v>
      </c>
      <c r="BA509" s="189">
        <f t="shared" si="178"/>
        <v>0</v>
      </c>
      <c r="BB509" s="190">
        <f t="shared" si="179"/>
        <v>0</v>
      </c>
      <c r="BD509" s="188">
        <f t="shared" si="180"/>
        <v>0</v>
      </c>
      <c r="BE509" s="189">
        <f t="shared" si="181"/>
        <v>0</v>
      </c>
      <c r="BF509" s="189">
        <f t="shared" si="182"/>
        <v>0</v>
      </c>
      <c r="BG509" s="190">
        <f t="shared" si="183"/>
        <v>0</v>
      </c>
      <c r="BH509" s="210"/>
      <c r="BI509" s="188">
        <f t="shared" si="184"/>
        <v>0</v>
      </c>
      <c r="BJ509" s="189">
        <f t="shared" si="185"/>
        <v>0</v>
      </c>
      <c r="BK509" s="189">
        <f t="shared" si="186"/>
        <v>0</v>
      </c>
      <c r="BL509" s="190">
        <f t="shared" si="187"/>
        <v>0</v>
      </c>
      <c r="BM509" s="210"/>
      <c r="BN509" s="188">
        <f t="shared" si="188"/>
        <v>0</v>
      </c>
      <c r="BO509" s="189">
        <f t="shared" si="189"/>
        <v>0</v>
      </c>
      <c r="BP509" s="189">
        <f t="shared" si="190"/>
        <v>0</v>
      </c>
      <c r="BQ509" s="190">
        <f t="shared" si="191"/>
        <v>0</v>
      </c>
      <c r="BR509" s="210"/>
      <c r="BS509" s="192">
        <f t="shared" si="192"/>
        <v>0</v>
      </c>
      <c r="BT509" s="215">
        <f t="shared" si="193"/>
        <v>0</v>
      </c>
      <c r="BU509" s="216">
        <f t="shared" si="194"/>
        <v>0</v>
      </c>
      <c r="BV509" s="217">
        <f t="shared" si="195"/>
        <v>0</v>
      </c>
      <c r="BX509" s="192">
        <f t="shared" si="196"/>
        <v>0</v>
      </c>
      <c r="BY509" s="215">
        <f t="shared" si="197"/>
        <v>0</v>
      </c>
      <c r="BZ509" s="216">
        <f t="shared" si="198"/>
        <v>0</v>
      </c>
      <c r="CA509" s="217">
        <f t="shared" si="199"/>
        <v>0</v>
      </c>
      <c r="CC509" s="192">
        <f t="shared" si="200"/>
        <v>0</v>
      </c>
      <c r="CD509" s="215">
        <f t="shared" si="201"/>
        <v>0</v>
      </c>
      <c r="CE509" s="216">
        <f t="shared" si="202"/>
        <v>0</v>
      </c>
      <c r="CF509" s="217">
        <f t="shared" si="203"/>
        <v>0</v>
      </c>
      <c r="CH509" s="197">
        <f t="shared" si="204"/>
        <v>0</v>
      </c>
      <c r="CI509" s="19" t="str">
        <f t="shared" si="205"/>
        <v/>
      </c>
      <c r="CJ509" s="197">
        <f t="shared" si="206"/>
        <v>0</v>
      </c>
      <c r="CK509"/>
      <c r="CL509" s="197">
        <f t="shared" si="207"/>
        <v>0</v>
      </c>
      <c r="CM509" s="19" t="str">
        <f t="shared" si="208"/>
        <v/>
      </c>
      <c r="CN509" s="197">
        <f t="shared" si="209"/>
        <v>0</v>
      </c>
      <c r="CP509" s="197">
        <f t="shared" si="210"/>
        <v>0</v>
      </c>
      <c r="CQ509" s="19" t="str">
        <f t="shared" si="211"/>
        <v/>
      </c>
      <c r="CR509" s="197">
        <f t="shared" si="212"/>
        <v>0</v>
      </c>
    </row>
    <row r="510" spans="1:96" ht="15" customHeight="1" thickBot="1">
      <c r="A510" s="85"/>
      <c r="B510" s="87"/>
      <c r="C510" s="63" t="s">
        <v>64</v>
      </c>
      <c r="D510" s="354" t="str">
        <f t="shared" si="158"/>
        <v/>
      </c>
      <c r="E510" s="355"/>
      <c r="F510" s="355"/>
      <c r="G510" s="355"/>
      <c r="H510" s="355"/>
      <c r="I510" s="356"/>
      <c r="J510" s="261" t="str">
        <f t="shared" si="159"/>
        <v/>
      </c>
      <c r="K510" s="261" t="str">
        <f t="shared" si="160"/>
        <v/>
      </c>
      <c r="L510" s="261" t="str">
        <f t="shared" si="161"/>
        <v/>
      </c>
      <c r="M510" s="2"/>
      <c r="N510" s="2"/>
      <c r="O510" s="2"/>
      <c r="P510" s="2"/>
      <c r="Q510" s="2"/>
      <c r="R510" s="2"/>
      <c r="S510" s="2"/>
      <c r="T510" s="2"/>
      <c r="U510" s="2"/>
      <c r="V510" s="2"/>
      <c r="W510" s="2"/>
      <c r="X510" s="2"/>
      <c r="Y510" s="2"/>
      <c r="Z510" s="2"/>
      <c r="AA510" s="2"/>
      <c r="AB510" s="2"/>
      <c r="AC510" s="2"/>
      <c r="AD510" s="2"/>
      <c r="AG510" s="197">
        <f t="shared" si="162"/>
        <v>21</v>
      </c>
      <c r="AH510" s="210">
        <f t="shared" si="163"/>
        <v>0</v>
      </c>
      <c r="AJ510" s="188">
        <f t="shared" si="164"/>
        <v>0</v>
      </c>
      <c r="AK510" s="189">
        <f t="shared" si="165"/>
        <v>0</v>
      </c>
      <c r="AL510" s="189">
        <f t="shared" si="166"/>
        <v>0</v>
      </c>
      <c r="AM510" s="190">
        <f t="shared" si="167"/>
        <v>0</v>
      </c>
      <c r="AN510" s="210"/>
      <c r="AO510" s="188">
        <f t="shared" si="168"/>
        <v>0</v>
      </c>
      <c r="AP510" s="189">
        <f t="shared" si="169"/>
        <v>0</v>
      </c>
      <c r="AQ510" s="189">
        <f t="shared" si="170"/>
        <v>0</v>
      </c>
      <c r="AR510" s="190">
        <f t="shared" si="171"/>
        <v>0</v>
      </c>
      <c r="AT510" s="188">
        <f t="shared" si="172"/>
        <v>0</v>
      </c>
      <c r="AU510" s="189">
        <f t="shared" si="173"/>
        <v>0</v>
      </c>
      <c r="AV510" s="189">
        <f t="shared" si="174"/>
        <v>0</v>
      </c>
      <c r="AW510" s="190">
        <f t="shared" si="175"/>
        <v>0</v>
      </c>
      <c r="AY510" s="188">
        <f t="shared" si="176"/>
        <v>0</v>
      </c>
      <c r="AZ510" s="189">
        <f t="shared" si="177"/>
        <v>0</v>
      </c>
      <c r="BA510" s="189">
        <f t="shared" si="178"/>
        <v>0</v>
      </c>
      <c r="BB510" s="190">
        <f t="shared" si="179"/>
        <v>0</v>
      </c>
      <c r="BD510" s="188">
        <f t="shared" si="180"/>
        <v>0</v>
      </c>
      <c r="BE510" s="189">
        <f t="shared" si="181"/>
        <v>0</v>
      </c>
      <c r="BF510" s="189">
        <f t="shared" si="182"/>
        <v>0</v>
      </c>
      <c r="BG510" s="190">
        <f t="shared" si="183"/>
        <v>0</v>
      </c>
      <c r="BH510" s="210"/>
      <c r="BI510" s="188">
        <f t="shared" si="184"/>
        <v>0</v>
      </c>
      <c r="BJ510" s="189">
        <f t="shared" si="185"/>
        <v>0</v>
      </c>
      <c r="BK510" s="189">
        <f t="shared" si="186"/>
        <v>0</v>
      </c>
      <c r="BL510" s="190">
        <f t="shared" si="187"/>
        <v>0</v>
      </c>
      <c r="BM510" s="210"/>
      <c r="BN510" s="188">
        <f t="shared" si="188"/>
        <v>0</v>
      </c>
      <c r="BO510" s="189">
        <f t="shared" si="189"/>
        <v>0</v>
      </c>
      <c r="BP510" s="189">
        <f t="shared" si="190"/>
        <v>0</v>
      </c>
      <c r="BQ510" s="190">
        <f t="shared" si="191"/>
        <v>0</v>
      </c>
      <c r="BR510" s="210"/>
      <c r="BS510" s="192">
        <f t="shared" si="192"/>
        <v>0</v>
      </c>
      <c r="BT510" s="215">
        <f t="shared" si="193"/>
        <v>0</v>
      </c>
      <c r="BU510" s="216">
        <f t="shared" si="194"/>
        <v>0</v>
      </c>
      <c r="BV510" s="217">
        <f t="shared" si="195"/>
        <v>0</v>
      </c>
      <c r="BX510" s="192">
        <f t="shared" si="196"/>
        <v>0</v>
      </c>
      <c r="BY510" s="215">
        <f t="shared" si="197"/>
        <v>0</v>
      </c>
      <c r="BZ510" s="216">
        <f t="shared" si="198"/>
        <v>0</v>
      </c>
      <c r="CA510" s="217">
        <f t="shared" si="199"/>
        <v>0</v>
      </c>
      <c r="CC510" s="192">
        <f t="shared" si="200"/>
        <v>0</v>
      </c>
      <c r="CD510" s="215">
        <f t="shared" si="201"/>
        <v>0</v>
      </c>
      <c r="CE510" s="216">
        <f t="shared" si="202"/>
        <v>0</v>
      </c>
      <c r="CF510" s="217">
        <f t="shared" si="203"/>
        <v>0</v>
      </c>
      <c r="CH510" s="197">
        <f t="shared" si="204"/>
        <v>0</v>
      </c>
      <c r="CI510" s="19" t="str">
        <f t="shared" si="205"/>
        <v/>
      </c>
      <c r="CJ510" s="197">
        <f t="shared" si="206"/>
        <v>0</v>
      </c>
      <c r="CK510"/>
      <c r="CL510" s="197">
        <f t="shared" si="207"/>
        <v>0</v>
      </c>
      <c r="CM510" s="19" t="str">
        <f t="shared" si="208"/>
        <v/>
      </c>
      <c r="CN510" s="197">
        <f t="shared" si="209"/>
        <v>0</v>
      </c>
      <c r="CP510" s="197">
        <f t="shared" si="210"/>
        <v>0</v>
      </c>
      <c r="CQ510" s="19" t="str">
        <f t="shared" si="211"/>
        <v/>
      </c>
      <c r="CR510" s="197">
        <f t="shared" si="212"/>
        <v>0</v>
      </c>
    </row>
    <row r="511" spans="1:96" ht="15" customHeight="1" thickBot="1">
      <c r="A511" s="85"/>
      <c r="B511" s="87"/>
      <c r="C511" s="63" t="s">
        <v>65</v>
      </c>
      <c r="D511" s="354" t="str">
        <f t="shared" si="158"/>
        <v/>
      </c>
      <c r="E511" s="355"/>
      <c r="F511" s="355"/>
      <c r="G511" s="355"/>
      <c r="H511" s="355"/>
      <c r="I511" s="356"/>
      <c r="J511" s="261" t="str">
        <f t="shared" si="159"/>
        <v/>
      </c>
      <c r="K511" s="261" t="str">
        <f t="shared" si="160"/>
        <v/>
      </c>
      <c r="L511" s="261" t="str">
        <f t="shared" si="161"/>
        <v/>
      </c>
      <c r="M511" s="2"/>
      <c r="N511" s="2"/>
      <c r="O511" s="2"/>
      <c r="P511" s="2"/>
      <c r="Q511" s="2"/>
      <c r="R511" s="2"/>
      <c r="S511" s="2"/>
      <c r="T511" s="2"/>
      <c r="U511" s="2"/>
      <c r="V511" s="2"/>
      <c r="W511" s="2"/>
      <c r="X511" s="2"/>
      <c r="Y511" s="2"/>
      <c r="Z511" s="2"/>
      <c r="AA511" s="2"/>
      <c r="AB511" s="2"/>
      <c r="AC511" s="2"/>
      <c r="AD511" s="2"/>
      <c r="AG511" s="197">
        <f t="shared" si="162"/>
        <v>21</v>
      </c>
      <c r="AH511" s="210">
        <f t="shared" si="163"/>
        <v>0</v>
      </c>
      <c r="AJ511" s="188">
        <f t="shared" si="164"/>
        <v>0</v>
      </c>
      <c r="AK511" s="189">
        <f t="shared" si="165"/>
        <v>0</v>
      </c>
      <c r="AL511" s="189">
        <f t="shared" si="166"/>
        <v>0</v>
      </c>
      <c r="AM511" s="190">
        <f t="shared" si="167"/>
        <v>0</v>
      </c>
      <c r="AN511" s="210"/>
      <c r="AO511" s="188">
        <f t="shared" si="168"/>
        <v>0</v>
      </c>
      <c r="AP511" s="189">
        <f t="shared" si="169"/>
        <v>0</v>
      </c>
      <c r="AQ511" s="189">
        <f t="shared" si="170"/>
        <v>0</v>
      </c>
      <c r="AR511" s="190">
        <f t="shared" si="171"/>
        <v>0</v>
      </c>
      <c r="AT511" s="188">
        <f t="shared" si="172"/>
        <v>0</v>
      </c>
      <c r="AU511" s="189">
        <f t="shared" si="173"/>
        <v>0</v>
      </c>
      <c r="AV511" s="189">
        <f t="shared" si="174"/>
        <v>0</v>
      </c>
      <c r="AW511" s="190">
        <f t="shared" si="175"/>
        <v>0</v>
      </c>
      <c r="AY511" s="188">
        <f t="shared" si="176"/>
        <v>0</v>
      </c>
      <c r="AZ511" s="189">
        <f t="shared" si="177"/>
        <v>0</v>
      </c>
      <c r="BA511" s="189">
        <f t="shared" si="178"/>
        <v>0</v>
      </c>
      <c r="BB511" s="190">
        <f t="shared" si="179"/>
        <v>0</v>
      </c>
      <c r="BD511" s="188">
        <f t="shared" si="180"/>
        <v>0</v>
      </c>
      <c r="BE511" s="189">
        <f t="shared" si="181"/>
        <v>0</v>
      </c>
      <c r="BF511" s="189">
        <f t="shared" si="182"/>
        <v>0</v>
      </c>
      <c r="BG511" s="190">
        <f t="shared" si="183"/>
        <v>0</v>
      </c>
      <c r="BH511" s="210"/>
      <c r="BI511" s="188">
        <f t="shared" si="184"/>
        <v>0</v>
      </c>
      <c r="BJ511" s="189">
        <f t="shared" si="185"/>
        <v>0</v>
      </c>
      <c r="BK511" s="189">
        <f t="shared" si="186"/>
        <v>0</v>
      </c>
      <c r="BL511" s="190">
        <f t="shared" si="187"/>
        <v>0</v>
      </c>
      <c r="BM511" s="210"/>
      <c r="BN511" s="188">
        <f t="shared" si="188"/>
        <v>0</v>
      </c>
      <c r="BO511" s="189">
        <f t="shared" si="189"/>
        <v>0</v>
      </c>
      <c r="BP511" s="189">
        <f t="shared" si="190"/>
        <v>0</v>
      </c>
      <c r="BQ511" s="190">
        <f t="shared" si="191"/>
        <v>0</v>
      </c>
      <c r="BR511" s="210"/>
      <c r="BS511" s="192">
        <f t="shared" si="192"/>
        <v>0</v>
      </c>
      <c r="BT511" s="215">
        <f t="shared" si="193"/>
        <v>0</v>
      </c>
      <c r="BU511" s="216">
        <f t="shared" si="194"/>
        <v>0</v>
      </c>
      <c r="BV511" s="217">
        <f t="shared" si="195"/>
        <v>0</v>
      </c>
      <c r="BX511" s="192">
        <f t="shared" si="196"/>
        <v>0</v>
      </c>
      <c r="BY511" s="215">
        <f t="shared" si="197"/>
        <v>0</v>
      </c>
      <c r="BZ511" s="216">
        <f t="shared" si="198"/>
        <v>0</v>
      </c>
      <c r="CA511" s="217">
        <f t="shared" si="199"/>
        <v>0</v>
      </c>
      <c r="CC511" s="192">
        <f t="shared" si="200"/>
        <v>0</v>
      </c>
      <c r="CD511" s="215">
        <f t="shared" si="201"/>
        <v>0</v>
      </c>
      <c r="CE511" s="216">
        <f t="shared" si="202"/>
        <v>0</v>
      </c>
      <c r="CF511" s="217">
        <f t="shared" si="203"/>
        <v>0</v>
      </c>
      <c r="CH511" s="197">
        <f t="shared" si="204"/>
        <v>0</v>
      </c>
      <c r="CI511" s="19" t="str">
        <f t="shared" si="205"/>
        <v/>
      </c>
      <c r="CJ511" s="197">
        <f t="shared" si="206"/>
        <v>0</v>
      </c>
      <c r="CK511"/>
      <c r="CL511" s="197">
        <f t="shared" si="207"/>
        <v>0</v>
      </c>
      <c r="CM511" s="19" t="str">
        <f t="shared" si="208"/>
        <v/>
      </c>
      <c r="CN511" s="197">
        <f t="shared" si="209"/>
        <v>0</v>
      </c>
      <c r="CP511" s="197">
        <f t="shared" si="210"/>
        <v>0</v>
      </c>
      <c r="CQ511" s="19" t="str">
        <f t="shared" si="211"/>
        <v/>
      </c>
      <c r="CR511" s="197">
        <f t="shared" si="212"/>
        <v>0</v>
      </c>
    </row>
    <row r="512" spans="1:96" ht="15" customHeight="1" thickBot="1">
      <c r="A512" s="85"/>
      <c r="B512" s="87"/>
      <c r="C512" s="63" t="s">
        <v>66</v>
      </c>
      <c r="D512" s="354" t="str">
        <f t="shared" si="158"/>
        <v/>
      </c>
      <c r="E512" s="355"/>
      <c r="F512" s="355"/>
      <c r="G512" s="355"/>
      <c r="H512" s="355"/>
      <c r="I512" s="356"/>
      <c r="J512" s="261" t="str">
        <f t="shared" si="159"/>
        <v/>
      </c>
      <c r="K512" s="261" t="str">
        <f t="shared" si="160"/>
        <v/>
      </c>
      <c r="L512" s="261" t="str">
        <f t="shared" si="161"/>
        <v/>
      </c>
      <c r="M512" s="2"/>
      <c r="N512" s="2"/>
      <c r="O512" s="2"/>
      <c r="P512" s="2"/>
      <c r="Q512" s="2"/>
      <c r="R512" s="2"/>
      <c r="S512" s="2"/>
      <c r="T512" s="2"/>
      <c r="U512" s="2"/>
      <c r="V512" s="2"/>
      <c r="W512" s="2"/>
      <c r="X512" s="2"/>
      <c r="Y512" s="2"/>
      <c r="Z512" s="2"/>
      <c r="AA512" s="2"/>
      <c r="AB512" s="2"/>
      <c r="AC512" s="2"/>
      <c r="AD512" s="2"/>
      <c r="AG512" s="197">
        <f t="shared" si="162"/>
        <v>21</v>
      </c>
      <c r="AH512" s="210">
        <f t="shared" si="163"/>
        <v>0</v>
      </c>
      <c r="AJ512" s="188">
        <f t="shared" si="164"/>
        <v>0</v>
      </c>
      <c r="AK512" s="189">
        <f t="shared" si="165"/>
        <v>0</v>
      </c>
      <c r="AL512" s="189">
        <f t="shared" si="166"/>
        <v>0</v>
      </c>
      <c r="AM512" s="190">
        <f t="shared" si="167"/>
        <v>0</v>
      </c>
      <c r="AN512" s="210"/>
      <c r="AO512" s="188">
        <f t="shared" si="168"/>
        <v>0</v>
      </c>
      <c r="AP512" s="189">
        <f t="shared" si="169"/>
        <v>0</v>
      </c>
      <c r="AQ512" s="189">
        <f t="shared" si="170"/>
        <v>0</v>
      </c>
      <c r="AR512" s="190">
        <f t="shared" si="171"/>
        <v>0</v>
      </c>
      <c r="AT512" s="188">
        <f t="shared" si="172"/>
        <v>0</v>
      </c>
      <c r="AU512" s="189">
        <f t="shared" si="173"/>
        <v>0</v>
      </c>
      <c r="AV512" s="189">
        <f t="shared" si="174"/>
        <v>0</v>
      </c>
      <c r="AW512" s="190">
        <f t="shared" si="175"/>
        <v>0</v>
      </c>
      <c r="AY512" s="188">
        <f t="shared" si="176"/>
        <v>0</v>
      </c>
      <c r="AZ512" s="189">
        <f t="shared" si="177"/>
        <v>0</v>
      </c>
      <c r="BA512" s="189">
        <f t="shared" si="178"/>
        <v>0</v>
      </c>
      <c r="BB512" s="190">
        <f t="shared" si="179"/>
        <v>0</v>
      </c>
      <c r="BD512" s="188">
        <f t="shared" si="180"/>
        <v>0</v>
      </c>
      <c r="BE512" s="189">
        <f t="shared" si="181"/>
        <v>0</v>
      </c>
      <c r="BF512" s="189">
        <f t="shared" si="182"/>
        <v>0</v>
      </c>
      <c r="BG512" s="190">
        <f t="shared" si="183"/>
        <v>0</v>
      </c>
      <c r="BH512" s="210"/>
      <c r="BI512" s="188">
        <f t="shared" si="184"/>
        <v>0</v>
      </c>
      <c r="BJ512" s="189">
        <f t="shared" si="185"/>
        <v>0</v>
      </c>
      <c r="BK512" s="189">
        <f t="shared" si="186"/>
        <v>0</v>
      </c>
      <c r="BL512" s="190">
        <f t="shared" si="187"/>
        <v>0</v>
      </c>
      <c r="BM512" s="210"/>
      <c r="BN512" s="188">
        <f t="shared" si="188"/>
        <v>0</v>
      </c>
      <c r="BO512" s="189">
        <f t="shared" si="189"/>
        <v>0</v>
      </c>
      <c r="BP512" s="189">
        <f t="shared" si="190"/>
        <v>0</v>
      </c>
      <c r="BQ512" s="190">
        <f t="shared" si="191"/>
        <v>0</v>
      </c>
      <c r="BR512" s="210"/>
      <c r="BS512" s="192">
        <f t="shared" si="192"/>
        <v>0</v>
      </c>
      <c r="BT512" s="215">
        <f t="shared" si="193"/>
        <v>0</v>
      </c>
      <c r="BU512" s="216">
        <f t="shared" si="194"/>
        <v>0</v>
      </c>
      <c r="BV512" s="217">
        <f t="shared" si="195"/>
        <v>0</v>
      </c>
      <c r="BX512" s="192">
        <f t="shared" si="196"/>
        <v>0</v>
      </c>
      <c r="BY512" s="215">
        <f t="shared" si="197"/>
        <v>0</v>
      </c>
      <c r="BZ512" s="216">
        <f t="shared" si="198"/>
        <v>0</v>
      </c>
      <c r="CA512" s="217">
        <f t="shared" si="199"/>
        <v>0</v>
      </c>
      <c r="CC512" s="192">
        <f t="shared" si="200"/>
        <v>0</v>
      </c>
      <c r="CD512" s="215">
        <f t="shared" si="201"/>
        <v>0</v>
      </c>
      <c r="CE512" s="216">
        <f t="shared" si="202"/>
        <v>0</v>
      </c>
      <c r="CF512" s="217">
        <f t="shared" si="203"/>
        <v>0</v>
      </c>
      <c r="CH512" s="197">
        <f t="shared" si="204"/>
        <v>0</v>
      </c>
      <c r="CI512" s="19" t="str">
        <f t="shared" si="205"/>
        <v/>
      </c>
      <c r="CJ512" s="197">
        <f t="shared" si="206"/>
        <v>0</v>
      </c>
      <c r="CK512"/>
      <c r="CL512" s="197">
        <f t="shared" si="207"/>
        <v>0</v>
      </c>
      <c r="CM512" s="19" t="str">
        <f t="shared" si="208"/>
        <v/>
      </c>
      <c r="CN512" s="197">
        <f t="shared" si="209"/>
        <v>0</v>
      </c>
      <c r="CP512" s="197">
        <f t="shared" si="210"/>
        <v>0</v>
      </c>
      <c r="CQ512" s="19" t="str">
        <f t="shared" si="211"/>
        <v/>
      </c>
      <c r="CR512" s="197">
        <f t="shared" si="212"/>
        <v>0</v>
      </c>
    </row>
    <row r="513" spans="1:96" ht="15" customHeight="1" thickBot="1">
      <c r="A513" s="85"/>
      <c r="B513" s="87"/>
      <c r="C513" s="63" t="s">
        <v>67</v>
      </c>
      <c r="D513" s="354" t="str">
        <f t="shared" si="158"/>
        <v/>
      </c>
      <c r="E513" s="355"/>
      <c r="F513" s="355"/>
      <c r="G513" s="355"/>
      <c r="H513" s="355"/>
      <c r="I513" s="356"/>
      <c r="J513" s="261" t="str">
        <f t="shared" si="159"/>
        <v/>
      </c>
      <c r="K513" s="261" t="str">
        <f t="shared" si="160"/>
        <v/>
      </c>
      <c r="L513" s="261" t="str">
        <f t="shared" si="161"/>
        <v/>
      </c>
      <c r="M513" s="2"/>
      <c r="N513" s="2"/>
      <c r="O513" s="2"/>
      <c r="P513" s="2"/>
      <c r="Q513" s="2"/>
      <c r="R513" s="2"/>
      <c r="S513" s="2"/>
      <c r="T513" s="2"/>
      <c r="U513" s="2"/>
      <c r="V513" s="2"/>
      <c r="W513" s="2"/>
      <c r="X513" s="2"/>
      <c r="Y513" s="2"/>
      <c r="Z513" s="2"/>
      <c r="AA513" s="2"/>
      <c r="AB513" s="2"/>
      <c r="AC513" s="2"/>
      <c r="AD513" s="2"/>
      <c r="AG513" s="197">
        <f t="shared" si="162"/>
        <v>21</v>
      </c>
      <c r="AH513" s="210">
        <f t="shared" si="163"/>
        <v>0</v>
      </c>
      <c r="AJ513" s="188">
        <f t="shared" si="164"/>
        <v>0</v>
      </c>
      <c r="AK513" s="189">
        <f t="shared" si="165"/>
        <v>0</v>
      </c>
      <c r="AL513" s="189">
        <f t="shared" si="166"/>
        <v>0</v>
      </c>
      <c r="AM513" s="190">
        <f t="shared" si="167"/>
        <v>0</v>
      </c>
      <c r="AN513" s="210"/>
      <c r="AO513" s="188">
        <f t="shared" si="168"/>
        <v>0</v>
      </c>
      <c r="AP513" s="189">
        <f t="shared" si="169"/>
        <v>0</v>
      </c>
      <c r="AQ513" s="189">
        <f t="shared" si="170"/>
        <v>0</v>
      </c>
      <c r="AR513" s="190">
        <f t="shared" si="171"/>
        <v>0</v>
      </c>
      <c r="AT513" s="188">
        <f t="shared" si="172"/>
        <v>0</v>
      </c>
      <c r="AU513" s="189">
        <f t="shared" si="173"/>
        <v>0</v>
      </c>
      <c r="AV513" s="189">
        <f t="shared" si="174"/>
        <v>0</v>
      </c>
      <c r="AW513" s="190">
        <f t="shared" si="175"/>
        <v>0</v>
      </c>
      <c r="AY513" s="188">
        <f t="shared" si="176"/>
        <v>0</v>
      </c>
      <c r="AZ513" s="189">
        <f t="shared" si="177"/>
        <v>0</v>
      </c>
      <c r="BA513" s="189">
        <f t="shared" si="178"/>
        <v>0</v>
      </c>
      <c r="BB513" s="190">
        <f t="shared" si="179"/>
        <v>0</v>
      </c>
      <c r="BD513" s="188">
        <f t="shared" si="180"/>
        <v>0</v>
      </c>
      <c r="BE513" s="189">
        <f t="shared" si="181"/>
        <v>0</v>
      </c>
      <c r="BF513" s="189">
        <f t="shared" si="182"/>
        <v>0</v>
      </c>
      <c r="BG513" s="190">
        <f t="shared" si="183"/>
        <v>0</v>
      </c>
      <c r="BH513" s="210"/>
      <c r="BI513" s="188">
        <f t="shared" si="184"/>
        <v>0</v>
      </c>
      <c r="BJ513" s="189">
        <f t="shared" si="185"/>
        <v>0</v>
      </c>
      <c r="BK513" s="189">
        <f t="shared" si="186"/>
        <v>0</v>
      </c>
      <c r="BL513" s="190">
        <f t="shared" si="187"/>
        <v>0</v>
      </c>
      <c r="BM513" s="210"/>
      <c r="BN513" s="188">
        <f t="shared" si="188"/>
        <v>0</v>
      </c>
      <c r="BO513" s="189">
        <f t="shared" si="189"/>
        <v>0</v>
      </c>
      <c r="BP513" s="189">
        <f t="shared" si="190"/>
        <v>0</v>
      </c>
      <c r="BQ513" s="190">
        <f t="shared" si="191"/>
        <v>0</v>
      </c>
      <c r="BR513" s="210"/>
      <c r="BS513" s="192">
        <f t="shared" si="192"/>
        <v>0</v>
      </c>
      <c r="BT513" s="215">
        <f t="shared" si="193"/>
        <v>0</v>
      </c>
      <c r="BU513" s="216">
        <f t="shared" si="194"/>
        <v>0</v>
      </c>
      <c r="BV513" s="217">
        <f t="shared" si="195"/>
        <v>0</v>
      </c>
      <c r="BX513" s="192">
        <f t="shared" si="196"/>
        <v>0</v>
      </c>
      <c r="BY513" s="215">
        <f t="shared" si="197"/>
        <v>0</v>
      </c>
      <c r="BZ513" s="216">
        <f t="shared" si="198"/>
        <v>0</v>
      </c>
      <c r="CA513" s="217">
        <f t="shared" si="199"/>
        <v>0</v>
      </c>
      <c r="CC513" s="192">
        <f t="shared" si="200"/>
        <v>0</v>
      </c>
      <c r="CD513" s="215">
        <f t="shared" si="201"/>
        <v>0</v>
      </c>
      <c r="CE513" s="216">
        <f t="shared" si="202"/>
        <v>0</v>
      </c>
      <c r="CF513" s="217">
        <f t="shared" si="203"/>
        <v>0</v>
      </c>
      <c r="CH513" s="197">
        <f t="shared" si="204"/>
        <v>0</v>
      </c>
      <c r="CI513" s="19" t="str">
        <f t="shared" si="205"/>
        <v/>
      </c>
      <c r="CJ513" s="197">
        <f t="shared" si="206"/>
        <v>0</v>
      </c>
      <c r="CK513"/>
      <c r="CL513" s="197">
        <f t="shared" si="207"/>
        <v>0</v>
      </c>
      <c r="CM513" s="19" t="str">
        <f t="shared" si="208"/>
        <v/>
      </c>
      <c r="CN513" s="197">
        <f t="shared" si="209"/>
        <v>0</v>
      </c>
      <c r="CP513" s="197">
        <f t="shared" si="210"/>
        <v>0</v>
      </c>
      <c r="CQ513" s="19" t="str">
        <f t="shared" si="211"/>
        <v/>
      </c>
      <c r="CR513" s="197">
        <f t="shared" si="212"/>
        <v>0</v>
      </c>
    </row>
    <row r="514" spans="1:96" ht="15" customHeight="1" thickBot="1">
      <c r="A514" s="85"/>
      <c r="B514" s="87"/>
      <c r="C514" s="63" t="s">
        <v>68</v>
      </c>
      <c r="D514" s="354" t="str">
        <f t="shared" si="158"/>
        <v/>
      </c>
      <c r="E514" s="355"/>
      <c r="F514" s="355"/>
      <c r="G514" s="355"/>
      <c r="H514" s="355"/>
      <c r="I514" s="356"/>
      <c r="J514" s="261" t="str">
        <f t="shared" si="159"/>
        <v/>
      </c>
      <c r="K514" s="261" t="str">
        <f t="shared" si="160"/>
        <v/>
      </c>
      <c r="L514" s="261" t="str">
        <f t="shared" si="161"/>
        <v/>
      </c>
      <c r="M514" s="2"/>
      <c r="N514" s="2"/>
      <c r="O514" s="2"/>
      <c r="P514" s="2"/>
      <c r="Q514" s="2"/>
      <c r="R514" s="2"/>
      <c r="S514" s="2"/>
      <c r="T514" s="2"/>
      <c r="U514" s="2"/>
      <c r="V514" s="2"/>
      <c r="W514" s="2"/>
      <c r="X514" s="2"/>
      <c r="Y514" s="2"/>
      <c r="Z514" s="2"/>
      <c r="AA514" s="2"/>
      <c r="AB514" s="2"/>
      <c r="AC514" s="2"/>
      <c r="AD514" s="2"/>
      <c r="AG514" s="197">
        <f t="shared" si="162"/>
        <v>21</v>
      </c>
      <c r="AH514" s="210">
        <f t="shared" si="163"/>
        <v>0</v>
      </c>
      <c r="AJ514" s="188">
        <f t="shared" si="164"/>
        <v>0</v>
      </c>
      <c r="AK514" s="189">
        <f t="shared" si="165"/>
        <v>0</v>
      </c>
      <c r="AL514" s="189">
        <f t="shared" si="166"/>
        <v>0</v>
      </c>
      <c r="AM514" s="190">
        <f t="shared" si="167"/>
        <v>0</v>
      </c>
      <c r="AN514" s="210"/>
      <c r="AO514" s="188">
        <f t="shared" si="168"/>
        <v>0</v>
      </c>
      <c r="AP514" s="189">
        <f t="shared" si="169"/>
        <v>0</v>
      </c>
      <c r="AQ514" s="189">
        <f t="shared" si="170"/>
        <v>0</v>
      </c>
      <c r="AR514" s="190">
        <f t="shared" si="171"/>
        <v>0</v>
      </c>
      <c r="AT514" s="188">
        <f t="shared" si="172"/>
        <v>0</v>
      </c>
      <c r="AU514" s="189">
        <f t="shared" si="173"/>
        <v>0</v>
      </c>
      <c r="AV514" s="189">
        <f t="shared" si="174"/>
        <v>0</v>
      </c>
      <c r="AW514" s="190">
        <f t="shared" si="175"/>
        <v>0</v>
      </c>
      <c r="AY514" s="188">
        <f t="shared" si="176"/>
        <v>0</v>
      </c>
      <c r="AZ514" s="189">
        <f t="shared" si="177"/>
        <v>0</v>
      </c>
      <c r="BA514" s="189">
        <f t="shared" si="178"/>
        <v>0</v>
      </c>
      <c r="BB514" s="190">
        <f t="shared" si="179"/>
        <v>0</v>
      </c>
      <c r="BD514" s="188">
        <f t="shared" si="180"/>
        <v>0</v>
      </c>
      <c r="BE514" s="189">
        <f t="shared" si="181"/>
        <v>0</v>
      </c>
      <c r="BF514" s="189">
        <f t="shared" si="182"/>
        <v>0</v>
      </c>
      <c r="BG514" s="190">
        <f t="shared" si="183"/>
        <v>0</v>
      </c>
      <c r="BH514" s="210"/>
      <c r="BI514" s="188">
        <f t="shared" si="184"/>
        <v>0</v>
      </c>
      <c r="BJ514" s="189">
        <f t="shared" si="185"/>
        <v>0</v>
      </c>
      <c r="BK514" s="189">
        <f t="shared" si="186"/>
        <v>0</v>
      </c>
      <c r="BL514" s="190">
        <f t="shared" si="187"/>
        <v>0</v>
      </c>
      <c r="BM514" s="210"/>
      <c r="BN514" s="188">
        <f t="shared" si="188"/>
        <v>0</v>
      </c>
      <c r="BO514" s="189">
        <f t="shared" si="189"/>
        <v>0</v>
      </c>
      <c r="BP514" s="189">
        <f t="shared" si="190"/>
        <v>0</v>
      </c>
      <c r="BQ514" s="190">
        <f t="shared" si="191"/>
        <v>0</v>
      </c>
      <c r="BR514" s="210"/>
      <c r="BS514" s="192">
        <f t="shared" si="192"/>
        <v>0</v>
      </c>
      <c r="BT514" s="215">
        <f t="shared" si="193"/>
        <v>0</v>
      </c>
      <c r="BU514" s="216">
        <f t="shared" si="194"/>
        <v>0</v>
      </c>
      <c r="BV514" s="217">
        <f t="shared" si="195"/>
        <v>0</v>
      </c>
      <c r="BX514" s="192">
        <f t="shared" si="196"/>
        <v>0</v>
      </c>
      <c r="BY514" s="215">
        <f t="shared" si="197"/>
        <v>0</v>
      </c>
      <c r="BZ514" s="216">
        <f t="shared" si="198"/>
        <v>0</v>
      </c>
      <c r="CA514" s="217">
        <f t="shared" si="199"/>
        <v>0</v>
      </c>
      <c r="CC514" s="192">
        <f t="shared" si="200"/>
        <v>0</v>
      </c>
      <c r="CD514" s="215">
        <f t="shared" si="201"/>
        <v>0</v>
      </c>
      <c r="CE514" s="216">
        <f t="shared" si="202"/>
        <v>0</v>
      </c>
      <c r="CF514" s="217">
        <f t="shared" si="203"/>
        <v>0</v>
      </c>
      <c r="CH514" s="197">
        <f t="shared" si="204"/>
        <v>0</v>
      </c>
      <c r="CI514" s="19" t="str">
        <f t="shared" si="205"/>
        <v/>
      </c>
      <c r="CJ514" s="197">
        <f t="shared" si="206"/>
        <v>0</v>
      </c>
      <c r="CK514"/>
      <c r="CL514" s="197">
        <f t="shared" si="207"/>
        <v>0</v>
      </c>
      <c r="CM514" s="19" t="str">
        <f t="shared" si="208"/>
        <v/>
      </c>
      <c r="CN514" s="197">
        <f t="shared" si="209"/>
        <v>0</v>
      </c>
      <c r="CP514" s="197">
        <f t="shared" si="210"/>
        <v>0</v>
      </c>
      <c r="CQ514" s="19" t="str">
        <f t="shared" si="211"/>
        <v/>
      </c>
      <c r="CR514" s="197">
        <f t="shared" si="212"/>
        <v>0</v>
      </c>
    </row>
    <row r="515" spans="1:96" ht="15" customHeight="1" thickBot="1">
      <c r="A515" s="85"/>
      <c r="B515" s="87"/>
      <c r="C515" s="63" t="s">
        <v>69</v>
      </c>
      <c r="D515" s="354" t="str">
        <f t="shared" si="158"/>
        <v/>
      </c>
      <c r="E515" s="355"/>
      <c r="F515" s="355"/>
      <c r="G515" s="355"/>
      <c r="H515" s="355"/>
      <c r="I515" s="356"/>
      <c r="J515" s="261" t="str">
        <f t="shared" si="159"/>
        <v/>
      </c>
      <c r="K515" s="261" t="str">
        <f t="shared" si="160"/>
        <v/>
      </c>
      <c r="L515" s="261" t="str">
        <f t="shared" si="161"/>
        <v/>
      </c>
      <c r="M515" s="2"/>
      <c r="N515" s="2"/>
      <c r="O515" s="2"/>
      <c r="P515" s="2"/>
      <c r="Q515" s="2"/>
      <c r="R515" s="2"/>
      <c r="S515" s="2"/>
      <c r="T515" s="2"/>
      <c r="U515" s="2"/>
      <c r="V515" s="2"/>
      <c r="W515" s="2"/>
      <c r="X515" s="2"/>
      <c r="Y515" s="2"/>
      <c r="Z515" s="2"/>
      <c r="AA515" s="2"/>
      <c r="AB515" s="2"/>
      <c r="AC515" s="2"/>
      <c r="AD515" s="2"/>
      <c r="AG515" s="197">
        <f t="shared" si="162"/>
        <v>21</v>
      </c>
      <c r="AH515" s="210">
        <f t="shared" si="163"/>
        <v>0</v>
      </c>
      <c r="AJ515" s="188">
        <f t="shared" si="164"/>
        <v>0</v>
      </c>
      <c r="AK515" s="189">
        <f t="shared" si="165"/>
        <v>0</v>
      </c>
      <c r="AL515" s="189">
        <f t="shared" si="166"/>
        <v>0</v>
      </c>
      <c r="AM515" s="190">
        <f t="shared" si="167"/>
        <v>0</v>
      </c>
      <c r="AN515" s="210"/>
      <c r="AO515" s="188">
        <f t="shared" si="168"/>
        <v>0</v>
      </c>
      <c r="AP515" s="189">
        <f t="shared" si="169"/>
        <v>0</v>
      </c>
      <c r="AQ515" s="189">
        <f t="shared" si="170"/>
        <v>0</v>
      </c>
      <c r="AR515" s="190">
        <f t="shared" si="171"/>
        <v>0</v>
      </c>
      <c r="AT515" s="188">
        <f t="shared" si="172"/>
        <v>0</v>
      </c>
      <c r="AU515" s="189">
        <f t="shared" si="173"/>
        <v>0</v>
      </c>
      <c r="AV515" s="189">
        <f t="shared" si="174"/>
        <v>0</v>
      </c>
      <c r="AW515" s="190">
        <f t="shared" si="175"/>
        <v>0</v>
      </c>
      <c r="AY515" s="188">
        <f t="shared" si="176"/>
        <v>0</v>
      </c>
      <c r="AZ515" s="189">
        <f t="shared" si="177"/>
        <v>0</v>
      </c>
      <c r="BA515" s="189">
        <f t="shared" si="178"/>
        <v>0</v>
      </c>
      <c r="BB515" s="190">
        <f t="shared" si="179"/>
        <v>0</v>
      </c>
      <c r="BD515" s="188">
        <f t="shared" si="180"/>
        <v>0</v>
      </c>
      <c r="BE515" s="189">
        <f t="shared" si="181"/>
        <v>0</v>
      </c>
      <c r="BF515" s="189">
        <f t="shared" si="182"/>
        <v>0</v>
      </c>
      <c r="BG515" s="190">
        <f t="shared" si="183"/>
        <v>0</v>
      </c>
      <c r="BH515" s="210"/>
      <c r="BI515" s="188">
        <f t="shared" si="184"/>
        <v>0</v>
      </c>
      <c r="BJ515" s="189">
        <f t="shared" si="185"/>
        <v>0</v>
      </c>
      <c r="BK515" s="189">
        <f t="shared" si="186"/>
        <v>0</v>
      </c>
      <c r="BL515" s="190">
        <f t="shared" si="187"/>
        <v>0</v>
      </c>
      <c r="BM515" s="210"/>
      <c r="BN515" s="188">
        <f t="shared" si="188"/>
        <v>0</v>
      </c>
      <c r="BO515" s="189">
        <f t="shared" si="189"/>
        <v>0</v>
      </c>
      <c r="BP515" s="189">
        <f t="shared" si="190"/>
        <v>0</v>
      </c>
      <c r="BQ515" s="190">
        <f t="shared" si="191"/>
        <v>0</v>
      </c>
      <c r="BR515" s="210"/>
      <c r="BS515" s="192">
        <f t="shared" si="192"/>
        <v>0</v>
      </c>
      <c r="BT515" s="215">
        <f t="shared" si="193"/>
        <v>0</v>
      </c>
      <c r="BU515" s="216">
        <f t="shared" si="194"/>
        <v>0</v>
      </c>
      <c r="BV515" s="217">
        <f t="shared" si="195"/>
        <v>0</v>
      </c>
      <c r="BX515" s="192">
        <f t="shared" si="196"/>
        <v>0</v>
      </c>
      <c r="BY515" s="215">
        <f t="shared" si="197"/>
        <v>0</v>
      </c>
      <c r="BZ515" s="216">
        <f t="shared" si="198"/>
        <v>0</v>
      </c>
      <c r="CA515" s="217">
        <f t="shared" si="199"/>
        <v>0</v>
      </c>
      <c r="CC515" s="192">
        <f t="shared" si="200"/>
        <v>0</v>
      </c>
      <c r="CD515" s="215">
        <f t="shared" si="201"/>
        <v>0</v>
      </c>
      <c r="CE515" s="216">
        <f t="shared" si="202"/>
        <v>0</v>
      </c>
      <c r="CF515" s="217">
        <f t="shared" si="203"/>
        <v>0</v>
      </c>
      <c r="CH515" s="197">
        <f t="shared" si="204"/>
        <v>0</v>
      </c>
      <c r="CI515" s="19" t="str">
        <f t="shared" si="205"/>
        <v/>
      </c>
      <c r="CJ515" s="197">
        <f t="shared" si="206"/>
        <v>0</v>
      </c>
      <c r="CK515"/>
      <c r="CL515" s="197">
        <f t="shared" si="207"/>
        <v>0</v>
      </c>
      <c r="CM515" s="19" t="str">
        <f t="shared" si="208"/>
        <v/>
      </c>
      <c r="CN515" s="197">
        <f t="shared" si="209"/>
        <v>0</v>
      </c>
      <c r="CP515" s="197">
        <f t="shared" si="210"/>
        <v>0</v>
      </c>
      <c r="CQ515" s="19" t="str">
        <f t="shared" si="211"/>
        <v/>
      </c>
      <c r="CR515" s="197">
        <f t="shared" si="212"/>
        <v>0</v>
      </c>
    </row>
    <row r="516" spans="1:96" ht="15" customHeight="1" thickBot="1">
      <c r="A516" s="85"/>
      <c r="B516" s="87"/>
      <c r="C516" s="63" t="s">
        <v>70</v>
      </c>
      <c r="D516" s="354" t="str">
        <f t="shared" si="158"/>
        <v/>
      </c>
      <c r="E516" s="355"/>
      <c r="F516" s="355"/>
      <c r="G516" s="355"/>
      <c r="H516" s="355"/>
      <c r="I516" s="356"/>
      <c r="J516" s="261" t="str">
        <f t="shared" si="159"/>
        <v/>
      </c>
      <c r="K516" s="261" t="str">
        <f t="shared" si="160"/>
        <v/>
      </c>
      <c r="L516" s="261" t="str">
        <f t="shared" si="161"/>
        <v/>
      </c>
      <c r="M516" s="2"/>
      <c r="N516" s="2"/>
      <c r="O516" s="2"/>
      <c r="P516" s="2"/>
      <c r="Q516" s="2"/>
      <c r="R516" s="2"/>
      <c r="S516" s="2"/>
      <c r="T516" s="2"/>
      <c r="U516" s="2"/>
      <c r="V516" s="2"/>
      <c r="W516" s="2"/>
      <c r="X516" s="2"/>
      <c r="Y516" s="2"/>
      <c r="Z516" s="2"/>
      <c r="AA516" s="2"/>
      <c r="AB516" s="2"/>
      <c r="AC516" s="2"/>
      <c r="AD516" s="2"/>
      <c r="AG516" s="197">
        <f t="shared" si="162"/>
        <v>21</v>
      </c>
      <c r="AH516" s="210">
        <f t="shared" si="163"/>
        <v>0</v>
      </c>
      <c r="AJ516" s="188">
        <f t="shared" si="164"/>
        <v>0</v>
      </c>
      <c r="AK516" s="189">
        <f t="shared" si="165"/>
        <v>0</v>
      </c>
      <c r="AL516" s="189">
        <f t="shared" si="166"/>
        <v>0</v>
      </c>
      <c r="AM516" s="190">
        <f t="shared" si="167"/>
        <v>0</v>
      </c>
      <c r="AN516" s="210"/>
      <c r="AO516" s="188">
        <f t="shared" si="168"/>
        <v>0</v>
      </c>
      <c r="AP516" s="189">
        <f t="shared" si="169"/>
        <v>0</v>
      </c>
      <c r="AQ516" s="189">
        <f t="shared" si="170"/>
        <v>0</v>
      </c>
      <c r="AR516" s="190">
        <f t="shared" si="171"/>
        <v>0</v>
      </c>
      <c r="AT516" s="188">
        <f t="shared" si="172"/>
        <v>0</v>
      </c>
      <c r="AU516" s="189">
        <f t="shared" si="173"/>
        <v>0</v>
      </c>
      <c r="AV516" s="189">
        <f t="shared" si="174"/>
        <v>0</v>
      </c>
      <c r="AW516" s="190">
        <f t="shared" si="175"/>
        <v>0</v>
      </c>
      <c r="AY516" s="188">
        <f t="shared" si="176"/>
        <v>0</v>
      </c>
      <c r="AZ516" s="189">
        <f t="shared" si="177"/>
        <v>0</v>
      </c>
      <c r="BA516" s="189">
        <f t="shared" si="178"/>
        <v>0</v>
      </c>
      <c r="BB516" s="190">
        <f t="shared" si="179"/>
        <v>0</v>
      </c>
      <c r="BD516" s="188">
        <f t="shared" si="180"/>
        <v>0</v>
      </c>
      <c r="BE516" s="189">
        <f t="shared" si="181"/>
        <v>0</v>
      </c>
      <c r="BF516" s="189">
        <f t="shared" si="182"/>
        <v>0</v>
      </c>
      <c r="BG516" s="190">
        <f t="shared" si="183"/>
        <v>0</v>
      </c>
      <c r="BH516" s="210"/>
      <c r="BI516" s="188">
        <f t="shared" si="184"/>
        <v>0</v>
      </c>
      <c r="BJ516" s="189">
        <f t="shared" si="185"/>
        <v>0</v>
      </c>
      <c r="BK516" s="189">
        <f t="shared" si="186"/>
        <v>0</v>
      </c>
      <c r="BL516" s="190">
        <f t="shared" si="187"/>
        <v>0</v>
      </c>
      <c r="BM516" s="210"/>
      <c r="BN516" s="188">
        <f t="shared" si="188"/>
        <v>0</v>
      </c>
      <c r="BO516" s="189">
        <f t="shared" si="189"/>
        <v>0</v>
      </c>
      <c r="BP516" s="189">
        <f t="shared" si="190"/>
        <v>0</v>
      </c>
      <c r="BQ516" s="190">
        <f t="shared" si="191"/>
        <v>0</v>
      </c>
      <c r="BR516" s="210"/>
      <c r="BS516" s="192">
        <f t="shared" si="192"/>
        <v>0</v>
      </c>
      <c r="BT516" s="215">
        <f t="shared" si="193"/>
        <v>0</v>
      </c>
      <c r="BU516" s="216">
        <f t="shared" si="194"/>
        <v>0</v>
      </c>
      <c r="BV516" s="217">
        <f t="shared" si="195"/>
        <v>0</v>
      </c>
      <c r="BX516" s="192">
        <f t="shared" si="196"/>
        <v>0</v>
      </c>
      <c r="BY516" s="215">
        <f t="shared" si="197"/>
        <v>0</v>
      </c>
      <c r="BZ516" s="216">
        <f t="shared" si="198"/>
        <v>0</v>
      </c>
      <c r="CA516" s="217">
        <f t="shared" si="199"/>
        <v>0</v>
      </c>
      <c r="CC516" s="192">
        <f t="shared" si="200"/>
        <v>0</v>
      </c>
      <c r="CD516" s="215">
        <f t="shared" si="201"/>
        <v>0</v>
      </c>
      <c r="CE516" s="216">
        <f t="shared" si="202"/>
        <v>0</v>
      </c>
      <c r="CF516" s="217">
        <f t="shared" si="203"/>
        <v>0</v>
      </c>
      <c r="CH516" s="197">
        <f t="shared" si="204"/>
        <v>0</v>
      </c>
      <c r="CI516" s="19" t="str">
        <f t="shared" si="205"/>
        <v/>
      </c>
      <c r="CJ516" s="197">
        <f t="shared" si="206"/>
        <v>0</v>
      </c>
      <c r="CK516"/>
      <c r="CL516" s="197">
        <f t="shared" si="207"/>
        <v>0</v>
      </c>
      <c r="CM516" s="19" t="str">
        <f t="shared" si="208"/>
        <v/>
      </c>
      <c r="CN516" s="197">
        <f t="shared" si="209"/>
        <v>0</v>
      </c>
      <c r="CP516" s="197">
        <f t="shared" si="210"/>
        <v>0</v>
      </c>
      <c r="CQ516" s="19" t="str">
        <f t="shared" si="211"/>
        <v/>
      </c>
      <c r="CR516" s="197">
        <f t="shared" si="212"/>
        <v>0</v>
      </c>
    </row>
    <row r="517" spans="1:96" ht="15" customHeight="1" thickBot="1">
      <c r="A517" s="85"/>
      <c r="B517" s="87"/>
      <c r="C517" s="63" t="s">
        <v>71</v>
      </c>
      <c r="D517" s="354" t="str">
        <f t="shared" si="158"/>
        <v/>
      </c>
      <c r="E517" s="355"/>
      <c r="F517" s="355"/>
      <c r="G517" s="355"/>
      <c r="H517" s="355"/>
      <c r="I517" s="356"/>
      <c r="J517" s="261" t="str">
        <f t="shared" si="159"/>
        <v/>
      </c>
      <c r="K517" s="261" t="str">
        <f t="shared" si="160"/>
        <v/>
      </c>
      <c r="L517" s="261" t="str">
        <f t="shared" si="161"/>
        <v/>
      </c>
      <c r="M517" s="2"/>
      <c r="N517" s="2"/>
      <c r="O517" s="2"/>
      <c r="P517" s="2"/>
      <c r="Q517" s="2"/>
      <c r="R517" s="2"/>
      <c r="S517" s="2"/>
      <c r="T517" s="2"/>
      <c r="U517" s="2"/>
      <c r="V517" s="2"/>
      <c r="W517" s="2"/>
      <c r="X517" s="2"/>
      <c r="Y517" s="2"/>
      <c r="Z517" s="2"/>
      <c r="AA517" s="2"/>
      <c r="AB517" s="2"/>
      <c r="AC517" s="2"/>
      <c r="AD517" s="2"/>
      <c r="AG517" s="197">
        <f t="shared" si="162"/>
        <v>21</v>
      </c>
      <c r="AH517" s="210">
        <f t="shared" si="163"/>
        <v>0</v>
      </c>
      <c r="AJ517" s="188">
        <f t="shared" si="164"/>
        <v>0</v>
      </c>
      <c r="AK517" s="189">
        <f t="shared" si="165"/>
        <v>0</v>
      </c>
      <c r="AL517" s="189">
        <f t="shared" si="166"/>
        <v>0</v>
      </c>
      <c r="AM517" s="190">
        <f t="shared" si="167"/>
        <v>0</v>
      </c>
      <c r="AN517" s="210"/>
      <c r="AO517" s="188">
        <f t="shared" si="168"/>
        <v>0</v>
      </c>
      <c r="AP517" s="189">
        <f t="shared" si="169"/>
        <v>0</v>
      </c>
      <c r="AQ517" s="189">
        <f t="shared" si="170"/>
        <v>0</v>
      </c>
      <c r="AR517" s="190">
        <f t="shared" si="171"/>
        <v>0</v>
      </c>
      <c r="AT517" s="188">
        <f t="shared" si="172"/>
        <v>0</v>
      </c>
      <c r="AU517" s="189">
        <f t="shared" si="173"/>
        <v>0</v>
      </c>
      <c r="AV517" s="189">
        <f t="shared" si="174"/>
        <v>0</v>
      </c>
      <c r="AW517" s="190">
        <f t="shared" si="175"/>
        <v>0</v>
      </c>
      <c r="AY517" s="188">
        <f t="shared" si="176"/>
        <v>0</v>
      </c>
      <c r="AZ517" s="189">
        <f t="shared" si="177"/>
        <v>0</v>
      </c>
      <c r="BA517" s="189">
        <f t="shared" si="178"/>
        <v>0</v>
      </c>
      <c r="BB517" s="190">
        <f t="shared" si="179"/>
        <v>0</v>
      </c>
      <c r="BD517" s="188">
        <f t="shared" si="180"/>
        <v>0</v>
      </c>
      <c r="BE517" s="189">
        <f t="shared" si="181"/>
        <v>0</v>
      </c>
      <c r="BF517" s="189">
        <f t="shared" si="182"/>
        <v>0</v>
      </c>
      <c r="BG517" s="190">
        <f t="shared" si="183"/>
        <v>0</v>
      </c>
      <c r="BH517" s="210"/>
      <c r="BI517" s="188">
        <f t="shared" si="184"/>
        <v>0</v>
      </c>
      <c r="BJ517" s="189">
        <f t="shared" si="185"/>
        <v>0</v>
      </c>
      <c r="BK517" s="189">
        <f t="shared" si="186"/>
        <v>0</v>
      </c>
      <c r="BL517" s="190">
        <f t="shared" si="187"/>
        <v>0</v>
      </c>
      <c r="BM517" s="210"/>
      <c r="BN517" s="188">
        <f t="shared" si="188"/>
        <v>0</v>
      </c>
      <c r="BO517" s="189">
        <f t="shared" si="189"/>
        <v>0</v>
      </c>
      <c r="BP517" s="189">
        <f t="shared" si="190"/>
        <v>0</v>
      </c>
      <c r="BQ517" s="190">
        <f t="shared" si="191"/>
        <v>0</v>
      </c>
      <c r="BR517" s="210"/>
      <c r="BS517" s="192">
        <f t="shared" si="192"/>
        <v>0</v>
      </c>
      <c r="BT517" s="215">
        <f t="shared" si="193"/>
        <v>0</v>
      </c>
      <c r="BU517" s="216">
        <f t="shared" si="194"/>
        <v>0</v>
      </c>
      <c r="BV517" s="217">
        <f t="shared" si="195"/>
        <v>0</v>
      </c>
      <c r="BX517" s="192">
        <f t="shared" si="196"/>
        <v>0</v>
      </c>
      <c r="BY517" s="215">
        <f t="shared" si="197"/>
        <v>0</v>
      </c>
      <c r="BZ517" s="216">
        <f t="shared" si="198"/>
        <v>0</v>
      </c>
      <c r="CA517" s="217">
        <f t="shared" si="199"/>
        <v>0</v>
      </c>
      <c r="CC517" s="192">
        <f t="shared" si="200"/>
        <v>0</v>
      </c>
      <c r="CD517" s="215">
        <f t="shared" si="201"/>
        <v>0</v>
      </c>
      <c r="CE517" s="216">
        <f t="shared" si="202"/>
        <v>0</v>
      </c>
      <c r="CF517" s="217">
        <f t="shared" si="203"/>
        <v>0</v>
      </c>
      <c r="CH517" s="197">
        <f t="shared" si="204"/>
        <v>0</v>
      </c>
      <c r="CI517" s="19" t="str">
        <f t="shared" si="205"/>
        <v/>
      </c>
      <c r="CJ517" s="197">
        <f t="shared" si="206"/>
        <v>0</v>
      </c>
      <c r="CK517"/>
      <c r="CL517" s="197">
        <f t="shared" si="207"/>
        <v>0</v>
      </c>
      <c r="CM517" s="19" t="str">
        <f t="shared" si="208"/>
        <v/>
      </c>
      <c r="CN517" s="197">
        <f t="shared" si="209"/>
        <v>0</v>
      </c>
      <c r="CP517" s="197">
        <f t="shared" si="210"/>
        <v>0</v>
      </c>
      <c r="CQ517" s="19" t="str">
        <f t="shared" si="211"/>
        <v/>
      </c>
      <c r="CR517" s="197">
        <f t="shared" si="212"/>
        <v>0</v>
      </c>
    </row>
    <row r="518" spans="1:96" ht="15" customHeight="1" thickBot="1">
      <c r="A518" s="85"/>
      <c r="B518" s="87"/>
      <c r="C518" s="63" t="s">
        <v>72</v>
      </c>
      <c r="D518" s="354" t="str">
        <f t="shared" si="158"/>
        <v/>
      </c>
      <c r="E518" s="355"/>
      <c r="F518" s="355"/>
      <c r="G518" s="355"/>
      <c r="H518" s="355"/>
      <c r="I518" s="356"/>
      <c r="J518" s="261" t="str">
        <f t="shared" si="159"/>
        <v/>
      </c>
      <c r="K518" s="261" t="str">
        <f t="shared" si="160"/>
        <v/>
      </c>
      <c r="L518" s="261" t="str">
        <f t="shared" si="161"/>
        <v/>
      </c>
      <c r="M518" s="2"/>
      <c r="N518" s="2"/>
      <c r="O518" s="2"/>
      <c r="P518" s="2"/>
      <c r="Q518" s="2"/>
      <c r="R518" s="2"/>
      <c r="S518" s="2"/>
      <c r="T518" s="2"/>
      <c r="U518" s="2"/>
      <c r="V518" s="2"/>
      <c r="W518" s="2"/>
      <c r="X518" s="2"/>
      <c r="Y518" s="2"/>
      <c r="Z518" s="2"/>
      <c r="AA518" s="2"/>
      <c r="AB518" s="2"/>
      <c r="AC518" s="2"/>
      <c r="AD518" s="2"/>
      <c r="AG518" s="197">
        <f t="shared" si="162"/>
        <v>21</v>
      </c>
      <c r="AH518" s="210">
        <f t="shared" si="163"/>
        <v>0</v>
      </c>
      <c r="AJ518" s="188">
        <f t="shared" si="164"/>
        <v>0</v>
      </c>
      <c r="AK518" s="189">
        <f t="shared" si="165"/>
        <v>0</v>
      </c>
      <c r="AL518" s="189">
        <f t="shared" si="166"/>
        <v>0</v>
      </c>
      <c r="AM518" s="190">
        <f t="shared" si="167"/>
        <v>0</v>
      </c>
      <c r="AN518" s="210"/>
      <c r="AO518" s="188">
        <f t="shared" si="168"/>
        <v>0</v>
      </c>
      <c r="AP518" s="189">
        <f t="shared" si="169"/>
        <v>0</v>
      </c>
      <c r="AQ518" s="189">
        <f t="shared" si="170"/>
        <v>0</v>
      </c>
      <c r="AR518" s="190">
        <f t="shared" si="171"/>
        <v>0</v>
      </c>
      <c r="AT518" s="188">
        <f t="shared" si="172"/>
        <v>0</v>
      </c>
      <c r="AU518" s="189">
        <f t="shared" si="173"/>
        <v>0</v>
      </c>
      <c r="AV518" s="189">
        <f t="shared" si="174"/>
        <v>0</v>
      </c>
      <c r="AW518" s="190">
        <f t="shared" si="175"/>
        <v>0</v>
      </c>
      <c r="AY518" s="188">
        <f t="shared" si="176"/>
        <v>0</v>
      </c>
      <c r="AZ518" s="189">
        <f t="shared" si="177"/>
        <v>0</v>
      </c>
      <c r="BA518" s="189">
        <f t="shared" si="178"/>
        <v>0</v>
      </c>
      <c r="BB518" s="190">
        <f t="shared" si="179"/>
        <v>0</v>
      </c>
      <c r="BD518" s="188">
        <f t="shared" si="180"/>
        <v>0</v>
      </c>
      <c r="BE518" s="189">
        <f t="shared" si="181"/>
        <v>0</v>
      </c>
      <c r="BF518" s="189">
        <f t="shared" si="182"/>
        <v>0</v>
      </c>
      <c r="BG518" s="190">
        <f t="shared" si="183"/>
        <v>0</v>
      </c>
      <c r="BH518" s="210"/>
      <c r="BI518" s="188">
        <f t="shared" si="184"/>
        <v>0</v>
      </c>
      <c r="BJ518" s="189">
        <f t="shared" si="185"/>
        <v>0</v>
      </c>
      <c r="BK518" s="189">
        <f t="shared" si="186"/>
        <v>0</v>
      </c>
      <c r="BL518" s="190">
        <f t="shared" si="187"/>
        <v>0</v>
      </c>
      <c r="BM518" s="210"/>
      <c r="BN518" s="188">
        <f t="shared" si="188"/>
        <v>0</v>
      </c>
      <c r="BO518" s="189">
        <f t="shared" si="189"/>
        <v>0</v>
      </c>
      <c r="BP518" s="189">
        <f t="shared" si="190"/>
        <v>0</v>
      </c>
      <c r="BQ518" s="190">
        <f t="shared" si="191"/>
        <v>0</v>
      </c>
      <c r="BR518" s="210"/>
      <c r="BS518" s="192">
        <f t="shared" si="192"/>
        <v>0</v>
      </c>
      <c r="BT518" s="215">
        <f t="shared" si="193"/>
        <v>0</v>
      </c>
      <c r="BU518" s="216">
        <f t="shared" si="194"/>
        <v>0</v>
      </c>
      <c r="BV518" s="217">
        <f t="shared" si="195"/>
        <v>0</v>
      </c>
      <c r="BX518" s="192">
        <f t="shared" si="196"/>
        <v>0</v>
      </c>
      <c r="BY518" s="215">
        <f t="shared" si="197"/>
        <v>0</v>
      </c>
      <c r="BZ518" s="216">
        <f t="shared" si="198"/>
        <v>0</v>
      </c>
      <c r="CA518" s="217">
        <f t="shared" si="199"/>
        <v>0</v>
      </c>
      <c r="CC518" s="192">
        <f t="shared" si="200"/>
        <v>0</v>
      </c>
      <c r="CD518" s="215">
        <f t="shared" si="201"/>
        <v>0</v>
      </c>
      <c r="CE518" s="216">
        <f t="shared" si="202"/>
        <v>0</v>
      </c>
      <c r="CF518" s="217">
        <f t="shared" si="203"/>
        <v>0</v>
      </c>
      <c r="CH518" s="197">
        <f t="shared" si="204"/>
        <v>0</v>
      </c>
      <c r="CI518" s="19" t="str">
        <f t="shared" si="205"/>
        <v/>
      </c>
      <c r="CJ518" s="197">
        <f t="shared" si="206"/>
        <v>0</v>
      </c>
      <c r="CK518"/>
      <c r="CL518" s="197">
        <f t="shared" si="207"/>
        <v>0</v>
      </c>
      <c r="CM518" s="19" t="str">
        <f t="shared" si="208"/>
        <v/>
      </c>
      <c r="CN518" s="197">
        <f t="shared" si="209"/>
        <v>0</v>
      </c>
      <c r="CP518" s="197">
        <f t="shared" si="210"/>
        <v>0</v>
      </c>
      <c r="CQ518" s="19" t="str">
        <f t="shared" si="211"/>
        <v/>
      </c>
      <c r="CR518" s="197">
        <f t="shared" si="212"/>
        <v>0</v>
      </c>
    </row>
    <row r="519" spans="1:96" ht="15" customHeight="1" thickBot="1">
      <c r="A519" s="85"/>
      <c r="B519" s="87"/>
      <c r="C519" s="63" t="s">
        <v>73</v>
      </c>
      <c r="D519" s="354" t="str">
        <f t="shared" si="158"/>
        <v/>
      </c>
      <c r="E519" s="355"/>
      <c r="F519" s="355"/>
      <c r="G519" s="355"/>
      <c r="H519" s="355"/>
      <c r="I519" s="356"/>
      <c r="J519" s="261" t="str">
        <f t="shared" si="159"/>
        <v/>
      </c>
      <c r="K519" s="261" t="str">
        <f t="shared" si="160"/>
        <v/>
      </c>
      <c r="L519" s="261" t="str">
        <f t="shared" si="161"/>
        <v/>
      </c>
      <c r="M519" s="2"/>
      <c r="N519" s="2"/>
      <c r="O519" s="2"/>
      <c r="P519" s="2"/>
      <c r="Q519" s="2"/>
      <c r="R519" s="2"/>
      <c r="S519" s="2"/>
      <c r="T519" s="2"/>
      <c r="U519" s="2"/>
      <c r="V519" s="2"/>
      <c r="W519" s="2"/>
      <c r="X519" s="2"/>
      <c r="Y519" s="2"/>
      <c r="Z519" s="2"/>
      <c r="AA519" s="2"/>
      <c r="AB519" s="2"/>
      <c r="AC519" s="2"/>
      <c r="AD519" s="2"/>
      <c r="AG519" s="197">
        <f t="shared" si="162"/>
        <v>21</v>
      </c>
      <c r="AH519" s="210">
        <f t="shared" si="163"/>
        <v>0</v>
      </c>
      <c r="AJ519" s="188">
        <f t="shared" si="164"/>
        <v>0</v>
      </c>
      <c r="AK519" s="189">
        <f t="shared" si="165"/>
        <v>0</v>
      </c>
      <c r="AL519" s="189">
        <f t="shared" si="166"/>
        <v>0</v>
      </c>
      <c r="AM519" s="190">
        <f t="shared" si="167"/>
        <v>0</v>
      </c>
      <c r="AN519" s="210"/>
      <c r="AO519" s="188">
        <f t="shared" si="168"/>
        <v>0</v>
      </c>
      <c r="AP519" s="189">
        <f t="shared" si="169"/>
        <v>0</v>
      </c>
      <c r="AQ519" s="189">
        <f t="shared" si="170"/>
        <v>0</v>
      </c>
      <c r="AR519" s="190">
        <f t="shared" si="171"/>
        <v>0</v>
      </c>
      <c r="AT519" s="188">
        <f t="shared" si="172"/>
        <v>0</v>
      </c>
      <c r="AU519" s="189">
        <f t="shared" si="173"/>
        <v>0</v>
      </c>
      <c r="AV519" s="189">
        <f t="shared" si="174"/>
        <v>0</v>
      </c>
      <c r="AW519" s="190">
        <f t="shared" si="175"/>
        <v>0</v>
      </c>
      <c r="AY519" s="188">
        <f t="shared" si="176"/>
        <v>0</v>
      </c>
      <c r="AZ519" s="189">
        <f t="shared" si="177"/>
        <v>0</v>
      </c>
      <c r="BA519" s="189">
        <f t="shared" si="178"/>
        <v>0</v>
      </c>
      <c r="BB519" s="190">
        <f t="shared" si="179"/>
        <v>0</v>
      </c>
      <c r="BD519" s="188">
        <f t="shared" si="180"/>
        <v>0</v>
      </c>
      <c r="BE519" s="189">
        <f t="shared" si="181"/>
        <v>0</v>
      </c>
      <c r="BF519" s="189">
        <f t="shared" si="182"/>
        <v>0</v>
      </c>
      <c r="BG519" s="190">
        <f t="shared" si="183"/>
        <v>0</v>
      </c>
      <c r="BH519" s="210"/>
      <c r="BI519" s="188">
        <f t="shared" si="184"/>
        <v>0</v>
      </c>
      <c r="BJ519" s="189">
        <f t="shared" si="185"/>
        <v>0</v>
      </c>
      <c r="BK519" s="189">
        <f t="shared" si="186"/>
        <v>0</v>
      </c>
      <c r="BL519" s="190">
        <f t="shared" si="187"/>
        <v>0</v>
      </c>
      <c r="BM519" s="210"/>
      <c r="BN519" s="188">
        <f t="shared" si="188"/>
        <v>0</v>
      </c>
      <c r="BO519" s="189">
        <f t="shared" si="189"/>
        <v>0</v>
      </c>
      <c r="BP519" s="189">
        <f t="shared" si="190"/>
        <v>0</v>
      </c>
      <c r="BQ519" s="190">
        <f t="shared" si="191"/>
        <v>0</v>
      </c>
      <c r="BR519" s="210"/>
      <c r="BS519" s="192">
        <f t="shared" si="192"/>
        <v>0</v>
      </c>
      <c r="BT519" s="215">
        <f t="shared" si="193"/>
        <v>0</v>
      </c>
      <c r="BU519" s="216">
        <f t="shared" si="194"/>
        <v>0</v>
      </c>
      <c r="BV519" s="217">
        <f t="shared" si="195"/>
        <v>0</v>
      </c>
      <c r="BX519" s="192">
        <f t="shared" si="196"/>
        <v>0</v>
      </c>
      <c r="BY519" s="215">
        <f t="shared" si="197"/>
        <v>0</v>
      </c>
      <c r="BZ519" s="216">
        <f t="shared" si="198"/>
        <v>0</v>
      </c>
      <c r="CA519" s="217">
        <f t="shared" si="199"/>
        <v>0</v>
      </c>
      <c r="CC519" s="192">
        <f t="shared" si="200"/>
        <v>0</v>
      </c>
      <c r="CD519" s="215">
        <f t="shared" si="201"/>
        <v>0</v>
      </c>
      <c r="CE519" s="216">
        <f t="shared" si="202"/>
        <v>0</v>
      </c>
      <c r="CF519" s="217">
        <f t="shared" si="203"/>
        <v>0</v>
      </c>
      <c r="CH519" s="197">
        <f t="shared" si="204"/>
        <v>0</v>
      </c>
      <c r="CI519" s="19" t="str">
        <f t="shared" si="205"/>
        <v/>
      </c>
      <c r="CJ519" s="197">
        <f t="shared" si="206"/>
        <v>0</v>
      </c>
      <c r="CK519"/>
      <c r="CL519" s="197">
        <f t="shared" si="207"/>
        <v>0</v>
      </c>
      <c r="CM519" s="19" t="str">
        <f t="shared" si="208"/>
        <v/>
      </c>
      <c r="CN519" s="197">
        <f t="shared" si="209"/>
        <v>0</v>
      </c>
      <c r="CP519" s="197">
        <f t="shared" si="210"/>
        <v>0</v>
      </c>
      <c r="CQ519" s="19" t="str">
        <f t="shared" si="211"/>
        <v/>
      </c>
      <c r="CR519" s="197">
        <f t="shared" si="212"/>
        <v>0</v>
      </c>
    </row>
    <row r="520" spans="1:96" ht="15" customHeight="1" thickBot="1">
      <c r="A520" s="85"/>
      <c r="B520" s="87"/>
      <c r="C520" s="63" t="s">
        <v>74</v>
      </c>
      <c r="D520" s="354" t="str">
        <f t="shared" si="158"/>
        <v/>
      </c>
      <c r="E520" s="355"/>
      <c r="F520" s="355"/>
      <c r="G520" s="355"/>
      <c r="H520" s="355"/>
      <c r="I520" s="356"/>
      <c r="J520" s="261" t="str">
        <f t="shared" si="159"/>
        <v/>
      </c>
      <c r="K520" s="261" t="str">
        <f t="shared" si="160"/>
        <v/>
      </c>
      <c r="L520" s="261" t="str">
        <f t="shared" si="161"/>
        <v/>
      </c>
      <c r="M520" s="2"/>
      <c r="N520" s="2"/>
      <c r="O520" s="2"/>
      <c r="P520" s="2"/>
      <c r="Q520" s="2"/>
      <c r="R520" s="2"/>
      <c r="S520" s="2"/>
      <c r="T520" s="2"/>
      <c r="U520" s="2"/>
      <c r="V520" s="2"/>
      <c r="W520" s="2"/>
      <c r="X520" s="2"/>
      <c r="Y520" s="2"/>
      <c r="Z520" s="2"/>
      <c r="AA520" s="2"/>
      <c r="AB520" s="2"/>
      <c r="AC520" s="2"/>
      <c r="AD520" s="2"/>
      <c r="AG520" s="197">
        <f t="shared" si="162"/>
        <v>21</v>
      </c>
      <c r="AH520" s="210">
        <f t="shared" si="163"/>
        <v>0</v>
      </c>
      <c r="AJ520" s="188">
        <f t="shared" si="164"/>
        <v>0</v>
      </c>
      <c r="AK520" s="189">
        <f t="shared" si="165"/>
        <v>0</v>
      </c>
      <c r="AL520" s="189">
        <f t="shared" si="166"/>
        <v>0</v>
      </c>
      <c r="AM520" s="190">
        <f t="shared" si="167"/>
        <v>0</v>
      </c>
      <c r="AN520" s="210"/>
      <c r="AO520" s="188">
        <f t="shared" si="168"/>
        <v>0</v>
      </c>
      <c r="AP520" s="189">
        <f t="shared" si="169"/>
        <v>0</v>
      </c>
      <c r="AQ520" s="189">
        <f t="shared" si="170"/>
        <v>0</v>
      </c>
      <c r="AR520" s="190">
        <f t="shared" si="171"/>
        <v>0</v>
      </c>
      <c r="AT520" s="188">
        <f t="shared" si="172"/>
        <v>0</v>
      </c>
      <c r="AU520" s="189">
        <f t="shared" si="173"/>
        <v>0</v>
      </c>
      <c r="AV520" s="189">
        <f t="shared" si="174"/>
        <v>0</v>
      </c>
      <c r="AW520" s="190">
        <f t="shared" si="175"/>
        <v>0</v>
      </c>
      <c r="AY520" s="188">
        <f t="shared" si="176"/>
        <v>0</v>
      </c>
      <c r="AZ520" s="189">
        <f t="shared" si="177"/>
        <v>0</v>
      </c>
      <c r="BA520" s="189">
        <f t="shared" si="178"/>
        <v>0</v>
      </c>
      <c r="BB520" s="190">
        <f t="shared" si="179"/>
        <v>0</v>
      </c>
      <c r="BD520" s="188">
        <f t="shared" si="180"/>
        <v>0</v>
      </c>
      <c r="BE520" s="189">
        <f t="shared" si="181"/>
        <v>0</v>
      </c>
      <c r="BF520" s="189">
        <f t="shared" si="182"/>
        <v>0</v>
      </c>
      <c r="BG520" s="190">
        <f t="shared" si="183"/>
        <v>0</v>
      </c>
      <c r="BH520" s="210"/>
      <c r="BI520" s="188">
        <f t="shared" si="184"/>
        <v>0</v>
      </c>
      <c r="BJ520" s="189">
        <f t="shared" si="185"/>
        <v>0</v>
      </c>
      <c r="BK520" s="189">
        <f t="shared" si="186"/>
        <v>0</v>
      </c>
      <c r="BL520" s="190">
        <f t="shared" si="187"/>
        <v>0</v>
      </c>
      <c r="BM520" s="210"/>
      <c r="BN520" s="188">
        <f t="shared" si="188"/>
        <v>0</v>
      </c>
      <c r="BO520" s="189">
        <f t="shared" si="189"/>
        <v>0</v>
      </c>
      <c r="BP520" s="189">
        <f t="shared" si="190"/>
        <v>0</v>
      </c>
      <c r="BQ520" s="190">
        <f t="shared" si="191"/>
        <v>0</v>
      </c>
      <c r="BR520" s="210"/>
      <c r="BS520" s="192">
        <f t="shared" si="192"/>
        <v>0</v>
      </c>
      <c r="BT520" s="215">
        <f t="shared" si="193"/>
        <v>0</v>
      </c>
      <c r="BU520" s="216">
        <f t="shared" si="194"/>
        <v>0</v>
      </c>
      <c r="BV520" s="217">
        <f t="shared" si="195"/>
        <v>0</v>
      </c>
      <c r="BX520" s="192">
        <f t="shared" si="196"/>
        <v>0</v>
      </c>
      <c r="BY520" s="215">
        <f t="shared" si="197"/>
        <v>0</v>
      </c>
      <c r="BZ520" s="216">
        <f t="shared" si="198"/>
        <v>0</v>
      </c>
      <c r="CA520" s="217">
        <f t="shared" si="199"/>
        <v>0</v>
      </c>
      <c r="CC520" s="192">
        <f t="shared" si="200"/>
        <v>0</v>
      </c>
      <c r="CD520" s="215">
        <f t="shared" si="201"/>
        <v>0</v>
      </c>
      <c r="CE520" s="216">
        <f t="shared" si="202"/>
        <v>0</v>
      </c>
      <c r="CF520" s="217">
        <f t="shared" si="203"/>
        <v>0</v>
      </c>
      <c r="CH520" s="197">
        <f t="shared" si="204"/>
        <v>0</v>
      </c>
      <c r="CI520" s="19" t="str">
        <f t="shared" si="205"/>
        <v/>
      </c>
      <c r="CJ520" s="197">
        <f t="shared" si="206"/>
        <v>0</v>
      </c>
      <c r="CK520"/>
      <c r="CL520" s="197">
        <f t="shared" si="207"/>
        <v>0</v>
      </c>
      <c r="CM520" s="19" t="str">
        <f t="shared" si="208"/>
        <v/>
      </c>
      <c r="CN520" s="197">
        <f t="shared" si="209"/>
        <v>0</v>
      </c>
      <c r="CP520" s="197">
        <f t="shared" si="210"/>
        <v>0</v>
      </c>
      <c r="CQ520" s="19" t="str">
        <f t="shared" si="211"/>
        <v/>
      </c>
      <c r="CR520" s="197">
        <f t="shared" si="212"/>
        <v>0</v>
      </c>
    </row>
    <row r="521" spans="1:96" ht="15" customHeight="1" thickBot="1">
      <c r="A521" s="85"/>
      <c r="B521" s="87"/>
      <c r="C521" s="63" t="s">
        <v>75</v>
      </c>
      <c r="D521" s="354" t="str">
        <f t="shared" si="158"/>
        <v/>
      </c>
      <c r="E521" s="355"/>
      <c r="F521" s="355"/>
      <c r="G521" s="355"/>
      <c r="H521" s="355"/>
      <c r="I521" s="356"/>
      <c r="J521" s="261" t="str">
        <f t="shared" si="159"/>
        <v/>
      </c>
      <c r="K521" s="261" t="str">
        <f t="shared" si="160"/>
        <v/>
      </c>
      <c r="L521" s="261" t="str">
        <f t="shared" si="161"/>
        <v/>
      </c>
      <c r="M521" s="2"/>
      <c r="N521" s="2"/>
      <c r="O521" s="2"/>
      <c r="P521" s="2"/>
      <c r="Q521" s="2"/>
      <c r="R521" s="2"/>
      <c r="S521" s="2"/>
      <c r="T521" s="2"/>
      <c r="U521" s="2"/>
      <c r="V521" s="2"/>
      <c r="W521" s="2"/>
      <c r="X521" s="2"/>
      <c r="Y521" s="2"/>
      <c r="Z521" s="2"/>
      <c r="AA521" s="2"/>
      <c r="AB521" s="2"/>
      <c r="AC521" s="2"/>
      <c r="AD521" s="2"/>
      <c r="AG521" s="197">
        <f t="shared" si="162"/>
        <v>21</v>
      </c>
      <c r="AH521" s="210">
        <f t="shared" si="163"/>
        <v>0</v>
      </c>
      <c r="AJ521" s="188">
        <f t="shared" si="164"/>
        <v>0</v>
      </c>
      <c r="AK521" s="189">
        <f t="shared" si="165"/>
        <v>0</v>
      </c>
      <c r="AL521" s="189">
        <f t="shared" si="166"/>
        <v>0</v>
      </c>
      <c r="AM521" s="190">
        <f t="shared" si="167"/>
        <v>0</v>
      </c>
      <c r="AN521" s="210"/>
      <c r="AO521" s="188">
        <f t="shared" si="168"/>
        <v>0</v>
      </c>
      <c r="AP521" s="189">
        <f t="shared" si="169"/>
        <v>0</v>
      </c>
      <c r="AQ521" s="189">
        <f t="shared" si="170"/>
        <v>0</v>
      </c>
      <c r="AR521" s="190">
        <f t="shared" si="171"/>
        <v>0</v>
      </c>
      <c r="AT521" s="188">
        <f t="shared" si="172"/>
        <v>0</v>
      </c>
      <c r="AU521" s="189">
        <f t="shared" si="173"/>
        <v>0</v>
      </c>
      <c r="AV521" s="189">
        <f t="shared" si="174"/>
        <v>0</v>
      </c>
      <c r="AW521" s="190">
        <f t="shared" si="175"/>
        <v>0</v>
      </c>
      <c r="AY521" s="188">
        <f t="shared" si="176"/>
        <v>0</v>
      </c>
      <c r="AZ521" s="189">
        <f t="shared" si="177"/>
        <v>0</v>
      </c>
      <c r="BA521" s="189">
        <f t="shared" si="178"/>
        <v>0</v>
      </c>
      <c r="BB521" s="190">
        <f t="shared" si="179"/>
        <v>0</v>
      </c>
      <c r="BD521" s="188">
        <f t="shared" si="180"/>
        <v>0</v>
      </c>
      <c r="BE521" s="189">
        <f t="shared" si="181"/>
        <v>0</v>
      </c>
      <c r="BF521" s="189">
        <f t="shared" si="182"/>
        <v>0</v>
      </c>
      <c r="BG521" s="190">
        <f t="shared" si="183"/>
        <v>0</v>
      </c>
      <c r="BH521" s="210"/>
      <c r="BI521" s="188">
        <f t="shared" si="184"/>
        <v>0</v>
      </c>
      <c r="BJ521" s="189">
        <f t="shared" si="185"/>
        <v>0</v>
      </c>
      <c r="BK521" s="189">
        <f t="shared" si="186"/>
        <v>0</v>
      </c>
      <c r="BL521" s="190">
        <f t="shared" si="187"/>
        <v>0</v>
      </c>
      <c r="BM521" s="210"/>
      <c r="BN521" s="188">
        <f t="shared" si="188"/>
        <v>0</v>
      </c>
      <c r="BO521" s="189">
        <f t="shared" si="189"/>
        <v>0</v>
      </c>
      <c r="BP521" s="189">
        <f t="shared" si="190"/>
        <v>0</v>
      </c>
      <c r="BQ521" s="190">
        <f t="shared" si="191"/>
        <v>0</v>
      </c>
      <c r="BR521" s="210"/>
      <c r="BS521" s="192">
        <f t="shared" si="192"/>
        <v>0</v>
      </c>
      <c r="BT521" s="215">
        <f t="shared" si="193"/>
        <v>0</v>
      </c>
      <c r="BU521" s="216">
        <f t="shared" si="194"/>
        <v>0</v>
      </c>
      <c r="BV521" s="217">
        <f t="shared" si="195"/>
        <v>0</v>
      </c>
      <c r="BX521" s="192">
        <f t="shared" si="196"/>
        <v>0</v>
      </c>
      <c r="BY521" s="215">
        <f t="shared" si="197"/>
        <v>0</v>
      </c>
      <c r="BZ521" s="216">
        <f t="shared" si="198"/>
        <v>0</v>
      </c>
      <c r="CA521" s="217">
        <f t="shared" si="199"/>
        <v>0</v>
      </c>
      <c r="CC521" s="192">
        <f t="shared" si="200"/>
        <v>0</v>
      </c>
      <c r="CD521" s="215">
        <f t="shared" si="201"/>
        <v>0</v>
      </c>
      <c r="CE521" s="216">
        <f t="shared" si="202"/>
        <v>0</v>
      </c>
      <c r="CF521" s="217">
        <f t="shared" si="203"/>
        <v>0</v>
      </c>
      <c r="CH521" s="197">
        <f t="shared" si="204"/>
        <v>0</v>
      </c>
      <c r="CI521" s="19" t="str">
        <f t="shared" si="205"/>
        <v/>
      </c>
      <c r="CJ521" s="197">
        <f t="shared" si="206"/>
        <v>0</v>
      </c>
      <c r="CK521"/>
      <c r="CL521" s="197">
        <f t="shared" si="207"/>
        <v>0</v>
      </c>
      <c r="CM521" s="19" t="str">
        <f t="shared" si="208"/>
        <v/>
      </c>
      <c r="CN521" s="197">
        <f t="shared" si="209"/>
        <v>0</v>
      </c>
      <c r="CP521" s="197">
        <f t="shared" si="210"/>
        <v>0</v>
      </c>
      <c r="CQ521" s="19" t="str">
        <f t="shared" si="211"/>
        <v/>
      </c>
      <c r="CR521" s="197">
        <f t="shared" si="212"/>
        <v>0</v>
      </c>
    </row>
    <row r="522" spans="1:96" ht="15" customHeight="1" thickBot="1">
      <c r="A522" s="85"/>
      <c r="B522" s="87"/>
      <c r="C522" s="63" t="s">
        <v>76</v>
      </c>
      <c r="D522" s="354" t="str">
        <f t="shared" si="158"/>
        <v/>
      </c>
      <c r="E522" s="355"/>
      <c r="F522" s="355"/>
      <c r="G522" s="355"/>
      <c r="H522" s="355"/>
      <c r="I522" s="356"/>
      <c r="J522" s="261" t="str">
        <f t="shared" si="159"/>
        <v/>
      </c>
      <c r="K522" s="261" t="str">
        <f t="shared" si="160"/>
        <v/>
      </c>
      <c r="L522" s="261" t="str">
        <f t="shared" si="161"/>
        <v/>
      </c>
      <c r="M522" s="2"/>
      <c r="N522" s="2"/>
      <c r="O522" s="2"/>
      <c r="P522" s="2"/>
      <c r="Q522" s="2"/>
      <c r="R522" s="2"/>
      <c r="S522" s="2"/>
      <c r="T522" s="2"/>
      <c r="U522" s="2"/>
      <c r="V522" s="2"/>
      <c r="W522" s="2"/>
      <c r="X522" s="2"/>
      <c r="Y522" s="2"/>
      <c r="Z522" s="2"/>
      <c r="AA522" s="2"/>
      <c r="AB522" s="2"/>
      <c r="AC522" s="2"/>
      <c r="AD522" s="2"/>
      <c r="AG522" s="197">
        <f t="shared" si="162"/>
        <v>21</v>
      </c>
      <c r="AH522" s="210">
        <f t="shared" si="163"/>
        <v>0</v>
      </c>
      <c r="AJ522" s="188">
        <f t="shared" si="164"/>
        <v>0</v>
      </c>
      <c r="AK522" s="189">
        <f t="shared" si="165"/>
        <v>0</v>
      </c>
      <c r="AL522" s="189">
        <f t="shared" si="166"/>
        <v>0</v>
      </c>
      <c r="AM522" s="190">
        <f t="shared" si="167"/>
        <v>0</v>
      </c>
      <c r="AN522" s="210"/>
      <c r="AO522" s="188">
        <f t="shared" si="168"/>
        <v>0</v>
      </c>
      <c r="AP522" s="189">
        <f t="shared" si="169"/>
        <v>0</v>
      </c>
      <c r="AQ522" s="189">
        <f t="shared" si="170"/>
        <v>0</v>
      </c>
      <c r="AR522" s="190">
        <f t="shared" si="171"/>
        <v>0</v>
      </c>
      <c r="AT522" s="188">
        <f t="shared" si="172"/>
        <v>0</v>
      </c>
      <c r="AU522" s="189">
        <f t="shared" si="173"/>
        <v>0</v>
      </c>
      <c r="AV522" s="189">
        <f t="shared" si="174"/>
        <v>0</v>
      </c>
      <c r="AW522" s="190">
        <f t="shared" si="175"/>
        <v>0</v>
      </c>
      <c r="AY522" s="188">
        <f t="shared" si="176"/>
        <v>0</v>
      </c>
      <c r="AZ522" s="189">
        <f t="shared" si="177"/>
        <v>0</v>
      </c>
      <c r="BA522" s="189">
        <f t="shared" si="178"/>
        <v>0</v>
      </c>
      <c r="BB522" s="190">
        <f t="shared" si="179"/>
        <v>0</v>
      </c>
      <c r="BD522" s="188">
        <f t="shared" si="180"/>
        <v>0</v>
      </c>
      <c r="BE522" s="189">
        <f t="shared" si="181"/>
        <v>0</v>
      </c>
      <c r="BF522" s="189">
        <f t="shared" si="182"/>
        <v>0</v>
      </c>
      <c r="BG522" s="190">
        <f t="shared" si="183"/>
        <v>0</v>
      </c>
      <c r="BH522" s="210"/>
      <c r="BI522" s="188">
        <f t="shared" si="184"/>
        <v>0</v>
      </c>
      <c r="BJ522" s="189">
        <f t="shared" si="185"/>
        <v>0</v>
      </c>
      <c r="BK522" s="189">
        <f t="shared" si="186"/>
        <v>0</v>
      </c>
      <c r="BL522" s="190">
        <f t="shared" si="187"/>
        <v>0</v>
      </c>
      <c r="BM522" s="210"/>
      <c r="BN522" s="188">
        <f t="shared" si="188"/>
        <v>0</v>
      </c>
      <c r="BO522" s="189">
        <f t="shared" si="189"/>
        <v>0</v>
      </c>
      <c r="BP522" s="189">
        <f t="shared" si="190"/>
        <v>0</v>
      </c>
      <c r="BQ522" s="190">
        <f t="shared" si="191"/>
        <v>0</v>
      </c>
      <c r="BR522" s="210"/>
      <c r="BS522" s="192">
        <f t="shared" si="192"/>
        <v>0</v>
      </c>
      <c r="BT522" s="215">
        <f t="shared" si="193"/>
        <v>0</v>
      </c>
      <c r="BU522" s="216">
        <f t="shared" si="194"/>
        <v>0</v>
      </c>
      <c r="BV522" s="217">
        <f t="shared" si="195"/>
        <v>0</v>
      </c>
      <c r="BX522" s="192">
        <f t="shared" si="196"/>
        <v>0</v>
      </c>
      <c r="BY522" s="215">
        <f t="shared" si="197"/>
        <v>0</v>
      </c>
      <c r="BZ522" s="216">
        <f t="shared" si="198"/>
        <v>0</v>
      </c>
      <c r="CA522" s="217">
        <f t="shared" si="199"/>
        <v>0</v>
      </c>
      <c r="CC522" s="192">
        <f t="shared" si="200"/>
        <v>0</v>
      </c>
      <c r="CD522" s="215">
        <f t="shared" si="201"/>
        <v>0</v>
      </c>
      <c r="CE522" s="216">
        <f t="shared" si="202"/>
        <v>0</v>
      </c>
      <c r="CF522" s="217">
        <f t="shared" si="203"/>
        <v>0</v>
      </c>
      <c r="CH522" s="197">
        <f t="shared" si="204"/>
        <v>0</v>
      </c>
      <c r="CI522" s="19" t="str">
        <f t="shared" si="205"/>
        <v/>
      </c>
      <c r="CJ522" s="197">
        <f t="shared" si="206"/>
        <v>0</v>
      </c>
      <c r="CK522"/>
      <c r="CL522" s="197">
        <f t="shared" si="207"/>
        <v>0</v>
      </c>
      <c r="CM522" s="19" t="str">
        <f t="shared" si="208"/>
        <v/>
      </c>
      <c r="CN522" s="197">
        <f t="shared" si="209"/>
        <v>0</v>
      </c>
      <c r="CP522" s="197">
        <f t="shared" si="210"/>
        <v>0</v>
      </c>
      <c r="CQ522" s="19" t="str">
        <f t="shared" si="211"/>
        <v/>
      </c>
      <c r="CR522" s="197">
        <f t="shared" si="212"/>
        <v>0</v>
      </c>
    </row>
    <row r="523" spans="1:96" ht="15" customHeight="1" thickBot="1">
      <c r="A523" s="85"/>
      <c r="B523" s="87"/>
      <c r="C523" s="63" t="s">
        <v>77</v>
      </c>
      <c r="D523" s="354" t="str">
        <f t="shared" si="158"/>
        <v/>
      </c>
      <c r="E523" s="355"/>
      <c r="F523" s="355"/>
      <c r="G523" s="355"/>
      <c r="H523" s="355"/>
      <c r="I523" s="356"/>
      <c r="J523" s="261" t="str">
        <f t="shared" si="159"/>
        <v/>
      </c>
      <c r="K523" s="261" t="str">
        <f t="shared" si="160"/>
        <v/>
      </c>
      <c r="L523" s="261" t="str">
        <f t="shared" si="161"/>
        <v/>
      </c>
      <c r="M523" s="2"/>
      <c r="N523" s="2"/>
      <c r="O523" s="2"/>
      <c r="P523" s="2"/>
      <c r="Q523" s="2"/>
      <c r="R523" s="2"/>
      <c r="S523" s="2"/>
      <c r="T523" s="2"/>
      <c r="U523" s="2"/>
      <c r="V523" s="2"/>
      <c r="W523" s="2"/>
      <c r="X523" s="2"/>
      <c r="Y523" s="2"/>
      <c r="Z523" s="2"/>
      <c r="AA523" s="2"/>
      <c r="AB523" s="2"/>
      <c r="AC523" s="2"/>
      <c r="AD523" s="2"/>
      <c r="AG523" s="197">
        <f t="shared" si="162"/>
        <v>21</v>
      </c>
      <c r="AH523" s="210">
        <f t="shared" si="163"/>
        <v>0</v>
      </c>
      <c r="AJ523" s="188">
        <f t="shared" si="164"/>
        <v>0</v>
      </c>
      <c r="AK523" s="189">
        <f t="shared" si="165"/>
        <v>0</v>
      </c>
      <c r="AL523" s="189">
        <f t="shared" si="166"/>
        <v>0</v>
      </c>
      <c r="AM523" s="190">
        <f t="shared" si="167"/>
        <v>0</v>
      </c>
      <c r="AN523" s="210"/>
      <c r="AO523" s="188">
        <f t="shared" si="168"/>
        <v>0</v>
      </c>
      <c r="AP523" s="189">
        <f t="shared" si="169"/>
        <v>0</v>
      </c>
      <c r="AQ523" s="189">
        <f t="shared" si="170"/>
        <v>0</v>
      </c>
      <c r="AR523" s="190">
        <f t="shared" si="171"/>
        <v>0</v>
      </c>
      <c r="AT523" s="188">
        <f t="shared" si="172"/>
        <v>0</v>
      </c>
      <c r="AU523" s="189">
        <f t="shared" si="173"/>
        <v>0</v>
      </c>
      <c r="AV523" s="189">
        <f t="shared" si="174"/>
        <v>0</v>
      </c>
      <c r="AW523" s="190">
        <f t="shared" si="175"/>
        <v>0</v>
      </c>
      <c r="AY523" s="188">
        <f t="shared" si="176"/>
        <v>0</v>
      </c>
      <c r="AZ523" s="189">
        <f t="shared" si="177"/>
        <v>0</v>
      </c>
      <c r="BA523" s="189">
        <f t="shared" si="178"/>
        <v>0</v>
      </c>
      <c r="BB523" s="190">
        <f t="shared" si="179"/>
        <v>0</v>
      </c>
      <c r="BD523" s="188">
        <f t="shared" si="180"/>
        <v>0</v>
      </c>
      <c r="BE523" s="189">
        <f t="shared" si="181"/>
        <v>0</v>
      </c>
      <c r="BF523" s="189">
        <f t="shared" si="182"/>
        <v>0</v>
      </c>
      <c r="BG523" s="190">
        <f t="shared" si="183"/>
        <v>0</v>
      </c>
      <c r="BH523" s="210"/>
      <c r="BI523" s="188">
        <f t="shared" si="184"/>
        <v>0</v>
      </c>
      <c r="BJ523" s="189">
        <f t="shared" si="185"/>
        <v>0</v>
      </c>
      <c r="BK523" s="189">
        <f t="shared" si="186"/>
        <v>0</v>
      </c>
      <c r="BL523" s="190">
        <f t="shared" si="187"/>
        <v>0</v>
      </c>
      <c r="BM523" s="210"/>
      <c r="BN523" s="188">
        <f t="shared" si="188"/>
        <v>0</v>
      </c>
      <c r="BO523" s="189">
        <f t="shared" si="189"/>
        <v>0</v>
      </c>
      <c r="BP523" s="189">
        <f t="shared" si="190"/>
        <v>0</v>
      </c>
      <c r="BQ523" s="190">
        <f t="shared" si="191"/>
        <v>0</v>
      </c>
      <c r="BR523" s="210"/>
      <c r="BS523" s="192">
        <f t="shared" si="192"/>
        <v>0</v>
      </c>
      <c r="BT523" s="215">
        <f t="shared" si="193"/>
        <v>0</v>
      </c>
      <c r="BU523" s="216">
        <f t="shared" si="194"/>
        <v>0</v>
      </c>
      <c r="BV523" s="217">
        <f t="shared" si="195"/>
        <v>0</v>
      </c>
      <c r="BX523" s="192">
        <f t="shared" si="196"/>
        <v>0</v>
      </c>
      <c r="BY523" s="215">
        <f t="shared" si="197"/>
        <v>0</v>
      </c>
      <c r="BZ523" s="216">
        <f t="shared" si="198"/>
        <v>0</v>
      </c>
      <c r="CA523" s="217">
        <f t="shared" si="199"/>
        <v>0</v>
      </c>
      <c r="CC523" s="192">
        <f t="shared" si="200"/>
        <v>0</v>
      </c>
      <c r="CD523" s="215">
        <f t="shared" si="201"/>
        <v>0</v>
      </c>
      <c r="CE523" s="216">
        <f t="shared" si="202"/>
        <v>0</v>
      </c>
      <c r="CF523" s="217">
        <f t="shared" si="203"/>
        <v>0</v>
      </c>
      <c r="CH523" s="197">
        <f t="shared" si="204"/>
        <v>0</v>
      </c>
      <c r="CI523" s="19" t="str">
        <f t="shared" si="205"/>
        <v/>
      </c>
      <c r="CJ523" s="197">
        <f t="shared" si="206"/>
        <v>0</v>
      </c>
      <c r="CK523"/>
      <c r="CL523" s="197">
        <f t="shared" si="207"/>
        <v>0</v>
      </c>
      <c r="CM523" s="19" t="str">
        <f t="shared" si="208"/>
        <v/>
      </c>
      <c r="CN523" s="197">
        <f t="shared" si="209"/>
        <v>0</v>
      </c>
      <c r="CP523" s="197">
        <f t="shared" si="210"/>
        <v>0</v>
      </c>
      <c r="CQ523" s="19" t="str">
        <f t="shared" si="211"/>
        <v/>
      </c>
      <c r="CR523" s="197">
        <f t="shared" si="212"/>
        <v>0</v>
      </c>
    </row>
    <row r="524" spans="1:96" ht="15" customHeight="1" thickBot="1">
      <c r="A524" s="85"/>
      <c r="B524" s="87"/>
      <c r="C524" s="63" t="s">
        <v>78</v>
      </c>
      <c r="D524" s="354" t="str">
        <f t="shared" si="158"/>
        <v/>
      </c>
      <c r="E524" s="355"/>
      <c r="F524" s="355"/>
      <c r="G524" s="355"/>
      <c r="H524" s="355"/>
      <c r="I524" s="356"/>
      <c r="J524" s="261" t="str">
        <f t="shared" si="159"/>
        <v/>
      </c>
      <c r="K524" s="261" t="str">
        <f t="shared" si="160"/>
        <v/>
      </c>
      <c r="L524" s="261" t="str">
        <f t="shared" si="161"/>
        <v/>
      </c>
      <c r="M524" s="2"/>
      <c r="N524" s="2"/>
      <c r="O524" s="2"/>
      <c r="P524" s="2"/>
      <c r="Q524" s="2"/>
      <c r="R524" s="2"/>
      <c r="S524" s="2"/>
      <c r="T524" s="2"/>
      <c r="U524" s="2"/>
      <c r="V524" s="2"/>
      <c r="W524" s="2"/>
      <c r="X524" s="2"/>
      <c r="Y524" s="2"/>
      <c r="Z524" s="2"/>
      <c r="AA524" s="2"/>
      <c r="AB524" s="2"/>
      <c r="AC524" s="2"/>
      <c r="AD524" s="2"/>
      <c r="AG524" s="197">
        <f t="shared" si="162"/>
        <v>21</v>
      </c>
      <c r="AH524" s="210">
        <f t="shared" si="163"/>
        <v>0</v>
      </c>
      <c r="AJ524" s="188">
        <f t="shared" si="164"/>
        <v>0</v>
      </c>
      <c r="AK524" s="189">
        <f t="shared" si="165"/>
        <v>0</v>
      </c>
      <c r="AL524" s="189">
        <f t="shared" si="166"/>
        <v>0</v>
      </c>
      <c r="AM524" s="190">
        <f t="shared" si="167"/>
        <v>0</v>
      </c>
      <c r="AN524" s="210"/>
      <c r="AO524" s="188">
        <f t="shared" si="168"/>
        <v>0</v>
      </c>
      <c r="AP524" s="189">
        <f t="shared" si="169"/>
        <v>0</v>
      </c>
      <c r="AQ524" s="189">
        <f t="shared" si="170"/>
        <v>0</v>
      </c>
      <c r="AR524" s="190">
        <f t="shared" si="171"/>
        <v>0</v>
      </c>
      <c r="AT524" s="188">
        <f t="shared" si="172"/>
        <v>0</v>
      </c>
      <c r="AU524" s="189">
        <f t="shared" si="173"/>
        <v>0</v>
      </c>
      <c r="AV524" s="189">
        <f t="shared" si="174"/>
        <v>0</v>
      </c>
      <c r="AW524" s="190">
        <f t="shared" si="175"/>
        <v>0</v>
      </c>
      <c r="AY524" s="188">
        <f t="shared" si="176"/>
        <v>0</v>
      </c>
      <c r="AZ524" s="189">
        <f t="shared" si="177"/>
        <v>0</v>
      </c>
      <c r="BA524" s="189">
        <f t="shared" si="178"/>
        <v>0</v>
      </c>
      <c r="BB524" s="190">
        <f t="shared" si="179"/>
        <v>0</v>
      </c>
      <c r="BD524" s="188">
        <f t="shared" si="180"/>
        <v>0</v>
      </c>
      <c r="BE524" s="189">
        <f t="shared" si="181"/>
        <v>0</v>
      </c>
      <c r="BF524" s="189">
        <f t="shared" si="182"/>
        <v>0</v>
      </c>
      <c r="BG524" s="190">
        <f t="shared" si="183"/>
        <v>0</v>
      </c>
      <c r="BH524" s="210"/>
      <c r="BI524" s="188">
        <f t="shared" si="184"/>
        <v>0</v>
      </c>
      <c r="BJ524" s="189">
        <f t="shared" si="185"/>
        <v>0</v>
      </c>
      <c r="BK524" s="189">
        <f t="shared" si="186"/>
        <v>0</v>
      </c>
      <c r="BL524" s="190">
        <f t="shared" si="187"/>
        <v>0</v>
      </c>
      <c r="BM524" s="210"/>
      <c r="BN524" s="188">
        <f t="shared" si="188"/>
        <v>0</v>
      </c>
      <c r="BO524" s="189">
        <f t="shared" si="189"/>
        <v>0</v>
      </c>
      <c r="BP524" s="189">
        <f t="shared" si="190"/>
        <v>0</v>
      </c>
      <c r="BQ524" s="190">
        <f t="shared" si="191"/>
        <v>0</v>
      </c>
      <c r="BR524" s="210"/>
      <c r="BS524" s="192">
        <f t="shared" si="192"/>
        <v>0</v>
      </c>
      <c r="BT524" s="215">
        <f t="shared" si="193"/>
        <v>0</v>
      </c>
      <c r="BU524" s="216">
        <f t="shared" si="194"/>
        <v>0</v>
      </c>
      <c r="BV524" s="217">
        <f t="shared" si="195"/>
        <v>0</v>
      </c>
      <c r="BX524" s="192">
        <f t="shared" si="196"/>
        <v>0</v>
      </c>
      <c r="BY524" s="215">
        <f t="shared" si="197"/>
        <v>0</v>
      </c>
      <c r="BZ524" s="216">
        <f t="shared" si="198"/>
        <v>0</v>
      </c>
      <c r="CA524" s="217">
        <f t="shared" si="199"/>
        <v>0</v>
      </c>
      <c r="CC524" s="192">
        <f t="shared" si="200"/>
        <v>0</v>
      </c>
      <c r="CD524" s="215">
        <f t="shared" si="201"/>
        <v>0</v>
      </c>
      <c r="CE524" s="216">
        <f t="shared" si="202"/>
        <v>0</v>
      </c>
      <c r="CF524" s="217">
        <f t="shared" si="203"/>
        <v>0</v>
      </c>
      <c r="CH524" s="197">
        <f t="shared" si="204"/>
        <v>0</v>
      </c>
      <c r="CI524" s="19" t="str">
        <f t="shared" si="205"/>
        <v/>
      </c>
      <c r="CJ524" s="197">
        <f t="shared" si="206"/>
        <v>0</v>
      </c>
      <c r="CK524"/>
      <c r="CL524" s="197">
        <f t="shared" si="207"/>
        <v>0</v>
      </c>
      <c r="CM524" s="19" t="str">
        <f t="shared" si="208"/>
        <v/>
      </c>
      <c r="CN524" s="197">
        <f t="shared" si="209"/>
        <v>0</v>
      </c>
      <c r="CP524" s="197">
        <f t="shared" si="210"/>
        <v>0</v>
      </c>
      <c r="CQ524" s="19" t="str">
        <f t="shared" si="211"/>
        <v/>
      </c>
      <c r="CR524" s="197">
        <f t="shared" si="212"/>
        <v>0</v>
      </c>
    </row>
    <row r="525" spans="1:96" ht="15" customHeight="1" thickBot="1">
      <c r="A525" s="85"/>
      <c r="B525" s="87"/>
      <c r="C525" s="63" t="s">
        <v>79</v>
      </c>
      <c r="D525" s="354" t="str">
        <f t="shared" si="158"/>
        <v/>
      </c>
      <c r="E525" s="355"/>
      <c r="F525" s="355"/>
      <c r="G525" s="355"/>
      <c r="H525" s="355"/>
      <c r="I525" s="356"/>
      <c r="J525" s="261" t="str">
        <f t="shared" si="159"/>
        <v/>
      </c>
      <c r="K525" s="261" t="str">
        <f t="shared" si="160"/>
        <v/>
      </c>
      <c r="L525" s="261" t="str">
        <f t="shared" si="161"/>
        <v/>
      </c>
      <c r="M525" s="2"/>
      <c r="N525" s="2"/>
      <c r="O525" s="2"/>
      <c r="P525" s="2"/>
      <c r="Q525" s="2"/>
      <c r="R525" s="2"/>
      <c r="S525" s="2"/>
      <c r="T525" s="2"/>
      <c r="U525" s="2"/>
      <c r="V525" s="2"/>
      <c r="W525" s="2"/>
      <c r="X525" s="2"/>
      <c r="Y525" s="2"/>
      <c r="Z525" s="2"/>
      <c r="AA525" s="2"/>
      <c r="AB525" s="2"/>
      <c r="AC525" s="2"/>
      <c r="AD525" s="2"/>
      <c r="AG525" s="197">
        <f t="shared" si="162"/>
        <v>21</v>
      </c>
      <c r="AH525" s="210">
        <f t="shared" si="163"/>
        <v>0</v>
      </c>
      <c r="AJ525" s="188">
        <f t="shared" si="164"/>
        <v>0</v>
      </c>
      <c r="AK525" s="189">
        <f t="shared" si="165"/>
        <v>0</v>
      </c>
      <c r="AL525" s="189">
        <f t="shared" si="166"/>
        <v>0</v>
      </c>
      <c r="AM525" s="190">
        <f t="shared" si="167"/>
        <v>0</v>
      </c>
      <c r="AN525" s="210"/>
      <c r="AO525" s="188">
        <f t="shared" si="168"/>
        <v>0</v>
      </c>
      <c r="AP525" s="189">
        <f t="shared" si="169"/>
        <v>0</v>
      </c>
      <c r="AQ525" s="189">
        <f t="shared" si="170"/>
        <v>0</v>
      </c>
      <c r="AR525" s="190">
        <f t="shared" si="171"/>
        <v>0</v>
      </c>
      <c r="AT525" s="188">
        <f t="shared" si="172"/>
        <v>0</v>
      </c>
      <c r="AU525" s="189">
        <f t="shared" si="173"/>
        <v>0</v>
      </c>
      <c r="AV525" s="189">
        <f t="shared" si="174"/>
        <v>0</v>
      </c>
      <c r="AW525" s="190">
        <f t="shared" si="175"/>
        <v>0</v>
      </c>
      <c r="AY525" s="188">
        <f t="shared" si="176"/>
        <v>0</v>
      </c>
      <c r="AZ525" s="189">
        <f t="shared" si="177"/>
        <v>0</v>
      </c>
      <c r="BA525" s="189">
        <f t="shared" si="178"/>
        <v>0</v>
      </c>
      <c r="BB525" s="190">
        <f t="shared" si="179"/>
        <v>0</v>
      </c>
      <c r="BD525" s="188">
        <f t="shared" si="180"/>
        <v>0</v>
      </c>
      <c r="BE525" s="189">
        <f t="shared" si="181"/>
        <v>0</v>
      </c>
      <c r="BF525" s="189">
        <f t="shared" si="182"/>
        <v>0</v>
      </c>
      <c r="BG525" s="190">
        <f t="shared" si="183"/>
        <v>0</v>
      </c>
      <c r="BH525" s="210"/>
      <c r="BI525" s="188">
        <f t="shared" si="184"/>
        <v>0</v>
      </c>
      <c r="BJ525" s="189">
        <f t="shared" si="185"/>
        <v>0</v>
      </c>
      <c r="BK525" s="189">
        <f t="shared" si="186"/>
        <v>0</v>
      </c>
      <c r="BL525" s="190">
        <f t="shared" si="187"/>
        <v>0</v>
      </c>
      <c r="BM525" s="210"/>
      <c r="BN525" s="188">
        <f t="shared" si="188"/>
        <v>0</v>
      </c>
      <c r="BO525" s="189">
        <f t="shared" si="189"/>
        <v>0</v>
      </c>
      <c r="BP525" s="189">
        <f t="shared" si="190"/>
        <v>0</v>
      </c>
      <c r="BQ525" s="190">
        <f t="shared" si="191"/>
        <v>0</v>
      </c>
      <c r="BR525" s="210"/>
      <c r="BS525" s="192">
        <f t="shared" si="192"/>
        <v>0</v>
      </c>
      <c r="BT525" s="215">
        <f t="shared" si="193"/>
        <v>0</v>
      </c>
      <c r="BU525" s="216">
        <f t="shared" si="194"/>
        <v>0</v>
      </c>
      <c r="BV525" s="217">
        <f t="shared" si="195"/>
        <v>0</v>
      </c>
      <c r="BX525" s="192">
        <f t="shared" si="196"/>
        <v>0</v>
      </c>
      <c r="BY525" s="215">
        <f t="shared" si="197"/>
        <v>0</v>
      </c>
      <c r="BZ525" s="216">
        <f t="shared" si="198"/>
        <v>0</v>
      </c>
      <c r="CA525" s="217">
        <f t="shared" si="199"/>
        <v>0</v>
      </c>
      <c r="CC525" s="192">
        <f t="shared" si="200"/>
        <v>0</v>
      </c>
      <c r="CD525" s="215">
        <f t="shared" si="201"/>
        <v>0</v>
      </c>
      <c r="CE525" s="216">
        <f t="shared" si="202"/>
        <v>0</v>
      </c>
      <c r="CF525" s="217">
        <f t="shared" si="203"/>
        <v>0</v>
      </c>
      <c r="CH525" s="197">
        <f t="shared" si="204"/>
        <v>0</v>
      </c>
      <c r="CI525" s="19" t="str">
        <f t="shared" si="205"/>
        <v/>
      </c>
      <c r="CJ525" s="197">
        <f t="shared" si="206"/>
        <v>0</v>
      </c>
      <c r="CK525"/>
      <c r="CL525" s="197">
        <f t="shared" si="207"/>
        <v>0</v>
      </c>
      <c r="CM525" s="19" t="str">
        <f t="shared" si="208"/>
        <v/>
      </c>
      <c r="CN525" s="197">
        <f t="shared" si="209"/>
        <v>0</v>
      </c>
      <c r="CP525" s="197">
        <f t="shared" si="210"/>
        <v>0</v>
      </c>
      <c r="CQ525" s="19" t="str">
        <f t="shared" si="211"/>
        <v/>
      </c>
      <c r="CR525" s="197">
        <f t="shared" si="212"/>
        <v>0</v>
      </c>
    </row>
    <row r="526" spans="1:96" ht="15" customHeight="1" thickBot="1">
      <c r="A526" s="85"/>
      <c r="B526" s="87"/>
      <c r="C526" s="63" t="s">
        <v>80</v>
      </c>
      <c r="D526" s="354" t="str">
        <f t="shared" si="158"/>
        <v/>
      </c>
      <c r="E526" s="355"/>
      <c r="F526" s="355"/>
      <c r="G526" s="355"/>
      <c r="H526" s="355"/>
      <c r="I526" s="356"/>
      <c r="J526" s="261" t="str">
        <f t="shared" si="159"/>
        <v/>
      </c>
      <c r="K526" s="261" t="str">
        <f t="shared" si="160"/>
        <v/>
      </c>
      <c r="L526" s="261" t="str">
        <f t="shared" si="161"/>
        <v/>
      </c>
      <c r="M526" s="2"/>
      <c r="N526" s="2"/>
      <c r="O526" s="2"/>
      <c r="P526" s="2"/>
      <c r="Q526" s="2"/>
      <c r="R526" s="2"/>
      <c r="S526" s="2"/>
      <c r="T526" s="2"/>
      <c r="U526" s="2"/>
      <c r="V526" s="2"/>
      <c r="W526" s="2"/>
      <c r="X526" s="2"/>
      <c r="Y526" s="2"/>
      <c r="Z526" s="2"/>
      <c r="AA526" s="2"/>
      <c r="AB526" s="2"/>
      <c r="AC526" s="2"/>
      <c r="AD526" s="2"/>
      <c r="AG526" s="197">
        <f t="shared" si="162"/>
        <v>21</v>
      </c>
      <c r="AH526" s="210">
        <f t="shared" si="163"/>
        <v>0</v>
      </c>
      <c r="AJ526" s="188">
        <f t="shared" si="164"/>
        <v>0</v>
      </c>
      <c r="AK526" s="189">
        <f t="shared" si="165"/>
        <v>0</v>
      </c>
      <c r="AL526" s="189">
        <f t="shared" si="166"/>
        <v>0</v>
      </c>
      <c r="AM526" s="190">
        <f t="shared" si="167"/>
        <v>0</v>
      </c>
      <c r="AN526" s="210"/>
      <c r="AO526" s="188">
        <f t="shared" si="168"/>
        <v>0</v>
      </c>
      <c r="AP526" s="189">
        <f t="shared" si="169"/>
        <v>0</v>
      </c>
      <c r="AQ526" s="189">
        <f t="shared" si="170"/>
        <v>0</v>
      </c>
      <c r="AR526" s="190">
        <f t="shared" si="171"/>
        <v>0</v>
      </c>
      <c r="AT526" s="188">
        <f t="shared" si="172"/>
        <v>0</v>
      </c>
      <c r="AU526" s="189">
        <f t="shared" si="173"/>
        <v>0</v>
      </c>
      <c r="AV526" s="189">
        <f t="shared" si="174"/>
        <v>0</v>
      </c>
      <c r="AW526" s="190">
        <f t="shared" si="175"/>
        <v>0</v>
      </c>
      <c r="AY526" s="188">
        <f t="shared" si="176"/>
        <v>0</v>
      </c>
      <c r="AZ526" s="189">
        <f t="shared" si="177"/>
        <v>0</v>
      </c>
      <c r="BA526" s="189">
        <f t="shared" si="178"/>
        <v>0</v>
      </c>
      <c r="BB526" s="190">
        <f t="shared" si="179"/>
        <v>0</v>
      </c>
      <c r="BD526" s="188">
        <f t="shared" si="180"/>
        <v>0</v>
      </c>
      <c r="BE526" s="189">
        <f t="shared" si="181"/>
        <v>0</v>
      </c>
      <c r="BF526" s="189">
        <f t="shared" si="182"/>
        <v>0</v>
      </c>
      <c r="BG526" s="190">
        <f t="shared" si="183"/>
        <v>0</v>
      </c>
      <c r="BH526" s="210"/>
      <c r="BI526" s="188">
        <f t="shared" si="184"/>
        <v>0</v>
      </c>
      <c r="BJ526" s="189">
        <f t="shared" si="185"/>
        <v>0</v>
      </c>
      <c r="BK526" s="189">
        <f t="shared" si="186"/>
        <v>0</v>
      </c>
      <c r="BL526" s="190">
        <f t="shared" si="187"/>
        <v>0</v>
      </c>
      <c r="BM526" s="210"/>
      <c r="BN526" s="188">
        <f t="shared" si="188"/>
        <v>0</v>
      </c>
      <c r="BO526" s="189">
        <f t="shared" si="189"/>
        <v>0</v>
      </c>
      <c r="BP526" s="189">
        <f t="shared" si="190"/>
        <v>0</v>
      </c>
      <c r="BQ526" s="190">
        <f t="shared" si="191"/>
        <v>0</v>
      </c>
      <c r="BR526" s="210"/>
      <c r="BS526" s="192">
        <f t="shared" si="192"/>
        <v>0</v>
      </c>
      <c r="BT526" s="215">
        <f t="shared" si="193"/>
        <v>0</v>
      </c>
      <c r="BU526" s="216">
        <f t="shared" si="194"/>
        <v>0</v>
      </c>
      <c r="BV526" s="217">
        <f t="shared" si="195"/>
        <v>0</v>
      </c>
      <c r="BX526" s="192">
        <f t="shared" si="196"/>
        <v>0</v>
      </c>
      <c r="BY526" s="215">
        <f t="shared" si="197"/>
        <v>0</v>
      </c>
      <c r="BZ526" s="216">
        <f t="shared" si="198"/>
        <v>0</v>
      </c>
      <c r="CA526" s="217">
        <f t="shared" si="199"/>
        <v>0</v>
      </c>
      <c r="CC526" s="192">
        <f t="shared" si="200"/>
        <v>0</v>
      </c>
      <c r="CD526" s="215">
        <f t="shared" si="201"/>
        <v>0</v>
      </c>
      <c r="CE526" s="216">
        <f t="shared" si="202"/>
        <v>0</v>
      </c>
      <c r="CF526" s="217">
        <f t="shared" si="203"/>
        <v>0</v>
      </c>
      <c r="CH526" s="197">
        <f t="shared" si="204"/>
        <v>0</v>
      </c>
      <c r="CI526" s="19" t="str">
        <f t="shared" si="205"/>
        <v/>
      </c>
      <c r="CJ526" s="197">
        <f t="shared" si="206"/>
        <v>0</v>
      </c>
      <c r="CK526"/>
      <c r="CL526" s="197">
        <f t="shared" si="207"/>
        <v>0</v>
      </c>
      <c r="CM526" s="19" t="str">
        <f t="shared" si="208"/>
        <v/>
      </c>
      <c r="CN526" s="197">
        <f t="shared" si="209"/>
        <v>0</v>
      </c>
      <c r="CP526" s="197">
        <f t="shared" si="210"/>
        <v>0</v>
      </c>
      <c r="CQ526" s="19" t="str">
        <f t="shared" si="211"/>
        <v/>
      </c>
      <c r="CR526" s="197">
        <f t="shared" si="212"/>
        <v>0</v>
      </c>
    </row>
    <row r="527" spans="1:96" ht="15" customHeight="1" thickBot="1">
      <c r="A527" s="85"/>
      <c r="B527" s="87"/>
      <c r="C527" s="63" t="s">
        <v>81</v>
      </c>
      <c r="D527" s="354" t="str">
        <f t="shared" si="158"/>
        <v/>
      </c>
      <c r="E527" s="355"/>
      <c r="F527" s="355"/>
      <c r="G527" s="355"/>
      <c r="H527" s="355"/>
      <c r="I527" s="356"/>
      <c r="J527" s="261" t="str">
        <f t="shared" si="159"/>
        <v/>
      </c>
      <c r="K527" s="261" t="str">
        <f t="shared" si="160"/>
        <v/>
      </c>
      <c r="L527" s="261" t="str">
        <f t="shared" si="161"/>
        <v/>
      </c>
      <c r="M527" s="2"/>
      <c r="N527" s="2"/>
      <c r="O527" s="2"/>
      <c r="P527" s="2"/>
      <c r="Q527" s="2"/>
      <c r="R527" s="2"/>
      <c r="S527" s="2"/>
      <c r="T527" s="2"/>
      <c r="U527" s="2"/>
      <c r="V527" s="2"/>
      <c r="W527" s="2"/>
      <c r="X527" s="2"/>
      <c r="Y527" s="2"/>
      <c r="Z527" s="2"/>
      <c r="AA527" s="2"/>
      <c r="AB527" s="2"/>
      <c r="AC527" s="2"/>
      <c r="AD527" s="2"/>
      <c r="AG527" s="197">
        <f t="shared" si="162"/>
        <v>21</v>
      </c>
      <c r="AH527" s="210">
        <f t="shared" si="163"/>
        <v>0</v>
      </c>
      <c r="AJ527" s="188">
        <f t="shared" si="164"/>
        <v>0</v>
      </c>
      <c r="AK527" s="189">
        <f t="shared" si="165"/>
        <v>0</v>
      </c>
      <c r="AL527" s="189">
        <f t="shared" si="166"/>
        <v>0</v>
      </c>
      <c r="AM527" s="190">
        <f t="shared" si="167"/>
        <v>0</v>
      </c>
      <c r="AN527" s="210"/>
      <c r="AO527" s="188">
        <f t="shared" si="168"/>
        <v>0</v>
      </c>
      <c r="AP527" s="189">
        <f t="shared" si="169"/>
        <v>0</v>
      </c>
      <c r="AQ527" s="189">
        <f t="shared" si="170"/>
        <v>0</v>
      </c>
      <c r="AR527" s="190">
        <f t="shared" si="171"/>
        <v>0</v>
      </c>
      <c r="AT527" s="188">
        <f t="shared" si="172"/>
        <v>0</v>
      </c>
      <c r="AU527" s="189">
        <f t="shared" si="173"/>
        <v>0</v>
      </c>
      <c r="AV527" s="189">
        <f t="shared" si="174"/>
        <v>0</v>
      </c>
      <c r="AW527" s="190">
        <f t="shared" si="175"/>
        <v>0</v>
      </c>
      <c r="AY527" s="188">
        <f t="shared" si="176"/>
        <v>0</v>
      </c>
      <c r="AZ527" s="189">
        <f t="shared" si="177"/>
        <v>0</v>
      </c>
      <c r="BA527" s="189">
        <f t="shared" si="178"/>
        <v>0</v>
      </c>
      <c r="BB527" s="190">
        <f t="shared" si="179"/>
        <v>0</v>
      </c>
      <c r="BD527" s="188">
        <f t="shared" si="180"/>
        <v>0</v>
      </c>
      <c r="BE527" s="189">
        <f t="shared" si="181"/>
        <v>0</v>
      </c>
      <c r="BF527" s="189">
        <f t="shared" si="182"/>
        <v>0</v>
      </c>
      <c r="BG527" s="190">
        <f t="shared" si="183"/>
        <v>0</v>
      </c>
      <c r="BH527" s="210"/>
      <c r="BI527" s="188">
        <f t="shared" si="184"/>
        <v>0</v>
      </c>
      <c r="BJ527" s="189">
        <f t="shared" si="185"/>
        <v>0</v>
      </c>
      <c r="BK527" s="189">
        <f t="shared" si="186"/>
        <v>0</v>
      </c>
      <c r="BL527" s="190">
        <f t="shared" si="187"/>
        <v>0</v>
      </c>
      <c r="BM527" s="210"/>
      <c r="BN527" s="188">
        <f t="shared" si="188"/>
        <v>0</v>
      </c>
      <c r="BO527" s="189">
        <f t="shared" si="189"/>
        <v>0</v>
      </c>
      <c r="BP527" s="189">
        <f t="shared" si="190"/>
        <v>0</v>
      </c>
      <c r="BQ527" s="190">
        <f t="shared" si="191"/>
        <v>0</v>
      </c>
      <c r="BR527" s="210"/>
      <c r="BS527" s="192">
        <f t="shared" si="192"/>
        <v>0</v>
      </c>
      <c r="BT527" s="215">
        <f t="shared" si="193"/>
        <v>0</v>
      </c>
      <c r="BU527" s="216">
        <f t="shared" si="194"/>
        <v>0</v>
      </c>
      <c r="BV527" s="217">
        <f t="shared" si="195"/>
        <v>0</v>
      </c>
      <c r="BX527" s="192">
        <f t="shared" si="196"/>
        <v>0</v>
      </c>
      <c r="BY527" s="215">
        <f t="shared" si="197"/>
        <v>0</v>
      </c>
      <c r="BZ527" s="216">
        <f t="shared" si="198"/>
        <v>0</v>
      </c>
      <c r="CA527" s="217">
        <f t="shared" si="199"/>
        <v>0</v>
      </c>
      <c r="CC527" s="192">
        <f t="shared" si="200"/>
        <v>0</v>
      </c>
      <c r="CD527" s="215">
        <f t="shared" si="201"/>
        <v>0</v>
      </c>
      <c r="CE527" s="216">
        <f t="shared" si="202"/>
        <v>0</v>
      </c>
      <c r="CF527" s="217">
        <f t="shared" si="203"/>
        <v>0</v>
      </c>
      <c r="CH527" s="197">
        <f t="shared" si="204"/>
        <v>0</v>
      </c>
      <c r="CI527" s="19" t="str">
        <f t="shared" si="205"/>
        <v/>
      </c>
      <c r="CJ527" s="197">
        <f t="shared" si="206"/>
        <v>0</v>
      </c>
      <c r="CK527"/>
      <c r="CL527" s="197">
        <f t="shared" si="207"/>
        <v>0</v>
      </c>
      <c r="CM527" s="19" t="str">
        <f t="shared" si="208"/>
        <v/>
      </c>
      <c r="CN527" s="197">
        <f t="shared" si="209"/>
        <v>0</v>
      </c>
      <c r="CP527" s="197">
        <f t="shared" si="210"/>
        <v>0</v>
      </c>
      <c r="CQ527" s="19" t="str">
        <f t="shared" si="211"/>
        <v/>
      </c>
      <c r="CR527" s="197">
        <f t="shared" si="212"/>
        <v>0</v>
      </c>
    </row>
    <row r="528" spans="1:96" ht="15" customHeight="1" thickBot="1">
      <c r="A528" s="85"/>
      <c r="B528" s="87"/>
      <c r="C528" s="63" t="s">
        <v>82</v>
      </c>
      <c r="D528" s="354" t="str">
        <f t="shared" si="158"/>
        <v/>
      </c>
      <c r="E528" s="355"/>
      <c r="F528" s="355"/>
      <c r="G528" s="355"/>
      <c r="H528" s="355"/>
      <c r="I528" s="356"/>
      <c r="J528" s="261" t="str">
        <f t="shared" si="159"/>
        <v/>
      </c>
      <c r="K528" s="261" t="str">
        <f t="shared" si="160"/>
        <v/>
      </c>
      <c r="L528" s="261" t="str">
        <f t="shared" si="161"/>
        <v/>
      </c>
      <c r="M528" s="2"/>
      <c r="N528" s="2"/>
      <c r="O528" s="2"/>
      <c r="P528" s="2"/>
      <c r="Q528" s="2"/>
      <c r="R528" s="2"/>
      <c r="S528" s="2"/>
      <c r="T528" s="2"/>
      <c r="U528" s="2"/>
      <c r="V528" s="2"/>
      <c r="W528" s="2"/>
      <c r="X528" s="2"/>
      <c r="Y528" s="2"/>
      <c r="Z528" s="2"/>
      <c r="AA528" s="2"/>
      <c r="AB528" s="2"/>
      <c r="AC528" s="2"/>
      <c r="AD528" s="2"/>
      <c r="AG528" s="197">
        <f t="shared" si="162"/>
        <v>21</v>
      </c>
      <c r="AH528" s="210">
        <f t="shared" si="163"/>
        <v>0</v>
      </c>
      <c r="AJ528" s="188">
        <f t="shared" si="164"/>
        <v>0</v>
      </c>
      <c r="AK528" s="189">
        <f t="shared" si="165"/>
        <v>0</v>
      </c>
      <c r="AL528" s="189">
        <f t="shared" si="166"/>
        <v>0</v>
      </c>
      <c r="AM528" s="190">
        <f t="shared" si="167"/>
        <v>0</v>
      </c>
      <c r="AN528" s="210"/>
      <c r="AO528" s="188">
        <f t="shared" si="168"/>
        <v>0</v>
      </c>
      <c r="AP528" s="189">
        <f t="shared" si="169"/>
        <v>0</v>
      </c>
      <c r="AQ528" s="189">
        <f t="shared" si="170"/>
        <v>0</v>
      </c>
      <c r="AR528" s="190">
        <f t="shared" si="171"/>
        <v>0</v>
      </c>
      <c r="AT528" s="188">
        <f t="shared" si="172"/>
        <v>0</v>
      </c>
      <c r="AU528" s="189">
        <f t="shared" si="173"/>
        <v>0</v>
      </c>
      <c r="AV528" s="189">
        <f t="shared" si="174"/>
        <v>0</v>
      </c>
      <c r="AW528" s="190">
        <f t="shared" si="175"/>
        <v>0</v>
      </c>
      <c r="AY528" s="188">
        <f t="shared" si="176"/>
        <v>0</v>
      </c>
      <c r="AZ528" s="189">
        <f t="shared" si="177"/>
        <v>0</v>
      </c>
      <c r="BA528" s="189">
        <f t="shared" si="178"/>
        <v>0</v>
      </c>
      <c r="BB528" s="190">
        <f t="shared" si="179"/>
        <v>0</v>
      </c>
      <c r="BD528" s="188">
        <f t="shared" si="180"/>
        <v>0</v>
      </c>
      <c r="BE528" s="189">
        <f t="shared" si="181"/>
        <v>0</v>
      </c>
      <c r="BF528" s="189">
        <f t="shared" si="182"/>
        <v>0</v>
      </c>
      <c r="BG528" s="190">
        <f t="shared" si="183"/>
        <v>0</v>
      </c>
      <c r="BH528" s="210"/>
      <c r="BI528" s="188">
        <f t="shared" si="184"/>
        <v>0</v>
      </c>
      <c r="BJ528" s="189">
        <f t="shared" si="185"/>
        <v>0</v>
      </c>
      <c r="BK528" s="189">
        <f t="shared" si="186"/>
        <v>0</v>
      </c>
      <c r="BL528" s="190">
        <f t="shared" si="187"/>
        <v>0</v>
      </c>
      <c r="BM528" s="210"/>
      <c r="BN528" s="188">
        <f t="shared" si="188"/>
        <v>0</v>
      </c>
      <c r="BO528" s="189">
        <f t="shared" si="189"/>
        <v>0</v>
      </c>
      <c r="BP528" s="189">
        <f t="shared" si="190"/>
        <v>0</v>
      </c>
      <c r="BQ528" s="190">
        <f t="shared" si="191"/>
        <v>0</v>
      </c>
      <c r="BR528" s="210"/>
      <c r="BS528" s="192">
        <f t="shared" si="192"/>
        <v>0</v>
      </c>
      <c r="BT528" s="215">
        <f t="shared" si="193"/>
        <v>0</v>
      </c>
      <c r="BU528" s="216">
        <f t="shared" si="194"/>
        <v>0</v>
      </c>
      <c r="BV528" s="217">
        <f t="shared" si="195"/>
        <v>0</v>
      </c>
      <c r="BX528" s="192">
        <f t="shared" si="196"/>
        <v>0</v>
      </c>
      <c r="BY528" s="215">
        <f t="shared" si="197"/>
        <v>0</v>
      </c>
      <c r="BZ528" s="216">
        <f t="shared" si="198"/>
        <v>0</v>
      </c>
      <c r="CA528" s="217">
        <f t="shared" si="199"/>
        <v>0</v>
      </c>
      <c r="CC528" s="192">
        <f t="shared" si="200"/>
        <v>0</v>
      </c>
      <c r="CD528" s="215">
        <f t="shared" si="201"/>
        <v>0</v>
      </c>
      <c r="CE528" s="216">
        <f t="shared" si="202"/>
        <v>0</v>
      </c>
      <c r="CF528" s="217">
        <f t="shared" si="203"/>
        <v>0</v>
      </c>
      <c r="CH528" s="197">
        <f t="shared" si="204"/>
        <v>0</v>
      </c>
      <c r="CI528" s="19" t="str">
        <f t="shared" si="205"/>
        <v/>
      </c>
      <c r="CJ528" s="197">
        <f t="shared" si="206"/>
        <v>0</v>
      </c>
      <c r="CK528"/>
      <c r="CL528" s="197">
        <f t="shared" si="207"/>
        <v>0</v>
      </c>
      <c r="CM528" s="19" t="str">
        <f t="shared" si="208"/>
        <v/>
      </c>
      <c r="CN528" s="197">
        <f t="shared" si="209"/>
        <v>0</v>
      </c>
      <c r="CP528" s="197">
        <f t="shared" si="210"/>
        <v>0</v>
      </c>
      <c r="CQ528" s="19" t="str">
        <f t="shared" si="211"/>
        <v/>
      </c>
      <c r="CR528" s="197">
        <f t="shared" si="212"/>
        <v>0</v>
      </c>
    </row>
    <row r="529" spans="1:96" ht="15" customHeight="1" thickBot="1">
      <c r="A529" s="85"/>
      <c r="B529" s="87"/>
      <c r="C529" s="63" t="s">
        <v>83</v>
      </c>
      <c r="D529" s="354" t="str">
        <f t="shared" si="158"/>
        <v/>
      </c>
      <c r="E529" s="355"/>
      <c r="F529" s="355"/>
      <c r="G529" s="355"/>
      <c r="H529" s="355"/>
      <c r="I529" s="356"/>
      <c r="J529" s="261" t="str">
        <f t="shared" si="159"/>
        <v/>
      </c>
      <c r="K529" s="261" t="str">
        <f t="shared" si="160"/>
        <v/>
      </c>
      <c r="L529" s="261" t="str">
        <f t="shared" si="161"/>
        <v/>
      </c>
      <c r="M529" s="2"/>
      <c r="N529" s="2"/>
      <c r="O529" s="2"/>
      <c r="P529" s="2"/>
      <c r="Q529" s="2"/>
      <c r="R529" s="2"/>
      <c r="S529" s="2"/>
      <c r="T529" s="2"/>
      <c r="U529" s="2"/>
      <c r="V529" s="2"/>
      <c r="W529" s="2"/>
      <c r="X529" s="2"/>
      <c r="Y529" s="2"/>
      <c r="Z529" s="2"/>
      <c r="AA529" s="2"/>
      <c r="AB529" s="2"/>
      <c r="AC529" s="2"/>
      <c r="AD529" s="2"/>
      <c r="AG529" s="197">
        <f t="shared" si="162"/>
        <v>21</v>
      </c>
      <c r="AH529" s="210">
        <f t="shared" si="163"/>
        <v>0</v>
      </c>
      <c r="AJ529" s="188">
        <f t="shared" si="164"/>
        <v>0</v>
      </c>
      <c r="AK529" s="189">
        <f t="shared" si="165"/>
        <v>0</v>
      </c>
      <c r="AL529" s="189">
        <f t="shared" si="166"/>
        <v>0</v>
      </c>
      <c r="AM529" s="190">
        <f t="shared" si="167"/>
        <v>0</v>
      </c>
      <c r="AN529" s="210"/>
      <c r="AO529" s="188">
        <f t="shared" si="168"/>
        <v>0</v>
      </c>
      <c r="AP529" s="189">
        <f t="shared" si="169"/>
        <v>0</v>
      </c>
      <c r="AQ529" s="189">
        <f t="shared" si="170"/>
        <v>0</v>
      </c>
      <c r="AR529" s="190">
        <f t="shared" si="171"/>
        <v>0</v>
      </c>
      <c r="AT529" s="188">
        <f t="shared" si="172"/>
        <v>0</v>
      </c>
      <c r="AU529" s="189">
        <f t="shared" si="173"/>
        <v>0</v>
      </c>
      <c r="AV529" s="189">
        <f t="shared" si="174"/>
        <v>0</v>
      </c>
      <c r="AW529" s="190">
        <f t="shared" si="175"/>
        <v>0</v>
      </c>
      <c r="AY529" s="188">
        <f t="shared" si="176"/>
        <v>0</v>
      </c>
      <c r="AZ529" s="189">
        <f t="shared" si="177"/>
        <v>0</v>
      </c>
      <c r="BA529" s="189">
        <f t="shared" si="178"/>
        <v>0</v>
      </c>
      <c r="BB529" s="190">
        <f t="shared" si="179"/>
        <v>0</v>
      </c>
      <c r="BD529" s="188">
        <f t="shared" si="180"/>
        <v>0</v>
      </c>
      <c r="BE529" s="189">
        <f t="shared" si="181"/>
        <v>0</v>
      </c>
      <c r="BF529" s="189">
        <f t="shared" si="182"/>
        <v>0</v>
      </c>
      <c r="BG529" s="190">
        <f t="shared" si="183"/>
        <v>0</v>
      </c>
      <c r="BH529" s="210"/>
      <c r="BI529" s="188">
        <f t="shared" si="184"/>
        <v>0</v>
      </c>
      <c r="BJ529" s="189">
        <f t="shared" si="185"/>
        <v>0</v>
      </c>
      <c r="BK529" s="189">
        <f t="shared" si="186"/>
        <v>0</v>
      </c>
      <c r="BL529" s="190">
        <f t="shared" si="187"/>
        <v>0</v>
      </c>
      <c r="BM529" s="210"/>
      <c r="BN529" s="188">
        <f t="shared" si="188"/>
        <v>0</v>
      </c>
      <c r="BO529" s="189">
        <f t="shared" si="189"/>
        <v>0</v>
      </c>
      <c r="BP529" s="189">
        <f t="shared" si="190"/>
        <v>0</v>
      </c>
      <c r="BQ529" s="190">
        <f t="shared" si="191"/>
        <v>0</v>
      </c>
      <c r="BR529" s="210"/>
      <c r="BS529" s="192">
        <f t="shared" si="192"/>
        <v>0</v>
      </c>
      <c r="BT529" s="215">
        <f t="shared" si="193"/>
        <v>0</v>
      </c>
      <c r="BU529" s="216">
        <f t="shared" si="194"/>
        <v>0</v>
      </c>
      <c r="BV529" s="217">
        <f t="shared" si="195"/>
        <v>0</v>
      </c>
      <c r="BX529" s="192">
        <f t="shared" si="196"/>
        <v>0</v>
      </c>
      <c r="BY529" s="215">
        <f t="shared" si="197"/>
        <v>0</v>
      </c>
      <c r="BZ529" s="216">
        <f t="shared" si="198"/>
        <v>0</v>
      </c>
      <c r="CA529" s="217">
        <f t="shared" si="199"/>
        <v>0</v>
      </c>
      <c r="CC529" s="192">
        <f t="shared" si="200"/>
        <v>0</v>
      </c>
      <c r="CD529" s="215">
        <f t="shared" si="201"/>
        <v>0</v>
      </c>
      <c r="CE529" s="216">
        <f t="shared" si="202"/>
        <v>0</v>
      </c>
      <c r="CF529" s="217">
        <f t="shared" si="203"/>
        <v>0</v>
      </c>
      <c r="CH529" s="197">
        <f t="shared" si="204"/>
        <v>0</v>
      </c>
      <c r="CI529" s="19" t="str">
        <f t="shared" si="205"/>
        <v/>
      </c>
      <c r="CJ529" s="197">
        <f t="shared" si="206"/>
        <v>0</v>
      </c>
      <c r="CK529"/>
      <c r="CL529" s="197">
        <f t="shared" si="207"/>
        <v>0</v>
      </c>
      <c r="CM529" s="19" t="str">
        <f t="shared" si="208"/>
        <v/>
      </c>
      <c r="CN529" s="197">
        <f t="shared" si="209"/>
        <v>0</v>
      </c>
      <c r="CP529" s="197">
        <f t="shared" si="210"/>
        <v>0</v>
      </c>
      <c r="CQ529" s="19" t="str">
        <f t="shared" si="211"/>
        <v/>
      </c>
      <c r="CR529" s="197">
        <f t="shared" si="212"/>
        <v>0</v>
      </c>
    </row>
    <row r="530" spans="1:96" ht="15" customHeight="1" thickBot="1">
      <c r="A530" s="85"/>
      <c r="B530" s="87"/>
      <c r="C530" s="63" t="s">
        <v>84</v>
      </c>
      <c r="D530" s="354" t="str">
        <f t="shared" si="158"/>
        <v/>
      </c>
      <c r="E530" s="355"/>
      <c r="F530" s="355"/>
      <c r="G530" s="355"/>
      <c r="H530" s="355"/>
      <c r="I530" s="356"/>
      <c r="J530" s="261" t="str">
        <f t="shared" si="159"/>
        <v/>
      </c>
      <c r="K530" s="261" t="str">
        <f t="shared" si="160"/>
        <v/>
      </c>
      <c r="L530" s="261" t="str">
        <f t="shared" si="161"/>
        <v/>
      </c>
      <c r="M530" s="2"/>
      <c r="N530" s="2"/>
      <c r="O530" s="2"/>
      <c r="P530" s="2"/>
      <c r="Q530" s="2"/>
      <c r="R530" s="2"/>
      <c r="S530" s="2"/>
      <c r="T530" s="2"/>
      <c r="U530" s="2"/>
      <c r="V530" s="2"/>
      <c r="W530" s="2"/>
      <c r="X530" s="2"/>
      <c r="Y530" s="2"/>
      <c r="Z530" s="2"/>
      <c r="AA530" s="2"/>
      <c r="AB530" s="2"/>
      <c r="AC530" s="2"/>
      <c r="AD530" s="2"/>
      <c r="AG530" s="197">
        <f t="shared" si="162"/>
        <v>21</v>
      </c>
      <c r="AH530" s="210">
        <f t="shared" si="163"/>
        <v>0</v>
      </c>
      <c r="AJ530" s="188">
        <f t="shared" si="164"/>
        <v>0</v>
      </c>
      <c r="AK530" s="189">
        <f t="shared" si="165"/>
        <v>0</v>
      </c>
      <c r="AL530" s="189">
        <f t="shared" si="166"/>
        <v>0</v>
      </c>
      <c r="AM530" s="190">
        <f t="shared" si="167"/>
        <v>0</v>
      </c>
      <c r="AN530" s="210"/>
      <c r="AO530" s="188">
        <f t="shared" si="168"/>
        <v>0</v>
      </c>
      <c r="AP530" s="189">
        <f t="shared" si="169"/>
        <v>0</v>
      </c>
      <c r="AQ530" s="189">
        <f t="shared" si="170"/>
        <v>0</v>
      </c>
      <c r="AR530" s="190">
        <f t="shared" si="171"/>
        <v>0</v>
      </c>
      <c r="AT530" s="188">
        <f t="shared" si="172"/>
        <v>0</v>
      </c>
      <c r="AU530" s="189">
        <f t="shared" si="173"/>
        <v>0</v>
      </c>
      <c r="AV530" s="189">
        <f t="shared" si="174"/>
        <v>0</v>
      </c>
      <c r="AW530" s="190">
        <f t="shared" si="175"/>
        <v>0</v>
      </c>
      <c r="AY530" s="188">
        <f t="shared" si="176"/>
        <v>0</v>
      </c>
      <c r="AZ530" s="189">
        <f t="shared" si="177"/>
        <v>0</v>
      </c>
      <c r="BA530" s="189">
        <f t="shared" si="178"/>
        <v>0</v>
      </c>
      <c r="BB530" s="190">
        <f t="shared" si="179"/>
        <v>0</v>
      </c>
      <c r="BD530" s="188">
        <f t="shared" si="180"/>
        <v>0</v>
      </c>
      <c r="BE530" s="189">
        <f t="shared" si="181"/>
        <v>0</v>
      </c>
      <c r="BF530" s="189">
        <f t="shared" si="182"/>
        <v>0</v>
      </c>
      <c r="BG530" s="190">
        <f t="shared" si="183"/>
        <v>0</v>
      </c>
      <c r="BH530" s="210"/>
      <c r="BI530" s="188">
        <f t="shared" si="184"/>
        <v>0</v>
      </c>
      <c r="BJ530" s="189">
        <f t="shared" si="185"/>
        <v>0</v>
      </c>
      <c r="BK530" s="189">
        <f t="shared" si="186"/>
        <v>0</v>
      </c>
      <c r="BL530" s="190">
        <f t="shared" si="187"/>
        <v>0</v>
      </c>
      <c r="BM530" s="210"/>
      <c r="BN530" s="188">
        <f t="shared" si="188"/>
        <v>0</v>
      </c>
      <c r="BO530" s="189">
        <f t="shared" si="189"/>
        <v>0</v>
      </c>
      <c r="BP530" s="189">
        <f t="shared" si="190"/>
        <v>0</v>
      </c>
      <c r="BQ530" s="190">
        <f t="shared" si="191"/>
        <v>0</v>
      </c>
      <c r="BR530" s="210"/>
      <c r="BS530" s="192">
        <f t="shared" si="192"/>
        <v>0</v>
      </c>
      <c r="BT530" s="215">
        <f t="shared" si="193"/>
        <v>0</v>
      </c>
      <c r="BU530" s="216">
        <f t="shared" si="194"/>
        <v>0</v>
      </c>
      <c r="BV530" s="217">
        <f t="shared" si="195"/>
        <v>0</v>
      </c>
      <c r="BX530" s="192">
        <f t="shared" si="196"/>
        <v>0</v>
      </c>
      <c r="BY530" s="215">
        <f t="shared" si="197"/>
        <v>0</v>
      </c>
      <c r="BZ530" s="216">
        <f t="shared" si="198"/>
        <v>0</v>
      </c>
      <c r="CA530" s="217">
        <f t="shared" si="199"/>
        <v>0</v>
      </c>
      <c r="CC530" s="192">
        <f t="shared" si="200"/>
        <v>0</v>
      </c>
      <c r="CD530" s="215">
        <f t="shared" si="201"/>
        <v>0</v>
      </c>
      <c r="CE530" s="216">
        <f t="shared" si="202"/>
        <v>0</v>
      </c>
      <c r="CF530" s="217">
        <f t="shared" si="203"/>
        <v>0</v>
      </c>
      <c r="CH530" s="197">
        <f t="shared" si="204"/>
        <v>0</v>
      </c>
      <c r="CI530" s="19" t="str">
        <f t="shared" si="205"/>
        <v/>
      </c>
      <c r="CJ530" s="197">
        <f t="shared" si="206"/>
        <v>0</v>
      </c>
      <c r="CK530"/>
      <c r="CL530" s="197">
        <f t="shared" si="207"/>
        <v>0</v>
      </c>
      <c r="CM530" s="19" t="str">
        <f t="shared" si="208"/>
        <v/>
      </c>
      <c r="CN530" s="197">
        <f t="shared" si="209"/>
        <v>0</v>
      </c>
      <c r="CP530" s="197">
        <f t="shared" si="210"/>
        <v>0</v>
      </c>
      <c r="CQ530" s="19" t="str">
        <f t="shared" si="211"/>
        <v/>
      </c>
      <c r="CR530" s="197">
        <f t="shared" si="212"/>
        <v>0</v>
      </c>
    </row>
    <row r="531" spans="1:96" ht="15" customHeight="1" thickBot="1">
      <c r="A531" s="85"/>
      <c r="B531" s="87"/>
      <c r="C531" s="63" t="s">
        <v>85</v>
      </c>
      <c r="D531" s="354" t="str">
        <f t="shared" si="158"/>
        <v/>
      </c>
      <c r="E531" s="355"/>
      <c r="F531" s="355"/>
      <c r="G531" s="355"/>
      <c r="H531" s="355"/>
      <c r="I531" s="356"/>
      <c r="J531" s="261" t="str">
        <f t="shared" si="159"/>
        <v/>
      </c>
      <c r="K531" s="261" t="str">
        <f t="shared" si="160"/>
        <v/>
      </c>
      <c r="L531" s="261" t="str">
        <f t="shared" si="161"/>
        <v/>
      </c>
      <c r="M531" s="2"/>
      <c r="N531" s="2"/>
      <c r="O531" s="2"/>
      <c r="P531" s="2"/>
      <c r="Q531" s="2"/>
      <c r="R531" s="2"/>
      <c r="S531" s="2"/>
      <c r="T531" s="2"/>
      <c r="U531" s="2"/>
      <c r="V531" s="2"/>
      <c r="W531" s="2"/>
      <c r="X531" s="2"/>
      <c r="Y531" s="2"/>
      <c r="Z531" s="2"/>
      <c r="AA531" s="2"/>
      <c r="AB531" s="2"/>
      <c r="AC531" s="2"/>
      <c r="AD531" s="2"/>
      <c r="AG531" s="197">
        <f t="shared" si="162"/>
        <v>21</v>
      </c>
      <c r="AH531" s="210">
        <f t="shared" si="163"/>
        <v>0</v>
      </c>
      <c r="AJ531" s="188">
        <f t="shared" si="164"/>
        <v>0</v>
      </c>
      <c r="AK531" s="189">
        <f t="shared" si="165"/>
        <v>0</v>
      </c>
      <c r="AL531" s="189">
        <f t="shared" si="166"/>
        <v>0</v>
      </c>
      <c r="AM531" s="190">
        <f t="shared" si="167"/>
        <v>0</v>
      </c>
      <c r="AN531" s="210"/>
      <c r="AO531" s="188">
        <f t="shared" si="168"/>
        <v>0</v>
      </c>
      <c r="AP531" s="189">
        <f t="shared" si="169"/>
        <v>0</v>
      </c>
      <c r="AQ531" s="189">
        <f t="shared" si="170"/>
        <v>0</v>
      </c>
      <c r="AR531" s="190">
        <f t="shared" si="171"/>
        <v>0</v>
      </c>
      <c r="AT531" s="188">
        <f t="shared" si="172"/>
        <v>0</v>
      </c>
      <c r="AU531" s="189">
        <f t="shared" si="173"/>
        <v>0</v>
      </c>
      <c r="AV531" s="189">
        <f t="shared" si="174"/>
        <v>0</v>
      </c>
      <c r="AW531" s="190">
        <f t="shared" si="175"/>
        <v>0</v>
      </c>
      <c r="AY531" s="188">
        <f t="shared" si="176"/>
        <v>0</v>
      </c>
      <c r="AZ531" s="189">
        <f t="shared" si="177"/>
        <v>0</v>
      </c>
      <c r="BA531" s="189">
        <f t="shared" si="178"/>
        <v>0</v>
      </c>
      <c r="BB531" s="190">
        <f t="shared" si="179"/>
        <v>0</v>
      </c>
      <c r="BD531" s="188">
        <f t="shared" si="180"/>
        <v>0</v>
      </c>
      <c r="BE531" s="189">
        <f t="shared" si="181"/>
        <v>0</v>
      </c>
      <c r="BF531" s="189">
        <f t="shared" si="182"/>
        <v>0</v>
      </c>
      <c r="BG531" s="190">
        <f t="shared" si="183"/>
        <v>0</v>
      </c>
      <c r="BH531" s="210"/>
      <c r="BI531" s="188">
        <f t="shared" si="184"/>
        <v>0</v>
      </c>
      <c r="BJ531" s="189">
        <f t="shared" si="185"/>
        <v>0</v>
      </c>
      <c r="BK531" s="189">
        <f t="shared" si="186"/>
        <v>0</v>
      </c>
      <c r="BL531" s="190">
        <f t="shared" si="187"/>
        <v>0</v>
      </c>
      <c r="BM531" s="210"/>
      <c r="BN531" s="188">
        <f t="shared" si="188"/>
        <v>0</v>
      </c>
      <c r="BO531" s="189">
        <f t="shared" si="189"/>
        <v>0</v>
      </c>
      <c r="BP531" s="189">
        <f t="shared" si="190"/>
        <v>0</v>
      </c>
      <c r="BQ531" s="190">
        <f t="shared" si="191"/>
        <v>0</v>
      </c>
      <c r="BR531" s="210"/>
      <c r="BS531" s="192">
        <f t="shared" si="192"/>
        <v>0</v>
      </c>
      <c r="BT531" s="215">
        <f t="shared" si="193"/>
        <v>0</v>
      </c>
      <c r="BU531" s="216">
        <f t="shared" si="194"/>
        <v>0</v>
      </c>
      <c r="BV531" s="217">
        <f t="shared" si="195"/>
        <v>0</v>
      </c>
      <c r="BX531" s="192">
        <f t="shared" si="196"/>
        <v>0</v>
      </c>
      <c r="BY531" s="215">
        <f t="shared" si="197"/>
        <v>0</v>
      </c>
      <c r="BZ531" s="216">
        <f t="shared" si="198"/>
        <v>0</v>
      </c>
      <c r="CA531" s="217">
        <f t="shared" si="199"/>
        <v>0</v>
      </c>
      <c r="CC531" s="192">
        <f t="shared" si="200"/>
        <v>0</v>
      </c>
      <c r="CD531" s="215">
        <f t="shared" si="201"/>
        <v>0</v>
      </c>
      <c r="CE531" s="216">
        <f t="shared" si="202"/>
        <v>0</v>
      </c>
      <c r="CF531" s="217">
        <f t="shared" si="203"/>
        <v>0</v>
      </c>
      <c r="CH531" s="197">
        <f t="shared" si="204"/>
        <v>0</v>
      </c>
      <c r="CI531" s="19" t="str">
        <f t="shared" si="205"/>
        <v/>
      </c>
      <c r="CJ531" s="197">
        <f t="shared" si="206"/>
        <v>0</v>
      </c>
      <c r="CK531"/>
      <c r="CL531" s="197">
        <f t="shared" si="207"/>
        <v>0</v>
      </c>
      <c r="CM531" s="19" t="str">
        <f t="shared" si="208"/>
        <v/>
      </c>
      <c r="CN531" s="197">
        <f t="shared" si="209"/>
        <v>0</v>
      </c>
      <c r="CP531" s="197">
        <f t="shared" si="210"/>
        <v>0</v>
      </c>
      <c r="CQ531" s="19" t="str">
        <f t="shared" si="211"/>
        <v/>
      </c>
      <c r="CR531" s="197">
        <f t="shared" si="212"/>
        <v>0</v>
      </c>
    </row>
    <row r="532" spans="1:96" ht="15" customHeight="1" thickBot="1">
      <c r="A532" s="85"/>
      <c r="B532" s="87"/>
      <c r="C532" s="63" t="s">
        <v>86</v>
      </c>
      <c r="D532" s="354" t="str">
        <f t="shared" si="158"/>
        <v/>
      </c>
      <c r="E532" s="355"/>
      <c r="F532" s="355"/>
      <c r="G532" s="355"/>
      <c r="H532" s="355"/>
      <c r="I532" s="356"/>
      <c r="J532" s="261" t="str">
        <f t="shared" si="159"/>
        <v/>
      </c>
      <c r="K532" s="261" t="str">
        <f t="shared" si="160"/>
        <v/>
      </c>
      <c r="L532" s="261" t="str">
        <f t="shared" si="161"/>
        <v/>
      </c>
      <c r="M532" s="2"/>
      <c r="N532" s="2"/>
      <c r="O532" s="2"/>
      <c r="P532" s="2"/>
      <c r="Q532" s="2"/>
      <c r="R532" s="2"/>
      <c r="S532" s="2"/>
      <c r="T532" s="2"/>
      <c r="U532" s="2"/>
      <c r="V532" s="2"/>
      <c r="W532" s="2"/>
      <c r="X532" s="2"/>
      <c r="Y532" s="2"/>
      <c r="Z532" s="2"/>
      <c r="AA532" s="2"/>
      <c r="AB532" s="2"/>
      <c r="AC532" s="2"/>
      <c r="AD532" s="2"/>
      <c r="AG532" s="197">
        <f t="shared" si="162"/>
        <v>21</v>
      </c>
      <c r="AH532" s="210">
        <f t="shared" si="163"/>
        <v>0</v>
      </c>
      <c r="AJ532" s="188">
        <f t="shared" si="164"/>
        <v>0</v>
      </c>
      <c r="AK532" s="189">
        <f t="shared" si="165"/>
        <v>0</v>
      </c>
      <c r="AL532" s="189">
        <f t="shared" si="166"/>
        <v>0</v>
      </c>
      <c r="AM532" s="190">
        <f t="shared" si="167"/>
        <v>0</v>
      </c>
      <c r="AN532" s="210"/>
      <c r="AO532" s="188">
        <f t="shared" si="168"/>
        <v>0</v>
      </c>
      <c r="AP532" s="189">
        <f t="shared" si="169"/>
        <v>0</v>
      </c>
      <c r="AQ532" s="189">
        <f t="shared" si="170"/>
        <v>0</v>
      </c>
      <c r="AR532" s="190">
        <f t="shared" si="171"/>
        <v>0</v>
      </c>
      <c r="AT532" s="188">
        <f t="shared" si="172"/>
        <v>0</v>
      </c>
      <c r="AU532" s="189">
        <f t="shared" si="173"/>
        <v>0</v>
      </c>
      <c r="AV532" s="189">
        <f t="shared" si="174"/>
        <v>0</v>
      </c>
      <c r="AW532" s="190">
        <f t="shared" si="175"/>
        <v>0</v>
      </c>
      <c r="AY532" s="188">
        <f t="shared" si="176"/>
        <v>0</v>
      </c>
      <c r="AZ532" s="189">
        <f t="shared" si="177"/>
        <v>0</v>
      </c>
      <c r="BA532" s="189">
        <f t="shared" si="178"/>
        <v>0</v>
      </c>
      <c r="BB532" s="190">
        <f t="shared" si="179"/>
        <v>0</v>
      </c>
      <c r="BD532" s="188">
        <f t="shared" si="180"/>
        <v>0</v>
      </c>
      <c r="BE532" s="189">
        <f t="shared" si="181"/>
        <v>0</v>
      </c>
      <c r="BF532" s="189">
        <f t="shared" si="182"/>
        <v>0</v>
      </c>
      <c r="BG532" s="190">
        <f t="shared" si="183"/>
        <v>0</v>
      </c>
      <c r="BH532" s="210"/>
      <c r="BI532" s="188">
        <f t="shared" si="184"/>
        <v>0</v>
      </c>
      <c r="BJ532" s="189">
        <f t="shared" si="185"/>
        <v>0</v>
      </c>
      <c r="BK532" s="189">
        <f t="shared" si="186"/>
        <v>0</v>
      </c>
      <c r="BL532" s="190">
        <f t="shared" si="187"/>
        <v>0</v>
      </c>
      <c r="BM532" s="210"/>
      <c r="BN532" s="188">
        <f t="shared" si="188"/>
        <v>0</v>
      </c>
      <c r="BO532" s="189">
        <f t="shared" si="189"/>
        <v>0</v>
      </c>
      <c r="BP532" s="189">
        <f t="shared" si="190"/>
        <v>0</v>
      </c>
      <c r="BQ532" s="190">
        <f t="shared" si="191"/>
        <v>0</v>
      </c>
      <c r="BR532" s="210"/>
      <c r="BS532" s="192">
        <f t="shared" si="192"/>
        <v>0</v>
      </c>
      <c r="BT532" s="215">
        <f t="shared" si="193"/>
        <v>0</v>
      </c>
      <c r="BU532" s="216">
        <f t="shared" si="194"/>
        <v>0</v>
      </c>
      <c r="BV532" s="217">
        <f t="shared" si="195"/>
        <v>0</v>
      </c>
      <c r="BX532" s="192">
        <f t="shared" si="196"/>
        <v>0</v>
      </c>
      <c r="BY532" s="215">
        <f t="shared" si="197"/>
        <v>0</v>
      </c>
      <c r="BZ532" s="216">
        <f t="shared" si="198"/>
        <v>0</v>
      </c>
      <c r="CA532" s="217">
        <f t="shared" si="199"/>
        <v>0</v>
      </c>
      <c r="CC532" s="192">
        <f t="shared" si="200"/>
        <v>0</v>
      </c>
      <c r="CD532" s="215">
        <f t="shared" si="201"/>
        <v>0</v>
      </c>
      <c r="CE532" s="216">
        <f t="shared" si="202"/>
        <v>0</v>
      </c>
      <c r="CF532" s="217">
        <f t="shared" si="203"/>
        <v>0</v>
      </c>
      <c r="CH532" s="197">
        <f t="shared" si="204"/>
        <v>0</v>
      </c>
      <c r="CI532" s="19" t="str">
        <f t="shared" si="205"/>
        <v/>
      </c>
      <c r="CJ532" s="197">
        <f t="shared" si="206"/>
        <v>0</v>
      </c>
      <c r="CK532"/>
      <c r="CL532" s="197">
        <f t="shared" si="207"/>
        <v>0</v>
      </c>
      <c r="CM532" s="19" t="str">
        <f t="shared" si="208"/>
        <v/>
      </c>
      <c r="CN532" s="197">
        <f t="shared" si="209"/>
        <v>0</v>
      </c>
      <c r="CP532" s="197">
        <f t="shared" si="210"/>
        <v>0</v>
      </c>
      <c r="CQ532" s="19" t="str">
        <f t="shared" si="211"/>
        <v/>
      </c>
      <c r="CR532" s="197">
        <f t="shared" si="212"/>
        <v>0</v>
      </c>
    </row>
    <row r="533" spans="1:96" ht="15" customHeight="1" thickBot="1">
      <c r="A533" s="85"/>
      <c r="B533" s="87"/>
      <c r="C533" s="63" t="s">
        <v>87</v>
      </c>
      <c r="D533" s="354" t="str">
        <f t="shared" si="158"/>
        <v/>
      </c>
      <c r="E533" s="355"/>
      <c r="F533" s="355"/>
      <c r="G533" s="355"/>
      <c r="H533" s="355"/>
      <c r="I533" s="356"/>
      <c r="J533" s="261" t="str">
        <f t="shared" si="159"/>
        <v/>
      </c>
      <c r="K533" s="261" t="str">
        <f t="shared" si="160"/>
        <v/>
      </c>
      <c r="L533" s="261" t="str">
        <f t="shared" si="161"/>
        <v/>
      </c>
      <c r="M533" s="2"/>
      <c r="N533" s="2"/>
      <c r="O533" s="2"/>
      <c r="P533" s="2"/>
      <c r="Q533" s="2"/>
      <c r="R533" s="2"/>
      <c r="S533" s="2"/>
      <c r="T533" s="2"/>
      <c r="U533" s="2"/>
      <c r="V533" s="2"/>
      <c r="W533" s="2"/>
      <c r="X533" s="2"/>
      <c r="Y533" s="2"/>
      <c r="Z533" s="2"/>
      <c r="AA533" s="2"/>
      <c r="AB533" s="2"/>
      <c r="AC533" s="2"/>
      <c r="AD533" s="2"/>
      <c r="AG533" s="197">
        <f t="shared" si="162"/>
        <v>21</v>
      </c>
      <c r="AH533" s="210">
        <f t="shared" si="163"/>
        <v>0</v>
      </c>
      <c r="AJ533" s="188">
        <f t="shared" si="164"/>
        <v>0</v>
      </c>
      <c r="AK533" s="189">
        <f t="shared" si="165"/>
        <v>0</v>
      </c>
      <c r="AL533" s="189">
        <f t="shared" si="166"/>
        <v>0</v>
      </c>
      <c r="AM533" s="190">
        <f t="shared" si="167"/>
        <v>0</v>
      </c>
      <c r="AN533" s="210"/>
      <c r="AO533" s="188">
        <f t="shared" si="168"/>
        <v>0</v>
      </c>
      <c r="AP533" s="189">
        <f t="shared" si="169"/>
        <v>0</v>
      </c>
      <c r="AQ533" s="189">
        <f t="shared" si="170"/>
        <v>0</v>
      </c>
      <c r="AR533" s="190">
        <f t="shared" si="171"/>
        <v>0</v>
      </c>
      <c r="AT533" s="188">
        <f t="shared" si="172"/>
        <v>0</v>
      </c>
      <c r="AU533" s="189">
        <f t="shared" si="173"/>
        <v>0</v>
      </c>
      <c r="AV533" s="189">
        <f t="shared" si="174"/>
        <v>0</v>
      </c>
      <c r="AW533" s="190">
        <f t="shared" si="175"/>
        <v>0</v>
      </c>
      <c r="AY533" s="188">
        <f t="shared" si="176"/>
        <v>0</v>
      </c>
      <c r="AZ533" s="189">
        <f t="shared" si="177"/>
        <v>0</v>
      </c>
      <c r="BA533" s="189">
        <f t="shared" si="178"/>
        <v>0</v>
      </c>
      <c r="BB533" s="190">
        <f t="shared" si="179"/>
        <v>0</v>
      </c>
      <c r="BD533" s="188">
        <f t="shared" si="180"/>
        <v>0</v>
      </c>
      <c r="BE533" s="189">
        <f t="shared" si="181"/>
        <v>0</v>
      </c>
      <c r="BF533" s="189">
        <f t="shared" si="182"/>
        <v>0</v>
      </c>
      <c r="BG533" s="190">
        <f t="shared" si="183"/>
        <v>0</v>
      </c>
      <c r="BH533" s="210"/>
      <c r="BI533" s="188">
        <f t="shared" si="184"/>
        <v>0</v>
      </c>
      <c r="BJ533" s="189">
        <f t="shared" si="185"/>
        <v>0</v>
      </c>
      <c r="BK533" s="189">
        <f t="shared" si="186"/>
        <v>0</v>
      </c>
      <c r="BL533" s="190">
        <f t="shared" si="187"/>
        <v>0</v>
      </c>
      <c r="BM533" s="210"/>
      <c r="BN533" s="188">
        <f t="shared" si="188"/>
        <v>0</v>
      </c>
      <c r="BO533" s="189">
        <f t="shared" si="189"/>
        <v>0</v>
      </c>
      <c r="BP533" s="189">
        <f t="shared" si="190"/>
        <v>0</v>
      </c>
      <c r="BQ533" s="190">
        <f t="shared" si="191"/>
        <v>0</v>
      </c>
      <c r="BR533" s="210"/>
      <c r="BS533" s="192">
        <f t="shared" si="192"/>
        <v>0</v>
      </c>
      <c r="BT533" s="215">
        <f t="shared" si="193"/>
        <v>0</v>
      </c>
      <c r="BU533" s="216">
        <f t="shared" si="194"/>
        <v>0</v>
      </c>
      <c r="BV533" s="217">
        <f t="shared" si="195"/>
        <v>0</v>
      </c>
      <c r="BX533" s="192">
        <f t="shared" si="196"/>
        <v>0</v>
      </c>
      <c r="BY533" s="215">
        <f t="shared" si="197"/>
        <v>0</v>
      </c>
      <c r="BZ533" s="216">
        <f t="shared" si="198"/>
        <v>0</v>
      </c>
      <c r="CA533" s="217">
        <f t="shared" si="199"/>
        <v>0</v>
      </c>
      <c r="CC533" s="192">
        <f t="shared" si="200"/>
        <v>0</v>
      </c>
      <c r="CD533" s="215">
        <f t="shared" si="201"/>
        <v>0</v>
      </c>
      <c r="CE533" s="216">
        <f t="shared" si="202"/>
        <v>0</v>
      </c>
      <c r="CF533" s="217">
        <f t="shared" si="203"/>
        <v>0</v>
      </c>
      <c r="CH533" s="197">
        <f t="shared" si="204"/>
        <v>0</v>
      </c>
      <c r="CI533" s="19" t="str">
        <f t="shared" si="205"/>
        <v/>
      </c>
      <c r="CJ533" s="197">
        <f t="shared" si="206"/>
        <v>0</v>
      </c>
      <c r="CK533"/>
      <c r="CL533" s="197">
        <f t="shared" si="207"/>
        <v>0</v>
      </c>
      <c r="CM533" s="19" t="str">
        <f t="shared" si="208"/>
        <v/>
      </c>
      <c r="CN533" s="197">
        <f t="shared" si="209"/>
        <v>0</v>
      </c>
      <c r="CP533" s="197">
        <f t="shared" si="210"/>
        <v>0</v>
      </c>
      <c r="CQ533" s="19" t="str">
        <f t="shared" si="211"/>
        <v/>
      </c>
      <c r="CR533" s="197">
        <f t="shared" si="212"/>
        <v>0</v>
      </c>
    </row>
    <row r="534" spans="1:96" ht="15" customHeight="1" thickBot="1">
      <c r="A534" s="85"/>
      <c r="B534" s="87"/>
      <c r="C534" s="63" t="s">
        <v>88</v>
      </c>
      <c r="D534" s="354" t="str">
        <f t="shared" si="158"/>
        <v/>
      </c>
      <c r="E534" s="355"/>
      <c r="F534" s="355"/>
      <c r="G534" s="355"/>
      <c r="H534" s="355"/>
      <c r="I534" s="356"/>
      <c r="J534" s="261" t="str">
        <f t="shared" si="159"/>
        <v/>
      </c>
      <c r="K534" s="261" t="str">
        <f t="shared" si="160"/>
        <v/>
      </c>
      <c r="L534" s="261" t="str">
        <f t="shared" si="161"/>
        <v/>
      </c>
      <c r="M534" s="2"/>
      <c r="N534" s="2"/>
      <c r="O534" s="2"/>
      <c r="P534" s="2"/>
      <c r="Q534" s="2"/>
      <c r="R534" s="2"/>
      <c r="S534" s="2"/>
      <c r="T534" s="2"/>
      <c r="U534" s="2"/>
      <c r="V534" s="2"/>
      <c r="W534" s="2"/>
      <c r="X534" s="2"/>
      <c r="Y534" s="2"/>
      <c r="Z534" s="2"/>
      <c r="AA534" s="2"/>
      <c r="AB534" s="2"/>
      <c r="AC534" s="2"/>
      <c r="AD534" s="2"/>
      <c r="AG534" s="197">
        <f t="shared" si="162"/>
        <v>21</v>
      </c>
      <c r="AH534" s="210">
        <f t="shared" si="163"/>
        <v>0</v>
      </c>
      <c r="AJ534" s="188">
        <f t="shared" si="164"/>
        <v>0</v>
      </c>
      <c r="AK534" s="189">
        <f t="shared" si="165"/>
        <v>0</v>
      </c>
      <c r="AL534" s="189">
        <f t="shared" si="166"/>
        <v>0</v>
      </c>
      <c r="AM534" s="190">
        <f t="shared" si="167"/>
        <v>0</v>
      </c>
      <c r="AN534" s="210"/>
      <c r="AO534" s="188">
        <f t="shared" si="168"/>
        <v>0</v>
      </c>
      <c r="AP534" s="189">
        <f t="shared" si="169"/>
        <v>0</v>
      </c>
      <c r="AQ534" s="189">
        <f t="shared" si="170"/>
        <v>0</v>
      </c>
      <c r="AR534" s="190">
        <f t="shared" si="171"/>
        <v>0</v>
      </c>
      <c r="AT534" s="188">
        <f t="shared" si="172"/>
        <v>0</v>
      </c>
      <c r="AU534" s="189">
        <f t="shared" si="173"/>
        <v>0</v>
      </c>
      <c r="AV534" s="189">
        <f t="shared" si="174"/>
        <v>0</v>
      </c>
      <c r="AW534" s="190">
        <f t="shared" si="175"/>
        <v>0</v>
      </c>
      <c r="AY534" s="188">
        <f t="shared" si="176"/>
        <v>0</v>
      </c>
      <c r="AZ534" s="189">
        <f t="shared" si="177"/>
        <v>0</v>
      </c>
      <c r="BA534" s="189">
        <f t="shared" si="178"/>
        <v>0</v>
      </c>
      <c r="BB534" s="190">
        <f t="shared" si="179"/>
        <v>0</v>
      </c>
      <c r="BD534" s="188">
        <f t="shared" si="180"/>
        <v>0</v>
      </c>
      <c r="BE534" s="189">
        <f t="shared" si="181"/>
        <v>0</v>
      </c>
      <c r="BF534" s="189">
        <f t="shared" si="182"/>
        <v>0</v>
      </c>
      <c r="BG534" s="190">
        <f t="shared" si="183"/>
        <v>0</v>
      </c>
      <c r="BH534" s="210"/>
      <c r="BI534" s="188">
        <f t="shared" si="184"/>
        <v>0</v>
      </c>
      <c r="BJ534" s="189">
        <f t="shared" si="185"/>
        <v>0</v>
      </c>
      <c r="BK534" s="189">
        <f t="shared" si="186"/>
        <v>0</v>
      </c>
      <c r="BL534" s="190">
        <f t="shared" si="187"/>
        <v>0</v>
      </c>
      <c r="BM534" s="210"/>
      <c r="BN534" s="188">
        <f t="shared" si="188"/>
        <v>0</v>
      </c>
      <c r="BO534" s="189">
        <f t="shared" si="189"/>
        <v>0</v>
      </c>
      <c r="BP534" s="189">
        <f t="shared" si="190"/>
        <v>0</v>
      </c>
      <c r="BQ534" s="190">
        <f t="shared" si="191"/>
        <v>0</v>
      </c>
      <c r="BR534" s="210"/>
      <c r="BS534" s="192">
        <f t="shared" si="192"/>
        <v>0</v>
      </c>
      <c r="BT534" s="215">
        <f t="shared" si="193"/>
        <v>0</v>
      </c>
      <c r="BU534" s="216">
        <f t="shared" si="194"/>
        <v>0</v>
      </c>
      <c r="BV534" s="217">
        <f t="shared" si="195"/>
        <v>0</v>
      </c>
      <c r="BX534" s="192">
        <f t="shared" si="196"/>
        <v>0</v>
      </c>
      <c r="BY534" s="215">
        <f t="shared" si="197"/>
        <v>0</v>
      </c>
      <c r="BZ534" s="216">
        <f t="shared" si="198"/>
        <v>0</v>
      </c>
      <c r="CA534" s="217">
        <f t="shared" si="199"/>
        <v>0</v>
      </c>
      <c r="CC534" s="192">
        <f t="shared" si="200"/>
        <v>0</v>
      </c>
      <c r="CD534" s="215">
        <f t="shared" si="201"/>
        <v>0</v>
      </c>
      <c r="CE534" s="216">
        <f t="shared" si="202"/>
        <v>0</v>
      </c>
      <c r="CF534" s="217">
        <f t="shared" si="203"/>
        <v>0</v>
      </c>
      <c r="CH534" s="197">
        <f t="shared" si="204"/>
        <v>0</v>
      </c>
      <c r="CI534" s="19" t="str">
        <f t="shared" si="205"/>
        <v/>
      </c>
      <c r="CJ534" s="197">
        <f t="shared" si="206"/>
        <v>0</v>
      </c>
      <c r="CK534"/>
      <c r="CL534" s="197">
        <f t="shared" si="207"/>
        <v>0</v>
      </c>
      <c r="CM534" s="19" t="str">
        <f t="shared" si="208"/>
        <v/>
      </c>
      <c r="CN534" s="197">
        <f t="shared" si="209"/>
        <v>0</v>
      </c>
      <c r="CP534" s="197">
        <f t="shared" si="210"/>
        <v>0</v>
      </c>
      <c r="CQ534" s="19" t="str">
        <f t="shared" si="211"/>
        <v/>
      </c>
      <c r="CR534" s="197">
        <f t="shared" si="212"/>
        <v>0</v>
      </c>
    </row>
    <row r="535" spans="1:96" ht="15" customHeight="1" thickBot="1">
      <c r="A535" s="85"/>
      <c r="B535" s="87"/>
      <c r="C535" s="63" t="s">
        <v>89</v>
      </c>
      <c r="D535" s="354" t="str">
        <f t="shared" si="158"/>
        <v/>
      </c>
      <c r="E535" s="355"/>
      <c r="F535" s="355"/>
      <c r="G535" s="355"/>
      <c r="H535" s="355"/>
      <c r="I535" s="356"/>
      <c r="J535" s="261" t="str">
        <f t="shared" si="159"/>
        <v/>
      </c>
      <c r="K535" s="261" t="str">
        <f t="shared" si="160"/>
        <v/>
      </c>
      <c r="L535" s="261" t="str">
        <f t="shared" si="161"/>
        <v/>
      </c>
      <c r="M535" s="2"/>
      <c r="N535" s="2"/>
      <c r="O535" s="2"/>
      <c r="P535" s="2"/>
      <c r="Q535" s="2"/>
      <c r="R535" s="2"/>
      <c r="S535" s="2"/>
      <c r="T535" s="2"/>
      <c r="U535" s="2"/>
      <c r="V535" s="2"/>
      <c r="W535" s="2"/>
      <c r="X535" s="2"/>
      <c r="Y535" s="2"/>
      <c r="Z535" s="2"/>
      <c r="AA535" s="2"/>
      <c r="AB535" s="2"/>
      <c r="AC535" s="2"/>
      <c r="AD535" s="2"/>
      <c r="AG535" s="197">
        <f t="shared" si="162"/>
        <v>21</v>
      </c>
      <c r="AH535" s="210">
        <f t="shared" si="163"/>
        <v>0</v>
      </c>
      <c r="AJ535" s="188">
        <f t="shared" si="164"/>
        <v>0</v>
      </c>
      <c r="AK535" s="189">
        <f t="shared" si="165"/>
        <v>0</v>
      </c>
      <c r="AL535" s="189">
        <f t="shared" si="166"/>
        <v>0</v>
      </c>
      <c r="AM535" s="190">
        <f t="shared" si="167"/>
        <v>0</v>
      </c>
      <c r="AN535" s="210"/>
      <c r="AO535" s="188">
        <f t="shared" si="168"/>
        <v>0</v>
      </c>
      <c r="AP535" s="189">
        <f t="shared" si="169"/>
        <v>0</v>
      </c>
      <c r="AQ535" s="189">
        <f t="shared" si="170"/>
        <v>0</v>
      </c>
      <c r="AR535" s="190">
        <f t="shared" si="171"/>
        <v>0</v>
      </c>
      <c r="AT535" s="188">
        <f t="shared" si="172"/>
        <v>0</v>
      </c>
      <c r="AU535" s="189">
        <f t="shared" si="173"/>
        <v>0</v>
      </c>
      <c r="AV535" s="189">
        <f t="shared" si="174"/>
        <v>0</v>
      </c>
      <c r="AW535" s="190">
        <f t="shared" si="175"/>
        <v>0</v>
      </c>
      <c r="AY535" s="188">
        <f t="shared" si="176"/>
        <v>0</v>
      </c>
      <c r="AZ535" s="189">
        <f t="shared" si="177"/>
        <v>0</v>
      </c>
      <c r="BA535" s="189">
        <f t="shared" si="178"/>
        <v>0</v>
      </c>
      <c r="BB535" s="190">
        <f t="shared" si="179"/>
        <v>0</v>
      </c>
      <c r="BD535" s="188">
        <f t="shared" si="180"/>
        <v>0</v>
      </c>
      <c r="BE535" s="189">
        <f t="shared" si="181"/>
        <v>0</v>
      </c>
      <c r="BF535" s="189">
        <f t="shared" si="182"/>
        <v>0</v>
      </c>
      <c r="BG535" s="190">
        <f t="shared" si="183"/>
        <v>0</v>
      </c>
      <c r="BH535" s="210"/>
      <c r="BI535" s="188">
        <f t="shared" si="184"/>
        <v>0</v>
      </c>
      <c r="BJ535" s="189">
        <f t="shared" si="185"/>
        <v>0</v>
      </c>
      <c r="BK535" s="189">
        <f t="shared" si="186"/>
        <v>0</v>
      </c>
      <c r="BL535" s="190">
        <f t="shared" si="187"/>
        <v>0</v>
      </c>
      <c r="BM535" s="210"/>
      <c r="BN535" s="188">
        <f t="shared" si="188"/>
        <v>0</v>
      </c>
      <c r="BO535" s="189">
        <f t="shared" si="189"/>
        <v>0</v>
      </c>
      <c r="BP535" s="189">
        <f t="shared" si="190"/>
        <v>0</v>
      </c>
      <c r="BQ535" s="190">
        <f t="shared" si="191"/>
        <v>0</v>
      </c>
      <c r="BR535" s="210"/>
      <c r="BS535" s="192">
        <f t="shared" si="192"/>
        <v>0</v>
      </c>
      <c r="BT535" s="215">
        <f t="shared" si="193"/>
        <v>0</v>
      </c>
      <c r="BU535" s="216">
        <f t="shared" si="194"/>
        <v>0</v>
      </c>
      <c r="BV535" s="217">
        <f t="shared" si="195"/>
        <v>0</v>
      </c>
      <c r="BX535" s="192">
        <f t="shared" si="196"/>
        <v>0</v>
      </c>
      <c r="BY535" s="215">
        <f t="shared" si="197"/>
        <v>0</v>
      </c>
      <c r="BZ535" s="216">
        <f t="shared" si="198"/>
        <v>0</v>
      </c>
      <c r="CA535" s="217">
        <f t="shared" si="199"/>
        <v>0</v>
      </c>
      <c r="CC535" s="192">
        <f t="shared" si="200"/>
        <v>0</v>
      </c>
      <c r="CD535" s="215">
        <f t="shared" si="201"/>
        <v>0</v>
      </c>
      <c r="CE535" s="216">
        <f t="shared" si="202"/>
        <v>0</v>
      </c>
      <c r="CF535" s="217">
        <f t="shared" si="203"/>
        <v>0</v>
      </c>
      <c r="CH535" s="197">
        <f t="shared" si="204"/>
        <v>0</v>
      </c>
      <c r="CI535" s="19" t="str">
        <f t="shared" si="205"/>
        <v/>
      </c>
      <c r="CJ535" s="197">
        <f t="shared" si="206"/>
        <v>0</v>
      </c>
      <c r="CK535"/>
      <c r="CL535" s="197">
        <f t="shared" si="207"/>
        <v>0</v>
      </c>
      <c r="CM535" s="19" t="str">
        <f t="shared" si="208"/>
        <v/>
      </c>
      <c r="CN535" s="197">
        <f t="shared" si="209"/>
        <v>0</v>
      </c>
      <c r="CP535" s="197">
        <f t="shared" si="210"/>
        <v>0</v>
      </c>
      <c r="CQ535" s="19" t="str">
        <f t="shared" si="211"/>
        <v/>
      </c>
      <c r="CR535" s="197">
        <f t="shared" si="212"/>
        <v>0</v>
      </c>
    </row>
    <row r="536" spans="1:96" ht="15" customHeight="1" thickBot="1">
      <c r="A536" s="85"/>
      <c r="B536" s="87"/>
      <c r="C536" s="63" t="s">
        <v>90</v>
      </c>
      <c r="D536" s="354" t="str">
        <f t="shared" si="158"/>
        <v/>
      </c>
      <c r="E536" s="355"/>
      <c r="F536" s="355"/>
      <c r="G536" s="355"/>
      <c r="H536" s="355"/>
      <c r="I536" s="356"/>
      <c r="J536" s="261" t="str">
        <f t="shared" si="159"/>
        <v/>
      </c>
      <c r="K536" s="261" t="str">
        <f t="shared" si="160"/>
        <v/>
      </c>
      <c r="L536" s="261" t="str">
        <f t="shared" si="161"/>
        <v/>
      </c>
      <c r="M536" s="2"/>
      <c r="N536" s="2"/>
      <c r="O536" s="2"/>
      <c r="P536" s="2"/>
      <c r="Q536" s="2"/>
      <c r="R536" s="2"/>
      <c r="S536" s="2"/>
      <c r="T536" s="2"/>
      <c r="U536" s="2"/>
      <c r="V536" s="2"/>
      <c r="W536" s="2"/>
      <c r="X536" s="2"/>
      <c r="Y536" s="2"/>
      <c r="Z536" s="2"/>
      <c r="AA536" s="2"/>
      <c r="AB536" s="2"/>
      <c r="AC536" s="2"/>
      <c r="AD536" s="2"/>
      <c r="AG536" s="197">
        <f t="shared" si="162"/>
        <v>21</v>
      </c>
      <c r="AH536" s="210">
        <f t="shared" si="163"/>
        <v>0</v>
      </c>
      <c r="AJ536" s="188">
        <f t="shared" si="164"/>
        <v>0</v>
      </c>
      <c r="AK536" s="189">
        <f t="shared" si="165"/>
        <v>0</v>
      </c>
      <c r="AL536" s="189">
        <f t="shared" si="166"/>
        <v>0</v>
      </c>
      <c r="AM536" s="190">
        <f t="shared" si="167"/>
        <v>0</v>
      </c>
      <c r="AN536" s="210"/>
      <c r="AO536" s="188">
        <f t="shared" si="168"/>
        <v>0</v>
      </c>
      <c r="AP536" s="189">
        <f t="shared" si="169"/>
        <v>0</v>
      </c>
      <c r="AQ536" s="189">
        <f t="shared" si="170"/>
        <v>0</v>
      </c>
      <c r="AR536" s="190">
        <f t="shared" si="171"/>
        <v>0</v>
      </c>
      <c r="AT536" s="188">
        <f t="shared" si="172"/>
        <v>0</v>
      </c>
      <c r="AU536" s="189">
        <f t="shared" si="173"/>
        <v>0</v>
      </c>
      <c r="AV536" s="189">
        <f t="shared" si="174"/>
        <v>0</v>
      </c>
      <c r="AW536" s="190">
        <f t="shared" si="175"/>
        <v>0</v>
      </c>
      <c r="AY536" s="188">
        <f t="shared" si="176"/>
        <v>0</v>
      </c>
      <c r="AZ536" s="189">
        <f t="shared" si="177"/>
        <v>0</v>
      </c>
      <c r="BA536" s="189">
        <f t="shared" si="178"/>
        <v>0</v>
      </c>
      <c r="BB536" s="190">
        <f t="shared" si="179"/>
        <v>0</v>
      </c>
      <c r="BD536" s="188">
        <f t="shared" si="180"/>
        <v>0</v>
      </c>
      <c r="BE536" s="189">
        <f t="shared" si="181"/>
        <v>0</v>
      </c>
      <c r="BF536" s="189">
        <f t="shared" si="182"/>
        <v>0</v>
      </c>
      <c r="BG536" s="190">
        <f t="shared" si="183"/>
        <v>0</v>
      </c>
      <c r="BH536" s="210"/>
      <c r="BI536" s="188">
        <f t="shared" si="184"/>
        <v>0</v>
      </c>
      <c r="BJ536" s="189">
        <f t="shared" si="185"/>
        <v>0</v>
      </c>
      <c r="BK536" s="189">
        <f t="shared" si="186"/>
        <v>0</v>
      </c>
      <c r="BL536" s="190">
        <f t="shared" si="187"/>
        <v>0</v>
      </c>
      <c r="BM536" s="210"/>
      <c r="BN536" s="188">
        <f t="shared" si="188"/>
        <v>0</v>
      </c>
      <c r="BO536" s="189">
        <f t="shared" si="189"/>
        <v>0</v>
      </c>
      <c r="BP536" s="189">
        <f t="shared" si="190"/>
        <v>0</v>
      </c>
      <c r="BQ536" s="190">
        <f t="shared" si="191"/>
        <v>0</v>
      </c>
      <c r="BR536" s="210"/>
      <c r="BS536" s="192">
        <f t="shared" si="192"/>
        <v>0</v>
      </c>
      <c r="BT536" s="215">
        <f t="shared" si="193"/>
        <v>0</v>
      </c>
      <c r="BU536" s="216">
        <f t="shared" si="194"/>
        <v>0</v>
      </c>
      <c r="BV536" s="217">
        <f t="shared" si="195"/>
        <v>0</v>
      </c>
      <c r="BX536" s="192">
        <f t="shared" si="196"/>
        <v>0</v>
      </c>
      <c r="BY536" s="215">
        <f t="shared" si="197"/>
        <v>0</v>
      </c>
      <c r="BZ536" s="216">
        <f t="shared" si="198"/>
        <v>0</v>
      </c>
      <c r="CA536" s="217">
        <f t="shared" si="199"/>
        <v>0</v>
      </c>
      <c r="CC536" s="192">
        <f t="shared" si="200"/>
        <v>0</v>
      </c>
      <c r="CD536" s="215">
        <f t="shared" si="201"/>
        <v>0</v>
      </c>
      <c r="CE536" s="216">
        <f t="shared" si="202"/>
        <v>0</v>
      </c>
      <c r="CF536" s="217">
        <f t="shared" si="203"/>
        <v>0</v>
      </c>
      <c r="CH536" s="197">
        <f t="shared" si="204"/>
        <v>0</v>
      </c>
      <c r="CI536" s="19" t="str">
        <f t="shared" si="205"/>
        <v/>
      </c>
      <c r="CJ536" s="197">
        <f t="shared" si="206"/>
        <v>0</v>
      </c>
      <c r="CK536"/>
      <c r="CL536" s="197">
        <f t="shared" si="207"/>
        <v>0</v>
      </c>
      <c r="CM536" s="19" t="str">
        <f t="shared" si="208"/>
        <v/>
      </c>
      <c r="CN536" s="197">
        <f t="shared" si="209"/>
        <v>0</v>
      </c>
      <c r="CP536" s="197">
        <f t="shared" si="210"/>
        <v>0</v>
      </c>
      <c r="CQ536" s="19" t="str">
        <f t="shared" si="211"/>
        <v/>
      </c>
      <c r="CR536" s="197">
        <f t="shared" si="212"/>
        <v>0</v>
      </c>
    </row>
    <row r="537" spans="1:96" ht="15" customHeight="1" thickBot="1">
      <c r="A537" s="85"/>
      <c r="B537" s="87"/>
      <c r="C537" s="63" t="s">
        <v>91</v>
      </c>
      <c r="D537" s="354" t="str">
        <f t="shared" si="158"/>
        <v/>
      </c>
      <c r="E537" s="355"/>
      <c r="F537" s="355"/>
      <c r="G537" s="355"/>
      <c r="H537" s="355"/>
      <c r="I537" s="356"/>
      <c r="J537" s="261" t="str">
        <f t="shared" si="159"/>
        <v/>
      </c>
      <c r="K537" s="261" t="str">
        <f t="shared" si="160"/>
        <v/>
      </c>
      <c r="L537" s="261" t="str">
        <f t="shared" si="161"/>
        <v/>
      </c>
      <c r="M537" s="2"/>
      <c r="N537" s="2"/>
      <c r="O537" s="2"/>
      <c r="P537" s="2"/>
      <c r="Q537" s="2"/>
      <c r="R537" s="2"/>
      <c r="S537" s="2"/>
      <c r="T537" s="2"/>
      <c r="U537" s="2"/>
      <c r="V537" s="2"/>
      <c r="W537" s="2"/>
      <c r="X537" s="2"/>
      <c r="Y537" s="2"/>
      <c r="Z537" s="2"/>
      <c r="AA537" s="2"/>
      <c r="AB537" s="2"/>
      <c r="AC537" s="2"/>
      <c r="AD537" s="2"/>
      <c r="AG537" s="197">
        <f t="shared" si="162"/>
        <v>21</v>
      </c>
      <c r="AH537" s="210">
        <f t="shared" si="163"/>
        <v>0</v>
      </c>
      <c r="AJ537" s="188">
        <f t="shared" si="164"/>
        <v>0</v>
      </c>
      <c r="AK537" s="189">
        <f t="shared" si="165"/>
        <v>0</v>
      </c>
      <c r="AL537" s="189">
        <f t="shared" si="166"/>
        <v>0</v>
      </c>
      <c r="AM537" s="190">
        <f t="shared" si="167"/>
        <v>0</v>
      </c>
      <c r="AN537" s="210"/>
      <c r="AO537" s="188">
        <f t="shared" si="168"/>
        <v>0</v>
      </c>
      <c r="AP537" s="189">
        <f t="shared" si="169"/>
        <v>0</v>
      </c>
      <c r="AQ537" s="189">
        <f t="shared" si="170"/>
        <v>0</v>
      </c>
      <c r="AR537" s="190">
        <f t="shared" si="171"/>
        <v>0</v>
      </c>
      <c r="AT537" s="188">
        <f t="shared" si="172"/>
        <v>0</v>
      </c>
      <c r="AU537" s="189">
        <f t="shared" si="173"/>
        <v>0</v>
      </c>
      <c r="AV537" s="189">
        <f t="shared" si="174"/>
        <v>0</v>
      </c>
      <c r="AW537" s="190">
        <f t="shared" si="175"/>
        <v>0</v>
      </c>
      <c r="AY537" s="188">
        <f t="shared" si="176"/>
        <v>0</v>
      </c>
      <c r="AZ537" s="189">
        <f t="shared" si="177"/>
        <v>0</v>
      </c>
      <c r="BA537" s="189">
        <f t="shared" si="178"/>
        <v>0</v>
      </c>
      <c r="BB537" s="190">
        <f t="shared" si="179"/>
        <v>0</v>
      </c>
      <c r="BD537" s="188">
        <f t="shared" si="180"/>
        <v>0</v>
      </c>
      <c r="BE537" s="189">
        <f t="shared" si="181"/>
        <v>0</v>
      </c>
      <c r="BF537" s="189">
        <f t="shared" si="182"/>
        <v>0</v>
      </c>
      <c r="BG537" s="190">
        <f t="shared" si="183"/>
        <v>0</v>
      </c>
      <c r="BH537" s="210"/>
      <c r="BI537" s="188">
        <f t="shared" si="184"/>
        <v>0</v>
      </c>
      <c r="BJ537" s="189">
        <f t="shared" si="185"/>
        <v>0</v>
      </c>
      <c r="BK537" s="189">
        <f t="shared" si="186"/>
        <v>0</v>
      </c>
      <c r="BL537" s="190">
        <f t="shared" si="187"/>
        <v>0</v>
      </c>
      <c r="BM537" s="210"/>
      <c r="BN537" s="188">
        <f t="shared" si="188"/>
        <v>0</v>
      </c>
      <c r="BO537" s="189">
        <f t="shared" si="189"/>
        <v>0</v>
      </c>
      <c r="BP537" s="189">
        <f t="shared" si="190"/>
        <v>0</v>
      </c>
      <c r="BQ537" s="190">
        <f t="shared" si="191"/>
        <v>0</v>
      </c>
      <c r="BR537" s="210"/>
      <c r="BS537" s="192">
        <f t="shared" si="192"/>
        <v>0</v>
      </c>
      <c r="BT537" s="215">
        <f t="shared" si="193"/>
        <v>0</v>
      </c>
      <c r="BU537" s="216">
        <f t="shared" si="194"/>
        <v>0</v>
      </c>
      <c r="BV537" s="217">
        <f t="shared" si="195"/>
        <v>0</v>
      </c>
      <c r="BX537" s="192">
        <f t="shared" si="196"/>
        <v>0</v>
      </c>
      <c r="BY537" s="215">
        <f t="shared" si="197"/>
        <v>0</v>
      </c>
      <c r="BZ537" s="216">
        <f t="shared" si="198"/>
        <v>0</v>
      </c>
      <c r="CA537" s="217">
        <f t="shared" si="199"/>
        <v>0</v>
      </c>
      <c r="CC537" s="192">
        <f t="shared" si="200"/>
        <v>0</v>
      </c>
      <c r="CD537" s="215">
        <f t="shared" si="201"/>
        <v>0</v>
      </c>
      <c r="CE537" s="216">
        <f t="shared" si="202"/>
        <v>0</v>
      </c>
      <c r="CF537" s="217">
        <f t="shared" si="203"/>
        <v>0</v>
      </c>
      <c r="CH537" s="197">
        <f t="shared" si="204"/>
        <v>0</v>
      </c>
      <c r="CI537" s="19" t="str">
        <f t="shared" si="205"/>
        <v/>
      </c>
      <c r="CJ537" s="197">
        <f t="shared" si="206"/>
        <v>0</v>
      </c>
      <c r="CK537"/>
      <c r="CL537" s="197">
        <f t="shared" si="207"/>
        <v>0</v>
      </c>
      <c r="CM537" s="19" t="str">
        <f t="shared" si="208"/>
        <v/>
      </c>
      <c r="CN537" s="197">
        <f t="shared" si="209"/>
        <v>0</v>
      </c>
      <c r="CP537" s="197">
        <f t="shared" si="210"/>
        <v>0</v>
      </c>
      <c r="CQ537" s="19" t="str">
        <f t="shared" si="211"/>
        <v/>
      </c>
      <c r="CR537" s="197">
        <f t="shared" si="212"/>
        <v>0</v>
      </c>
    </row>
    <row r="538" spans="1:96" ht="15" customHeight="1" thickBot="1">
      <c r="A538" s="85"/>
      <c r="B538" s="87"/>
      <c r="C538" s="63" t="s">
        <v>92</v>
      </c>
      <c r="D538" s="354" t="str">
        <f t="shared" si="158"/>
        <v/>
      </c>
      <c r="E538" s="355"/>
      <c r="F538" s="355"/>
      <c r="G538" s="355"/>
      <c r="H538" s="355"/>
      <c r="I538" s="356"/>
      <c r="J538" s="261" t="str">
        <f t="shared" si="159"/>
        <v/>
      </c>
      <c r="K538" s="261" t="str">
        <f t="shared" si="160"/>
        <v/>
      </c>
      <c r="L538" s="261" t="str">
        <f t="shared" si="161"/>
        <v/>
      </c>
      <c r="M538" s="2"/>
      <c r="N538" s="2"/>
      <c r="O538" s="2"/>
      <c r="P538" s="2"/>
      <c r="Q538" s="2"/>
      <c r="R538" s="2"/>
      <c r="S538" s="2"/>
      <c r="T538" s="2"/>
      <c r="U538" s="2"/>
      <c r="V538" s="2"/>
      <c r="W538" s="2"/>
      <c r="X538" s="2"/>
      <c r="Y538" s="2"/>
      <c r="Z538" s="2"/>
      <c r="AA538" s="2"/>
      <c r="AB538" s="2"/>
      <c r="AC538" s="2"/>
      <c r="AD538" s="2"/>
      <c r="AG538" s="197">
        <f t="shared" si="162"/>
        <v>21</v>
      </c>
      <c r="AH538" s="210">
        <f t="shared" si="163"/>
        <v>0</v>
      </c>
      <c r="AJ538" s="188">
        <f t="shared" si="164"/>
        <v>0</v>
      </c>
      <c r="AK538" s="189">
        <f t="shared" si="165"/>
        <v>0</v>
      </c>
      <c r="AL538" s="189">
        <f t="shared" si="166"/>
        <v>0</v>
      </c>
      <c r="AM538" s="190">
        <f t="shared" si="167"/>
        <v>0</v>
      </c>
      <c r="AN538" s="210"/>
      <c r="AO538" s="188">
        <f t="shared" si="168"/>
        <v>0</v>
      </c>
      <c r="AP538" s="189">
        <f t="shared" si="169"/>
        <v>0</v>
      </c>
      <c r="AQ538" s="189">
        <f t="shared" si="170"/>
        <v>0</v>
      </c>
      <c r="AR538" s="190">
        <f t="shared" si="171"/>
        <v>0</v>
      </c>
      <c r="AT538" s="188">
        <f t="shared" si="172"/>
        <v>0</v>
      </c>
      <c r="AU538" s="189">
        <f t="shared" si="173"/>
        <v>0</v>
      </c>
      <c r="AV538" s="189">
        <f t="shared" si="174"/>
        <v>0</v>
      </c>
      <c r="AW538" s="190">
        <f t="shared" si="175"/>
        <v>0</v>
      </c>
      <c r="AY538" s="188">
        <f t="shared" si="176"/>
        <v>0</v>
      </c>
      <c r="AZ538" s="189">
        <f t="shared" si="177"/>
        <v>0</v>
      </c>
      <c r="BA538" s="189">
        <f t="shared" si="178"/>
        <v>0</v>
      </c>
      <c r="BB538" s="190">
        <f t="shared" si="179"/>
        <v>0</v>
      </c>
      <c r="BD538" s="188">
        <f t="shared" si="180"/>
        <v>0</v>
      </c>
      <c r="BE538" s="189">
        <f t="shared" si="181"/>
        <v>0</v>
      </c>
      <c r="BF538" s="189">
        <f t="shared" si="182"/>
        <v>0</v>
      </c>
      <c r="BG538" s="190">
        <f t="shared" si="183"/>
        <v>0</v>
      </c>
      <c r="BH538" s="210"/>
      <c r="BI538" s="188">
        <f t="shared" si="184"/>
        <v>0</v>
      </c>
      <c r="BJ538" s="189">
        <f t="shared" si="185"/>
        <v>0</v>
      </c>
      <c r="BK538" s="189">
        <f t="shared" si="186"/>
        <v>0</v>
      </c>
      <c r="BL538" s="190">
        <f t="shared" si="187"/>
        <v>0</v>
      </c>
      <c r="BM538" s="210"/>
      <c r="BN538" s="188">
        <f t="shared" si="188"/>
        <v>0</v>
      </c>
      <c r="BO538" s="189">
        <f t="shared" si="189"/>
        <v>0</v>
      </c>
      <c r="BP538" s="189">
        <f t="shared" si="190"/>
        <v>0</v>
      </c>
      <c r="BQ538" s="190">
        <f t="shared" si="191"/>
        <v>0</v>
      </c>
      <c r="BR538" s="210"/>
      <c r="BS538" s="192">
        <f t="shared" si="192"/>
        <v>0</v>
      </c>
      <c r="BT538" s="215">
        <f t="shared" si="193"/>
        <v>0</v>
      </c>
      <c r="BU538" s="216">
        <f t="shared" si="194"/>
        <v>0</v>
      </c>
      <c r="BV538" s="217">
        <f t="shared" si="195"/>
        <v>0</v>
      </c>
      <c r="BX538" s="192">
        <f t="shared" si="196"/>
        <v>0</v>
      </c>
      <c r="BY538" s="215">
        <f t="shared" si="197"/>
        <v>0</v>
      </c>
      <c r="BZ538" s="216">
        <f t="shared" si="198"/>
        <v>0</v>
      </c>
      <c r="CA538" s="217">
        <f t="shared" si="199"/>
        <v>0</v>
      </c>
      <c r="CC538" s="192">
        <f t="shared" si="200"/>
        <v>0</v>
      </c>
      <c r="CD538" s="215">
        <f t="shared" si="201"/>
        <v>0</v>
      </c>
      <c r="CE538" s="216">
        <f t="shared" si="202"/>
        <v>0</v>
      </c>
      <c r="CF538" s="217">
        <f t="shared" si="203"/>
        <v>0</v>
      </c>
      <c r="CH538" s="197">
        <f t="shared" si="204"/>
        <v>0</v>
      </c>
      <c r="CI538" s="19" t="str">
        <f t="shared" si="205"/>
        <v/>
      </c>
      <c r="CJ538" s="197">
        <f t="shared" si="206"/>
        <v>0</v>
      </c>
      <c r="CK538"/>
      <c r="CL538" s="197">
        <f t="shared" si="207"/>
        <v>0</v>
      </c>
      <c r="CM538" s="19" t="str">
        <f t="shared" si="208"/>
        <v/>
      </c>
      <c r="CN538" s="197">
        <f t="shared" si="209"/>
        <v>0</v>
      </c>
      <c r="CP538" s="197">
        <f t="shared" si="210"/>
        <v>0</v>
      </c>
      <c r="CQ538" s="19" t="str">
        <f t="shared" si="211"/>
        <v/>
      </c>
      <c r="CR538" s="197">
        <f t="shared" si="212"/>
        <v>0</v>
      </c>
    </row>
    <row r="539" spans="1:96" ht="15" customHeight="1" thickBot="1">
      <c r="A539" s="85"/>
      <c r="B539" s="87"/>
      <c r="C539" s="63" t="s">
        <v>105</v>
      </c>
      <c r="D539" s="354" t="str">
        <f t="shared" si="158"/>
        <v/>
      </c>
      <c r="E539" s="355"/>
      <c r="F539" s="355"/>
      <c r="G539" s="355"/>
      <c r="H539" s="355"/>
      <c r="I539" s="356"/>
      <c r="J539" s="261" t="str">
        <f t="shared" si="159"/>
        <v/>
      </c>
      <c r="K539" s="261" t="str">
        <f t="shared" si="160"/>
        <v/>
      </c>
      <c r="L539" s="261" t="str">
        <f t="shared" si="161"/>
        <v/>
      </c>
      <c r="M539" s="2"/>
      <c r="N539" s="2"/>
      <c r="O539" s="2"/>
      <c r="P539" s="2"/>
      <c r="Q539" s="2"/>
      <c r="R539" s="2"/>
      <c r="S539" s="2"/>
      <c r="T539" s="2"/>
      <c r="U539" s="2"/>
      <c r="V539" s="2"/>
      <c r="W539" s="2"/>
      <c r="X539" s="2"/>
      <c r="Y539" s="2"/>
      <c r="Z539" s="2"/>
      <c r="AA539" s="2"/>
      <c r="AB539" s="2"/>
      <c r="AC539" s="2"/>
      <c r="AD539" s="2"/>
      <c r="AG539" s="197">
        <f t="shared" si="162"/>
        <v>21</v>
      </c>
      <c r="AH539" s="210">
        <f t="shared" si="163"/>
        <v>0</v>
      </c>
      <c r="AJ539" s="188">
        <f t="shared" si="164"/>
        <v>0</v>
      </c>
      <c r="AK539" s="189">
        <f t="shared" si="165"/>
        <v>0</v>
      </c>
      <c r="AL539" s="189">
        <f t="shared" si="166"/>
        <v>0</v>
      </c>
      <c r="AM539" s="190">
        <f t="shared" si="167"/>
        <v>0</v>
      </c>
      <c r="AN539" s="210"/>
      <c r="AO539" s="188">
        <f t="shared" si="168"/>
        <v>0</v>
      </c>
      <c r="AP539" s="189">
        <f t="shared" si="169"/>
        <v>0</v>
      </c>
      <c r="AQ539" s="189">
        <f t="shared" si="170"/>
        <v>0</v>
      </c>
      <c r="AR539" s="190">
        <f t="shared" si="171"/>
        <v>0</v>
      </c>
      <c r="AT539" s="188">
        <f t="shared" si="172"/>
        <v>0</v>
      </c>
      <c r="AU539" s="189">
        <f t="shared" si="173"/>
        <v>0</v>
      </c>
      <c r="AV539" s="189">
        <f t="shared" si="174"/>
        <v>0</v>
      </c>
      <c r="AW539" s="190">
        <f t="shared" si="175"/>
        <v>0</v>
      </c>
      <c r="AY539" s="188">
        <f t="shared" si="176"/>
        <v>0</v>
      </c>
      <c r="AZ539" s="189">
        <f t="shared" si="177"/>
        <v>0</v>
      </c>
      <c r="BA539" s="189">
        <f t="shared" si="178"/>
        <v>0</v>
      </c>
      <c r="BB539" s="190">
        <f t="shared" si="179"/>
        <v>0</v>
      </c>
      <c r="BD539" s="188">
        <f t="shared" si="180"/>
        <v>0</v>
      </c>
      <c r="BE539" s="189">
        <f t="shared" si="181"/>
        <v>0</v>
      </c>
      <c r="BF539" s="189">
        <f t="shared" si="182"/>
        <v>0</v>
      </c>
      <c r="BG539" s="190">
        <f t="shared" si="183"/>
        <v>0</v>
      </c>
      <c r="BH539" s="210"/>
      <c r="BI539" s="188">
        <f t="shared" si="184"/>
        <v>0</v>
      </c>
      <c r="BJ539" s="189">
        <f t="shared" si="185"/>
        <v>0</v>
      </c>
      <c r="BK539" s="189">
        <f t="shared" si="186"/>
        <v>0</v>
      </c>
      <c r="BL539" s="190">
        <f t="shared" si="187"/>
        <v>0</v>
      </c>
      <c r="BM539" s="210"/>
      <c r="BN539" s="188">
        <f t="shared" si="188"/>
        <v>0</v>
      </c>
      <c r="BO539" s="189">
        <f t="shared" si="189"/>
        <v>0</v>
      </c>
      <c r="BP539" s="189">
        <f t="shared" si="190"/>
        <v>0</v>
      </c>
      <c r="BQ539" s="190">
        <f t="shared" si="191"/>
        <v>0</v>
      </c>
      <c r="BR539" s="210"/>
      <c r="BS539" s="192">
        <f t="shared" si="192"/>
        <v>0</v>
      </c>
      <c r="BT539" s="215">
        <f t="shared" si="193"/>
        <v>0</v>
      </c>
      <c r="BU539" s="216">
        <f t="shared" si="194"/>
        <v>0</v>
      </c>
      <c r="BV539" s="217">
        <f t="shared" si="195"/>
        <v>0</v>
      </c>
      <c r="BX539" s="192">
        <f t="shared" si="196"/>
        <v>0</v>
      </c>
      <c r="BY539" s="215">
        <f t="shared" si="197"/>
        <v>0</v>
      </c>
      <c r="BZ539" s="216">
        <f t="shared" si="198"/>
        <v>0</v>
      </c>
      <c r="CA539" s="217">
        <f t="shared" si="199"/>
        <v>0</v>
      </c>
      <c r="CC539" s="192">
        <f t="shared" si="200"/>
        <v>0</v>
      </c>
      <c r="CD539" s="215">
        <f t="shared" si="201"/>
        <v>0</v>
      </c>
      <c r="CE539" s="216">
        <f t="shared" si="202"/>
        <v>0</v>
      </c>
      <c r="CF539" s="217">
        <f t="shared" si="203"/>
        <v>0</v>
      </c>
      <c r="CH539" s="197">
        <f t="shared" si="204"/>
        <v>0</v>
      </c>
      <c r="CI539" s="19" t="str">
        <f t="shared" si="205"/>
        <v/>
      </c>
      <c r="CJ539" s="197">
        <f t="shared" si="206"/>
        <v>0</v>
      </c>
      <c r="CK539"/>
      <c r="CL539" s="197">
        <f t="shared" si="207"/>
        <v>0</v>
      </c>
      <c r="CM539" s="19" t="str">
        <f t="shared" si="208"/>
        <v/>
      </c>
      <c r="CN539" s="197">
        <f t="shared" si="209"/>
        <v>0</v>
      </c>
      <c r="CP539" s="197">
        <f t="shared" si="210"/>
        <v>0</v>
      </c>
      <c r="CQ539" s="19" t="str">
        <f t="shared" si="211"/>
        <v/>
      </c>
      <c r="CR539" s="197">
        <f t="shared" si="212"/>
        <v>0</v>
      </c>
    </row>
    <row r="540" spans="1:96" ht="15" customHeight="1" thickBot="1">
      <c r="A540" s="85"/>
      <c r="B540" s="87"/>
      <c r="C540" s="63" t="s">
        <v>106</v>
      </c>
      <c r="D540" s="354" t="str">
        <f t="shared" si="158"/>
        <v/>
      </c>
      <c r="E540" s="355"/>
      <c r="F540" s="355"/>
      <c r="G540" s="355"/>
      <c r="H540" s="355"/>
      <c r="I540" s="356"/>
      <c r="J540" s="261" t="str">
        <f t="shared" si="159"/>
        <v/>
      </c>
      <c r="K540" s="261" t="str">
        <f t="shared" si="160"/>
        <v/>
      </c>
      <c r="L540" s="261" t="str">
        <f t="shared" si="161"/>
        <v/>
      </c>
      <c r="M540" s="2"/>
      <c r="N540" s="2"/>
      <c r="O540" s="2"/>
      <c r="P540" s="2"/>
      <c r="Q540" s="2"/>
      <c r="R540" s="2"/>
      <c r="S540" s="2"/>
      <c r="T540" s="2"/>
      <c r="U540" s="2"/>
      <c r="V540" s="2"/>
      <c r="W540" s="2"/>
      <c r="X540" s="2"/>
      <c r="Y540" s="2"/>
      <c r="Z540" s="2"/>
      <c r="AA540" s="2"/>
      <c r="AB540" s="2"/>
      <c r="AC540" s="2"/>
      <c r="AD540" s="2"/>
      <c r="AG540" s="197">
        <f t="shared" si="162"/>
        <v>21</v>
      </c>
      <c r="AH540" s="210">
        <f t="shared" si="163"/>
        <v>0</v>
      </c>
      <c r="AJ540" s="188">
        <f t="shared" si="164"/>
        <v>0</v>
      </c>
      <c r="AK540" s="189">
        <f t="shared" si="165"/>
        <v>0</v>
      </c>
      <c r="AL540" s="189">
        <f t="shared" si="166"/>
        <v>0</v>
      </c>
      <c r="AM540" s="190">
        <f t="shared" si="167"/>
        <v>0</v>
      </c>
      <c r="AN540" s="210"/>
      <c r="AO540" s="188">
        <f t="shared" si="168"/>
        <v>0</v>
      </c>
      <c r="AP540" s="189">
        <f t="shared" si="169"/>
        <v>0</v>
      </c>
      <c r="AQ540" s="189">
        <f t="shared" si="170"/>
        <v>0</v>
      </c>
      <c r="AR540" s="190">
        <f t="shared" si="171"/>
        <v>0</v>
      </c>
      <c r="AT540" s="188">
        <f t="shared" si="172"/>
        <v>0</v>
      </c>
      <c r="AU540" s="189">
        <f t="shared" si="173"/>
        <v>0</v>
      </c>
      <c r="AV540" s="189">
        <f t="shared" si="174"/>
        <v>0</v>
      </c>
      <c r="AW540" s="190">
        <f t="shared" si="175"/>
        <v>0</v>
      </c>
      <c r="AY540" s="188">
        <f t="shared" si="176"/>
        <v>0</v>
      </c>
      <c r="AZ540" s="189">
        <f t="shared" si="177"/>
        <v>0</v>
      </c>
      <c r="BA540" s="189">
        <f t="shared" si="178"/>
        <v>0</v>
      </c>
      <c r="BB540" s="190">
        <f t="shared" si="179"/>
        <v>0</v>
      </c>
      <c r="BD540" s="188">
        <f t="shared" si="180"/>
        <v>0</v>
      </c>
      <c r="BE540" s="189">
        <f t="shared" si="181"/>
        <v>0</v>
      </c>
      <c r="BF540" s="189">
        <f t="shared" si="182"/>
        <v>0</v>
      </c>
      <c r="BG540" s="190">
        <f t="shared" si="183"/>
        <v>0</v>
      </c>
      <c r="BH540" s="210"/>
      <c r="BI540" s="188">
        <f t="shared" si="184"/>
        <v>0</v>
      </c>
      <c r="BJ540" s="189">
        <f t="shared" si="185"/>
        <v>0</v>
      </c>
      <c r="BK540" s="189">
        <f t="shared" si="186"/>
        <v>0</v>
      </c>
      <c r="BL540" s="190">
        <f t="shared" si="187"/>
        <v>0</v>
      </c>
      <c r="BM540" s="210"/>
      <c r="BN540" s="188">
        <f t="shared" si="188"/>
        <v>0</v>
      </c>
      <c r="BO540" s="189">
        <f t="shared" si="189"/>
        <v>0</v>
      </c>
      <c r="BP540" s="189">
        <f t="shared" si="190"/>
        <v>0</v>
      </c>
      <c r="BQ540" s="190">
        <f t="shared" si="191"/>
        <v>0</v>
      </c>
      <c r="BR540" s="210"/>
      <c r="BS540" s="192">
        <f t="shared" si="192"/>
        <v>0</v>
      </c>
      <c r="BT540" s="215">
        <f t="shared" si="193"/>
        <v>0</v>
      </c>
      <c r="BU540" s="216">
        <f t="shared" si="194"/>
        <v>0</v>
      </c>
      <c r="BV540" s="217">
        <f t="shared" si="195"/>
        <v>0</v>
      </c>
      <c r="BX540" s="192">
        <f t="shared" si="196"/>
        <v>0</v>
      </c>
      <c r="BY540" s="215">
        <f t="shared" si="197"/>
        <v>0</v>
      </c>
      <c r="BZ540" s="216">
        <f t="shared" si="198"/>
        <v>0</v>
      </c>
      <c r="CA540" s="217">
        <f t="shared" si="199"/>
        <v>0</v>
      </c>
      <c r="CC540" s="192">
        <f t="shared" si="200"/>
        <v>0</v>
      </c>
      <c r="CD540" s="215">
        <f t="shared" si="201"/>
        <v>0</v>
      </c>
      <c r="CE540" s="216">
        <f t="shared" si="202"/>
        <v>0</v>
      </c>
      <c r="CF540" s="217">
        <f t="shared" si="203"/>
        <v>0</v>
      </c>
      <c r="CH540" s="197">
        <f t="shared" si="204"/>
        <v>0</v>
      </c>
      <c r="CI540" s="19" t="str">
        <f t="shared" si="205"/>
        <v/>
      </c>
      <c r="CJ540" s="197">
        <f t="shared" si="206"/>
        <v>0</v>
      </c>
      <c r="CK540"/>
      <c r="CL540" s="197">
        <f t="shared" si="207"/>
        <v>0</v>
      </c>
      <c r="CM540" s="19" t="str">
        <f t="shared" si="208"/>
        <v/>
      </c>
      <c r="CN540" s="197">
        <f t="shared" si="209"/>
        <v>0</v>
      </c>
      <c r="CP540" s="197">
        <f t="shared" si="210"/>
        <v>0</v>
      </c>
      <c r="CQ540" s="19" t="str">
        <f t="shared" si="211"/>
        <v/>
      </c>
      <c r="CR540" s="197">
        <f t="shared" si="212"/>
        <v>0</v>
      </c>
    </row>
    <row r="541" spans="1:96" ht="15" customHeight="1" thickBot="1">
      <c r="A541" s="85"/>
      <c r="B541" s="87"/>
      <c r="C541" s="63" t="s">
        <v>107</v>
      </c>
      <c r="D541" s="354" t="str">
        <f t="shared" si="158"/>
        <v/>
      </c>
      <c r="E541" s="355"/>
      <c r="F541" s="355"/>
      <c r="G541" s="355"/>
      <c r="H541" s="355"/>
      <c r="I541" s="356"/>
      <c r="J541" s="261" t="str">
        <f t="shared" si="159"/>
        <v/>
      </c>
      <c r="K541" s="261" t="str">
        <f t="shared" si="160"/>
        <v/>
      </c>
      <c r="L541" s="261" t="str">
        <f t="shared" si="161"/>
        <v/>
      </c>
      <c r="M541" s="2"/>
      <c r="N541" s="2"/>
      <c r="O541" s="2"/>
      <c r="P541" s="2"/>
      <c r="Q541" s="2"/>
      <c r="R541" s="2"/>
      <c r="S541" s="2"/>
      <c r="T541" s="2"/>
      <c r="U541" s="2"/>
      <c r="V541" s="2"/>
      <c r="W541" s="2"/>
      <c r="X541" s="2"/>
      <c r="Y541" s="2"/>
      <c r="Z541" s="2"/>
      <c r="AA541" s="2"/>
      <c r="AB541" s="2"/>
      <c r="AC541" s="2"/>
      <c r="AD541" s="2"/>
      <c r="AG541" s="197">
        <f t="shared" si="162"/>
        <v>21</v>
      </c>
      <c r="AH541" s="210">
        <f t="shared" si="163"/>
        <v>0</v>
      </c>
      <c r="AJ541" s="188">
        <f t="shared" si="164"/>
        <v>0</v>
      </c>
      <c r="AK541" s="189">
        <f t="shared" si="165"/>
        <v>0</v>
      </c>
      <c r="AL541" s="189">
        <f t="shared" si="166"/>
        <v>0</v>
      </c>
      <c r="AM541" s="190">
        <f t="shared" si="167"/>
        <v>0</v>
      </c>
      <c r="AN541" s="210"/>
      <c r="AO541" s="188">
        <f t="shared" si="168"/>
        <v>0</v>
      </c>
      <c r="AP541" s="189">
        <f t="shared" si="169"/>
        <v>0</v>
      </c>
      <c r="AQ541" s="189">
        <f t="shared" si="170"/>
        <v>0</v>
      </c>
      <c r="AR541" s="190">
        <f t="shared" si="171"/>
        <v>0</v>
      </c>
      <c r="AT541" s="188">
        <f t="shared" si="172"/>
        <v>0</v>
      </c>
      <c r="AU541" s="189">
        <f t="shared" si="173"/>
        <v>0</v>
      </c>
      <c r="AV541" s="189">
        <f t="shared" si="174"/>
        <v>0</v>
      </c>
      <c r="AW541" s="190">
        <f t="shared" si="175"/>
        <v>0</v>
      </c>
      <c r="AY541" s="188">
        <f t="shared" si="176"/>
        <v>0</v>
      </c>
      <c r="AZ541" s="189">
        <f t="shared" si="177"/>
        <v>0</v>
      </c>
      <c r="BA541" s="189">
        <f t="shared" si="178"/>
        <v>0</v>
      </c>
      <c r="BB541" s="190">
        <f t="shared" si="179"/>
        <v>0</v>
      </c>
      <c r="BD541" s="188">
        <f t="shared" si="180"/>
        <v>0</v>
      </c>
      <c r="BE541" s="189">
        <f t="shared" si="181"/>
        <v>0</v>
      </c>
      <c r="BF541" s="189">
        <f t="shared" si="182"/>
        <v>0</v>
      </c>
      <c r="BG541" s="190">
        <f t="shared" si="183"/>
        <v>0</v>
      </c>
      <c r="BH541" s="210"/>
      <c r="BI541" s="188">
        <f t="shared" si="184"/>
        <v>0</v>
      </c>
      <c r="BJ541" s="189">
        <f t="shared" si="185"/>
        <v>0</v>
      </c>
      <c r="BK541" s="189">
        <f t="shared" si="186"/>
        <v>0</v>
      </c>
      <c r="BL541" s="190">
        <f t="shared" si="187"/>
        <v>0</v>
      </c>
      <c r="BM541" s="210"/>
      <c r="BN541" s="188">
        <f t="shared" si="188"/>
        <v>0</v>
      </c>
      <c r="BO541" s="189">
        <f t="shared" si="189"/>
        <v>0</v>
      </c>
      <c r="BP541" s="189">
        <f t="shared" si="190"/>
        <v>0</v>
      </c>
      <c r="BQ541" s="190">
        <f t="shared" si="191"/>
        <v>0</v>
      </c>
      <c r="BR541" s="210"/>
      <c r="BS541" s="192">
        <f t="shared" si="192"/>
        <v>0</v>
      </c>
      <c r="BT541" s="215">
        <f t="shared" si="193"/>
        <v>0</v>
      </c>
      <c r="BU541" s="216">
        <f t="shared" si="194"/>
        <v>0</v>
      </c>
      <c r="BV541" s="217">
        <f t="shared" si="195"/>
        <v>0</v>
      </c>
      <c r="BX541" s="192">
        <f t="shared" si="196"/>
        <v>0</v>
      </c>
      <c r="BY541" s="215">
        <f t="shared" si="197"/>
        <v>0</v>
      </c>
      <c r="BZ541" s="216">
        <f t="shared" si="198"/>
        <v>0</v>
      </c>
      <c r="CA541" s="217">
        <f t="shared" si="199"/>
        <v>0</v>
      </c>
      <c r="CC541" s="192">
        <f t="shared" si="200"/>
        <v>0</v>
      </c>
      <c r="CD541" s="215">
        <f t="shared" si="201"/>
        <v>0</v>
      </c>
      <c r="CE541" s="216">
        <f t="shared" si="202"/>
        <v>0</v>
      </c>
      <c r="CF541" s="217">
        <f t="shared" si="203"/>
        <v>0</v>
      </c>
      <c r="CH541" s="197">
        <f t="shared" si="204"/>
        <v>0</v>
      </c>
      <c r="CI541" s="19" t="str">
        <f t="shared" si="205"/>
        <v/>
      </c>
      <c r="CJ541" s="197">
        <f t="shared" si="206"/>
        <v>0</v>
      </c>
      <c r="CK541"/>
      <c r="CL541" s="197">
        <f t="shared" si="207"/>
        <v>0</v>
      </c>
      <c r="CM541" s="19" t="str">
        <f t="shared" si="208"/>
        <v/>
      </c>
      <c r="CN541" s="197">
        <f t="shared" si="209"/>
        <v>0</v>
      </c>
      <c r="CP541" s="197">
        <f t="shared" si="210"/>
        <v>0</v>
      </c>
      <c r="CQ541" s="19" t="str">
        <f t="shared" si="211"/>
        <v/>
      </c>
      <c r="CR541" s="197">
        <f t="shared" si="212"/>
        <v>0</v>
      </c>
    </row>
    <row r="542" spans="1:96" ht="15" customHeight="1" thickBot="1">
      <c r="A542" s="85"/>
      <c r="B542" s="87"/>
      <c r="C542" s="63" t="s">
        <v>108</v>
      </c>
      <c r="D542" s="354" t="str">
        <f t="shared" si="158"/>
        <v/>
      </c>
      <c r="E542" s="355"/>
      <c r="F542" s="355"/>
      <c r="G542" s="355"/>
      <c r="H542" s="355"/>
      <c r="I542" s="356"/>
      <c r="J542" s="261" t="str">
        <f t="shared" si="159"/>
        <v/>
      </c>
      <c r="K542" s="261" t="str">
        <f t="shared" si="160"/>
        <v/>
      </c>
      <c r="L542" s="261" t="str">
        <f t="shared" si="161"/>
        <v/>
      </c>
      <c r="M542" s="2"/>
      <c r="N542" s="2"/>
      <c r="O542" s="2"/>
      <c r="P542" s="2"/>
      <c r="Q542" s="2"/>
      <c r="R542" s="2"/>
      <c r="S542" s="2"/>
      <c r="T542" s="2"/>
      <c r="U542" s="2"/>
      <c r="V542" s="2"/>
      <c r="W542" s="2"/>
      <c r="X542" s="2"/>
      <c r="Y542" s="2"/>
      <c r="Z542" s="2"/>
      <c r="AA542" s="2"/>
      <c r="AB542" s="2"/>
      <c r="AC542" s="2"/>
      <c r="AD542" s="2"/>
      <c r="AG542" s="197">
        <f t="shared" si="162"/>
        <v>21</v>
      </c>
      <c r="AH542" s="210">
        <f t="shared" si="163"/>
        <v>0</v>
      </c>
      <c r="AJ542" s="188">
        <f t="shared" si="164"/>
        <v>0</v>
      </c>
      <c r="AK542" s="189">
        <f t="shared" si="165"/>
        <v>0</v>
      </c>
      <c r="AL542" s="189">
        <f t="shared" si="166"/>
        <v>0</v>
      </c>
      <c r="AM542" s="190">
        <f t="shared" si="167"/>
        <v>0</v>
      </c>
      <c r="AN542" s="210"/>
      <c r="AO542" s="188">
        <f t="shared" si="168"/>
        <v>0</v>
      </c>
      <c r="AP542" s="189">
        <f t="shared" si="169"/>
        <v>0</v>
      </c>
      <c r="AQ542" s="189">
        <f t="shared" si="170"/>
        <v>0</v>
      </c>
      <c r="AR542" s="190">
        <f t="shared" si="171"/>
        <v>0</v>
      </c>
      <c r="AT542" s="188">
        <f t="shared" si="172"/>
        <v>0</v>
      </c>
      <c r="AU542" s="189">
        <f t="shared" si="173"/>
        <v>0</v>
      </c>
      <c r="AV542" s="189">
        <f t="shared" si="174"/>
        <v>0</v>
      </c>
      <c r="AW542" s="190">
        <f t="shared" si="175"/>
        <v>0</v>
      </c>
      <c r="AY542" s="188">
        <f t="shared" si="176"/>
        <v>0</v>
      </c>
      <c r="AZ542" s="189">
        <f t="shared" si="177"/>
        <v>0</v>
      </c>
      <c r="BA542" s="189">
        <f t="shared" si="178"/>
        <v>0</v>
      </c>
      <c r="BB542" s="190">
        <f t="shared" si="179"/>
        <v>0</v>
      </c>
      <c r="BD542" s="188">
        <f t="shared" si="180"/>
        <v>0</v>
      </c>
      <c r="BE542" s="189">
        <f t="shared" si="181"/>
        <v>0</v>
      </c>
      <c r="BF542" s="189">
        <f t="shared" si="182"/>
        <v>0</v>
      </c>
      <c r="BG542" s="190">
        <f t="shared" si="183"/>
        <v>0</v>
      </c>
      <c r="BH542" s="210"/>
      <c r="BI542" s="188">
        <f t="shared" si="184"/>
        <v>0</v>
      </c>
      <c r="BJ542" s="189">
        <f t="shared" si="185"/>
        <v>0</v>
      </c>
      <c r="BK542" s="189">
        <f t="shared" si="186"/>
        <v>0</v>
      </c>
      <c r="BL542" s="190">
        <f t="shared" si="187"/>
        <v>0</v>
      </c>
      <c r="BM542" s="210"/>
      <c r="BN542" s="188">
        <f t="shared" si="188"/>
        <v>0</v>
      </c>
      <c r="BO542" s="189">
        <f t="shared" si="189"/>
        <v>0</v>
      </c>
      <c r="BP542" s="189">
        <f t="shared" si="190"/>
        <v>0</v>
      </c>
      <c r="BQ542" s="190">
        <f t="shared" si="191"/>
        <v>0</v>
      </c>
      <c r="BR542" s="210"/>
      <c r="BS542" s="192">
        <f t="shared" si="192"/>
        <v>0</v>
      </c>
      <c r="BT542" s="215">
        <f t="shared" si="193"/>
        <v>0</v>
      </c>
      <c r="BU542" s="216">
        <f t="shared" si="194"/>
        <v>0</v>
      </c>
      <c r="BV542" s="217">
        <f t="shared" si="195"/>
        <v>0</v>
      </c>
      <c r="BX542" s="192">
        <f t="shared" si="196"/>
        <v>0</v>
      </c>
      <c r="BY542" s="215">
        <f t="shared" si="197"/>
        <v>0</v>
      </c>
      <c r="BZ542" s="216">
        <f t="shared" si="198"/>
        <v>0</v>
      </c>
      <c r="CA542" s="217">
        <f t="shared" si="199"/>
        <v>0</v>
      </c>
      <c r="CC542" s="192">
        <f t="shared" si="200"/>
        <v>0</v>
      </c>
      <c r="CD542" s="215">
        <f t="shared" si="201"/>
        <v>0</v>
      </c>
      <c r="CE542" s="216">
        <f t="shared" si="202"/>
        <v>0</v>
      </c>
      <c r="CF542" s="217">
        <f t="shared" si="203"/>
        <v>0</v>
      </c>
      <c r="CH542" s="197">
        <f t="shared" si="204"/>
        <v>0</v>
      </c>
      <c r="CI542" s="19" t="str">
        <f t="shared" si="205"/>
        <v/>
      </c>
      <c r="CJ542" s="197">
        <f t="shared" si="206"/>
        <v>0</v>
      </c>
      <c r="CK542"/>
      <c r="CL542" s="197">
        <f t="shared" si="207"/>
        <v>0</v>
      </c>
      <c r="CM542" s="19" t="str">
        <f t="shared" si="208"/>
        <v/>
      </c>
      <c r="CN542" s="197">
        <f t="shared" si="209"/>
        <v>0</v>
      </c>
      <c r="CP542" s="197">
        <f t="shared" si="210"/>
        <v>0</v>
      </c>
      <c r="CQ542" s="19" t="str">
        <f t="shared" si="211"/>
        <v/>
      </c>
      <c r="CR542" s="197">
        <f t="shared" si="212"/>
        <v>0</v>
      </c>
    </row>
    <row r="543" spans="1:96" ht="15" customHeight="1" thickBot="1">
      <c r="A543" s="85"/>
      <c r="B543" s="87"/>
      <c r="C543" s="63" t="s">
        <v>109</v>
      </c>
      <c r="D543" s="354" t="str">
        <f t="shared" si="158"/>
        <v/>
      </c>
      <c r="E543" s="355"/>
      <c r="F543" s="355"/>
      <c r="G543" s="355"/>
      <c r="H543" s="355"/>
      <c r="I543" s="356"/>
      <c r="J543" s="261" t="str">
        <f t="shared" si="159"/>
        <v/>
      </c>
      <c r="K543" s="261" t="str">
        <f t="shared" si="160"/>
        <v/>
      </c>
      <c r="L543" s="261" t="str">
        <f t="shared" si="161"/>
        <v/>
      </c>
      <c r="M543" s="2"/>
      <c r="N543" s="2"/>
      <c r="O543" s="2"/>
      <c r="P543" s="2"/>
      <c r="Q543" s="2"/>
      <c r="R543" s="2"/>
      <c r="S543" s="2"/>
      <c r="T543" s="2"/>
      <c r="U543" s="2"/>
      <c r="V543" s="2"/>
      <c r="W543" s="2"/>
      <c r="X543" s="2"/>
      <c r="Y543" s="2"/>
      <c r="Z543" s="2"/>
      <c r="AA543" s="2"/>
      <c r="AB543" s="2"/>
      <c r="AC543" s="2"/>
      <c r="AD543" s="2"/>
      <c r="AG543" s="197">
        <f t="shared" si="162"/>
        <v>21</v>
      </c>
      <c r="AH543" s="210">
        <f t="shared" si="163"/>
        <v>0</v>
      </c>
      <c r="AJ543" s="188">
        <f t="shared" si="164"/>
        <v>0</v>
      </c>
      <c r="AK543" s="189">
        <f t="shared" si="165"/>
        <v>0</v>
      </c>
      <c r="AL543" s="189">
        <f t="shared" si="166"/>
        <v>0</v>
      </c>
      <c r="AM543" s="190">
        <f t="shared" si="167"/>
        <v>0</v>
      </c>
      <c r="AN543" s="210"/>
      <c r="AO543" s="188">
        <f t="shared" si="168"/>
        <v>0</v>
      </c>
      <c r="AP543" s="189">
        <f t="shared" si="169"/>
        <v>0</v>
      </c>
      <c r="AQ543" s="189">
        <f t="shared" si="170"/>
        <v>0</v>
      </c>
      <c r="AR543" s="190">
        <f t="shared" si="171"/>
        <v>0</v>
      </c>
      <c r="AT543" s="188">
        <f t="shared" si="172"/>
        <v>0</v>
      </c>
      <c r="AU543" s="189">
        <f t="shared" si="173"/>
        <v>0</v>
      </c>
      <c r="AV543" s="189">
        <f t="shared" si="174"/>
        <v>0</v>
      </c>
      <c r="AW543" s="190">
        <f t="shared" si="175"/>
        <v>0</v>
      </c>
      <c r="AY543" s="188">
        <f t="shared" si="176"/>
        <v>0</v>
      </c>
      <c r="AZ543" s="189">
        <f t="shared" si="177"/>
        <v>0</v>
      </c>
      <c r="BA543" s="189">
        <f t="shared" si="178"/>
        <v>0</v>
      </c>
      <c r="BB543" s="190">
        <f t="shared" si="179"/>
        <v>0</v>
      </c>
      <c r="BD543" s="188">
        <f t="shared" si="180"/>
        <v>0</v>
      </c>
      <c r="BE543" s="189">
        <f t="shared" si="181"/>
        <v>0</v>
      </c>
      <c r="BF543" s="189">
        <f t="shared" si="182"/>
        <v>0</v>
      </c>
      <c r="BG543" s="190">
        <f t="shared" si="183"/>
        <v>0</v>
      </c>
      <c r="BH543" s="210"/>
      <c r="BI543" s="188">
        <f t="shared" si="184"/>
        <v>0</v>
      </c>
      <c r="BJ543" s="189">
        <f t="shared" si="185"/>
        <v>0</v>
      </c>
      <c r="BK543" s="189">
        <f t="shared" si="186"/>
        <v>0</v>
      </c>
      <c r="BL543" s="190">
        <f t="shared" si="187"/>
        <v>0</v>
      </c>
      <c r="BM543" s="210"/>
      <c r="BN543" s="188">
        <f t="shared" si="188"/>
        <v>0</v>
      </c>
      <c r="BO543" s="189">
        <f t="shared" si="189"/>
        <v>0</v>
      </c>
      <c r="BP543" s="189">
        <f t="shared" si="190"/>
        <v>0</v>
      </c>
      <c r="BQ543" s="190">
        <f t="shared" si="191"/>
        <v>0</v>
      </c>
      <c r="BR543" s="210"/>
      <c r="BS543" s="192">
        <f t="shared" si="192"/>
        <v>0</v>
      </c>
      <c r="BT543" s="215">
        <f t="shared" si="193"/>
        <v>0</v>
      </c>
      <c r="BU543" s="216">
        <f t="shared" si="194"/>
        <v>0</v>
      </c>
      <c r="BV543" s="217">
        <f t="shared" si="195"/>
        <v>0</v>
      </c>
      <c r="BX543" s="192">
        <f t="shared" si="196"/>
        <v>0</v>
      </c>
      <c r="BY543" s="215">
        <f t="shared" si="197"/>
        <v>0</v>
      </c>
      <c r="BZ543" s="216">
        <f t="shared" si="198"/>
        <v>0</v>
      </c>
      <c r="CA543" s="217">
        <f t="shared" si="199"/>
        <v>0</v>
      </c>
      <c r="CC543" s="192">
        <f t="shared" si="200"/>
        <v>0</v>
      </c>
      <c r="CD543" s="215">
        <f t="shared" si="201"/>
        <v>0</v>
      </c>
      <c r="CE543" s="216">
        <f t="shared" si="202"/>
        <v>0</v>
      </c>
      <c r="CF543" s="217">
        <f t="shared" si="203"/>
        <v>0</v>
      </c>
      <c r="CH543" s="197">
        <f t="shared" si="204"/>
        <v>0</v>
      </c>
      <c r="CI543" s="19" t="str">
        <f t="shared" si="205"/>
        <v/>
      </c>
      <c r="CJ543" s="197">
        <f t="shared" si="206"/>
        <v>0</v>
      </c>
      <c r="CK543"/>
      <c r="CL543" s="197">
        <f t="shared" si="207"/>
        <v>0</v>
      </c>
      <c r="CM543" s="19" t="str">
        <f t="shared" si="208"/>
        <v/>
      </c>
      <c r="CN543" s="197">
        <f t="shared" si="209"/>
        <v>0</v>
      </c>
      <c r="CP543" s="197">
        <f t="shared" si="210"/>
        <v>0</v>
      </c>
      <c r="CQ543" s="19" t="str">
        <f t="shared" si="211"/>
        <v/>
      </c>
      <c r="CR543" s="197">
        <f t="shared" si="212"/>
        <v>0</v>
      </c>
    </row>
    <row r="544" spans="1:96" ht="15" customHeight="1" thickBot="1">
      <c r="A544" s="85"/>
      <c r="B544" s="87"/>
      <c r="C544" s="63" t="s">
        <v>110</v>
      </c>
      <c r="D544" s="354" t="str">
        <f t="shared" si="158"/>
        <v/>
      </c>
      <c r="E544" s="355"/>
      <c r="F544" s="355"/>
      <c r="G544" s="355"/>
      <c r="H544" s="355"/>
      <c r="I544" s="356"/>
      <c r="J544" s="261" t="str">
        <f t="shared" si="159"/>
        <v/>
      </c>
      <c r="K544" s="261" t="str">
        <f t="shared" si="160"/>
        <v/>
      </c>
      <c r="L544" s="261" t="str">
        <f t="shared" si="161"/>
        <v/>
      </c>
      <c r="M544" s="2"/>
      <c r="N544" s="2"/>
      <c r="O544" s="2"/>
      <c r="P544" s="2"/>
      <c r="Q544" s="2"/>
      <c r="R544" s="2"/>
      <c r="S544" s="2"/>
      <c r="T544" s="2"/>
      <c r="U544" s="2"/>
      <c r="V544" s="2"/>
      <c r="W544" s="2"/>
      <c r="X544" s="2"/>
      <c r="Y544" s="2"/>
      <c r="Z544" s="2"/>
      <c r="AA544" s="2"/>
      <c r="AB544" s="2"/>
      <c r="AC544" s="2"/>
      <c r="AD544" s="2"/>
      <c r="AG544" s="197">
        <f t="shared" si="162"/>
        <v>21</v>
      </c>
      <c r="AH544" s="210">
        <f t="shared" si="163"/>
        <v>0</v>
      </c>
      <c r="AJ544" s="188">
        <f t="shared" si="164"/>
        <v>0</v>
      </c>
      <c r="AK544" s="189">
        <f t="shared" si="165"/>
        <v>0</v>
      </c>
      <c r="AL544" s="189">
        <f t="shared" si="166"/>
        <v>0</v>
      </c>
      <c r="AM544" s="190">
        <f t="shared" si="167"/>
        <v>0</v>
      </c>
      <c r="AN544" s="210"/>
      <c r="AO544" s="188">
        <f t="shared" si="168"/>
        <v>0</v>
      </c>
      <c r="AP544" s="189">
        <f t="shared" si="169"/>
        <v>0</v>
      </c>
      <c r="AQ544" s="189">
        <f t="shared" si="170"/>
        <v>0</v>
      </c>
      <c r="AR544" s="190">
        <f t="shared" si="171"/>
        <v>0</v>
      </c>
      <c r="AT544" s="188">
        <f t="shared" si="172"/>
        <v>0</v>
      </c>
      <c r="AU544" s="189">
        <f t="shared" si="173"/>
        <v>0</v>
      </c>
      <c r="AV544" s="189">
        <f t="shared" si="174"/>
        <v>0</v>
      </c>
      <c r="AW544" s="190">
        <f t="shared" si="175"/>
        <v>0</v>
      </c>
      <c r="AY544" s="188">
        <f t="shared" si="176"/>
        <v>0</v>
      </c>
      <c r="AZ544" s="189">
        <f t="shared" si="177"/>
        <v>0</v>
      </c>
      <c r="BA544" s="189">
        <f t="shared" si="178"/>
        <v>0</v>
      </c>
      <c r="BB544" s="190">
        <f t="shared" si="179"/>
        <v>0</v>
      </c>
      <c r="BD544" s="188">
        <f t="shared" si="180"/>
        <v>0</v>
      </c>
      <c r="BE544" s="189">
        <f t="shared" si="181"/>
        <v>0</v>
      </c>
      <c r="BF544" s="189">
        <f t="shared" si="182"/>
        <v>0</v>
      </c>
      <c r="BG544" s="190">
        <f t="shared" si="183"/>
        <v>0</v>
      </c>
      <c r="BH544" s="210"/>
      <c r="BI544" s="188">
        <f t="shared" si="184"/>
        <v>0</v>
      </c>
      <c r="BJ544" s="189">
        <f t="shared" si="185"/>
        <v>0</v>
      </c>
      <c r="BK544" s="189">
        <f t="shared" si="186"/>
        <v>0</v>
      </c>
      <c r="BL544" s="190">
        <f t="shared" si="187"/>
        <v>0</v>
      </c>
      <c r="BM544" s="210"/>
      <c r="BN544" s="188">
        <f t="shared" si="188"/>
        <v>0</v>
      </c>
      <c r="BO544" s="189">
        <f t="shared" si="189"/>
        <v>0</v>
      </c>
      <c r="BP544" s="189">
        <f t="shared" si="190"/>
        <v>0</v>
      </c>
      <c r="BQ544" s="190">
        <f t="shared" si="191"/>
        <v>0</v>
      </c>
      <c r="BR544" s="210"/>
      <c r="BS544" s="192">
        <f t="shared" si="192"/>
        <v>0</v>
      </c>
      <c r="BT544" s="215">
        <f t="shared" si="193"/>
        <v>0</v>
      </c>
      <c r="BU544" s="216">
        <f t="shared" si="194"/>
        <v>0</v>
      </c>
      <c r="BV544" s="217">
        <f t="shared" si="195"/>
        <v>0</v>
      </c>
      <c r="BX544" s="192">
        <f t="shared" si="196"/>
        <v>0</v>
      </c>
      <c r="BY544" s="215">
        <f t="shared" si="197"/>
        <v>0</v>
      </c>
      <c r="BZ544" s="216">
        <f t="shared" si="198"/>
        <v>0</v>
      </c>
      <c r="CA544" s="217">
        <f t="shared" si="199"/>
        <v>0</v>
      </c>
      <c r="CC544" s="192">
        <f t="shared" si="200"/>
        <v>0</v>
      </c>
      <c r="CD544" s="215">
        <f t="shared" si="201"/>
        <v>0</v>
      </c>
      <c r="CE544" s="216">
        <f t="shared" si="202"/>
        <v>0</v>
      </c>
      <c r="CF544" s="217">
        <f t="shared" si="203"/>
        <v>0</v>
      </c>
      <c r="CH544" s="197">
        <f t="shared" si="204"/>
        <v>0</v>
      </c>
      <c r="CI544" s="19" t="str">
        <f t="shared" si="205"/>
        <v/>
      </c>
      <c r="CJ544" s="197">
        <f t="shared" si="206"/>
        <v>0</v>
      </c>
      <c r="CK544"/>
      <c r="CL544" s="197">
        <f t="shared" si="207"/>
        <v>0</v>
      </c>
      <c r="CM544" s="19" t="str">
        <f t="shared" si="208"/>
        <v/>
      </c>
      <c r="CN544" s="197">
        <f t="shared" si="209"/>
        <v>0</v>
      </c>
      <c r="CP544" s="197">
        <f t="shared" si="210"/>
        <v>0</v>
      </c>
      <c r="CQ544" s="19" t="str">
        <f t="shared" si="211"/>
        <v/>
      </c>
      <c r="CR544" s="197">
        <f t="shared" si="212"/>
        <v>0</v>
      </c>
    </row>
    <row r="545" spans="1:96" ht="15" customHeight="1" thickBot="1">
      <c r="A545" s="85"/>
      <c r="B545" s="87"/>
      <c r="C545" s="63" t="s">
        <v>111</v>
      </c>
      <c r="D545" s="354" t="str">
        <f t="shared" si="158"/>
        <v/>
      </c>
      <c r="E545" s="355"/>
      <c r="F545" s="355"/>
      <c r="G545" s="355"/>
      <c r="H545" s="355"/>
      <c r="I545" s="356"/>
      <c r="J545" s="261" t="str">
        <f t="shared" si="159"/>
        <v/>
      </c>
      <c r="K545" s="261" t="str">
        <f t="shared" si="160"/>
        <v/>
      </c>
      <c r="L545" s="261" t="str">
        <f t="shared" si="161"/>
        <v/>
      </c>
      <c r="M545" s="2"/>
      <c r="N545" s="2"/>
      <c r="O545" s="2"/>
      <c r="P545" s="2"/>
      <c r="Q545" s="2"/>
      <c r="R545" s="2"/>
      <c r="S545" s="2"/>
      <c r="T545" s="2"/>
      <c r="U545" s="2"/>
      <c r="V545" s="2"/>
      <c r="W545" s="2"/>
      <c r="X545" s="2"/>
      <c r="Y545" s="2"/>
      <c r="Z545" s="2"/>
      <c r="AA545" s="2"/>
      <c r="AB545" s="2"/>
      <c r="AC545" s="2"/>
      <c r="AD545" s="2"/>
      <c r="AG545" s="197">
        <f t="shared" si="162"/>
        <v>21</v>
      </c>
      <c r="AH545" s="210">
        <f t="shared" si="163"/>
        <v>0</v>
      </c>
      <c r="AJ545" s="188">
        <f t="shared" si="164"/>
        <v>0</v>
      </c>
      <c r="AK545" s="189">
        <f t="shared" si="165"/>
        <v>0</v>
      </c>
      <c r="AL545" s="189">
        <f t="shared" si="166"/>
        <v>0</v>
      </c>
      <c r="AM545" s="190">
        <f t="shared" si="167"/>
        <v>0</v>
      </c>
      <c r="AN545" s="210"/>
      <c r="AO545" s="188">
        <f t="shared" si="168"/>
        <v>0</v>
      </c>
      <c r="AP545" s="189">
        <f t="shared" si="169"/>
        <v>0</v>
      </c>
      <c r="AQ545" s="189">
        <f t="shared" si="170"/>
        <v>0</v>
      </c>
      <c r="AR545" s="190">
        <f t="shared" si="171"/>
        <v>0</v>
      </c>
      <c r="AT545" s="188">
        <f t="shared" si="172"/>
        <v>0</v>
      </c>
      <c r="AU545" s="189">
        <f t="shared" si="173"/>
        <v>0</v>
      </c>
      <c r="AV545" s="189">
        <f t="shared" si="174"/>
        <v>0</v>
      </c>
      <c r="AW545" s="190">
        <f t="shared" si="175"/>
        <v>0</v>
      </c>
      <c r="AY545" s="188">
        <f t="shared" si="176"/>
        <v>0</v>
      </c>
      <c r="AZ545" s="189">
        <f t="shared" si="177"/>
        <v>0</v>
      </c>
      <c r="BA545" s="189">
        <f t="shared" si="178"/>
        <v>0</v>
      </c>
      <c r="BB545" s="190">
        <f t="shared" si="179"/>
        <v>0</v>
      </c>
      <c r="BD545" s="188">
        <f t="shared" si="180"/>
        <v>0</v>
      </c>
      <c r="BE545" s="189">
        <f t="shared" si="181"/>
        <v>0</v>
      </c>
      <c r="BF545" s="189">
        <f t="shared" si="182"/>
        <v>0</v>
      </c>
      <c r="BG545" s="190">
        <f t="shared" si="183"/>
        <v>0</v>
      </c>
      <c r="BH545" s="210"/>
      <c r="BI545" s="188">
        <f t="shared" si="184"/>
        <v>0</v>
      </c>
      <c r="BJ545" s="189">
        <f t="shared" si="185"/>
        <v>0</v>
      </c>
      <c r="BK545" s="189">
        <f t="shared" si="186"/>
        <v>0</v>
      </c>
      <c r="BL545" s="190">
        <f t="shared" si="187"/>
        <v>0</v>
      </c>
      <c r="BM545" s="210"/>
      <c r="BN545" s="188">
        <f t="shared" si="188"/>
        <v>0</v>
      </c>
      <c r="BO545" s="189">
        <f t="shared" si="189"/>
        <v>0</v>
      </c>
      <c r="BP545" s="189">
        <f t="shared" si="190"/>
        <v>0</v>
      </c>
      <c r="BQ545" s="190">
        <f t="shared" si="191"/>
        <v>0</v>
      </c>
      <c r="BR545" s="210"/>
      <c r="BS545" s="192">
        <f t="shared" si="192"/>
        <v>0</v>
      </c>
      <c r="BT545" s="215">
        <f t="shared" si="193"/>
        <v>0</v>
      </c>
      <c r="BU545" s="216">
        <f t="shared" si="194"/>
        <v>0</v>
      </c>
      <c r="BV545" s="217">
        <f t="shared" si="195"/>
        <v>0</v>
      </c>
      <c r="BX545" s="192">
        <f t="shared" si="196"/>
        <v>0</v>
      </c>
      <c r="BY545" s="215">
        <f t="shared" si="197"/>
        <v>0</v>
      </c>
      <c r="BZ545" s="216">
        <f t="shared" si="198"/>
        <v>0</v>
      </c>
      <c r="CA545" s="217">
        <f t="shared" si="199"/>
        <v>0</v>
      </c>
      <c r="CC545" s="192">
        <f t="shared" si="200"/>
        <v>0</v>
      </c>
      <c r="CD545" s="215">
        <f t="shared" si="201"/>
        <v>0</v>
      </c>
      <c r="CE545" s="216">
        <f t="shared" si="202"/>
        <v>0</v>
      </c>
      <c r="CF545" s="217">
        <f t="shared" si="203"/>
        <v>0</v>
      </c>
      <c r="CH545" s="197">
        <f t="shared" si="204"/>
        <v>0</v>
      </c>
      <c r="CI545" s="19" t="str">
        <f t="shared" si="205"/>
        <v/>
      </c>
      <c r="CJ545" s="197">
        <f t="shared" si="206"/>
        <v>0</v>
      </c>
      <c r="CK545"/>
      <c r="CL545" s="197">
        <f t="shared" si="207"/>
        <v>0</v>
      </c>
      <c r="CM545" s="19" t="str">
        <f t="shared" si="208"/>
        <v/>
      </c>
      <c r="CN545" s="197">
        <f t="shared" si="209"/>
        <v>0</v>
      </c>
      <c r="CP545" s="197">
        <f t="shared" si="210"/>
        <v>0</v>
      </c>
      <c r="CQ545" s="19" t="str">
        <f t="shared" si="211"/>
        <v/>
      </c>
      <c r="CR545" s="197">
        <f t="shared" si="212"/>
        <v>0</v>
      </c>
    </row>
    <row r="546" spans="1:96" ht="15" customHeight="1" thickBot="1">
      <c r="A546" s="85"/>
      <c r="B546" s="87"/>
      <c r="C546" s="63" t="s">
        <v>112</v>
      </c>
      <c r="D546" s="354" t="str">
        <f t="shared" si="158"/>
        <v/>
      </c>
      <c r="E546" s="355"/>
      <c r="F546" s="355"/>
      <c r="G546" s="355"/>
      <c r="H546" s="355"/>
      <c r="I546" s="356"/>
      <c r="J546" s="261" t="str">
        <f t="shared" si="159"/>
        <v/>
      </c>
      <c r="K546" s="261" t="str">
        <f t="shared" si="160"/>
        <v/>
      </c>
      <c r="L546" s="261" t="str">
        <f t="shared" si="161"/>
        <v/>
      </c>
      <c r="M546" s="2"/>
      <c r="N546" s="2"/>
      <c r="O546" s="2"/>
      <c r="P546" s="2"/>
      <c r="Q546" s="2"/>
      <c r="R546" s="2"/>
      <c r="S546" s="2"/>
      <c r="T546" s="2"/>
      <c r="U546" s="2"/>
      <c r="V546" s="2"/>
      <c r="W546" s="2"/>
      <c r="X546" s="2"/>
      <c r="Y546" s="2"/>
      <c r="Z546" s="2"/>
      <c r="AA546" s="2"/>
      <c r="AB546" s="2"/>
      <c r="AC546" s="2"/>
      <c r="AD546" s="2"/>
      <c r="AG546" s="197">
        <f t="shared" si="162"/>
        <v>21</v>
      </c>
      <c r="AH546" s="210">
        <f t="shared" si="163"/>
        <v>0</v>
      </c>
      <c r="AJ546" s="188">
        <f t="shared" si="164"/>
        <v>0</v>
      </c>
      <c r="AK546" s="189">
        <f t="shared" si="165"/>
        <v>0</v>
      </c>
      <c r="AL546" s="189">
        <f t="shared" si="166"/>
        <v>0</v>
      </c>
      <c r="AM546" s="190">
        <f t="shared" si="167"/>
        <v>0</v>
      </c>
      <c r="AN546" s="210"/>
      <c r="AO546" s="188">
        <f t="shared" si="168"/>
        <v>0</v>
      </c>
      <c r="AP546" s="189">
        <f t="shared" si="169"/>
        <v>0</v>
      </c>
      <c r="AQ546" s="189">
        <f t="shared" si="170"/>
        <v>0</v>
      </c>
      <c r="AR546" s="190">
        <f t="shared" si="171"/>
        <v>0</v>
      </c>
      <c r="AT546" s="188">
        <f t="shared" si="172"/>
        <v>0</v>
      </c>
      <c r="AU546" s="189">
        <f t="shared" si="173"/>
        <v>0</v>
      </c>
      <c r="AV546" s="189">
        <f t="shared" si="174"/>
        <v>0</v>
      </c>
      <c r="AW546" s="190">
        <f t="shared" si="175"/>
        <v>0</v>
      </c>
      <c r="AY546" s="188">
        <f t="shared" si="176"/>
        <v>0</v>
      </c>
      <c r="AZ546" s="189">
        <f t="shared" si="177"/>
        <v>0</v>
      </c>
      <c r="BA546" s="189">
        <f t="shared" si="178"/>
        <v>0</v>
      </c>
      <c r="BB546" s="190">
        <f t="shared" si="179"/>
        <v>0</v>
      </c>
      <c r="BD546" s="188">
        <f t="shared" si="180"/>
        <v>0</v>
      </c>
      <c r="BE546" s="189">
        <f t="shared" si="181"/>
        <v>0</v>
      </c>
      <c r="BF546" s="189">
        <f t="shared" si="182"/>
        <v>0</v>
      </c>
      <c r="BG546" s="190">
        <f t="shared" si="183"/>
        <v>0</v>
      </c>
      <c r="BH546" s="210"/>
      <c r="BI546" s="188">
        <f t="shared" si="184"/>
        <v>0</v>
      </c>
      <c r="BJ546" s="189">
        <f t="shared" si="185"/>
        <v>0</v>
      </c>
      <c r="BK546" s="189">
        <f t="shared" si="186"/>
        <v>0</v>
      </c>
      <c r="BL546" s="190">
        <f t="shared" si="187"/>
        <v>0</v>
      </c>
      <c r="BM546" s="210"/>
      <c r="BN546" s="188">
        <f t="shared" si="188"/>
        <v>0</v>
      </c>
      <c r="BO546" s="189">
        <f t="shared" si="189"/>
        <v>0</v>
      </c>
      <c r="BP546" s="189">
        <f t="shared" si="190"/>
        <v>0</v>
      </c>
      <c r="BQ546" s="190">
        <f t="shared" si="191"/>
        <v>0</v>
      </c>
      <c r="BR546" s="210"/>
      <c r="BS546" s="192">
        <f t="shared" si="192"/>
        <v>0</v>
      </c>
      <c r="BT546" s="215">
        <f t="shared" si="193"/>
        <v>0</v>
      </c>
      <c r="BU546" s="216">
        <f t="shared" si="194"/>
        <v>0</v>
      </c>
      <c r="BV546" s="217">
        <f t="shared" si="195"/>
        <v>0</v>
      </c>
      <c r="BX546" s="192">
        <f t="shared" si="196"/>
        <v>0</v>
      </c>
      <c r="BY546" s="215">
        <f t="shared" si="197"/>
        <v>0</v>
      </c>
      <c r="BZ546" s="216">
        <f t="shared" si="198"/>
        <v>0</v>
      </c>
      <c r="CA546" s="217">
        <f t="shared" si="199"/>
        <v>0</v>
      </c>
      <c r="CC546" s="192">
        <f t="shared" si="200"/>
        <v>0</v>
      </c>
      <c r="CD546" s="215">
        <f t="shared" si="201"/>
        <v>0</v>
      </c>
      <c r="CE546" s="216">
        <f t="shared" si="202"/>
        <v>0</v>
      </c>
      <c r="CF546" s="217">
        <f t="shared" si="203"/>
        <v>0</v>
      </c>
      <c r="CH546" s="197">
        <f t="shared" si="204"/>
        <v>0</v>
      </c>
      <c r="CI546" s="19" t="str">
        <f t="shared" si="205"/>
        <v/>
      </c>
      <c r="CJ546" s="197">
        <f t="shared" si="206"/>
        <v>0</v>
      </c>
      <c r="CK546"/>
      <c r="CL546" s="197">
        <f t="shared" si="207"/>
        <v>0</v>
      </c>
      <c r="CM546" s="19" t="str">
        <f t="shared" si="208"/>
        <v/>
      </c>
      <c r="CN546" s="197">
        <f t="shared" si="209"/>
        <v>0</v>
      </c>
      <c r="CP546" s="197">
        <f t="shared" si="210"/>
        <v>0</v>
      </c>
      <c r="CQ546" s="19" t="str">
        <f t="shared" si="211"/>
        <v/>
      </c>
      <c r="CR546" s="197">
        <f t="shared" si="212"/>
        <v>0</v>
      </c>
    </row>
    <row r="547" spans="1:96" ht="15" customHeight="1" thickBot="1">
      <c r="A547" s="85"/>
      <c r="B547" s="87"/>
      <c r="C547" s="63" t="s">
        <v>113</v>
      </c>
      <c r="D547" s="354" t="str">
        <f t="shared" si="158"/>
        <v/>
      </c>
      <c r="E547" s="355"/>
      <c r="F547" s="355"/>
      <c r="G547" s="355"/>
      <c r="H547" s="355"/>
      <c r="I547" s="356"/>
      <c r="J547" s="261" t="str">
        <f t="shared" si="159"/>
        <v/>
      </c>
      <c r="K547" s="261" t="str">
        <f t="shared" si="160"/>
        <v/>
      </c>
      <c r="L547" s="261" t="str">
        <f t="shared" si="161"/>
        <v/>
      </c>
      <c r="M547" s="2"/>
      <c r="N547" s="2"/>
      <c r="O547" s="2"/>
      <c r="P547" s="2"/>
      <c r="Q547" s="2"/>
      <c r="R547" s="2"/>
      <c r="S547" s="2"/>
      <c r="T547" s="2"/>
      <c r="U547" s="2"/>
      <c r="V547" s="2"/>
      <c r="W547" s="2"/>
      <c r="X547" s="2"/>
      <c r="Y547" s="2"/>
      <c r="Z547" s="2"/>
      <c r="AA547" s="2"/>
      <c r="AB547" s="2"/>
      <c r="AC547" s="2"/>
      <c r="AD547" s="2"/>
      <c r="AG547" s="197">
        <f t="shared" si="162"/>
        <v>21</v>
      </c>
      <c r="AH547" s="210">
        <f t="shared" si="163"/>
        <v>0</v>
      </c>
      <c r="AJ547" s="188">
        <f t="shared" si="164"/>
        <v>0</v>
      </c>
      <c r="AK547" s="189">
        <f t="shared" si="165"/>
        <v>0</v>
      </c>
      <c r="AL547" s="189">
        <f t="shared" si="166"/>
        <v>0</v>
      </c>
      <c r="AM547" s="190">
        <f t="shared" si="167"/>
        <v>0</v>
      </c>
      <c r="AN547" s="210"/>
      <c r="AO547" s="188">
        <f t="shared" si="168"/>
        <v>0</v>
      </c>
      <c r="AP547" s="189">
        <f t="shared" si="169"/>
        <v>0</v>
      </c>
      <c r="AQ547" s="189">
        <f t="shared" si="170"/>
        <v>0</v>
      </c>
      <c r="AR547" s="190">
        <f t="shared" si="171"/>
        <v>0</v>
      </c>
      <c r="AT547" s="188">
        <f t="shared" si="172"/>
        <v>0</v>
      </c>
      <c r="AU547" s="189">
        <f t="shared" si="173"/>
        <v>0</v>
      </c>
      <c r="AV547" s="189">
        <f t="shared" si="174"/>
        <v>0</v>
      </c>
      <c r="AW547" s="190">
        <f t="shared" si="175"/>
        <v>0</v>
      </c>
      <c r="AY547" s="188">
        <f t="shared" si="176"/>
        <v>0</v>
      </c>
      <c r="AZ547" s="189">
        <f t="shared" si="177"/>
        <v>0</v>
      </c>
      <c r="BA547" s="189">
        <f t="shared" si="178"/>
        <v>0</v>
      </c>
      <c r="BB547" s="190">
        <f t="shared" si="179"/>
        <v>0</v>
      </c>
      <c r="BD547" s="188">
        <f t="shared" si="180"/>
        <v>0</v>
      </c>
      <c r="BE547" s="189">
        <f t="shared" si="181"/>
        <v>0</v>
      </c>
      <c r="BF547" s="189">
        <f t="shared" si="182"/>
        <v>0</v>
      </c>
      <c r="BG547" s="190">
        <f t="shared" si="183"/>
        <v>0</v>
      </c>
      <c r="BH547" s="210"/>
      <c r="BI547" s="188">
        <f t="shared" si="184"/>
        <v>0</v>
      </c>
      <c r="BJ547" s="189">
        <f t="shared" si="185"/>
        <v>0</v>
      </c>
      <c r="BK547" s="189">
        <f t="shared" si="186"/>
        <v>0</v>
      </c>
      <c r="BL547" s="190">
        <f t="shared" si="187"/>
        <v>0</v>
      </c>
      <c r="BM547" s="210"/>
      <c r="BN547" s="188">
        <f t="shared" si="188"/>
        <v>0</v>
      </c>
      <c r="BO547" s="189">
        <f t="shared" si="189"/>
        <v>0</v>
      </c>
      <c r="BP547" s="189">
        <f t="shared" si="190"/>
        <v>0</v>
      </c>
      <c r="BQ547" s="190">
        <f t="shared" si="191"/>
        <v>0</v>
      </c>
      <c r="BR547" s="210"/>
      <c r="BS547" s="192">
        <f t="shared" si="192"/>
        <v>0</v>
      </c>
      <c r="BT547" s="215">
        <f t="shared" si="193"/>
        <v>0</v>
      </c>
      <c r="BU547" s="216">
        <f t="shared" si="194"/>
        <v>0</v>
      </c>
      <c r="BV547" s="217">
        <f t="shared" si="195"/>
        <v>0</v>
      </c>
      <c r="BX547" s="192">
        <f t="shared" si="196"/>
        <v>0</v>
      </c>
      <c r="BY547" s="215">
        <f t="shared" si="197"/>
        <v>0</v>
      </c>
      <c r="BZ547" s="216">
        <f t="shared" si="198"/>
        <v>0</v>
      </c>
      <c r="CA547" s="217">
        <f t="shared" si="199"/>
        <v>0</v>
      </c>
      <c r="CC547" s="192">
        <f t="shared" si="200"/>
        <v>0</v>
      </c>
      <c r="CD547" s="215">
        <f t="shared" si="201"/>
        <v>0</v>
      </c>
      <c r="CE547" s="216">
        <f t="shared" si="202"/>
        <v>0</v>
      </c>
      <c r="CF547" s="217">
        <f t="shared" si="203"/>
        <v>0</v>
      </c>
      <c r="CH547" s="197">
        <f t="shared" si="204"/>
        <v>0</v>
      </c>
      <c r="CI547" s="19" t="str">
        <f t="shared" si="205"/>
        <v/>
      </c>
      <c r="CJ547" s="197">
        <f t="shared" si="206"/>
        <v>0</v>
      </c>
      <c r="CK547"/>
      <c r="CL547" s="197">
        <f t="shared" si="207"/>
        <v>0</v>
      </c>
      <c r="CM547" s="19" t="str">
        <f t="shared" si="208"/>
        <v/>
      </c>
      <c r="CN547" s="197">
        <f t="shared" si="209"/>
        <v>0</v>
      </c>
      <c r="CP547" s="197">
        <f t="shared" si="210"/>
        <v>0</v>
      </c>
      <c r="CQ547" s="19" t="str">
        <f t="shared" si="211"/>
        <v/>
      </c>
      <c r="CR547" s="197">
        <f t="shared" si="212"/>
        <v>0</v>
      </c>
    </row>
    <row r="548" spans="1:96" ht="15" customHeight="1" thickBot="1">
      <c r="A548" s="85"/>
      <c r="B548" s="87"/>
      <c r="C548" s="63" t="s">
        <v>114</v>
      </c>
      <c r="D548" s="354" t="str">
        <f t="shared" si="158"/>
        <v/>
      </c>
      <c r="E548" s="355"/>
      <c r="F548" s="355"/>
      <c r="G548" s="355"/>
      <c r="H548" s="355"/>
      <c r="I548" s="356"/>
      <c r="J548" s="261" t="str">
        <f t="shared" si="159"/>
        <v/>
      </c>
      <c r="K548" s="261" t="str">
        <f t="shared" si="160"/>
        <v/>
      </c>
      <c r="L548" s="261" t="str">
        <f t="shared" si="161"/>
        <v/>
      </c>
      <c r="M548" s="2"/>
      <c r="N548" s="2"/>
      <c r="O548" s="2"/>
      <c r="P548" s="2"/>
      <c r="Q548" s="2"/>
      <c r="R548" s="2"/>
      <c r="S548" s="2"/>
      <c r="T548" s="2"/>
      <c r="U548" s="2"/>
      <c r="V548" s="2"/>
      <c r="W548" s="2"/>
      <c r="X548" s="2"/>
      <c r="Y548" s="2"/>
      <c r="Z548" s="2"/>
      <c r="AA548" s="2"/>
      <c r="AB548" s="2"/>
      <c r="AC548" s="2"/>
      <c r="AD548" s="2"/>
      <c r="AG548" s="197">
        <f t="shared" si="162"/>
        <v>21</v>
      </c>
      <c r="AH548" s="210">
        <f t="shared" si="163"/>
        <v>0</v>
      </c>
      <c r="AJ548" s="188">
        <f t="shared" si="164"/>
        <v>0</v>
      </c>
      <c r="AK548" s="189">
        <f t="shared" si="165"/>
        <v>0</v>
      </c>
      <c r="AL548" s="189">
        <f t="shared" si="166"/>
        <v>0</v>
      </c>
      <c r="AM548" s="190">
        <f t="shared" si="167"/>
        <v>0</v>
      </c>
      <c r="AN548" s="210"/>
      <c r="AO548" s="188">
        <f t="shared" si="168"/>
        <v>0</v>
      </c>
      <c r="AP548" s="189">
        <f t="shared" si="169"/>
        <v>0</v>
      </c>
      <c r="AQ548" s="189">
        <f t="shared" si="170"/>
        <v>0</v>
      </c>
      <c r="AR548" s="190">
        <f t="shared" si="171"/>
        <v>0</v>
      </c>
      <c r="AT548" s="188">
        <f t="shared" si="172"/>
        <v>0</v>
      </c>
      <c r="AU548" s="189">
        <f t="shared" si="173"/>
        <v>0</v>
      </c>
      <c r="AV548" s="189">
        <f t="shared" si="174"/>
        <v>0</v>
      </c>
      <c r="AW548" s="190">
        <f t="shared" si="175"/>
        <v>0</v>
      </c>
      <c r="AY548" s="188">
        <f t="shared" si="176"/>
        <v>0</v>
      </c>
      <c r="AZ548" s="189">
        <f t="shared" si="177"/>
        <v>0</v>
      </c>
      <c r="BA548" s="189">
        <f t="shared" si="178"/>
        <v>0</v>
      </c>
      <c r="BB548" s="190">
        <f t="shared" si="179"/>
        <v>0</v>
      </c>
      <c r="BD548" s="188">
        <f t="shared" si="180"/>
        <v>0</v>
      </c>
      <c r="BE548" s="189">
        <f t="shared" si="181"/>
        <v>0</v>
      </c>
      <c r="BF548" s="189">
        <f t="shared" si="182"/>
        <v>0</v>
      </c>
      <c r="BG548" s="190">
        <f t="shared" si="183"/>
        <v>0</v>
      </c>
      <c r="BH548" s="210"/>
      <c r="BI548" s="188">
        <f t="shared" si="184"/>
        <v>0</v>
      </c>
      <c r="BJ548" s="189">
        <f t="shared" si="185"/>
        <v>0</v>
      </c>
      <c r="BK548" s="189">
        <f t="shared" si="186"/>
        <v>0</v>
      </c>
      <c r="BL548" s="190">
        <f t="shared" si="187"/>
        <v>0</v>
      </c>
      <c r="BM548" s="210"/>
      <c r="BN548" s="188">
        <f t="shared" si="188"/>
        <v>0</v>
      </c>
      <c r="BO548" s="189">
        <f t="shared" si="189"/>
        <v>0</v>
      </c>
      <c r="BP548" s="189">
        <f t="shared" si="190"/>
        <v>0</v>
      </c>
      <c r="BQ548" s="190">
        <f t="shared" si="191"/>
        <v>0</v>
      </c>
      <c r="BR548" s="210"/>
      <c r="BS548" s="192">
        <f t="shared" si="192"/>
        <v>0</v>
      </c>
      <c r="BT548" s="215">
        <f t="shared" si="193"/>
        <v>0</v>
      </c>
      <c r="BU548" s="216">
        <f t="shared" si="194"/>
        <v>0</v>
      </c>
      <c r="BV548" s="217">
        <f t="shared" si="195"/>
        <v>0</v>
      </c>
      <c r="BX548" s="192">
        <f t="shared" si="196"/>
        <v>0</v>
      </c>
      <c r="BY548" s="215">
        <f t="shared" si="197"/>
        <v>0</v>
      </c>
      <c r="BZ548" s="216">
        <f t="shared" si="198"/>
        <v>0</v>
      </c>
      <c r="CA548" s="217">
        <f t="shared" si="199"/>
        <v>0</v>
      </c>
      <c r="CC548" s="192">
        <f t="shared" si="200"/>
        <v>0</v>
      </c>
      <c r="CD548" s="215">
        <f t="shared" si="201"/>
        <v>0</v>
      </c>
      <c r="CE548" s="216">
        <f t="shared" si="202"/>
        <v>0</v>
      </c>
      <c r="CF548" s="217">
        <f t="shared" si="203"/>
        <v>0</v>
      </c>
      <c r="CH548" s="197">
        <f t="shared" si="204"/>
        <v>0</v>
      </c>
      <c r="CI548" s="19" t="str">
        <f t="shared" si="205"/>
        <v/>
      </c>
      <c r="CJ548" s="197">
        <f t="shared" si="206"/>
        <v>0</v>
      </c>
      <c r="CK548"/>
      <c r="CL548" s="197">
        <f t="shared" si="207"/>
        <v>0</v>
      </c>
      <c r="CM548" s="19" t="str">
        <f t="shared" si="208"/>
        <v/>
      </c>
      <c r="CN548" s="197">
        <f t="shared" si="209"/>
        <v>0</v>
      </c>
      <c r="CP548" s="197">
        <f t="shared" si="210"/>
        <v>0</v>
      </c>
      <c r="CQ548" s="19" t="str">
        <f t="shared" si="211"/>
        <v/>
      </c>
      <c r="CR548" s="197">
        <f t="shared" si="212"/>
        <v>0</v>
      </c>
    </row>
    <row r="549" spans="1:96" ht="15" customHeight="1" thickBot="1">
      <c r="A549" s="85"/>
      <c r="B549" s="87"/>
      <c r="C549" s="63" t="s">
        <v>115</v>
      </c>
      <c r="D549" s="354" t="str">
        <f t="shared" si="158"/>
        <v/>
      </c>
      <c r="E549" s="355"/>
      <c r="F549" s="355"/>
      <c r="G549" s="355"/>
      <c r="H549" s="355"/>
      <c r="I549" s="356"/>
      <c r="J549" s="261" t="str">
        <f t="shared" si="159"/>
        <v/>
      </c>
      <c r="K549" s="261" t="str">
        <f t="shared" si="160"/>
        <v/>
      </c>
      <c r="L549" s="261" t="str">
        <f t="shared" si="161"/>
        <v/>
      </c>
      <c r="M549" s="2"/>
      <c r="N549" s="2"/>
      <c r="O549" s="2"/>
      <c r="P549" s="2"/>
      <c r="Q549" s="2"/>
      <c r="R549" s="2"/>
      <c r="S549" s="2"/>
      <c r="T549" s="2"/>
      <c r="U549" s="2"/>
      <c r="V549" s="2"/>
      <c r="W549" s="2"/>
      <c r="X549" s="2"/>
      <c r="Y549" s="2"/>
      <c r="Z549" s="2"/>
      <c r="AA549" s="2"/>
      <c r="AB549" s="2"/>
      <c r="AC549" s="2"/>
      <c r="AD549" s="2"/>
      <c r="AG549" s="197">
        <f t="shared" si="162"/>
        <v>21</v>
      </c>
      <c r="AH549" s="210">
        <f t="shared" si="163"/>
        <v>0</v>
      </c>
      <c r="AJ549" s="188">
        <f t="shared" si="164"/>
        <v>0</v>
      </c>
      <c r="AK549" s="189">
        <f t="shared" si="165"/>
        <v>0</v>
      </c>
      <c r="AL549" s="189">
        <f t="shared" si="166"/>
        <v>0</v>
      </c>
      <c r="AM549" s="190">
        <f t="shared" si="167"/>
        <v>0</v>
      </c>
      <c r="AN549" s="210"/>
      <c r="AO549" s="188">
        <f t="shared" si="168"/>
        <v>0</v>
      </c>
      <c r="AP549" s="189">
        <f t="shared" si="169"/>
        <v>0</v>
      </c>
      <c r="AQ549" s="189">
        <f t="shared" si="170"/>
        <v>0</v>
      </c>
      <c r="AR549" s="190">
        <f t="shared" si="171"/>
        <v>0</v>
      </c>
      <c r="AT549" s="188">
        <f t="shared" si="172"/>
        <v>0</v>
      </c>
      <c r="AU549" s="189">
        <f t="shared" si="173"/>
        <v>0</v>
      </c>
      <c r="AV549" s="189">
        <f t="shared" si="174"/>
        <v>0</v>
      </c>
      <c r="AW549" s="190">
        <f t="shared" si="175"/>
        <v>0</v>
      </c>
      <c r="AY549" s="188">
        <f t="shared" si="176"/>
        <v>0</v>
      </c>
      <c r="AZ549" s="189">
        <f t="shared" si="177"/>
        <v>0</v>
      </c>
      <c r="BA549" s="189">
        <f t="shared" si="178"/>
        <v>0</v>
      </c>
      <c r="BB549" s="190">
        <f t="shared" si="179"/>
        <v>0</v>
      </c>
      <c r="BD549" s="188">
        <f t="shared" si="180"/>
        <v>0</v>
      </c>
      <c r="BE549" s="189">
        <f t="shared" si="181"/>
        <v>0</v>
      </c>
      <c r="BF549" s="189">
        <f t="shared" si="182"/>
        <v>0</v>
      </c>
      <c r="BG549" s="190">
        <f t="shared" si="183"/>
        <v>0</v>
      </c>
      <c r="BH549" s="210"/>
      <c r="BI549" s="188">
        <f t="shared" si="184"/>
        <v>0</v>
      </c>
      <c r="BJ549" s="189">
        <f t="shared" si="185"/>
        <v>0</v>
      </c>
      <c r="BK549" s="189">
        <f t="shared" si="186"/>
        <v>0</v>
      </c>
      <c r="BL549" s="190">
        <f t="shared" si="187"/>
        <v>0</v>
      </c>
      <c r="BM549" s="210"/>
      <c r="BN549" s="188">
        <f t="shared" si="188"/>
        <v>0</v>
      </c>
      <c r="BO549" s="189">
        <f t="shared" si="189"/>
        <v>0</v>
      </c>
      <c r="BP549" s="189">
        <f t="shared" si="190"/>
        <v>0</v>
      </c>
      <c r="BQ549" s="190">
        <f t="shared" si="191"/>
        <v>0</v>
      </c>
      <c r="BR549" s="210"/>
      <c r="BS549" s="192">
        <f t="shared" si="192"/>
        <v>0</v>
      </c>
      <c r="BT549" s="215">
        <f t="shared" si="193"/>
        <v>0</v>
      </c>
      <c r="BU549" s="216">
        <f t="shared" si="194"/>
        <v>0</v>
      </c>
      <c r="BV549" s="217">
        <f t="shared" si="195"/>
        <v>0</v>
      </c>
      <c r="BX549" s="192">
        <f t="shared" si="196"/>
        <v>0</v>
      </c>
      <c r="BY549" s="215">
        <f t="shared" si="197"/>
        <v>0</v>
      </c>
      <c r="BZ549" s="216">
        <f t="shared" si="198"/>
        <v>0</v>
      </c>
      <c r="CA549" s="217">
        <f t="shared" si="199"/>
        <v>0</v>
      </c>
      <c r="CC549" s="192">
        <f t="shared" si="200"/>
        <v>0</v>
      </c>
      <c r="CD549" s="215">
        <f t="shared" si="201"/>
        <v>0</v>
      </c>
      <c r="CE549" s="216">
        <f t="shared" si="202"/>
        <v>0</v>
      </c>
      <c r="CF549" s="217">
        <f t="shared" si="203"/>
        <v>0</v>
      </c>
      <c r="CH549" s="197">
        <f t="shared" si="204"/>
        <v>0</v>
      </c>
      <c r="CI549" s="19" t="str">
        <f t="shared" si="205"/>
        <v/>
      </c>
      <c r="CJ549" s="197">
        <f t="shared" si="206"/>
        <v>0</v>
      </c>
      <c r="CK549"/>
      <c r="CL549" s="197">
        <f t="shared" si="207"/>
        <v>0</v>
      </c>
      <c r="CM549" s="19" t="str">
        <f t="shared" si="208"/>
        <v/>
      </c>
      <c r="CN549" s="197">
        <f t="shared" si="209"/>
        <v>0</v>
      </c>
      <c r="CP549" s="197">
        <f t="shared" si="210"/>
        <v>0</v>
      </c>
      <c r="CQ549" s="19" t="str">
        <f t="shared" si="211"/>
        <v/>
      </c>
      <c r="CR549" s="197">
        <f t="shared" si="212"/>
        <v>0</v>
      </c>
    </row>
    <row r="550" spans="1:96" ht="15" customHeight="1" thickBot="1">
      <c r="A550" s="85"/>
      <c r="B550" s="87"/>
      <c r="C550" s="63" t="s">
        <v>116</v>
      </c>
      <c r="D550" s="354" t="str">
        <f t="shared" si="158"/>
        <v/>
      </c>
      <c r="E550" s="355"/>
      <c r="F550" s="355"/>
      <c r="G550" s="355"/>
      <c r="H550" s="355"/>
      <c r="I550" s="356"/>
      <c r="J550" s="261" t="str">
        <f t="shared" si="159"/>
        <v/>
      </c>
      <c r="K550" s="261" t="str">
        <f t="shared" si="160"/>
        <v/>
      </c>
      <c r="L550" s="261" t="str">
        <f t="shared" si="161"/>
        <v/>
      </c>
      <c r="M550" s="2"/>
      <c r="N550" s="2"/>
      <c r="O550" s="2"/>
      <c r="P550" s="2"/>
      <c r="Q550" s="2"/>
      <c r="R550" s="2"/>
      <c r="S550" s="2"/>
      <c r="T550" s="2"/>
      <c r="U550" s="2"/>
      <c r="V550" s="2"/>
      <c r="W550" s="2"/>
      <c r="X550" s="2"/>
      <c r="Y550" s="2"/>
      <c r="Z550" s="2"/>
      <c r="AA550" s="2"/>
      <c r="AB550" s="2"/>
      <c r="AC550" s="2"/>
      <c r="AD550" s="2"/>
      <c r="AG550" s="197">
        <f t="shared" si="162"/>
        <v>21</v>
      </c>
      <c r="AH550" s="210">
        <f t="shared" si="163"/>
        <v>0</v>
      </c>
      <c r="AJ550" s="188">
        <f t="shared" si="164"/>
        <v>0</v>
      </c>
      <c r="AK550" s="189">
        <f t="shared" si="165"/>
        <v>0</v>
      </c>
      <c r="AL550" s="189">
        <f t="shared" si="166"/>
        <v>0</v>
      </c>
      <c r="AM550" s="190">
        <f t="shared" si="167"/>
        <v>0</v>
      </c>
      <c r="AN550" s="210"/>
      <c r="AO550" s="188">
        <f t="shared" si="168"/>
        <v>0</v>
      </c>
      <c r="AP550" s="189">
        <f t="shared" si="169"/>
        <v>0</v>
      </c>
      <c r="AQ550" s="189">
        <f t="shared" si="170"/>
        <v>0</v>
      </c>
      <c r="AR550" s="190">
        <f t="shared" si="171"/>
        <v>0</v>
      </c>
      <c r="AT550" s="188">
        <f t="shared" si="172"/>
        <v>0</v>
      </c>
      <c r="AU550" s="189">
        <f t="shared" si="173"/>
        <v>0</v>
      </c>
      <c r="AV550" s="189">
        <f t="shared" si="174"/>
        <v>0</v>
      </c>
      <c r="AW550" s="190">
        <f t="shared" si="175"/>
        <v>0</v>
      </c>
      <c r="AY550" s="188">
        <f t="shared" si="176"/>
        <v>0</v>
      </c>
      <c r="AZ550" s="189">
        <f t="shared" si="177"/>
        <v>0</v>
      </c>
      <c r="BA550" s="189">
        <f t="shared" si="178"/>
        <v>0</v>
      </c>
      <c r="BB550" s="190">
        <f t="shared" si="179"/>
        <v>0</v>
      </c>
      <c r="BD550" s="188">
        <f t="shared" si="180"/>
        <v>0</v>
      </c>
      <c r="BE550" s="189">
        <f t="shared" si="181"/>
        <v>0</v>
      </c>
      <c r="BF550" s="189">
        <f t="shared" si="182"/>
        <v>0</v>
      </c>
      <c r="BG550" s="190">
        <f t="shared" si="183"/>
        <v>0</v>
      </c>
      <c r="BH550" s="210"/>
      <c r="BI550" s="188">
        <f t="shared" si="184"/>
        <v>0</v>
      </c>
      <c r="BJ550" s="189">
        <f t="shared" si="185"/>
        <v>0</v>
      </c>
      <c r="BK550" s="189">
        <f t="shared" si="186"/>
        <v>0</v>
      </c>
      <c r="BL550" s="190">
        <f t="shared" si="187"/>
        <v>0</v>
      </c>
      <c r="BM550" s="210"/>
      <c r="BN550" s="188">
        <f t="shared" si="188"/>
        <v>0</v>
      </c>
      <c r="BO550" s="189">
        <f t="shared" si="189"/>
        <v>0</v>
      </c>
      <c r="BP550" s="189">
        <f t="shared" si="190"/>
        <v>0</v>
      </c>
      <c r="BQ550" s="190">
        <f t="shared" si="191"/>
        <v>0</v>
      </c>
      <c r="BR550" s="210"/>
      <c r="BS550" s="192">
        <f t="shared" si="192"/>
        <v>0</v>
      </c>
      <c r="BT550" s="215">
        <f t="shared" si="193"/>
        <v>0</v>
      </c>
      <c r="BU550" s="216">
        <f t="shared" si="194"/>
        <v>0</v>
      </c>
      <c r="BV550" s="217">
        <f t="shared" si="195"/>
        <v>0</v>
      </c>
      <c r="BX550" s="192">
        <f t="shared" si="196"/>
        <v>0</v>
      </c>
      <c r="BY550" s="215">
        <f t="shared" si="197"/>
        <v>0</v>
      </c>
      <c r="BZ550" s="216">
        <f t="shared" si="198"/>
        <v>0</v>
      </c>
      <c r="CA550" s="217">
        <f t="shared" si="199"/>
        <v>0</v>
      </c>
      <c r="CC550" s="192">
        <f t="shared" si="200"/>
        <v>0</v>
      </c>
      <c r="CD550" s="215">
        <f t="shared" si="201"/>
        <v>0</v>
      </c>
      <c r="CE550" s="216">
        <f t="shared" si="202"/>
        <v>0</v>
      </c>
      <c r="CF550" s="217">
        <f t="shared" si="203"/>
        <v>0</v>
      </c>
      <c r="CH550" s="197">
        <f t="shared" si="204"/>
        <v>0</v>
      </c>
      <c r="CI550" s="19" t="str">
        <f t="shared" si="205"/>
        <v/>
      </c>
      <c r="CJ550" s="197">
        <f t="shared" si="206"/>
        <v>0</v>
      </c>
      <c r="CK550"/>
      <c r="CL550" s="197">
        <f t="shared" si="207"/>
        <v>0</v>
      </c>
      <c r="CM550" s="19" t="str">
        <f t="shared" si="208"/>
        <v/>
      </c>
      <c r="CN550" s="197">
        <f t="shared" si="209"/>
        <v>0</v>
      </c>
      <c r="CP550" s="197">
        <f t="shared" si="210"/>
        <v>0</v>
      </c>
      <c r="CQ550" s="19" t="str">
        <f t="shared" si="211"/>
        <v/>
      </c>
      <c r="CR550" s="197">
        <f t="shared" si="212"/>
        <v>0</v>
      </c>
    </row>
    <row r="551" spans="1:96" ht="15" customHeight="1" thickBot="1">
      <c r="A551" s="85"/>
      <c r="B551" s="87"/>
      <c r="C551" s="63" t="s">
        <v>117</v>
      </c>
      <c r="D551" s="354" t="str">
        <f t="shared" si="158"/>
        <v/>
      </c>
      <c r="E551" s="355"/>
      <c r="F551" s="355"/>
      <c r="G551" s="355"/>
      <c r="H551" s="355"/>
      <c r="I551" s="356"/>
      <c r="J551" s="261" t="str">
        <f t="shared" si="159"/>
        <v/>
      </c>
      <c r="K551" s="261" t="str">
        <f t="shared" si="160"/>
        <v/>
      </c>
      <c r="L551" s="261" t="str">
        <f t="shared" si="161"/>
        <v/>
      </c>
      <c r="M551" s="2"/>
      <c r="N551" s="2"/>
      <c r="O551" s="2"/>
      <c r="P551" s="2"/>
      <c r="Q551" s="2"/>
      <c r="R551" s="2"/>
      <c r="S551" s="2"/>
      <c r="T551" s="2"/>
      <c r="U551" s="2"/>
      <c r="V551" s="2"/>
      <c r="W551" s="2"/>
      <c r="X551" s="2"/>
      <c r="Y551" s="2"/>
      <c r="Z551" s="2"/>
      <c r="AA551" s="2"/>
      <c r="AB551" s="2"/>
      <c r="AC551" s="2"/>
      <c r="AD551" s="2"/>
      <c r="AG551" s="197">
        <f t="shared" si="162"/>
        <v>21</v>
      </c>
      <c r="AH551" s="210">
        <f t="shared" si="163"/>
        <v>0</v>
      </c>
      <c r="AJ551" s="188">
        <f t="shared" si="164"/>
        <v>0</v>
      </c>
      <c r="AK551" s="189">
        <f t="shared" si="165"/>
        <v>0</v>
      </c>
      <c r="AL551" s="189">
        <f t="shared" si="166"/>
        <v>0</v>
      </c>
      <c r="AM551" s="190">
        <f t="shared" si="167"/>
        <v>0</v>
      </c>
      <c r="AN551" s="210"/>
      <c r="AO551" s="188">
        <f t="shared" si="168"/>
        <v>0</v>
      </c>
      <c r="AP551" s="189">
        <f t="shared" si="169"/>
        <v>0</v>
      </c>
      <c r="AQ551" s="189">
        <f t="shared" si="170"/>
        <v>0</v>
      </c>
      <c r="AR551" s="190">
        <f t="shared" si="171"/>
        <v>0</v>
      </c>
      <c r="AT551" s="188">
        <f t="shared" si="172"/>
        <v>0</v>
      </c>
      <c r="AU551" s="189">
        <f t="shared" si="173"/>
        <v>0</v>
      </c>
      <c r="AV551" s="189">
        <f t="shared" si="174"/>
        <v>0</v>
      </c>
      <c r="AW551" s="190">
        <f t="shared" si="175"/>
        <v>0</v>
      </c>
      <c r="AY551" s="188">
        <f t="shared" si="176"/>
        <v>0</v>
      </c>
      <c r="AZ551" s="189">
        <f t="shared" si="177"/>
        <v>0</v>
      </c>
      <c r="BA551" s="189">
        <f t="shared" si="178"/>
        <v>0</v>
      </c>
      <c r="BB551" s="190">
        <f t="shared" si="179"/>
        <v>0</v>
      </c>
      <c r="BD551" s="188">
        <f t="shared" si="180"/>
        <v>0</v>
      </c>
      <c r="BE551" s="189">
        <f t="shared" si="181"/>
        <v>0</v>
      </c>
      <c r="BF551" s="189">
        <f t="shared" si="182"/>
        <v>0</v>
      </c>
      <c r="BG551" s="190">
        <f t="shared" si="183"/>
        <v>0</v>
      </c>
      <c r="BH551" s="210"/>
      <c r="BI551" s="188">
        <f t="shared" si="184"/>
        <v>0</v>
      </c>
      <c r="BJ551" s="189">
        <f t="shared" si="185"/>
        <v>0</v>
      </c>
      <c r="BK551" s="189">
        <f t="shared" si="186"/>
        <v>0</v>
      </c>
      <c r="BL551" s="190">
        <f t="shared" si="187"/>
        <v>0</v>
      </c>
      <c r="BM551" s="210"/>
      <c r="BN551" s="188">
        <f t="shared" si="188"/>
        <v>0</v>
      </c>
      <c r="BO551" s="189">
        <f t="shared" si="189"/>
        <v>0</v>
      </c>
      <c r="BP551" s="189">
        <f t="shared" si="190"/>
        <v>0</v>
      </c>
      <c r="BQ551" s="190">
        <f t="shared" si="191"/>
        <v>0</v>
      </c>
      <c r="BR551" s="210"/>
      <c r="BS551" s="192">
        <f t="shared" si="192"/>
        <v>0</v>
      </c>
      <c r="BT551" s="215">
        <f t="shared" si="193"/>
        <v>0</v>
      </c>
      <c r="BU551" s="216">
        <f t="shared" si="194"/>
        <v>0</v>
      </c>
      <c r="BV551" s="217">
        <f t="shared" si="195"/>
        <v>0</v>
      </c>
      <c r="BX551" s="192">
        <f t="shared" si="196"/>
        <v>0</v>
      </c>
      <c r="BY551" s="215">
        <f t="shared" si="197"/>
        <v>0</v>
      </c>
      <c r="BZ551" s="216">
        <f t="shared" si="198"/>
        <v>0</v>
      </c>
      <c r="CA551" s="217">
        <f t="shared" si="199"/>
        <v>0</v>
      </c>
      <c r="CC551" s="192">
        <f t="shared" si="200"/>
        <v>0</v>
      </c>
      <c r="CD551" s="215">
        <f t="shared" si="201"/>
        <v>0</v>
      </c>
      <c r="CE551" s="216">
        <f t="shared" si="202"/>
        <v>0</v>
      </c>
      <c r="CF551" s="217">
        <f t="shared" si="203"/>
        <v>0</v>
      </c>
      <c r="CH551" s="197">
        <f t="shared" si="204"/>
        <v>0</v>
      </c>
      <c r="CI551" s="19" t="str">
        <f t="shared" si="205"/>
        <v/>
      </c>
      <c r="CJ551" s="197">
        <f t="shared" si="206"/>
        <v>0</v>
      </c>
      <c r="CK551"/>
      <c r="CL551" s="197">
        <f t="shared" si="207"/>
        <v>0</v>
      </c>
      <c r="CM551" s="19" t="str">
        <f t="shared" si="208"/>
        <v/>
      </c>
      <c r="CN551" s="197">
        <f t="shared" si="209"/>
        <v>0</v>
      </c>
      <c r="CP551" s="197">
        <f t="shared" si="210"/>
        <v>0</v>
      </c>
      <c r="CQ551" s="19" t="str">
        <f t="shared" si="211"/>
        <v/>
      </c>
      <c r="CR551" s="197">
        <f t="shared" si="212"/>
        <v>0</v>
      </c>
    </row>
    <row r="552" spans="1:96" ht="15" customHeight="1" thickBot="1">
      <c r="A552" s="85"/>
      <c r="B552" s="87"/>
      <c r="C552" s="63" t="s">
        <v>118</v>
      </c>
      <c r="D552" s="354" t="str">
        <f t="shared" si="158"/>
        <v/>
      </c>
      <c r="E552" s="355"/>
      <c r="F552" s="355"/>
      <c r="G552" s="355"/>
      <c r="H552" s="355"/>
      <c r="I552" s="356"/>
      <c r="J552" s="261" t="str">
        <f t="shared" si="159"/>
        <v/>
      </c>
      <c r="K552" s="261" t="str">
        <f t="shared" si="160"/>
        <v/>
      </c>
      <c r="L552" s="261" t="str">
        <f t="shared" si="161"/>
        <v/>
      </c>
      <c r="M552" s="2"/>
      <c r="N552" s="2"/>
      <c r="O552" s="2"/>
      <c r="P552" s="2"/>
      <c r="Q552" s="2"/>
      <c r="R552" s="2"/>
      <c r="S552" s="2"/>
      <c r="T552" s="2"/>
      <c r="U552" s="2"/>
      <c r="V552" s="2"/>
      <c r="W552" s="2"/>
      <c r="X552" s="2"/>
      <c r="Y552" s="2"/>
      <c r="Z552" s="2"/>
      <c r="AA552" s="2"/>
      <c r="AB552" s="2"/>
      <c r="AC552" s="2"/>
      <c r="AD552" s="2"/>
      <c r="AG552" s="197">
        <f t="shared" si="162"/>
        <v>21</v>
      </c>
      <c r="AH552" s="210">
        <f t="shared" si="163"/>
        <v>0</v>
      </c>
      <c r="AJ552" s="188">
        <f t="shared" si="164"/>
        <v>0</v>
      </c>
      <c r="AK552" s="189">
        <f t="shared" si="165"/>
        <v>0</v>
      </c>
      <c r="AL552" s="189">
        <f t="shared" si="166"/>
        <v>0</v>
      </c>
      <c r="AM552" s="190">
        <f t="shared" si="167"/>
        <v>0</v>
      </c>
      <c r="AN552" s="210"/>
      <c r="AO552" s="188">
        <f t="shared" si="168"/>
        <v>0</v>
      </c>
      <c r="AP552" s="189">
        <f t="shared" si="169"/>
        <v>0</v>
      </c>
      <c r="AQ552" s="189">
        <f t="shared" si="170"/>
        <v>0</v>
      </c>
      <c r="AR552" s="190">
        <f t="shared" si="171"/>
        <v>0</v>
      </c>
      <c r="AT552" s="188">
        <f t="shared" si="172"/>
        <v>0</v>
      </c>
      <c r="AU552" s="189">
        <f t="shared" si="173"/>
        <v>0</v>
      </c>
      <c r="AV552" s="189">
        <f t="shared" si="174"/>
        <v>0</v>
      </c>
      <c r="AW552" s="190">
        <f t="shared" si="175"/>
        <v>0</v>
      </c>
      <c r="AY552" s="188">
        <f t="shared" si="176"/>
        <v>0</v>
      </c>
      <c r="AZ552" s="189">
        <f t="shared" si="177"/>
        <v>0</v>
      </c>
      <c r="BA552" s="189">
        <f t="shared" si="178"/>
        <v>0</v>
      </c>
      <c r="BB552" s="190">
        <f t="shared" si="179"/>
        <v>0</v>
      </c>
      <c r="BD552" s="188">
        <f t="shared" si="180"/>
        <v>0</v>
      </c>
      <c r="BE552" s="189">
        <f t="shared" si="181"/>
        <v>0</v>
      </c>
      <c r="BF552" s="189">
        <f t="shared" si="182"/>
        <v>0</v>
      </c>
      <c r="BG552" s="190">
        <f t="shared" si="183"/>
        <v>0</v>
      </c>
      <c r="BH552" s="210"/>
      <c r="BI552" s="188">
        <f t="shared" si="184"/>
        <v>0</v>
      </c>
      <c r="BJ552" s="189">
        <f t="shared" si="185"/>
        <v>0</v>
      </c>
      <c r="BK552" s="189">
        <f t="shared" si="186"/>
        <v>0</v>
      </c>
      <c r="BL552" s="190">
        <f t="shared" si="187"/>
        <v>0</v>
      </c>
      <c r="BM552" s="210"/>
      <c r="BN552" s="188">
        <f t="shared" si="188"/>
        <v>0</v>
      </c>
      <c r="BO552" s="189">
        <f t="shared" si="189"/>
        <v>0</v>
      </c>
      <c r="BP552" s="189">
        <f t="shared" si="190"/>
        <v>0</v>
      </c>
      <c r="BQ552" s="190">
        <f t="shared" si="191"/>
        <v>0</v>
      </c>
      <c r="BR552" s="210"/>
      <c r="BS552" s="192">
        <f t="shared" si="192"/>
        <v>0</v>
      </c>
      <c r="BT552" s="215">
        <f t="shared" si="193"/>
        <v>0</v>
      </c>
      <c r="BU552" s="216">
        <f t="shared" si="194"/>
        <v>0</v>
      </c>
      <c r="BV552" s="217">
        <f t="shared" si="195"/>
        <v>0</v>
      </c>
      <c r="BX552" s="192">
        <f t="shared" si="196"/>
        <v>0</v>
      </c>
      <c r="BY552" s="215">
        <f t="shared" si="197"/>
        <v>0</v>
      </c>
      <c r="BZ552" s="216">
        <f t="shared" si="198"/>
        <v>0</v>
      </c>
      <c r="CA552" s="217">
        <f t="shared" si="199"/>
        <v>0</v>
      </c>
      <c r="CC552" s="192">
        <f t="shared" si="200"/>
        <v>0</v>
      </c>
      <c r="CD552" s="215">
        <f t="shared" si="201"/>
        <v>0</v>
      </c>
      <c r="CE552" s="216">
        <f t="shared" si="202"/>
        <v>0</v>
      </c>
      <c r="CF552" s="217">
        <f t="shared" si="203"/>
        <v>0</v>
      </c>
      <c r="CH552" s="197">
        <f t="shared" si="204"/>
        <v>0</v>
      </c>
      <c r="CI552" s="19" t="str">
        <f t="shared" si="205"/>
        <v/>
      </c>
      <c r="CJ552" s="197">
        <f t="shared" si="206"/>
        <v>0</v>
      </c>
      <c r="CK552"/>
      <c r="CL552" s="197">
        <f t="shared" si="207"/>
        <v>0</v>
      </c>
      <c r="CM552" s="19" t="str">
        <f t="shared" si="208"/>
        <v/>
      </c>
      <c r="CN552" s="197">
        <f t="shared" si="209"/>
        <v>0</v>
      </c>
      <c r="CP552" s="197">
        <f t="shared" si="210"/>
        <v>0</v>
      </c>
      <c r="CQ552" s="19" t="str">
        <f t="shared" si="211"/>
        <v/>
      </c>
      <c r="CR552" s="197">
        <f t="shared" si="212"/>
        <v>0</v>
      </c>
    </row>
    <row r="553" spans="1:96" ht="15" customHeight="1" thickBot="1">
      <c r="A553" s="85"/>
      <c r="B553" s="87"/>
      <c r="C553" s="63" t="s">
        <v>119</v>
      </c>
      <c r="D553" s="354" t="str">
        <f t="shared" si="158"/>
        <v/>
      </c>
      <c r="E553" s="355"/>
      <c r="F553" s="355"/>
      <c r="G553" s="355"/>
      <c r="H553" s="355"/>
      <c r="I553" s="356"/>
      <c r="J553" s="261" t="str">
        <f t="shared" si="159"/>
        <v/>
      </c>
      <c r="K553" s="261" t="str">
        <f t="shared" si="160"/>
        <v/>
      </c>
      <c r="L553" s="261" t="str">
        <f t="shared" si="161"/>
        <v/>
      </c>
      <c r="M553" s="2"/>
      <c r="N553" s="2"/>
      <c r="O553" s="2"/>
      <c r="P553" s="2"/>
      <c r="Q553" s="2"/>
      <c r="R553" s="2"/>
      <c r="S553" s="2"/>
      <c r="T553" s="2"/>
      <c r="U553" s="2"/>
      <c r="V553" s="2"/>
      <c r="W553" s="2"/>
      <c r="X553" s="2"/>
      <c r="Y553" s="2"/>
      <c r="Z553" s="2"/>
      <c r="AA553" s="2"/>
      <c r="AB553" s="2"/>
      <c r="AC553" s="2"/>
      <c r="AD553" s="2"/>
      <c r="AG553" s="197">
        <f t="shared" si="162"/>
        <v>21</v>
      </c>
      <c r="AH553" s="210">
        <f t="shared" si="163"/>
        <v>0</v>
      </c>
      <c r="AJ553" s="188">
        <f t="shared" si="164"/>
        <v>0</v>
      </c>
      <c r="AK553" s="189">
        <f t="shared" si="165"/>
        <v>0</v>
      </c>
      <c r="AL553" s="189">
        <f t="shared" si="166"/>
        <v>0</v>
      </c>
      <c r="AM553" s="190">
        <f t="shared" si="167"/>
        <v>0</v>
      </c>
      <c r="AN553" s="210"/>
      <c r="AO553" s="188">
        <f t="shared" si="168"/>
        <v>0</v>
      </c>
      <c r="AP553" s="189">
        <f t="shared" si="169"/>
        <v>0</v>
      </c>
      <c r="AQ553" s="189">
        <f t="shared" si="170"/>
        <v>0</v>
      </c>
      <c r="AR553" s="190">
        <f t="shared" si="171"/>
        <v>0</v>
      </c>
      <c r="AT553" s="188">
        <f t="shared" si="172"/>
        <v>0</v>
      </c>
      <c r="AU553" s="189">
        <f t="shared" si="173"/>
        <v>0</v>
      </c>
      <c r="AV553" s="189">
        <f t="shared" si="174"/>
        <v>0</v>
      </c>
      <c r="AW553" s="190">
        <f t="shared" si="175"/>
        <v>0</v>
      </c>
      <c r="AY553" s="188">
        <f t="shared" si="176"/>
        <v>0</v>
      </c>
      <c r="AZ553" s="189">
        <f t="shared" si="177"/>
        <v>0</v>
      </c>
      <c r="BA553" s="189">
        <f t="shared" si="178"/>
        <v>0</v>
      </c>
      <c r="BB553" s="190">
        <f t="shared" si="179"/>
        <v>0</v>
      </c>
      <c r="BD553" s="188">
        <f t="shared" si="180"/>
        <v>0</v>
      </c>
      <c r="BE553" s="189">
        <f t="shared" si="181"/>
        <v>0</v>
      </c>
      <c r="BF553" s="189">
        <f t="shared" si="182"/>
        <v>0</v>
      </c>
      <c r="BG553" s="190">
        <f t="shared" si="183"/>
        <v>0</v>
      </c>
      <c r="BH553" s="210"/>
      <c r="BI553" s="188">
        <f t="shared" si="184"/>
        <v>0</v>
      </c>
      <c r="BJ553" s="189">
        <f t="shared" si="185"/>
        <v>0</v>
      </c>
      <c r="BK553" s="189">
        <f t="shared" si="186"/>
        <v>0</v>
      </c>
      <c r="BL553" s="190">
        <f t="shared" si="187"/>
        <v>0</v>
      </c>
      <c r="BM553" s="210"/>
      <c r="BN553" s="188">
        <f t="shared" si="188"/>
        <v>0</v>
      </c>
      <c r="BO553" s="189">
        <f t="shared" si="189"/>
        <v>0</v>
      </c>
      <c r="BP553" s="189">
        <f t="shared" si="190"/>
        <v>0</v>
      </c>
      <c r="BQ553" s="190">
        <f t="shared" si="191"/>
        <v>0</v>
      </c>
      <c r="BR553" s="210"/>
      <c r="BS553" s="192">
        <f t="shared" si="192"/>
        <v>0</v>
      </c>
      <c r="BT553" s="215">
        <f t="shared" si="193"/>
        <v>0</v>
      </c>
      <c r="BU553" s="216">
        <f t="shared" si="194"/>
        <v>0</v>
      </c>
      <c r="BV553" s="217">
        <f t="shared" si="195"/>
        <v>0</v>
      </c>
      <c r="BX553" s="192">
        <f t="shared" si="196"/>
        <v>0</v>
      </c>
      <c r="BY553" s="215">
        <f t="shared" si="197"/>
        <v>0</v>
      </c>
      <c r="BZ553" s="216">
        <f t="shared" si="198"/>
        <v>0</v>
      </c>
      <c r="CA553" s="217">
        <f t="shared" si="199"/>
        <v>0</v>
      </c>
      <c r="CC553" s="192">
        <f t="shared" si="200"/>
        <v>0</v>
      </c>
      <c r="CD553" s="215">
        <f t="shared" si="201"/>
        <v>0</v>
      </c>
      <c r="CE553" s="216">
        <f t="shared" si="202"/>
        <v>0</v>
      </c>
      <c r="CF553" s="217">
        <f t="shared" si="203"/>
        <v>0</v>
      </c>
      <c r="CH553" s="197">
        <f t="shared" si="204"/>
        <v>0</v>
      </c>
      <c r="CI553" s="19" t="str">
        <f t="shared" si="205"/>
        <v/>
      </c>
      <c r="CJ553" s="197">
        <f t="shared" si="206"/>
        <v>0</v>
      </c>
      <c r="CK553"/>
      <c r="CL553" s="197">
        <f t="shared" si="207"/>
        <v>0</v>
      </c>
      <c r="CM553" s="19" t="str">
        <f t="shared" si="208"/>
        <v/>
      </c>
      <c r="CN553" s="197">
        <f t="shared" si="209"/>
        <v>0</v>
      </c>
      <c r="CP553" s="197">
        <f t="shared" si="210"/>
        <v>0</v>
      </c>
      <c r="CQ553" s="19" t="str">
        <f t="shared" si="211"/>
        <v/>
      </c>
      <c r="CR553" s="197">
        <f t="shared" si="212"/>
        <v>0</v>
      </c>
    </row>
    <row r="554" spans="1:96" ht="15" customHeight="1" thickBot="1">
      <c r="A554" s="85"/>
      <c r="B554" s="87"/>
      <c r="C554" s="63" t="s">
        <v>120</v>
      </c>
      <c r="D554" s="354" t="str">
        <f t="shared" si="158"/>
        <v/>
      </c>
      <c r="E554" s="355"/>
      <c r="F554" s="355"/>
      <c r="G554" s="355"/>
      <c r="H554" s="355"/>
      <c r="I554" s="356"/>
      <c r="J554" s="261" t="str">
        <f t="shared" si="159"/>
        <v/>
      </c>
      <c r="K554" s="261" t="str">
        <f t="shared" si="160"/>
        <v/>
      </c>
      <c r="L554" s="261" t="str">
        <f t="shared" si="161"/>
        <v/>
      </c>
      <c r="M554" s="2"/>
      <c r="N554" s="2"/>
      <c r="O554" s="2"/>
      <c r="P554" s="2"/>
      <c r="Q554" s="2"/>
      <c r="R554" s="2"/>
      <c r="S554" s="2"/>
      <c r="T554" s="2"/>
      <c r="U554" s="2"/>
      <c r="V554" s="2"/>
      <c r="W554" s="2"/>
      <c r="X554" s="2"/>
      <c r="Y554" s="2"/>
      <c r="Z554" s="2"/>
      <c r="AA554" s="2"/>
      <c r="AB554" s="2"/>
      <c r="AC554" s="2"/>
      <c r="AD554" s="2"/>
      <c r="AG554" s="197">
        <f t="shared" si="162"/>
        <v>21</v>
      </c>
      <c r="AH554" s="210">
        <f t="shared" si="163"/>
        <v>0</v>
      </c>
      <c r="AJ554" s="188">
        <f t="shared" si="164"/>
        <v>0</v>
      </c>
      <c r="AK554" s="189">
        <f t="shared" si="165"/>
        <v>0</v>
      </c>
      <c r="AL554" s="189">
        <f t="shared" si="166"/>
        <v>0</v>
      </c>
      <c r="AM554" s="190">
        <f t="shared" si="167"/>
        <v>0</v>
      </c>
      <c r="AN554" s="210"/>
      <c r="AO554" s="188">
        <f t="shared" si="168"/>
        <v>0</v>
      </c>
      <c r="AP554" s="189">
        <f t="shared" si="169"/>
        <v>0</v>
      </c>
      <c r="AQ554" s="189">
        <f t="shared" si="170"/>
        <v>0</v>
      </c>
      <c r="AR554" s="190">
        <f t="shared" si="171"/>
        <v>0</v>
      </c>
      <c r="AT554" s="188">
        <f t="shared" si="172"/>
        <v>0</v>
      </c>
      <c r="AU554" s="189">
        <f t="shared" si="173"/>
        <v>0</v>
      </c>
      <c r="AV554" s="189">
        <f t="shared" si="174"/>
        <v>0</v>
      </c>
      <c r="AW554" s="190">
        <f t="shared" si="175"/>
        <v>0</v>
      </c>
      <c r="AY554" s="188">
        <f t="shared" si="176"/>
        <v>0</v>
      </c>
      <c r="AZ554" s="189">
        <f t="shared" si="177"/>
        <v>0</v>
      </c>
      <c r="BA554" s="189">
        <f t="shared" si="178"/>
        <v>0</v>
      </c>
      <c r="BB554" s="190">
        <f t="shared" si="179"/>
        <v>0</v>
      </c>
      <c r="BD554" s="188">
        <f t="shared" si="180"/>
        <v>0</v>
      </c>
      <c r="BE554" s="189">
        <f t="shared" si="181"/>
        <v>0</v>
      </c>
      <c r="BF554" s="189">
        <f t="shared" si="182"/>
        <v>0</v>
      </c>
      <c r="BG554" s="190">
        <f t="shared" si="183"/>
        <v>0</v>
      </c>
      <c r="BH554" s="210"/>
      <c r="BI554" s="188">
        <f t="shared" si="184"/>
        <v>0</v>
      </c>
      <c r="BJ554" s="189">
        <f t="shared" si="185"/>
        <v>0</v>
      </c>
      <c r="BK554" s="189">
        <f t="shared" si="186"/>
        <v>0</v>
      </c>
      <c r="BL554" s="190">
        <f t="shared" si="187"/>
        <v>0</v>
      </c>
      <c r="BM554" s="210"/>
      <c r="BN554" s="188">
        <f t="shared" si="188"/>
        <v>0</v>
      </c>
      <c r="BO554" s="189">
        <f t="shared" si="189"/>
        <v>0</v>
      </c>
      <c r="BP554" s="189">
        <f t="shared" si="190"/>
        <v>0</v>
      </c>
      <c r="BQ554" s="190">
        <f t="shared" si="191"/>
        <v>0</v>
      </c>
      <c r="BR554" s="210"/>
      <c r="BS554" s="192">
        <f t="shared" si="192"/>
        <v>0</v>
      </c>
      <c r="BT554" s="215">
        <f t="shared" si="193"/>
        <v>0</v>
      </c>
      <c r="BU554" s="216">
        <f t="shared" si="194"/>
        <v>0</v>
      </c>
      <c r="BV554" s="217">
        <f t="shared" si="195"/>
        <v>0</v>
      </c>
      <c r="BX554" s="192">
        <f t="shared" si="196"/>
        <v>0</v>
      </c>
      <c r="BY554" s="215">
        <f t="shared" si="197"/>
        <v>0</v>
      </c>
      <c r="BZ554" s="216">
        <f t="shared" si="198"/>
        <v>0</v>
      </c>
      <c r="CA554" s="217">
        <f t="shared" si="199"/>
        <v>0</v>
      </c>
      <c r="CC554" s="192">
        <f t="shared" si="200"/>
        <v>0</v>
      </c>
      <c r="CD554" s="215">
        <f t="shared" si="201"/>
        <v>0</v>
      </c>
      <c r="CE554" s="216">
        <f t="shared" si="202"/>
        <v>0</v>
      </c>
      <c r="CF554" s="217">
        <f t="shared" si="203"/>
        <v>0</v>
      </c>
      <c r="CH554" s="197">
        <f t="shared" si="204"/>
        <v>0</v>
      </c>
      <c r="CI554" s="19" t="str">
        <f t="shared" si="205"/>
        <v/>
      </c>
      <c r="CJ554" s="197">
        <f t="shared" si="206"/>
        <v>0</v>
      </c>
      <c r="CK554"/>
      <c r="CL554" s="197">
        <f t="shared" si="207"/>
        <v>0</v>
      </c>
      <c r="CM554" s="19" t="str">
        <f t="shared" si="208"/>
        <v/>
      </c>
      <c r="CN554" s="197">
        <f t="shared" si="209"/>
        <v>0</v>
      </c>
      <c r="CP554" s="197">
        <f t="shared" si="210"/>
        <v>0</v>
      </c>
      <c r="CQ554" s="19" t="str">
        <f t="shared" si="211"/>
        <v/>
      </c>
      <c r="CR554" s="197">
        <f t="shared" si="212"/>
        <v>0</v>
      </c>
    </row>
    <row r="555" spans="1:96" ht="15" customHeight="1" thickBot="1">
      <c r="A555" s="85"/>
      <c r="B555" s="87"/>
      <c r="C555" s="63" t="s">
        <v>121</v>
      </c>
      <c r="D555" s="354" t="str">
        <f t="shared" si="158"/>
        <v/>
      </c>
      <c r="E555" s="355"/>
      <c r="F555" s="355"/>
      <c r="G555" s="355"/>
      <c r="H555" s="355"/>
      <c r="I555" s="356"/>
      <c r="J555" s="261" t="str">
        <f t="shared" si="159"/>
        <v/>
      </c>
      <c r="K555" s="261" t="str">
        <f t="shared" si="160"/>
        <v/>
      </c>
      <c r="L555" s="261" t="str">
        <f t="shared" si="161"/>
        <v/>
      </c>
      <c r="M555" s="2"/>
      <c r="N555" s="2"/>
      <c r="O555" s="2"/>
      <c r="P555" s="2"/>
      <c r="Q555" s="2"/>
      <c r="R555" s="2"/>
      <c r="S555" s="2"/>
      <c r="T555" s="2"/>
      <c r="U555" s="2"/>
      <c r="V555" s="2"/>
      <c r="W555" s="2"/>
      <c r="X555" s="2"/>
      <c r="Y555" s="2"/>
      <c r="Z555" s="2"/>
      <c r="AA555" s="2"/>
      <c r="AB555" s="2"/>
      <c r="AC555" s="2"/>
      <c r="AD555" s="2"/>
      <c r="AG555" s="197">
        <f t="shared" si="162"/>
        <v>21</v>
      </c>
      <c r="AH555" s="210">
        <f t="shared" si="163"/>
        <v>0</v>
      </c>
      <c r="AJ555" s="188">
        <f t="shared" si="164"/>
        <v>0</v>
      </c>
      <c r="AK555" s="189">
        <f t="shared" si="165"/>
        <v>0</v>
      </c>
      <c r="AL555" s="189">
        <f t="shared" si="166"/>
        <v>0</v>
      </c>
      <c r="AM555" s="190">
        <f t="shared" si="167"/>
        <v>0</v>
      </c>
      <c r="AN555" s="210"/>
      <c r="AO555" s="188">
        <f t="shared" si="168"/>
        <v>0</v>
      </c>
      <c r="AP555" s="189">
        <f t="shared" si="169"/>
        <v>0</v>
      </c>
      <c r="AQ555" s="189">
        <f t="shared" si="170"/>
        <v>0</v>
      </c>
      <c r="AR555" s="190">
        <f t="shared" si="171"/>
        <v>0</v>
      </c>
      <c r="AT555" s="188">
        <f t="shared" si="172"/>
        <v>0</v>
      </c>
      <c r="AU555" s="189">
        <f t="shared" si="173"/>
        <v>0</v>
      </c>
      <c r="AV555" s="189">
        <f t="shared" si="174"/>
        <v>0</v>
      </c>
      <c r="AW555" s="190">
        <f t="shared" si="175"/>
        <v>0</v>
      </c>
      <c r="AY555" s="188">
        <f t="shared" si="176"/>
        <v>0</v>
      </c>
      <c r="AZ555" s="189">
        <f t="shared" si="177"/>
        <v>0</v>
      </c>
      <c r="BA555" s="189">
        <f t="shared" si="178"/>
        <v>0</v>
      </c>
      <c r="BB555" s="190">
        <f t="shared" si="179"/>
        <v>0</v>
      </c>
      <c r="BD555" s="188">
        <f t="shared" si="180"/>
        <v>0</v>
      </c>
      <c r="BE555" s="189">
        <f t="shared" si="181"/>
        <v>0</v>
      </c>
      <c r="BF555" s="189">
        <f t="shared" si="182"/>
        <v>0</v>
      </c>
      <c r="BG555" s="190">
        <f t="shared" si="183"/>
        <v>0</v>
      </c>
      <c r="BH555" s="210"/>
      <c r="BI555" s="188">
        <f t="shared" si="184"/>
        <v>0</v>
      </c>
      <c r="BJ555" s="189">
        <f t="shared" si="185"/>
        <v>0</v>
      </c>
      <c r="BK555" s="189">
        <f t="shared" si="186"/>
        <v>0</v>
      </c>
      <c r="BL555" s="190">
        <f t="shared" si="187"/>
        <v>0</v>
      </c>
      <c r="BM555" s="210"/>
      <c r="BN555" s="188">
        <f t="shared" si="188"/>
        <v>0</v>
      </c>
      <c r="BO555" s="189">
        <f t="shared" si="189"/>
        <v>0</v>
      </c>
      <c r="BP555" s="189">
        <f t="shared" si="190"/>
        <v>0</v>
      </c>
      <c r="BQ555" s="190">
        <f t="shared" si="191"/>
        <v>0</v>
      </c>
      <c r="BR555" s="210"/>
      <c r="BS555" s="192">
        <f t="shared" si="192"/>
        <v>0</v>
      </c>
      <c r="BT555" s="215">
        <f t="shared" si="193"/>
        <v>0</v>
      </c>
      <c r="BU555" s="216">
        <f t="shared" si="194"/>
        <v>0</v>
      </c>
      <c r="BV555" s="217">
        <f t="shared" si="195"/>
        <v>0</v>
      </c>
      <c r="BX555" s="192">
        <f t="shared" si="196"/>
        <v>0</v>
      </c>
      <c r="BY555" s="215">
        <f t="shared" si="197"/>
        <v>0</v>
      </c>
      <c r="BZ555" s="216">
        <f t="shared" si="198"/>
        <v>0</v>
      </c>
      <c r="CA555" s="217">
        <f t="shared" si="199"/>
        <v>0</v>
      </c>
      <c r="CC555" s="192">
        <f t="shared" si="200"/>
        <v>0</v>
      </c>
      <c r="CD555" s="215">
        <f t="shared" si="201"/>
        <v>0</v>
      </c>
      <c r="CE555" s="216">
        <f t="shared" si="202"/>
        <v>0</v>
      </c>
      <c r="CF555" s="217">
        <f t="shared" si="203"/>
        <v>0</v>
      </c>
      <c r="CH555" s="197">
        <f t="shared" si="204"/>
        <v>0</v>
      </c>
      <c r="CI555" s="19" t="str">
        <f t="shared" si="205"/>
        <v/>
      </c>
      <c r="CJ555" s="197">
        <f t="shared" si="206"/>
        <v>0</v>
      </c>
      <c r="CK555"/>
      <c r="CL555" s="197">
        <f t="shared" si="207"/>
        <v>0</v>
      </c>
      <c r="CM555" s="19" t="str">
        <f t="shared" si="208"/>
        <v/>
      </c>
      <c r="CN555" s="197">
        <f t="shared" si="209"/>
        <v>0</v>
      </c>
      <c r="CP555" s="197">
        <f t="shared" si="210"/>
        <v>0</v>
      </c>
      <c r="CQ555" s="19" t="str">
        <f t="shared" si="211"/>
        <v/>
      </c>
      <c r="CR555" s="197">
        <f t="shared" si="212"/>
        <v>0</v>
      </c>
    </row>
    <row r="556" spans="1:96" ht="15" customHeight="1" thickBot="1">
      <c r="A556" s="85"/>
      <c r="B556" s="87"/>
      <c r="C556" s="63" t="s">
        <v>122</v>
      </c>
      <c r="D556" s="354" t="str">
        <f t="shared" si="158"/>
        <v/>
      </c>
      <c r="E556" s="355"/>
      <c r="F556" s="355"/>
      <c r="G556" s="355"/>
      <c r="H556" s="355"/>
      <c r="I556" s="356"/>
      <c r="J556" s="261" t="str">
        <f t="shared" si="159"/>
        <v/>
      </c>
      <c r="K556" s="261" t="str">
        <f t="shared" si="160"/>
        <v/>
      </c>
      <c r="L556" s="261" t="str">
        <f t="shared" si="161"/>
        <v/>
      </c>
      <c r="M556" s="2"/>
      <c r="N556" s="2"/>
      <c r="O556" s="2"/>
      <c r="P556" s="2"/>
      <c r="Q556" s="2"/>
      <c r="R556" s="2"/>
      <c r="S556" s="2"/>
      <c r="T556" s="2"/>
      <c r="U556" s="2"/>
      <c r="V556" s="2"/>
      <c r="W556" s="2"/>
      <c r="X556" s="2"/>
      <c r="Y556" s="2"/>
      <c r="Z556" s="2"/>
      <c r="AA556" s="2"/>
      <c r="AB556" s="2"/>
      <c r="AC556" s="2"/>
      <c r="AD556" s="2"/>
      <c r="AG556" s="197">
        <f t="shared" si="162"/>
        <v>21</v>
      </c>
      <c r="AH556" s="210">
        <f t="shared" si="163"/>
        <v>0</v>
      </c>
      <c r="AJ556" s="188">
        <f t="shared" si="164"/>
        <v>0</v>
      </c>
      <c r="AK556" s="189">
        <f t="shared" si="165"/>
        <v>0</v>
      </c>
      <c r="AL556" s="189">
        <f t="shared" si="166"/>
        <v>0</v>
      </c>
      <c r="AM556" s="190">
        <f t="shared" si="167"/>
        <v>0</v>
      </c>
      <c r="AN556" s="210"/>
      <c r="AO556" s="188">
        <f t="shared" si="168"/>
        <v>0</v>
      </c>
      <c r="AP556" s="189">
        <f t="shared" si="169"/>
        <v>0</v>
      </c>
      <c r="AQ556" s="189">
        <f t="shared" si="170"/>
        <v>0</v>
      </c>
      <c r="AR556" s="190">
        <f t="shared" si="171"/>
        <v>0</v>
      </c>
      <c r="AT556" s="188">
        <f t="shared" si="172"/>
        <v>0</v>
      </c>
      <c r="AU556" s="189">
        <f t="shared" si="173"/>
        <v>0</v>
      </c>
      <c r="AV556" s="189">
        <f t="shared" si="174"/>
        <v>0</v>
      </c>
      <c r="AW556" s="190">
        <f t="shared" si="175"/>
        <v>0</v>
      </c>
      <c r="AY556" s="188">
        <f t="shared" si="176"/>
        <v>0</v>
      </c>
      <c r="AZ556" s="189">
        <f t="shared" si="177"/>
        <v>0</v>
      </c>
      <c r="BA556" s="189">
        <f t="shared" si="178"/>
        <v>0</v>
      </c>
      <c r="BB556" s="190">
        <f t="shared" si="179"/>
        <v>0</v>
      </c>
      <c r="BD556" s="188">
        <f t="shared" si="180"/>
        <v>0</v>
      </c>
      <c r="BE556" s="189">
        <f t="shared" si="181"/>
        <v>0</v>
      </c>
      <c r="BF556" s="189">
        <f t="shared" si="182"/>
        <v>0</v>
      </c>
      <c r="BG556" s="190">
        <f t="shared" si="183"/>
        <v>0</v>
      </c>
      <c r="BH556" s="210"/>
      <c r="BI556" s="188">
        <f t="shared" si="184"/>
        <v>0</v>
      </c>
      <c r="BJ556" s="189">
        <f t="shared" si="185"/>
        <v>0</v>
      </c>
      <c r="BK556" s="189">
        <f t="shared" si="186"/>
        <v>0</v>
      </c>
      <c r="BL556" s="190">
        <f t="shared" si="187"/>
        <v>0</v>
      </c>
      <c r="BM556" s="210"/>
      <c r="BN556" s="188">
        <f t="shared" si="188"/>
        <v>0</v>
      </c>
      <c r="BO556" s="189">
        <f t="shared" si="189"/>
        <v>0</v>
      </c>
      <c r="BP556" s="189">
        <f t="shared" si="190"/>
        <v>0</v>
      </c>
      <c r="BQ556" s="190">
        <f t="shared" si="191"/>
        <v>0</v>
      </c>
      <c r="BR556" s="210"/>
      <c r="BS556" s="192">
        <f t="shared" si="192"/>
        <v>0</v>
      </c>
      <c r="BT556" s="215">
        <f t="shared" si="193"/>
        <v>0</v>
      </c>
      <c r="BU556" s="216">
        <f t="shared" si="194"/>
        <v>0</v>
      </c>
      <c r="BV556" s="217">
        <f t="shared" si="195"/>
        <v>0</v>
      </c>
      <c r="BX556" s="192">
        <f t="shared" si="196"/>
        <v>0</v>
      </c>
      <c r="BY556" s="215">
        <f t="shared" si="197"/>
        <v>0</v>
      </c>
      <c r="BZ556" s="216">
        <f t="shared" si="198"/>
        <v>0</v>
      </c>
      <c r="CA556" s="217">
        <f t="shared" si="199"/>
        <v>0</v>
      </c>
      <c r="CC556" s="192">
        <f t="shared" si="200"/>
        <v>0</v>
      </c>
      <c r="CD556" s="215">
        <f t="shared" si="201"/>
        <v>0</v>
      </c>
      <c r="CE556" s="216">
        <f t="shared" si="202"/>
        <v>0</v>
      </c>
      <c r="CF556" s="217">
        <f t="shared" si="203"/>
        <v>0</v>
      </c>
      <c r="CH556" s="197">
        <f t="shared" si="204"/>
        <v>0</v>
      </c>
      <c r="CI556" s="19" t="str">
        <f t="shared" si="205"/>
        <v/>
      </c>
      <c r="CJ556" s="197">
        <f t="shared" si="206"/>
        <v>0</v>
      </c>
      <c r="CK556"/>
      <c r="CL556" s="197">
        <f t="shared" si="207"/>
        <v>0</v>
      </c>
      <c r="CM556" s="19" t="str">
        <f t="shared" si="208"/>
        <v/>
      </c>
      <c r="CN556" s="197">
        <f t="shared" si="209"/>
        <v>0</v>
      </c>
      <c r="CP556" s="197">
        <f t="shared" si="210"/>
        <v>0</v>
      </c>
      <c r="CQ556" s="19" t="str">
        <f t="shared" si="211"/>
        <v/>
      </c>
      <c r="CR556" s="197">
        <f t="shared" si="212"/>
        <v>0</v>
      </c>
    </row>
    <row r="557" spans="1:96" ht="15" customHeight="1" thickBot="1">
      <c r="A557" s="85"/>
      <c r="B557" s="87"/>
      <c r="C557" s="63" t="s">
        <v>123</v>
      </c>
      <c r="D557" s="354" t="str">
        <f t="shared" si="158"/>
        <v/>
      </c>
      <c r="E557" s="355"/>
      <c r="F557" s="355"/>
      <c r="G557" s="355"/>
      <c r="H557" s="355"/>
      <c r="I557" s="356"/>
      <c r="J557" s="261" t="str">
        <f t="shared" si="159"/>
        <v/>
      </c>
      <c r="K557" s="261" t="str">
        <f t="shared" si="160"/>
        <v/>
      </c>
      <c r="L557" s="261" t="str">
        <f t="shared" si="161"/>
        <v/>
      </c>
      <c r="M557" s="2"/>
      <c r="N557" s="2"/>
      <c r="O557" s="2"/>
      <c r="P557" s="2"/>
      <c r="Q557" s="2"/>
      <c r="R557" s="2"/>
      <c r="S557" s="2"/>
      <c r="T557" s="2"/>
      <c r="U557" s="2"/>
      <c r="V557" s="2"/>
      <c r="W557" s="2"/>
      <c r="X557" s="2"/>
      <c r="Y557" s="2"/>
      <c r="Z557" s="2"/>
      <c r="AA557" s="2"/>
      <c r="AB557" s="2"/>
      <c r="AC557" s="2"/>
      <c r="AD557" s="2"/>
      <c r="AG557" s="197">
        <f t="shared" si="162"/>
        <v>21</v>
      </c>
      <c r="AH557" s="210">
        <f t="shared" si="163"/>
        <v>0</v>
      </c>
      <c r="AJ557" s="188">
        <f t="shared" si="164"/>
        <v>0</v>
      </c>
      <c r="AK557" s="189">
        <f t="shared" si="165"/>
        <v>0</v>
      </c>
      <c r="AL557" s="189">
        <f t="shared" si="166"/>
        <v>0</v>
      </c>
      <c r="AM557" s="190">
        <f t="shared" si="167"/>
        <v>0</v>
      </c>
      <c r="AN557" s="210"/>
      <c r="AO557" s="188">
        <f t="shared" si="168"/>
        <v>0</v>
      </c>
      <c r="AP557" s="189">
        <f t="shared" si="169"/>
        <v>0</v>
      </c>
      <c r="AQ557" s="189">
        <f t="shared" si="170"/>
        <v>0</v>
      </c>
      <c r="AR557" s="190">
        <f t="shared" si="171"/>
        <v>0</v>
      </c>
      <c r="AT557" s="188">
        <f t="shared" si="172"/>
        <v>0</v>
      </c>
      <c r="AU557" s="189">
        <f t="shared" si="173"/>
        <v>0</v>
      </c>
      <c r="AV557" s="189">
        <f t="shared" si="174"/>
        <v>0</v>
      </c>
      <c r="AW557" s="190">
        <f t="shared" si="175"/>
        <v>0</v>
      </c>
      <c r="AY557" s="188">
        <f t="shared" si="176"/>
        <v>0</v>
      </c>
      <c r="AZ557" s="189">
        <f t="shared" si="177"/>
        <v>0</v>
      </c>
      <c r="BA557" s="189">
        <f t="shared" si="178"/>
        <v>0</v>
      </c>
      <c r="BB557" s="190">
        <f t="shared" si="179"/>
        <v>0</v>
      </c>
      <c r="BD557" s="188">
        <f t="shared" si="180"/>
        <v>0</v>
      </c>
      <c r="BE557" s="189">
        <f t="shared" si="181"/>
        <v>0</v>
      </c>
      <c r="BF557" s="189">
        <f t="shared" si="182"/>
        <v>0</v>
      </c>
      <c r="BG557" s="190">
        <f t="shared" si="183"/>
        <v>0</v>
      </c>
      <c r="BH557" s="210"/>
      <c r="BI557" s="188">
        <f t="shared" si="184"/>
        <v>0</v>
      </c>
      <c r="BJ557" s="189">
        <f t="shared" si="185"/>
        <v>0</v>
      </c>
      <c r="BK557" s="189">
        <f t="shared" si="186"/>
        <v>0</v>
      </c>
      <c r="BL557" s="190">
        <f t="shared" si="187"/>
        <v>0</v>
      </c>
      <c r="BM557" s="210"/>
      <c r="BN557" s="188">
        <f t="shared" si="188"/>
        <v>0</v>
      </c>
      <c r="BO557" s="189">
        <f t="shared" si="189"/>
        <v>0</v>
      </c>
      <c r="BP557" s="189">
        <f t="shared" si="190"/>
        <v>0</v>
      </c>
      <c r="BQ557" s="190">
        <f t="shared" si="191"/>
        <v>0</v>
      </c>
      <c r="BR557" s="210"/>
      <c r="BS557" s="192">
        <f t="shared" si="192"/>
        <v>0</v>
      </c>
      <c r="BT557" s="215">
        <f t="shared" si="193"/>
        <v>0</v>
      </c>
      <c r="BU557" s="216">
        <f t="shared" si="194"/>
        <v>0</v>
      </c>
      <c r="BV557" s="217">
        <f t="shared" si="195"/>
        <v>0</v>
      </c>
      <c r="BX557" s="192">
        <f t="shared" si="196"/>
        <v>0</v>
      </c>
      <c r="BY557" s="215">
        <f t="shared" si="197"/>
        <v>0</v>
      </c>
      <c r="BZ557" s="216">
        <f t="shared" si="198"/>
        <v>0</v>
      </c>
      <c r="CA557" s="217">
        <f t="shared" si="199"/>
        <v>0</v>
      </c>
      <c r="CC557" s="192">
        <f t="shared" si="200"/>
        <v>0</v>
      </c>
      <c r="CD557" s="215">
        <f t="shared" si="201"/>
        <v>0</v>
      </c>
      <c r="CE557" s="216">
        <f t="shared" si="202"/>
        <v>0</v>
      </c>
      <c r="CF557" s="217">
        <f t="shared" si="203"/>
        <v>0</v>
      </c>
      <c r="CH557" s="197">
        <f t="shared" si="204"/>
        <v>0</v>
      </c>
      <c r="CI557" s="19" t="str">
        <f t="shared" si="205"/>
        <v/>
      </c>
      <c r="CJ557" s="197">
        <f t="shared" si="206"/>
        <v>0</v>
      </c>
      <c r="CK557"/>
      <c r="CL557" s="197">
        <f t="shared" si="207"/>
        <v>0</v>
      </c>
      <c r="CM557" s="19" t="str">
        <f t="shared" si="208"/>
        <v/>
      </c>
      <c r="CN557" s="197">
        <f t="shared" si="209"/>
        <v>0</v>
      </c>
      <c r="CP557" s="197">
        <f t="shared" si="210"/>
        <v>0</v>
      </c>
      <c r="CQ557" s="19" t="str">
        <f t="shared" si="211"/>
        <v/>
      </c>
      <c r="CR557" s="197">
        <f t="shared" si="212"/>
        <v>0</v>
      </c>
    </row>
    <row r="558" spans="1:96" ht="15" customHeight="1" thickBot="1">
      <c r="A558" s="85"/>
      <c r="B558" s="87"/>
      <c r="C558" s="63" t="s">
        <v>124</v>
      </c>
      <c r="D558" s="354" t="str">
        <f t="shared" si="158"/>
        <v/>
      </c>
      <c r="E558" s="355"/>
      <c r="F558" s="355"/>
      <c r="G558" s="355"/>
      <c r="H558" s="355"/>
      <c r="I558" s="356"/>
      <c r="J558" s="261" t="str">
        <f t="shared" si="159"/>
        <v/>
      </c>
      <c r="K558" s="261" t="str">
        <f t="shared" si="160"/>
        <v/>
      </c>
      <c r="L558" s="261" t="str">
        <f t="shared" si="161"/>
        <v/>
      </c>
      <c r="M558" s="2"/>
      <c r="N558" s="2"/>
      <c r="O558" s="2"/>
      <c r="P558" s="2"/>
      <c r="Q558" s="2"/>
      <c r="R558" s="2"/>
      <c r="S558" s="2"/>
      <c r="T558" s="2"/>
      <c r="U558" s="2"/>
      <c r="V558" s="2"/>
      <c r="W558" s="2"/>
      <c r="X558" s="2"/>
      <c r="Y558" s="2"/>
      <c r="Z558" s="2"/>
      <c r="AA558" s="2"/>
      <c r="AB558" s="2"/>
      <c r="AC558" s="2"/>
      <c r="AD558" s="2"/>
      <c r="AG558" s="197">
        <f t="shared" si="162"/>
        <v>21</v>
      </c>
      <c r="AH558" s="210">
        <f t="shared" si="163"/>
        <v>0</v>
      </c>
      <c r="AJ558" s="188">
        <f t="shared" si="164"/>
        <v>0</v>
      </c>
      <c r="AK558" s="189">
        <f t="shared" si="165"/>
        <v>0</v>
      </c>
      <c r="AL558" s="189">
        <f t="shared" si="166"/>
        <v>0</v>
      </c>
      <c r="AM558" s="190">
        <f t="shared" si="167"/>
        <v>0</v>
      </c>
      <c r="AN558" s="210"/>
      <c r="AO558" s="188">
        <f t="shared" si="168"/>
        <v>0</v>
      </c>
      <c r="AP558" s="189">
        <f t="shared" si="169"/>
        <v>0</v>
      </c>
      <c r="AQ558" s="189">
        <f t="shared" si="170"/>
        <v>0</v>
      </c>
      <c r="AR558" s="190">
        <f t="shared" si="171"/>
        <v>0</v>
      </c>
      <c r="AT558" s="188">
        <f t="shared" si="172"/>
        <v>0</v>
      </c>
      <c r="AU558" s="189">
        <f t="shared" si="173"/>
        <v>0</v>
      </c>
      <c r="AV558" s="189">
        <f t="shared" si="174"/>
        <v>0</v>
      </c>
      <c r="AW558" s="190">
        <f t="shared" si="175"/>
        <v>0</v>
      </c>
      <c r="AY558" s="188">
        <f t="shared" si="176"/>
        <v>0</v>
      </c>
      <c r="AZ558" s="189">
        <f t="shared" si="177"/>
        <v>0</v>
      </c>
      <c r="BA558" s="189">
        <f t="shared" si="178"/>
        <v>0</v>
      </c>
      <c r="BB558" s="190">
        <f t="shared" si="179"/>
        <v>0</v>
      </c>
      <c r="BD558" s="188">
        <f t="shared" si="180"/>
        <v>0</v>
      </c>
      <c r="BE558" s="189">
        <f t="shared" si="181"/>
        <v>0</v>
      </c>
      <c r="BF558" s="189">
        <f t="shared" si="182"/>
        <v>0</v>
      </c>
      <c r="BG558" s="190">
        <f t="shared" si="183"/>
        <v>0</v>
      </c>
      <c r="BH558" s="210"/>
      <c r="BI558" s="188">
        <f t="shared" si="184"/>
        <v>0</v>
      </c>
      <c r="BJ558" s="189">
        <f t="shared" si="185"/>
        <v>0</v>
      </c>
      <c r="BK558" s="189">
        <f t="shared" si="186"/>
        <v>0</v>
      </c>
      <c r="BL558" s="190">
        <f t="shared" si="187"/>
        <v>0</v>
      </c>
      <c r="BM558" s="210"/>
      <c r="BN558" s="188">
        <f t="shared" si="188"/>
        <v>0</v>
      </c>
      <c r="BO558" s="189">
        <f t="shared" si="189"/>
        <v>0</v>
      </c>
      <c r="BP558" s="189">
        <f t="shared" si="190"/>
        <v>0</v>
      </c>
      <c r="BQ558" s="190">
        <f t="shared" si="191"/>
        <v>0</v>
      </c>
      <c r="BR558" s="210"/>
      <c r="BS558" s="192">
        <f t="shared" si="192"/>
        <v>0</v>
      </c>
      <c r="BT558" s="215">
        <f t="shared" si="193"/>
        <v>0</v>
      </c>
      <c r="BU558" s="216">
        <f t="shared" si="194"/>
        <v>0</v>
      </c>
      <c r="BV558" s="217">
        <f t="shared" si="195"/>
        <v>0</v>
      </c>
      <c r="BX558" s="192">
        <f t="shared" si="196"/>
        <v>0</v>
      </c>
      <c r="BY558" s="215">
        <f t="shared" si="197"/>
        <v>0</v>
      </c>
      <c r="BZ558" s="216">
        <f t="shared" si="198"/>
        <v>0</v>
      </c>
      <c r="CA558" s="217">
        <f t="shared" si="199"/>
        <v>0</v>
      </c>
      <c r="CC558" s="192">
        <f t="shared" si="200"/>
        <v>0</v>
      </c>
      <c r="CD558" s="215">
        <f t="shared" si="201"/>
        <v>0</v>
      </c>
      <c r="CE558" s="216">
        <f t="shared" si="202"/>
        <v>0</v>
      </c>
      <c r="CF558" s="217">
        <f t="shared" si="203"/>
        <v>0</v>
      </c>
      <c r="CH558" s="197">
        <f t="shared" si="204"/>
        <v>0</v>
      </c>
      <c r="CI558" s="19" t="str">
        <f t="shared" si="205"/>
        <v/>
      </c>
      <c r="CJ558" s="197">
        <f t="shared" si="206"/>
        <v>0</v>
      </c>
      <c r="CK558"/>
      <c r="CL558" s="197">
        <f t="shared" si="207"/>
        <v>0</v>
      </c>
      <c r="CM558" s="19" t="str">
        <f t="shared" si="208"/>
        <v/>
      </c>
      <c r="CN558" s="197">
        <f t="shared" si="209"/>
        <v>0</v>
      </c>
      <c r="CP558" s="197">
        <f t="shared" si="210"/>
        <v>0</v>
      </c>
      <c r="CQ558" s="19" t="str">
        <f t="shared" si="211"/>
        <v/>
      </c>
      <c r="CR558" s="197">
        <f t="shared" si="212"/>
        <v>0</v>
      </c>
    </row>
    <row r="559" spans="1:96" ht="15" customHeight="1" thickBot="1">
      <c r="A559" s="85"/>
      <c r="B559" s="87"/>
      <c r="C559" s="63" t="s">
        <v>125</v>
      </c>
      <c r="D559" s="354" t="str">
        <f t="shared" si="158"/>
        <v/>
      </c>
      <c r="E559" s="355"/>
      <c r="F559" s="355"/>
      <c r="G559" s="355"/>
      <c r="H559" s="355"/>
      <c r="I559" s="356"/>
      <c r="J559" s="261" t="str">
        <f t="shared" si="159"/>
        <v/>
      </c>
      <c r="K559" s="261" t="str">
        <f t="shared" si="160"/>
        <v/>
      </c>
      <c r="L559" s="261" t="str">
        <f t="shared" si="161"/>
        <v/>
      </c>
      <c r="M559" s="2"/>
      <c r="N559" s="2"/>
      <c r="O559" s="2"/>
      <c r="P559" s="2"/>
      <c r="Q559" s="2"/>
      <c r="R559" s="2"/>
      <c r="S559" s="2"/>
      <c r="T559" s="2"/>
      <c r="U559" s="2"/>
      <c r="V559" s="2"/>
      <c r="W559" s="2"/>
      <c r="X559" s="2"/>
      <c r="Y559" s="2"/>
      <c r="Z559" s="2"/>
      <c r="AA559" s="2"/>
      <c r="AB559" s="2"/>
      <c r="AC559" s="2"/>
      <c r="AD559" s="2"/>
      <c r="AG559" s="197">
        <f t="shared" si="162"/>
        <v>21</v>
      </c>
      <c r="AH559" s="210">
        <f t="shared" si="163"/>
        <v>0</v>
      </c>
      <c r="AJ559" s="188">
        <f t="shared" si="164"/>
        <v>0</v>
      </c>
      <c r="AK559" s="189">
        <f t="shared" si="165"/>
        <v>0</v>
      </c>
      <c r="AL559" s="189">
        <f t="shared" si="166"/>
        <v>0</v>
      </c>
      <c r="AM559" s="190">
        <f t="shared" si="167"/>
        <v>0</v>
      </c>
      <c r="AN559" s="210"/>
      <c r="AO559" s="188">
        <f t="shared" si="168"/>
        <v>0</v>
      </c>
      <c r="AP559" s="189">
        <f t="shared" si="169"/>
        <v>0</v>
      </c>
      <c r="AQ559" s="189">
        <f t="shared" si="170"/>
        <v>0</v>
      </c>
      <c r="AR559" s="190">
        <f t="shared" si="171"/>
        <v>0</v>
      </c>
      <c r="AT559" s="188">
        <f t="shared" si="172"/>
        <v>0</v>
      </c>
      <c r="AU559" s="189">
        <f t="shared" si="173"/>
        <v>0</v>
      </c>
      <c r="AV559" s="189">
        <f t="shared" si="174"/>
        <v>0</v>
      </c>
      <c r="AW559" s="190">
        <f t="shared" si="175"/>
        <v>0</v>
      </c>
      <c r="AY559" s="188">
        <f t="shared" si="176"/>
        <v>0</v>
      </c>
      <c r="AZ559" s="189">
        <f t="shared" si="177"/>
        <v>0</v>
      </c>
      <c r="BA559" s="189">
        <f t="shared" si="178"/>
        <v>0</v>
      </c>
      <c r="BB559" s="190">
        <f t="shared" si="179"/>
        <v>0</v>
      </c>
      <c r="BD559" s="188">
        <f t="shared" si="180"/>
        <v>0</v>
      </c>
      <c r="BE559" s="189">
        <f t="shared" si="181"/>
        <v>0</v>
      </c>
      <c r="BF559" s="189">
        <f t="shared" si="182"/>
        <v>0</v>
      </c>
      <c r="BG559" s="190">
        <f t="shared" si="183"/>
        <v>0</v>
      </c>
      <c r="BH559" s="210"/>
      <c r="BI559" s="188">
        <f t="shared" si="184"/>
        <v>0</v>
      </c>
      <c r="BJ559" s="189">
        <f t="shared" si="185"/>
        <v>0</v>
      </c>
      <c r="BK559" s="189">
        <f t="shared" si="186"/>
        <v>0</v>
      </c>
      <c r="BL559" s="190">
        <f t="shared" si="187"/>
        <v>0</v>
      </c>
      <c r="BM559" s="210"/>
      <c r="BN559" s="188">
        <f t="shared" si="188"/>
        <v>0</v>
      </c>
      <c r="BO559" s="189">
        <f t="shared" si="189"/>
        <v>0</v>
      </c>
      <c r="BP559" s="189">
        <f t="shared" si="190"/>
        <v>0</v>
      </c>
      <c r="BQ559" s="190">
        <f t="shared" si="191"/>
        <v>0</v>
      </c>
      <c r="BR559" s="210"/>
      <c r="BS559" s="192">
        <f t="shared" si="192"/>
        <v>0</v>
      </c>
      <c r="BT559" s="215">
        <f t="shared" si="193"/>
        <v>0</v>
      </c>
      <c r="BU559" s="216">
        <f t="shared" si="194"/>
        <v>0</v>
      </c>
      <c r="BV559" s="217">
        <f t="shared" si="195"/>
        <v>0</v>
      </c>
      <c r="BX559" s="192">
        <f t="shared" si="196"/>
        <v>0</v>
      </c>
      <c r="BY559" s="215">
        <f t="shared" si="197"/>
        <v>0</v>
      </c>
      <c r="BZ559" s="216">
        <f t="shared" si="198"/>
        <v>0</v>
      </c>
      <c r="CA559" s="217">
        <f t="shared" si="199"/>
        <v>0</v>
      </c>
      <c r="CC559" s="192">
        <f t="shared" si="200"/>
        <v>0</v>
      </c>
      <c r="CD559" s="215">
        <f t="shared" si="201"/>
        <v>0</v>
      </c>
      <c r="CE559" s="216">
        <f t="shared" si="202"/>
        <v>0</v>
      </c>
      <c r="CF559" s="217">
        <f t="shared" si="203"/>
        <v>0</v>
      </c>
      <c r="CH559" s="197">
        <f t="shared" si="204"/>
        <v>0</v>
      </c>
      <c r="CI559" s="19" t="str">
        <f t="shared" si="205"/>
        <v/>
      </c>
      <c r="CJ559" s="197">
        <f t="shared" si="206"/>
        <v>0</v>
      </c>
      <c r="CK559"/>
      <c r="CL559" s="197">
        <f t="shared" si="207"/>
        <v>0</v>
      </c>
      <c r="CM559" s="19" t="str">
        <f t="shared" si="208"/>
        <v/>
      </c>
      <c r="CN559" s="197">
        <f t="shared" si="209"/>
        <v>0</v>
      </c>
      <c r="CP559" s="197">
        <f t="shared" si="210"/>
        <v>0</v>
      </c>
      <c r="CQ559" s="19" t="str">
        <f t="shared" si="211"/>
        <v/>
      </c>
      <c r="CR559" s="197">
        <f t="shared" si="212"/>
        <v>0</v>
      </c>
    </row>
    <row r="560" spans="1:96" ht="15" customHeight="1" thickBot="1">
      <c r="A560" s="85"/>
      <c r="B560" s="87"/>
      <c r="C560" s="63" t="s">
        <v>126</v>
      </c>
      <c r="D560" s="354" t="str">
        <f t="shared" si="158"/>
        <v/>
      </c>
      <c r="E560" s="355"/>
      <c r="F560" s="355"/>
      <c r="G560" s="355"/>
      <c r="H560" s="355"/>
      <c r="I560" s="356"/>
      <c r="J560" s="261" t="str">
        <f t="shared" si="159"/>
        <v/>
      </c>
      <c r="K560" s="261" t="str">
        <f t="shared" si="160"/>
        <v/>
      </c>
      <c r="L560" s="261" t="str">
        <f t="shared" si="161"/>
        <v/>
      </c>
      <c r="M560" s="2"/>
      <c r="N560" s="2"/>
      <c r="O560" s="2"/>
      <c r="P560" s="2"/>
      <c r="Q560" s="2"/>
      <c r="R560" s="2"/>
      <c r="S560" s="2"/>
      <c r="T560" s="2"/>
      <c r="U560" s="2"/>
      <c r="V560" s="2"/>
      <c r="W560" s="2"/>
      <c r="X560" s="2"/>
      <c r="Y560" s="2"/>
      <c r="Z560" s="2"/>
      <c r="AA560" s="2"/>
      <c r="AB560" s="2"/>
      <c r="AC560" s="2"/>
      <c r="AD560" s="2"/>
      <c r="AG560" s="197">
        <f t="shared" si="162"/>
        <v>21</v>
      </c>
      <c r="AH560" s="210">
        <f t="shared" si="163"/>
        <v>0</v>
      </c>
      <c r="AJ560" s="188">
        <f t="shared" si="164"/>
        <v>0</v>
      </c>
      <c r="AK560" s="189">
        <f t="shared" si="165"/>
        <v>0</v>
      </c>
      <c r="AL560" s="189">
        <f t="shared" si="166"/>
        <v>0</v>
      </c>
      <c r="AM560" s="190">
        <f t="shared" si="167"/>
        <v>0</v>
      </c>
      <c r="AN560" s="210"/>
      <c r="AO560" s="188">
        <f t="shared" si="168"/>
        <v>0</v>
      </c>
      <c r="AP560" s="189">
        <f t="shared" si="169"/>
        <v>0</v>
      </c>
      <c r="AQ560" s="189">
        <f t="shared" si="170"/>
        <v>0</v>
      </c>
      <c r="AR560" s="190">
        <f t="shared" si="171"/>
        <v>0</v>
      </c>
      <c r="AT560" s="188">
        <f t="shared" si="172"/>
        <v>0</v>
      </c>
      <c r="AU560" s="189">
        <f t="shared" si="173"/>
        <v>0</v>
      </c>
      <c r="AV560" s="189">
        <f t="shared" si="174"/>
        <v>0</v>
      </c>
      <c r="AW560" s="190">
        <f t="shared" si="175"/>
        <v>0</v>
      </c>
      <c r="AY560" s="188">
        <f t="shared" si="176"/>
        <v>0</v>
      </c>
      <c r="AZ560" s="189">
        <f t="shared" si="177"/>
        <v>0</v>
      </c>
      <c r="BA560" s="189">
        <f t="shared" si="178"/>
        <v>0</v>
      </c>
      <c r="BB560" s="190">
        <f t="shared" si="179"/>
        <v>0</v>
      </c>
      <c r="BD560" s="188">
        <f t="shared" si="180"/>
        <v>0</v>
      </c>
      <c r="BE560" s="189">
        <f t="shared" si="181"/>
        <v>0</v>
      </c>
      <c r="BF560" s="189">
        <f t="shared" si="182"/>
        <v>0</v>
      </c>
      <c r="BG560" s="190">
        <f t="shared" si="183"/>
        <v>0</v>
      </c>
      <c r="BH560" s="210"/>
      <c r="BI560" s="188">
        <f t="shared" si="184"/>
        <v>0</v>
      </c>
      <c r="BJ560" s="189">
        <f t="shared" si="185"/>
        <v>0</v>
      </c>
      <c r="BK560" s="189">
        <f t="shared" si="186"/>
        <v>0</v>
      </c>
      <c r="BL560" s="190">
        <f t="shared" si="187"/>
        <v>0</v>
      </c>
      <c r="BM560" s="210"/>
      <c r="BN560" s="188">
        <f t="shared" si="188"/>
        <v>0</v>
      </c>
      <c r="BO560" s="189">
        <f t="shared" si="189"/>
        <v>0</v>
      </c>
      <c r="BP560" s="189">
        <f t="shared" si="190"/>
        <v>0</v>
      </c>
      <c r="BQ560" s="190">
        <f t="shared" si="191"/>
        <v>0</v>
      </c>
      <c r="BR560" s="210"/>
      <c r="BS560" s="192">
        <f t="shared" si="192"/>
        <v>0</v>
      </c>
      <c r="BT560" s="215">
        <f t="shared" si="193"/>
        <v>0</v>
      </c>
      <c r="BU560" s="216">
        <f t="shared" si="194"/>
        <v>0</v>
      </c>
      <c r="BV560" s="217">
        <f t="shared" si="195"/>
        <v>0</v>
      </c>
      <c r="BX560" s="192">
        <f t="shared" si="196"/>
        <v>0</v>
      </c>
      <c r="BY560" s="215">
        <f t="shared" si="197"/>
        <v>0</v>
      </c>
      <c r="BZ560" s="216">
        <f t="shared" si="198"/>
        <v>0</v>
      </c>
      <c r="CA560" s="217">
        <f t="shared" si="199"/>
        <v>0</v>
      </c>
      <c r="CC560" s="192">
        <f t="shared" si="200"/>
        <v>0</v>
      </c>
      <c r="CD560" s="215">
        <f t="shared" si="201"/>
        <v>0</v>
      </c>
      <c r="CE560" s="216">
        <f t="shared" si="202"/>
        <v>0</v>
      </c>
      <c r="CF560" s="217">
        <f t="shared" si="203"/>
        <v>0</v>
      </c>
      <c r="CH560" s="197">
        <f t="shared" si="204"/>
        <v>0</v>
      </c>
      <c r="CI560" s="19" t="str">
        <f t="shared" si="205"/>
        <v/>
      </c>
      <c r="CJ560" s="197">
        <f t="shared" si="206"/>
        <v>0</v>
      </c>
      <c r="CK560"/>
      <c r="CL560" s="197">
        <f t="shared" si="207"/>
        <v>0</v>
      </c>
      <c r="CM560" s="19" t="str">
        <f t="shared" si="208"/>
        <v/>
      </c>
      <c r="CN560" s="197">
        <f t="shared" si="209"/>
        <v>0</v>
      </c>
      <c r="CP560" s="197">
        <f t="shared" si="210"/>
        <v>0</v>
      </c>
      <c r="CQ560" s="19" t="str">
        <f t="shared" si="211"/>
        <v/>
      </c>
      <c r="CR560" s="197">
        <f t="shared" si="212"/>
        <v>0</v>
      </c>
    </row>
    <row r="561" spans="1:96" ht="15" customHeight="1" thickBot="1">
      <c r="A561" s="85"/>
      <c r="B561" s="87"/>
      <c r="C561" s="63" t="s">
        <v>127</v>
      </c>
      <c r="D561" s="354" t="str">
        <f t="shared" si="158"/>
        <v/>
      </c>
      <c r="E561" s="355"/>
      <c r="F561" s="355"/>
      <c r="G561" s="355"/>
      <c r="H561" s="355"/>
      <c r="I561" s="356"/>
      <c r="J561" s="261" t="str">
        <f t="shared" si="159"/>
        <v/>
      </c>
      <c r="K561" s="261" t="str">
        <f t="shared" si="160"/>
        <v/>
      </c>
      <c r="L561" s="261" t="str">
        <f t="shared" si="161"/>
        <v/>
      </c>
      <c r="M561" s="2"/>
      <c r="N561" s="2"/>
      <c r="O561" s="2"/>
      <c r="P561" s="2"/>
      <c r="Q561" s="2"/>
      <c r="R561" s="2"/>
      <c r="S561" s="2"/>
      <c r="T561" s="2"/>
      <c r="U561" s="2"/>
      <c r="V561" s="2"/>
      <c r="W561" s="2"/>
      <c r="X561" s="2"/>
      <c r="Y561" s="2"/>
      <c r="Z561" s="2"/>
      <c r="AA561" s="2"/>
      <c r="AB561" s="2"/>
      <c r="AC561" s="2"/>
      <c r="AD561" s="2"/>
      <c r="AG561" s="197">
        <f t="shared" si="162"/>
        <v>21</v>
      </c>
      <c r="AH561" s="210">
        <f t="shared" si="163"/>
        <v>0</v>
      </c>
      <c r="AJ561" s="188">
        <f t="shared" si="164"/>
        <v>0</v>
      </c>
      <c r="AK561" s="189">
        <f t="shared" si="165"/>
        <v>0</v>
      </c>
      <c r="AL561" s="189">
        <f t="shared" si="166"/>
        <v>0</v>
      </c>
      <c r="AM561" s="190">
        <f t="shared" si="167"/>
        <v>0</v>
      </c>
      <c r="AN561" s="210"/>
      <c r="AO561" s="188">
        <f t="shared" si="168"/>
        <v>0</v>
      </c>
      <c r="AP561" s="189">
        <f t="shared" si="169"/>
        <v>0</v>
      </c>
      <c r="AQ561" s="189">
        <f t="shared" si="170"/>
        <v>0</v>
      </c>
      <c r="AR561" s="190">
        <f t="shared" si="171"/>
        <v>0</v>
      </c>
      <c r="AT561" s="188">
        <f t="shared" si="172"/>
        <v>0</v>
      </c>
      <c r="AU561" s="189">
        <f t="shared" si="173"/>
        <v>0</v>
      </c>
      <c r="AV561" s="189">
        <f t="shared" si="174"/>
        <v>0</v>
      </c>
      <c r="AW561" s="190">
        <f t="shared" si="175"/>
        <v>0</v>
      </c>
      <c r="AY561" s="188">
        <f t="shared" si="176"/>
        <v>0</v>
      </c>
      <c r="AZ561" s="189">
        <f t="shared" si="177"/>
        <v>0</v>
      </c>
      <c r="BA561" s="189">
        <f t="shared" si="178"/>
        <v>0</v>
      </c>
      <c r="BB561" s="190">
        <f t="shared" si="179"/>
        <v>0</v>
      </c>
      <c r="BD561" s="188">
        <f t="shared" si="180"/>
        <v>0</v>
      </c>
      <c r="BE561" s="189">
        <f t="shared" si="181"/>
        <v>0</v>
      </c>
      <c r="BF561" s="189">
        <f t="shared" si="182"/>
        <v>0</v>
      </c>
      <c r="BG561" s="190">
        <f t="shared" si="183"/>
        <v>0</v>
      </c>
      <c r="BH561" s="210"/>
      <c r="BI561" s="188">
        <f t="shared" si="184"/>
        <v>0</v>
      </c>
      <c r="BJ561" s="189">
        <f t="shared" si="185"/>
        <v>0</v>
      </c>
      <c r="BK561" s="189">
        <f t="shared" si="186"/>
        <v>0</v>
      </c>
      <c r="BL561" s="190">
        <f t="shared" si="187"/>
        <v>0</v>
      </c>
      <c r="BM561" s="210"/>
      <c r="BN561" s="188">
        <f t="shared" si="188"/>
        <v>0</v>
      </c>
      <c r="BO561" s="189">
        <f t="shared" si="189"/>
        <v>0</v>
      </c>
      <c r="BP561" s="189">
        <f t="shared" si="190"/>
        <v>0</v>
      </c>
      <c r="BQ561" s="190">
        <f t="shared" si="191"/>
        <v>0</v>
      </c>
      <c r="BR561" s="210"/>
      <c r="BS561" s="192">
        <f t="shared" si="192"/>
        <v>0</v>
      </c>
      <c r="BT561" s="215">
        <f t="shared" si="193"/>
        <v>0</v>
      </c>
      <c r="BU561" s="216">
        <f t="shared" si="194"/>
        <v>0</v>
      </c>
      <c r="BV561" s="217">
        <f t="shared" si="195"/>
        <v>0</v>
      </c>
      <c r="BX561" s="192">
        <f t="shared" si="196"/>
        <v>0</v>
      </c>
      <c r="BY561" s="215">
        <f t="shared" si="197"/>
        <v>0</v>
      </c>
      <c r="BZ561" s="216">
        <f t="shared" si="198"/>
        <v>0</v>
      </c>
      <c r="CA561" s="217">
        <f t="shared" si="199"/>
        <v>0</v>
      </c>
      <c r="CC561" s="192">
        <f t="shared" si="200"/>
        <v>0</v>
      </c>
      <c r="CD561" s="215">
        <f t="shared" si="201"/>
        <v>0</v>
      </c>
      <c r="CE561" s="216">
        <f t="shared" si="202"/>
        <v>0</v>
      </c>
      <c r="CF561" s="217">
        <f t="shared" si="203"/>
        <v>0</v>
      </c>
      <c r="CH561" s="197">
        <f t="shared" si="204"/>
        <v>0</v>
      </c>
      <c r="CI561" s="19" t="str">
        <f t="shared" si="205"/>
        <v/>
      </c>
      <c r="CJ561" s="197">
        <f t="shared" si="206"/>
        <v>0</v>
      </c>
      <c r="CK561"/>
      <c r="CL561" s="197">
        <f t="shared" si="207"/>
        <v>0</v>
      </c>
      <c r="CM561" s="19" t="str">
        <f t="shared" si="208"/>
        <v/>
      </c>
      <c r="CN561" s="197">
        <f t="shared" si="209"/>
        <v>0</v>
      </c>
      <c r="CP561" s="197">
        <f t="shared" si="210"/>
        <v>0</v>
      </c>
      <c r="CQ561" s="19" t="str">
        <f t="shared" si="211"/>
        <v/>
      </c>
      <c r="CR561" s="197">
        <f t="shared" si="212"/>
        <v>0</v>
      </c>
    </row>
    <row r="562" spans="1:96" ht="15" customHeight="1" thickBot="1">
      <c r="A562" s="85"/>
      <c r="B562" s="87"/>
      <c r="C562" s="63" t="s">
        <v>128</v>
      </c>
      <c r="D562" s="354" t="str">
        <f t="shared" si="158"/>
        <v/>
      </c>
      <c r="E562" s="355"/>
      <c r="F562" s="355"/>
      <c r="G562" s="355"/>
      <c r="H562" s="355"/>
      <c r="I562" s="356"/>
      <c r="J562" s="261" t="str">
        <f t="shared" si="159"/>
        <v/>
      </c>
      <c r="K562" s="261" t="str">
        <f t="shared" si="160"/>
        <v/>
      </c>
      <c r="L562" s="261" t="str">
        <f t="shared" si="161"/>
        <v/>
      </c>
      <c r="M562" s="2"/>
      <c r="N562" s="2"/>
      <c r="O562" s="2"/>
      <c r="P562" s="2"/>
      <c r="Q562" s="2"/>
      <c r="R562" s="2"/>
      <c r="S562" s="2"/>
      <c r="T562" s="2"/>
      <c r="U562" s="2"/>
      <c r="V562" s="2"/>
      <c r="W562" s="2"/>
      <c r="X562" s="2"/>
      <c r="Y562" s="2"/>
      <c r="Z562" s="2"/>
      <c r="AA562" s="2"/>
      <c r="AB562" s="2"/>
      <c r="AC562" s="2"/>
      <c r="AD562" s="2"/>
      <c r="AG562" s="197">
        <f t="shared" si="162"/>
        <v>21</v>
      </c>
      <c r="AH562" s="210">
        <f t="shared" si="163"/>
        <v>0</v>
      </c>
      <c r="AJ562" s="188">
        <f t="shared" si="164"/>
        <v>0</v>
      </c>
      <c r="AK562" s="189">
        <f t="shared" si="165"/>
        <v>0</v>
      </c>
      <c r="AL562" s="189">
        <f t="shared" si="166"/>
        <v>0</v>
      </c>
      <c r="AM562" s="190">
        <f t="shared" si="167"/>
        <v>0</v>
      </c>
      <c r="AN562" s="210"/>
      <c r="AO562" s="188">
        <f t="shared" si="168"/>
        <v>0</v>
      </c>
      <c r="AP562" s="189">
        <f t="shared" si="169"/>
        <v>0</v>
      </c>
      <c r="AQ562" s="189">
        <f t="shared" si="170"/>
        <v>0</v>
      </c>
      <c r="AR562" s="190">
        <f t="shared" si="171"/>
        <v>0</v>
      </c>
      <c r="AT562" s="188">
        <f t="shared" si="172"/>
        <v>0</v>
      </c>
      <c r="AU562" s="189">
        <f t="shared" si="173"/>
        <v>0</v>
      </c>
      <c r="AV562" s="189">
        <f t="shared" si="174"/>
        <v>0</v>
      </c>
      <c r="AW562" s="190">
        <f t="shared" si="175"/>
        <v>0</v>
      </c>
      <c r="AY562" s="188">
        <f t="shared" si="176"/>
        <v>0</v>
      </c>
      <c r="AZ562" s="189">
        <f t="shared" si="177"/>
        <v>0</v>
      </c>
      <c r="BA562" s="189">
        <f t="shared" si="178"/>
        <v>0</v>
      </c>
      <c r="BB562" s="190">
        <f t="shared" si="179"/>
        <v>0</v>
      </c>
      <c r="BD562" s="188">
        <f t="shared" si="180"/>
        <v>0</v>
      </c>
      <c r="BE562" s="189">
        <f t="shared" si="181"/>
        <v>0</v>
      </c>
      <c r="BF562" s="189">
        <f t="shared" si="182"/>
        <v>0</v>
      </c>
      <c r="BG562" s="190">
        <f t="shared" si="183"/>
        <v>0</v>
      </c>
      <c r="BH562" s="210"/>
      <c r="BI562" s="188">
        <f t="shared" si="184"/>
        <v>0</v>
      </c>
      <c r="BJ562" s="189">
        <f t="shared" si="185"/>
        <v>0</v>
      </c>
      <c r="BK562" s="189">
        <f t="shared" si="186"/>
        <v>0</v>
      </c>
      <c r="BL562" s="190">
        <f t="shared" si="187"/>
        <v>0</v>
      </c>
      <c r="BM562" s="210"/>
      <c r="BN562" s="188">
        <f t="shared" si="188"/>
        <v>0</v>
      </c>
      <c r="BO562" s="189">
        <f t="shared" si="189"/>
        <v>0</v>
      </c>
      <c r="BP562" s="189">
        <f t="shared" si="190"/>
        <v>0</v>
      </c>
      <c r="BQ562" s="190">
        <f t="shared" si="191"/>
        <v>0</v>
      </c>
      <c r="BR562" s="210"/>
      <c r="BS562" s="192">
        <f t="shared" si="192"/>
        <v>0</v>
      </c>
      <c r="BT562" s="215">
        <f t="shared" si="193"/>
        <v>0</v>
      </c>
      <c r="BU562" s="216">
        <f t="shared" si="194"/>
        <v>0</v>
      </c>
      <c r="BV562" s="217">
        <f t="shared" si="195"/>
        <v>0</v>
      </c>
      <c r="BX562" s="192">
        <f t="shared" si="196"/>
        <v>0</v>
      </c>
      <c r="BY562" s="215">
        <f t="shared" si="197"/>
        <v>0</v>
      </c>
      <c r="BZ562" s="216">
        <f t="shared" si="198"/>
        <v>0</v>
      </c>
      <c r="CA562" s="217">
        <f t="shared" si="199"/>
        <v>0</v>
      </c>
      <c r="CC562" s="192">
        <f t="shared" si="200"/>
        <v>0</v>
      </c>
      <c r="CD562" s="215">
        <f t="shared" si="201"/>
        <v>0</v>
      </c>
      <c r="CE562" s="216">
        <f t="shared" si="202"/>
        <v>0</v>
      </c>
      <c r="CF562" s="217">
        <f t="shared" si="203"/>
        <v>0</v>
      </c>
      <c r="CH562" s="197">
        <f t="shared" si="204"/>
        <v>0</v>
      </c>
      <c r="CI562" s="19" t="str">
        <f t="shared" si="205"/>
        <v/>
      </c>
      <c r="CJ562" s="197">
        <f t="shared" si="206"/>
        <v>0</v>
      </c>
      <c r="CK562"/>
      <c r="CL562" s="197">
        <f t="shared" si="207"/>
        <v>0</v>
      </c>
      <c r="CM562" s="19" t="str">
        <f t="shared" si="208"/>
        <v/>
      </c>
      <c r="CN562" s="197">
        <f t="shared" si="209"/>
        <v>0</v>
      </c>
      <c r="CP562" s="197">
        <f t="shared" si="210"/>
        <v>0</v>
      </c>
      <c r="CQ562" s="19" t="str">
        <f t="shared" si="211"/>
        <v/>
      </c>
      <c r="CR562" s="197">
        <f t="shared" si="212"/>
        <v>0</v>
      </c>
    </row>
    <row r="563" spans="1:96" ht="15" customHeight="1" thickBot="1">
      <c r="A563" s="85"/>
      <c r="B563" s="87"/>
      <c r="C563" s="63" t="s">
        <v>129</v>
      </c>
      <c r="D563" s="354" t="str">
        <f t="shared" si="158"/>
        <v/>
      </c>
      <c r="E563" s="355"/>
      <c r="F563" s="355"/>
      <c r="G563" s="355"/>
      <c r="H563" s="355"/>
      <c r="I563" s="356"/>
      <c r="J563" s="261" t="str">
        <f t="shared" si="159"/>
        <v/>
      </c>
      <c r="K563" s="261" t="str">
        <f t="shared" si="160"/>
        <v/>
      </c>
      <c r="L563" s="261" t="str">
        <f t="shared" si="161"/>
        <v/>
      </c>
      <c r="M563" s="2"/>
      <c r="N563" s="2"/>
      <c r="O563" s="2"/>
      <c r="P563" s="2"/>
      <c r="Q563" s="2"/>
      <c r="R563" s="2"/>
      <c r="S563" s="2"/>
      <c r="T563" s="2"/>
      <c r="U563" s="2"/>
      <c r="V563" s="2"/>
      <c r="W563" s="2"/>
      <c r="X563" s="2"/>
      <c r="Y563" s="2"/>
      <c r="Z563" s="2"/>
      <c r="AA563" s="2"/>
      <c r="AB563" s="2"/>
      <c r="AC563" s="2"/>
      <c r="AD563" s="2"/>
      <c r="AG563" s="197">
        <f t="shared" si="162"/>
        <v>21</v>
      </c>
      <c r="AH563" s="210">
        <f t="shared" si="163"/>
        <v>0</v>
      </c>
      <c r="AJ563" s="188">
        <f t="shared" si="164"/>
        <v>0</v>
      </c>
      <c r="AK563" s="189">
        <f t="shared" si="165"/>
        <v>0</v>
      </c>
      <c r="AL563" s="189">
        <f t="shared" si="166"/>
        <v>0</v>
      </c>
      <c r="AM563" s="190">
        <f t="shared" si="167"/>
        <v>0</v>
      </c>
      <c r="AN563" s="210"/>
      <c r="AO563" s="188">
        <f t="shared" si="168"/>
        <v>0</v>
      </c>
      <c r="AP563" s="189">
        <f t="shared" si="169"/>
        <v>0</v>
      </c>
      <c r="AQ563" s="189">
        <f t="shared" si="170"/>
        <v>0</v>
      </c>
      <c r="AR563" s="190">
        <f t="shared" si="171"/>
        <v>0</v>
      </c>
      <c r="AT563" s="188">
        <f t="shared" si="172"/>
        <v>0</v>
      </c>
      <c r="AU563" s="189">
        <f t="shared" si="173"/>
        <v>0</v>
      </c>
      <c r="AV563" s="189">
        <f t="shared" si="174"/>
        <v>0</v>
      </c>
      <c r="AW563" s="190">
        <f t="shared" si="175"/>
        <v>0</v>
      </c>
      <c r="AY563" s="188">
        <f t="shared" si="176"/>
        <v>0</v>
      </c>
      <c r="AZ563" s="189">
        <f t="shared" si="177"/>
        <v>0</v>
      </c>
      <c r="BA563" s="189">
        <f t="shared" si="178"/>
        <v>0</v>
      </c>
      <c r="BB563" s="190">
        <f t="shared" si="179"/>
        <v>0</v>
      </c>
      <c r="BD563" s="188">
        <f t="shared" si="180"/>
        <v>0</v>
      </c>
      <c r="BE563" s="189">
        <f t="shared" si="181"/>
        <v>0</v>
      </c>
      <c r="BF563" s="189">
        <f t="shared" si="182"/>
        <v>0</v>
      </c>
      <c r="BG563" s="190">
        <f t="shared" si="183"/>
        <v>0</v>
      </c>
      <c r="BH563" s="210"/>
      <c r="BI563" s="188">
        <f t="shared" si="184"/>
        <v>0</v>
      </c>
      <c r="BJ563" s="189">
        <f t="shared" si="185"/>
        <v>0</v>
      </c>
      <c r="BK563" s="189">
        <f t="shared" si="186"/>
        <v>0</v>
      </c>
      <c r="BL563" s="190">
        <f t="shared" si="187"/>
        <v>0</v>
      </c>
      <c r="BM563" s="210"/>
      <c r="BN563" s="188">
        <f t="shared" si="188"/>
        <v>0</v>
      </c>
      <c r="BO563" s="189">
        <f t="shared" si="189"/>
        <v>0</v>
      </c>
      <c r="BP563" s="189">
        <f t="shared" si="190"/>
        <v>0</v>
      </c>
      <c r="BQ563" s="190">
        <f t="shared" si="191"/>
        <v>0</v>
      </c>
      <c r="BR563" s="210"/>
      <c r="BS563" s="192">
        <f t="shared" si="192"/>
        <v>0</v>
      </c>
      <c r="BT563" s="215">
        <f t="shared" si="193"/>
        <v>0</v>
      </c>
      <c r="BU563" s="216">
        <f t="shared" si="194"/>
        <v>0</v>
      </c>
      <c r="BV563" s="217">
        <f t="shared" si="195"/>
        <v>0</v>
      </c>
      <c r="BX563" s="192">
        <f t="shared" si="196"/>
        <v>0</v>
      </c>
      <c r="BY563" s="215">
        <f t="shared" si="197"/>
        <v>0</v>
      </c>
      <c r="BZ563" s="216">
        <f t="shared" si="198"/>
        <v>0</v>
      </c>
      <c r="CA563" s="217">
        <f t="shared" si="199"/>
        <v>0</v>
      </c>
      <c r="CC563" s="192">
        <f t="shared" si="200"/>
        <v>0</v>
      </c>
      <c r="CD563" s="215">
        <f t="shared" si="201"/>
        <v>0</v>
      </c>
      <c r="CE563" s="216">
        <f t="shared" si="202"/>
        <v>0</v>
      </c>
      <c r="CF563" s="217">
        <f t="shared" si="203"/>
        <v>0</v>
      </c>
      <c r="CH563" s="197">
        <f t="shared" si="204"/>
        <v>0</v>
      </c>
      <c r="CI563" s="19" t="str">
        <f t="shared" si="205"/>
        <v/>
      </c>
      <c r="CJ563" s="197">
        <f t="shared" si="206"/>
        <v>0</v>
      </c>
      <c r="CK563"/>
      <c r="CL563" s="197">
        <f t="shared" si="207"/>
        <v>0</v>
      </c>
      <c r="CM563" s="19" t="str">
        <f t="shared" si="208"/>
        <v/>
      </c>
      <c r="CN563" s="197">
        <f t="shared" si="209"/>
        <v>0</v>
      </c>
      <c r="CP563" s="197">
        <f t="shared" si="210"/>
        <v>0</v>
      </c>
      <c r="CQ563" s="19" t="str">
        <f t="shared" si="211"/>
        <v/>
      </c>
      <c r="CR563" s="197">
        <f t="shared" si="212"/>
        <v>0</v>
      </c>
    </row>
    <row r="564" spans="1:96" ht="15" customHeight="1" thickBot="1">
      <c r="A564" s="85"/>
      <c r="B564" s="87"/>
      <c r="C564" s="63" t="s">
        <v>130</v>
      </c>
      <c r="D564" s="354" t="str">
        <f t="shared" si="158"/>
        <v/>
      </c>
      <c r="E564" s="355"/>
      <c r="F564" s="355"/>
      <c r="G564" s="355"/>
      <c r="H564" s="355"/>
      <c r="I564" s="356"/>
      <c r="J564" s="261" t="str">
        <f t="shared" si="159"/>
        <v/>
      </c>
      <c r="K564" s="261" t="str">
        <f t="shared" si="160"/>
        <v/>
      </c>
      <c r="L564" s="261" t="str">
        <f t="shared" si="161"/>
        <v/>
      </c>
      <c r="M564" s="2"/>
      <c r="N564" s="2"/>
      <c r="O564" s="2"/>
      <c r="P564" s="2"/>
      <c r="Q564" s="2"/>
      <c r="R564" s="2"/>
      <c r="S564" s="2"/>
      <c r="T564" s="2"/>
      <c r="U564" s="2"/>
      <c r="V564" s="2"/>
      <c r="W564" s="2"/>
      <c r="X564" s="2"/>
      <c r="Y564" s="2"/>
      <c r="Z564" s="2"/>
      <c r="AA564" s="2"/>
      <c r="AB564" s="2"/>
      <c r="AC564" s="2"/>
      <c r="AD564" s="2"/>
      <c r="AG564" s="197">
        <f t="shared" si="162"/>
        <v>21</v>
      </c>
      <c r="AH564" s="210">
        <f t="shared" si="163"/>
        <v>0</v>
      </c>
      <c r="AJ564" s="188">
        <f t="shared" si="164"/>
        <v>0</v>
      </c>
      <c r="AK564" s="189">
        <f t="shared" si="165"/>
        <v>0</v>
      </c>
      <c r="AL564" s="189">
        <f t="shared" si="166"/>
        <v>0</v>
      </c>
      <c r="AM564" s="190">
        <f t="shared" si="167"/>
        <v>0</v>
      </c>
      <c r="AN564" s="210"/>
      <c r="AO564" s="188">
        <f t="shared" si="168"/>
        <v>0</v>
      </c>
      <c r="AP564" s="189">
        <f t="shared" si="169"/>
        <v>0</v>
      </c>
      <c r="AQ564" s="189">
        <f t="shared" si="170"/>
        <v>0</v>
      </c>
      <c r="AR564" s="190">
        <f t="shared" si="171"/>
        <v>0</v>
      </c>
      <c r="AT564" s="188">
        <f t="shared" si="172"/>
        <v>0</v>
      </c>
      <c r="AU564" s="189">
        <f t="shared" si="173"/>
        <v>0</v>
      </c>
      <c r="AV564" s="189">
        <f t="shared" si="174"/>
        <v>0</v>
      </c>
      <c r="AW564" s="190">
        <f t="shared" si="175"/>
        <v>0</v>
      </c>
      <c r="AY564" s="188">
        <f t="shared" si="176"/>
        <v>0</v>
      </c>
      <c r="AZ564" s="189">
        <f t="shared" si="177"/>
        <v>0</v>
      </c>
      <c r="BA564" s="189">
        <f t="shared" si="178"/>
        <v>0</v>
      </c>
      <c r="BB564" s="190">
        <f t="shared" si="179"/>
        <v>0</v>
      </c>
      <c r="BD564" s="188">
        <f t="shared" si="180"/>
        <v>0</v>
      </c>
      <c r="BE564" s="189">
        <f t="shared" si="181"/>
        <v>0</v>
      </c>
      <c r="BF564" s="189">
        <f t="shared" si="182"/>
        <v>0</v>
      </c>
      <c r="BG564" s="190">
        <f t="shared" si="183"/>
        <v>0</v>
      </c>
      <c r="BH564" s="210"/>
      <c r="BI564" s="188">
        <f t="shared" si="184"/>
        <v>0</v>
      </c>
      <c r="BJ564" s="189">
        <f t="shared" si="185"/>
        <v>0</v>
      </c>
      <c r="BK564" s="189">
        <f t="shared" si="186"/>
        <v>0</v>
      </c>
      <c r="BL564" s="190">
        <f t="shared" si="187"/>
        <v>0</v>
      </c>
      <c r="BM564" s="210"/>
      <c r="BN564" s="188">
        <f t="shared" si="188"/>
        <v>0</v>
      </c>
      <c r="BO564" s="189">
        <f t="shared" si="189"/>
        <v>0</v>
      </c>
      <c r="BP564" s="189">
        <f t="shared" si="190"/>
        <v>0</v>
      </c>
      <c r="BQ564" s="190">
        <f t="shared" si="191"/>
        <v>0</v>
      </c>
      <c r="BR564" s="210"/>
      <c r="BS564" s="192">
        <f t="shared" si="192"/>
        <v>0</v>
      </c>
      <c r="BT564" s="215">
        <f t="shared" si="193"/>
        <v>0</v>
      </c>
      <c r="BU564" s="216">
        <f t="shared" si="194"/>
        <v>0</v>
      </c>
      <c r="BV564" s="217">
        <f t="shared" si="195"/>
        <v>0</v>
      </c>
      <c r="BX564" s="192">
        <f t="shared" si="196"/>
        <v>0</v>
      </c>
      <c r="BY564" s="215">
        <f t="shared" si="197"/>
        <v>0</v>
      </c>
      <c r="BZ564" s="216">
        <f t="shared" si="198"/>
        <v>0</v>
      </c>
      <c r="CA564" s="217">
        <f t="shared" si="199"/>
        <v>0</v>
      </c>
      <c r="CC564" s="192">
        <f t="shared" si="200"/>
        <v>0</v>
      </c>
      <c r="CD564" s="215">
        <f t="shared" si="201"/>
        <v>0</v>
      </c>
      <c r="CE564" s="216">
        <f t="shared" si="202"/>
        <v>0</v>
      </c>
      <c r="CF564" s="217">
        <f t="shared" si="203"/>
        <v>0</v>
      </c>
      <c r="CH564" s="197">
        <f t="shared" si="204"/>
        <v>0</v>
      </c>
      <c r="CI564" s="19" t="str">
        <f t="shared" si="205"/>
        <v/>
      </c>
      <c r="CJ564" s="197">
        <f t="shared" si="206"/>
        <v>0</v>
      </c>
      <c r="CK564"/>
      <c r="CL564" s="197">
        <f t="shared" si="207"/>
        <v>0</v>
      </c>
      <c r="CM564" s="19" t="str">
        <f t="shared" si="208"/>
        <v/>
      </c>
      <c r="CN564" s="197">
        <f t="shared" si="209"/>
        <v>0</v>
      </c>
      <c r="CP564" s="197">
        <f t="shared" si="210"/>
        <v>0</v>
      </c>
      <c r="CQ564" s="19" t="str">
        <f t="shared" si="211"/>
        <v/>
      </c>
      <c r="CR564" s="197">
        <f t="shared" si="212"/>
        <v>0</v>
      </c>
    </row>
    <row r="565" spans="1:96" ht="15" customHeight="1" thickBot="1">
      <c r="A565" s="85"/>
      <c r="B565" s="87"/>
      <c r="C565" s="63" t="s">
        <v>131</v>
      </c>
      <c r="D565" s="354" t="str">
        <f t="shared" si="158"/>
        <v/>
      </c>
      <c r="E565" s="355"/>
      <c r="F565" s="355"/>
      <c r="G565" s="355"/>
      <c r="H565" s="355"/>
      <c r="I565" s="356"/>
      <c r="J565" s="261" t="str">
        <f t="shared" si="159"/>
        <v/>
      </c>
      <c r="K565" s="261" t="str">
        <f t="shared" si="160"/>
        <v/>
      </c>
      <c r="L565" s="261" t="str">
        <f t="shared" si="161"/>
        <v/>
      </c>
      <c r="M565" s="2"/>
      <c r="N565" s="2"/>
      <c r="O565" s="2"/>
      <c r="P565" s="2"/>
      <c r="Q565" s="2"/>
      <c r="R565" s="2"/>
      <c r="S565" s="2"/>
      <c r="T565" s="2"/>
      <c r="U565" s="2"/>
      <c r="V565" s="2"/>
      <c r="W565" s="2"/>
      <c r="X565" s="2"/>
      <c r="Y565" s="2"/>
      <c r="Z565" s="2"/>
      <c r="AA565" s="2"/>
      <c r="AB565" s="2"/>
      <c r="AC565" s="2"/>
      <c r="AD565" s="2"/>
      <c r="AG565" s="197">
        <f t="shared" si="162"/>
        <v>21</v>
      </c>
      <c r="AH565" s="210">
        <f t="shared" si="163"/>
        <v>0</v>
      </c>
      <c r="AJ565" s="188">
        <f t="shared" si="164"/>
        <v>0</v>
      </c>
      <c r="AK565" s="189">
        <f t="shared" si="165"/>
        <v>0</v>
      </c>
      <c r="AL565" s="189">
        <f t="shared" si="166"/>
        <v>0</v>
      </c>
      <c r="AM565" s="190">
        <f t="shared" si="167"/>
        <v>0</v>
      </c>
      <c r="AN565" s="210"/>
      <c r="AO565" s="188">
        <f t="shared" si="168"/>
        <v>0</v>
      </c>
      <c r="AP565" s="189">
        <f t="shared" si="169"/>
        <v>0</v>
      </c>
      <c r="AQ565" s="189">
        <f t="shared" si="170"/>
        <v>0</v>
      </c>
      <c r="AR565" s="190">
        <f t="shared" si="171"/>
        <v>0</v>
      </c>
      <c r="AT565" s="188">
        <f t="shared" si="172"/>
        <v>0</v>
      </c>
      <c r="AU565" s="189">
        <f t="shared" si="173"/>
        <v>0</v>
      </c>
      <c r="AV565" s="189">
        <f t="shared" si="174"/>
        <v>0</v>
      </c>
      <c r="AW565" s="190">
        <f t="shared" si="175"/>
        <v>0</v>
      </c>
      <c r="AY565" s="188">
        <f t="shared" si="176"/>
        <v>0</v>
      </c>
      <c r="AZ565" s="189">
        <f t="shared" si="177"/>
        <v>0</v>
      </c>
      <c r="BA565" s="189">
        <f t="shared" si="178"/>
        <v>0</v>
      </c>
      <c r="BB565" s="190">
        <f t="shared" si="179"/>
        <v>0</v>
      </c>
      <c r="BD565" s="188">
        <f t="shared" si="180"/>
        <v>0</v>
      </c>
      <c r="BE565" s="189">
        <f t="shared" si="181"/>
        <v>0</v>
      </c>
      <c r="BF565" s="189">
        <f t="shared" si="182"/>
        <v>0</v>
      </c>
      <c r="BG565" s="190">
        <f t="shared" si="183"/>
        <v>0</v>
      </c>
      <c r="BH565" s="210"/>
      <c r="BI565" s="188">
        <f t="shared" si="184"/>
        <v>0</v>
      </c>
      <c r="BJ565" s="189">
        <f t="shared" si="185"/>
        <v>0</v>
      </c>
      <c r="BK565" s="189">
        <f t="shared" si="186"/>
        <v>0</v>
      </c>
      <c r="BL565" s="190">
        <f t="shared" si="187"/>
        <v>0</v>
      </c>
      <c r="BM565" s="210"/>
      <c r="BN565" s="188">
        <f t="shared" si="188"/>
        <v>0</v>
      </c>
      <c r="BO565" s="189">
        <f t="shared" si="189"/>
        <v>0</v>
      </c>
      <c r="BP565" s="189">
        <f t="shared" si="190"/>
        <v>0</v>
      </c>
      <c r="BQ565" s="190">
        <f t="shared" si="191"/>
        <v>0</v>
      </c>
      <c r="BR565" s="210"/>
      <c r="BS565" s="192">
        <f t="shared" si="192"/>
        <v>0</v>
      </c>
      <c r="BT565" s="215">
        <f t="shared" si="193"/>
        <v>0</v>
      </c>
      <c r="BU565" s="216">
        <f t="shared" si="194"/>
        <v>0</v>
      </c>
      <c r="BV565" s="217">
        <f t="shared" si="195"/>
        <v>0</v>
      </c>
      <c r="BX565" s="192">
        <f t="shared" si="196"/>
        <v>0</v>
      </c>
      <c r="BY565" s="215">
        <f t="shared" si="197"/>
        <v>0</v>
      </c>
      <c r="BZ565" s="216">
        <f t="shared" si="198"/>
        <v>0</v>
      </c>
      <c r="CA565" s="217">
        <f t="shared" si="199"/>
        <v>0</v>
      </c>
      <c r="CC565" s="192">
        <f t="shared" si="200"/>
        <v>0</v>
      </c>
      <c r="CD565" s="215">
        <f t="shared" si="201"/>
        <v>0</v>
      </c>
      <c r="CE565" s="216">
        <f t="shared" si="202"/>
        <v>0</v>
      </c>
      <c r="CF565" s="217">
        <f t="shared" si="203"/>
        <v>0</v>
      </c>
      <c r="CH565" s="197">
        <f t="shared" si="204"/>
        <v>0</v>
      </c>
      <c r="CI565" s="19" t="str">
        <f t="shared" si="205"/>
        <v/>
      </c>
      <c r="CJ565" s="197">
        <f t="shared" si="206"/>
        <v>0</v>
      </c>
      <c r="CK565"/>
      <c r="CL565" s="197">
        <f t="shared" si="207"/>
        <v>0</v>
      </c>
      <c r="CM565" s="19" t="str">
        <f t="shared" si="208"/>
        <v/>
      </c>
      <c r="CN565" s="197">
        <f t="shared" si="209"/>
        <v>0</v>
      </c>
      <c r="CP565" s="197">
        <f t="shared" si="210"/>
        <v>0</v>
      </c>
      <c r="CQ565" s="19" t="str">
        <f t="shared" si="211"/>
        <v/>
      </c>
      <c r="CR565" s="197">
        <f t="shared" si="212"/>
        <v>0</v>
      </c>
    </row>
    <row r="566" spans="1:96" ht="15" customHeight="1" thickBot="1">
      <c r="A566" s="85"/>
      <c r="B566" s="87"/>
      <c r="C566" s="63" t="s">
        <v>132</v>
      </c>
      <c r="D566" s="354" t="str">
        <f t="shared" si="158"/>
        <v/>
      </c>
      <c r="E566" s="355"/>
      <c r="F566" s="355"/>
      <c r="G566" s="355"/>
      <c r="H566" s="355"/>
      <c r="I566" s="356"/>
      <c r="J566" s="261" t="str">
        <f t="shared" si="159"/>
        <v/>
      </c>
      <c r="K566" s="261" t="str">
        <f t="shared" si="160"/>
        <v/>
      </c>
      <c r="L566" s="261" t="str">
        <f t="shared" si="161"/>
        <v/>
      </c>
      <c r="M566" s="2"/>
      <c r="N566" s="2"/>
      <c r="O566" s="2"/>
      <c r="P566" s="2"/>
      <c r="Q566" s="2"/>
      <c r="R566" s="2"/>
      <c r="S566" s="2"/>
      <c r="T566" s="2"/>
      <c r="U566" s="2"/>
      <c r="V566" s="2"/>
      <c r="W566" s="2"/>
      <c r="X566" s="2"/>
      <c r="Y566" s="2"/>
      <c r="Z566" s="2"/>
      <c r="AA566" s="2"/>
      <c r="AB566" s="2"/>
      <c r="AC566" s="2"/>
      <c r="AD566" s="2"/>
      <c r="AG566" s="197">
        <f t="shared" si="162"/>
        <v>21</v>
      </c>
      <c r="AH566" s="210">
        <f t="shared" si="163"/>
        <v>0</v>
      </c>
      <c r="AJ566" s="188">
        <f t="shared" si="164"/>
        <v>0</v>
      </c>
      <c r="AK566" s="189">
        <f t="shared" si="165"/>
        <v>0</v>
      </c>
      <c r="AL566" s="189">
        <f t="shared" si="166"/>
        <v>0</v>
      </c>
      <c r="AM566" s="190">
        <f t="shared" si="167"/>
        <v>0</v>
      </c>
      <c r="AN566" s="210"/>
      <c r="AO566" s="188">
        <f t="shared" si="168"/>
        <v>0</v>
      </c>
      <c r="AP566" s="189">
        <f t="shared" si="169"/>
        <v>0</v>
      </c>
      <c r="AQ566" s="189">
        <f t="shared" si="170"/>
        <v>0</v>
      </c>
      <c r="AR566" s="190">
        <f t="shared" si="171"/>
        <v>0</v>
      </c>
      <c r="AT566" s="188">
        <f t="shared" si="172"/>
        <v>0</v>
      </c>
      <c r="AU566" s="189">
        <f t="shared" si="173"/>
        <v>0</v>
      </c>
      <c r="AV566" s="189">
        <f t="shared" si="174"/>
        <v>0</v>
      </c>
      <c r="AW566" s="190">
        <f t="shared" si="175"/>
        <v>0</v>
      </c>
      <c r="AY566" s="188">
        <f t="shared" si="176"/>
        <v>0</v>
      </c>
      <c r="AZ566" s="189">
        <f t="shared" si="177"/>
        <v>0</v>
      </c>
      <c r="BA566" s="189">
        <f t="shared" si="178"/>
        <v>0</v>
      </c>
      <c r="BB566" s="190">
        <f t="shared" si="179"/>
        <v>0</v>
      </c>
      <c r="BD566" s="188">
        <f t="shared" si="180"/>
        <v>0</v>
      </c>
      <c r="BE566" s="189">
        <f t="shared" si="181"/>
        <v>0</v>
      </c>
      <c r="BF566" s="189">
        <f t="shared" si="182"/>
        <v>0</v>
      </c>
      <c r="BG566" s="190">
        <f t="shared" si="183"/>
        <v>0</v>
      </c>
      <c r="BH566" s="210"/>
      <c r="BI566" s="188">
        <f t="shared" si="184"/>
        <v>0</v>
      </c>
      <c r="BJ566" s="189">
        <f t="shared" si="185"/>
        <v>0</v>
      </c>
      <c r="BK566" s="189">
        <f t="shared" si="186"/>
        <v>0</v>
      </c>
      <c r="BL566" s="190">
        <f t="shared" si="187"/>
        <v>0</v>
      </c>
      <c r="BM566" s="210"/>
      <c r="BN566" s="188">
        <f t="shared" si="188"/>
        <v>0</v>
      </c>
      <c r="BO566" s="189">
        <f t="shared" si="189"/>
        <v>0</v>
      </c>
      <c r="BP566" s="189">
        <f t="shared" si="190"/>
        <v>0</v>
      </c>
      <c r="BQ566" s="190">
        <f t="shared" si="191"/>
        <v>0</v>
      </c>
      <c r="BR566" s="210"/>
      <c r="BS566" s="192">
        <f t="shared" si="192"/>
        <v>0</v>
      </c>
      <c r="BT566" s="215">
        <f t="shared" si="193"/>
        <v>0</v>
      </c>
      <c r="BU566" s="216">
        <f t="shared" si="194"/>
        <v>0</v>
      </c>
      <c r="BV566" s="217">
        <f t="shared" si="195"/>
        <v>0</v>
      </c>
      <c r="BX566" s="192">
        <f t="shared" si="196"/>
        <v>0</v>
      </c>
      <c r="BY566" s="215">
        <f t="shared" si="197"/>
        <v>0</v>
      </c>
      <c r="BZ566" s="216">
        <f t="shared" si="198"/>
        <v>0</v>
      </c>
      <c r="CA566" s="217">
        <f t="shared" si="199"/>
        <v>0</v>
      </c>
      <c r="CC566" s="192">
        <f t="shared" si="200"/>
        <v>0</v>
      </c>
      <c r="CD566" s="215">
        <f t="shared" si="201"/>
        <v>0</v>
      </c>
      <c r="CE566" s="216">
        <f t="shared" si="202"/>
        <v>0</v>
      </c>
      <c r="CF566" s="217">
        <f t="shared" si="203"/>
        <v>0</v>
      </c>
      <c r="CH566" s="197">
        <f t="shared" si="204"/>
        <v>0</v>
      </c>
      <c r="CI566" s="19" t="str">
        <f t="shared" si="205"/>
        <v/>
      </c>
      <c r="CJ566" s="197">
        <f t="shared" si="206"/>
        <v>0</v>
      </c>
      <c r="CK566"/>
      <c r="CL566" s="197">
        <f t="shared" si="207"/>
        <v>0</v>
      </c>
      <c r="CM566" s="19" t="str">
        <f t="shared" si="208"/>
        <v/>
      </c>
      <c r="CN566" s="197">
        <f t="shared" si="209"/>
        <v>0</v>
      </c>
      <c r="CP566" s="197">
        <f t="shared" si="210"/>
        <v>0</v>
      </c>
      <c r="CQ566" s="19" t="str">
        <f t="shared" si="211"/>
        <v/>
      </c>
      <c r="CR566" s="197">
        <f t="shared" si="212"/>
        <v>0</v>
      </c>
    </row>
    <row r="567" spans="1:96" ht="15" customHeight="1" thickBot="1">
      <c r="A567" s="85"/>
      <c r="B567" s="87"/>
      <c r="C567" s="63" t="s">
        <v>133</v>
      </c>
      <c r="D567" s="354" t="str">
        <f t="shared" si="158"/>
        <v/>
      </c>
      <c r="E567" s="355"/>
      <c r="F567" s="355"/>
      <c r="G567" s="355"/>
      <c r="H567" s="355"/>
      <c r="I567" s="356"/>
      <c r="J567" s="261" t="str">
        <f t="shared" si="159"/>
        <v/>
      </c>
      <c r="K567" s="261" t="str">
        <f t="shared" si="160"/>
        <v/>
      </c>
      <c r="L567" s="261" t="str">
        <f t="shared" si="161"/>
        <v/>
      </c>
      <c r="M567" s="2"/>
      <c r="N567" s="2"/>
      <c r="O567" s="2"/>
      <c r="P567" s="2"/>
      <c r="Q567" s="2"/>
      <c r="R567" s="2"/>
      <c r="S567" s="2"/>
      <c r="T567" s="2"/>
      <c r="U567" s="2"/>
      <c r="V567" s="2"/>
      <c r="W567" s="2"/>
      <c r="X567" s="2"/>
      <c r="Y567" s="2"/>
      <c r="Z567" s="2"/>
      <c r="AA567" s="2"/>
      <c r="AB567" s="2"/>
      <c r="AC567" s="2"/>
      <c r="AD567" s="2"/>
      <c r="AG567" s="197">
        <f t="shared" si="162"/>
        <v>21</v>
      </c>
      <c r="AH567" s="210">
        <f t="shared" si="163"/>
        <v>0</v>
      </c>
      <c r="AJ567" s="188">
        <f t="shared" si="164"/>
        <v>0</v>
      </c>
      <c r="AK567" s="189">
        <f t="shared" si="165"/>
        <v>0</v>
      </c>
      <c r="AL567" s="189">
        <f t="shared" si="166"/>
        <v>0</v>
      </c>
      <c r="AM567" s="190">
        <f t="shared" si="167"/>
        <v>0</v>
      </c>
      <c r="AN567" s="210"/>
      <c r="AO567" s="188">
        <f t="shared" si="168"/>
        <v>0</v>
      </c>
      <c r="AP567" s="189">
        <f t="shared" si="169"/>
        <v>0</v>
      </c>
      <c r="AQ567" s="189">
        <f t="shared" si="170"/>
        <v>0</v>
      </c>
      <c r="AR567" s="190">
        <f t="shared" si="171"/>
        <v>0</v>
      </c>
      <c r="AT567" s="188">
        <f t="shared" si="172"/>
        <v>0</v>
      </c>
      <c r="AU567" s="189">
        <f t="shared" si="173"/>
        <v>0</v>
      </c>
      <c r="AV567" s="189">
        <f t="shared" si="174"/>
        <v>0</v>
      </c>
      <c r="AW567" s="190">
        <f t="shared" si="175"/>
        <v>0</v>
      </c>
      <c r="AY567" s="188">
        <f t="shared" si="176"/>
        <v>0</v>
      </c>
      <c r="AZ567" s="189">
        <f t="shared" si="177"/>
        <v>0</v>
      </c>
      <c r="BA567" s="189">
        <f t="shared" si="178"/>
        <v>0</v>
      </c>
      <c r="BB567" s="190">
        <f t="shared" si="179"/>
        <v>0</v>
      </c>
      <c r="BD567" s="188">
        <f t="shared" si="180"/>
        <v>0</v>
      </c>
      <c r="BE567" s="189">
        <f t="shared" si="181"/>
        <v>0</v>
      </c>
      <c r="BF567" s="189">
        <f t="shared" si="182"/>
        <v>0</v>
      </c>
      <c r="BG567" s="190">
        <f t="shared" si="183"/>
        <v>0</v>
      </c>
      <c r="BH567" s="210"/>
      <c r="BI567" s="188">
        <f t="shared" si="184"/>
        <v>0</v>
      </c>
      <c r="BJ567" s="189">
        <f t="shared" si="185"/>
        <v>0</v>
      </c>
      <c r="BK567" s="189">
        <f t="shared" si="186"/>
        <v>0</v>
      </c>
      <c r="BL567" s="190">
        <f t="shared" si="187"/>
        <v>0</v>
      </c>
      <c r="BM567" s="210"/>
      <c r="BN567" s="188">
        <f t="shared" si="188"/>
        <v>0</v>
      </c>
      <c r="BO567" s="189">
        <f t="shared" si="189"/>
        <v>0</v>
      </c>
      <c r="BP567" s="189">
        <f t="shared" si="190"/>
        <v>0</v>
      </c>
      <c r="BQ567" s="190">
        <f t="shared" si="191"/>
        <v>0</v>
      </c>
      <c r="BR567" s="210"/>
      <c r="BS567" s="192">
        <f t="shared" si="192"/>
        <v>0</v>
      </c>
      <c r="BT567" s="215">
        <f t="shared" si="193"/>
        <v>0</v>
      </c>
      <c r="BU567" s="216">
        <f t="shared" si="194"/>
        <v>0</v>
      </c>
      <c r="BV567" s="217">
        <f t="shared" si="195"/>
        <v>0</v>
      </c>
      <c r="BX567" s="192">
        <f t="shared" si="196"/>
        <v>0</v>
      </c>
      <c r="BY567" s="215">
        <f t="shared" si="197"/>
        <v>0</v>
      </c>
      <c r="BZ567" s="216">
        <f t="shared" si="198"/>
        <v>0</v>
      </c>
      <c r="CA567" s="217">
        <f t="shared" si="199"/>
        <v>0</v>
      </c>
      <c r="CC567" s="192">
        <f t="shared" si="200"/>
        <v>0</v>
      </c>
      <c r="CD567" s="215">
        <f t="shared" si="201"/>
        <v>0</v>
      </c>
      <c r="CE567" s="216">
        <f t="shared" si="202"/>
        <v>0</v>
      </c>
      <c r="CF567" s="217">
        <f t="shared" si="203"/>
        <v>0</v>
      </c>
      <c r="CH567" s="197">
        <f t="shared" si="204"/>
        <v>0</v>
      </c>
      <c r="CI567" s="19" t="str">
        <f t="shared" si="205"/>
        <v/>
      </c>
      <c r="CJ567" s="197">
        <f t="shared" si="206"/>
        <v>0</v>
      </c>
      <c r="CK567"/>
      <c r="CL567" s="197">
        <f t="shared" si="207"/>
        <v>0</v>
      </c>
      <c r="CM567" s="19" t="str">
        <f t="shared" si="208"/>
        <v/>
      </c>
      <c r="CN567" s="197">
        <f t="shared" si="209"/>
        <v>0</v>
      </c>
      <c r="CP567" s="197">
        <f t="shared" si="210"/>
        <v>0</v>
      </c>
      <c r="CQ567" s="19" t="str">
        <f t="shared" si="211"/>
        <v/>
      </c>
      <c r="CR567" s="197">
        <f t="shared" si="212"/>
        <v>0</v>
      </c>
    </row>
    <row r="568" spans="1:96" ht="15" customHeight="1" thickBot="1">
      <c r="A568" s="85"/>
      <c r="B568" s="87"/>
      <c r="C568" s="63" t="s">
        <v>134</v>
      </c>
      <c r="D568" s="354" t="str">
        <f t="shared" si="158"/>
        <v/>
      </c>
      <c r="E568" s="355"/>
      <c r="F568" s="355"/>
      <c r="G568" s="355"/>
      <c r="H568" s="355"/>
      <c r="I568" s="356"/>
      <c r="J568" s="261" t="str">
        <f t="shared" si="159"/>
        <v/>
      </c>
      <c r="K568" s="261" t="str">
        <f t="shared" si="160"/>
        <v/>
      </c>
      <c r="L568" s="261" t="str">
        <f t="shared" si="161"/>
        <v/>
      </c>
      <c r="M568" s="2"/>
      <c r="N568" s="2"/>
      <c r="O568" s="2"/>
      <c r="P568" s="2"/>
      <c r="Q568" s="2"/>
      <c r="R568" s="2"/>
      <c r="S568" s="2"/>
      <c r="T568" s="2"/>
      <c r="U568" s="2"/>
      <c r="V568" s="2"/>
      <c r="W568" s="2"/>
      <c r="X568" s="2"/>
      <c r="Y568" s="2"/>
      <c r="Z568" s="2"/>
      <c r="AA568" s="2"/>
      <c r="AB568" s="2"/>
      <c r="AC568" s="2"/>
      <c r="AD568" s="2"/>
      <c r="AG568" s="197">
        <f t="shared" si="162"/>
        <v>21</v>
      </c>
      <c r="AH568" s="210">
        <f t="shared" si="163"/>
        <v>0</v>
      </c>
      <c r="AJ568" s="188">
        <f t="shared" si="164"/>
        <v>0</v>
      </c>
      <c r="AK568" s="189">
        <f t="shared" si="165"/>
        <v>0</v>
      </c>
      <c r="AL568" s="189">
        <f t="shared" si="166"/>
        <v>0</v>
      </c>
      <c r="AM568" s="190">
        <f t="shared" si="167"/>
        <v>0</v>
      </c>
      <c r="AN568" s="210"/>
      <c r="AO568" s="188">
        <f t="shared" si="168"/>
        <v>0</v>
      </c>
      <c r="AP568" s="189">
        <f t="shared" si="169"/>
        <v>0</v>
      </c>
      <c r="AQ568" s="189">
        <f t="shared" si="170"/>
        <v>0</v>
      </c>
      <c r="AR568" s="190">
        <f t="shared" si="171"/>
        <v>0</v>
      </c>
      <c r="AT568" s="188">
        <f t="shared" si="172"/>
        <v>0</v>
      </c>
      <c r="AU568" s="189">
        <f t="shared" si="173"/>
        <v>0</v>
      </c>
      <c r="AV568" s="189">
        <f t="shared" si="174"/>
        <v>0</v>
      </c>
      <c r="AW568" s="190">
        <f t="shared" si="175"/>
        <v>0</v>
      </c>
      <c r="AY568" s="188">
        <f t="shared" si="176"/>
        <v>0</v>
      </c>
      <c r="AZ568" s="189">
        <f t="shared" si="177"/>
        <v>0</v>
      </c>
      <c r="BA568" s="189">
        <f t="shared" si="178"/>
        <v>0</v>
      </c>
      <c r="BB568" s="190">
        <f t="shared" si="179"/>
        <v>0</v>
      </c>
      <c r="BD568" s="188">
        <f t="shared" si="180"/>
        <v>0</v>
      </c>
      <c r="BE568" s="189">
        <f t="shared" si="181"/>
        <v>0</v>
      </c>
      <c r="BF568" s="189">
        <f t="shared" si="182"/>
        <v>0</v>
      </c>
      <c r="BG568" s="190">
        <f t="shared" si="183"/>
        <v>0</v>
      </c>
      <c r="BH568" s="210"/>
      <c r="BI568" s="188">
        <f t="shared" si="184"/>
        <v>0</v>
      </c>
      <c r="BJ568" s="189">
        <f t="shared" si="185"/>
        <v>0</v>
      </c>
      <c r="BK568" s="189">
        <f t="shared" si="186"/>
        <v>0</v>
      </c>
      <c r="BL568" s="190">
        <f t="shared" si="187"/>
        <v>0</v>
      </c>
      <c r="BM568" s="210"/>
      <c r="BN568" s="188">
        <f t="shared" si="188"/>
        <v>0</v>
      </c>
      <c r="BO568" s="189">
        <f t="shared" si="189"/>
        <v>0</v>
      </c>
      <c r="BP568" s="189">
        <f t="shared" si="190"/>
        <v>0</v>
      </c>
      <c r="BQ568" s="190">
        <f t="shared" si="191"/>
        <v>0</v>
      </c>
      <c r="BR568" s="210"/>
      <c r="BS568" s="192">
        <f t="shared" si="192"/>
        <v>0</v>
      </c>
      <c r="BT568" s="215">
        <f t="shared" si="193"/>
        <v>0</v>
      </c>
      <c r="BU568" s="216">
        <f t="shared" si="194"/>
        <v>0</v>
      </c>
      <c r="BV568" s="217">
        <f t="shared" si="195"/>
        <v>0</v>
      </c>
      <c r="BX568" s="192">
        <f t="shared" si="196"/>
        <v>0</v>
      </c>
      <c r="BY568" s="215">
        <f t="shared" si="197"/>
        <v>0</v>
      </c>
      <c r="BZ568" s="216">
        <f t="shared" si="198"/>
        <v>0</v>
      </c>
      <c r="CA568" s="217">
        <f t="shared" si="199"/>
        <v>0</v>
      </c>
      <c r="CC568" s="192">
        <f t="shared" si="200"/>
        <v>0</v>
      </c>
      <c r="CD568" s="215">
        <f t="shared" si="201"/>
        <v>0</v>
      </c>
      <c r="CE568" s="216">
        <f t="shared" si="202"/>
        <v>0</v>
      </c>
      <c r="CF568" s="217">
        <f t="shared" si="203"/>
        <v>0</v>
      </c>
      <c r="CH568" s="197">
        <f t="shared" si="204"/>
        <v>0</v>
      </c>
      <c r="CI568" s="19" t="str">
        <f t="shared" si="205"/>
        <v/>
      </c>
      <c r="CJ568" s="197">
        <f t="shared" si="206"/>
        <v>0</v>
      </c>
      <c r="CK568"/>
      <c r="CL568" s="197">
        <f t="shared" si="207"/>
        <v>0</v>
      </c>
      <c r="CM568" s="19" t="str">
        <f t="shared" si="208"/>
        <v/>
      </c>
      <c r="CN568" s="197">
        <f t="shared" si="209"/>
        <v>0</v>
      </c>
      <c r="CP568" s="197">
        <f t="shared" si="210"/>
        <v>0</v>
      </c>
      <c r="CQ568" s="19" t="str">
        <f t="shared" si="211"/>
        <v/>
      </c>
      <c r="CR568" s="197">
        <f t="shared" si="212"/>
        <v>0</v>
      </c>
    </row>
    <row r="569" spans="1:96" ht="15" customHeight="1" thickBot="1">
      <c r="A569" s="85"/>
      <c r="B569" s="87"/>
      <c r="C569" s="63" t="s">
        <v>135</v>
      </c>
      <c r="D569" s="354" t="str">
        <f t="shared" ref="D569:D623" si="213">IF(D114="","",D114)</f>
        <v/>
      </c>
      <c r="E569" s="355"/>
      <c r="F569" s="355"/>
      <c r="G569" s="355"/>
      <c r="H569" s="355"/>
      <c r="I569" s="356"/>
      <c r="J569" s="261" t="str">
        <f t="shared" ref="J569:J623" si="214">IF(M296="","",M296)</f>
        <v/>
      </c>
      <c r="K569" s="261" t="str">
        <f t="shared" ref="K569:K623" si="215">IF(S296="","",S296)</f>
        <v/>
      </c>
      <c r="L569" s="261" t="str">
        <f t="shared" ref="L569:L623" si="216">IF(Y296="","",Y296)</f>
        <v/>
      </c>
      <c r="M569" s="2"/>
      <c r="N569" s="2"/>
      <c r="O569" s="2"/>
      <c r="P569" s="2"/>
      <c r="Q569" s="2"/>
      <c r="R569" s="2"/>
      <c r="S569" s="2"/>
      <c r="T569" s="2"/>
      <c r="U569" s="2"/>
      <c r="V569" s="2"/>
      <c r="W569" s="2"/>
      <c r="X569" s="2"/>
      <c r="Y569" s="2"/>
      <c r="Z569" s="2"/>
      <c r="AA569" s="2"/>
      <c r="AB569" s="2"/>
      <c r="AC569" s="2"/>
      <c r="AD569" s="2"/>
      <c r="AG569" s="197">
        <f t="shared" ref="AG569:AG623" si="217">+COUNTBLANK(J569:AD569)</f>
        <v>21</v>
      </c>
      <c r="AH569" s="210">
        <f t="shared" ref="AH569:AH623" si="218">+IF($AG$499=$AH$499,0,IF(OR(AND(D569&lt;&gt;"",AG569=0),AND(D569="",AG569=21)),0,1))</f>
        <v>0</v>
      </c>
      <c r="AJ569" s="188">
        <f t="shared" ref="AJ569:AJ623" si="219">IF(J569="",0,J569)</f>
        <v>0</v>
      </c>
      <c r="AK569" s="189">
        <f t="shared" ref="AK569:AK623" si="220">COUNTIF(K569:L569,"NS")</f>
        <v>0</v>
      </c>
      <c r="AL569" s="189">
        <f t="shared" ref="AL569:AL623" si="221">SUM(K569:L569)</f>
        <v>0</v>
      </c>
      <c r="AM569" s="190">
        <f t="shared" ref="AM569:AM623" si="222">IF($AG$499=$AH$499, 0, IF(OR(AND(AJ569=0, AK569&gt;0), AND(AJ569="ns", AL569&gt;0), AND(AJ569="ns", AK569=0, AL569=0)), 1, IF(OR(AND(AJ569&gt;0, AK569=2), AND(AJ569="ns", AK569=2), AND(AJ569="ns", AL569=0, AK569&gt;0), AJ569=AL569, COUNTIF(J569:L569, "NA")=COUNTA(J569:L569)), 0, 1)))</f>
        <v>0</v>
      </c>
      <c r="AN569" s="210"/>
      <c r="AO569" s="188">
        <f t="shared" ref="AO569:AO623" si="223">M569</f>
        <v>0</v>
      </c>
      <c r="AP569" s="189">
        <f t="shared" ref="AP569:AP623" si="224">COUNTIF(N569:O569,"NS")</f>
        <v>0</v>
      </c>
      <c r="AQ569" s="189">
        <f t="shared" ref="AQ569:AQ623" si="225">SUM(N569:O569)</f>
        <v>0</v>
      </c>
      <c r="AR569" s="190">
        <f t="shared" ref="AR569:AR623" si="226">IF($AG$499=$AH$499, 0, IF(OR(AND(AO569=0, AP569&gt;0), AND(AO569="ns", AQ569&gt;0), AND(AO569="ns", AP569=0, AQ569=0)), 1, IF(OR(AND(AO569&gt;0, AP569=2), AND(AO569="ns", AP569=2), AND(AO569="ns", AQ569=0, AP569&gt;0), AO569=AQ569, COUNTIF(M569:O569, "NA")=COUNTA(M569:O569)), 0, 1)))</f>
        <v>0</v>
      </c>
      <c r="AT569" s="188">
        <f t="shared" ref="AT569:AT623" si="227">P569</f>
        <v>0</v>
      </c>
      <c r="AU569" s="189">
        <f t="shared" ref="AU569:AU623" si="228">COUNTIF(Q569:R569,"NS")</f>
        <v>0</v>
      </c>
      <c r="AV569" s="189">
        <f t="shared" ref="AV569:AV623" si="229">SUM(Q569:R569)</f>
        <v>0</v>
      </c>
      <c r="AW569" s="190">
        <f t="shared" ref="AW569:AW623" si="230">IF($AG$499=$AH$499, 0, IF(OR(AND(AT569=0, AU569&gt;0), AND(AT569="ns", AV569&gt;0), AND(AT569="ns", AU569=0, AV569=0)), 1, IF(OR(AND(AT569&gt;0, AU569=2), AND(AT569="ns", AU569=2), AND(AT569="ns", AV569=0, AU569&gt;0), AT569=AV569, COUNTIF(P569:R569, "NA")=COUNTA(P569:R569)), 0, 1)))</f>
        <v>0</v>
      </c>
      <c r="AY569" s="188">
        <f t="shared" ref="AY569:AY623" si="231">S569</f>
        <v>0</v>
      </c>
      <c r="AZ569" s="189">
        <f t="shared" ref="AZ569:AZ623" si="232">COUNTIF(T569:U569,"NS")</f>
        <v>0</v>
      </c>
      <c r="BA569" s="189">
        <f t="shared" ref="BA569:BA623" si="233">SUM(T569:U569)</f>
        <v>0</v>
      </c>
      <c r="BB569" s="190">
        <f t="shared" ref="BB569:BB623" si="234">IF($AG$499=$AH$499, 0, IF(OR(AND(AY569=0, AZ569&gt;0), AND(AY569="ns", BA569&gt;0), AND(AY569="ns", AZ569=0, BA569=0)), 1, IF(OR(AND(AY569&gt;0, AZ569=2), AND(AY569="ns", AZ569=2), AND(AY569="ns", BA569=0, AZ569&gt;0), AY569=BA569, COUNTIF(S569:U569, "NA")=COUNTA(S569:U569)), 0, 1)))</f>
        <v>0</v>
      </c>
      <c r="BD569" s="188">
        <f t="shared" ref="BD569:BD623" si="235">V569</f>
        <v>0</v>
      </c>
      <c r="BE569" s="189">
        <f t="shared" ref="BE569:BE623" si="236">COUNTIF(W569:X569,"NS")</f>
        <v>0</v>
      </c>
      <c r="BF569" s="189">
        <f t="shared" ref="BF569:BF623" si="237">SUM(W569:X569)</f>
        <v>0</v>
      </c>
      <c r="BG569" s="190">
        <f t="shared" ref="BG569:BG623" si="238">IF($AG$499=$AH$499, 0, IF(OR(AND(BD569=0, BE569&gt;0), AND(BD569="ns", BF569&gt;0), AND(BD569="ns", BE569=0, BF569=0)), 1, IF(OR(AND(BD569&gt;0, BE569=2), AND(BD569="ns", BE569=2), AND(BD569="ns", BF569=0, BE569&gt;0), BD569=BF569, COUNTIF(V569:X569, "NA")=COUNTA(V569:X569)), 0, 1)))</f>
        <v>0</v>
      </c>
      <c r="BH569" s="210"/>
      <c r="BI569" s="188">
        <f t="shared" ref="BI569:BI623" si="239">Y569</f>
        <v>0</v>
      </c>
      <c r="BJ569" s="189">
        <f t="shared" ref="BJ569:BJ623" si="240">COUNTIF(Z569:AA569,"NS")</f>
        <v>0</v>
      </c>
      <c r="BK569" s="189">
        <f t="shared" ref="BK569:BK623" si="241">SUM(Z569:AA569)</f>
        <v>0</v>
      </c>
      <c r="BL569" s="190">
        <f t="shared" ref="BL569:BL623" si="242">IF($AG$499=$AH$499, 0, IF(OR(AND(BI569=0, BJ569&gt;0), AND(BI569="ns", BK569&gt;0), AND(BI569="ns", BJ569=0, BK569=0)), 1, IF(OR(AND(BI569&gt;0, BJ569=2), AND(BI569="ns", BJ569=2), AND(BI569="ns", BK569=0, BJ569&gt;0), BI569=BK569, COUNTIF(Y569:AA569, "NA")=COUNTA(Y569:AA569)), 0, 1)))</f>
        <v>0</v>
      </c>
      <c r="BM569" s="210"/>
      <c r="BN569" s="188">
        <f t="shared" ref="BN569:BN623" si="243">AB569</f>
        <v>0</v>
      </c>
      <c r="BO569" s="189">
        <f t="shared" ref="BO569:BO623" si="244">COUNTIF(AC569:AD569,"NS")</f>
        <v>0</v>
      </c>
      <c r="BP569" s="189">
        <f t="shared" ref="BP569:BP623" si="245">SUM(AC569:AD569)</f>
        <v>0</v>
      </c>
      <c r="BQ569" s="190">
        <f t="shared" ref="BQ569:BQ623" si="246">IF($AG$499=$AH$499, 0, IF(OR(AND(BN569=0, BO569&gt;0), AND(BN569="ns", BP569&gt;0), AND(BN569="ns", BO569=0, BP569=0)), 1, IF(OR(AND(BN569&gt;0, BO569=2), AND(BN569="ns", BO569=2), AND(BN569="ns", BP569=0, BO569&gt;0), BN569=BP569, COUNTIF(AB569:AD569, "NA")=COUNTA(AB569:AD569)), 0, 1)))</f>
        <v>0</v>
      </c>
      <c r="BR569" s="210"/>
      <c r="BS569" s="192">
        <f t="shared" ref="BS569:BS623" si="247">IF(J569="",0,J569)</f>
        <v>0</v>
      </c>
      <c r="BT569" s="215">
        <f t="shared" ref="BT569:BT623" si="248">COUNTIF(M569,"NS")+COUNTIF(P569,"NS")+COUNTIF(S569,"NS")+COUNTIF(V569,"NS")+COUNTIF(Y569,"NS")+COUNTIF(AB569,"NS")</f>
        <v>0</v>
      </c>
      <c r="BU569" s="216">
        <f t="shared" ref="BU569:BU623" si="249">SUM(M569,P569,S569,V569,Y569,AB569)</f>
        <v>0</v>
      </c>
      <c r="BV569" s="217">
        <f t="shared" ref="BV569:BV623" si="250">IF($AG$499=$AH$499, 0, IF(OR(AND(BS569=0, BT569&gt;0), AND(BS569="NS", BU569&gt;0), AND(BS569="NS", BU569=0, BT569=0)), 1, IF(OR(AND(BT569&gt;=2, BU569&lt;BS569), AND(BS569="NS", BU569=0, BT569&gt;0), BS569=BU569, AND(BS569="NA",COUNTIF(M569:AD569,"NA")=COUNTA(M569:AD569))), 0, 1)))</f>
        <v>0</v>
      </c>
      <c r="BX569" s="192">
        <f t="shared" ref="BX569:BX623" si="251">IF(K569="",0,K569)</f>
        <v>0</v>
      </c>
      <c r="BY569" s="215">
        <f t="shared" ref="BY569:BY623" si="252">COUNTIF(N569,"NS")+COUNTIF(Q569,"NS")+COUNTIF(T569,"NS")+COUNTIF(W569,"NS")+COUNTIF(Z569,"NS")+COUNTIF(AC569,"NS")</f>
        <v>0</v>
      </c>
      <c r="BZ569" s="216">
        <f t="shared" ref="BZ569:BZ623" si="253">SUM(N569,Q569,T569,W569,Z569,AC569)</f>
        <v>0</v>
      </c>
      <c r="CA569" s="217">
        <f t="shared" ref="CA569:CA623" si="254">IF($AG$499=$AH$499, 0, IF(OR(AND(BX569=0, BY569&gt;0), AND(BX569="NS", BZ569&gt;0), AND(BX569="NS", BZ569=0, BY569=0)), 1, IF(OR(AND(BY569&gt;=2, BZ569&lt;BX569), AND(BX569="NS", BZ569=0, BY569&gt;0), BX569=BZ569, AND(BX569="NA",COUNTIF(M569:AD569,"NA")=COUNTA(M569:AD569))), 0, 1)))</f>
        <v>0</v>
      </c>
      <c r="CC569" s="192">
        <f t="shared" ref="CC569:CC623" si="255">IF(L569="",0,L569)</f>
        <v>0</v>
      </c>
      <c r="CD569" s="215">
        <f t="shared" ref="CD569:CD623" si="256">COUNTIF(O569,"NS")+COUNTIF(R569,"NS")+COUNTIF(U569,"NS")+COUNTIF(X569,"NS")+COUNTIF(AA569,"NS")+COUNTIF(AD569,"NS")</f>
        <v>0</v>
      </c>
      <c r="CE569" s="216">
        <f t="shared" ref="CE569:CE623" si="257">SUM(O569,R569,U569,X569,AA569,AD569)</f>
        <v>0</v>
      </c>
      <c r="CF569" s="217">
        <f t="shared" ref="CF569:CF623" si="258">IF($AG$499=$AH$499, 0, IF(OR(AND(CC569=0, CD569&gt;0), AND(CC569="NS", CE569&gt;0), AND(CC569="NS", CE569=0, CD569=0)), 1, IF(OR(AND(CD569&gt;=2, CE569&lt;CC569), AND(CC569="NS", CE569=0, CD569&gt;0), CC569=CE569, AND(CC569="NA",COUNTIF(M569:AD569,"NA")=COUNTA(M569:AD569))), 0, 1)))</f>
        <v>0</v>
      </c>
      <c r="CH569" s="197">
        <f t="shared" ref="CH569:CH623" si="259">M296</f>
        <v>0</v>
      </c>
      <c r="CI569" s="19" t="str">
        <f t="shared" ref="CI569:CI623" si="260">J569</f>
        <v/>
      </c>
      <c r="CJ569" s="197">
        <f t="shared" ref="CJ569:CJ623" si="261">+IF($AG$499=$AH$499,0,IF(OR(AND(CH569="NS",CI569="NS"),AND(CH569&gt;=1,CI569="NS"),AND(CH569=CI569)),0,1))</f>
        <v>0</v>
      </c>
      <c r="CK569"/>
      <c r="CL569" s="197">
        <f t="shared" ref="CL569:CL623" si="262">S296</f>
        <v>0</v>
      </c>
      <c r="CM569" s="19" t="str">
        <f t="shared" ref="CM569:CM623" si="263">K569</f>
        <v/>
      </c>
      <c r="CN569" s="197">
        <f t="shared" ref="CN569:CN623" si="264">+IF($AG$499=$AH$499,0,IF(OR(AND(CL569="NS",CM569="NS"),AND(CL569&gt;=1,CM569="NS"),AND(CL569=CM569)),0,1))</f>
        <v>0</v>
      </c>
      <c r="CP569" s="197">
        <f t="shared" ref="CP569:CP623" si="265">Y296</f>
        <v>0</v>
      </c>
      <c r="CQ569" s="19" t="str">
        <f t="shared" ref="CQ569:CQ623" si="266">L569</f>
        <v/>
      </c>
      <c r="CR569" s="197">
        <f t="shared" ref="CR569:CR623" si="267">+IF($AG$499=$AH$499,0,IF(OR(AND(CP569="NS",CQ569="NS"),AND(CP569&gt;=1,CQ569="NS"),AND(CP569=CQ569)),0,1))</f>
        <v>0</v>
      </c>
    </row>
    <row r="570" spans="1:96" ht="15" customHeight="1" thickBot="1">
      <c r="A570" s="85"/>
      <c r="B570" s="87"/>
      <c r="C570" s="63" t="s">
        <v>136</v>
      </c>
      <c r="D570" s="354" t="str">
        <f t="shared" si="213"/>
        <v/>
      </c>
      <c r="E570" s="355"/>
      <c r="F570" s="355"/>
      <c r="G570" s="355"/>
      <c r="H570" s="355"/>
      <c r="I570" s="356"/>
      <c r="J570" s="261" t="str">
        <f t="shared" si="214"/>
        <v/>
      </c>
      <c r="K570" s="261" t="str">
        <f t="shared" si="215"/>
        <v/>
      </c>
      <c r="L570" s="261" t="str">
        <f t="shared" si="216"/>
        <v/>
      </c>
      <c r="M570" s="2"/>
      <c r="N570" s="2"/>
      <c r="O570" s="2"/>
      <c r="P570" s="2"/>
      <c r="Q570" s="2"/>
      <c r="R570" s="2"/>
      <c r="S570" s="2"/>
      <c r="T570" s="2"/>
      <c r="U570" s="2"/>
      <c r="V570" s="2"/>
      <c r="W570" s="2"/>
      <c r="X570" s="2"/>
      <c r="Y570" s="2"/>
      <c r="Z570" s="2"/>
      <c r="AA570" s="2"/>
      <c r="AB570" s="2"/>
      <c r="AC570" s="2"/>
      <c r="AD570" s="2"/>
      <c r="AG570" s="197">
        <f t="shared" si="217"/>
        <v>21</v>
      </c>
      <c r="AH570" s="210">
        <f t="shared" si="218"/>
        <v>0</v>
      </c>
      <c r="AJ570" s="188">
        <f t="shared" si="219"/>
        <v>0</v>
      </c>
      <c r="AK570" s="189">
        <f t="shared" si="220"/>
        <v>0</v>
      </c>
      <c r="AL570" s="189">
        <f t="shared" si="221"/>
        <v>0</v>
      </c>
      <c r="AM570" s="190">
        <f t="shared" si="222"/>
        <v>0</v>
      </c>
      <c r="AN570" s="210"/>
      <c r="AO570" s="188">
        <f t="shared" si="223"/>
        <v>0</v>
      </c>
      <c r="AP570" s="189">
        <f t="shared" si="224"/>
        <v>0</v>
      </c>
      <c r="AQ570" s="189">
        <f t="shared" si="225"/>
        <v>0</v>
      </c>
      <c r="AR570" s="190">
        <f t="shared" si="226"/>
        <v>0</v>
      </c>
      <c r="AT570" s="188">
        <f t="shared" si="227"/>
        <v>0</v>
      </c>
      <c r="AU570" s="189">
        <f t="shared" si="228"/>
        <v>0</v>
      </c>
      <c r="AV570" s="189">
        <f t="shared" si="229"/>
        <v>0</v>
      </c>
      <c r="AW570" s="190">
        <f t="shared" si="230"/>
        <v>0</v>
      </c>
      <c r="AY570" s="188">
        <f t="shared" si="231"/>
        <v>0</v>
      </c>
      <c r="AZ570" s="189">
        <f t="shared" si="232"/>
        <v>0</v>
      </c>
      <c r="BA570" s="189">
        <f t="shared" si="233"/>
        <v>0</v>
      </c>
      <c r="BB570" s="190">
        <f t="shared" si="234"/>
        <v>0</v>
      </c>
      <c r="BD570" s="188">
        <f t="shared" si="235"/>
        <v>0</v>
      </c>
      <c r="BE570" s="189">
        <f t="shared" si="236"/>
        <v>0</v>
      </c>
      <c r="BF570" s="189">
        <f t="shared" si="237"/>
        <v>0</v>
      </c>
      <c r="BG570" s="190">
        <f t="shared" si="238"/>
        <v>0</v>
      </c>
      <c r="BH570" s="210"/>
      <c r="BI570" s="188">
        <f t="shared" si="239"/>
        <v>0</v>
      </c>
      <c r="BJ570" s="189">
        <f t="shared" si="240"/>
        <v>0</v>
      </c>
      <c r="BK570" s="189">
        <f t="shared" si="241"/>
        <v>0</v>
      </c>
      <c r="BL570" s="190">
        <f t="shared" si="242"/>
        <v>0</v>
      </c>
      <c r="BM570" s="210"/>
      <c r="BN570" s="188">
        <f t="shared" si="243"/>
        <v>0</v>
      </c>
      <c r="BO570" s="189">
        <f t="shared" si="244"/>
        <v>0</v>
      </c>
      <c r="BP570" s="189">
        <f t="shared" si="245"/>
        <v>0</v>
      </c>
      <c r="BQ570" s="190">
        <f t="shared" si="246"/>
        <v>0</v>
      </c>
      <c r="BR570" s="210"/>
      <c r="BS570" s="192">
        <f t="shared" si="247"/>
        <v>0</v>
      </c>
      <c r="BT570" s="215">
        <f t="shared" si="248"/>
        <v>0</v>
      </c>
      <c r="BU570" s="216">
        <f t="shared" si="249"/>
        <v>0</v>
      </c>
      <c r="BV570" s="217">
        <f t="shared" si="250"/>
        <v>0</v>
      </c>
      <c r="BX570" s="192">
        <f t="shared" si="251"/>
        <v>0</v>
      </c>
      <c r="BY570" s="215">
        <f t="shared" si="252"/>
        <v>0</v>
      </c>
      <c r="BZ570" s="216">
        <f t="shared" si="253"/>
        <v>0</v>
      </c>
      <c r="CA570" s="217">
        <f t="shared" si="254"/>
        <v>0</v>
      </c>
      <c r="CC570" s="192">
        <f t="shared" si="255"/>
        <v>0</v>
      </c>
      <c r="CD570" s="215">
        <f t="shared" si="256"/>
        <v>0</v>
      </c>
      <c r="CE570" s="216">
        <f t="shared" si="257"/>
        <v>0</v>
      </c>
      <c r="CF570" s="217">
        <f t="shared" si="258"/>
        <v>0</v>
      </c>
      <c r="CH570" s="197">
        <f t="shared" si="259"/>
        <v>0</v>
      </c>
      <c r="CI570" s="19" t="str">
        <f t="shared" si="260"/>
        <v/>
      </c>
      <c r="CJ570" s="197">
        <f t="shared" si="261"/>
        <v>0</v>
      </c>
      <c r="CK570"/>
      <c r="CL570" s="197">
        <f t="shared" si="262"/>
        <v>0</v>
      </c>
      <c r="CM570" s="19" t="str">
        <f t="shared" si="263"/>
        <v/>
      </c>
      <c r="CN570" s="197">
        <f t="shared" si="264"/>
        <v>0</v>
      </c>
      <c r="CP570" s="197">
        <f t="shared" si="265"/>
        <v>0</v>
      </c>
      <c r="CQ570" s="19" t="str">
        <f t="shared" si="266"/>
        <v/>
      </c>
      <c r="CR570" s="197">
        <f t="shared" si="267"/>
        <v>0</v>
      </c>
    </row>
    <row r="571" spans="1:96" ht="15" customHeight="1" thickBot="1">
      <c r="A571" s="85"/>
      <c r="B571" s="87"/>
      <c r="C571" s="63" t="s">
        <v>137</v>
      </c>
      <c r="D571" s="354" t="str">
        <f t="shared" si="213"/>
        <v/>
      </c>
      <c r="E571" s="355"/>
      <c r="F571" s="355"/>
      <c r="G571" s="355"/>
      <c r="H571" s="355"/>
      <c r="I571" s="356"/>
      <c r="J571" s="261" t="str">
        <f t="shared" si="214"/>
        <v/>
      </c>
      <c r="K571" s="261" t="str">
        <f t="shared" si="215"/>
        <v/>
      </c>
      <c r="L571" s="261" t="str">
        <f t="shared" si="216"/>
        <v/>
      </c>
      <c r="M571" s="2"/>
      <c r="N571" s="2"/>
      <c r="O571" s="2"/>
      <c r="P571" s="2"/>
      <c r="Q571" s="2"/>
      <c r="R571" s="2"/>
      <c r="S571" s="2"/>
      <c r="T571" s="2"/>
      <c r="U571" s="2"/>
      <c r="V571" s="2"/>
      <c r="W571" s="2"/>
      <c r="X571" s="2"/>
      <c r="Y571" s="2"/>
      <c r="Z571" s="2"/>
      <c r="AA571" s="2"/>
      <c r="AB571" s="2"/>
      <c r="AC571" s="2"/>
      <c r="AD571" s="2"/>
      <c r="AG571" s="197">
        <f t="shared" si="217"/>
        <v>21</v>
      </c>
      <c r="AH571" s="210">
        <f t="shared" si="218"/>
        <v>0</v>
      </c>
      <c r="AJ571" s="188">
        <f t="shared" si="219"/>
        <v>0</v>
      </c>
      <c r="AK571" s="189">
        <f t="shared" si="220"/>
        <v>0</v>
      </c>
      <c r="AL571" s="189">
        <f t="shared" si="221"/>
        <v>0</v>
      </c>
      <c r="AM571" s="190">
        <f t="shared" si="222"/>
        <v>0</v>
      </c>
      <c r="AN571" s="210"/>
      <c r="AO571" s="188">
        <f t="shared" si="223"/>
        <v>0</v>
      </c>
      <c r="AP571" s="189">
        <f t="shared" si="224"/>
        <v>0</v>
      </c>
      <c r="AQ571" s="189">
        <f t="shared" si="225"/>
        <v>0</v>
      </c>
      <c r="AR571" s="190">
        <f t="shared" si="226"/>
        <v>0</v>
      </c>
      <c r="AT571" s="188">
        <f t="shared" si="227"/>
        <v>0</v>
      </c>
      <c r="AU571" s="189">
        <f t="shared" si="228"/>
        <v>0</v>
      </c>
      <c r="AV571" s="189">
        <f t="shared" si="229"/>
        <v>0</v>
      </c>
      <c r="AW571" s="190">
        <f t="shared" si="230"/>
        <v>0</v>
      </c>
      <c r="AY571" s="188">
        <f t="shared" si="231"/>
        <v>0</v>
      </c>
      <c r="AZ571" s="189">
        <f t="shared" si="232"/>
        <v>0</v>
      </c>
      <c r="BA571" s="189">
        <f t="shared" si="233"/>
        <v>0</v>
      </c>
      <c r="BB571" s="190">
        <f t="shared" si="234"/>
        <v>0</v>
      </c>
      <c r="BD571" s="188">
        <f t="shared" si="235"/>
        <v>0</v>
      </c>
      <c r="BE571" s="189">
        <f t="shared" si="236"/>
        <v>0</v>
      </c>
      <c r="BF571" s="189">
        <f t="shared" si="237"/>
        <v>0</v>
      </c>
      <c r="BG571" s="190">
        <f t="shared" si="238"/>
        <v>0</v>
      </c>
      <c r="BH571" s="210"/>
      <c r="BI571" s="188">
        <f t="shared" si="239"/>
        <v>0</v>
      </c>
      <c r="BJ571" s="189">
        <f t="shared" si="240"/>
        <v>0</v>
      </c>
      <c r="BK571" s="189">
        <f t="shared" si="241"/>
        <v>0</v>
      </c>
      <c r="BL571" s="190">
        <f t="shared" si="242"/>
        <v>0</v>
      </c>
      <c r="BM571" s="210"/>
      <c r="BN571" s="188">
        <f t="shared" si="243"/>
        <v>0</v>
      </c>
      <c r="BO571" s="189">
        <f t="shared" si="244"/>
        <v>0</v>
      </c>
      <c r="BP571" s="189">
        <f t="shared" si="245"/>
        <v>0</v>
      </c>
      <c r="BQ571" s="190">
        <f t="shared" si="246"/>
        <v>0</v>
      </c>
      <c r="BR571" s="210"/>
      <c r="BS571" s="192">
        <f t="shared" si="247"/>
        <v>0</v>
      </c>
      <c r="BT571" s="215">
        <f t="shared" si="248"/>
        <v>0</v>
      </c>
      <c r="BU571" s="216">
        <f t="shared" si="249"/>
        <v>0</v>
      </c>
      <c r="BV571" s="217">
        <f t="shared" si="250"/>
        <v>0</v>
      </c>
      <c r="BX571" s="192">
        <f t="shared" si="251"/>
        <v>0</v>
      </c>
      <c r="BY571" s="215">
        <f t="shared" si="252"/>
        <v>0</v>
      </c>
      <c r="BZ571" s="216">
        <f t="shared" si="253"/>
        <v>0</v>
      </c>
      <c r="CA571" s="217">
        <f t="shared" si="254"/>
        <v>0</v>
      </c>
      <c r="CC571" s="192">
        <f t="shared" si="255"/>
        <v>0</v>
      </c>
      <c r="CD571" s="215">
        <f t="shared" si="256"/>
        <v>0</v>
      </c>
      <c r="CE571" s="216">
        <f t="shared" si="257"/>
        <v>0</v>
      </c>
      <c r="CF571" s="217">
        <f t="shared" si="258"/>
        <v>0</v>
      </c>
      <c r="CH571" s="197">
        <f t="shared" si="259"/>
        <v>0</v>
      </c>
      <c r="CI571" s="19" t="str">
        <f t="shared" si="260"/>
        <v/>
      </c>
      <c r="CJ571" s="197">
        <f t="shared" si="261"/>
        <v>0</v>
      </c>
      <c r="CK571"/>
      <c r="CL571" s="197">
        <f t="shared" si="262"/>
        <v>0</v>
      </c>
      <c r="CM571" s="19" t="str">
        <f t="shared" si="263"/>
        <v/>
      </c>
      <c r="CN571" s="197">
        <f t="shared" si="264"/>
        <v>0</v>
      </c>
      <c r="CP571" s="197">
        <f t="shared" si="265"/>
        <v>0</v>
      </c>
      <c r="CQ571" s="19" t="str">
        <f t="shared" si="266"/>
        <v/>
      </c>
      <c r="CR571" s="197">
        <f t="shared" si="267"/>
        <v>0</v>
      </c>
    </row>
    <row r="572" spans="1:96" ht="15" customHeight="1" thickBot="1">
      <c r="A572" s="85"/>
      <c r="B572" s="87"/>
      <c r="C572" s="63" t="s">
        <v>138</v>
      </c>
      <c r="D572" s="354" t="str">
        <f t="shared" si="213"/>
        <v/>
      </c>
      <c r="E572" s="355"/>
      <c r="F572" s="355"/>
      <c r="G572" s="355"/>
      <c r="H572" s="355"/>
      <c r="I572" s="356"/>
      <c r="J572" s="261" t="str">
        <f t="shared" si="214"/>
        <v/>
      </c>
      <c r="K572" s="261" t="str">
        <f t="shared" si="215"/>
        <v/>
      </c>
      <c r="L572" s="261" t="str">
        <f t="shared" si="216"/>
        <v/>
      </c>
      <c r="M572" s="2"/>
      <c r="N572" s="2"/>
      <c r="O572" s="2"/>
      <c r="P572" s="2"/>
      <c r="Q572" s="2"/>
      <c r="R572" s="2"/>
      <c r="S572" s="2"/>
      <c r="T572" s="2"/>
      <c r="U572" s="2"/>
      <c r="V572" s="2"/>
      <c r="W572" s="2"/>
      <c r="X572" s="2"/>
      <c r="Y572" s="2"/>
      <c r="Z572" s="2"/>
      <c r="AA572" s="2"/>
      <c r="AB572" s="2"/>
      <c r="AC572" s="2"/>
      <c r="AD572" s="2"/>
      <c r="AG572" s="197">
        <f t="shared" si="217"/>
        <v>21</v>
      </c>
      <c r="AH572" s="210">
        <f t="shared" si="218"/>
        <v>0</v>
      </c>
      <c r="AJ572" s="188">
        <f t="shared" si="219"/>
        <v>0</v>
      </c>
      <c r="AK572" s="189">
        <f t="shared" si="220"/>
        <v>0</v>
      </c>
      <c r="AL572" s="189">
        <f t="shared" si="221"/>
        <v>0</v>
      </c>
      <c r="AM572" s="190">
        <f t="shared" si="222"/>
        <v>0</v>
      </c>
      <c r="AN572" s="210"/>
      <c r="AO572" s="188">
        <f t="shared" si="223"/>
        <v>0</v>
      </c>
      <c r="AP572" s="189">
        <f t="shared" si="224"/>
        <v>0</v>
      </c>
      <c r="AQ572" s="189">
        <f t="shared" si="225"/>
        <v>0</v>
      </c>
      <c r="AR572" s="190">
        <f t="shared" si="226"/>
        <v>0</v>
      </c>
      <c r="AT572" s="188">
        <f t="shared" si="227"/>
        <v>0</v>
      </c>
      <c r="AU572" s="189">
        <f t="shared" si="228"/>
        <v>0</v>
      </c>
      <c r="AV572" s="189">
        <f t="shared" si="229"/>
        <v>0</v>
      </c>
      <c r="AW572" s="190">
        <f t="shared" si="230"/>
        <v>0</v>
      </c>
      <c r="AY572" s="188">
        <f t="shared" si="231"/>
        <v>0</v>
      </c>
      <c r="AZ572" s="189">
        <f t="shared" si="232"/>
        <v>0</v>
      </c>
      <c r="BA572" s="189">
        <f t="shared" si="233"/>
        <v>0</v>
      </c>
      <c r="BB572" s="190">
        <f t="shared" si="234"/>
        <v>0</v>
      </c>
      <c r="BD572" s="188">
        <f t="shared" si="235"/>
        <v>0</v>
      </c>
      <c r="BE572" s="189">
        <f t="shared" si="236"/>
        <v>0</v>
      </c>
      <c r="BF572" s="189">
        <f t="shared" si="237"/>
        <v>0</v>
      </c>
      <c r="BG572" s="190">
        <f t="shared" si="238"/>
        <v>0</v>
      </c>
      <c r="BH572" s="210"/>
      <c r="BI572" s="188">
        <f t="shared" si="239"/>
        <v>0</v>
      </c>
      <c r="BJ572" s="189">
        <f t="shared" si="240"/>
        <v>0</v>
      </c>
      <c r="BK572" s="189">
        <f t="shared" si="241"/>
        <v>0</v>
      </c>
      <c r="BL572" s="190">
        <f t="shared" si="242"/>
        <v>0</v>
      </c>
      <c r="BM572" s="210"/>
      <c r="BN572" s="188">
        <f t="shared" si="243"/>
        <v>0</v>
      </c>
      <c r="BO572" s="189">
        <f t="shared" si="244"/>
        <v>0</v>
      </c>
      <c r="BP572" s="189">
        <f t="shared" si="245"/>
        <v>0</v>
      </c>
      <c r="BQ572" s="190">
        <f t="shared" si="246"/>
        <v>0</v>
      </c>
      <c r="BR572" s="210"/>
      <c r="BS572" s="192">
        <f t="shared" si="247"/>
        <v>0</v>
      </c>
      <c r="BT572" s="215">
        <f t="shared" si="248"/>
        <v>0</v>
      </c>
      <c r="BU572" s="216">
        <f t="shared" si="249"/>
        <v>0</v>
      </c>
      <c r="BV572" s="217">
        <f t="shared" si="250"/>
        <v>0</v>
      </c>
      <c r="BX572" s="192">
        <f t="shared" si="251"/>
        <v>0</v>
      </c>
      <c r="BY572" s="215">
        <f t="shared" si="252"/>
        <v>0</v>
      </c>
      <c r="BZ572" s="216">
        <f t="shared" si="253"/>
        <v>0</v>
      </c>
      <c r="CA572" s="217">
        <f t="shared" si="254"/>
        <v>0</v>
      </c>
      <c r="CC572" s="192">
        <f t="shared" si="255"/>
        <v>0</v>
      </c>
      <c r="CD572" s="215">
        <f t="shared" si="256"/>
        <v>0</v>
      </c>
      <c r="CE572" s="216">
        <f t="shared" si="257"/>
        <v>0</v>
      </c>
      <c r="CF572" s="217">
        <f t="shared" si="258"/>
        <v>0</v>
      </c>
      <c r="CH572" s="197">
        <f t="shared" si="259"/>
        <v>0</v>
      </c>
      <c r="CI572" s="19" t="str">
        <f t="shared" si="260"/>
        <v/>
      </c>
      <c r="CJ572" s="197">
        <f t="shared" si="261"/>
        <v>0</v>
      </c>
      <c r="CK572"/>
      <c r="CL572" s="197">
        <f t="shared" si="262"/>
        <v>0</v>
      </c>
      <c r="CM572" s="19" t="str">
        <f t="shared" si="263"/>
        <v/>
      </c>
      <c r="CN572" s="197">
        <f t="shared" si="264"/>
        <v>0</v>
      </c>
      <c r="CP572" s="197">
        <f t="shared" si="265"/>
        <v>0</v>
      </c>
      <c r="CQ572" s="19" t="str">
        <f t="shared" si="266"/>
        <v/>
      </c>
      <c r="CR572" s="197">
        <f t="shared" si="267"/>
        <v>0</v>
      </c>
    </row>
    <row r="573" spans="1:96" ht="15" customHeight="1" thickBot="1">
      <c r="A573" s="85"/>
      <c r="B573" s="87"/>
      <c r="C573" s="63" t="s">
        <v>139</v>
      </c>
      <c r="D573" s="354" t="str">
        <f t="shared" si="213"/>
        <v/>
      </c>
      <c r="E573" s="355"/>
      <c r="F573" s="355"/>
      <c r="G573" s="355"/>
      <c r="H573" s="355"/>
      <c r="I573" s="356"/>
      <c r="J573" s="261" t="str">
        <f t="shared" si="214"/>
        <v/>
      </c>
      <c r="K573" s="261" t="str">
        <f t="shared" si="215"/>
        <v/>
      </c>
      <c r="L573" s="261" t="str">
        <f t="shared" si="216"/>
        <v/>
      </c>
      <c r="M573" s="2"/>
      <c r="N573" s="2"/>
      <c r="O573" s="2"/>
      <c r="P573" s="2"/>
      <c r="Q573" s="2"/>
      <c r="R573" s="2"/>
      <c r="S573" s="2"/>
      <c r="T573" s="2"/>
      <c r="U573" s="2"/>
      <c r="V573" s="2"/>
      <c r="W573" s="2"/>
      <c r="X573" s="2"/>
      <c r="Y573" s="2"/>
      <c r="Z573" s="2"/>
      <c r="AA573" s="2"/>
      <c r="AB573" s="2"/>
      <c r="AC573" s="2"/>
      <c r="AD573" s="2"/>
      <c r="AG573" s="197">
        <f t="shared" si="217"/>
        <v>21</v>
      </c>
      <c r="AH573" s="210">
        <f t="shared" si="218"/>
        <v>0</v>
      </c>
      <c r="AJ573" s="188">
        <f t="shared" si="219"/>
        <v>0</v>
      </c>
      <c r="AK573" s="189">
        <f t="shared" si="220"/>
        <v>0</v>
      </c>
      <c r="AL573" s="189">
        <f t="shared" si="221"/>
        <v>0</v>
      </c>
      <c r="AM573" s="190">
        <f t="shared" si="222"/>
        <v>0</v>
      </c>
      <c r="AN573" s="210"/>
      <c r="AO573" s="188">
        <f t="shared" si="223"/>
        <v>0</v>
      </c>
      <c r="AP573" s="189">
        <f t="shared" si="224"/>
        <v>0</v>
      </c>
      <c r="AQ573" s="189">
        <f t="shared" si="225"/>
        <v>0</v>
      </c>
      <c r="AR573" s="190">
        <f t="shared" si="226"/>
        <v>0</v>
      </c>
      <c r="AT573" s="188">
        <f t="shared" si="227"/>
        <v>0</v>
      </c>
      <c r="AU573" s="189">
        <f t="shared" si="228"/>
        <v>0</v>
      </c>
      <c r="AV573" s="189">
        <f t="shared" si="229"/>
        <v>0</v>
      </c>
      <c r="AW573" s="190">
        <f t="shared" si="230"/>
        <v>0</v>
      </c>
      <c r="AY573" s="188">
        <f t="shared" si="231"/>
        <v>0</v>
      </c>
      <c r="AZ573" s="189">
        <f t="shared" si="232"/>
        <v>0</v>
      </c>
      <c r="BA573" s="189">
        <f t="shared" si="233"/>
        <v>0</v>
      </c>
      <c r="BB573" s="190">
        <f t="shared" si="234"/>
        <v>0</v>
      </c>
      <c r="BD573" s="188">
        <f t="shared" si="235"/>
        <v>0</v>
      </c>
      <c r="BE573" s="189">
        <f t="shared" si="236"/>
        <v>0</v>
      </c>
      <c r="BF573" s="189">
        <f t="shared" si="237"/>
        <v>0</v>
      </c>
      <c r="BG573" s="190">
        <f t="shared" si="238"/>
        <v>0</v>
      </c>
      <c r="BH573" s="210"/>
      <c r="BI573" s="188">
        <f t="shared" si="239"/>
        <v>0</v>
      </c>
      <c r="BJ573" s="189">
        <f t="shared" si="240"/>
        <v>0</v>
      </c>
      <c r="BK573" s="189">
        <f t="shared" si="241"/>
        <v>0</v>
      </c>
      <c r="BL573" s="190">
        <f t="shared" si="242"/>
        <v>0</v>
      </c>
      <c r="BM573" s="210"/>
      <c r="BN573" s="188">
        <f t="shared" si="243"/>
        <v>0</v>
      </c>
      <c r="BO573" s="189">
        <f t="shared" si="244"/>
        <v>0</v>
      </c>
      <c r="BP573" s="189">
        <f t="shared" si="245"/>
        <v>0</v>
      </c>
      <c r="BQ573" s="190">
        <f t="shared" si="246"/>
        <v>0</v>
      </c>
      <c r="BR573" s="210"/>
      <c r="BS573" s="192">
        <f t="shared" si="247"/>
        <v>0</v>
      </c>
      <c r="BT573" s="215">
        <f t="shared" si="248"/>
        <v>0</v>
      </c>
      <c r="BU573" s="216">
        <f t="shared" si="249"/>
        <v>0</v>
      </c>
      <c r="BV573" s="217">
        <f t="shared" si="250"/>
        <v>0</v>
      </c>
      <c r="BX573" s="192">
        <f t="shared" si="251"/>
        <v>0</v>
      </c>
      <c r="BY573" s="215">
        <f t="shared" si="252"/>
        <v>0</v>
      </c>
      <c r="BZ573" s="216">
        <f t="shared" si="253"/>
        <v>0</v>
      </c>
      <c r="CA573" s="217">
        <f t="shared" si="254"/>
        <v>0</v>
      </c>
      <c r="CC573" s="192">
        <f t="shared" si="255"/>
        <v>0</v>
      </c>
      <c r="CD573" s="215">
        <f t="shared" si="256"/>
        <v>0</v>
      </c>
      <c r="CE573" s="216">
        <f t="shared" si="257"/>
        <v>0</v>
      </c>
      <c r="CF573" s="217">
        <f t="shared" si="258"/>
        <v>0</v>
      </c>
      <c r="CH573" s="197">
        <f t="shared" si="259"/>
        <v>0</v>
      </c>
      <c r="CI573" s="19" t="str">
        <f t="shared" si="260"/>
        <v/>
      </c>
      <c r="CJ573" s="197">
        <f t="shared" si="261"/>
        <v>0</v>
      </c>
      <c r="CK573"/>
      <c r="CL573" s="197">
        <f t="shared" si="262"/>
        <v>0</v>
      </c>
      <c r="CM573" s="19" t="str">
        <f t="shared" si="263"/>
        <v/>
      </c>
      <c r="CN573" s="197">
        <f t="shared" si="264"/>
        <v>0</v>
      </c>
      <c r="CP573" s="197">
        <f t="shared" si="265"/>
        <v>0</v>
      </c>
      <c r="CQ573" s="19" t="str">
        <f t="shared" si="266"/>
        <v/>
      </c>
      <c r="CR573" s="197">
        <f t="shared" si="267"/>
        <v>0</v>
      </c>
    </row>
    <row r="574" spans="1:96" ht="15" customHeight="1" thickBot="1">
      <c r="A574" s="85"/>
      <c r="B574" s="87"/>
      <c r="C574" s="63" t="s">
        <v>140</v>
      </c>
      <c r="D574" s="354" t="str">
        <f t="shared" si="213"/>
        <v/>
      </c>
      <c r="E574" s="355"/>
      <c r="F574" s="355"/>
      <c r="G574" s="355"/>
      <c r="H574" s="355"/>
      <c r="I574" s="356"/>
      <c r="J574" s="261" t="str">
        <f t="shared" si="214"/>
        <v/>
      </c>
      <c r="K574" s="261" t="str">
        <f t="shared" si="215"/>
        <v/>
      </c>
      <c r="L574" s="261" t="str">
        <f t="shared" si="216"/>
        <v/>
      </c>
      <c r="M574" s="2"/>
      <c r="N574" s="2"/>
      <c r="O574" s="2"/>
      <c r="P574" s="2"/>
      <c r="Q574" s="2"/>
      <c r="R574" s="2"/>
      <c r="S574" s="2"/>
      <c r="T574" s="2"/>
      <c r="U574" s="2"/>
      <c r="V574" s="2"/>
      <c r="W574" s="2"/>
      <c r="X574" s="2"/>
      <c r="Y574" s="2"/>
      <c r="Z574" s="2"/>
      <c r="AA574" s="2"/>
      <c r="AB574" s="2"/>
      <c r="AC574" s="2"/>
      <c r="AD574" s="2"/>
      <c r="AG574" s="197">
        <f t="shared" si="217"/>
        <v>21</v>
      </c>
      <c r="AH574" s="210">
        <f t="shared" si="218"/>
        <v>0</v>
      </c>
      <c r="AJ574" s="188">
        <f t="shared" si="219"/>
        <v>0</v>
      </c>
      <c r="AK574" s="189">
        <f t="shared" si="220"/>
        <v>0</v>
      </c>
      <c r="AL574" s="189">
        <f t="shared" si="221"/>
        <v>0</v>
      </c>
      <c r="AM574" s="190">
        <f t="shared" si="222"/>
        <v>0</v>
      </c>
      <c r="AN574" s="210"/>
      <c r="AO574" s="188">
        <f t="shared" si="223"/>
        <v>0</v>
      </c>
      <c r="AP574" s="189">
        <f t="shared" si="224"/>
        <v>0</v>
      </c>
      <c r="AQ574" s="189">
        <f t="shared" si="225"/>
        <v>0</v>
      </c>
      <c r="AR574" s="190">
        <f t="shared" si="226"/>
        <v>0</v>
      </c>
      <c r="AT574" s="188">
        <f t="shared" si="227"/>
        <v>0</v>
      </c>
      <c r="AU574" s="189">
        <f t="shared" si="228"/>
        <v>0</v>
      </c>
      <c r="AV574" s="189">
        <f t="shared" si="229"/>
        <v>0</v>
      </c>
      <c r="AW574" s="190">
        <f t="shared" si="230"/>
        <v>0</v>
      </c>
      <c r="AY574" s="188">
        <f t="shared" si="231"/>
        <v>0</v>
      </c>
      <c r="AZ574" s="189">
        <f t="shared" si="232"/>
        <v>0</v>
      </c>
      <c r="BA574" s="189">
        <f t="shared" si="233"/>
        <v>0</v>
      </c>
      <c r="BB574" s="190">
        <f t="shared" si="234"/>
        <v>0</v>
      </c>
      <c r="BD574" s="188">
        <f t="shared" si="235"/>
        <v>0</v>
      </c>
      <c r="BE574" s="189">
        <f t="shared" si="236"/>
        <v>0</v>
      </c>
      <c r="BF574" s="189">
        <f t="shared" si="237"/>
        <v>0</v>
      </c>
      <c r="BG574" s="190">
        <f t="shared" si="238"/>
        <v>0</v>
      </c>
      <c r="BH574" s="210"/>
      <c r="BI574" s="188">
        <f t="shared" si="239"/>
        <v>0</v>
      </c>
      <c r="BJ574" s="189">
        <f t="shared" si="240"/>
        <v>0</v>
      </c>
      <c r="BK574" s="189">
        <f t="shared" si="241"/>
        <v>0</v>
      </c>
      <c r="BL574" s="190">
        <f t="shared" si="242"/>
        <v>0</v>
      </c>
      <c r="BM574" s="210"/>
      <c r="BN574" s="188">
        <f t="shared" si="243"/>
        <v>0</v>
      </c>
      <c r="BO574" s="189">
        <f t="shared" si="244"/>
        <v>0</v>
      </c>
      <c r="BP574" s="189">
        <f t="shared" si="245"/>
        <v>0</v>
      </c>
      <c r="BQ574" s="190">
        <f t="shared" si="246"/>
        <v>0</v>
      </c>
      <c r="BR574" s="210"/>
      <c r="BS574" s="192">
        <f t="shared" si="247"/>
        <v>0</v>
      </c>
      <c r="BT574" s="215">
        <f t="shared" si="248"/>
        <v>0</v>
      </c>
      <c r="BU574" s="216">
        <f t="shared" si="249"/>
        <v>0</v>
      </c>
      <c r="BV574" s="217">
        <f t="shared" si="250"/>
        <v>0</v>
      </c>
      <c r="BX574" s="192">
        <f t="shared" si="251"/>
        <v>0</v>
      </c>
      <c r="BY574" s="215">
        <f t="shared" si="252"/>
        <v>0</v>
      </c>
      <c r="BZ574" s="216">
        <f t="shared" si="253"/>
        <v>0</v>
      </c>
      <c r="CA574" s="217">
        <f t="shared" si="254"/>
        <v>0</v>
      </c>
      <c r="CC574" s="192">
        <f t="shared" si="255"/>
        <v>0</v>
      </c>
      <c r="CD574" s="215">
        <f t="shared" si="256"/>
        <v>0</v>
      </c>
      <c r="CE574" s="216">
        <f t="shared" si="257"/>
        <v>0</v>
      </c>
      <c r="CF574" s="217">
        <f t="shared" si="258"/>
        <v>0</v>
      </c>
      <c r="CH574" s="197">
        <f t="shared" si="259"/>
        <v>0</v>
      </c>
      <c r="CI574" s="19" t="str">
        <f t="shared" si="260"/>
        <v/>
      </c>
      <c r="CJ574" s="197">
        <f t="shared" si="261"/>
        <v>0</v>
      </c>
      <c r="CK574"/>
      <c r="CL574" s="197">
        <f t="shared" si="262"/>
        <v>0</v>
      </c>
      <c r="CM574" s="19" t="str">
        <f t="shared" si="263"/>
        <v/>
      </c>
      <c r="CN574" s="197">
        <f t="shared" si="264"/>
        <v>0</v>
      </c>
      <c r="CP574" s="197">
        <f t="shared" si="265"/>
        <v>0</v>
      </c>
      <c r="CQ574" s="19" t="str">
        <f t="shared" si="266"/>
        <v/>
      </c>
      <c r="CR574" s="197">
        <f t="shared" si="267"/>
        <v>0</v>
      </c>
    </row>
    <row r="575" spans="1:96" ht="15" customHeight="1" thickBot="1">
      <c r="A575" s="85"/>
      <c r="B575" s="87"/>
      <c r="C575" s="63" t="s">
        <v>141</v>
      </c>
      <c r="D575" s="354" t="str">
        <f t="shared" si="213"/>
        <v/>
      </c>
      <c r="E575" s="355"/>
      <c r="F575" s="355"/>
      <c r="G575" s="355"/>
      <c r="H575" s="355"/>
      <c r="I575" s="356"/>
      <c r="J575" s="261" t="str">
        <f t="shared" si="214"/>
        <v/>
      </c>
      <c r="K575" s="261" t="str">
        <f t="shared" si="215"/>
        <v/>
      </c>
      <c r="L575" s="261" t="str">
        <f t="shared" si="216"/>
        <v/>
      </c>
      <c r="M575" s="2"/>
      <c r="N575" s="2"/>
      <c r="O575" s="2"/>
      <c r="P575" s="2"/>
      <c r="Q575" s="2"/>
      <c r="R575" s="2"/>
      <c r="S575" s="2"/>
      <c r="T575" s="2"/>
      <c r="U575" s="2"/>
      <c r="V575" s="2"/>
      <c r="W575" s="2"/>
      <c r="X575" s="2"/>
      <c r="Y575" s="2"/>
      <c r="Z575" s="2"/>
      <c r="AA575" s="2"/>
      <c r="AB575" s="2"/>
      <c r="AC575" s="2"/>
      <c r="AD575" s="2"/>
      <c r="AG575" s="197">
        <f t="shared" si="217"/>
        <v>21</v>
      </c>
      <c r="AH575" s="210">
        <f t="shared" si="218"/>
        <v>0</v>
      </c>
      <c r="AJ575" s="188">
        <f t="shared" si="219"/>
        <v>0</v>
      </c>
      <c r="AK575" s="189">
        <f t="shared" si="220"/>
        <v>0</v>
      </c>
      <c r="AL575" s="189">
        <f t="shared" si="221"/>
        <v>0</v>
      </c>
      <c r="AM575" s="190">
        <f t="shared" si="222"/>
        <v>0</v>
      </c>
      <c r="AN575" s="210"/>
      <c r="AO575" s="188">
        <f t="shared" si="223"/>
        <v>0</v>
      </c>
      <c r="AP575" s="189">
        <f t="shared" si="224"/>
        <v>0</v>
      </c>
      <c r="AQ575" s="189">
        <f t="shared" si="225"/>
        <v>0</v>
      </c>
      <c r="AR575" s="190">
        <f t="shared" si="226"/>
        <v>0</v>
      </c>
      <c r="AT575" s="188">
        <f t="shared" si="227"/>
        <v>0</v>
      </c>
      <c r="AU575" s="189">
        <f t="shared" si="228"/>
        <v>0</v>
      </c>
      <c r="AV575" s="189">
        <f t="shared" si="229"/>
        <v>0</v>
      </c>
      <c r="AW575" s="190">
        <f t="shared" si="230"/>
        <v>0</v>
      </c>
      <c r="AY575" s="188">
        <f t="shared" si="231"/>
        <v>0</v>
      </c>
      <c r="AZ575" s="189">
        <f t="shared" si="232"/>
        <v>0</v>
      </c>
      <c r="BA575" s="189">
        <f t="shared" si="233"/>
        <v>0</v>
      </c>
      <c r="BB575" s="190">
        <f t="shared" si="234"/>
        <v>0</v>
      </c>
      <c r="BD575" s="188">
        <f t="shared" si="235"/>
        <v>0</v>
      </c>
      <c r="BE575" s="189">
        <f t="shared" si="236"/>
        <v>0</v>
      </c>
      <c r="BF575" s="189">
        <f t="shared" si="237"/>
        <v>0</v>
      </c>
      <c r="BG575" s="190">
        <f t="shared" si="238"/>
        <v>0</v>
      </c>
      <c r="BH575" s="210"/>
      <c r="BI575" s="188">
        <f t="shared" si="239"/>
        <v>0</v>
      </c>
      <c r="BJ575" s="189">
        <f t="shared" si="240"/>
        <v>0</v>
      </c>
      <c r="BK575" s="189">
        <f t="shared" si="241"/>
        <v>0</v>
      </c>
      <c r="BL575" s="190">
        <f t="shared" si="242"/>
        <v>0</v>
      </c>
      <c r="BM575" s="210"/>
      <c r="BN575" s="188">
        <f t="shared" si="243"/>
        <v>0</v>
      </c>
      <c r="BO575" s="189">
        <f t="shared" si="244"/>
        <v>0</v>
      </c>
      <c r="BP575" s="189">
        <f t="shared" si="245"/>
        <v>0</v>
      </c>
      <c r="BQ575" s="190">
        <f t="shared" si="246"/>
        <v>0</v>
      </c>
      <c r="BR575" s="210"/>
      <c r="BS575" s="192">
        <f t="shared" si="247"/>
        <v>0</v>
      </c>
      <c r="BT575" s="215">
        <f t="shared" si="248"/>
        <v>0</v>
      </c>
      <c r="BU575" s="216">
        <f t="shared" si="249"/>
        <v>0</v>
      </c>
      <c r="BV575" s="217">
        <f t="shared" si="250"/>
        <v>0</v>
      </c>
      <c r="BX575" s="192">
        <f t="shared" si="251"/>
        <v>0</v>
      </c>
      <c r="BY575" s="215">
        <f t="shared" si="252"/>
        <v>0</v>
      </c>
      <c r="BZ575" s="216">
        <f t="shared" si="253"/>
        <v>0</v>
      </c>
      <c r="CA575" s="217">
        <f t="shared" si="254"/>
        <v>0</v>
      </c>
      <c r="CC575" s="192">
        <f t="shared" si="255"/>
        <v>0</v>
      </c>
      <c r="CD575" s="215">
        <f t="shared" si="256"/>
        <v>0</v>
      </c>
      <c r="CE575" s="216">
        <f t="shared" si="257"/>
        <v>0</v>
      </c>
      <c r="CF575" s="217">
        <f t="shared" si="258"/>
        <v>0</v>
      </c>
      <c r="CH575" s="197">
        <f t="shared" si="259"/>
        <v>0</v>
      </c>
      <c r="CI575" s="19" t="str">
        <f t="shared" si="260"/>
        <v/>
      </c>
      <c r="CJ575" s="197">
        <f t="shared" si="261"/>
        <v>0</v>
      </c>
      <c r="CK575"/>
      <c r="CL575" s="197">
        <f t="shared" si="262"/>
        <v>0</v>
      </c>
      <c r="CM575" s="19" t="str">
        <f t="shared" si="263"/>
        <v/>
      </c>
      <c r="CN575" s="197">
        <f t="shared" si="264"/>
        <v>0</v>
      </c>
      <c r="CP575" s="197">
        <f t="shared" si="265"/>
        <v>0</v>
      </c>
      <c r="CQ575" s="19" t="str">
        <f t="shared" si="266"/>
        <v/>
      </c>
      <c r="CR575" s="197">
        <f t="shared" si="267"/>
        <v>0</v>
      </c>
    </row>
    <row r="576" spans="1:96" ht="15" customHeight="1" thickBot="1">
      <c r="A576" s="85"/>
      <c r="B576" s="87"/>
      <c r="C576" s="63" t="s">
        <v>142</v>
      </c>
      <c r="D576" s="354" t="str">
        <f t="shared" si="213"/>
        <v/>
      </c>
      <c r="E576" s="355"/>
      <c r="F576" s="355"/>
      <c r="G576" s="355"/>
      <c r="H576" s="355"/>
      <c r="I576" s="356"/>
      <c r="J576" s="261" t="str">
        <f t="shared" si="214"/>
        <v/>
      </c>
      <c r="K576" s="261" t="str">
        <f t="shared" si="215"/>
        <v/>
      </c>
      <c r="L576" s="261" t="str">
        <f t="shared" si="216"/>
        <v/>
      </c>
      <c r="M576" s="2"/>
      <c r="N576" s="2"/>
      <c r="O576" s="2"/>
      <c r="P576" s="2"/>
      <c r="Q576" s="2"/>
      <c r="R576" s="2"/>
      <c r="S576" s="2"/>
      <c r="T576" s="2"/>
      <c r="U576" s="2"/>
      <c r="V576" s="2"/>
      <c r="W576" s="2"/>
      <c r="X576" s="2"/>
      <c r="Y576" s="2"/>
      <c r="Z576" s="2"/>
      <c r="AA576" s="2"/>
      <c r="AB576" s="2"/>
      <c r="AC576" s="2"/>
      <c r="AD576" s="2"/>
      <c r="AG576" s="197">
        <f t="shared" si="217"/>
        <v>21</v>
      </c>
      <c r="AH576" s="210">
        <f t="shared" si="218"/>
        <v>0</v>
      </c>
      <c r="AJ576" s="188">
        <f t="shared" si="219"/>
        <v>0</v>
      </c>
      <c r="AK576" s="189">
        <f t="shared" si="220"/>
        <v>0</v>
      </c>
      <c r="AL576" s="189">
        <f t="shared" si="221"/>
        <v>0</v>
      </c>
      <c r="AM576" s="190">
        <f t="shared" si="222"/>
        <v>0</v>
      </c>
      <c r="AN576" s="210"/>
      <c r="AO576" s="188">
        <f t="shared" si="223"/>
        <v>0</v>
      </c>
      <c r="AP576" s="189">
        <f t="shared" si="224"/>
        <v>0</v>
      </c>
      <c r="AQ576" s="189">
        <f t="shared" si="225"/>
        <v>0</v>
      </c>
      <c r="AR576" s="190">
        <f t="shared" si="226"/>
        <v>0</v>
      </c>
      <c r="AT576" s="188">
        <f t="shared" si="227"/>
        <v>0</v>
      </c>
      <c r="AU576" s="189">
        <f t="shared" si="228"/>
        <v>0</v>
      </c>
      <c r="AV576" s="189">
        <f t="shared" si="229"/>
        <v>0</v>
      </c>
      <c r="AW576" s="190">
        <f t="shared" si="230"/>
        <v>0</v>
      </c>
      <c r="AY576" s="188">
        <f t="shared" si="231"/>
        <v>0</v>
      </c>
      <c r="AZ576" s="189">
        <f t="shared" si="232"/>
        <v>0</v>
      </c>
      <c r="BA576" s="189">
        <f t="shared" si="233"/>
        <v>0</v>
      </c>
      <c r="BB576" s="190">
        <f t="shared" si="234"/>
        <v>0</v>
      </c>
      <c r="BD576" s="188">
        <f t="shared" si="235"/>
        <v>0</v>
      </c>
      <c r="BE576" s="189">
        <f t="shared" si="236"/>
        <v>0</v>
      </c>
      <c r="BF576" s="189">
        <f t="shared" si="237"/>
        <v>0</v>
      </c>
      <c r="BG576" s="190">
        <f t="shared" si="238"/>
        <v>0</v>
      </c>
      <c r="BH576" s="210"/>
      <c r="BI576" s="188">
        <f t="shared" si="239"/>
        <v>0</v>
      </c>
      <c r="BJ576" s="189">
        <f t="shared" si="240"/>
        <v>0</v>
      </c>
      <c r="BK576" s="189">
        <f t="shared" si="241"/>
        <v>0</v>
      </c>
      <c r="BL576" s="190">
        <f t="shared" si="242"/>
        <v>0</v>
      </c>
      <c r="BM576" s="210"/>
      <c r="BN576" s="188">
        <f t="shared" si="243"/>
        <v>0</v>
      </c>
      <c r="BO576" s="189">
        <f t="shared" si="244"/>
        <v>0</v>
      </c>
      <c r="BP576" s="189">
        <f t="shared" si="245"/>
        <v>0</v>
      </c>
      <c r="BQ576" s="190">
        <f t="shared" si="246"/>
        <v>0</v>
      </c>
      <c r="BR576" s="210"/>
      <c r="BS576" s="192">
        <f t="shared" si="247"/>
        <v>0</v>
      </c>
      <c r="BT576" s="215">
        <f t="shared" si="248"/>
        <v>0</v>
      </c>
      <c r="BU576" s="216">
        <f t="shared" si="249"/>
        <v>0</v>
      </c>
      <c r="BV576" s="217">
        <f t="shared" si="250"/>
        <v>0</v>
      </c>
      <c r="BX576" s="192">
        <f t="shared" si="251"/>
        <v>0</v>
      </c>
      <c r="BY576" s="215">
        <f t="shared" si="252"/>
        <v>0</v>
      </c>
      <c r="BZ576" s="216">
        <f t="shared" si="253"/>
        <v>0</v>
      </c>
      <c r="CA576" s="217">
        <f t="shared" si="254"/>
        <v>0</v>
      </c>
      <c r="CC576" s="192">
        <f t="shared" si="255"/>
        <v>0</v>
      </c>
      <c r="CD576" s="215">
        <f t="shared" si="256"/>
        <v>0</v>
      </c>
      <c r="CE576" s="216">
        <f t="shared" si="257"/>
        <v>0</v>
      </c>
      <c r="CF576" s="217">
        <f t="shared" si="258"/>
        <v>0</v>
      </c>
      <c r="CH576" s="197">
        <f t="shared" si="259"/>
        <v>0</v>
      </c>
      <c r="CI576" s="19" t="str">
        <f t="shared" si="260"/>
        <v/>
      </c>
      <c r="CJ576" s="197">
        <f t="shared" si="261"/>
        <v>0</v>
      </c>
      <c r="CK576"/>
      <c r="CL576" s="197">
        <f t="shared" si="262"/>
        <v>0</v>
      </c>
      <c r="CM576" s="19" t="str">
        <f t="shared" si="263"/>
        <v/>
      </c>
      <c r="CN576" s="197">
        <f t="shared" si="264"/>
        <v>0</v>
      </c>
      <c r="CP576" s="197">
        <f t="shared" si="265"/>
        <v>0</v>
      </c>
      <c r="CQ576" s="19" t="str">
        <f t="shared" si="266"/>
        <v/>
      </c>
      <c r="CR576" s="197">
        <f t="shared" si="267"/>
        <v>0</v>
      </c>
    </row>
    <row r="577" spans="1:96" ht="15" customHeight="1" thickBot="1">
      <c r="A577" s="85"/>
      <c r="B577" s="87"/>
      <c r="C577" s="63" t="s">
        <v>143</v>
      </c>
      <c r="D577" s="354" t="str">
        <f t="shared" si="213"/>
        <v/>
      </c>
      <c r="E577" s="355"/>
      <c r="F577" s="355"/>
      <c r="G577" s="355"/>
      <c r="H577" s="355"/>
      <c r="I577" s="356"/>
      <c r="J577" s="261" t="str">
        <f t="shared" si="214"/>
        <v/>
      </c>
      <c r="K577" s="261" t="str">
        <f t="shared" si="215"/>
        <v/>
      </c>
      <c r="L577" s="261" t="str">
        <f t="shared" si="216"/>
        <v/>
      </c>
      <c r="M577" s="2"/>
      <c r="N577" s="2"/>
      <c r="O577" s="2"/>
      <c r="P577" s="2"/>
      <c r="Q577" s="2"/>
      <c r="R577" s="2"/>
      <c r="S577" s="2"/>
      <c r="T577" s="2"/>
      <c r="U577" s="2"/>
      <c r="V577" s="2"/>
      <c r="W577" s="2"/>
      <c r="X577" s="2"/>
      <c r="Y577" s="2"/>
      <c r="Z577" s="2"/>
      <c r="AA577" s="2"/>
      <c r="AB577" s="2"/>
      <c r="AC577" s="2"/>
      <c r="AD577" s="2"/>
      <c r="AG577" s="197">
        <f t="shared" si="217"/>
        <v>21</v>
      </c>
      <c r="AH577" s="210">
        <f t="shared" si="218"/>
        <v>0</v>
      </c>
      <c r="AJ577" s="188">
        <f t="shared" si="219"/>
        <v>0</v>
      </c>
      <c r="AK577" s="189">
        <f t="shared" si="220"/>
        <v>0</v>
      </c>
      <c r="AL577" s="189">
        <f t="shared" si="221"/>
        <v>0</v>
      </c>
      <c r="AM577" s="190">
        <f t="shared" si="222"/>
        <v>0</v>
      </c>
      <c r="AN577" s="210"/>
      <c r="AO577" s="188">
        <f t="shared" si="223"/>
        <v>0</v>
      </c>
      <c r="AP577" s="189">
        <f t="shared" si="224"/>
        <v>0</v>
      </c>
      <c r="AQ577" s="189">
        <f t="shared" si="225"/>
        <v>0</v>
      </c>
      <c r="AR577" s="190">
        <f t="shared" si="226"/>
        <v>0</v>
      </c>
      <c r="AT577" s="188">
        <f t="shared" si="227"/>
        <v>0</v>
      </c>
      <c r="AU577" s="189">
        <f t="shared" si="228"/>
        <v>0</v>
      </c>
      <c r="AV577" s="189">
        <f t="shared" si="229"/>
        <v>0</v>
      </c>
      <c r="AW577" s="190">
        <f t="shared" si="230"/>
        <v>0</v>
      </c>
      <c r="AY577" s="188">
        <f t="shared" si="231"/>
        <v>0</v>
      </c>
      <c r="AZ577" s="189">
        <f t="shared" si="232"/>
        <v>0</v>
      </c>
      <c r="BA577" s="189">
        <f t="shared" si="233"/>
        <v>0</v>
      </c>
      <c r="BB577" s="190">
        <f t="shared" si="234"/>
        <v>0</v>
      </c>
      <c r="BD577" s="188">
        <f t="shared" si="235"/>
        <v>0</v>
      </c>
      <c r="BE577" s="189">
        <f t="shared" si="236"/>
        <v>0</v>
      </c>
      <c r="BF577" s="189">
        <f t="shared" si="237"/>
        <v>0</v>
      </c>
      <c r="BG577" s="190">
        <f t="shared" si="238"/>
        <v>0</v>
      </c>
      <c r="BH577" s="210"/>
      <c r="BI577" s="188">
        <f t="shared" si="239"/>
        <v>0</v>
      </c>
      <c r="BJ577" s="189">
        <f t="shared" si="240"/>
        <v>0</v>
      </c>
      <c r="BK577" s="189">
        <f t="shared" si="241"/>
        <v>0</v>
      </c>
      <c r="BL577" s="190">
        <f t="shared" si="242"/>
        <v>0</v>
      </c>
      <c r="BM577" s="210"/>
      <c r="BN577" s="188">
        <f t="shared" si="243"/>
        <v>0</v>
      </c>
      <c r="BO577" s="189">
        <f t="shared" si="244"/>
        <v>0</v>
      </c>
      <c r="BP577" s="189">
        <f t="shared" si="245"/>
        <v>0</v>
      </c>
      <c r="BQ577" s="190">
        <f t="shared" si="246"/>
        <v>0</v>
      </c>
      <c r="BR577" s="210"/>
      <c r="BS577" s="192">
        <f t="shared" si="247"/>
        <v>0</v>
      </c>
      <c r="BT577" s="215">
        <f t="shared" si="248"/>
        <v>0</v>
      </c>
      <c r="BU577" s="216">
        <f t="shared" si="249"/>
        <v>0</v>
      </c>
      <c r="BV577" s="217">
        <f t="shared" si="250"/>
        <v>0</v>
      </c>
      <c r="BX577" s="192">
        <f t="shared" si="251"/>
        <v>0</v>
      </c>
      <c r="BY577" s="215">
        <f t="shared" si="252"/>
        <v>0</v>
      </c>
      <c r="BZ577" s="216">
        <f t="shared" si="253"/>
        <v>0</v>
      </c>
      <c r="CA577" s="217">
        <f t="shared" si="254"/>
        <v>0</v>
      </c>
      <c r="CC577" s="192">
        <f t="shared" si="255"/>
        <v>0</v>
      </c>
      <c r="CD577" s="215">
        <f t="shared" si="256"/>
        <v>0</v>
      </c>
      <c r="CE577" s="216">
        <f t="shared" si="257"/>
        <v>0</v>
      </c>
      <c r="CF577" s="217">
        <f t="shared" si="258"/>
        <v>0</v>
      </c>
      <c r="CH577" s="197">
        <f t="shared" si="259"/>
        <v>0</v>
      </c>
      <c r="CI577" s="19" t="str">
        <f t="shared" si="260"/>
        <v/>
      </c>
      <c r="CJ577" s="197">
        <f t="shared" si="261"/>
        <v>0</v>
      </c>
      <c r="CK577"/>
      <c r="CL577" s="197">
        <f t="shared" si="262"/>
        <v>0</v>
      </c>
      <c r="CM577" s="19" t="str">
        <f t="shared" si="263"/>
        <v/>
      </c>
      <c r="CN577" s="197">
        <f t="shared" si="264"/>
        <v>0</v>
      </c>
      <c r="CP577" s="197">
        <f t="shared" si="265"/>
        <v>0</v>
      </c>
      <c r="CQ577" s="19" t="str">
        <f t="shared" si="266"/>
        <v/>
      </c>
      <c r="CR577" s="197">
        <f t="shared" si="267"/>
        <v>0</v>
      </c>
    </row>
    <row r="578" spans="1:96" ht="15" customHeight="1" thickBot="1">
      <c r="A578" s="85"/>
      <c r="B578" s="87"/>
      <c r="C578" s="63" t="s">
        <v>144</v>
      </c>
      <c r="D578" s="354" t="str">
        <f t="shared" si="213"/>
        <v/>
      </c>
      <c r="E578" s="355"/>
      <c r="F578" s="355"/>
      <c r="G578" s="355"/>
      <c r="H578" s="355"/>
      <c r="I578" s="356"/>
      <c r="J578" s="261" t="str">
        <f t="shared" si="214"/>
        <v/>
      </c>
      <c r="K578" s="261" t="str">
        <f t="shared" si="215"/>
        <v/>
      </c>
      <c r="L578" s="261" t="str">
        <f t="shared" si="216"/>
        <v/>
      </c>
      <c r="M578" s="2"/>
      <c r="N578" s="2"/>
      <c r="O578" s="2"/>
      <c r="P578" s="2"/>
      <c r="Q578" s="2"/>
      <c r="R578" s="2"/>
      <c r="S578" s="2"/>
      <c r="T578" s="2"/>
      <c r="U578" s="2"/>
      <c r="V578" s="2"/>
      <c r="W578" s="2"/>
      <c r="X578" s="2"/>
      <c r="Y578" s="2"/>
      <c r="Z578" s="2"/>
      <c r="AA578" s="2"/>
      <c r="AB578" s="2"/>
      <c r="AC578" s="2"/>
      <c r="AD578" s="2"/>
      <c r="AG578" s="197">
        <f t="shared" si="217"/>
        <v>21</v>
      </c>
      <c r="AH578" s="210">
        <f t="shared" si="218"/>
        <v>0</v>
      </c>
      <c r="AJ578" s="188">
        <f t="shared" si="219"/>
        <v>0</v>
      </c>
      <c r="AK578" s="189">
        <f t="shared" si="220"/>
        <v>0</v>
      </c>
      <c r="AL578" s="189">
        <f t="shared" si="221"/>
        <v>0</v>
      </c>
      <c r="AM578" s="190">
        <f t="shared" si="222"/>
        <v>0</v>
      </c>
      <c r="AN578" s="210"/>
      <c r="AO578" s="188">
        <f t="shared" si="223"/>
        <v>0</v>
      </c>
      <c r="AP578" s="189">
        <f t="shared" si="224"/>
        <v>0</v>
      </c>
      <c r="AQ578" s="189">
        <f t="shared" si="225"/>
        <v>0</v>
      </c>
      <c r="AR578" s="190">
        <f t="shared" si="226"/>
        <v>0</v>
      </c>
      <c r="AT578" s="188">
        <f t="shared" si="227"/>
        <v>0</v>
      </c>
      <c r="AU578" s="189">
        <f t="shared" si="228"/>
        <v>0</v>
      </c>
      <c r="AV578" s="189">
        <f t="shared" si="229"/>
        <v>0</v>
      </c>
      <c r="AW578" s="190">
        <f t="shared" si="230"/>
        <v>0</v>
      </c>
      <c r="AY578" s="188">
        <f t="shared" si="231"/>
        <v>0</v>
      </c>
      <c r="AZ578" s="189">
        <f t="shared" si="232"/>
        <v>0</v>
      </c>
      <c r="BA578" s="189">
        <f t="shared" si="233"/>
        <v>0</v>
      </c>
      <c r="BB578" s="190">
        <f t="shared" si="234"/>
        <v>0</v>
      </c>
      <c r="BD578" s="188">
        <f t="shared" si="235"/>
        <v>0</v>
      </c>
      <c r="BE578" s="189">
        <f t="shared" si="236"/>
        <v>0</v>
      </c>
      <c r="BF578" s="189">
        <f t="shared" si="237"/>
        <v>0</v>
      </c>
      <c r="BG578" s="190">
        <f t="shared" si="238"/>
        <v>0</v>
      </c>
      <c r="BH578" s="210"/>
      <c r="BI578" s="188">
        <f t="shared" si="239"/>
        <v>0</v>
      </c>
      <c r="BJ578" s="189">
        <f t="shared" si="240"/>
        <v>0</v>
      </c>
      <c r="BK578" s="189">
        <f t="shared" si="241"/>
        <v>0</v>
      </c>
      <c r="BL578" s="190">
        <f t="shared" si="242"/>
        <v>0</v>
      </c>
      <c r="BM578" s="210"/>
      <c r="BN578" s="188">
        <f t="shared" si="243"/>
        <v>0</v>
      </c>
      <c r="BO578" s="189">
        <f t="shared" si="244"/>
        <v>0</v>
      </c>
      <c r="BP578" s="189">
        <f t="shared" si="245"/>
        <v>0</v>
      </c>
      <c r="BQ578" s="190">
        <f t="shared" si="246"/>
        <v>0</v>
      </c>
      <c r="BR578" s="210"/>
      <c r="BS578" s="192">
        <f t="shared" si="247"/>
        <v>0</v>
      </c>
      <c r="BT578" s="215">
        <f t="shared" si="248"/>
        <v>0</v>
      </c>
      <c r="BU578" s="216">
        <f t="shared" si="249"/>
        <v>0</v>
      </c>
      <c r="BV578" s="217">
        <f t="shared" si="250"/>
        <v>0</v>
      </c>
      <c r="BX578" s="192">
        <f t="shared" si="251"/>
        <v>0</v>
      </c>
      <c r="BY578" s="215">
        <f t="shared" si="252"/>
        <v>0</v>
      </c>
      <c r="BZ578" s="216">
        <f t="shared" si="253"/>
        <v>0</v>
      </c>
      <c r="CA578" s="217">
        <f t="shared" si="254"/>
        <v>0</v>
      </c>
      <c r="CC578" s="192">
        <f t="shared" si="255"/>
        <v>0</v>
      </c>
      <c r="CD578" s="215">
        <f t="shared" si="256"/>
        <v>0</v>
      </c>
      <c r="CE578" s="216">
        <f t="shared" si="257"/>
        <v>0</v>
      </c>
      <c r="CF578" s="217">
        <f t="shared" si="258"/>
        <v>0</v>
      </c>
      <c r="CH578" s="197">
        <f t="shared" si="259"/>
        <v>0</v>
      </c>
      <c r="CI578" s="19" t="str">
        <f t="shared" si="260"/>
        <v/>
      </c>
      <c r="CJ578" s="197">
        <f t="shared" si="261"/>
        <v>0</v>
      </c>
      <c r="CK578"/>
      <c r="CL578" s="197">
        <f t="shared" si="262"/>
        <v>0</v>
      </c>
      <c r="CM578" s="19" t="str">
        <f t="shared" si="263"/>
        <v/>
      </c>
      <c r="CN578" s="197">
        <f t="shared" si="264"/>
        <v>0</v>
      </c>
      <c r="CP578" s="197">
        <f t="shared" si="265"/>
        <v>0</v>
      </c>
      <c r="CQ578" s="19" t="str">
        <f t="shared" si="266"/>
        <v/>
      </c>
      <c r="CR578" s="197">
        <f t="shared" si="267"/>
        <v>0</v>
      </c>
    </row>
    <row r="579" spans="1:96" ht="15" customHeight="1" thickBot="1">
      <c r="A579" s="85"/>
      <c r="B579" s="87"/>
      <c r="C579" s="63" t="s">
        <v>145</v>
      </c>
      <c r="D579" s="354" t="str">
        <f t="shared" si="213"/>
        <v/>
      </c>
      <c r="E579" s="355"/>
      <c r="F579" s="355"/>
      <c r="G579" s="355"/>
      <c r="H579" s="355"/>
      <c r="I579" s="356"/>
      <c r="J579" s="261" t="str">
        <f t="shared" si="214"/>
        <v/>
      </c>
      <c r="K579" s="261" t="str">
        <f t="shared" si="215"/>
        <v/>
      </c>
      <c r="L579" s="261" t="str">
        <f t="shared" si="216"/>
        <v/>
      </c>
      <c r="M579" s="2"/>
      <c r="N579" s="2"/>
      <c r="O579" s="2"/>
      <c r="P579" s="2"/>
      <c r="Q579" s="2"/>
      <c r="R579" s="2"/>
      <c r="S579" s="2"/>
      <c r="T579" s="2"/>
      <c r="U579" s="2"/>
      <c r="V579" s="2"/>
      <c r="W579" s="2"/>
      <c r="X579" s="2"/>
      <c r="Y579" s="2"/>
      <c r="Z579" s="2"/>
      <c r="AA579" s="2"/>
      <c r="AB579" s="2"/>
      <c r="AC579" s="2"/>
      <c r="AD579" s="2"/>
      <c r="AG579" s="197">
        <f t="shared" si="217"/>
        <v>21</v>
      </c>
      <c r="AH579" s="210">
        <f t="shared" si="218"/>
        <v>0</v>
      </c>
      <c r="AJ579" s="188">
        <f t="shared" si="219"/>
        <v>0</v>
      </c>
      <c r="AK579" s="189">
        <f t="shared" si="220"/>
        <v>0</v>
      </c>
      <c r="AL579" s="189">
        <f t="shared" si="221"/>
        <v>0</v>
      </c>
      <c r="AM579" s="190">
        <f t="shared" si="222"/>
        <v>0</v>
      </c>
      <c r="AN579" s="210"/>
      <c r="AO579" s="188">
        <f t="shared" si="223"/>
        <v>0</v>
      </c>
      <c r="AP579" s="189">
        <f t="shared" si="224"/>
        <v>0</v>
      </c>
      <c r="AQ579" s="189">
        <f t="shared" si="225"/>
        <v>0</v>
      </c>
      <c r="AR579" s="190">
        <f t="shared" si="226"/>
        <v>0</v>
      </c>
      <c r="AT579" s="188">
        <f t="shared" si="227"/>
        <v>0</v>
      </c>
      <c r="AU579" s="189">
        <f t="shared" si="228"/>
        <v>0</v>
      </c>
      <c r="AV579" s="189">
        <f t="shared" si="229"/>
        <v>0</v>
      </c>
      <c r="AW579" s="190">
        <f t="shared" si="230"/>
        <v>0</v>
      </c>
      <c r="AY579" s="188">
        <f t="shared" si="231"/>
        <v>0</v>
      </c>
      <c r="AZ579" s="189">
        <f t="shared" si="232"/>
        <v>0</v>
      </c>
      <c r="BA579" s="189">
        <f t="shared" si="233"/>
        <v>0</v>
      </c>
      <c r="BB579" s="190">
        <f t="shared" si="234"/>
        <v>0</v>
      </c>
      <c r="BD579" s="188">
        <f t="shared" si="235"/>
        <v>0</v>
      </c>
      <c r="BE579" s="189">
        <f t="shared" si="236"/>
        <v>0</v>
      </c>
      <c r="BF579" s="189">
        <f t="shared" si="237"/>
        <v>0</v>
      </c>
      <c r="BG579" s="190">
        <f t="shared" si="238"/>
        <v>0</v>
      </c>
      <c r="BH579" s="210"/>
      <c r="BI579" s="188">
        <f t="shared" si="239"/>
        <v>0</v>
      </c>
      <c r="BJ579" s="189">
        <f t="shared" si="240"/>
        <v>0</v>
      </c>
      <c r="BK579" s="189">
        <f t="shared" si="241"/>
        <v>0</v>
      </c>
      <c r="BL579" s="190">
        <f t="shared" si="242"/>
        <v>0</v>
      </c>
      <c r="BM579" s="210"/>
      <c r="BN579" s="188">
        <f t="shared" si="243"/>
        <v>0</v>
      </c>
      <c r="BO579" s="189">
        <f t="shared" si="244"/>
        <v>0</v>
      </c>
      <c r="BP579" s="189">
        <f t="shared" si="245"/>
        <v>0</v>
      </c>
      <c r="BQ579" s="190">
        <f t="shared" si="246"/>
        <v>0</v>
      </c>
      <c r="BR579" s="210"/>
      <c r="BS579" s="192">
        <f t="shared" si="247"/>
        <v>0</v>
      </c>
      <c r="BT579" s="215">
        <f t="shared" si="248"/>
        <v>0</v>
      </c>
      <c r="BU579" s="216">
        <f t="shared" si="249"/>
        <v>0</v>
      </c>
      <c r="BV579" s="217">
        <f t="shared" si="250"/>
        <v>0</v>
      </c>
      <c r="BX579" s="192">
        <f t="shared" si="251"/>
        <v>0</v>
      </c>
      <c r="BY579" s="215">
        <f t="shared" si="252"/>
        <v>0</v>
      </c>
      <c r="BZ579" s="216">
        <f t="shared" si="253"/>
        <v>0</v>
      </c>
      <c r="CA579" s="217">
        <f t="shared" si="254"/>
        <v>0</v>
      </c>
      <c r="CC579" s="192">
        <f t="shared" si="255"/>
        <v>0</v>
      </c>
      <c r="CD579" s="215">
        <f t="shared" si="256"/>
        <v>0</v>
      </c>
      <c r="CE579" s="216">
        <f t="shared" si="257"/>
        <v>0</v>
      </c>
      <c r="CF579" s="217">
        <f t="shared" si="258"/>
        <v>0</v>
      </c>
      <c r="CH579" s="197">
        <f t="shared" si="259"/>
        <v>0</v>
      </c>
      <c r="CI579" s="19" t="str">
        <f t="shared" si="260"/>
        <v/>
      </c>
      <c r="CJ579" s="197">
        <f t="shared" si="261"/>
        <v>0</v>
      </c>
      <c r="CK579"/>
      <c r="CL579" s="197">
        <f t="shared" si="262"/>
        <v>0</v>
      </c>
      <c r="CM579" s="19" t="str">
        <f t="shared" si="263"/>
        <v/>
      </c>
      <c r="CN579" s="197">
        <f t="shared" si="264"/>
        <v>0</v>
      </c>
      <c r="CP579" s="197">
        <f t="shared" si="265"/>
        <v>0</v>
      </c>
      <c r="CQ579" s="19" t="str">
        <f t="shared" si="266"/>
        <v/>
      </c>
      <c r="CR579" s="197">
        <f t="shared" si="267"/>
        <v>0</v>
      </c>
    </row>
    <row r="580" spans="1:96" ht="15" customHeight="1" thickBot="1">
      <c r="A580" s="85"/>
      <c r="B580" s="87"/>
      <c r="C580" s="63" t="s">
        <v>146</v>
      </c>
      <c r="D580" s="354" t="str">
        <f t="shared" si="213"/>
        <v/>
      </c>
      <c r="E580" s="355"/>
      <c r="F580" s="355"/>
      <c r="G580" s="355"/>
      <c r="H580" s="355"/>
      <c r="I580" s="356"/>
      <c r="J580" s="261" t="str">
        <f t="shared" si="214"/>
        <v/>
      </c>
      <c r="K580" s="261" t="str">
        <f t="shared" si="215"/>
        <v/>
      </c>
      <c r="L580" s="261" t="str">
        <f t="shared" si="216"/>
        <v/>
      </c>
      <c r="M580" s="2"/>
      <c r="N580" s="2"/>
      <c r="O580" s="2"/>
      <c r="P580" s="2"/>
      <c r="Q580" s="2"/>
      <c r="R580" s="2"/>
      <c r="S580" s="2"/>
      <c r="T580" s="2"/>
      <c r="U580" s="2"/>
      <c r="V580" s="2"/>
      <c r="W580" s="2"/>
      <c r="X580" s="2"/>
      <c r="Y580" s="2"/>
      <c r="Z580" s="2"/>
      <c r="AA580" s="2"/>
      <c r="AB580" s="2"/>
      <c r="AC580" s="2"/>
      <c r="AD580" s="2"/>
      <c r="AG580" s="197">
        <f t="shared" si="217"/>
        <v>21</v>
      </c>
      <c r="AH580" s="210">
        <f t="shared" si="218"/>
        <v>0</v>
      </c>
      <c r="AJ580" s="188">
        <f t="shared" si="219"/>
        <v>0</v>
      </c>
      <c r="AK580" s="189">
        <f t="shared" si="220"/>
        <v>0</v>
      </c>
      <c r="AL580" s="189">
        <f t="shared" si="221"/>
        <v>0</v>
      </c>
      <c r="AM580" s="190">
        <f t="shared" si="222"/>
        <v>0</v>
      </c>
      <c r="AN580" s="210"/>
      <c r="AO580" s="188">
        <f t="shared" si="223"/>
        <v>0</v>
      </c>
      <c r="AP580" s="189">
        <f t="shared" si="224"/>
        <v>0</v>
      </c>
      <c r="AQ580" s="189">
        <f t="shared" si="225"/>
        <v>0</v>
      </c>
      <c r="AR580" s="190">
        <f t="shared" si="226"/>
        <v>0</v>
      </c>
      <c r="AT580" s="188">
        <f t="shared" si="227"/>
        <v>0</v>
      </c>
      <c r="AU580" s="189">
        <f t="shared" si="228"/>
        <v>0</v>
      </c>
      <c r="AV580" s="189">
        <f t="shared" si="229"/>
        <v>0</v>
      </c>
      <c r="AW580" s="190">
        <f t="shared" si="230"/>
        <v>0</v>
      </c>
      <c r="AY580" s="188">
        <f t="shared" si="231"/>
        <v>0</v>
      </c>
      <c r="AZ580" s="189">
        <f t="shared" si="232"/>
        <v>0</v>
      </c>
      <c r="BA580" s="189">
        <f t="shared" si="233"/>
        <v>0</v>
      </c>
      <c r="BB580" s="190">
        <f t="shared" si="234"/>
        <v>0</v>
      </c>
      <c r="BD580" s="188">
        <f t="shared" si="235"/>
        <v>0</v>
      </c>
      <c r="BE580" s="189">
        <f t="shared" si="236"/>
        <v>0</v>
      </c>
      <c r="BF580" s="189">
        <f t="shared" si="237"/>
        <v>0</v>
      </c>
      <c r="BG580" s="190">
        <f t="shared" si="238"/>
        <v>0</v>
      </c>
      <c r="BH580" s="210"/>
      <c r="BI580" s="188">
        <f t="shared" si="239"/>
        <v>0</v>
      </c>
      <c r="BJ580" s="189">
        <f t="shared" si="240"/>
        <v>0</v>
      </c>
      <c r="BK580" s="189">
        <f t="shared" si="241"/>
        <v>0</v>
      </c>
      <c r="BL580" s="190">
        <f t="shared" si="242"/>
        <v>0</v>
      </c>
      <c r="BM580" s="210"/>
      <c r="BN580" s="188">
        <f t="shared" si="243"/>
        <v>0</v>
      </c>
      <c r="BO580" s="189">
        <f t="shared" si="244"/>
        <v>0</v>
      </c>
      <c r="BP580" s="189">
        <f t="shared" si="245"/>
        <v>0</v>
      </c>
      <c r="BQ580" s="190">
        <f t="shared" si="246"/>
        <v>0</v>
      </c>
      <c r="BR580" s="210"/>
      <c r="BS580" s="192">
        <f t="shared" si="247"/>
        <v>0</v>
      </c>
      <c r="BT580" s="215">
        <f t="shared" si="248"/>
        <v>0</v>
      </c>
      <c r="BU580" s="216">
        <f t="shared" si="249"/>
        <v>0</v>
      </c>
      <c r="BV580" s="217">
        <f t="shared" si="250"/>
        <v>0</v>
      </c>
      <c r="BX580" s="192">
        <f t="shared" si="251"/>
        <v>0</v>
      </c>
      <c r="BY580" s="215">
        <f t="shared" si="252"/>
        <v>0</v>
      </c>
      <c r="BZ580" s="216">
        <f t="shared" si="253"/>
        <v>0</v>
      </c>
      <c r="CA580" s="217">
        <f t="shared" si="254"/>
        <v>0</v>
      </c>
      <c r="CC580" s="192">
        <f t="shared" si="255"/>
        <v>0</v>
      </c>
      <c r="CD580" s="215">
        <f t="shared" si="256"/>
        <v>0</v>
      </c>
      <c r="CE580" s="216">
        <f t="shared" si="257"/>
        <v>0</v>
      </c>
      <c r="CF580" s="217">
        <f t="shared" si="258"/>
        <v>0</v>
      </c>
      <c r="CH580" s="197">
        <f t="shared" si="259"/>
        <v>0</v>
      </c>
      <c r="CI580" s="19" t="str">
        <f t="shared" si="260"/>
        <v/>
      </c>
      <c r="CJ580" s="197">
        <f t="shared" si="261"/>
        <v>0</v>
      </c>
      <c r="CK580"/>
      <c r="CL580" s="197">
        <f t="shared" si="262"/>
        <v>0</v>
      </c>
      <c r="CM580" s="19" t="str">
        <f t="shared" si="263"/>
        <v/>
      </c>
      <c r="CN580" s="197">
        <f t="shared" si="264"/>
        <v>0</v>
      </c>
      <c r="CP580" s="197">
        <f t="shared" si="265"/>
        <v>0</v>
      </c>
      <c r="CQ580" s="19" t="str">
        <f t="shared" si="266"/>
        <v/>
      </c>
      <c r="CR580" s="197">
        <f t="shared" si="267"/>
        <v>0</v>
      </c>
    </row>
    <row r="581" spans="1:96" ht="15" customHeight="1" thickBot="1">
      <c r="A581" s="85"/>
      <c r="B581" s="87"/>
      <c r="C581" s="63" t="s">
        <v>147</v>
      </c>
      <c r="D581" s="354" t="str">
        <f t="shared" si="213"/>
        <v/>
      </c>
      <c r="E581" s="355"/>
      <c r="F581" s="355"/>
      <c r="G581" s="355"/>
      <c r="H581" s="355"/>
      <c r="I581" s="356"/>
      <c r="J581" s="261" t="str">
        <f t="shared" si="214"/>
        <v/>
      </c>
      <c r="K581" s="261" t="str">
        <f t="shared" si="215"/>
        <v/>
      </c>
      <c r="L581" s="261" t="str">
        <f t="shared" si="216"/>
        <v/>
      </c>
      <c r="M581" s="2"/>
      <c r="N581" s="2"/>
      <c r="O581" s="2"/>
      <c r="P581" s="2"/>
      <c r="Q581" s="2"/>
      <c r="R581" s="2"/>
      <c r="S581" s="2"/>
      <c r="T581" s="2"/>
      <c r="U581" s="2"/>
      <c r="V581" s="2"/>
      <c r="W581" s="2"/>
      <c r="X581" s="2"/>
      <c r="Y581" s="2"/>
      <c r="Z581" s="2"/>
      <c r="AA581" s="2"/>
      <c r="AB581" s="2"/>
      <c r="AC581" s="2"/>
      <c r="AD581" s="2"/>
      <c r="AG581" s="197">
        <f t="shared" si="217"/>
        <v>21</v>
      </c>
      <c r="AH581" s="210">
        <f t="shared" si="218"/>
        <v>0</v>
      </c>
      <c r="AJ581" s="188">
        <f t="shared" si="219"/>
        <v>0</v>
      </c>
      <c r="AK581" s="189">
        <f t="shared" si="220"/>
        <v>0</v>
      </c>
      <c r="AL581" s="189">
        <f t="shared" si="221"/>
        <v>0</v>
      </c>
      <c r="AM581" s="190">
        <f t="shared" si="222"/>
        <v>0</v>
      </c>
      <c r="AN581" s="210"/>
      <c r="AO581" s="188">
        <f t="shared" si="223"/>
        <v>0</v>
      </c>
      <c r="AP581" s="189">
        <f t="shared" si="224"/>
        <v>0</v>
      </c>
      <c r="AQ581" s="189">
        <f t="shared" si="225"/>
        <v>0</v>
      </c>
      <c r="AR581" s="190">
        <f t="shared" si="226"/>
        <v>0</v>
      </c>
      <c r="AT581" s="188">
        <f t="shared" si="227"/>
        <v>0</v>
      </c>
      <c r="AU581" s="189">
        <f t="shared" si="228"/>
        <v>0</v>
      </c>
      <c r="AV581" s="189">
        <f t="shared" si="229"/>
        <v>0</v>
      </c>
      <c r="AW581" s="190">
        <f t="shared" si="230"/>
        <v>0</v>
      </c>
      <c r="AY581" s="188">
        <f t="shared" si="231"/>
        <v>0</v>
      </c>
      <c r="AZ581" s="189">
        <f t="shared" si="232"/>
        <v>0</v>
      </c>
      <c r="BA581" s="189">
        <f t="shared" si="233"/>
        <v>0</v>
      </c>
      <c r="BB581" s="190">
        <f t="shared" si="234"/>
        <v>0</v>
      </c>
      <c r="BD581" s="188">
        <f t="shared" si="235"/>
        <v>0</v>
      </c>
      <c r="BE581" s="189">
        <f t="shared" si="236"/>
        <v>0</v>
      </c>
      <c r="BF581" s="189">
        <f t="shared" si="237"/>
        <v>0</v>
      </c>
      <c r="BG581" s="190">
        <f t="shared" si="238"/>
        <v>0</v>
      </c>
      <c r="BH581" s="210"/>
      <c r="BI581" s="188">
        <f t="shared" si="239"/>
        <v>0</v>
      </c>
      <c r="BJ581" s="189">
        <f t="shared" si="240"/>
        <v>0</v>
      </c>
      <c r="BK581" s="189">
        <f t="shared" si="241"/>
        <v>0</v>
      </c>
      <c r="BL581" s="190">
        <f t="shared" si="242"/>
        <v>0</v>
      </c>
      <c r="BM581" s="210"/>
      <c r="BN581" s="188">
        <f t="shared" si="243"/>
        <v>0</v>
      </c>
      <c r="BO581" s="189">
        <f t="shared" si="244"/>
        <v>0</v>
      </c>
      <c r="BP581" s="189">
        <f t="shared" si="245"/>
        <v>0</v>
      </c>
      <c r="BQ581" s="190">
        <f t="shared" si="246"/>
        <v>0</v>
      </c>
      <c r="BR581" s="210"/>
      <c r="BS581" s="192">
        <f t="shared" si="247"/>
        <v>0</v>
      </c>
      <c r="BT581" s="215">
        <f t="shared" si="248"/>
        <v>0</v>
      </c>
      <c r="BU581" s="216">
        <f t="shared" si="249"/>
        <v>0</v>
      </c>
      <c r="BV581" s="217">
        <f t="shared" si="250"/>
        <v>0</v>
      </c>
      <c r="BX581" s="192">
        <f t="shared" si="251"/>
        <v>0</v>
      </c>
      <c r="BY581" s="215">
        <f t="shared" si="252"/>
        <v>0</v>
      </c>
      <c r="BZ581" s="216">
        <f t="shared" si="253"/>
        <v>0</v>
      </c>
      <c r="CA581" s="217">
        <f t="shared" si="254"/>
        <v>0</v>
      </c>
      <c r="CC581" s="192">
        <f t="shared" si="255"/>
        <v>0</v>
      </c>
      <c r="CD581" s="215">
        <f t="shared" si="256"/>
        <v>0</v>
      </c>
      <c r="CE581" s="216">
        <f t="shared" si="257"/>
        <v>0</v>
      </c>
      <c r="CF581" s="217">
        <f t="shared" si="258"/>
        <v>0</v>
      </c>
      <c r="CH581" s="197">
        <f t="shared" si="259"/>
        <v>0</v>
      </c>
      <c r="CI581" s="19" t="str">
        <f t="shared" si="260"/>
        <v/>
      </c>
      <c r="CJ581" s="197">
        <f t="shared" si="261"/>
        <v>0</v>
      </c>
      <c r="CK581"/>
      <c r="CL581" s="197">
        <f t="shared" si="262"/>
        <v>0</v>
      </c>
      <c r="CM581" s="19" t="str">
        <f t="shared" si="263"/>
        <v/>
      </c>
      <c r="CN581" s="197">
        <f t="shared" si="264"/>
        <v>0</v>
      </c>
      <c r="CP581" s="197">
        <f t="shared" si="265"/>
        <v>0</v>
      </c>
      <c r="CQ581" s="19" t="str">
        <f t="shared" si="266"/>
        <v/>
      </c>
      <c r="CR581" s="197">
        <f t="shared" si="267"/>
        <v>0</v>
      </c>
    </row>
    <row r="582" spans="1:96" ht="15" customHeight="1" thickBot="1">
      <c r="A582" s="85"/>
      <c r="B582" s="87"/>
      <c r="C582" s="63" t="s">
        <v>148</v>
      </c>
      <c r="D582" s="354" t="str">
        <f t="shared" si="213"/>
        <v/>
      </c>
      <c r="E582" s="355"/>
      <c r="F582" s="355"/>
      <c r="G582" s="355"/>
      <c r="H582" s="355"/>
      <c r="I582" s="356"/>
      <c r="J582" s="261" t="str">
        <f t="shared" si="214"/>
        <v/>
      </c>
      <c r="K582" s="261" t="str">
        <f t="shared" si="215"/>
        <v/>
      </c>
      <c r="L582" s="261" t="str">
        <f t="shared" si="216"/>
        <v/>
      </c>
      <c r="M582" s="2"/>
      <c r="N582" s="2"/>
      <c r="O582" s="2"/>
      <c r="P582" s="2"/>
      <c r="Q582" s="2"/>
      <c r="R582" s="2"/>
      <c r="S582" s="2"/>
      <c r="T582" s="2"/>
      <c r="U582" s="2"/>
      <c r="V582" s="2"/>
      <c r="W582" s="2"/>
      <c r="X582" s="2"/>
      <c r="Y582" s="2"/>
      <c r="Z582" s="2"/>
      <c r="AA582" s="2"/>
      <c r="AB582" s="2"/>
      <c r="AC582" s="2"/>
      <c r="AD582" s="2"/>
      <c r="AG582" s="197">
        <f t="shared" si="217"/>
        <v>21</v>
      </c>
      <c r="AH582" s="210">
        <f t="shared" si="218"/>
        <v>0</v>
      </c>
      <c r="AJ582" s="188">
        <f t="shared" si="219"/>
        <v>0</v>
      </c>
      <c r="AK582" s="189">
        <f t="shared" si="220"/>
        <v>0</v>
      </c>
      <c r="AL582" s="189">
        <f t="shared" si="221"/>
        <v>0</v>
      </c>
      <c r="AM582" s="190">
        <f t="shared" si="222"/>
        <v>0</v>
      </c>
      <c r="AN582" s="210"/>
      <c r="AO582" s="188">
        <f t="shared" si="223"/>
        <v>0</v>
      </c>
      <c r="AP582" s="189">
        <f t="shared" si="224"/>
        <v>0</v>
      </c>
      <c r="AQ582" s="189">
        <f t="shared" si="225"/>
        <v>0</v>
      </c>
      <c r="AR582" s="190">
        <f t="shared" si="226"/>
        <v>0</v>
      </c>
      <c r="AT582" s="188">
        <f t="shared" si="227"/>
        <v>0</v>
      </c>
      <c r="AU582" s="189">
        <f t="shared" si="228"/>
        <v>0</v>
      </c>
      <c r="AV582" s="189">
        <f t="shared" si="229"/>
        <v>0</v>
      </c>
      <c r="AW582" s="190">
        <f t="shared" si="230"/>
        <v>0</v>
      </c>
      <c r="AY582" s="188">
        <f t="shared" si="231"/>
        <v>0</v>
      </c>
      <c r="AZ582" s="189">
        <f t="shared" si="232"/>
        <v>0</v>
      </c>
      <c r="BA582" s="189">
        <f t="shared" si="233"/>
        <v>0</v>
      </c>
      <c r="BB582" s="190">
        <f t="shared" si="234"/>
        <v>0</v>
      </c>
      <c r="BD582" s="188">
        <f t="shared" si="235"/>
        <v>0</v>
      </c>
      <c r="BE582" s="189">
        <f t="shared" si="236"/>
        <v>0</v>
      </c>
      <c r="BF582" s="189">
        <f t="shared" si="237"/>
        <v>0</v>
      </c>
      <c r="BG582" s="190">
        <f t="shared" si="238"/>
        <v>0</v>
      </c>
      <c r="BH582" s="210"/>
      <c r="BI582" s="188">
        <f t="shared" si="239"/>
        <v>0</v>
      </c>
      <c r="BJ582" s="189">
        <f t="shared" si="240"/>
        <v>0</v>
      </c>
      <c r="BK582" s="189">
        <f t="shared" si="241"/>
        <v>0</v>
      </c>
      <c r="BL582" s="190">
        <f t="shared" si="242"/>
        <v>0</v>
      </c>
      <c r="BM582" s="210"/>
      <c r="BN582" s="188">
        <f t="shared" si="243"/>
        <v>0</v>
      </c>
      <c r="BO582" s="189">
        <f t="shared" si="244"/>
        <v>0</v>
      </c>
      <c r="BP582" s="189">
        <f t="shared" si="245"/>
        <v>0</v>
      </c>
      <c r="BQ582" s="190">
        <f t="shared" si="246"/>
        <v>0</v>
      </c>
      <c r="BR582" s="210"/>
      <c r="BS582" s="192">
        <f t="shared" si="247"/>
        <v>0</v>
      </c>
      <c r="BT582" s="215">
        <f t="shared" si="248"/>
        <v>0</v>
      </c>
      <c r="BU582" s="216">
        <f t="shared" si="249"/>
        <v>0</v>
      </c>
      <c r="BV582" s="217">
        <f t="shared" si="250"/>
        <v>0</v>
      </c>
      <c r="BX582" s="192">
        <f t="shared" si="251"/>
        <v>0</v>
      </c>
      <c r="BY582" s="215">
        <f t="shared" si="252"/>
        <v>0</v>
      </c>
      <c r="BZ582" s="216">
        <f t="shared" si="253"/>
        <v>0</v>
      </c>
      <c r="CA582" s="217">
        <f t="shared" si="254"/>
        <v>0</v>
      </c>
      <c r="CC582" s="192">
        <f t="shared" si="255"/>
        <v>0</v>
      </c>
      <c r="CD582" s="215">
        <f t="shared" si="256"/>
        <v>0</v>
      </c>
      <c r="CE582" s="216">
        <f t="shared" si="257"/>
        <v>0</v>
      </c>
      <c r="CF582" s="217">
        <f t="shared" si="258"/>
        <v>0</v>
      </c>
      <c r="CH582" s="197">
        <f t="shared" si="259"/>
        <v>0</v>
      </c>
      <c r="CI582" s="19" t="str">
        <f t="shared" si="260"/>
        <v/>
      </c>
      <c r="CJ582" s="197">
        <f t="shared" si="261"/>
        <v>0</v>
      </c>
      <c r="CK582"/>
      <c r="CL582" s="197">
        <f t="shared" si="262"/>
        <v>0</v>
      </c>
      <c r="CM582" s="19" t="str">
        <f t="shared" si="263"/>
        <v/>
      </c>
      <c r="CN582" s="197">
        <f t="shared" si="264"/>
        <v>0</v>
      </c>
      <c r="CP582" s="197">
        <f t="shared" si="265"/>
        <v>0</v>
      </c>
      <c r="CQ582" s="19" t="str">
        <f t="shared" si="266"/>
        <v/>
      </c>
      <c r="CR582" s="197">
        <f t="shared" si="267"/>
        <v>0</v>
      </c>
    </row>
    <row r="583" spans="1:96" ht="15" customHeight="1" thickBot="1">
      <c r="A583" s="85"/>
      <c r="B583" s="87"/>
      <c r="C583" s="63" t="s">
        <v>149</v>
      </c>
      <c r="D583" s="354" t="str">
        <f t="shared" si="213"/>
        <v/>
      </c>
      <c r="E583" s="355"/>
      <c r="F583" s="355"/>
      <c r="G583" s="355"/>
      <c r="H583" s="355"/>
      <c r="I583" s="356"/>
      <c r="J583" s="261" t="str">
        <f t="shared" si="214"/>
        <v/>
      </c>
      <c r="K583" s="261" t="str">
        <f t="shared" si="215"/>
        <v/>
      </c>
      <c r="L583" s="261" t="str">
        <f t="shared" si="216"/>
        <v/>
      </c>
      <c r="M583" s="2"/>
      <c r="N583" s="2"/>
      <c r="O583" s="2"/>
      <c r="P583" s="2"/>
      <c r="Q583" s="2"/>
      <c r="R583" s="2"/>
      <c r="S583" s="2"/>
      <c r="T583" s="2"/>
      <c r="U583" s="2"/>
      <c r="V583" s="2"/>
      <c r="W583" s="2"/>
      <c r="X583" s="2"/>
      <c r="Y583" s="2"/>
      <c r="Z583" s="2"/>
      <c r="AA583" s="2"/>
      <c r="AB583" s="2"/>
      <c r="AC583" s="2"/>
      <c r="AD583" s="2"/>
      <c r="AG583" s="197">
        <f t="shared" si="217"/>
        <v>21</v>
      </c>
      <c r="AH583" s="210">
        <f t="shared" si="218"/>
        <v>0</v>
      </c>
      <c r="AJ583" s="188">
        <f t="shared" si="219"/>
        <v>0</v>
      </c>
      <c r="AK583" s="189">
        <f t="shared" si="220"/>
        <v>0</v>
      </c>
      <c r="AL583" s="189">
        <f t="shared" si="221"/>
        <v>0</v>
      </c>
      <c r="AM583" s="190">
        <f t="shared" si="222"/>
        <v>0</v>
      </c>
      <c r="AN583" s="210"/>
      <c r="AO583" s="188">
        <f t="shared" si="223"/>
        <v>0</v>
      </c>
      <c r="AP583" s="189">
        <f t="shared" si="224"/>
        <v>0</v>
      </c>
      <c r="AQ583" s="189">
        <f t="shared" si="225"/>
        <v>0</v>
      </c>
      <c r="AR583" s="190">
        <f t="shared" si="226"/>
        <v>0</v>
      </c>
      <c r="AT583" s="188">
        <f t="shared" si="227"/>
        <v>0</v>
      </c>
      <c r="AU583" s="189">
        <f t="shared" si="228"/>
        <v>0</v>
      </c>
      <c r="AV583" s="189">
        <f t="shared" si="229"/>
        <v>0</v>
      </c>
      <c r="AW583" s="190">
        <f t="shared" si="230"/>
        <v>0</v>
      </c>
      <c r="AY583" s="188">
        <f t="shared" si="231"/>
        <v>0</v>
      </c>
      <c r="AZ583" s="189">
        <f t="shared" si="232"/>
        <v>0</v>
      </c>
      <c r="BA583" s="189">
        <f t="shared" si="233"/>
        <v>0</v>
      </c>
      <c r="BB583" s="190">
        <f t="shared" si="234"/>
        <v>0</v>
      </c>
      <c r="BD583" s="188">
        <f t="shared" si="235"/>
        <v>0</v>
      </c>
      <c r="BE583" s="189">
        <f t="shared" si="236"/>
        <v>0</v>
      </c>
      <c r="BF583" s="189">
        <f t="shared" si="237"/>
        <v>0</v>
      </c>
      <c r="BG583" s="190">
        <f t="shared" si="238"/>
        <v>0</v>
      </c>
      <c r="BH583" s="210"/>
      <c r="BI583" s="188">
        <f t="shared" si="239"/>
        <v>0</v>
      </c>
      <c r="BJ583" s="189">
        <f t="shared" si="240"/>
        <v>0</v>
      </c>
      <c r="BK583" s="189">
        <f t="shared" si="241"/>
        <v>0</v>
      </c>
      <c r="BL583" s="190">
        <f t="shared" si="242"/>
        <v>0</v>
      </c>
      <c r="BM583" s="210"/>
      <c r="BN583" s="188">
        <f t="shared" si="243"/>
        <v>0</v>
      </c>
      <c r="BO583" s="189">
        <f t="shared" si="244"/>
        <v>0</v>
      </c>
      <c r="BP583" s="189">
        <f t="shared" si="245"/>
        <v>0</v>
      </c>
      <c r="BQ583" s="190">
        <f t="shared" si="246"/>
        <v>0</v>
      </c>
      <c r="BR583" s="210"/>
      <c r="BS583" s="192">
        <f t="shared" si="247"/>
        <v>0</v>
      </c>
      <c r="BT583" s="215">
        <f t="shared" si="248"/>
        <v>0</v>
      </c>
      <c r="BU583" s="216">
        <f t="shared" si="249"/>
        <v>0</v>
      </c>
      <c r="BV583" s="217">
        <f t="shared" si="250"/>
        <v>0</v>
      </c>
      <c r="BX583" s="192">
        <f t="shared" si="251"/>
        <v>0</v>
      </c>
      <c r="BY583" s="215">
        <f t="shared" si="252"/>
        <v>0</v>
      </c>
      <c r="BZ583" s="216">
        <f t="shared" si="253"/>
        <v>0</v>
      </c>
      <c r="CA583" s="217">
        <f t="shared" si="254"/>
        <v>0</v>
      </c>
      <c r="CC583" s="192">
        <f t="shared" si="255"/>
        <v>0</v>
      </c>
      <c r="CD583" s="215">
        <f t="shared" si="256"/>
        <v>0</v>
      </c>
      <c r="CE583" s="216">
        <f t="shared" si="257"/>
        <v>0</v>
      </c>
      <c r="CF583" s="217">
        <f t="shared" si="258"/>
        <v>0</v>
      </c>
      <c r="CH583" s="197">
        <f t="shared" si="259"/>
        <v>0</v>
      </c>
      <c r="CI583" s="19" t="str">
        <f t="shared" si="260"/>
        <v/>
      </c>
      <c r="CJ583" s="197">
        <f t="shared" si="261"/>
        <v>0</v>
      </c>
      <c r="CK583"/>
      <c r="CL583" s="197">
        <f t="shared" si="262"/>
        <v>0</v>
      </c>
      <c r="CM583" s="19" t="str">
        <f t="shared" si="263"/>
        <v/>
      </c>
      <c r="CN583" s="197">
        <f t="shared" si="264"/>
        <v>0</v>
      </c>
      <c r="CP583" s="197">
        <f t="shared" si="265"/>
        <v>0</v>
      </c>
      <c r="CQ583" s="19" t="str">
        <f t="shared" si="266"/>
        <v/>
      </c>
      <c r="CR583" s="197">
        <f t="shared" si="267"/>
        <v>0</v>
      </c>
    </row>
    <row r="584" spans="1:96" ht="15" customHeight="1" thickBot="1">
      <c r="A584" s="85"/>
      <c r="B584" s="87"/>
      <c r="C584" s="63" t="s">
        <v>150</v>
      </c>
      <c r="D584" s="354" t="str">
        <f t="shared" si="213"/>
        <v/>
      </c>
      <c r="E584" s="355"/>
      <c r="F584" s="355"/>
      <c r="G584" s="355"/>
      <c r="H584" s="355"/>
      <c r="I584" s="356"/>
      <c r="J584" s="261" t="str">
        <f t="shared" si="214"/>
        <v/>
      </c>
      <c r="K584" s="261" t="str">
        <f t="shared" si="215"/>
        <v/>
      </c>
      <c r="L584" s="261" t="str">
        <f t="shared" si="216"/>
        <v/>
      </c>
      <c r="M584" s="2"/>
      <c r="N584" s="2"/>
      <c r="O584" s="2"/>
      <c r="P584" s="2"/>
      <c r="Q584" s="2"/>
      <c r="R584" s="2"/>
      <c r="S584" s="2"/>
      <c r="T584" s="2"/>
      <c r="U584" s="2"/>
      <c r="V584" s="2"/>
      <c r="W584" s="2"/>
      <c r="X584" s="2"/>
      <c r="Y584" s="2"/>
      <c r="Z584" s="2"/>
      <c r="AA584" s="2"/>
      <c r="AB584" s="2"/>
      <c r="AC584" s="2"/>
      <c r="AD584" s="2"/>
      <c r="AG584" s="197">
        <f t="shared" si="217"/>
        <v>21</v>
      </c>
      <c r="AH584" s="210">
        <f t="shared" si="218"/>
        <v>0</v>
      </c>
      <c r="AJ584" s="188">
        <f t="shared" si="219"/>
        <v>0</v>
      </c>
      <c r="AK584" s="189">
        <f t="shared" si="220"/>
        <v>0</v>
      </c>
      <c r="AL584" s="189">
        <f t="shared" si="221"/>
        <v>0</v>
      </c>
      <c r="AM584" s="190">
        <f t="shared" si="222"/>
        <v>0</v>
      </c>
      <c r="AN584" s="210"/>
      <c r="AO584" s="188">
        <f t="shared" si="223"/>
        <v>0</v>
      </c>
      <c r="AP584" s="189">
        <f t="shared" si="224"/>
        <v>0</v>
      </c>
      <c r="AQ584" s="189">
        <f t="shared" si="225"/>
        <v>0</v>
      </c>
      <c r="AR584" s="190">
        <f t="shared" si="226"/>
        <v>0</v>
      </c>
      <c r="AT584" s="188">
        <f t="shared" si="227"/>
        <v>0</v>
      </c>
      <c r="AU584" s="189">
        <f t="shared" si="228"/>
        <v>0</v>
      </c>
      <c r="AV584" s="189">
        <f t="shared" si="229"/>
        <v>0</v>
      </c>
      <c r="AW584" s="190">
        <f t="shared" si="230"/>
        <v>0</v>
      </c>
      <c r="AY584" s="188">
        <f t="shared" si="231"/>
        <v>0</v>
      </c>
      <c r="AZ584" s="189">
        <f t="shared" si="232"/>
        <v>0</v>
      </c>
      <c r="BA584" s="189">
        <f t="shared" si="233"/>
        <v>0</v>
      </c>
      <c r="BB584" s="190">
        <f t="shared" si="234"/>
        <v>0</v>
      </c>
      <c r="BD584" s="188">
        <f t="shared" si="235"/>
        <v>0</v>
      </c>
      <c r="BE584" s="189">
        <f t="shared" si="236"/>
        <v>0</v>
      </c>
      <c r="BF584" s="189">
        <f t="shared" si="237"/>
        <v>0</v>
      </c>
      <c r="BG584" s="190">
        <f t="shared" si="238"/>
        <v>0</v>
      </c>
      <c r="BH584" s="210"/>
      <c r="BI584" s="188">
        <f t="shared" si="239"/>
        <v>0</v>
      </c>
      <c r="BJ584" s="189">
        <f t="shared" si="240"/>
        <v>0</v>
      </c>
      <c r="BK584" s="189">
        <f t="shared" si="241"/>
        <v>0</v>
      </c>
      <c r="BL584" s="190">
        <f t="shared" si="242"/>
        <v>0</v>
      </c>
      <c r="BM584" s="210"/>
      <c r="BN584" s="188">
        <f t="shared" si="243"/>
        <v>0</v>
      </c>
      <c r="BO584" s="189">
        <f t="shared" si="244"/>
        <v>0</v>
      </c>
      <c r="BP584" s="189">
        <f t="shared" si="245"/>
        <v>0</v>
      </c>
      <c r="BQ584" s="190">
        <f t="shared" si="246"/>
        <v>0</v>
      </c>
      <c r="BR584" s="210"/>
      <c r="BS584" s="192">
        <f t="shared" si="247"/>
        <v>0</v>
      </c>
      <c r="BT584" s="215">
        <f t="shared" si="248"/>
        <v>0</v>
      </c>
      <c r="BU584" s="216">
        <f t="shared" si="249"/>
        <v>0</v>
      </c>
      <c r="BV584" s="217">
        <f t="shared" si="250"/>
        <v>0</v>
      </c>
      <c r="BX584" s="192">
        <f t="shared" si="251"/>
        <v>0</v>
      </c>
      <c r="BY584" s="215">
        <f t="shared" si="252"/>
        <v>0</v>
      </c>
      <c r="BZ584" s="216">
        <f t="shared" si="253"/>
        <v>0</v>
      </c>
      <c r="CA584" s="217">
        <f t="shared" si="254"/>
        <v>0</v>
      </c>
      <c r="CC584" s="192">
        <f t="shared" si="255"/>
        <v>0</v>
      </c>
      <c r="CD584" s="215">
        <f t="shared" si="256"/>
        <v>0</v>
      </c>
      <c r="CE584" s="216">
        <f t="shared" si="257"/>
        <v>0</v>
      </c>
      <c r="CF584" s="217">
        <f t="shared" si="258"/>
        <v>0</v>
      </c>
      <c r="CH584" s="197">
        <f t="shared" si="259"/>
        <v>0</v>
      </c>
      <c r="CI584" s="19" t="str">
        <f t="shared" si="260"/>
        <v/>
      </c>
      <c r="CJ584" s="197">
        <f t="shared" si="261"/>
        <v>0</v>
      </c>
      <c r="CK584"/>
      <c r="CL584" s="197">
        <f t="shared" si="262"/>
        <v>0</v>
      </c>
      <c r="CM584" s="19" t="str">
        <f t="shared" si="263"/>
        <v/>
      </c>
      <c r="CN584" s="197">
        <f t="shared" si="264"/>
        <v>0</v>
      </c>
      <c r="CP584" s="197">
        <f t="shared" si="265"/>
        <v>0</v>
      </c>
      <c r="CQ584" s="19" t="str">
        <f t="shared" si="266"/>
        <v/>
      </c>
      <c r="CR584" s="197">
        <f t="shared" si="267"/>
        <v>0</v>
      </c>
    </row>
    <row r="585" spans="1:96" ht="15" customHeight="1" thickBot="1">
      <c r="A585" s="85"/>
      <c r="B585" s="87"/>
      <c r="C585" s="63" t="s">
        <v>151</v>
      </c>
      <c r="D585" s="354" t="str">
        <f t="shared" si="213"/>
        <v/>
      </c>
      <c r="E585" s="355"/>
      <c r="F585" s="355"/>
      <c r="G585" s="355"/>
      <c r="H585" s="355"/>
      <c r="I585" s="356"/>
      <c r="J585" s="261" t="str">
        <f t="shared" si="214"/>
        <v/>
      </c>
      <c r="K585" s="261" t="str">
        <f t="shared" si="215"/>
        <v/>
      </c>
      <c r="L585" s="261" t="str">
        <f t="shared" si="216"/>
        <v/>
      </c>
      <c r="M585" s="2"/>
      <c r="N585" s="2"/>
      <c r="O585" s="2"/>
      <c r="P585" s="2"/>
      <c r="Q585" s="2"/>
      <c r="R585" s="2"/>
      <c r="S585" s="2"/>
      <c r="T585" s="2"/>
      <c r="U585" s="2"/>
      <c r="V585" s="2"/>
      <c r="W585" s="2"/>
      <c r="X585" s="2"/>
      <c r="Y585" s="2"/>
      <c r="Z585" s="2"/>
      <c r="AA585" s="2"/>
      <c r="AB585" s="2"/>
      <c r="AC585" s="2"/>
      <c r="AD585" s="2"/>
      <c r="AG585" s="197">
        <f t="shared" si="217"/>
        <v>21</v>
      </c>
      <c r="AH585" s="210">
        <f t="shared" si="218"/>
        <v>0</v>
      </c>
      <c r="AJ585" s="188">
        <f t="shared" si="219"/>
        <v>0</v>
      </c>
      <c r="AK585" s="189">
        <f t="shared" si="220"/>
        <v>0</v>
      </c>
      <c r="AL585" s="189">
        <f t="shared" si="221"/>
        <v>0</v>
      </c>
      <c r="AM585" s="190">
        <f t="shared" si="222"/>
        <v>0</v>
      </c>
      <c r="AN585" s="210"/>
      <c r="AO585" s="188">
        <f t="shared" si="223"/>
        <v>0</v>
      </c>
      <c r="AP585" s="189">
        <f t="shared" si="224"/>
        <v>0</v>
      </c>
      <c r="AQ585" s="189">
        <f t="shared" si="225"/>
        <v>0</v>
      </c>
      <c r="AR585" s="190">
        <f t="shared" si="226"/>
        <v>0</v>
      </c>
      <c r="AT585" s="188">
        <f t="shared" si="227"/>
        <v>0</v>
      </c>
      <c r="AU585" s="189">
        <f t="shared" si="228"/>
        <v>0</v>
      </c>
      <c r="AV585" s="189">
        <f t="shared" si="229"/>
        <v>0</v>
      </c>
      <c r="AW585" s="190">
        <f t="shared" si="230"/>
        <v>0</v>
      </c>
      <c r="AY585" s="188">
        <f t="shared" si="231"/>
        <v>0</v>
      </c>
      <c r="AZ585" s="189">
        <f t="shared" si="232"/>
        <v>0</v>
      </c>
      <c r="BA585" s="189">
        <f t="shared" si="233"/>
        <v>0</v>
      </c>
      <c r="BB585" s="190">
        <f t="shared" si="234"/>
        <v>0</v>
      </c>
      <c r="BD585" s="188">
        <f t="shared" si="235"/>
        <v>0</v>
      </c>
      <c r="BE585" s="189">
        <f t="shared" si="236"/>
        <v>0</v>
      </c>
      <c r="BF585" s="189">
        <f t="shared" si="237"/>
        <v>0</v>
      </c>
      <c r="BG585" s="190">
        <f t="shared" si="238"/>
        <v>0</v>
      </c>
      <c r="BH585" s="210"/>
      <c r="BI585" s="188">
        <f t="shared" si="239"/>
        <v>0</v>
      </c>
      <c r="BJ585" s="189">
        <f t="shared" si="240"/>
        <v>0</v>
      </c>
      <c r="BK585" s="189">
        <f t="shared" si="241"/>
        <v>0</v>
      </c>
      <c r="BL585" s="190">
        <f t="shared" si="242"/>
        <v>0</v>
      </c>
      <c r="BM585" s="210"/>
      <c r="BN585" s="188">
        <f t="shared" si="243"/>
        <v>0</v>
      </c>
      <c r="BO585" s="189">
        <f t="shared" si="244"/>
        <v>0</v>
      </c>
      <c r="BP585" s="189">
        <f t="shared" si="245"/>
        <v>0</v>
      </c>
      <c r="BQ585" s="190">
        <f t="shared" si="246"/>
        <v>0</v>
      </c>
      <c r="BR585" s="210"/>
      <c r="BS585" s="192">
        <f t="shared" si="247"/>
        <v>0</v>
      </c>
      <c r="BT585" s="215">
        <f t="shared" si="248"/>
        <v>0</v>
      </c>
      <c r="BU585" s="216">
        <f t="shared" si="249"/>
        <v>0</v>
      </c>
      <c r="BV585" s="217">
        <f t="shared" si="250"/>
        <v>0</v>
      </c>
      <c r="BX585" s="192">
        <f t="shared" si="251"/>
        <v>0</v>
      </c>
      <c r="BY585" s="215">
        <f t="shared" si="252"/>
        <v>0</v>
      </c>
      <c r="BZ585" s="216">
        <f t="shared" si="253"/>
        <v>0</v>
      </c>
      <c r="CA585" s="217">
        <f t="shared" si="254"/>
        <v>0</v>
      </c>
      <c r="CC585" s="192">
        <f t="shared" si="255"/>
        <v>0</v>
      </c>
      <c r="CD585" s="215">
        <f t="shared" si="256"/>
        <v>0</v>
      </c>
      <c r="CE585" s="216">
        <f t="shared" si="257"/>
        <v>0</v>
      </c>
      <c r="CF585" s="217">
        <f t="shared" si="258"/>
        <v>0</v>
      </c>
      <c r="CH585" s="197">
        <f t="shared" si="259"/>
        <v>0</v>
      </c>
      <c r="CI585" s="19" t="str">
        <f t="shared" si="260"/>
        <v/>
      </c>
      <c r="CJ585" s="197">
        <f t="shared" si="261"/>
        <v>0</v>
      </c>
      <c r="CK585"/>
      <c r="CL585" s="197">
        <f t="shared" si="262"/>
        <v>0</v>
      </c>
      <c r="CM585" s="19" t="str">
        <f t="shared" si="263"/>
        <v/>
      </c>
      <c r="CN585" s="197">
        <f t="shared" si="264"/>
        <v>0</v>
      </c>
      <c r="CP585" s="197">
        <f t="shared" si="265"/>
        <v>0</v>
      </c>
      <c r="CQ585" s="19" t="str">
        <f t="shared" si="266"/>
        <v/>
      </c>
      <c r="CR585" s="197">
        <f t="shared" si="267"/>
        <v>0</v>
      </c>
    </row>
    <row r="586" spans="1:96" ht="15" customHeight="1" thickBot="1">
      <c r="A586" s="85"/>
      <c r="B586" s="87"/>
      <c r="C586" s="63" t="s">
        <v>152</v>
      </c>
      <c r="D586" s="354" t="str">
        <f t="shared" si="213"/>
        <v/>
      </c>
      <c r="E586" s="355"/>
      <c r="F586" s="355"/>
      <c r="G586" s="355"/>
      <c r="H586" s="355"/>
      <c r="I586" s="356"/>
      <c r="J586" s="261" t="str">
        <f t="shared" si="214"/>
        <v/>
      </c>
      <c r="K586" s="261" t="str">
        <f t="shared" si="215"/>
        <v/>
      </c>
      <c r="L586" s="261" t="str">
        <f t="shared" si="216"/>
        <v/>
      </c>
      <c r="M586" s="2"/>
      <c r="N586" s="2"/>
      <c r="O586" s="2"/>
      <c r="P586" s="2"/>
      <c r="Q586" s="2"/>
      <c r="R586" s="2"/>
      <c r="S586" s="2"/>
      <c r="T586" s="2"/>
      <c r="U586" s="2"/>
      <c r="V586" s="2"/>
      <c r="W586" s="2"/>
      <c r="X586" s="2"/>
      <c r="Y586" s="2"/>
      <c r="Z586" s="2"/>
      <c r="AA586" s="2"/>
      <c r="AB586" s="2"/>
      <c r="AC586" s="2"/>
      <c r="AD586" s="2"/>
      <c r="AG586" s="197">
        <f t="shared" si="217"/>
        <v>21</v>
      </c>
      <c r="AH586" s="210">
        <f t="shared" si="218"/>
        <v>0</v>
      </c>
      <c r="AJ586" s="188">
        <f t="shared" si="219"/>
        <v>0</v>
      </c>
      <c r="AK586" s="189">
        <f t="shared" si="220"/>
        <v>0</v>
      </c>
      <c r="AL586" s="189">
        <f t="shared" si="221"/>
        <v>0</v>
      </c>
      <c r="AM586" s="190">
        <f t="shared" si="222"/>
        <v>0</v>
      </c>
      <c r="AN586" s="210"/>
      <c r="AO586" s="188">
        <f t="shared" si="223"/>
        <v>0</v>
      </c>
      <c r="AP586" s="189">
        <f t="shared" si="224"/>
        <v>0</v>
      </c>
      <c r="AQ586" s="189">
        <f t="shared" si="225"/>
        <v>0</v>
      </c>
      <c r="AR586" s="190">
        <f t="shared" si="226"/>
        <v>0</v>
      </c>
      <c r="AT586" s="188">
        <f t="shared" si="227"/>
        <v>0</v>
      </c>
      <c r="AU586" s="189">
        <f t="shared" si="228"/>
        <v>0</v>
      </c>
      <c r="AV586" s="189">
        <f t="shared" si="229"/>
        <v>0</v>
      </c>
      <c r="AW586" s="190">
        <f t="shared" si="230"/>
        <v>0</v>
      </c>
      <c r="AY586" s="188">
        <f t="shared" si="231"/>
        <v>0</v>
      </c>
      <c r="AZ586" s="189">
        <f t="shared" si="232"/>
        <v>0</v>
      </c>
      <c r="BA586" s="189">
        <f t="shared" si="233"/>
        <v>0</v>
      </c>
      <c r="BB586" s="190">
        <f t="shared" si="234"/>
        <v>0</v>
      </c>
      <c r="BD586" s="188">
        <f t="shared" si="235"/>
        <v>0</v>
      </c>
      <c r="BE586" s="189">
        <f t="shared" si="236"/>
        <v>0</v>
      </c>
      <c r="BF586" s="189">
        <f t="shared" si="237"/>
        <v>0</v>
      </c>
      <c r="BG586" s="190">
        <f t="shared" si="238"/>
        <v>0</v>
      </c>
      <c r="BH586" s="210"/>
      <c r="BI586" s="188">
        <f t="shared" si="239"/>
        <v>0</v>
      </c>
      <c r="BJ586" s="189">
        <f t="shared" si="240"/>
        <v>0</v>
      </c>
      <c r="BK586" s="189">
        <f t="shared" si="241"/>
        <v>0</v>
      </c>
      <c r="BL586" s="190">
        <f t="shared" si="242"/>
        <v>0</v>
      </c>
      <c r="BM586" s="210"/>
      <c r="BN586" s="188">
        <f t="shared" si="243"/>
        <v>0</v>
      </c>
      <c r="BO586" s="189">
        <f t="shared" si="244"/>
        <v>0</v>
      </c>
      <c r="BP586" s="189">
        <f t="shared" si="245"/>
        <v>0</v>
      </c>
      <c r="BQ586" s="190">
        <f t="shared" si="246"/>
        <v>0</v>
      </c>
      <c r="BR586" s="210"/>
      <c r="BS586" s="192">
        <f t="shared" si="247"/>
        <v>0</v>
      </c>
      <c r="BT586" s="215">
        <f t="shared" si="248"/>
        <v>0</v>
      </c>
      <c r="BU586" s="216">
        <f t="shared" si="249"/>
        <v>0</v>
      </c>
      <c r="BV586" s="217">
        <f t="shared" si="250"/>
        <v>0</v>
      </c>
      <c r="BX586" s="192">
        <f t="shared" si="251"/>
        <v>0</v>
      </c>
      <c r="BY586" s="215">
        <f t="shared" si="252"/>
        <v>0</v>
      </c>
      <c r="BZ586" s="216">
        <f t="shared" si="253"/>
        <v>0</v>
      </c>
      <c r="CA586" s="217">
        <f t="shared" si="254"/>
        <v>0</v>
      </c>
      <c r="CC586" s="192">
        <f t="shared" si="255"/>
        <v>0</v>
      </c>
      <c r="CD586" s="215">
        <f t="shared" si="256"/>
        <v>0</v>
      </c>
      <c r="CE586" s="216">
        <f t="shared" si="257"/>
        <v>0</v>
      </c>
      <c r="CF586" s="217">
        <f t="shared" si="258"/>
        <v>0</v>
      </c>
      <c r="CH586" s="197">
        <f t="shared" si="259"/>
        <v>0</v>
      </c>
      <c r="CI586" s="19" t="str">
        <f t="shared" si="260"/>
        <v/>
      </c>
      <c r="CJ586" s="197">
        <f t="shared" si="261"/>
        <v>0</v>
      </c>
      <c r="CK586"/>
      <c r="CL586" s="197">
        <f t="shared" si="262"/>
        <v>0</v>
      </c>
      <c r="CM586" s="19" t="str">
        <f t="shared" si="263"/>
        <v/>
      </c>
      <c r="CN586" s="197">
        <f t="shared" si="264"/>
        <v>0</v>
      </c>
      <c r="CP586" s="197">
        <f t="shared" si="265"/>
        <v>0</v>
      </c>
      <c r="CQ586" s="19" t="str">
        <f t="shared" si="266"/>
        <v/>
      </c>
      <c r="CR586" s="197">
        <f t="shared" si="267"/>
        <v>0</v>
      </c>
    </row>
    <row r="587" spans="1:96" ht="15" customHeight="1" thickBot="1">
      <c r="A587" s="85"/>
      <c r="B587" s="87"/>
      <c r="C587" s="63" t="s">
        <v>153</v>
      </c>
      <c r="D587" s="354" t="str">
        <f t="shared" si="213"/>
        <v/>
      </c>
      <c r="E587" s="355"/>
      <c r="F587" s="355"/>
      <c r="G587" s="355"/>
      <c r="H587" s="355"/>
      <c r="I587" s="356"/>
      <c r="J587" s="261" t="str">
        <f t="shared" si="214"/>
        <v/>
      </c>
      <c r="K587" s="261" t="str">
        <f t="shared" si="215"/>
        <v/>
      </c>
      <c r="L587" s="261" t="str">
        <f t="shared" si="216"/>
        <v/>
      </c>
      <c r="M587" s="2"/>
      <c r="N587" s="2"/>
      <c r="O587" s="2"/>
      <c r="P587" s="2"/>
      <c r="Q587" s="2"/>
      <c r="R587" s="2"/>
      <c r="S587" s="2"/>
      <c r="T587" s="2"/>
      <c r="U587" s="2"/>
      <c r="V587" s="2"/>
      <c r="W587" s="2"/>
      <c r="X587" s="2"/>
      <c r="Y587" s="2"/>
      <c r="Z587" s="2"/>
      <c r="AA587" s="2"/>
      <c r="AB587" s="2"/>
      <c r="AC587" s="2"/>
      <c r="AD587" s="2"/>
      <c r="AG587" s="197">
        <f t="shared" si="217"/>
        <v>21</v>
      </c>
      <c r="AH587" s="210">
        <f t="shared" si="218"/>
        <v>0</v>
      </c>
      <c r="AJ587" s="188">
        <f t="shared" si="219"/>
        <v>0</v>
      </c>
      <c r="AK587" s="189">
        <f t="shared" si="220"/>
        <v>0</v>
      </c>
      <c r="AL587" s="189">
        <f t="shared" si="221"/>
        <v>0</v>
      </c>
      <c r="AM587" s="190">
        <f t="shared" si="222"/>
        <v>0</v>
      </c>
      <c r="AN587" s="210"/>
      <c r="AO587" s="188">
        <f t="shared" si="223"/>
        <v>0</v>
      </c>
      <c r="AP587" s="189">
        <f t="shared" si="224"/>
        <v>0</v>
      </c>
      <c r="AQ587" s="189">
        <f t="shared" si="225"/>
        <v>0</v>
      </c>
      <c r="AR587" s="190">
        <f t="shared" si="226"/>
        <v>0</v>
      </c>
      <c r="AT587" s="188">
        <f t="shared" si="227"/>
        <v>0</v>
      </c>
      <c r="AU587" s="189">
        <f t="shared" si="228"/>
        <v>0</v>
      </c>
      <c r="AV587" s="189">
        <f t="shared" si="229"/>
        <v>0</v>
      </c>
      <c r="AW587" s="190">
        <f t="shared" si="230"/>
        <v>0</v>
      </c>
      <c r="AY587" s="188">
        <f t="shared" si="231"/>
        <v>0</v>
      </c>
      <c r="AZ587" s="189">
        <f t="shared" si="232"/>
        <v>0</v>
      </c>
      <c r="BA587" s="189">
        <f t="shared" si="233"/>
        <v>0</v>
      </c>
      <c r="BB587" s="190">
        <f t="shared" si="234"/>
        <v>0</v>
      </c>
      <c r="BD587" s="188">
        <f t="shared" si="235"/>
        <v>0</v>
      </c>
      <c r="BE587" s="189">
        <f t="shared" si="236"/>
        <v>0</v>
      </c>
      <c r="BF587" s="189">
        <f t="shared" si="237"/>
        <v>0</v>
      </c>
      <c r="BG587" s="190">
        <f t="shared" si="238"/>
        <v>0</v>
      </c>
      <c r="BH587" s="210"/>
      <c r="BI587" s="188">
        <f t="shared" si="239"/>
        <v>0</v>
      </c>
      <c r="BJ587" s="189">
        <f t="shared" si="240"/>
        <v>0</v>
      </c>
      <c r="BK587" s="189">
        <f t="shared" si="241"/>
        <v>0</v>
      </c>
      <c r="BL587" s="190">
        <f t="shared" si="242"/>
        <v>0</v>
      </c>
      <c r="BM587" s="210"/>
      <c r="BN587" s="188">
        <f t="shared" si="243"/>
        <v>0</v>
      </c>
      <c r="BO587" s="189">
        <f t="shared" si="244"/>
        <v>0</v>
      </c>
      <c r="BP587" s="189">
        <f t="shared" si="245"/>
        <v>0</v>
      </c>
      <c r="BQ587" s="190">
        <f t="shared" si="246"/>
        <v>0</v>
      </c>
      <c r="BR587" s="210"/>
      <c r="BS587" s="192">
        <f t="shared" si="247"/>
        <v>0</v>
      </c>
      <c r="BT587" s="215">
        <f t="shared" si="248"/>
        <v>0</v>
      </c>
      <c r="BU587" s="216">
        <f t="shared" si="249"/>
        <v>0</v>
      </c>
      <c r="BV587" s="217">
        <f t="shared" si="250"/>
        <v>0</v>
      </c>
      <c r="BX587" s="192">
        <f t="shared" si="251"/>
        <v>0</v>
      </c>
      <c r="BY587" s="215">
        <f t="shared" si="252"/>
        <v>0</v>
      </c>
      <c r="BZ587" s="216">
        <f t="shared" si="253"/>
        <v>0</v>
      </c>
      <c r="CA587" s="217">
        <f t="shared" si="254"/>
        <v>0</v>
      </c>
      <c r="CC587" s="192">
        <f t="shared" si="255"/>
        <v>0</v>
      </c>
      <c r="CD587" s="215">
        <f t="shared" si="256"/>
        <v>0</v>
      </c>
      <c r="CE587" s="216">
        <f t="shared" si="257"/>
        <v>0</v>
      </c>
      <c r="CF587" s="217">
        <f t="shared" si="258"/>
        <v>0</v>
      </c>
      <c r="CH587" s="197">
        <f t="shared" si="259"/>
        <v>0</v>
      </c>
      <c r="CI587" s="19" t="str">
        <f t="shared" si="260"/>
        <v/>
      </c>
      <c r="CJ587" s="197">
        <f t="shared" si="261"/>
        <v>0</v>
      </c>
      <c r="CK587"/>
      <c r="CL587" s="197">
        <f t="shared" si="262"/>
        <v>0</v>
      </c>
      <c r="CM587" s="19" t="str">
        <f t="shared" si="263"/>
        <v/>
      </c>
      <c r="CN587" s="197">
        <f t="shared" si="264"/>
        <v>0</v>
      </c>
      <c r="CP587" s="197">
        <f t="shared" si="265"/>
        <v>0</v>
      </c>
      <c r="CQ587" s="19" t="str">
        <f t="shared" si="266"/>
        <v/>
      </c>
      <c r="CR587" s="197">
        <f t="shared" si="267"/>
        <v>0</v>
      </c>
    </row>
    <row r="588" spans="1:96" ht="15" customHeight="1" thickBot="1">
      <c r="A588" s="85"/>
      <c r="B588" s="87"/>
      <c r="C588" s="63" t="s">
        <v>154</v>
      </c>
      <c r="D588" s="354" t="str">
        <f t="shared" si="213"/>
        <v/>
      </c>
      <c r="E588" s="355"/>
      <c r="F588" s="355"/>
      <c r="G588" s="355"/>
      <c r="H588" s="355"/>
      <c r="I588" s="356"/>
      <c r="J588" s="261" t="str">
        <f t="shared" si="214"/>
        <v/>
      </c>
      <c r="K588" s="261" t="str">
        <f t="shared" si="215"/>
        <v/>
      </c>
      <c r="L588" s="261" t="str">
        <f t="shared" si="216"/>
        <v/>
      </c>
      <c r="M588" s="2"/>
      <c r="N588" s="2"/>
      <c r="O588" s="2"/>
      <c r="P588" s="2"/>
      <c r="Q588" s="2"/>
      <c r="R588" s="2"/>
      <c r="S588" s="2"/>
      <c r="T588" s="2"/>
      <c r="U588" s="2"/>
      <c r="V588" s="2"/>
      <c r="W588" s="2"/>
      <c r="X588" s="2"/>
      <c r="Y588" s="2"/>
      <c r="Z588" s="2"/>
      <c r="AA588" s="2"/>
      <c r="AB588" s="2"/>
      <c r="AC588" s="2"/>
      <c r="AD588" s="2"/>
      <c r="AG588" s="197">
        <f t="shared" si="217"/>
        <v>21</v>
      </c>
      <c r="AH588" s="210">
        <f t="shared" si="218"/>
        <v>0</v>
      </c>
      <c r="AJ588" s="188">
        <f t="shared" si="219"/>
        <v>0</v>
      </c>
      <c r="AK588" s="189">
        <f t="shared" si="220"/>
        <v>0</v>
      </c>
      <c r="AL588" s="189">
        <f t="shared" si="221"/>
        <v>0</v>
      </c>
      <c r="AM588" s="190">
        <f t="shared" si="222"/>
        <v>0</v>
      </c>
      <c r="AN588" s="210"/>
      <c r="AO588" s="188">
        <f t="shared" si="223"/>
        <v>0</v>
      </c>
      <c r="AP588" s="189">
        <f t="shared" si="224"/>
        <v>0</v>
      </c>
      <c r="AQ588" s="189">
        <f t="shared" si="225"/>
        <v>0</v>
      </c>
      <c r="AR588" s="190">
        <f t="shared" si="226"/>
        <v>0</v>
      </c>
      <c r="AT588" s="188">
        <f t="shared" si="227"/>
        <v>0</v>
      </c>
      <c r="AU588" s="189">
        <f t="shared" si="228"/>
        <v>0</v>
      </c>
      <c r="AV588" s="189">
        <f t="shared" si="229"/>
        <v>0</v>
      </c>
      <c r="AW588" s="190">
        <f t="shared" si="230"/>
        <v>0</v>
      </c>
      <c r="AY588" s="188">
        <f t="shared" si="231"/>
        <v>0</v>
      </c>
      <c r="AZ588" s="189">
        <f t="shared" si="232"/>
        <v>0</v>
      </c>
      <c r="BA588" s="189">
        <f t="shared" si="233"/>
        <v>0</v>
      </c>
      <c r="BB588" s="190">
        <f t="shared" si="234"/>
        <v>0</v>
      </c>
      <c r="BD588" s="188">
        <f t="shared" si="235"/>
        <v>0</v>
      </c>
      <c r="BE588" s="189">
        <f t="shared" si="236"/>
        <v>0</v>
      </c>
      <c r="BF588" s="189">
        <f t="shared" si="237"/>
        <v>0</v>
      </c>
      <c r="BG588" s="190">
        <f t="shared" si="238"/>
        <v>0</v>
      </c>
      <c r="BH588" s="210"/>
      <c r="BI588" s="188">
        <f t="shared" si="239"/>
        <v>0</v>
      </c>
      <c r="BJ588" s="189">
        <f t="shared" si="240"/>
        <v>0</v>
      </c>
      <c r="BK588" s="189">
        <f t="shared" si="241"/>
        <v>0</v>
      </c>
      <c r="BL588" s="190">
        <f t="shared" si="242"/>
        <v>0</v>
      </c>
      <c r="BM588" s="210"/>
      <c r="BN588" s="188">
        <f t="shared" si="243"/>
        <v>0</v>
      </c>
      <c r="BO588" s="189">
        <f t="shared" si="244"/>
        <v>0</v>
      </c>
      <c r="BP588" s="189">
        <f t="shared" si="245"/>
        <v>0</v>
      </c>
      <c r="BQ588" s="190">
        <f t="shared" si="246"/>
        <v>0</v>
      </c>
      <c r="BR588" s="210"/>
      <c r="BS588" s="192">
        <f t="shared" si="247"/>
        <v>0</v>
      </c>
      <c r="BT588" s="215">
        <f t="shared" si="248"/>
        <v>0</v>
      </c>
      <c r="BU588" s="216">
        <f t="shared" si="249"/>
        <v>0</v>
      </c>
      <c r="BV588" s="217">
        <f t="shared" si="250"/>
        <v>0</v>
      </c>
      <c r="BX588" s="192">
        <f t="shared" si="251"/>
        <v>0</v>
      </c>
      <c r="BY588" s="215">
        <f t="shared" si="252"/>
        <v>0</v>
      </c>
      <c r="BZ588" s="216">
        <f t="shared" si="253"/>
        <v>0</v>
      </c>
      <c r="CA588" s="217">
        <f t="shared" si="254"/>
        <v>0</v>
      </c>
      <c r="CC588" s="192">
        <f t="shared" si="255"/>
        <v>0</v>
      </c>
      <c r="CD588" s="215">
        <f t="shared" si="256"/>
        <v>0</v>
      </c>
      <c r="CE588" s="216">
        <f t="shared" si="257"/>
        <v>0</v>
      </c>
      <c r="CF588" s="217">
        <f t="shared" si="258"/>
        <v>0</v>
      </c>
      <c r="CH588" s="197">
        <f t="shared" si="259"/>
        <v>0</v>
      </c>
      <c r="CI588" s="19" t="str">
        <f t="shared" si="260"/>
        <v/>
      </c>
      <c r="CJ588" s="197">
        <f t="shared" si="261"/>
        <v>0</v>
      </c>
      <c r="CK588"/>
      <c r="CL588" s="197">
        <f t="shared" si="262"/>
        <v>0</v>
      </c>
      <c r="CM588" s="19" t="str">
        <f t="shared" si="263"/>
        <v/>
      </c>
      <c r="CN588" s="197">
        <f t="shared" si="264"/>
        <v>0</v>
      </c>
      <c r="CP588" s="197">
        <f t="shared" si="265"/>
        <v>0</v>
      </c>
      <c r="CQ588" s="19" t="str">
        <f t="shared" si="266"/>
        <v/>
      </c>
      <c r="CR588" s="197">
        <f t="shared" si="267"/>
        <v>0</v>
      </c>
    </row>
    <row r="589" spans="1:96" ht="15" customHeight="1" thickBot="1">
      <c r="A589" s="85"/>
      <c r="B589" s="87"/>
      <c r="C589" s="63" t="s">
        <v>155</v>
      </c>
      <c r="D589" s="354" t="str">
        <f t="shared" si="213"/>
        <v/>
      </c>
      <c r="E589" s="355"/>
      <c r="F589" s="355"/>
      <c r="G589" s="355"/>
      <c r="H589" s="355"/>
      <c r="I589" s="356"/>
      <c r="J589" s="261" t="str">
        <f t="shared" si="214"/>
        <v/>
      </c>
      <c r="K589" s="261" t="str">
        <f t="shared" si="215"/>
        <v/>
      </c>
      <c r="L589" s="261" t="str">
        <f t="shared" si="216"/>
        <v/>
      </c>
      <c r="M589" s="2"/>
      <c r="N589" s="2"/>
      <c r="O589" s="2"/>
      <c r="P589" s="2"/>
      <c r="Q589" s="2"/>
      <c r="R589" s="2"/>
      <c r="S589" s="2"/>
      <c r="T589" s="2"/>
      <c r="U589" s="2"/>
      <c r="V589" s="2"/>
      <c r="W589" s="2"/>
      <c r="X589" s="2"/>
      <c r="Y589" s="2"/>
      <c r="Z589" s="2"/>
      <c r="AA589" s="2"/>
      <c r="AB589" s="2"/>
      <c r="AC589" s="2"/>
      <c r="AD589" s="2"/>
      <c r="AG589" s="197">
        <f t="shared" si="217"/>
        <v>21</v>
      </c>
      <c r="AH589" s="210">
        <f t="shared" si="218"/>
        <v>0</v>
      </c>
      <c r="AJ589" s="188">
        <f t="shared" si="219"/>
        <v>0</v>
      </c>
      <c r="AK589" s="189">
        <f t="shared" si="220"/>
        <v>0</v>
      </c>
      <c r="AL589" s="189">
        <f t="shared" si="221"/>
        <v>0</v>
      </c>
      <c r="AM589" s="190">
        <f t="shared" si="222"/>
        <v>0</v>
      </c>
      <c r="AN589" s="210"/>
      <c r="AO589" s="188">
        <f t="shared" si="223"/>
        <v>0</v>
      </c>
      <c r="AP589" s="189">
        <f t="shared" si="224"/>
        <v>0</v>
      </c>
      <c r="AQ589" s="189">
        <f t="shared" si="225"/>
        <v>0</v>
      </c>
      <c r="AR589" s="190">
        <f t="shared" si="226"/>
        <v>0</v>
      </c>
      <c r="AT589" s="188">
        <f t="shared" si="227"/>
        <v>0</v>
      </c>
      <c r="AU589" s="189">
        <f t="shared" si="228"/>
        <v>0</v>
      </c>
      <c r="AV589" s="189">
        <f t="shared" si="229"/>
        <v>0</v>
      </c>
      <c r="AW589" s="190">
        <f t="shared" si="230"/>
        <v>0</v>
      </c>
      <c r="AY589" s="188">
        <f t="shared" si="231"/>
        <v>0</v>
      </c>
      <c r="AZ589" s="189">
        <f t="shared" si="232"/>
        <v>0</v>
      </c>
      <c r="BA589" s="189">
        <f t="shared" si="233"/>
        <v>0</v>
      </c>
      <c r="BB589" s="190">
        <f t="shared" si="234"/>
        <v>0</v>
      </c>
      <c r="BD589" s="188">
        <f t="shared" si="235"/>
        <v>0</v>
      </c>
      <c r="BE589" s="189">
        <f t="shared" si="236"/>
        <v>0</v>
      </c>
      <c r="BF589" s="189">
        <f t="shared" si="237"/>
        <v>0</v>
      </c>
      <c r="BG589" s="190">
        <f t="shared" si="238"/>
        <v>0</v>
      </c>
      <c r="BH589" s="210"/>
      <c r="BI589" s="188">
        <f t="shared" si="239"/>
        <v>0</v>
      </c>
      <c r="BJ589" s="189">
        <f t="shared" si="240"/>
        <v>0</v>
      </c>
      <c r="BK589" s="189">
        <f t="shared" si="241"/>
        <v>0</v>
      </c>
      <c r="BL589" s="190">
        <f t="shared" si="242"/>
        <v>0</v>
      </c>
      <c r="BM589" s="210"/>
      <c r="BN589" s="188">
        <f t="shared" si="243"/>
        <v>0</v>
      </c>
      <c r="BO589" s="189">
        <f t="shared" si="244"/>
        <v>0</v>
      </c>
      <c r="BP589" s="189">
        <f t="shared" si="245"/>
        <v>0</v>
      </c>
      <c r="BQ589" s="190">
        <f t="shared" si="246"/>
        <v>0</v>
      </c>
      <c r="BR589" s="210"/>
      <c r="BS589" s="192">
        <f t="shared" si="247"/>
        <v>0</v>
      </c>
      <c r="BT589" s="215">
        <f t="shared" si="248"/>
        <v>0</v>
      </c>
      <c r="BU589" s="216">
        <f t="shared" si="249"/>
        <v>0</v>
      </c>
      <c r="BV589" s="217">
        <f t="shared" si="250"/>
        <v>0</v>
      </c>
      <c r="BX589" s="192">
        <f t="shared" si="251"/>
        <v>0</v>
      </c>
      <c r="BY589" s="215">
        <f t="shared" si="252"/>
        <v>0</v>
      </c>
      <c r="BZ589" s="216">
        <f t="shared" si="253"/>
        <v>0</v>
      </c>
      <c r="CA589" s="217">
        <f t="shared" si="254"/>
        <v>0</v>
      </c>
      <c r="CC589" s="192">
        <f t="shared" si="255"/>
        <v>0</v>
      </c>
      <c r="CD589" s="215">
        <f t="shared" si="256"/>
        <v>0</v>
      </c>
      <c r="CE589" s="216">
        <f t="shared" si="257"/>
        <v>0</v>
      </c>
      <c r="CF589" s="217">
        <f t="shared" si="258"/>
        <v>0</v>
      </c>
      <c r="CH589" s="197">
        <f t="shared" si="259"/>
        <v>0</v>
      </c>
      <c r="CI589" s="19" t="str">
        <f t="shared" si="260"/>
        <v/>
      </c>
      <c r="CJ589" s="197">
        <f t="shared" si="261"/>
        <v>0</v>
      </c>
      <c r="CK589"/>
      <c r="CL589" s="197">
        <f t="shared" si="262"/>
        <v>0</v>
      </c>
      <c r="CM589" s="19" t="str">
        <f t="shared" si="263"/>
        <v/>
      </c>
      <c r="CN589" s="197">
        <f t="shared" si="264"/>
        <v>0</v>
      </c>
      <c r="CP589" s="197">
        <f t="shared" si="265"/>
        <v>0</v>
      </c>
      <c r="CQ589" s="19" t="str">
        <f t="shared" si="266"/>
        <v/>
      </c>
      <c r="CR589" s="197">
        <f t="shared" si="267"/>
        <v>0</v>
      </c>
    </row>
    <row r="590" spans="1:96" ht="15" customHeight="1" thickBot="1">
      <c r="A590" s="85"/>
      <c r="B590" s="87"/>
      <c r="C590" s="63" t="s">
        <v>156</v>
      </c>
      <c r="D590" s="354" t="str">
        <f t="shared" si="213"/>
        <v/>
      </c>
      <c r="E590" s="355"/>
      <c r="F590" s="355"/>
      <c r="G590" s="355"/>
      <c r="H590" s="355"/>
      <c r="I590" s="356"/>
      <c r="J590" s="261" t="str">
        <f t="shared" si="214"/>
        <v/>
      </c>
      <c r="K590" s="261" t="str">
        <f t="shared" si="215"/>
        <v/>
      </c>
      <c r="L590" s="261" t="str">
        <f t="shared" si="216"/>
        <v/>
      </c>
      <c r="M590" s="2"/>
      <c r="N590" s="2"/>
      <c r="O590" s="2"/>
      <c r="P590" s="2"/>
      <c r="Q590" s="2"/>
      <c r="R590" s="2"/>
      <c r="S590" s="2"/>
      <c r="T590" s="2"/>
      <c r="U590" s="2"/>
      <c r="V590" s="2"/>
      <c r="W590" s="2"/>
      <c r="X590" s="2"/>
      <c r="Y590" s="2"/>
      <c r="Z590" s="2"/>
      <c r="AA590" s="2"/>
      <c r="AB590" s="2"/>
      <c r="AC590" s="2"/>
      <c r="AD590" s="2"/>
      <c r="AG590" s="197">
        <f t="shared" si="217"/>
        <v>21</v>
      </c>
      <c r="AH590" s="210">
        <f t="shared" si="218"/>
        <v>0</v>
      </c>
      <c r="AJ590" s="188">
        <f t="shared" si="219"/>
        <v>0</v>
      </c>
      <c r="AK590" s="189">
        <f t="shared" si="220"/>
        <v>0</v>
      </c>
      <c r="AL590" s="189">
        <f t="shared" si="221"/>
        <v>0</v>
      </c>
      <c r="AM590" s="190">
        <f t="shared" si="222"/>
        <v>0</v>
      </c>
      <c r="AN590" s="210"/>
      <c r="AO590" s="188">
        <f t="shared" si="223"/>
        <v>0</v>
      </c>
      <c r="AP590" s="189">
        <f t="shared" si="224"/>
        <v>0</v>
      </c>
      <c r="AQ590" s="189">
        <f t="shared" si="225"/>
        <v>0</v>
      </c>
      <c r="AR590" s="190">
        <f t="shared" si="226"/>
        <v>0</v>
      </c>
      <c r="AT590" s="188">
        <f t="shared" si="227"/>
        <v>0</v>
      </c>
      <c r="AU590" s="189">
        <f t="shared" si="228"/>
        <v>0</v>
      </c>
      <c r="AV590" s="189">
        <f t="shared" si="229"/>
        <v>0</v>
      </c>
      <c r="AW590" s="190">
        <f t="shared" si="230"/>
        <v>0</v>
      </c>
      <c r="AY590" s="188">
        <f t="shared" si="231"/>
        <v>0</v>
      </c>
      <c r="AZ590" s="189">
        <f t="shared" si="232"/>
        <v>0</v>
      </c>
      <c r="BA590" s="189">
        <f t="shared" si="233"/>
        <v>0</v>
      </c>
      <c r="BB590" s="190">
        <f t="shared" si="234"/>
        <v>0</v>
      </c>
      <c r="BD590" s="188">
        <f t="shared" si="235"/>
        <v>0</v>
      </c>
      <c r="BE590" s="189">
        <f t="shared" si="236"/>
        <v>0</v>
      </c>
      <c r="BF590" s="189">
        <f t="shared" si="237"/>
        <v>0</v>
      </c>
      <c r="BG590" s="190">
        <f t="shared" si="238"/>
        <v>0</v>
      </c>
      <c r="BH590" s="210"/>
      <c r="BI590" s="188">
        <f t="shared" si="239"/>
        <v>0</v>
      </c>
      <c r="BJ590" s="189">
        <f t="shared" si="240"/>
        <v>0</v>
      </c>
      <c r="BK590" s="189">
        <f t="shared" si="241"/>
        <v>0</v>
      </c>
      <c r="BL590" s="190">
        <f t="shared" si="242"/>
        <v>0</v>
      </c>
      <c r="BM590" s="210"/>
      <c r="BN590" s="188">
        <f t="shared" si="243"/>
        <v>0</v>
      </c>
      <c r="BO590" s="189">
        <f t="shared" si="244"/>
        <v>0</v>
      </c>
      <c r="BP590" s="189">
        <f t="shared" si="245"/>
        <v>0</v>
      </c>
      <c r="BQ590" s="190">
        <f t="shared" si="246"/>
        <v>0</v>
      </c>
      <c r="BR590" s="210"/>
      <c r="BS590" s="192">
        <f t="shared" si="247"/>
        <v>0</v>
      </c>
      <c r="BT590" s="215">
        <f t="shared" si="248"/>
        <v>0</v>
      </c>
      <c r="BU590" s="216">
        <f t="shared" si="249"/>
        <v>0</v>
      </c>
      <c r="BV590" s="217">
        <f t="shared" si="250"/>
        <v>0</v>
      </c>
      <c r="BX590" s="192">
        <f t="shared" si="251"/>
        <v>0</v>
      </c>
      <c r="BY590" s="215">
        <f t="shared" si="252"/>
        <v>0</v>
      </c>
      <c r="BZ590" s="216">
        <f t="shared" si="253"/>
        <v>0</v>
      </c>
      <c r="CA590" s="217">
        <f t="shared" si="254"/>
        <v>0</v>
      </c>
      <c r="CC590" s="192">
        <f t="shared" si="255"/>
        <v>0</v>
      </c>
      <c r="CD590" s="215">
        <f t="shared" si="256"/>
        <v>0</v>
      </c>
      <c r="CE590" s="216">
        <f t="shared" si="257"/>
        <v>0</v>
      </c>
      <c r="CF590" s="217">
        <f t="shared" si="258"/>
        <v>0</v>
      </c>
      <c r="CH590" s="197">
        <f t="shared" si="259"/>
        <v>0</v>
      </c>
      <c r="CI590" s="19" t="str">
        <f t="shared" si="260"/>
        <v/>
      </c>
      <c r="CJ590" s="197">
        <f t="shared" si="261"/>
        <v>0</v>
      </c>
      <c r="CK590"/>
      <c r="CL590" s="197">
        <f t="shared" si="262"/>
        <v>0</v>
      </c>
      <c r="CM590" s="19" t="str">
        <f t="shared" si="263"/>
        <v/>
      </c>
      <c r="CN590" s="197">
        <f t="shared" si="264"/>
        <v>0</v>
      </c>
      <c r="CP590" s="197">
        <f t="shared" si="265"/>
        <v>0</v>
      </c>
      <c r="CQ590" s="19" t="str">
        <f t="shared" si="266"/>
        <v/>
      </c>
      <c r="CR590" s="197">
        <f t="shared" si="267"/>
        <v>0</v>
      </c>
    </row>
    <row r="591" spans="1:96" ht="15" customHeight="1" thickBot="1">
      <c r="A591" s="85"/>
      <c r="B591" s="87"/>
      <c r="C591" s="63" t="s">
        <v>157</v>
      </c>
      <c r="D591" s="354" t="str">
        <f t="shared" si="213"/>
        <v/>
      </c>
      <c r="E591" s="355"/>
      <c r="F591" s="355"/>
      <c r="G591" s="355"/>
      <c r="H591" s="355"/>
      <c r="I591" s="356"/>
      <c r="J591" s="261" t="str">
        <f t="shared" si="214"/>
        <v/>
      </c>
      <c r="K591" s="261" t="str">
        <f t="shared" si="215"/>
        <v/>
      </c>
      <c r="L591" s="261" t="str">
        <f t="shared" si="216"/>
        <v/>
      </c>
      <c r="M591" s="2"/>
      <c r="N591" s="2"/>
      <c r="O591" s="2"/>
      <c r="P591" s="2"/>
      <c r="Q591" s="2"/>
      <c r="R591" s="2"/>
      <c r="S591" s="2"/>
      <c r="T591" s="2"/>
      <c r="U591" s="2"/>
      <c r="V591" s="2"/>
      <c r="W591" s="2"/>
      <c r="X591" s="2"/>
      <c r="Y591" s="2"/>
      <c r="Z591" s="2"/>
      <c r="AA591" s="2"/>
      <c r="AB591" s="2"/>
      <c r="AC591" s="2"/>
      <c r="AD591" s="2"/>
      <c r="AG591" s="197">
        <f t="shared" si="217"/>
        <v>21</v>
      </c>
      <c r="AH591" s="210">
        <f t="shared" si="218"/>
        <v>0</v>
      </c>
      <c r="AJ591" s="188">
        <f t="shared" si="219"/>
        <v>0</v>
      </c>
      <c r="AK591" s="189">
        <f t="shared" si="220"/>
        <v>0</v>
      </c>
      <c r="AL591" s="189">
        <f t="shared" si="221"/>
        <v>0</v>
      </c>
      <c r="AM591" s="190">
        <f t="shared" si="222"/>
        <v>0</v>
      </c>
      <c r="AN591" s="210"/>
      <c r="AO591" s="188">
        <f t="shared" si="223"/>
        <v>0</v>
      </c>
      <c r="AP591" s="189">
        <f t="shared" si="224"/>
        <v>0</v>
      </c>
      <c r="AQ591" s="189">
        <f t="shared" si="225"/>
        <v>0</v>
      </c>
      <c r="AR591" s="190">
        <f t="shared" si="226"/>
        <v>0</v>
      </c>
      <c r="AT591" s="188">
        <f t="shared" si="227"/>
        <v>0</v>
      </c>
      <c r="AU591" s="189">
        <f t="shared" si="228"/>
        <v>0</v>
      </c>
      <c r="AV591" s="189">
        <f t="shared" si="229"/>
        <v>0</v>
      </c>
      <c r="AW591" s="190">
        <f t="shared" si="230"/>
        <v>0</v>
      </c>
      <c r="AY591" s="188">
        <f t="shared" si="231"/>
        <v>0</v>
      </c>
      <c r="AZ591" s="189">
        <f t="shared" si="232"/>
        <v>0</v>
      </c>
      <c r="BA591" s="189">
        <f t="shared" si="233"/>
        <v>0</v>
      </c>
      <c r="BB591" s="190">
        <f t="shared" si="234"/>
        <v>0</v>
      </c>
      <c r="BD591" s="188">
        <f t="shared" si="235"/>
        <v>0</v>
      </c>
      <c r="BE591" s="189">
        <f t="shared" si="236"/>
        <v>0</v>
      </c>
      <c r="BF591" s="189">
        <f t="shared" si="237"/>
        <v>0</v>
      </c>
      <c r="BG591" s="190">
        <f t="shared" si="238"/>
        <v>0</v>
      </c>
      <c r="BH591" s="210"/>
      <c r="BI591" s="188">
        <f t="shared" si="239"/>
        <v>0</v>
      </c>
      <c r="BJ591" s="189">
        <f t="shared" si="240"/>
        <v>0</v>
      </c>
      <c r="BK591" s="189">
        <f t="shared" si="241"/>
        <v>0</v>
      </c>
      <c r="BL591" s="190">
        <f t="shared" si="242"/>
        <v>0</v>
      </c>
      <c r="BM591" s="210"/>
      <c r="BN591" s="188">
        <f t="shared" si="243"/>
        <v>0</v>
      </c>
      <c r="BO591" s="189">
        <f t="shared" si="244"/>
        <v>0</v>
      </c>
      <c r="BP591" s="189">
        <f t="shared" si="245"/>
        <v>0</v>
      </c>
      <c r="BQ591" s="190">
        <f t="shared" si="246"/>
        <v>0</v>
      </c>
      <c r="BR591" s="210"/>
      <c r="BS591" s="192">
        <f t="shared" si="247"/>
        <v>0</v>
      </c>
      <c r="BT591" s="215">
        <f t="shared" si="248"/>
        <v>0</v>
      </c>
      <c r="BU591" s="216">
        <f t="shared" si="249"/>
        <v>0</v>
      </c>
      <c r="BV591" s="217">
        <f t="shared" si="250"/>
        <v>0</v>
      </c>
      <c r="BX591" s="192">
        <f t="shared" si="251"/>
        <v>0</v>
      </c>
      <c r="BY591" s="215">
        <f t="shared" si="252"/>
        <v>0</v>
      </c>
      <c r="BZ591" s="216">
        <f t="shared" si="253"/>
        <v>0</v>
      </c>
      <c r="CA591" s="217">
        <f t="shared" si="254"/>
        <v>0</v>
      </c>
      <c r="CC591" s="192">
        <f t="shared" si="255"/>
        <v>0</v>
      </c>
      <c r="CD591" s="215">
        <f t="shared" si="256"/>
        <v>0</v>
      </c>
      <c r="CE591" s="216">
        <f t="shared" si="257"/>
        <v>0</v>
      </c>
      <c r="CF591" s="217">
        <f t="shared" si="258"/>
        <v>0</v>
      </c>
      <c r="CH591" s="197">
        <f t="shared" si="259"/>
        <v>0</v>
      </c>
      <c r="CI591" s="19" t="str">
        <f t="shared" si="260"/>
        <v/>
      </c>
      <c r="CJ591" s="197">
        <f t="shared" si="261"/>
        <v>0</v>
      </c>
      <c r="CK591"/>
      <c r="CL591" s="197">
        <f t="shared" si="262"/>
        <v>0</v>
      </c>
      <c r="CM591" s="19" t="str">
        <f t="shared" si="263"/>
        <v/>
      </c>
      <c r="CN591" s="197">
        <f t="shared" si="264"/>
        <v>0</v>
      </c>
      <c r="CP591" s="197">
        <f t="shared" si="265"/>
        <v>0</v>
      </c>
      <c r="CQ591" s="19" t="str">
        <f t="shared" si="266"/>
        <v/>
      </c>
      <c r="CR591" s="197">
        <f t="shared" si="267"/>
        <v>0</v>
      </c>
    </row>
    <row r="592" spans="1:96" ht="15" customHeight="1" thickBot="1">
      <c r="A592" s="85"/>
      <c r="B592" s="87"/>
      <c r="C592" s="63" t="s">
        <v>158</v>
      </c>
      <c r="D592" s="354" t="str">
        <f t="shared" si="213"/>
        <v/>
      </c>
      <c r="E592" s="355"/>
      <c r="F592" s="355"/>
      <c r="G592" s="355"/>
      <c r="H592" s="355"/>
      <c r="I592" s="356"/>
      <c r="J592" s="261" t="str">
        <f t="shared" si="214"/>
        <v/>
      </c>
      <c r="K592" s="261" t="str">
        <f t="shared" si="215"/>
        <v/>
      </c>
      <c r="L592" s="261" t="str">
        <f t="shared" si="216"/>
        <v/>
      </c>
      <c r="M592" s="2"/>
      <c r="N592" s="2"/>
      <c r="O592" s="2"/>
      <c r="P592" s="2"/>
      <c r="Q592" s="2"/>
      <c r="R592" s="2"/>
      <c r="S592" s="2"/>
      <c r="T592" s="2"/>
      <c r="U592" s="2"/>
      <c r="V592" s="2"/>
      <c r="W592" s="2"/>
      <c r="X592" s="2"/>
      <c r="Y592" s="2"/>
      <c r="Z592" s="2"/>
      <c r="AA592" s="2"/>
      <c r="AB592" s="2"/>
      <c r="AC592" s="2"/>
      <c r="AD592" s="2"/>
      <c r="AG592" s="197">
        <f t="shared" si="217"/>
        <v>21</v>
      </c>
      <c r="AH592" s="210">
        <f t="shared" si="218"/>
        <v>0</v>
      </c>
      <c r="AJ592" s="188">
        <f t="shared" si="219"/>
        <v>0</v>
      </c>
      <c r="AK592" s="189">
        <f t="shared" si="220"/>
        <v>0</v>
      </c>
      <c r="AL592" s="189">
        <f t="shared" si="221"/>
        <v>0</v>
      </c>
      <c r="AM592" s="190">
        <f t="shared" si="222"/>
        <v>0</v>
      </c>
      <c r="AN592" s="210"/>
      <c r="AO592" s="188">
        <f t="shared" si="223"/>
        <v>0</v>
      </c>
      <c r="AP592" s="189">
        <f t="shared" si="224"/>
        <v>0</v>
      </c>
      <c r="AQ592" s="189">
        <f t="shared" si="225"/>
        <v>0</v>
      </c>
      <c r="AR592" s="190">
        <f t="shared" si="226"/>
        <v>0</v>
      </c>
      <c r="AT592" s="188">
        <f t="shared" si="227"/>
        <v>0</v>
      </c>
      <c r="AU592" s="189">
        <f t="shared" si="228"/>
        <v>0</v>
      </c>
      <c r="AV592" s="189">
        <f t="shared" si="229"/>
        <v>0</v>
      </c>
      <c r="AW592" s="190">
        <f t="shared" si="230"/>
        <v>0</v>
      </c>
      <c r="AY592" s="188">
        <f t="shared" si="231"/>
        <v>0</v>
      </c>
      <c r="AZ592" s="189">
        <f t="shared" si="232"/>
        <v>0</v>
      </c>
      <c r="BA592" s="189">
        <f t="shared" si="233"/>
        <v>0</v>
      </c>
      <c r="BB592" s="190">
        <f t="shared" si="234"/>
        <v>0</v>
      </c>
      <c r="BD592" s="188">
        <f t="shared" si="235"/>
        <v>0</v>
      </c>
      <c r="BE592" s="189">
        <f t="shared" si="236"/>
        <v>0</v>
      </c>
      <c r="BF592" s="189">
        <f t="shared" si="237"/>
        <v>0</v>
      </c>
      <c r="BG592" s="190">
        <f t="shared" si="238"/>
        <v>0</v>
      </c>
      <c r="BH592" s="210"/>
      <c r="BI592" s="188">
        <f t="shared" si="239"/>
        <v>0</v>
      </c>
      <c r="BJ592" s="189">
        <f t="shared" si="240"/>
        <v>0</v>
      </c>
      <c r="BK592" s="189">
        <f t="shared" si="241"/>
        <v>0</v>
      </c>
      <c r="BL592" s="190">
        <f t="shared" si="242"/>
        <v>0</v>
      </c>
      <c r="BM592" s="210"/>
      <c r="BN592" s="188">
        <f t="shared" si="243"/>
        <v>0</v>
      </c>
      <c r="BO592" s="189">
        <f t="shared" si="244"/>
        <v>0</v>
      </c>
      <c r="BP592" s="189">
        <f t="shared" si="245"/>
        <v>0</v>
      </c>
      <c r="BQ592" s="190">
        <f t="shared" si="246"/>
        <v>0</v>
      </c>
      <c r="BR592" s="210"/>
      <c r="BS592" s="192">
        <f t="shared" si="247"/>
        <v>0</v>
      </c>
      <c r="BT592" s="215">
        <f t="shared" si="248"/>
        <v>0</v>
      </c>
      <c r="BU592" s="216">
        <f t="shared" si="249"/>
        <v>0</v>
      </c>
      <c r="BV592" s="217">
        <f t="shared" si="250"/>
        <v>0</v>
      </c>
      <c r="BX592" s="192">
        <f t="shared" si="251"/>
        <v>0</v>
      </c>
      <c r="BY592" s="215">
        <f t="shared" si="252"/>
        <v>0</v>
      </c>
      <c r="BZ592" s="216">
        <f t="shared" si="253"/>
        <v>0</v>
      </c>
      <c r="CA592" s="217">
        <f t="shared" si="254"/>
        <v>0</v>
      </c>
      <c r="CC592" s="192">
        <f t="shared" si="255"/>
        <v>0</v>
      </c>
      <c r="CD592" s="215">
        <f t="shared" si="256"/>
        <v>0</v>
      </c>
      <c r="CE592" s="216">
        <f t="shared" si="257"/>
        <v>0</v>
      </c>
      <c r="CF592" s="217">
        <f t="shared" si="258"/>
        <v>0</v>
      </c>
      <c r="CH592" s="197">
        <f t="shared" si="259"/>
        <v>0</v>
      </c>
      <c r="CI592" s="19" t="str">
        <f t="shared" si="260"/>
        <v/>
      </c>
      <c r="CJ592" s="197">
        <f t="shared" si="261"/>
        <v>0</v>
      </c>
      <c r="CK592"/>
      <c r="CL592" s="197">
        <f t="shared" si="262"/>
        <v>0</v>
      </c>
      <c r="CM592" s="19" t="str">
        <f t="shared" si="263"/>
        <v/>
      </c>
      <c r="CN592" s="197">
        <f t="shared" si="264"/>
        <v>0</v>
      </c>
      <c r="CP592" s="197">
        <f t="shared" si="265"/>
        <v>0</v>
      </c>
      <c r="CQ592" s="19" t="str">
        <f t="shared" si="266"/>
        <v/>
      </c>
      <c r="CR592" s="197">
        <f t="shared" si="267"/>
        <v>0</v>
      </c>
    </row>
    <row r="593" spans="1:96" ht="15" customHeight="1" thickBot="1">
      <c r="A593" s="85"/>
      <c r="B593" s="87"/>
      <c r="C593" s="63" t="s">
        <v>159</v>
      </c>
      <c r="D593" s="354" t="str">
        <f t="shared" si="213"/>
        <v/>
      </c>
      <c r="E593" s="355"/>
      <c r="F593" s="355"/>
      <c r="G593" s="355"/>
      <c r="H593" s="355"/>
      <c r="I593" s="356"/>
      <c r="J593" s="261" t="str">
        <f t="shared" si="214"/>
        <v/>
      </c>
      <c r="K593" s="261" t="str">
        <f t="shared" si="215"/>
        <v/>
      </c>
      <c r="L593" s="261" t="str">
        <f t="shared" si="216"/>
        <v/>
      </c>
      <c r="M593" s="2"/>
      <c r="N593" s="2"/>
      <c r="O593" s="2"/>
      <c r="P593" s="2"/>
      <c r="Q593" s="2"/>
      <c r="R593" s="2"/>
      <c r="S593" s="2"/>
      <c r="T593" s="2"/>
      <c r="U593" s="2"/>
      <c r="V593" s="2"/>
      <c r="W593" s="2"/>
      <c r="X593" s="2"/>
      <c r="Y593" s="2"/>
      <c r="Z593" s="2"/>
      <c r="AA593" s="2"/>
      <c r="AB593" s="2"/>
      <c r="AC593" s="2"/>
      <c r="AD593" s="2"/>
      <c r="AG593" s="197">
        <f t="shared" si="217"/>
        <v>21</v>
      </c>
      <c r="AH593" s="210">
        <f t="shared" si="218"/>
        <v>0</v>
      </c>
      <c r="AJ593" s="188">
        <f t="shared" si="219"/>
        <v>0</v>
      </c>
      <c r="AK593" s="189">
        <f t="shared" si="220"/>
        <v>0</v>
      </c>
      <c r="AL593" s="189">
        <f t="shared" si="221"/>
        <v>0</v>
      </c>
      <c r="AM593" s="190">
        <f t="shared" si="222"/>
        <v>0</v>
      </c>
      <c r="AN593" s="210"/>
      <c r="AO593" s="188">
        <f t="shared" si="223"/>
        <v>0</v>
      </c>
      <c r="AP593" s="189">
        <f t="shared" si="224"/>
        <v>0</v>
      </c>
      <c r="AQ593" s="189">
        <f t="shared" si="225"/>
        <v>0</v>
      </c>
      <c r="AR593" s="190">
        <f t="shared" si="226"/>
        <v>0</v>
      </c>
      <c r="AT593" s="188">
        <f t="shared" si="227"/>
        <v>0</v>
      </c>
      <c r="AU593" s="189">
        <f t="shared" si="228"/>
        <v>0</v>
      </c>
      <c r="AV593" s="189">
        <f t="shared" si="229"/>
        <v>0</v>
      </c>
      <c r="AW593" s="190">
        <f t="shared" si="230"/>
        <v>0</v>
      </c>
      <c r="AY593" s="188">
        <f t="shared" si="231"/>
        <v>0</v>
      </c>
      <c r="AZ593" s="189">
        <f t="shared" si="232"/>
        <v>0</v>
      </c>
      <c r="BA593" s="189">
        <f t="shared" si="233"/>
        <v>0</v>
      </c>
      <c r="BB593" s="190">
        <f t="shared" si="234"/>
        <v>0</v>
      </c>
      <c r="BD593" s="188">
        <f t="shared" si="235"/>
        <v>0</v>
      </c>
      <c r="BE593" s="189">
        <f t="shared" si="236"/>
        <v>0</v>
      </c>
      <c r="BF593" s="189">
        <f t="shared" si="237"/>
        <v>0</v>
      </c>
      <c r="BG593" s="190">
        <f t="shared" si="238"/>
        <v>0</v>
      </c>
      <c r="BH593" s="210"/>
      <c r="BI593" s="188">
        <f t="shared" si="239"/>
        <v>0</v>
      </c>
      <c r="BJ593" s="189">
        <f t="shared" si="240"/>
        <v>0</v>
      </c>
      <c r="BK593" s="189">
        <f t="shared" si="241"/>
        <v>0</v>
      </c>
      <c r="BL593" s="190">
        <f t="shared" si="242"/>
        <v>0</v>
      </c>
      <c r="BM593" s="210"/>
      <c r="BN593" s="188">
        <f t="shared" si="243"/>
        <v>0</v>
      </c>
      <c r="BO593" s="189">
        <f t="shared" si="244"/>
        <v>0</v>
      </c>
      <c r="BP593" s="189">
        <f t="shared" si="245"/>
        <v>0</v>
      </c>
      <c r="BQ593" s="190">
        <f t="shared" si="246"/>
        <v>0</v>
      </c>
      <c r="BR593" s="210"/>
      <c r="BS593" s="192">
        <f t="shared" si="247"/>
        <v>0</v>
      </c>
      <c r="BT593" s="215">
        <f t="shared" si="248"/>
        <v>0</v>
      </c>
      <c r="BU593" s="216">
        <f t="shared" si="249"/>
        <v>0</v>
      </c>
      <c r="BV593" s="217">
        <f t="shared" si="250"/>
        <v>0</v>
      </c>
      <c r="BX593" s="192">
        <f t="shared" si="251"/>
        <v>0</v>
      </c>
      <c r="BY593" s="215">
        <f t="shared" si="252"/>
        <v>0</v>
      </c>
      <c r="BZ593" s="216">
        <f t="shared" si="253"/>
        <v>0</v>
      </c>
      <c r="CA593" s="217">
        <f t="shared" si="254"/>
        <v>0</v>
      </c>
      <c r="CC593" s="192">
        <f t="shared" si="255"/>
        <v>0</v>
      </c>
      <c r="CD593" s="215">
        <f t="shared" si="256"/>
        <v>0</v>
      </c>
      <c r="CE593" s="216">
        <f t="shared" si="257"/>
        <v>0</v>
      </c>
      <c r="CF593" s="217">
        <f t="shared" si="258"/>
        <v>0</v>
      </c>
      <c r="CH593" s="197">
        <f t="shared" si="259"/>
        <v>0</v>
      </c>
      <c r="CI593" s="19" t="str">
        <f t="shared" si="260"/>
        <v/>
      </c>
      <c r="CJ593" s="197">
        <f t="shared" si="261"/>
        <v>0</v>
      </c>
      <c r="CK593"/>
      <c r="CL593" s="197">
        <f t="shared" si="262"/>
        <v>0</v>
      </c>
      <c r="CM593" s="19" t="str">
        <f t="shared" si="263"/>
        <v/>
      </c>
      <c r="CN593" s="197">
        <f t="shared" si="264"/>
        <v>0</v>
      </c>
      <c r="CP593" s="197">
        <f t="shared" si="265"/>
        <v>0</v>
      </c>
      <c r="CQ593" s="19" t="str">
        <f t="shared" si="266"/>
        <v/>
      </c>
      <c r="CR593" s="197">
        <f t="shared" si="267"/>
        <v>0</v>
      </c>
    </row>
    <row r="594" spans="1:96" ht="15" customHeight="1" thickBot="1">
      <c r="A594" s="85"/>
      <c r="B594" s="87"/>
      <c r="C594" s="63" t="s">
        <v>160</v>
      </c>
      <c r="D594" s="354" t="str">
        <f t="shared" si="213"/>
        <v/>
      </c>
      <c r="E594" s="355"/>
      <c r="F594" s="355"/>
      <c r="G594" s="355"/>
      <c r="H594" s="355"/>
      <c r="I594" s="356"/>
      <c r="J594" s="261" t="str">
        <f t="shared" si="214"/>
        <v/>
      </c>
      <c r="K594" s="261" t="str">
        <f t="shared" si="215"/>
        <v/>
      </c>
      <c r="L594" s="261" t="str">
        <f t="shared" si="216"/>
        <v/>
      </c>
      <c r="M594" s="2"/>
      <c r="N594" s="2"/>
      <c r="O594" s="2"/>
      <c r="P594" s="2"/>
      <c r="Q594" s="2"/>
      <c r="R594" s="2"/>
      <c r="S594" s="2"/>
      <c r="T594" s="2"/>
      <c r="U594" s="2"/>
      <c r="V594" s="2"/>
      <c r="W594" s="2"/>
      <c r="X594" s="2"/>
      <c r="Y594" s="2"/>
      <c r="Z594" s="2"/>
      <c r="AA594" s="2"/>
      <c r="AB594" s="2"/>
      <c r="AC594" s="2"/>
      <c r="AD594" s="2"/>
      <c r="AG594" s="197">
        <f t="shared" si="217"/>
        <v>21</v>
      </c>
      <c r="AH594" s="210">
        <f t="shared" si="218"/>
        <v>0</v>
      </c>
      <c r="AJ594" s="188">
        <f t="shared" si="219"/>
        <v>0</v>
      </c>
      <c r="AK594" s="189">
        <f t="shared" si="220"/>
        <v>0</v>
      </c>
      <c r="AL594" s="189">
        <f t="shared" si="221"/>
        <v>0</v>
      </c>
      <c r="AM594" s="190">
        <f t="shared" si="222"/>
        <v>0</v>
      </c>
      <c r="AN594" s="210"/>
      <c r="AO594" s="188">
        <f t="shared" si="223"/>
        <v>0</v>
      </c>
      <c r="AP594" s="189">
        <f t="shared" si="224"/>
        <v>0</v>
      </c>
      <c r="AQ594" s="189">
        <f t="shared" si="225"/>
        <v>0</v>
      </c>
      <c r="AR594" s="190">
        <f t="shared" si="226"/>
        <v>0</v>
      </c>
      <c r="AT594" s="188">
        <f t="shared" si="227"/>
        <v>0</v>
      </c>
      <c r="AU594" s="189">
        <f t="shared" si="228"/>
        <v>0</v>
      </c>
      <c r="AV594" s="189">
        <f t="shared" si="229"/>
        <v>0</v>
      </c>
      <c r="AW594" s="190">
        <f t="shared" si="230"/>
        <v>0</v>
      </c>
      <c r="AY594" s="188">
        <f t="shared" si="231"/>
        <v>0</v>
      </c>
      <c r="AZ594" s="189">
        <f t="shared" si="232"/>
        <v>0</v>
      </c>
      <c r="BA594" s="189">
        <f t="shared" si="233"/>
        <v>0</v>
      </c>
      <c r="BB594" s="190">
        <f t="shared" si="234"/>
        <v>0</v>
      </c>
      <c r="BD594" s="188">
        <f t="shared" si="235"/>
        <v>0</v>
      </c>
      <c r="BE594" s="189">
        <f t="shared" si="236"/>
        <v>0</v>
      </c>
      <c r="BF594" s="189">
        <f t="shared" si="237"/>
        <v>0</v>
      </c>
      <c r="BG594" s="190">
        <f t="shared" si="238"/>
        <v>0</v>
      </c>
      <c r="BH594" s="210"/>
      <c r="BI594" s="188">
        <f t="shared" si="239"/>
        <v>0</v>
      </c>
      <c r="BJ594" s="189">
        <f t="shared" si="240"/>
        <v>0</v>
      </c>
      <c r="BK594" s="189">
        <f t="shared" si="241"/>
        <v>0</v>
      </c>
      <c r="BL594" s="190">
        <f t="shared" si="242"/>
        <v>0</v>
      </c>
      <c r="BM594" s="210"/>
      <c r="BN594" s="188">
        <f t="shared" si="243"/>
        <v>0</v>
      </c>
      <c r="BO594" s="189">
        <f t="shared" si="244"/>
        <v>0</v>
      </c>
      <c r="BP594" s="189">
        <f t="shared" si="245"/>
        <v>0</v>
      </c>
      <c r="BQ594" s="190">
        <f t="shared" si="246"/>
        <v>0</v>
      </c>
      <c r="BR594" s="210"/>
      <c r="BS594" s="192">
        <f t="shared" si="247"/>
        <v>0</v>
      </c>
      <c r="BT594" s="215">
        <f t="shared" si="248"/>
        <v>0</v>
      </c>
      <c r="BU594" s="216">
        <f t="shared" si="249"/>
        <v>0</v>
      </c>
      <c r="BV594" s="217">
        <f t="shared" si="250"/>
        <v>0</v>
      </c>
      <c r="BX594" s="192">
        <f t="shared" si="251"/>
        <v>0</v>
      </c>
      <c r="BY594" s="215">
        <f t="shared" si="252"/>
        <v>0</v>
      </c>
      <c r="BZ594" s="216">
        <f t="shared" si="253"/>
        <v>0</v>
      </c>
      <c r="CA594" s="217">
        <f t="shared" si="254"/>
        <v>0</v>
      </c>
      <c r="CC594" s="192">
        <f t="shared" si="255"/>
        <v>0</v>
      </c>
      <c r="CD594" s="215">
        <f t="shared" si="256"/>
        <v>0</v>
      </c>
      <c r="CE594" s="216">
        <f t="shared" si="257"/>
        <v>0</v>
      </c>
      <c r="CF594" s="217">
        <f t="shared" si="258"/>
        <v>0</v>
      </c>
      <c r="CH594" s="197">
        <f t="shared" si="259"/>
        <v>0</v>
      </c>
      <c r="CI594" s="19" t="str">
        <f t="shared" si="260"/>
        <v/>
      </c>
      <c r="CJ594" s="197">
        <f t="shared" si="261"/>
        <v>0</v>
      </c>
      <c r="CK594"/>
      <c r="CL594" s="197">
        <f t="shared" si="262"/>
        <v>0</v>
      </c>
      <c r="CM594" s="19" t="str">
        <f t="shared" si="263"/>
        <v/>
      </c>
      <c r="CN594" s="197">
        <f t="shared" si="264"/>
        <v>0</v>
      </c>
      <c r="CP594" s="197">
        <f t="shared" si="265"/>
        <v>0</v>
      </c>
      <c r="CQ594" s="19" t="str">
        <f t="shared" si="266"/>
        <v/>
      </c>
      <c r="CR594" s="197">
        <f t="shared" si="267"/>
        <v>0</v>
      </c>
    </row>
    <row r="595" spans="1:96" ht="15" customHeight="1" thickBot="1">
      <c r="A595" s="85"/>
      <c r="B595" s="87"/>
      <c r="C595" s="63" t="s">
        <v>161</v>
      </c>
      <c r="D595" s="354" t="str">
        <f t="shared" si="213"/>
        <v/>
      </c>
      <c r="E595" s="355"/>
      <c r="F595" s="355"/>
      <c r="G595" s="355"/>
      <c r="H595" s="355"/>
      <c r="I595" s="356"/>
      <c r="J595" s="261" t="str">
        <f t="shared" si="214"/>
        <v/>
      </c>
      <c r="K595" s="261" t="str">
        <f t="shared" si="215"/>
        <v/>
      </c>
      <c r="L595" s="261" t="str">
        <f t="shared" si="216"/>
        <v/>
      </c>
      <c r="M595" s="2"/>
      <c r="N595" s="2"/>
      <c r="O595" s="2"/>
      <c r="P595" s="2"/>
      <c r="Q595" s="2"/>
      <c r="R595" s="2"/>
      <c r="S595" s="2"/>
      <c r="T595" s="2"/>
      <c r="U595" s="2"/>
      <c r="V595" s="2"/>
      <c r="W595" s="2"/>
      <c r="X595" s="2"/>
      <c r="Y595" s="2"/>
      <c r="Z595" s="2"/>
      <c r="AA595" s="2"/>
      <c r="AB595" s="2"/>
      <c r="AC595" s="2"/>
      <c r="AD595" s="2"/>
      <c r="AG595" s="197">
        <f t="shared" si="217"/>
        <v>21</v>
      </c>
      <c r="AH595" s="210">
        <f t="shared" si="218"/>
        <v>0</v>
      </c>
      <c r="AJ595" s="188">
        <f t="shared" si="219"/>
        <v>0</v>
      </c>
      <c r="AK595" s="189">
        <f t="shared" si="220"/>
        <v>0</v>
      </c>
      <c r="AL595" s="189">
        <f t="shared" si="221"/>
        <v>0</v>
      </c>
      <c r="AM595" s="190">
        <f t="shared" si="222"/>
        <v>0</v>
      </c>
      <c r="AN595" s="210"/>
      <c r="AO595" s="188">
        <f t="shared" si="223"/>
        <v>0</v>
      </c>
      <c r="AP595" s="189">
        <f t="shared" si="224"/>
        <v>0</v>
      </c>
      <c r="AQ595" s="189">
        <f t="shared" si="225"/>
        <v>0</v>
      </c>
      <c r="AR595" s="190">
        <f t="shared" si="226"/>
        <v>0</v>
      </c>
      <c r="AT595" s="188">
        <f t="shared" si="227"/>
        <v>0</v>
      </c>
      <c r="AU595" s="189">
        <f t="shared" si="228"/>
        <v>0</v>
      </c>
      <c r="AV595" s="189">
        <f t="shared" si="229"/>
        <v>0</v>
      </c>
      <c r="AW595" s="190">
        <f t="shared" si="230"/>
        <v>0</v>
      </c>
      <c r="AY595" s="188">
        <f t="shared" si="231"/>
        <v>0</v>
      </c>
      <c r="AZ595" s="189">
        <f t="shared" si="232"/>
        <v>0</v>
      </c>
      <c r="BA595" s="189">
        <f t="shared" si="233"/>
        <v>0</v>
      </c>
      <c r="BB595" s="190">
        <f t="shared" si="234"/>
        <v>0</v>
      </c>
      <c r="BD595" s="188">
        <f t="shared" si="235"/>
        <v>0</v>
      </c>
      <c r="BE595" s="189">
        <f t="shared" si="236"/>
        <v>0</v>
      </c>
      <c r="BF595" s="189">
        <f t="shared" si="237"/>
        <v>0</v>
      </c>
      <c r="BG595" s="190">
        <f t="shared" si="238"/>
        <v>0</v>
      </c>
      <c r="BH595" s="210"/>
      <c r="BI595" s="188">
        <f t="shared" si="239"/>
        <v>0</v>
      </c>
      <c r="BJ595" s="189">
        <f t="shared" si="240"/>
        <v>0</v>
      </c>
      <c r="BK595" s="189">
        <f t="shared" si="241"/>
        <v>0</v>
      </c>
      <c r="BL595" s="190">
        <f t="shared" si="242"/>
        <v>0</v>
      </c>
      <c r="BM595" s="210"/>
      <c r="BN595" s="188">
        <f t="shared" si="243"/>
        <v>0</v>
      </c>
      <c r="BO595" s="189">
        <f t="shared" si="244"/>
        <v>0</v>
      </c>
      <c r="BP595" s="189">
        <f t="shared" si="245"/>
        <v>0</v>
      </c>
      <c r="BQ595" s="190">
        <f t="shared" si="246"/>
        <v>0</v>
      </c>
      <c r="BR595" s="210"/>
      <c r="BS595" s="192">
        <f t="shared" si="247"/>
        <v>0</v>
      </c>
      <c r="BT595" s="215">
        <f t="shared" si="248"/>
        <v>0</v>
      </c>
      <c r="BU595" s="216">
        <f t="shared" si="249"/>
        <v>0</v>
      </c>
      <c r="BV595" s="217">
        <f t="shared" si="250"/>
        <v>0</v>
      </c>
      <c r="BX595" s="192">
        <f t="shared" si="251"/>
        <v>0</v>
      </c>
      <c r="BY595" s="215">
        <f t="shared" si="252"/>
        <v>0</v>
      </c>
      <c r="BZ595" s="216">
        <f t="shared" si="253"/>
        <v>0</v>
      </c>
      <c r="CA595" s="217">
        <f t="shared" si="254"/>
        <v>0</v>
      </c>
      <c r="CC595" s="192">
        <f t="shared" si="255"/>
        <v>0</v>
      </c>
      <c r="CD595" s="215">
        <f t="shared" si="256"/>
        <v>0</v>
      </c>
      <c r="CE595" s="216">
        <f t="shared" si="257"/>
        <v>0</v>
      </c>
      <c r="CF595" s="217">
        <f t="shared" si="258"/>
        <v>0</v>
      </c>
      <c r="CH595" s="197">
        <f t="shared" si="259"/>
        <v>0</v>
      </c>
      <c r="CI595" s="19" t="str">
        <f t="shared" si="260"/>
        <v/>
      </c>
      <c r="CJ595" s="197">
        <f t="shared" si="261"/>
        <v>0</v>
      </c>
      <c r="CK595"/>
      <c r="CL595" s="197">
        <f t="shared" si="262"/>
        <v>0</v>
      </c>
      <c r="CM595" s="19" t="str">
        <f t="shared" si="263"/>
        <v/>
      </c>
      <c r="CN595" s="197">
        <f t="shared" si="264"/>
        <v>0</v>
      </c>
      <c r="CP595" s="197">
        <f t="shared" si="265"/>
        <v>0</v>
      </c>
      <c r="CQ595" s="19" t="str">
        <f t="shared" si="266"/>
        <v/>
      </c>
      <c r="CR595" s="197">
        <f t="shared" si="267"/>
        <v>0</v>
      </c>
    </row>
    <row r="596" spans="1:96" ht="15" customHeight="1" thickBot="1">
      <c r="A596" s="85"/>
      <c r="B596" s="87"/>
      <c r="C596" s="63" t="s">
        <v>162</v>
      </c>
      <c r="D596" s="354" t="str">
        <f t="shared" si="213"/>
        <v/>
      </c>
      <c r="E596" s="355"/>
      <c r="F596" s="355"/>
      <c r="G596" s="355"/>
      <c r="H596" s="355"/>
      <c r="I596" s="356"/>
      <c r="J596" s="261" t="str">
        <f t="shared" si="214"/>
        <v/>
      </c>
      <c r="K596" s="261" t="str">
        <f t="shared" si="215"/>
        <v/>
      </c>
      <c r="L596" s="261" t="str">
        <f t="shared" si="216"/>
        <v/>
      </c>
      <c r="M596" s="2"/>
      <c r="N596" s="2"/>
      <c r="O596" s="2"/>
      <c r="P596" s="2"/>
      <c r="Q596" s="2"/>
      <c r="R596" s="2"/>
      <c r="S596" s="2"/>
      <c r="T596" s="2"/>
      <c r="U596" s="2"/>
      <c r="V596" s="2"/>
      <c r="W596" s="2"/>
      <c r="X596" s="2"/>
      <c r="Y596" s="2"/>
      <c r="Z596" s="2"/>
      <c r="AA596" s="2"/>
      <c r="AB596" s="2"/>
      <c r="AC596" s="2"/>
      <c r="AD596" s="2"/>
      <c r="AG596" s="197">
        <f t="shared" si="217"/>
        <v>21</v>
      </c>
      <c r="AH596" s="210">
        <f t="shared" si="218"/>
        <v>0</v>
      </c>
      <c r="AJ596" s="188">
        <f t="shared" si="219"/>
        <v>0</v>
      </c>
      <c r="AK596" s="189">
        <f t="shared" si="220"/>
        <v>0</v>
      </c>
      <c r="AL596" s="189">
        <f t="shared" si="221"/>
        <v>0</v>
      </c>
      <c r="AM596" s="190">
        <f t="shared" si="222"/>
        <v>0</v>
      </c>
      <c r="AN596" s="210"/>
      <c r="AO596" s="188">
        <f t="shared" si="223"/>
        <v>0</v>
      </c>
      <c r="AP596" s="189">
        <f t="shared" si="224"/>
        <v>0</v>
      </c>
      <c r="AQ596" s="189">
        <f t="shared" si="225"/>
        <v>0</v>
      </c>
      <c r="AR596" s="190">
        <f t="shared" si="226"/>
        <v>0</v>
      </c>
      <c r="AT596" s="188">
        <f t="shared" si="227"/>
        <v>0</v>
      </c>
      <c r="AU596" s="189">
        <f t="shared" si="228"/>
        <v>0</v>
      </c>
      <c r="AV596" s="189">
        <f t="shared" si="229"/>
        <v>0</v>
      </c>
      <c r="AW596" s="190">
        <f t="shared" si="230"/>
        <v>0</v>
      </c>
      <c r="AY596" s="188">
        <f t="shared" si="231"/>
        <v>0</v>
      </c>
      <c r="AZ596" s="189">
        <f t="shared" si="232"/>
        <v>0</v>
      </c>
      <c r="BA596" s="189">
        <f t="shared" si="233"/>
        <v>0</v>
      </c>
      <c r="BB596" s="190">
        <f t="shared" si="234"/>
        <v>0</v>
      </c>
      <c r="BD596" s="188">
        <f t="shared" si="235"/>
        <v>0</v>
      </c>
      <c r="BE596" s="189">
        <f t="shared" si="236"/>
        <v>0</v>
      </c>
      <c r="BF596" s="189">
        <f t="shared" si="237"/>
        <v>0</v>
      </c>
      <c r="BG596" s="190">
        <f t="shared" si="238"/>
        <v>0</v>
      </c>
      <c r="BH596" s="210"/>
      <c r="BI596" s="188">
        <f t="shared" si="239"/>
        <v>0</v>
      </c>
      <c r="BJ596" s="189">
        <f t="shared" si="240"/>
        <v>0</v>
      </c>
      <c r="BK596" s="189">
        <f t="shared" si="241"/>
        <v>0</v>
      </c>
      <c r="BL596" s="190">
        <f t="shared" si="242"/>
        <v>0</v>
      </c>
      <c r="BM596" s="210"/>
      <c r="BN596" s="188">
        <f t="shared" si="243"/>
        <v>0</v>
      </c>
      <c r="BO596" s="189">
        <f t="shared" si="244"/>
        <v>0</v>
      </c>
      <c r="BP596" s="189">
        <f t="shared" si="245"/>
        <v>0</v>
      </c>
      <c r="BQ596" s="190">
        <f t="shared" si="246"/>
        <v>0</v>
      </c>
      <c r="BR596" s="210"/>
      <c r="BS596" s="192">
        <f t="shared" si="247"/>
        <v>0</v>
      </c>
      <c r="BT596" s="215">
        <f t="shared" si="248"/>
        <v>0</v>
      </c>
      <c r="BU596" s="216">
        <f t="shared" si="249"/>
        <v>0</v>
      </c>
      <c r="BV596" s="217">
        <f t="shared" si="250"/>
        <v>0</v>
      </c>
      <c r="BX596" s="192">
        <f t="shared" si="251"/>
        <v>0</v>
      </c>
      <c r="BY596" s="215">
        <f t="shared" si="252"/>
        <v>0</v>
      </c>
      <c r="BZ596" s="216">
        <f t="shared" si="253"/>
        <v>0</v>
      </c>
      <c r="CA596" s="217">
        <f t="shared" si="254"/>
        <v>0</v>
      </c>
      <c r="CC596" s="192">
        <f t="shared" si="255"/>
        <v>0</v>
      </c>
      <c r="CD596" s="215">
        <f t="shared" si="256"/>
        <v>0</v>
      </c>
      <c r="CE596" s="216">
        <f t="shared" si="257"/>
        <v>0</v>
      </c>
      <c r="CF596" s="217">
        <f t="shared" si="258"/>
        <v>0</v>
      </c>
      <c r="CH596" s="197">
        <f t="shared" si="259"/>
        <v>0</v>
      </c>
      <c r="CI596" s="19" t="str">
        <f t="shared" si="260"/>
        <v/>
      </c>
      <c r="CJ596" s="197">
        <f t="shared" si="261"/>
        <v>0</v>
      </c>
      <c r="CK596"/>
      <c r="CL596" s="197">
        <f t="shared" si="262"/>
        <v>0</v>
      </c>
      <c r="CM596" s="19" t="str">
        <f t="shared" si="263"/>
        <v/>
      </c>
      <c r="CN596" s="197">
        <f t="shared" si="264"/>
        <v>0</v>
      </c>
      <c r="CP596" s="197">
        <f t="shared" si="265"/>
        <v>0</v>
      </c>
      <c r="CQ596" s="19" t="str">
        <f t="shared" si="266"/>
        <v/>
      </c>
      <c r="CR596" s="197">
        <f t="shared" si="267"/>
        <v>0</v>
      </c>
    </row>
    <row r="597" spans="1:96" ht="15" customHeight="1" thickBot="1">
      <c r="A597" s="85"/>
      <c r="B597" s="87"/>
      <c r="C597" s="64" t="s">
        <v>163</v>
      </c>
      <c r="D597" s="354" t="str">
        <f t="shared" si="213"/>
        <v/>
      </c>
      <c r="E597" s="355"/>
      <c r="F597" s="355"/>
      <c r="G597" s="355"/>
      <c r="H597" s="355"/>
      <c r="I597" s="356"/>
      <c r="J597" s="261" t="str">
        <f t="shared" si="214"/>
        <v/>
      </c>
      <c r="K597" s="261" t="str">
        <f t="shared" si="215"/>
        <v/>
      </c>
      <c r="L597" s="261" t="str">
        <f t="shared" si="216"/>
        <v/>
      </c>
      <c r="M597" s="2"/>
      <c r="N597" s="2"/>
      <c r="O597" s="2"/>
      <c r="P597" s="2"/>
      <c r="Q597" s="2"/>
      <c r="R597" s="2"/>
      <c r="S597" s="2"/>
      <c r="T597" s="2"/>
      <c r="U597" s="2"/>
      <c r="V597" s="2"/>
      <c r="W597" s="2"/>
      <c r="X597" s="2"/>
      <c r="Y597" s="2"/>
      <c r="Z597" s="2"/>
      <c r="AA597" s="2"/>
      <c r="AB597" s="2"/>
      <c r="AC597" s="2"/>
      <c r="AD597" s="2"/>
      <c r="AG597" s="197">
        <f t="shared" si="217"/>
        <v>21</v>
      </c>
      <c r="AH597" s="210">
        <f t="shared" si="218"/>
        <v>0</v>
      </c>
      <c r="AJ597" s="188">
        <f t="shared" si="219"/>
        <v>0</v>
      </c>
      <c r="AK597" s="189">
        <f t="shared" si="220"/>
        <v>0</v>
      </c>
      <c r="AL597" s="189">
        <f t="shared" si="221"/>
        <v>0</v>
      </c>
      <c r="AM597" s="190">
        <f t="shared" si="222"/>
        <v>0</v>
      </c>
      <c r="AN597" s="210"/>
      <c r="AO597" s="188">
        <f t="shared" si="223"/>
        <v>0</v>
      </c>
      <c r="AP597" s="189">
        <f t="shared" si="224"/>
        <v>0</v>
      </c>
      <c r="AQ597" s="189">
        <f t="shared" si="225"/>
        <v>0</v>
      </c>
      <c r="AR597" s="190">
        <f t="shared" si="226"/>
        <v>0</v>
      </c>
      <c r="AT597" s="188">
        <f t="shared" si="227"/>
        <v>0</v>
      </c>
      <c r="AU597" s="189">
        <f t="shared" si="228"/>
        <v>0</v>
      </c>
      <c r="AV597" s="189">
        <f t="shared" si="229"/>
        <v>0</v>
      </c>
      <c r="AW597" s="190">
        <f t="shared" si="230"/>
        <v>0</v>
      </c>
      <c r="AY597" s="188">
        <f t="shared" si="231"/>
        <v>0</v>
      </c>
      <c r="AZ597" s="189">
        <f t="shared" si="232"/>
        <v>0</v>
      </c>
      <c r="BA597" s="189">
        <f t="shared" si="233"/>
        <v>0</v>
      </c>
      <c r="BB597" s="190">
        <f t="shared" si="234"/>
        <v>0</v>
      </c>
      <c r="BD597" s="188">
        <f t="shared" si="235"/>
        <v>0</v>
      </c>
      <c r="BE597" s="189">
        <f t="shared" si="236"/>
        <v>0</v>
      </c>
      <c r="BF597" s="189">
        <f t="shared" si="237"/>
        <v>0</v>
      </c>
      <c r="BG597" s="190">
        <f t="shared" si="238"/>
        <v>0</v>
      </c>
      <c r="BH597" s="210"/>
      <c r="BI597" s="188">
        <f t="shared" si="239"/>
        <v>0</v>
      </c>
      <c r="BJ597" s="189">
        <f t="shared" si="240"/>
        <v>0</v>
      </c>
      <c r="BK597" s="189">
        <f t="shared" si="241"/>
        <v>0</v>
      </c>
      <c r="BL597" s="190">
        <f t="shared" si="242"/>
        <v>0</v>
      </c>
      <c r="BM597" s="210"/>
      <c r="BN597" s="188">
        <f t="shared" si="243"/>
        <v>0</v>
      </c>
      <c r="BO597" s="189">
        <f t="shared" si="244"/>
        <v>0</v>
      </c>
      <c r="BP597" s="189">
        <f t="shared" si="245"/>
        <v>0</v>
      </c>
      <c r="BQ597" s="190">
        <f t="shared" si="246"/>
        <v>0</v>
      </c>
      <c r="BR597" s="210"/>
      <c r="BS597" s="192">
        <f t="shared" si="247"/>
        <v>0</v>
      </c>
      <c r="BT597" s="215">
        <f t="shared" si="248"/>
        <v>0</v>
      </c>
      <c r="BU597" s="216">
        <f t="shared" si="249"/>
        <v>0</v>
      </c>
      <c r="BV597" s="217">
        <f t="shared" si="250"/>
        <v>0</v>
      </c>
      <c r="BX597" s="192">
        <f t="shared" si="251"/>
        <v>0</v>
      </c>
      <c r="BY597" s="215">
        <f t="shared" si="252"/>
        <v>0</v>
      </c>
      <c r="BZ597" s="216">
        <f t="shared" si="253"/>
        <v>0</v>
      </c>
      <c r="CA597" s="217">
        <f t="shared" si="254"/>
        <v>0</v>
      </c>
      <c r="CC597" s="192">
        <f t="shared" si="255"/>
        <v>0</v>
      </c>
      <c r="CD597" s="215">
        <f t="shared" si="256"/>
        <v>0</v>
      </c>
      <c r="CE597" s="216">
        <f t="shared" si="257"/>
        <v>0</v>
      </c>
      <c r="CF597" s="217">
        <f t="shared" si="258"/>
        <v>0</v>
      </c>
      <c r="CH597" s="197">
        <f t="shared" si="259"/>
        <v>0</v>
      </c>
      <c r="CI597" s="19" t="str">
        <f t="shared" si="260"/>
        <v/>
      </c>
      <c r="CJ597" s="197">
        <f t="shared" si="261"/>
        <v>0</v>
      </c>
      <c r="CK597"/>
      <c r="CL597" s="197">
        <f t="shared" si="262"/>
        <v>0</v>
      </c>
      <c r="CM597" s="19" t="str">
        <f t="shared" si="263"/>
        <v/>
      </c>
      <c r="CN597" s="197">
        <f t="shared" si="264"/>
        <v>0</v>
      </c>
      <c r="CP597" s="197">
        <f t="shared" si="265"/>
        <v>0</v>
      </c>
      <c r="CQ597" s="19" t="str">
        <f t="shared" si="266"/>
        <v/>
      </c>
      <c r="CR597" s="197">
        <f t="shared" si="267"/>
        <v>0</v>
      </c>
    </row>
    <row r="598" spans="1:96" ht="15" customHeight="1" thickBot="1">
      <c r="A598" s="85"/>
      <c r="B598" s="87"/>
      <c r="C598" s="64" t="s">
        <v>164</v>
      </c>
      <c r="D598" s="354" t="str">
        <f t="shared" si="213"/>
        <v/>
      </c>
      <c r="E598" s="355"/>
      <c r="F598" s="355"/>
      <c r="G598" s="355"/>
      <c r="H598" s="355"/>
      <c r="I598" s="356"/>
      <c r="J598" s="261" t="str">
        <f t="shared" si="214"/>
        <v/>
      </c>
      <c r="K598" s="261" t="str">
        <f t="shared" si="215"/>
        <v/>
      </c>
      <c r="L598" s="261" t="str">
        <f t="shared" si="216"/>
        <v/>
      </c>
      <c r="M598" s="2"/>
      <c r="N598" s="2"/>
      <c r="O598" s="2"/>
      <c r="P598" s="2"/>
      <c r="Q598" s="2"/>
      <c r="R598" s="2"/>
      <c r="S598" s="2"/>
      <c r="T598" s="2"/>
      <c r="U598" s="2"/>
      <c r="V598" s="2"/>
      <c r="W598" s="2"/>
      <c r="X598" s="2"/>
      <c r="Y598" s="2"/>
      <c r="Z598" s="2"/>
      <c r="AA598" s="2"/>
      <c r="AB598" s="2"/>
      <c r="AC598" s="2"/>
      <c r="AD598" s="2"/>
      <c r="AG598" s="197">
        <f t="shared" si="217"/>
        <v>21</v>
      </c>
      <c r="AH598" s="210">
        <f t="shared" si="218"/>
        <v>0</v>
      </c>
      <c r="AJ598" s="188">
        <f t="shared" si="219"/>
        <v>0</v>
      </c>
      <c r="AK598" s="189">
        <f t="shared" si="220"/>
        <v>0</v>
      </c>
      <c r="AL598" s="189">
        <f t="shared" si="221"/>
        <v>0</v>
      </c>
      <c r="AM598" s="190">
        <f t="shared" si="222"/>
        <v>0</v>
      </c>
      <c r="AN598" s="210"/>
      <c r="AO598" s="188">
        <f t="shared" si="223"/>
        <v>0</v>
      </c>
      <c r="AP598" s="189">
        <f t="shared" si="224"/>
        <v>0</v>
      </c>
      <c r="AQ598" s="189">
        <f t="shared" si="225"/>
        <v>0</v>
      </c>
      <c r="AR598" s="190">
        <f t="shared" si="226"/>
        <v>0</v>
      </c>
      <c r="AT598" s="188">
        <f t="shared" si="227"/>
        <v>0</v>
      </c>
      <c r="AU598" s="189">
        <f t="shared" si="228"/>
        <v>0</v>
      </c>
      <c r="AV598" s="189">
        <f t="shared" si="229"/>
        <v>0</v>
      </c>
      <c r="AW598" s="190">
        <f t="shared" si="230"/>
        <v>0</v>
      </c>
      <c r="AY598" s="188">
        <f t="shared" si="231"/>
        <v>0</v>
      </c>
      <c r="AZ598" s="189">
        <f t="shared" si="232"/>
        <v>0</v>
      </c>
      <c r="BA598" s="189">
        <f t="shared" si="233"/>
        <v>0</v>
      </c>
      <c r="BB598" s="190">
        <f t="shared" si="234"/>
        <v>0</v>
      </c>
      <c r="BD598" s="188">
        <f t="shared" si="235"/>
        <v>0</v>
      </c>
      <c r="BE598" s="189">
        <f t="shared" si="236"/>
        <v>0</v>
      </c>
      <c r="BF598" s="189">
        <f t="shared" si="237"/>
        <v>0</v>
      </c>
      <c r="BG598" s="190">
        <f t="shared" si="238"/>
        <v>0</v>
      </c>
      <c r="BH598" s="210"/>
      <c r="BI598" s="188">
        <f t="shared" si="239"/>
        <v>0</v>
      </c>
      <c r="BJ598" s="189">
        <f t="shared" si="240"/>
        <v>0</v>
      </c>
      <c r="BK598" s="189">
        <f t="shared" si="241"/>
        <v>0</v>
      </c>
      <c r="BL598" s="190">
        <f t="shared" si="242"/>
        <v>0</v>
      </c>
      <c r="BM598" s="210"/>
      <c r="BN598" s="188">
        <f t="shared" si="243"/>
        <v>0</v>
      </c>
      <c r="BO598" s="189">
        <f t="shared" si="244"/>
        <v>0</v>
      </c>
      <c r="BP598" s="189">
        <f t="shared" si="245"/>
        <v>0</v>
      </c>
      <c r="BQ598" s="190">
        <f t="shared" si="246"/>
        <v>0</v>
      </c>
      <c r="BR598" s="210"/>
      <c r="BS598" s="192">
        <f t="shared" si="247"/>
        <v>0</v>
      </c>
      <c r="BT598" s="215">
        <f t="shared" si="248"/>
        <v>0</v>
      </c>
      <c r="BU598" s="216">
        <f t="shared" si="249"/>
        <v>0</v>
      </c>
      <c r="BV598" s="217">
        <f t="shared" si="250"/>
        <v>0</v>
      </c>
      <c r="BX598" s="192">
        <f t="shared" si="251"/>
        <v>0</v>
      </c>
      <c r="BY598" s="215">
        <f t="shared" si="252"/>
        <v>0</v>
      </c>
      <c r="BZ598" s="216">
        <f t="shared" si="253"/>
        <v>0</v>
      </c>
      <c r="CA598" s="217">
        <f t="shared" si="254"/>
        <v>0</v>
      </c>
      <c r="CC598" s="192">
        <f t="shared" si="255"/>
        <v>0</v>
      </c>
      <c r="CD598" s="215">
        <f t="shared" si="256"/>
        <v>0</v>
      </c>
      <c r="CE598" s="216">
        <f t="shared" si="257"/>
        <v>0</v>
      </c>
      <c r="CF598" s="217">
        <f t="shared" si="258"/>
        <v>0</v>
      </c>
      <c r="CH598" s="197">
        <f t="shared" si="259"/>
        <v>0</v>
      </c>
      <c r="CI598" s="19" t="str">
        <f t="shared" si="260"/>
        <v/>
      </c>
      <c r="CJ598" s="197">
        <f t="shared" si="261"/>
        <v>0</v>
      </c>
      <c r="CK598"/>
      <c r="CL598" s="197">
        <f t="shared" si="262"/>
        <v>0</v>
      </c>
      <c r="CM598" s="19" t="str">
        <f t="shared" si="263"/>
        <v/>
      </c>
      <c r="CN598" s="197">
        <f t="shared" si="264"/>
        <v>0</v>
      </c>
      <c r="CP598" s="197">
        <f t="shared" si="265"/>
        <v>0</v>
      </c>
      <c r="CQ598" s="19" t="str">
        <f t="shared" si="266"/>
        <v/>
      </c>
      <c r="CR598" s="197">
        <f t="shared" si="267"/>
        <v>0</v>
      </c>
    </row>
    <row r="599" spans="1:96" ht="15" customHeight="1" thickBot="1">
      <c r="A599" s="85"/>
      <c r="B599" s="87"/>
      <c r="C599" s="64" t="s">
        <v>165</v>
      </c>
      <c r="D599" s="354" t="str">
        <f t="shared" si="213"/>
        <v/>
      </c>
      <c r="E599" s="355"/>
      <c r="F599" s="355"/>
      <c r="G599" s="355"/>
      <c r="H599" s="355"/>
      <c r="I599" s="356"/>
      <c r="J599" s="261" t="str">
        <f t="shared" si="214"/>
        <v/>
      </c>
      <c r="K599" s="261" t="str">
        <f t="shared" si="215"/>
        <v/>
      </c>
      <c r="L599" s="261" t="str">
        <f t="shared" si="216"/>
        <v/>
      </c>
      <c r="M599" s="2"/>
      <c r="N599" s="2"/>
      <c r="O599" s="2"/>
      <c r="P599" s="2"/>
      <c r="Q599" s="2"/>
      <c r="R599" s="2"/>
      <c r="S599" s="2"/>
      <c r="T599" s="2"/>
      <c r="U599" s="2"/>
      <c r="V599" s="2"/>
      <c r="W599" s="2"/>
      <c r="X599" s="2"/>
      <c r="Y599" s="2"/>
      <c r="Z599" s="2"/>
      <c r="AA599" s="2"/>
      <c r="AB599" s="2"/>
      <c r="AC599" s="2"/>
      <c r="AD599" s="2"/>
      <c r="AG599" s="197">
        <f t="shared" si="217"/>
        <v>21</v>
      </c>
      <c r="AH599" s="210">
        <f t="shared" si="218"/>
        <v>0</v>
      </c>
      <c r="AJ599" s="188">
        <f t="shared" si="219"/>
        <v>0</v>
      </c>
      <c r="AK599" s="189">
        <f t="shared" si="220"/>
        <v>0</v>
      </c>
      <c r="AL599" s="189">
        <f t="shared" si="221"/>
        <v>0</v>
      </c>
      <c r="AM599" s="190">
        <f t="shared" si="222"/>
        <v>0</v>
      </c>
      <c r="AN599" s="210"/>
      <c r="AO599" s="188">
        <f t="shared" si="223"/>
        <v>0</v>
      </c>
      <c r="AP599" s="189">
        <f t="shared" si="224"/>
        <v>0</v>
      </c>
      <c r="AQ599" s="189">
        <f t="shared" si="225"/>
        <v>0</v>
      </c>
      <c r="AR599" s="190">
        <f t="shared" si="226"/>
        <v>0</v>
      </c>
      <c r="AT599" s="188">
        <f t="shared" si="227"/>
        <v>0</v>
      </c>
      <c r="AU599" s="189">
        <f t="shared" si="228"/>
        <v>0</v>
      </c>
      <c r="AV599" s="189">
        <f t="shared" si="229"/>
        <v>0</v>
      </c>
      <c r="AW599" s="190">
        <f t="shared" si="230"/>
        <v>0</v>
      </c>
      <c r="AY599" s="188">
        <f t="shared" si="231"/>
        <v>0</v>
      </c>
      <c r="AZ599" s="189">
        <f t="shared" si="232"/>
        <v>0</v>
      </c>
      <c r="BA599" s="189">
        <f t="shared" si="233"/>
        <v>0</v>
      </c>
      <c r="BB599" s="190">
        <f t="shared" si="234"/>
        <v>0</v>
      </c>
      <c r="BD599" s="188">
        <f t="shared" si="235"/>
        <v>0</v>
      </c>
      <c r="BE599" s="189">
        <f t="shared" si="236"/>
        <v>0</v>
      </c>
      <c r="BF599" s="189">
        <f t="shared" si="237"/>
        <v>0</v>
      </c>
      <c r="BG599" s="190">
        <f t="shared" si="238"/>
        <v>0</v>
      </c>
      <c r="BH599" s="210"/>
      <c r="BI599" s="188">
        <f t="shared" si="239"/>
        <v>0</v>
      </c>
      <c r="BJ599" s="189">
        <f t="shared" si="240"/>
        <v>0</v>
      </c>
      <c r="BK599" s="189">
        <f t="shared" si="241"/>
        <v>0</v>
      </c>
      <c r="BL599" s="190">
        <f t="shared" si="242"/>
        <v>0</v>
      </c>
      <c r="BM599" s="210"/>
      <c r="BN599" s="188">
        <f t="shared" si="243"/>
        <v>0</v>
      </c>
      <c r="BO599" s="189">
        <f t="shared" si="244"/>
        <v>0</v>
      </c>
      <c r="BP599" s="189">
        <f t="shared" si="245"/>
        <v>0</v>
      </c>
      <c r="BQ599" s="190">
        <f t="shared" si="246"/>
        <v>0</v>
      </c>
      <c r="BR599" s="210"/>
      <c r="BS599" s="192">
        <f t="shared" si="247"/>
        <v>0</v>
      </c>
      <c r="BT599" s="215">
        <f t="shared" si="248"/>
        <v>0</v>
      </c>
      <c r="BU599" s="216">
        <f t="shared" si="249"/>
        <v>0</v>
      </c>
      <c r="BV599" s="217">
        <f t="shared" si="250"/>
        <v>0</v>
      </c>
      <c r="BX599" s="192">
        <f t="shared" si="251"/>
        <v>0</v>
      </c>
      <c r="BY599" s="215">
        <f t="shared" si="252"/>
        <v>0</v>
      </c>
      <c r="BZ599" s="216">
        <f t="shared" si="253"/>
        <v>0</v>
      </c>
      <c r="CA599" s="217">
        <f t="shared" si="254"/>
        <v>0</v>
      </c>
      <c r="CC599" s="192">
        <f t="shared" si="255"/>
        <v>0</v>
      </c>
      <c r="CD599" s="215">
        <f t="shared" si="256"/>
        <v>0</v>
      </c>
      <c r="CE599" s="216">
        <f t="shared" si="257"/>
        <v>0</v>
      </c>
      <c r="CF599" s="217">
        <f t="shared" si="258"/>
        <v>0</v>
      </c>
      <c r="CH599" s="197">
        <f t="shared" si="259"/>
        <v>0</v>
      </c>
      <c r="CI599" s="19" t="str">
        <f t="shared" si="260"/>
        <v/>
      </c>
      <c r="CJ599" s="197">
        <f t="shared" si="261"/>
        <v>0</v>
      </c>
      <c r="CK599"/>
      <c r="CL599" s="197">
        <f t="shared" si="262"/>
        <v>0</v>
      </c>
      <c r="CM599" s="19" t="str">
        <f t="shared" si="263"/>
        <v/>
      </c>
      <c r="CN599" s="197">
        <f t="shared" si="264"/>
        <v>0</v>
      </c>
      <c r="CP599" s="197">
        <f t="shared" si="265"/>
        <v>0</v>
      </c>
      <c r="CQ599" s="19" t="str">
        <f t="shared" si="266"/>
        <v/>
      </c>
      <c r="CR599" s="197">
        <f t="shared" si="267"/>
        <v>0</v>
      </c>
    </row>
    <row r="600" spans="1:96" ht="15" customHeight="1" thickBot="1">
      <c r="A600" s="85"/>
      <c r="B600" s="87"/>
      <c r="C600" s="64" t="s">
        <v>166</v>
      </c>
      <c r="D600" s="354" t="str">
        <f t="shared" si="213"/>
        <v/>
      </c>
      <c r="E600" s="355"/>
      <c r="F600" s="355"/>
      <c r="G600" s="355"/>
      <c r="H600" s="355"/>
      <c r="I600" s="356"/>
      <c r="J600" s="261" t="str">
        <f t="shared" si="214"/>
        <v/>
      </c>
      <c r="K600" s="261" t="str">
        <f t="shared" si="215"/>
        <v/>
      </c>
      <c r="L600" s="261" t="str">
        <f t="shared" si="216"/>
        <v/>
      </c>
      <c r="M600" s="2"/>
      <c r="N600" s="2"/>
      <c r="O600" s="2"/>
      <c r="P600" s="2"/>
      <c r="Q600" s="2"/>
      <c r="R600" s="2"/>
      <c r="S600" s="2"/>
      <c r="T600" s="2"/>
      <c r="U600" s="2"/>
      <c r="V600" s="2"/>
      <c r="W600" s="2"/>
      <c r="X600" s="2"/>
      <c r="Y600" s="2"/>
      <c r="Z600" s="2"/>
      <c r="AA600" s="2"/>
      <c r="AB600" s="2"/>
      <c r="AC600" s="2"/>
      <c r="AD600" s="2"/>
      <c r="AG600" s="197">
        <f t="shared" si="217"/>
        <v>21</v>
      </c>
      <c r="AH600" s="210">
        <f t="shared" si="218"/>
        <v>0</v>
      </c>
      <c r="AJ600" s="188">
        <f t="shared" si="219"/>
        <v>0</v>
      </c>
      <c r="AK600" s="189">
        <f t="shared" si="220"/>
        <v>0</v>
      </c>
      <c r="AL600" s="189">
        <f t="shared" si="221"/>
        <v>0</v>
      </c>
      <c r="AM600" s="190">
        <f t="shared" si="222"/>
        <v>0</v>
      </c>
      <c r="AN600" s="210"/>
      <c r="AO600" s="188">
        <f t="shared" si="223"/>
        <v>0</v>
      </c>
      <c r="AP600" s="189">
        <f t="shared" si="224"/>
        <v>0</v>
      </c>
      <c r="AQ600" s="189">
        <f t="shared" si="225"/>
        <v>0</v>
      </c>
      <c r="AR600" s="190">
        <f t="shared" si="226"/>
        <v>0</v>
      </c>
      <c r="AT600" s="188">
        <f t="shared" si="227"/>
        <v>0</v>
      </c>
      <c r="AU600" s="189">
        <f t="shared" si="228"/>
        <v>0</v>
      </c>
      <c r="AV600" s="189">
        <f t="shared" si="229"/>
        <v>0</v>
      </c>
      <c r="AW600" s="190">
        <f t="shared" si="230"/>
        <v>0</v>
      </c>
      <c r="AY600" s="188">
        <f t="shared" si="231"/>
        <v>0</v>
      </c>
      <c r="AZ600" s="189">
        <f t="shared" si="232"/>
        <v>0</v>
      </c>
      <c r="BA600" s="189">
        <f t="shared" si="233"/>
        <v>0</v>
      </c>
      <c r="BB600" s="190">
        <f t="shared" si="234"/>
        <v>0</v>
      </c>
      <c r="BD600" s="188">
        <f t="shared" si="235"/>
        <v>0</v>
      </c>
      <c r="BE600" s="189">
        <f t="shared" si="236"/>
        <v>0</v>
      </c>
      <c r="BF600" s="189">
        <f t="shared" si="237"/>
        <v>0</v>
      </c>
      <c r="BG600" s="190">
        <f t="shared" si="238"/>
        <v>0</v>
      </c>
      <c r="BH600" s="210"/>
      <c r="BI600" s="188">
        <f t="shared" si="239"/>
        <v>0</v>
      </c>
      <c r="BJ600" s="189">
        <f t="shared" si="240"/>
        <v>0</v>
      </c>
      <c r="BK600" s="189">
        <f t="shared" si="241"/>
        <v>0</v>
      </c>
      <c r="BL600" s="190">
        <f t="shared" si="242"/>
        <v>0</v>
      </c>
      <c r="BM600" s="210"/>
      <c r="BN600" s="188">
        <f t="shared" si="243"/>
        <v>0</v>
      </c>
      <c r="BO600" s="189">
        <f t="shared" si="244"/>
        <v>0</v>
      </c>
      <c r="BP600" s="189">
        <f t="shared" si="245"/>
        <v>0</v>
      </c>
      <c r="BQ600" s="190">
        <f t="shared" si="246"/>
        <v>0</v>
      </c>
      <c r="BR600" s="210"/>
      <c r="BS600" s="192">
        <f t="shared" si="247"/>
        <v>0</v>
      </c>
      <c r="BT600" s="215">
        <f t="shared" si="248"/>
        <v>0</v>
      </c>
      <c r="BU600" s="216">
        <f t="shared" si="249"/>
        <v>0</v>
      </c>
      <c r="BV600" s="217">
        <f t="shared" si="250"/>
        <v>0</v>
      </c>
      <c r="BX600" s="192">
        <f t="shared" si="251"/>
        <v>0</v>
      </c>
      <c r="BY600" s="215">
        <f t="shared" si="252"/>
        <v>0</v>
      </c>
      <c r="BZ600" s="216">
        <f t="shared" si="253"/>
        <v>0</v>
      </c>
      <c r="CA600" s="217">
        <f t="shared" si="254"/>
        <v>0</v>
      </c>
      <c r="CC600" s="192">
        <f t="shared" si="255"/>
        <v>0</v>
      </c>
      <c r="CD600" s="215">
        <f t="shared" si="256"/>
        <v>0</v>
      </c>
      <c r="CE600" s="216">
        <f t="shared" si="257"/>
        <v>0</v>
      </c>
      <c r="CF600" s="217">
        <f t="shared" si="258"/>
        <v>0</v>
      </c>
      <c r="CH600" s="197">
        <f t="shared" si="259"/>
        <v>0</v>
      </c>
      <c r="CI600" s="19" t="str">
        <f t="shared" si="260"/>
        <v/>
      </c>
      <c r="CJ600" s="197">
        <f t="shared" si="261"/>
        <v>0</v>
      </c>
      <c r="CK600"/>
      <c r="CL600" s="197">
        <f t="shared" si="262"/>
        <v>0</v>
      </c>
      <c r="CM600" s="19" t="str">
        <f t="shared" si="263"/>
        <v/>
      </c>
      <c r="CN600" s="197">
        <f t="shared" si="264"/>
        <v>0</v>
      </c>
      <c r="CP600" s="197">
        <f t="shared" si="265"/>
        <v>0</v>
      </c>
      <c r="CQ600" s="19" t="str">
        <f t="shared" si="266"/>
        <v/>
      </c>
      <c r="CR600" s="197">
        <f t="shared" si="267"/>
        <v>0</v>
      </c>
    </row>
    <row r="601" spans="1:96" ht="15" customHeight="1" thickBot="1">
      <c r="A601" s="85"/>
      <c r="B601" s="87"/>
      <c r="C601" s="64" t="s">
        <v>167</v>
      </c>
      <c r="D601" s="354" t="str">
        <f t="shared" si="213"/>
        <v/>
      </c>
      <c r="E601" s="355"/>
      <c r="F601" s="355"/>
      <c r="G601" s="355"/>
      <c r="H601" s="355"/>
      <c r="I601" s="356"/>
      <c r="J601" s="261" t="str">
        <f t="shared" si="214"/>
        <v/>
      </c>
      <c r="K601" s="261" t="str">
        <f t="shared" si="215"/>
        <v/>
      </c>
      <c r="L601" s="261" t="str">
        <f t="shared" si="216"/>
        <v/>
      </c>
      <c r="M601" s="2"/>
      <c r="N601" s="2"/>
      <c r="O601" s="2"/>
      <c r="P601" s="2"/>
      <c r="Q601" s="2"/>
      <c r="R601" s="2"/>
      <c r="S601" s="2"/>
      <c r="T601" s="2"/>
      <c r="U601" s="2"/>
      <c r="V601" s="2"/>
      <c r="W601" s="2"/>
      <c r="X601" s="2"/>
      <c r="Y601" s="2"/>
      <c r="Z601" s="2"/>
      <c r="AA601" s="2"/>
      <c r="AB601" s="2"/>
      <c r="AC601" s="2"/>
      <c r="AD601" s="2"/>
      <c r="AG601" s="197">
        <f t="shared" si="217"/>
        <v>21</v>
      </c>
      <c r="AH601" s="210">
        <f t="shared" si="218"/>
        <v>0</v>
      </c>
      <c r="AJ601" s="188">
        <f t="shared" si="219"/>
        <v>0</v>
      </c>
      <c r="AK601" s="189">
        <f t="shared" si="220"/>
        <v>0</v>
      </c>
      <c r="AL601" s="189">
        <f t="shared" si="221"/>
        <v>0</v>
      </c>
      <c r="AM601" s="190">
        <f t="shared" si="222"/>
        <v>0</v>
      </c>
      <c r="AN601" s="210"/>
      <c r="AO601" s="188">
        <f t="shared" si="223"/>
        <v>0</v>
      </c>
      <c r="AP601" s="189">
        <f t="shared" si="224"/>
        <v>0</v>
      </c>
      <c r="AQ601" s="189">
        <f t="shared" si="225"/>
        <v>0</v>
      </c>
      <c r="AR601" s="190">
        <f t="shared" si="226"/>
        <v>0</v>
      </c>
      <c r="AT601" s="188">
        <f t="shared" si="227"/>
        <v>0</v>
      </c>
      <c r="AU601" s="189">
        <f t="shared" si="228"/>
        <v>0</v>
      </c>
      <c r="AV601" s="189">
        <f t="shared" si="229"/>
        <v>0</v>
      </c>
      <c r="AW601" s="190">
        <f t="shared" si="230"/>
        <v>0</v>
      </c>
      <c r="AY601" s="188">
        <f t="shared" si="231"/>
        <v>0</v>
      </c>
      <c r="AZ601" s="189">
        <f t="shared" si="232"/>
        <v>0</v>
      </c>
      <c r="BA601" s="189">
        <f t="shared" si="233"/>
        <v>0</v>
      </c>
      <c r="BB601" s="190">
        <f t="shared" si="234"/>
        <v>0</v>
      </c>
      <c r="BD601" s="188">
        <f t="shared" si="235"/>
        <v>0</v>
      </c>
      <c r="BE601" s="189">
        <f t="shared" si="236"/>
        <v>0</v>
      </c>
      <c r="BF601" s="189">
        <f t="shared" si="237"/>
        <v>0</v>
      </c>
      <c r="BG601" s="190">
        <f t="shared" si="238"/>
        <v>0</v>
      </c>
      <c r="BH601" s="210"/>
      <c r="BI601" s="188">
        <f t="shared" si="239"/>
        <v>0</v>
      </c>
      <c r="BJ601" s="189">
        <f t="shared" si="240"/>
        <v>0</v>
      </c>
      <c r="BK601" s="189">
        <f t="shared" si="241"/>
        <v>0</v>
      </c>
      <c r="BL601" s="190">
        <f t="shared" si="242"/>
        <v>0</v>
      </c>
      <c r="BM601" s="210"/>
      <c r="BN601" s="188">
        <f t="shared" si="243"/>
        <v>0</v>
      </c>
      <c r="BO601" s="189">
        <f t="shared" si="244"/>
        <v>0</v>
      </c>
      <c r="BP601" s="189">
        <f t="shared" si="245"/>
        <v>0</v>
      </c>
      <c r="BQ601" s="190">
        <f t="shared" si="246"/>
        <v>0</v>
      </c>
      <c r="BR601" s="210"/>
      <c r="BS601" s="192">
        <f t="shared" si="247"/>
        <v>0</v>
      </c>
      <c r="BT601" s="215">
        <f t="shared" si="248"/>
        <v>0</v>
      </c>
      <c r="BU601" s="216">
        <f t="shared" si="249"/>
        <v>0</v>
      </c>
      <c r="BV601" s="217">
        <f t="shared" si="250"/>
        <v>0</v>
      </c>
      <c r="BX601" s="192">
        <f t="shared" si="251"/>
        <v>0</v>
      </c>
      <c r="BY601" s="215">
        <f t="shared" si="252"/>
        <v>0</v>
      </c>
      <c r="BZ601" s="216">
        <f t="shared" si="253"/>
        <v>0</v>
      </c>
      <c r="CA601" s="217">
        <f t="shared" si="254"/>
        <v>0</v>
      </c>
      <c r="CC601" s="192">
        <f t="shared" si="255"/>
        <v>0</v>
      </c>
      <c r="CD601" s="215">
        <f t="shared" si="256"/>
        <v>0</v>
      </c>
      <c r="CE601" s="216">
        <f t="shared" si="257"/>
        <v>0</v>
      </c>
      <c r="CF601" s="217">
        <f t="shared" si="258"/>
        <v>0</v>
      </c>
      <c r="CH601" s="197">
        <f t="shared" si="259"/>
        <v>0</v>
      </c>
      <c r="CI601" s="19" t="str">
        <f t="shared" si="260"/>
        <v/>
      </c>
      <c r="CJ601" s="197">
        <f t="shared" si="261"/>
        <v>0</v>
      </c>
      <c r="CK601"/>
      <c r="CL601" s="197">
        <f t="shared" si="262"/>
        <v>0</v>
      </c>
      <c r="CM601" s="19" t="str">
        <f t="shared" si="263"/>
        <v/>
      </c>
      <c r="CN601" s="197">
        <f t="shared" si="264"/>
        <v>0</v>
      </c>
      <c r="CP601" s="197">
        <f t="shared" si="265"/>
        <v>0</v>
      </c>
      <c r="CQ601" s="19" t="str">
        <f t="shared" si="266"/>
        <v/>
      </c>
      <c r="CR601" s="197">
        <f t="shared" si="267"/>
        <v>0</v>
      </c>
    </row>
    <row r="602" spans="1:96" ht="15" customHeight="1" thickBot="1">
      <c r="A602" s="85"/>
      <c r="B602" s="87"/>
      <c r="C602" s="64" t="s">
        <v>168</v>
      </c>
      <c r="D602" s="354" t="str">
        <f t="shared" si="213"/>
        <v/>
      </c>
      <c r="E602" s="355"/>
      <c r="F602" s="355"/>
      <c r="G602" s="355"/>
      <c r="H602" s="355"/>
      <c r="I602" s="356"/>
      <c r="J602" s="261" t="str">
        <f t="shared" si="214"/>
        <v/>
      </c>
      <c r="K602" s="261" t="str">
        <f t="shared" si="215"/>
        <v/>
      </c>
      <c r="L602" s="261" t="str">
        <f t="shared" si="216"/>
        <v/>
      </c>
      <c r="M602" s="2"/>
      <c r="N602" s="2"/>
      <c r="O602" s="2"/>
      <c r="P602" s="2"/>
      <c r="Q602" s="2"/>
      <c r="R602" s="2"/>
      <c r="S602" s="2"/>
      <c r="T602" s="2"/>
      <c r="U602" s="2"/>
      <c r="V602" s="2"/>
      <c r="W602" s="2"/>
      <c r="X602" s="2"/>
      <c r="Y602" s="2"/>
      <c r="Z602" s="2"/>
      <c r="AA602" s="2"/>
      <c r="AB602" s="2"/>
      <c r="AC602" s="2"/>
      <c r="AD602" s="2"/>
      <c r="AG602" s="197">
        <f t="shared" si="217"/>
        <v>21</v>
      </c>
      <c r="AH602" s="210">
        <f t="shared" si="218"/>
        <v>0</v>
      </c>
      <c r="AJ602" s="188">
        <f t="shared" si="219"/>
        <v>0</v>
      </c>
      <c r="AK602" s="189">
        <f t="shared" si="220"/>
        <v>0</v>
      </c>
      <c r="AL602" s="189">
        <f t="shared" si="221"/>
        <v>0</v>
      </c>
      <c r="AM602" s="190">
        <f t="shared" si="222"/>
        <v>0</v>
      </c>
      <c r="AN602" s="210"/>
      <c r="AO602" s="188">
        <f t="shared" si="223"/>
        <v>0</v>
      </c>
      <c r="AP602" s="189">
        <f t="shared" si="224"/>
        <v>0</v>
      </c>
      <c r="AQ602" s="189">
        <f t="shared" si="225"/>
        <v>0</v>
      </c>
      <c r="AR602" s="190">
        <f t="shared" si="226"/>
        <v>0</v>
      </c>
      <c r="AT602" s="188">
        <f t="shared" si="227"/>
        <v>0</v>
      </c>
      <c r="AU602" s="189">
        <f t="shared" si="228"/>
        <v>0</v>
      </c>
      <c r="AV602" s="189">
        <f t="shared" si="229"/>
        <v>0</v>
      </c>
      <c r="AW602" s="190">
        <f t="shared" si="230"/>
        <v>0</v>
      </c>
      <c r="AY602" s="188">
        <f t="shared" si="231"/>
        <v>0</v>
      </c>
      <c r="AZ602" s="189">
        <f t="shared" si="232"/>
        <v>0</v>
      </c>
      <c r="BA602" s="189">
        <f t="shared" si="233"/>
        <v>0</v>
      </c>
      <c r="BB602" s="190">
        <f t="shared" si="234"/>
        <v>0</v>
      </c>
      <c r="BD602" s="188">
        <f t="shared" si="235"/>
        <v>0</v>
      </c>
      <c r="BE602" s="189">
        <f t="shared" si="236"/>
        <v>0</v>
      </c>
      <c r="BF602" s="189">
        <f t="shared" si="237"/>
        <v>0</v>
      </c>
      <c r="BG602" s="190">
        <f t="shared" si="238"/>
        <v>0</v>
      </c>
      <c r="BH602" s="210"/>
      <c r="BI602" s="188">
        <f t="shared" si="239"/>
        <v>0</v>
      </c>
      <c r="BJ602" s="189">
        <f t="shared" si="240"/>
        <v>0</v>
      </c>
      <c r="BK602" s="189">
        <f t="shared" si="241"/>
        <v>0</v>
      </c>
      <c r="BL602" s="190">
        <f t="shared" si="242"/>
        <v>0</v>
      </c>
      <c r="BM602" s="210"/>
      <c r="BN602" s="188">
        <f t="shared" si="243"/>
        <v>0</v>
      </c>
      <c r="BO602" s="189">
        <f t="shared" si="244"/>
        <v>0</v>
      </c>
      <c r="BP602" s="189">
        <f t="shared" si="245"/>
        <v>0</v>
      </c>
      <c r="BQ602" s="190">
        <f t="shared" si="246"/>
        <v>0</v>
      </c>
      <c r="BR602" s="210"/>
      <c r="BS602" s="192">
        <f t="shared" si="247"/>
        <v>0</v>
      </c>
      <c r="BT602" s="215">
        <f t="shared" si="248"/>
        <v>0</v>
      </c>
      <c r="BU602" s="216">
        <f t="shared" si="249"/>
        <v>0</v>
      </c>
      <c r="BV602" s="217">
        <f t="shared" si="250"/>
        <v>0</v>
      </c>
      <c r="BX602" s="192">
        <f t="shared" si="251"/>
        <v>0</v>
      </c>
      <c r="BY602" s="215">
        <f t="shared" si="252"/>
        <v>0</v>
      </c>
      <c r="BZ602" s="216">
        <f t="shared" si="253"/>
        <v>0</v>
      </c>
      <c r="CA602" s="217">
        <f t="shared" si="254"/>
        <v>0</v>
      </c>
      <c r="CC602" s="192">
        <f t="shared" si="255"/>
        <v>0</v>
      </c>
      <c r="CD602" s="215">
        <f t="shared" si="256"/>
        <v>0</v>
      </c>
      <c r="CE602" s="216">
        <f t="shared" si="257"/>
        <v>0</v>
      </c>
      <c r="CF602" s="217">
        <f t="shared" si="258"/>
        <v>0</v>
      </c>
      <c r="CH602" s="197">
        <f t="shared" si="259"/>
        <v>0</v>
      </c>
      <c r="CI602" s="19" t="str">
        <f t="shared" si="260"/>
        <v/>
      </c>
      <c r="CJ602" s="197">
        <f t="shared" si="261"/>
        <v>0</v>
      </c>
      <c r="CK602"/>
      <c r="CL602" s="197">
        <f t="shared" si="262"/>
        <v>0</v>
      </c>
      <c r="CM602" s="19" t="str">
        <f t="shared" si="263"/>
        <v/>
      </c>
      <c r="CN602" s="197">
        <f t="shared" si="264"/>
        <v>0</v>
      </c>
      <c r="CP602" s="197">
        <f t="shared" si="265"/>
        <v>0</v>
      </c>
      <c r="CQ602" s="19" t="str">
        <f t="shared" si="266"/>
        <v/>
      </c>
      <c r="CR602" s="197">
        <f t="shared" si="267"/>
        <v>0</v>
      </c>
    </row>
    <row r="603" spans="1:96" ht="15" customHeight="1" thickBot="1">
      <c r="A603" s="85"/>
      <c r="B603" s="87"/>
      <c r="C603" s="64" t="s">
        <v>169</v>
      </c>
      <c r="D603" s="354" t="str">
        <f t="shared" si="213"/>
        <v/>
      </c>
      <c r="E603" s="355"/>
      <c r="F603" s="355"/>
      <c r="G603" s="355"/>
      <c r="H603" s="355"/>
      <c r="I603" s="356"/>
      <c r="J603" s="261" t="str">
        <f t="shared" si="214"/>
        <v/>
      </c>
      <c r="K603" s="261" t="str">
        <f t="shared" si="215"/>
        <v/>
      </c>
      <c r="L603" s="261" t="str">
        <f t="shared" si="216"/>
        <v/>
      </c>
      <c r="M603" s="2"/>
      <c r="N603" s="2"/>
      <c r="O603" s="2"/>
      <c r="P603" s="2"/>
      <c r="Q603" s="2"/>
      <c r="R603" s="2"/>
      <c r="S603" s="2"/>
      <c r="T603" s="2"/>
      <c r="U603" s="2"/>
      <c r="V603" s="2"/>
      <c r="W603" s="2"/>
      <c r="X603" s="2"/>
      <c r="Y603" s="2"/>
      <c r="Z603" s="2"/>
      <c r="AA603" s="2"/>
      <c r="AB603" s="2"/>
      <c r="AC603" s="2"/>
      <c r="AD603" s="2"/>
      <c r="AG603" s="197">
        <f t="shared" si="217"/>
        <v>21</v>
      </c>
      <c r="AH603" s="210">
        <f t="shared" si="218"/>
        <v>0</v>
      </c>
      <c r="AJ603" s="188">
        <f t="shared" si="219"/>
        <v>0</v>
      </c>
      <c r="AK603" s="189">
        <f t="shared" si="220"/>
        <v>0</v>
      </c>
      <c r="AL603" s="189">
        <f t="shared" si="221"/>
        <v>0</v>
      </c>
      <c r="AM603" s="190">
        <f t="shared" si="222"/>
        <v>0</v>
      </c>
      <c r="AN603" s="210"/>
      <c r="AO603" s="188">
        <f t="shared" si="223"/>
        <v>0</v>
      </c>
      <c r="AP603" s="189">
        <f t="shared" si="224"/>
        <v>0</v>
      </c>
      <c r="AQ603" s="189">
        <f t="shared" si="225"/>
        <v>0</v>
      </c>
      <c r="AR603" s="190">
        <f t="shared" si="226"/>
        <v>0</v>
      </c>
      <c r="AT603" s="188">
        <f t="shared" si="227"/>
        <v>0</v>
      </c>
      <c r="AU603" s="189">
        <f t="shared" si="228"/>
        <v>0</v>
      </c>
      <c r="AV603" s="189">
        <f t="shared" si="229"/>
        <v>0</v>
      </c>
      <c r="AW603" s="190">
        <f t="shared" si="230"/>
        <v>0</v>
      </c>
      <c r="AY603" s="188">
        <f t="shared" si="231"/>
        <v>0</v>
      </c>
      <c r="AZ603" s="189">
        <f t="shared" si="232"/>
        <v>0</v>
      </c>
      <c r="BA603" s="189">
        <f t="shared" si="233"/>
        <v>0</v>
      </c>
      <c r="BB603" s="190">
        <f t="shared" si="234"/>
        <v>0</v>
      </c>
      <c r="BD603" s="188">
        <f t="shared" si="235"/>
        <v>0</v>
      </c>
      <c r="BE603" s="189">
        <f t="shared" si="236"/>
        <v>0</v>
      </c>
      <c r="BF603" s="189">
        <f t="shared" si="237"/>
        <v>0</v>
      </c>
      <c r="BG603" s="190">
        <f t="shared" si="238"/>
        <v>0</v>
      </c>
      <c r="BH603" s="210"/>
      <c r="BI603" s="188">
        <f t="shared" si="239"/>
        <v>0</v>
      </c>
      <c r="BJ603" s="189">
        <f t="shared" si="240"/>
        <v>0</v>
      </c>
      <c r="BK603" s="189">
        <f t="shared" si="241"/>
        <v>0</v>
      </c>
      <c r="BL603" s="190">
        <f t="shared" si="242"/>
        <v>0</v>
      </c>
      <c r="BM603" s="210"/>
      <c r="BN603" s="188">
        <f t="shared" si="243"/>
        <v>0</v>
      </c>
      <c r="BO603" s="189">
        <f t="shared" si="244"/>
        <v>0</v>
      </c>
      <c r="BP603" s="189">
        <f t="shared" si="245"/>
        <v>0</v>
      </c>
      <c r="BQ603" s="190">
        <f t="shared" si="246"/>
        <v>0</v>
      </c>
      <c r="BR603" s="210"/>
      <c r="BS603" s="192">
        <f t="shared" si="247"/>
        <v>0</v>
      </c>
      <c r="BT603" s="215">
        <f t="shared" si="248"/>
        <v>0</v>
      </c>
      <c r="BU603" s="216">
        <f t="shared" si="249"/>
        <v>0</v>
      </c>
      <c r="BV603" s="217">
        <f t="shared" si="250"/>
        <v>0</v>
      </c>
      <c r="BX603" s="192">
        <f t="shared" si="251"/>
        <v>0</v>
      </c>
      <c r="BY603" s="215">
        <f t="shared" si="252"/>
        <v>0</v>
      </c>
      <c r="BZ603" s="216">
        <f t="shared" si="253"/>
        <v>0</v>
      </c>
      <c r="CA603" s="217">
        <f t="shared" si="254"/>
        <v>0</v>
      </c>
      <c r="CC603" s="192">
        <f t="shared" si="255"/>
        <v>0</v>
      </c>
      <c r="CD603" s="215">
        <f t="shared" si="256"/>
        <v>0</v>
      </c>
      <c r="CE603" s="216">
        <f t="shared" si="257"/>
        <v>0</v>
      </c>
      <c r="CF603" s="217">
        <f t="shared" si="258"/>
        <v>0</v>
      </c>
      <c r="CH603" s="197">
        <f t="shared" si="259"/>
        <v>0</v>
      </c>
      <c r="CI603" s="19" t="str">
        <f t="shared" si="260"/>
        <v/>
      </c>
      <c r="CJ603" s="197">
        <f t="shared" si="261"/>
        <v>0</v>
      </c>
      <c r="CK603"/>
      <c r="CL603" s="197">
        <f t="shared" si="262"/>
        <v>0</v>
      </c>
      <c r="CM603" s="19" t="str">
        <f t="shared" si="263"/>
        <v/>
      </c>
      <c r="CN603" s="197">
        <f t="shared" si="264"/>
        <v>0</v>
      </c>
      <c r="CP603" s="197">
        <f t="shared" si="265"/>
        <v>0</v>
      </c>
      <c r="CQ603" s="19" t="str">
        <f t="shared" si="266"/>
        <v/>
      </c>
      <c r="CR603" s="197">
        <f t="shared" si="267"/>
        <v>0</v>
      </c>
    </row>
    <row r="604" spans="1:96" ht="15" customHeight="1" thickBot="1">
      <c r="A604" s="85"/>
      <c r="B604" s="87"/>
      <c r="C604" s="64" t="s">
        <v>170</v>
      </c>
      <c r="D604" s="354" t="str">
        <f t="shared" si="213"/>
        <v/>
      </c>
      <c r="E604" s="355"/>
      <c r="F604" s="355"/>
      <c r="G604" s="355"/>
      <c r="H604" s="355"/>
      <c r="I604" s="356"/>
      <c r="J604" s="261" t="str">
        <f t="shared" si="214"/>
        <v/>
      </c>
      <c r="K604" s="261" t="str">
        <f t="shared" si="215"/>
        <v/>
      </c>
      <c r="L604" s="261" t="str">
        <f t="shared" si="216"/>
        <v/>
      </c>
      <c r="M604" s="2"/>
      <c r="N604" s="2"/>
      <c r="O604" s="2"/>
      <c r="P604" s="2"/>
      <c r="Q604" s="2"/>
      <c r="R604" s="2"/>
      <c r="S604" s="2"/>
      <c r="T604" s="2"/>
      <c r="U604" s="2"/>
      <c r="V604" s="2"/>
      <c r="W604" s="2"/>
      <c r="X604" s="2"/>
      <c r="Y604" s="2"/>
      <c r="Z604" s="2"/>
      <c r="AA604" s="2"/>
      <c r="AB604" s="2"/>
      <c r="AC604" s="2"/>
      <c r="AD604" s="2"/>
      <c r="AG604" s="197">
        <f t="shared" si="217"/>
        <v>21</v>
      </c>
      <c r="AH604" s="210">
        <f t="shared" si="218"/>
        <v>0</v>
      </c>
      <c r="AJ604" s="188">
        <f t="shared" si="219"/>
        <v>0</v>
      </c>
      <c r="AK604" s="189">
        <f t="shared" si="220"/>
        <v>0</v>
      </c>
      <c r="AL604" s="189">
        <f t="shared" si="221"/>
        <v>0</v>
      </c>
      <c r="AM604" s="190">
        <f t="shared" si="222"/>
        <v>0</v>
      </c>
      <c r="AN604" s="210"/>
      <c r="AO604" s="188">
        <f t="shared" si="223"/>
        <v>0</v>
      </c>
      <c r="AP604" s="189">
        <f t="shared" si="224"/>
        <v>0</v>
      </c>
      <c r="AQ604" s="189">
        <f t="shared" si="225"/>
        <v>0</v>
      </c>
      <c r="AR604" s="190">
        <f t="shared" si="226"/>
        <v>0</v>
      </c>
      <c r="AT604" s="188">
        <f t="shared" si="227"/>
        <v>0</v>
      </c>
      <c r="AU604" s="189">
        <f t="shared" si="228"/>
        <v>0</v>
      </c>
      <c r="AV604" s="189">
        <f t="shared" si="229"/>
        <v>0</v>
      </c>
      <c r="AW604" s="190">
        <f t="shared" si="230"/>
        <v>0</v>
      </c>
      <c r="AY604" s="188">
        <f t="shared" si="231"/>
        <v>0</v>
      </c>
      <c r="AZ604" s="189">
        <f t="shared" si="232"/>
        <v>0</v>
      </c>
      <c r="BA604" s="189">
        <f t="shared" si="233"/>
        <v>0</v>
      </c>
      <c r="BB604" s="190">
        <f t="shared" si="234"/>
        <v>0</v>
      </c>
      <c r="BD604" s="188">
        <f t="shared" si="235"/>
        <v>0</v>
      </c>
      <c r="BE604" s="189">
        <f t="shared" si="236"/>
        <v>0</v>
      </c>
      <c r="BF604" s="189">
        <f t="shared" si="237"/>
        <v>0</v>
      </c>
      <c r="BG604" s="190">
        <f t="shared" si="238"/>
        <v>0</v>
      </c>
      <c r="BH604" s="210"/>
      <c r="BI604" s="188">
        <f t="shared" si="239"/>
        <v>0</v>
      </c>
      <c r="BJ604" s="189">
        <f t="shared" si="240"/>
        <v>0</v>
      </c>
      <c r="BK604" s="189">
        <f t="shared" si="241"/>
        <v>0</v>
      </c>
      <c r="BL604" s="190">
        <f t="shared" si="242"/>
        <v>0</v>
      </c>
      <c r="BM604" s="210"/>
      <c r="BN604" s="188">
        <f t="shared" si="243"/>
        <v>0</v>
      </c>
      <c r="BO604" s="189">
        <f t="shared" si="244"/>
        <v>0</v>
      </c>
      <c r="BP604" s="189">
        <f t="shared" si="245"/>
        <v>0</v>
      </c>
      <c r="BQ604" s="190">
        <f t="shared" si="246"/>
        <v>0</v>
      </c>
      <c r="BR604" s="210"/>
      <c r="BS604" s="192">
        <f t="shared" si="247"/>
        <v>0</v>
      </c>
      <c r="BT604" s="215">
        <f t="shared" si="248"/>
        <v>0</v>
      </c>
      <c r="BU604" s="216">
        <f t="shared" si="249"/>
        <v>0</v>
      </c>
      <c r="BV604" s="217">
        <f t="shared" si="250"/>
        <v>0</v>
      </c>
      <c r="BX604" s="192">
        <f t="shared" si="251"/>
        <v>0</v>
      </c>
      <c r="BY604" s="215">
        <f t="shared" si="252"/>
        <v>0</v>
      </c>
      <c r="BZ604" s="216">
        <f t="shared" si="253"/>
        <v>0</v>
      </c>
      <c r="CA604" s="217">
        <f t="shared" si="254"/>
        <v>0</v>
      </c>
      <c r="CC604" s="192">
        <f t="shared" si="255"/>
        <v>0</v>
      </c>
      <c r="CD604" s="215">
        <f t="shared" si="256"/>
        <v>0</v>
      </c>
      <c r="CE604" s="216">
        <f t="shared" si="257"/>
        <v>0</v>
      </c>
      <c r="CF604" s="217">
        <f t="shared" si="258"/>
        <v>0</v>
      </c>
      <c r="CH604" s="197">
        <f t="shared" si="259"/>
        <v>0</v>
      </c>
      <c r="CI604" s="19" t="str">
        <f t="shared" si="260"/>
        <v/>
      </c>
      <c r="CJ604" s="197">
        <f t="shared" si="261"/>
        <v>0</v>
      </c>
      <c r="CK604"/>
      <c r="CL604" s="197">
        <f t="shared" si="262"/>
        <v>0</v>
      </c>
      <c r="CM604" s="19" t="str">
        <f t="shared" si="263"/>
        <v/>
      </c>
      <c r="CN604" s="197">
        <f t="shared" si="264"/>
        <v>0</v>
      </c>
      <c r="CP604" s="197">
        <f t="shared" si="265"/>
        <v>0</v>
      </c>
      <c r="CQ604" s="19" t="str">
        <f t="shared" si="266"/>
        <v/>
      </c>
      <c r="CR604" s="197">
        <f t="shared" si="267"/>
        <v>0</v>
      </c>
    </row>
    <row r="605" spans="1:96" ht="15" customHeight="1" thickBot="1">
      <c r="A605" s="85"/>
      <c r="B605" s="87"/>
      <c r="C605" s="64" t="s">
        <v>171</v>
      </c>
      <c r="D605" s="354" t="str">
        <f t="shared" si="213"/>
        <v/>
      </c>
      <c r="E605" s="355"/>
      <c r="F605" s="355"/>
      <c r="G605" s="355"/>
      <c r="H605" s="355"/>
      <c r="I605" s="356"/>
      <c r="J605" s="261" t="str">
        <f t="shared" si="214"/>
        <v/>
      </c>
      <c r="K605" s="261" t="str">
        <f t="shared" si="215"/>
        <v/>
      </c>
      <c r="L605" s="261" t="str">
        <f t="shared" si="216"/>
        <v/>
      </c>
      <c r="M605" s="2"/>
      <c r="N605" s="2"/>
      <c r="O605" s="2"/>
      <c r="P605" s="2"/>
      <c r="Q605" s="2"/>
      <c r="R605" s="2"/>
      <c r="S605" s="2"/>
      <c r="T605" s="2"/>
      <c r="U605" s="2"/>
      <c r="V605" s="2"/>
      <c r="W605" s="2"/>
      <c r="X605" s="2"/>
      <c r="Y605" s="2"/>
      <c r="Z605" s="2"/>
      <c r="AA605" s="2"/>
      <c r="AB605" s="2"/>
      <c r="AC605" s="2"/>
      <c r="AD605" s="2"/>
      <c r="AG605" s="197">
        <f t="shared" si="217"/>
        <v>21</v>
      </c>
      <c r="AH605" s="210">
        <f t="shared" si="218"/>
        <v>0</v>
      </c>
      <c r="AJ605" s="188">
        <f t="shared" si="219"/>
        <v>0</v>
      </c>
      <c r="AK605" s="189">
        <f t="shared" si="220"/>
        <v>0</v>
      </c>
      <c r="AL605" s="189">
        <f t="shared" si="221"/>
        <v>0</v>
      </c>
      <c r="AM605" s="190">
        <f t="shared" si="222"/>
        <v>0</v>
      </c>
      <c r="AN605" s="210"/>
      <c r="AO605" s="188">
        <f t="shared" si="223"/>
        <v>0</v>
      </c>
      <c r="AP605" s="189">
        <f t="shared" si="224"/>
        <v>0</v>
      </c>
      <c r="AQ605" s="189">
        <f t="shared" si="225"/>
        <v>0</v>
      </c>
      <c r="AR605" s="190">
        <f t="shared" si="226"/>
        <v>0</v>
      </c>
      <c r="AT605" s="188">
        <f t="shared" si="227"/>
        <v>0</v>
      </c>
      <c r="AU605" s="189">
        <f t="shared" si="228"/>
        <v>0</v>
      </c>
      <c r="AV605" s="189">
        <f t="shared" si="229"/>
        <v>0</v>
      </c>
      <c r="AW605" s="190">
        <f t="shared" si="230"/>
        <v>0</v>
      </c>
      <c r="AY605" s="188">
        <f t="shared" si="231"/>
        <v>0</v>
      </c>
      <c r="AZ605" s="189">
        <f t="shared" si="232"/>
        <v>0</v>
      </c>
      <c r="BA605" s="189">
        <f t="shared" si="233"/>
        <v>0</v>
      </c>
      <c r="BB605" s="190">
        <f t="shared" si="234"/>
        <v>0</v>
      </c>
      <c r="BD605" s="188">
        <f t="shared" si="235"/>
        <v>0</v>
      </c>
      <c r="BE605" s="189">
        <f t="shared" si="236"/>
        <v>0</v>
      </c>
      <c r="BF605" s="189">
        <f t="shared" si="237"/>
        <v>0</v>
      </c>
      <c r="BG605" s="190">
        <f t="shared" si="238"/>
        <v>0</v>
      </c>
      <c r="BH605" s="210"/>
      <c r="BI605" s="188">
        <f t="shared" si="239"/>
        <v>0</v>
      </c>
      <c r="BJ605" s="189">
        <f t="shared" si="240"/>
        <v>0</v>
      </c>
      <c r="BK605" s="189">
        <f t="shared" si="241"/>
        <v>0</v>
      </c>
      <c r="BL605" s="190">
        <f t="shared" si="242"/>
        <v>0</v>
      </c>
      <c r="BM605" s="210"/>
      <c r="BN605" s="188">
        <f t="shared" si="243"/>
        <v>0</v>
      </c>
      <c r="BO605" s="189">
        <f t="shared" si="244"/>
        <v>0</v>
      </c>
      <c r="BP605" s="189">
        <f t="shared" si="245"/>
        <v>0</v>
      </c>
      <c r="BQ605" s="190">
        <f t="shared" si="246"/>
        <v>0</v>
      </c>
      <c r="BR605" s="210"/>
      <c r="BS605" s="192">
        <f t="shared" si="247"/>
        <v>0</v>
      </c>
      <c r="BT605" s="215">
        <f t="shared" si="248"/>
        <v>0</v>
      </c>
      <c r="BU605" s="216">
        <f t="shared" si="249"/>
        <v>0</v>
      </c>
      <c r="BV605" s="217">
        <f t="shared" si="250"/>
        <v>0</v>
      </c>
      <c r="BX605" s="192">
        <f t="shared" si="251"/>
        <v>0</v>
      </c>
      <c r="BY605" s="215">
        <f t="shared" si="252"/>
        <v>0</v>
      </c>
      <c r="BZ605" s="216">
        <f t="shared" si="253"/>
        <v>0</v>
      </c>
      <c r="CA605" s="217">
        <f t="shared" si="254"/>
        <v>0</v>
      </c>
      <c r="CC605" s="192">
        <f t="shared" si="255"/>
        <v>0</v>
      </c>
      <c r="CD605" s="215">
        <f t="shared" si="256"/>
        <v>0</v>
      </c>
      <c r="CE605" s="216">
        <f t="shared" si="257"/>
        <v>0</v>
      </c>
      <c r="CF605" s="217">
        <f t="shared" si="258"/>
        <v>0</v>
      </c>
      <c r="CH605" s="197">
        <f t="shared" si="259"/>
        <v>0</v>
      </c>
      <c r="CI605" s="19" t="str">
        <f t="shared" si="260"/>
        <v/>
      </c>
      <c r="CJ605" s="197">
        <f t="shared" si="261"/>
        <v>0</v>
      </c>
      <c r="CK605"/>
      <c r="CL605" s="197">
        <f t="shared" si="262"/>
        <v>0</v>
      </c>
      <c r="CM605" s="19" t="str">
        <f t="shared" si="263"/>
        <v/>
      </c>
      <c r="CN605" s="197">
        <f t="shared" si="264"/>
        <v>0</v>
      </c>
      <c r="CP605" s="197">
        <f t="shared" si="265"/>
        <v>0</v>
      </c>
      <c r="CQ605" s="19" t="str">
        <f t="shared" si="266"/>
        <v/>
      </c>
      <c r="CR605" s="197">
        <f t="shared" si="267"/>
        <v>0</v>
      </c>
    </row>
    <row r="606" spans="1:96" ht="15" customHeight="1" thickBot="1">
      <c r="A606" s="85"/>
      <c r="B606" s="87"/>
      <c r="C606" s="64" t="s">
        <v>172</v>
      </c>
      <c r="D606" s="354" t="str">
        <f t="shared" si="213"/>
        <v/>
      </c>
      <c r="E606" s="355"/>
      <c r="F606" s="355"/>
      <c r="G606" s="355"/>
      <c r="H606" s="355"/>
      <c r="I606" s="356"/>
      <c r="J606" s="261" t="str">
        <f t="shared" si="214"/>
        <v/>
      </c>
      <c r="K606" s="261" t="str">
        <f t="shared" si="215"/>
        <v/>
      </c>
      <c r="L606" s="261" t="str">
        <f t="shared" si="216"/>
        <v/>
      </c>
      <c r="M606" s="2"/>
      <c r="N606" s="2"/>
      <c r="O606" s="2"/>
      <c r="P606" s="2"/>
      <c r="Q606" s="2"/>
      <c r="R606" s="2"/>
      <c r="S606" s="2"/>
      <c r="T606" s="2"/>
      <c r="U606" s="2"/>
      <c r="V606" s="2"/>
      <c r="W606" s="2"/>
      <c r="X606" s="2"/>
      <c r="Y606" s="2"/>
      <c r="Z606" s="2"/>
      <c r="AA606" s="2"/>
      <c r="AB606" s="2"/>
      <c r="AC606" s="2"/>
      <c r="AD606" s="2"/>
      <c r="AG606" s="197">
        <f t="shared" si="217"/>
        <v>21</v>
      </c>
      <c r="AH606" s="210">
        <f t="shared" si="218"/>
        <v>0</v>
      </c>
      <c r="AJ606" s="188">
        <f t="shared" si="219"/>
        <v>0</v>
      </c>
      <c r="AK606" s="189">
        <f t="shared" si="220"/>
        <v>0</v>
      </c>
      <c r="AL606" s="189">
        <f t="shared" si="221"/>
        <v>0</v>
      </c>
      <c r="AM606" s="190">
        <f t="shared" si="222"/>
        <v>0</v>
      </c>
      <c r="AN606" s="210"/>
      <c r="AO606" s="188">
        <f t="shared" si="223"/>
        <v>0</v>
      </c>
      <c r="AP606" s="189">
        <f t="shared" si="224"/>
        <v>0</v>
      </c>
      <c r="AQ606" s="189">
        <f t="shared" si="225"/>
        <v>0</v>
      </c>
      <c r="AR606" s="190">
        <f t="shared" si="226"/>
        <v>0</v>
      </c>
      <c r="AT606" s="188">
        <f t="shared" si="227"/>
        <v>0</v>
      </c>
      <c r="AU606" s="189">
        <f t="shared" si="228"/>
        <v>0</v>
      </c>
      <c r="AV606" s="189">
        <f t="shared" si="229"/>
        <v>0</v>
      </c>
      <c r="AW606" s="190">
        <f t="shared" si="230"/>
        <v>0</v>
      </c>
      <c r="AY606" s="188">
        <f t="shared" si="231"/>
        <v>0</v>
      </c>
      <c r="AZ606" s="189">
        <f t="shared" si="232"/>
        <v>0</v>
      </c>
      <c r="BA606" s="189">
        <f t="shared" si="233"/>
        <v>0</v>
      </c>
      <c r="BB606" s="190">
        <f t="shared" si="234"/>
        <v>0</v>
      </c>
      <c r="BD606" s="188">
        <f t="shared" si="235"/>
        <v>0</v>
      </c>
      <c r="BE606" s="189">
        <f t="shared" si="236"/>
        <v>0</v>
      </c>
      <c r="BF606" s="189">
        <f t="shared" si="237"/>
        <v>0</v>
      </c>
      <c r="BG606" s="190">
        <f t="shared" si="238"/>
        <v>0</v>
      </c>
      <c r="BH606" s="210"/>
      <c r="BI606" s="188">
        <f t="shared" si="239"/>
        <v>0</v>
      </c>
      <c r="BJ606" s="189">
        <f t="shared" si="240"/>
        <v>0</v>
      </c>
      <c r="BK606" s="189">
        <f t="shared" si="241"/>
        <v>0</v>
      </c>
      <c r="BL606" s="190">
        <f t="shared" si="242"/>
        <v>0</v>
      </c>
      <c r="BM606" s="210"/>
      <c r="BN606" s="188">
        <f t="shared" si="243"/>
        <v>0</v>
      </c>
      <c r="BO606" s="189">
        <f t="shared" si="244"/>
        <v>0</v>
      </c>
      <c r="BP606" s="189">
        <f t="shared" si="245"/>
        <v>0</v>
      </c>
      <c r="BQ606" s="190">
        <f t="shared" si="246"/>
        <v>0</v>
      </c>
      <c r="BR606" s="210"/>
      <c r="BS606" s="192">
        <f t="shared" si="247"/>
        <v>0</v>
      </c>
      <c r="BT606" s="215">
        <f t="shared" si="248"/>
        <v>0</v>
      </c>
      <c r="BU606" s="216">
        <f t="shared" si="249"/>
        <v>0</v>
      </c>
      <c r="BV606" s="217">
        <f t="shared" si="250"/>
        <v>0</v>
      </c>
      <c r="BX606" s="192">
        <f t="shared" si="251"/>
        <v>0</v>
      </c>
      <c r="BY606" s="215">
        <f t="shared" si="252"/>
        <v>0</v>
      </c>
      <c r="BZ606" s="216">
        <f t="shared" si="253"/>
        <v>0</v>
      </c>
      <c r="CA606" s="217">
        <f t="shared" si="254"/>
        <v>0</v>
      </c>
      <c r="CC606" s="192">
        <f t="shared" si="255"/>
        <v>0</v>
      </c>
      <c r="CD606" s="215">
        <f t="shared" si="256"/>
        <v>0</v>
      </c>
      <c r="CE606" s="216">
        <f t="shared" si="257"/>
        <v>0</v>
      </c>
      <c r="CF606" s="217">
        <f t="shared" si="258"/>
        <v>0</v>
      </c>
      <c r="CH606" s="197">
        <f t="shared" si="259"/>
        <v>0</v>
      </c>
      <c r="CI606" s="19" t="str">
        <f t="shared" si="260"/>
        <v/>
      </c>
      <c r="CJ606" s="197">
        <f t="shared" si="261"/>
        <v>0</v>
      </c>
      <c r="CK606"/>
      <c r="CL606" s="197">
        <f t="shared" si="262"/>
        <v>0</v>
      </c>
      <c r="CM606" s="19" t="str">
        <f t="shared" si="263"/>
        <v/>
      </c>
      <c r="CN606" s="197">
        <f t="shared" si="264"/>
        <v>0</v>
      </c>
      <c r="CP606" s="197">
        <f t="shared" si="265"/>
        <v>0</v>
      </c>
      <c r="CQ606" s="19" t="str">
        <f t="shared" si="266"/>
        <v/>
      </c>
      <c r="CR606" s="197">
        <f t="shared" si="267"/>
        <v>0</v>
      </c>
    </row>
    <row r="607" spans="1:96" ht="15" customHeight="1" thickBot="1">
      <c r="A607" s="85"/>
      <c r="B607" s="87"/>
      <c r="C607" s="64" t="s">
        <v>173</v>
      </c>
      <c r="D607" s="354" t="str">
        <f t="shared" si="213"/>
        <v/>
      </c>
      <c r="E607" s="355"/>
      <c r="F607" s="355"/>
      <c r="G607" s="355"/>
      <c r="H607" s="355"/>
      <c r="I607" s="356"/>
      <c r="J607" s="261" t="str">
        <f t="shared" si="214"/>
        <v/>
      </c>
      <c r="K607" s="261" t="str">
        <f t="shared" si="215"/>
        <v/>
      </c>
      <c r="L607" s="261" t="str">
        <f t="shared" si="216"/>
        <v/>
      </c>
      <c r="M607" s="2"/>
      <c r="N607" s="2"/>
      <c r="O607" s="2"/>
      <c r="P607" s="2"/>
      <c r="Q607" s="2"/>
      <c r="R607" s="2"/>
      <c r="S607" s="2"/>
      <c r="T607" s="2"/>
      <c r="U607" s="2"/>
      <c r="V607" s="2"/>
      <c r="W607" s="2"/>
      <c r="X607" s="2"/>
      <c r="Y607" s="2"/>
      <c r="Z607" s="2"/>
      <c r="AA607" s="2"/>
      <c r="AB607" s="2"/>
      <c r="AC607" s="2"/>
      <c r="AD607" s="2"/>
      <c r="AG607" s="197">
        <f t="shared" si="217"/>
        <v>21</v>
      </c>
      <c r="AH607" s="210">
        <f t="shared" si="218"/>
        <v>0</v>
      </c>
      <c r="AJ607" s="188">
        <f t="shared" si="219"/>
        <v>0</v>
      </c>
      <c r="AK607" s="189">
        <f t="shared" si="220"/>
        <v>0</v>
      </c>
      <c r="AL607" s="189">
        <f t="shared" si="221"/>
        <v>0</v>
      </c>
      <c r="AM607" s="190">
        <f t="shared" si="222"/>
        <v>0</v>
      </c>
      <c r="AN607" s="210"/>
      <c r="AO607" s="188">
        <f t="shared" si="223"/>
        <v>0</v>
      </c>
      <c r="AP607" s="189">
        <f t="shared" si="224"/>
        <v>0</v>
      </c>
      <c r="AQ607" s="189">
        <f t="shared" si="225"/>
        <v>0</v>
      </c>
      <c r="AR607" s="190">
        <f t="shared" si="226"/>
        <v>0</v>
      </c>
      <c r="AT607" s="188">
        <f t="shared" si="227"/>
        <v>0</v>
      </c>
      <c r="AU607" s="189">
        <f t="shared" si="228"/>
        <v>0</v>
      </c>
      <c r="AV607" s="189">
        <f t="shared" si="229"/>
        <v>0</v>
      </c>
      <c r="AW607" s="190">
        <f t="shared" si="230"/>
        <v>0</v>
      </c>
      <c r="AY607" s="188">
        <f t="shared" si="231"/>
        <v>0</v>
      </c>
      <c r="AZ607" s="189">
        <f t="shared" si="232"/>
        <v>0</v>
      </c>
      <c r="BA607" s="189">
        <f t="shared" si="233"/>
        <v>0</v>
      </c>
      <c r="BB607" s="190">
        <f t="shared" si="234"/>
        <v>0</v>
      </c>
      <c r="BD607" s="188">
        <f t="shared" si="235"/>
        <v>0</v>
      </c>
      <c r="BE607" s="189">
        <f t="shared" si="236"/>
        <v>0</v>
      </c>
      <c r="BF607" s="189">
        <f t="shared" si="237"/>
        <v>0</v>
      </c>
      <c r="BG607" s="190">
        <f t="shared" si="238"/>
        <v>0</v>
      </c>
      <c r="BH607" s="210"/>
      <c r="BI607" s="188">
        <f t="shared" si="239"/>
        <v>0</v>
      </c>
      <c r="BJ607" s="189">
        <f t="shared" si="240"/>
        <v>0</v>
      </c>
      <c r="BK607" s="189">
        <f t="shared" si="241"/>
        <v>0</v>
      </c>
      <c r="BL607" s="190">
        <f t="shared" si="242"/>
        <v>0</v>
      </c>
      <c r="BM607" s="210"/>
      <c r="BN607" s="188">
        <f t="shared" si="243"/>
        <v>0</v>
      </c>
      <c r="BO607" s="189">
        <f t="shared" si="244"/>
        <v>0</v>
      </c>
      <c r="BP607" s="189">
        <f t="shared" si="245"/>
        <v>0</v>
      </c>
      <c r="BQ607" s="190">
        <f t="shared" si="246"/>
        <v>0</v>
      </c>
      <c r="BR607" s="210"/>
      <c r="BS607" s="192">
        <f t="shared" si="247"/>
        <v>0</v>
      </c>
      <c r="BT607" s="215">
        <f t="shared" si="248"/>
        <v>0</v>
      </c>
      <c r="BU607" s="216">
        <f t="shared" si="249"/>
        <v>0</v>
      </c>
      <c r="BV607" s="217">
        <f t="shared" si="250"/>
        <v>0</v>
      </c>
      <c r="BX607" s="192">
        <f t="shared" si="251"/>
        <v>0</v>
      </c>
      <c r="BY607" s="215">
        <f t="shared" si="252"/>
        <v>0</v>
      </c>
      <c r="BZ607" s="216">
        <f t="shared" si="253"/>
        <v>0</v>
      </c>
      <c r="CA607" s="217">
        <f t="shared" si="254"/>
        <v>0</v>
      </c>
      <c r="CC607" s="192">
        <f t="shared" si="255"/>
        <v>0</v>
      </c>
      <c r="CD607" s="215">
        <f t="shared" si="256"/>
        <v>0</v>
      </c>
      <c r="CE607" s="216">
        <f t="shared" si="257"/>
        <v>0</v>
      </c>
      <c r="CF607" s="217">
        <f t="shared" si="258"/>
        <v>0</v>
      </c>
      <c r="CH607" s="197">
        <f t="shared" si="259"/>
        <v>0</v>
      </c>
      <c r="CI607" s="19" t="str">
        <f t="shared" si="260"/>
        <v/>
      </c>
      <c r="CJ607" s="197">
        <f t="shared" si="261"/>
        <v>0</v>
      </c>
      <c r="CK607"/>
      <c r="CL607" s="197">
        <f t="shared" si="262"/>
        <v>0</v>
      </c>
      <c r="CM607" s="19" t="str">
        <f t="shared" si="263"/>
        <v/>
      </c>
      <c r="CN607" s="197">
        <f t="shared" si="264"/>
        <v>0</v>
      </c>
      <c r="CP607" s="197">
        <f t="shared" si="265"/>
        <v>0</v>
      </c>
      <c r="CQ607" s="19" t="str">
        <f t="shared" si="266"/>
        <v/>
      </c>
      <c r="CR607" s="197">
        <f t="shared" si="267"/>
        <v>0</v>
      </c>
    </row>
    <row r="608" spans="1:96" ht="15" customHeight="1" thickBot="1">
      <c r="A608" s="85"/>
      <c r="B608" s="87"/>
      <c r="C608" s="64" t="s">
        <v>174</v>
      </c>
      <c r="D608" s="354" t="str">
        <f t="shared" si="213"/>
        <v/>
      </c>
      <c r="E608" s="355"/>
      <c r="F608" s="355"/>
      <c r="G608" s="355"/>
      <c r="H608" s="355"/>
      <c r="I608" s="356"/>
      <c r="J608" s="261" t="str">
        <f t="shared" si="214"/>
        <v/>
      </c>
      <c r="K608" s="261" t="str">
        <f t="shared" si="215"/>
        <v/>
      </c>
      <c r="L608" s="261" t="str">
        <f t="shared" si="216"/>
        <v/>
      </c>
      <c r="M608" s="2"/>
      <c r="N608" s="2"/>
      <c r="O608" s="2"/>
      <c r="P608" s="2"/>
      <c r="Q608" s="2"/>
      <c r="R608" s="2"/>
      <c r="S608" s="2"/>
      <c r="T608" s="2"/>
      <c r="U608" s="2"/>
      <c r="V608" s="2"/>
      <c r="W608" s="2"/>
      <c r="X608" s="2"/>
      <c r="Y608" s="2"/>
      <c r="Z608" s="2"/>
      <c r="AA608" s="2"/>
      <c r="AB608" s="2"/>
      <c r="AC608" s="2"/>
      <c r="AD608" s="2"/>
      <c r="AG608" s="197">
        <f t="shared" si="217"/>
        <v>21</v>
      </c>
      <c r="AH608" s="210">
        <f t="shared" si="218"/>
        <v>0</v>
      </c>
      <c r="AJ608" s="188">
        <f t="shared" si="219"/>
        <v>0</v>
      </c>
      <c r="AK608" s="189">
        <f t="shared" si="220"/>
        <v>0</v>
      </c>
      <c r="AL608" s="189">
        <f t="shared" si="221"/>
        <v>0</v>
      </c>
      <c r="AM608" s="190">
        <f t="shared" si="222"/>
        <v>0</v>
      </c>
      <c r="AN608" s="210"/>
      <c r="AO608" s="188">
        <f t="shared" si="223"/>
        <v>0</v>
      </c>
      <c r="AP608" s="189">
        <f t="shared" si="224"/>
        <v>0</v>
      </c>
      <c r="AQ608" s="189">
        <f t="shared" si="225"/>
        <v>0</v>
      </c>
      <c r="AR608" s="190">
        <f t="shared" si="226"/>
        <v>0</v>
      </c>
      <c r="AT608" s="188">
        <f t="shared" si="227"/>
        <v>0</v>
      </c>
      <c r="AU608" s="189">
        <f t="shared" si="228"/>
        <v>0</v>
      </c>
      <c r="AV608" s="189">
        <f t="shared" si="229"/>
        <v>0</v>
      </c>
      <c r="AW608" s="190">
        <f t="shared" si="230"/>
        <v>0</v>
      </c>
      <c r="AY608" s="188">
        <f t="shared" si="231"/>
        <v>0</v>
      </c>
      <c r="AZ608" s="189">
        <f t="shared" si="232"/>
        <v>0</v>
      </c>
      <c r="BA608" s="189">
        <f t="shared" si="233"/>
        <v>0</v>
      </c>
      <c r="BB608" s="190">
        <f t="shared" si="234"/>
        <v>0</v>
      </c>
      <c r="BD608" s="188">
        <f t="shared" si="235"/>
        <v>0</v>
      </c>
      <c r="BE608" s="189">
        <f t="shared" si="236"/>
        <v>0</v>
      </c>
      <c r="BF608" s="189">
        <f t="shared" si="237"/>
        <v>0</v>
      </c>
      <c r="BG608" s="190">
        <f t="shared" si="238"/>
        <v>0</v>
      </c>
      <c r="BH608" s="210"/>
      <c r="BI608" s="188">
        <f t="shared" si="239"/>
        <v>0</v>
      </c>
      <c r="BJ608" s="189">
        <f t="shared" si="240"/>
        <v>0</v>
      </c>
      <c r="BK608" s="189">
        <f t="shared" si="241"/>
        <v>0</v>
      </c>
      <c r="BL608" s="190">
        <f t="shared" si="242"/>
        <v>0</v>
      </c>
      <c r="BM608" s="210"/>
      <c r="BN608" s="188">
        <f t="shared" si="243"/>
        <v>0</v>
      </c>
      <c r="BO608" s="189">
        <f t="shared" si="244"/>
        <v>0</v>
      </c>
      <c r="BP608" s="189">
        <f t="shared" si="245"/>
        <v>0</v>
      </c>
      <c r="BQ608" s="190">
        <f t="shared" si="246"/>
        <v>0</v>
      </c>
      <c r="BR608" s="210"/>
      <c r="BS608" s="192">
        <f t="shared" si="247"/>
        <v>0</v>
      </c>
      <c r="BT608" s="215">
        <f t="shared" si="248"/>
        <v>0</v>
      </c>
      <c r="BU608" s="216">
        <f t="shared" si="249"/>
        <v>0</v>
      </c>
      <c r="BV608" s="217">
        <f t="shared" si="250"/>
        <v>0</v>
      </c>
      <c r="BX608" s="192">
        <f t="shared" si="251"/>
        <v>0</v>
      </c>
      <c r="BY608" s="215">
        <f t="shared" si="252"/>
        <v>0</v>
      </c>
      <c r="BZ608" s="216">
        <f t="shared" si="253"/>
        <v>0</v>
      </c>
      <c r="CA608" s="217">
        <f t="shared" si="254"/>
        <v>0</v>
      </c>
      <c r="CC608" s="192">
        <f t="shared" si="255"/>
        <v>0</v>
      </c>
      <c r="CD608" s="215">
        <f t="shared" si="256"/>
        <v>0</v>
      </c>
      <c r="CE608" s="216">
        <f t="shared" si="257"/>
        <v>0</v>
      </c>
      <c r="CF608" s="217">
        <f t="shared" si="258"/>
        <v>0</v>
      </c>
      <c r="CH608" s="197">
        <f t="shared" si="259"/>
        <v>0</v>
      </c>
      <c r="CI608" s="19" t="str">
        <f t="shared" si="260"/>
        <v/>
      </c>
      <c r="CJ608" s="197">
        <f t="shared" si="261"/>
        <v>0</v>
      </c>
      <c r="CK608"/>
      <c r="CL608" s="197">
        <f t="shared" si="262"/>
        <v>0</v>
      </c>
      <c r="CM608" s="19" t="str">
        <f t="shared" si="263"/>
        <v/>
      </c>
      <c r="CN608" s="197">
        <f t="shared" si="264"/>
        <v>0</v>
      </c>
      <c r="CP608" s="197">
        <f t="shared" si="265"/>
        <v>0</v>
      </c>
      <c r="CQ608" s="19" t="str">
        <f t="shared" si="266"/>
        <v/>
      </c>
      <c r="CR608" s="197">
        <f t="shared" si="267"/>
        <v>0</v>
      </c>
    </row>
    <row r="609" spans="1:97" ht="15" customHeight="1" thickBot="1">
      <c r="A609" s="85"/>
      <c r="B609" s="87"/>
      <c r="C609" s="64" t="s">
        <v>175</v>
      </c>
      <c r="D609" s="354" t="str">
        <f t="shared" si="213"/>
        <v/>
      </c>
      <c r="E609" s="355"/>
      <c r="F609" s="355"/>
      <c r="G609" s="355"/>
      <c r="H609" s="355"/>
      <c r="I609" s="356"/>
      <c r="J609" s="261" t="str">
        <f t="shared" si="214"/>
        <v/>
      </c>
      <c r="K609" s="261" t="str">
        <f t="shared" si="215"/>
        <v/>
      </c>
      <c r="L609" s="261" t="str">
        <f t="shared" si="216"/>
        <v/>
      </c>
      <c r="M609" s="2"/>
      <c r="N609" s="2"/>
      <c r="O609" s="2"/>
      <c r="P609" s="2"/>
      <c r="Q609" s="2"/>
      <c r="R609" s="2"/>
      <c r="S609" s="2"/>
      <c r="T609" s="2"/>
      <c r="U609" s="2"/>
      <c r="V609" s="2"/>
      <c r="W609" s="2"/>
      <c r="X609" s="2"/>
      <c r="Y609" s="2"/>
      <c r="Z609" s="2"/>
      <c r="AA609" s="2"/>
      <c r="AB609" s="2"/>
      <c r="AC609" s="2"/>
      <c r="AD609" s="2"/>
      <c r="AG609" s="197">
        <f t="shared" si="217"/>
        <v>21</v>
      </c>
      <c r="AH609" s="210">
        <f t="shared" si="218"/>
        <v>0</v>
      </c>
      <c r="AJ609" s="188">
        <f t="shared" si="219"/>
        <v>0</v>
      </c>
      <c r="AK609" s="189">
        <f t="shared" si="220"/>
        <v>0</v>
      </c>
      <c r="AL609" s="189">
        <f t="shared" si="221"/>
        <v>0</v>
      </c>
      <c r="AM609" s="190">
        <f t="shared" si="222"/>
        <v>0</v>
      </c>
      <c r="AN609" s="210"/>
      <c r="AO609" s="188">
        <f t="shared" si="223"/>
        <v>0</v>
      </c>
      <c r="AP609" s="189">
        <f t="shared" si="224"/>
        <v>0</v>
      </c>
      <c r="AQ609" s="189">
        <f t="shared" si="225"/>
        <v>0</v>
      </c>
      <c r="AR609" s="190">
        <f t="shared" si="226"/>
        <v>0</v>
      </c>
      <c r="AT609" s="188">
        <f t="shared" si="227"/>
        <v>0</v>
      </c>
      <c r="AU609" s="189">
        <f t="shared" si="228"/>
        <v>0</v>
      </c>
      <c r="AV609" s="189">
        <f t="shared" si="229"/>
        <v>0</v>
      </c>
      <c r="AW609" s="190">
        <f t="shared" si="230"/>
        <v>0</v>
      </c>
      <c r="AY609" s="188">
        <f t="shared" si="231"/>
        <v>0</v>
      </c>
      <c r="AZ609" s="189">
        <f t="shared" si="232"/>
        <v>0</v>
      </c>
      <c r="BA609" s="189">
        <f t="shared" si="233"/>
        <v>0</v>
      </c>
      <c r="BB609" s="190">
        <f t="shared" si="234"/>
        <v>0</v>
      </c>
      <c r="BD609" s="188">
        <f t="shared" si="235"/>
        <v>0</v>
      </c>
      <c r="BE609" s="189">
        <f t="shared" si="236"/>
        <v>0</v>
      </c>
      <c r="BF609" s="189">
        <f t="shared" si="237"/>
        <v>0</v>
      </c>
      <c r="BG609" s="190">
        <f t="shared" si="238"/>
        <v>0</v>
      </c>
      <c r="BH609" s="210"/>
      <c r="BI609" s="188">
        <f t="shared" si="239"/>
        <v>0</v>
      </c>
      <c r="BJ609" s="189">
        <f t="shared" si="240"/>
        <v>0</v>
      </c>
      <c r="BK609" s="189">
        <f t="shared" si="241"/>
        <v>0</v>
      </c>
      <c r="BL609" s="190">
        <f t="shared" si="242"/>
        <v>0</v>
      </c>
      <c r="BM609" s="210"/>
      <c r="BN609" s="188">
        <f t="shared" si="243"/>
        <v>0</v>
      </c>
      <c r="BO609" s="189">
        <f t="shared" si="244"/>
        <v>0</v>
      </c>
      <c r="BP609" s="189">
        <f t="shared" si="245"/>
        <v>0</v>
      </c>
      <c r="BQ609" s="190">
        <f t="shared" si="246"/>
        <v>0</v>
      </c>
      <c r="BR609" s="210"/>
      <c r="BS609" s="192">
        <f t="shared" si="247"/>
        <v>0</v>
      </c>
      <c r="BT609" s="215">
        <f t="shared" si="248"/>
        <v>0</v>
      </c>
      <c r="BU609" s="216">
        <f t="shared" si="249"/>
        <v>0</v>
      </c>
      <c r="BV609" s="217">
        <f t="shared" si="250"/>
        <v>0</v>
      </c>
      <c r="BX609" s="192">
        <f t="shared" si="251"/>
        <v>0</v>
      </c>
      <c r="BY609" s="215">
        <f t="shared" si="252"/>
        <v>0</v>
      </c>
      <c r="BZ609" s="216">
        <f t="shared" si="253"/>
        <v>0</v>
      </c>
      <c r="CA609" s="217">
        <f t="shared" si="254"/>
        <v>0</v>
      </c>
      <c r="CC609" s="192">
        <f t="shared" si="255"/>
        <v>0</v>
      </c>
      <c r="CD609" s="215">
        <f t="shared" si="256"/>
        <v>0</v>
      </c>
      <c r="CE609" s="216">
        <f t="shared" si="257"/>
        <v>0</v>
      </c>
      <c r="CF609" s="217">
        <f t="shared" si="258"/>
        <v>0</v>
      </c>
      <c r="CH609" s="197">
        <f t="shared" si="259"/>
        <v>0</v>
      </c>
      <c r="CI609" s="19" t="str">
        <f t="shared" si="260"/>
        <v/>
      </c>
      <c r="CJ609" s="197">
        <f t="shared" si="261"/>
        <v>0</v>
      </c>
      <c r="CK609"/>
      <c r="CL609" s="197">
        <f t="shared" si="262"/>
        <v>0</v>
      </c>
      <c r="CM609" s="19" t="str">
        <f t="shared" si="263"/>
        <v/>
      </c>
      <c r="CN609" s="197">
        <f t="shared" si="264"/>
        <v>0</v>
      </c>
      <c r="CP609" s="197">
        <f t="shared" si="265"/>
        <v>0</v>
      </c>
      <c r="CQ609" s="19" t="str">
        <f t="shared" si="266"/>
        <v/>
      </c>
      <c r="CR609" s="197">
        <f t="shared" si="267"/>
        <v>0</v>
      </c>
    </row>
    <row r="610" spans="1:97" ht="15" customHeight="1" thickBot="1">
      <c r="A610" s="85"/>
      <c r="B610" s="87"/>
      <c r="C610" s="64" t="s">
        <v>176</v>
      </c>
      <c r="D610" s="354" t="str">
        <f t="shared" si="213"/>
        <v/>
      </c>
      <c r="E610" s="355"/>
      <c r="F610" s="355"/>
      <c r="G610" s="355"/>
      <c r="H610" s="355"/>
      <c r="I610" s="356"/>
      <c r="J610" s="261" t="str">
        <f t="shared" si="214"/>
        <v/>
      </c>
      <c r="K610" s="261" t="str">
        <f t="shared" si="215"/>
        <v/>
      </c>
      <c r="L610" s="261" t="str">
        <f t="shared" si="216"/>
        <v/>
      </c>
      <c r="M610" s="2"/>
      <c r="N610" s="2"/>
      <c r="O610" s="2"/>
      <c r="P610" s="2"/>
      <c r="Q610" s="2"/>
      <c r="R610" s="2"/>
      <c r="S610" s="2"/>
      <c r="T610" s="2"/>
      <c r="U610" s="2"/>
      <c r="V610" s="2"/>
      <c r="W610" s="2"/>
      <c r="X610" s="2"/>
      <c r="Y610" s="2"/>
      <c r="Z610" s="2"/>
      <c r="AA610" s="2"/>
      <c r="AB610" s="2"/>
      <c r="AC610" s="2"/>
      <c r="AD610" s="2"/>
      <c r="AG610" s="197">
        <f t="shared" si="217"/>
        <v>21</v>
      </c>
      <c r="AH610" s="210">
        <f t="shared" si="218"/>
        <v>0</v>
      </c>
      <c r="AJ610" s="188">
        <f t="shared" si="219"/>
        <v>0</v>
      </c>
      <c r="AK610" s="189">
        <f t="shared" si="220"/>
        <v>0</v>
      </c>
      <c r="AL610" s="189">
        <f t="shared" si="221"/>
        <v>0</v>
      </c>
      <c r="AM610" s="190">
        <f t="shared" si="222"/>
        <v>0</v>
      </c>
      <c r="AN610" s="210"/>
      <c r="AO610" s="188">
        <f t="shared" si="223"/>
        <v>0</v>
      </c>
      <c r="AP610" s="189">
        <f t="shared" si="224"/>
        <v>0</v>
      </c>
      <c r="AQ610" s="189">
        <f t="shared" si="225"/>
        <v>0</v>
      </c>
      <c r="AR610" s="190">
        <f t="shared" si="226"/>
        <v>0</v>
      </c>
      <c r="AT610" s="188">
        <f t="shared" si="227"/>
        <v>0</v>
      </c>
      <c r="AU610" s="189">
        <f t="shared" si="228"/>
        <v>0</v>
      </c>
      <c r="AV610" s="189">
        <f t="shared" si="229"/>
        <v>0</v>
      </c>
      <c r="AW610" s="190">
        <f t="shared" si="230"/>
        <v>0</v>
      </c>
      <c r="AY610" s="188">
        <f t="shared" si="231"/>
        <v>0</v>
      </c>
      <c r="AZ610" s="189">
        <f t="shared" si="232"/>
        <v>0</v>
      </c>
      <c r="BA610" s="189">
        <f t="shared" si="233"/>
        <v>0</v>
      </c>
      <c r="BB610" s="190">
        <f t="shared" si="234"/>
        <v>0</v>
      </c>
      <c r="BD610" s="188">
        <f t="shared" si="235"/>
        <v>0</v>
      </c>
      <c r="BE610" s="189">
        <f t="shared" si="236"/>
        <v>0</v>
      </c>
      <c r="BF610" s="189">
        <f t="shared" si="237"/>
        <v>0</v>
      </c>
      <c r="BG610" s="190">
        <f t="shared" si="238"/>
        <v>0</v>
      </c>
      <c r="BH610" s="210"/>
      <c r="BI610" s="188">
        <f t="shared" si="239"/>
        <v>0</v>
      </c>
      <c r="BJ610" s="189">
        <f t="shared" si="240"/>
        <v>0</v>
      </c>
      <c r="BK610" s="189">
        <f t="shared" si="241"/>
        <v>0</v>
      </c>
      <c r="BL610" s="190">
        <f t="shared" si="242"/>
        <v>0</v>
      </c>
      <c r="BM610" s="210"/>
      <c r="BN610" s="188">
        <f t="shared" si="243"/>
        <v>0</v>
      </c>
      <c r="BO610" s="189">
        <f t="shared" si="244"/>
        <v>0</v>
      </c>
      <c r="BP610" s="189">
        <f t="shared" si="245"/>
        <v>0</v>
      </c>
      <c r="BQ610" s="190">
        <f t="shared" si="246"/>
        <v>0</v>
      </c>
      <c r="BR610" s="210"/>
      <c r="BS610" s="192">
        <f t="shared" si="247"/>
        <v>0</v>
      </c>
      <c r="BT610" s="215">
        <f t="shared" si="248"/>
        <v>0</v>
      </c>
      <c r="BU610" s="216">
        <f t="shared" si="249"/>
        <v>0</v>
      </c>
      <c r="BV610" s="217">
        <f t="shared" si="250"/>
        <v>0</v>
      </c>
      <c r="BX610" s="192">
        <f t="shared" si="251"/>
        <v>0</v>
      </c>
      <c r="BY610" s="215">
        <f t="shared" si="252"/>
        <v>0</v>
      </c>
      <c r="BZ610" s="216">
        <f t="shared" si="253"/>
        <v>0</v>
      </c>
      <c r="CA610" s="217">
        <f t="shared" si="254"/>
        <v>0</v>
      </c>
      <c r="CC610" s="192">
        <f t="shared" si="255"/>
        <v>0</v>
      </c>
      <c r="CD610" s="215">
        <f t="shared" si="256"/>
        <v>0</v>
      </c>
      <c r="CE610" s="216">
        <f t="shared" si="257"/>
        <v>0</v>
      </c>
      <c r="CF610" s="217">
        <f t="shared" si="258"/>
        <v>0</v>
      </c>
      <c r="CH610" s="197">
        <f t="shared" si="259"/>
        <v>0</v>
      </c>
      <c r="CI610" s="19" t="str">
        <f t="shared" si="260"/>
        <v/>
      </c>
      <c r="CJ610" s="197">
        <f t="shared" si="261"/>
        <v>0</v>
      </c>
      <c r="CK610"/>
      <c r="CL610" s="197">
        <f t="shared" si="262"/>
        <v>0</v>
      </c>
      <c r="CM610" s="19" t="str">
        <f t="shared" si="263"/>
        <v/>
      </c>
      <c r="CN610" s="197">
        <f t="shared" si="264"/>
        <v>0</v>
      </c>
      <c r="CP610" s="197">
        <f t="shared" si="265"/>
        <v>0</v>
      </c>
      <c r="CQ610" s="19" t="str">
        <f t="shared" si="266"/>
        <v/>
      </c>
      <c r="CR610" s="197">
        <f t="shared" si="267"/>
        <v>0</v>
      </c>
    </row>
    <row r="611" spans="1:97" ht="15" customHeight="1" thickBot="1">
      <c r="A611" s="85"/>
      <c r="B611" s="87"/>
      <c r="C611" s="64" t="s">
        <v>177</v>
      </c>
      <c r="D611" s="354" t="str">
        <f t="shared" si="213"/>
        <v/>
      </c>
      <c r="E611" s="355"/>
      <c r="F611" s="355"/>
      <c r="G611" s="355"/>
      <c r="H611" s="355"/>
      <c r="I611" s="356"/>
      <c r="J611" s="261" t="str">
        <f t="shared" si="214"/>
        <v/>
      </c>
      <c r="K611" s="261" t="str">
        <f t="shared" si="215"/>
        <v/>
      </c>
      <c r="L611" s="261" t="str">
        <f t="shared" si="216"/>
        <v/>
      </c>
      <c r="M611" s="2"/>
      <c r="N611" s="2"/>
      <c r="O611" s="2"/>
      <c r="P611" s="2"/>
      <c r="Q611" s="2"/>
      <c r="R611" s="2"/>
      <c r="S611" s="2"/>
      <c r="T611" s="2"/>
      <c r="U611" s="2"/>
      <c r="V611" s="2"/>
      <c r="W611" s="2"/>
      <c r="X611" s="2"/>
      <c r="Y611" s="2"/>
      <c r="Z611" s="2"/>
      <c r="AA611" s="2"/>
      <c r="AB611" s="2"/>
      <c r="AC611" s="2"/>
      <c r="AD611" s="2"/>
      <c r="AG611" s="197">
        <f t="shared" si="217"/>
        <v>21</v>
      </c>
      <c r="AH611" s="210">
        <f t="shared" si="218"/>
        <v>0</v>
      </c>
      <c r="AJ611" s="188">
        <f t="shared" si="219"/>
        <v>0</v>
      </c>
      <c r="AK611" s="189">
        <f t="shared" si="220"/>
        <v>0</v>
      </c>
      <c r="AL611" s="189">
        <f t="shared" si="221"/>
        <v>0</v>
      </c>
      <c r="AM611" s="190">
        <f t="shared" si="222"/>
        <v>0</v>
      </c>
      <c r="AN611" s="210"/>
      <c r="AO611" s="188">
        <f t="shared" si="223"/>
        <v>0</v>
      </c>
      <c r="AP611" s="189">
        <f t="shared" si="224"/>
        <v>0</v>
      </c>
      <c r="AQ611" s="189">
        <f t="shared" si="225"/>
        <v>0</v>
      </c>
      <c r="AR611" s="190">
        <f t="shared" si="226"/>
        <v>0</v>
      </c>
      <c r="AT611" s="188">
        <f t="shared" si="227"/>
        <v>0</v>
      </c>
      <c r="AU611" s="189">
        <f t="shared" si="228"/>
        <v>0</v>
      </c>
      <c r="AV611" s="189">
        <f t="shared" si="229"/>
        <v>0</v>
      </c>
      <c r="AW611" s="190">
        <f t="shared" si="230"/>
        <v>0</v>
      </c>
      <c r="AY611" s="188">
        <f t="shared" si="231"/>
        <v>0</v>
      </c>
      <c r="AZ611" s="189">
        <f t="shared" si="232"/>
        <v>0</v>
      </c>
      <c r="BA611" s="189">
        <f t="shared" si="233"/>
        <v>0</v>
      </c>
      <c r="BB611" s="190">
        <f t="shared" si="234"/>
        <v>0</v>
      </c>
      <c r="BD611" s="188">
        <f t="shared" si="235"/>
        <v>0</v>
      </c>
      <c r="BE611" s="189">
        <f t="shared" si="236"/>
        <v>0</v>
      </c>
      <c r="BF611" s="189">
        <f t="shared" si="237"/>
        <v>0</v>
      </c>
      <c r="BG611" s="190">
        <f t="shared" si="238"/>
        <v>0</v>
      </c>
      <c r="BH611" s="210"/>
      <c r="BI611" s="188">
        <f t="shared" si="239"/>
        <v>0</v>
      </c>
      <c r="BJ611" s="189">
        <f t="shared" si="240"/>
        <v>0</v>
      </c>
      <c r="BK611" s="189">
        <f t="shared" si="241"/>
        <v>0</v>
      </c>
      <c r="BL611" s="190">
        <f t="shared" si="242"/>
        <v>0</v>
      </c>
      <c r="BM611" s="210"/>
      <c r="BN611" s="188">
        <f t="shared" si="243"/>
        <v>0</v>
      </c>
      <c r="BO611" s="189">
        <f t="shared" si="244"/>
        <v>0</v>
      </c>
      <c r="BP611" s="189">
        <f t="shared" si="245"/>
        <v>0</v>
      </c>
      <c r="BQ611" s="190">
        <f t="shared" si="246"/>
        <v>0</v>
      </c>
      <c r="BR611" s="210"/>
      <c r="BS611" s="192">
        <f t="shared" si="247"/>
        <v>0</v>
      </c>
      <c r="BT611" s="215">
        <f t="shared" si="248"/>
        <v>0</v>
      </c>
      <c r="BU611" s="216">
        <f t="shared" si="249"/>
        <v>0</v>
      </c>
      <c r="BV611" s="217">
        <f t="shared" si="250"/>
        <v>0</v>
      </c>
      <c r="BX611" s="192">
        <f t="shared" si="251"/>
        <v>0</v>
      </c>
      <c r="BY611" s="215">
        <f t="shared" si="252"/>
        <v>0</v>
      </c>
      <c r="BZ611" s="216">
        <f t="shared" si="253"/>
        <v>0</v>
      </c>
      <c r="CA611" s="217">
        <f t="shared" si="254"/>
        <v>0</v>
      </c>
      <c r="CC611" s="192">
        <f t="shared" si="255"/>
        <v>0</v>
      </c>
      <c r="CD611" s="215">
        <f t="shared" si="256"/>
        <v>0</v>
      </c>
      <c r="CE611" s="216">
        <f t="shared" si="257"/>
        <v>0</v>
      </c>
      <c r="CF611" s="217">
        <f t="shared" si="258"/>
        <v>0</v>
      </c>
      <c r="CH611" s="197">
        <f t="shared" si="259"/>
        <v>0</v>
      </c>
      <c r="CI611" s="19" t="str">
        <f t="shared" si="260"/>
        <v/>
      </c>
      <c r="CJ611" s="197">
        <f t="shared" si="261"/>
        <v>0</v>
      </c>
      <c r="CK611"/>
      <c r="CL611" s="197">
        <f t="shared" si="262"/>
        <v>0</v>
      </c>
      <c r="CM611" s="19" t="str">
        <f t="shared" si="263"/>
        <v/>
      </c>
      <c r="CN611" s="197">
        <f t="shared" si="264"/>
        <v>0</v>
      </c>
      <c r="CP611" s="197">
        <f t="shared" si="265"/>
        <v>0</v>
      </c>
      <c r="CQ611" s="19" t="str">
        <f t="shared" si="266"/>
        <v/>
      </c>
      <c r="CR611" s="197">
        <f t="shared" si="267"/>
        <v>0</v>
      </c>
    </row>
    <row r="612" spans="1:97" ht="15" customHeight="1" thickBot="1">
      <c r="A612" s="85"/>
      <c r="B612" s="87"/>
      <c r="C612" s="64" t="s">
        <v>178</v>
      </c>
      <c r="D612" s="354" t="str">
        <f t="shared" si="213"/>
        <v/>
      </c>
      <c r="E612" s="355"/>
      <c r="F612" s="355"/>
      <c r="G612" s="355"/>
      <c r="H612" s="355"/>
      <c r="I612" s="356"/>
      <c r="J612" s="261" t="str">
        <f t="shared" si="214"/>
        <v/>
      </c>
      <c r="K612" s="261" t="str">
        <f t="shared" si="215"/>
        <v/>
      </c>
      <c r="L612" s="261" t="str">
        <f t="shared" si="216"/>
        <v/>
      </c>
      <c r="M612" s="2"/>
      <c r="N612" s="2"/>
      <c r="O612" s="2"/>
      <c r="P612" s="2"/>
      <c r="Q612" s="2"/>
      <c r="R612" s="2"/>
      <c r="S612" s="2"/>
      <c r="T612" s="2"/>
      <c r="U612" s="2"/>
      <c r="V612" s="2"/>
      <c r="W612" s="2"/>
      <c r="X612" s="2"/>
      <c r="Y612" s="2"/>
      <c r="Z612" s="2"/>
      <c r="AA612" s="2"/>
      <c r="AB612" s="2"/>
      <c r="AC612" s="2"/>
      <c r="AD612" s="2"/>
      <c r="AG612" s="197">
        <f t="shared" si="217"/>
        <v>21</v>
      </c>
      <c r="AH612" s="210">
        <f t="shared" si="218"/>
        <v>0</v>
      </c>
      <c r="AJ612" s="188">
        <f t="shared" si="219"/>
        <v>0</v>
      </c>
      <c r="AK612" s="189">
        <f t="shared" si="220"/>
        <v>0</v>
      </c>
      <c r="AL612" s="189">
        <f t="shared" si="221"/>
        <v>0</v>
      </c>
      <c r="AM612" s="190">
        <f t="shared" si="222"/>
        <v>0</v>
      </c>
      <c r="AN612" s="210"/>
      <c r="AO612" s="188">
        <f t="shared" si="223"/>
        <v>0</v>
      </c>
      <c r="AP612" s="189">
        <f t="shared" si="224"/>
        <v>0</v>
      </c>
      <c r="AQ612" s="189">
        <f t="shared" si="225"/>
        <v>0</v>
      </c>
      <c r="AR612" s="190">
        <f t="shared" si="226"/>
        <v>0</v>
      </c>
      <c r="AT612" s="188">
        <f t="shared" si="227"/>
        <v>0</v>
      </c>
      <c r="AU612" s="189">
        <f t="shared" si="228"/>
        <v>0</v>
      </c>
      <c r="AV612" s="189">
        <f t="shared" si="229"/>
        <v>0</v>
      </c>
      <c r="AW612" s="190">
        <f t="shared" si="230"/>
        <v>0</v>
      </c>
      <c r="AY612" s="188">
        <f t="shared" si="231"/>
        <v>0</v>
      </c>
      <c r="AZ612" s="189">
        <f t="shared" si="232"/>
        <v>0</v>
      </c>
      <c r="BA612" s="189">
        <f t="shared" si="233"/>
        <v>0</v>
      </c>
      <c r="BB612" s="190">
        <f t="shared" si="234"/>
        <v>0</v>
      </c>
      <c r="BD612" s="188">
        <f t="shared" si="235"/>
        <v>0</v>
      </c>
      <c r="BE612" s="189">
        <f t="shared" si="236"/>
        <v>0</v>
      </c>
      <c r="BF612" s="189">
        <f t="shared" si="237"/>
        <v>0</v>
      </c>
      <c r="BG612" s="190">
        <f t="shared" si="238"/>
        <v>0</v>
      </c>
      <c r="BH612" s="210"/>
      <c r="BI612" s="188">
        <f t="shared" si="239"/>
        <v>0</v>
      </c>
      <c r="BJ612" s="189">
        <f t="shared" si="240"/>
        <v>0</v>
      </c>
      <c r="BK612" s="189">
        <f t="shared" si="241"/>
        <v>0</v>
      </c>
      <c r="BL612" s="190">
        <f t="shared" si="242"/>
        <v>0</v>
      </c>
      <c r="BM612" s="210"/>
      <c r="BN612" s="188">
        <f t="shared" si="243"/>
        <v>0</v>
      </c>
      <c r="BO612" s="189">
        <f t="shared" si="244"/>
        <v>0</v>
      </c>
      <c r="BP612" s="189">
        <f t="shared" si="245"/>
        <v>0</v>
      </c>
      <c r="BQ612" s="190">
        <f t="shared" si="246"/>
        <v>0</v>
      </c>
      <c r="BR612" s="210"/>
      <c r="BS612" s="192">
        <f t="shared" si="247"/>
        <v>0</v>
      </c>
      <c r="BT612" s="215">
        <f t="shared" si="248"/>
        <v>0</v>
      </c>
      <c r="BU612" s="216">
        <f t="shared" si="249"/>
        <v>0</v>
      </c>
      <c r="BV612" s="217">
        <f t="shared" si="250"/>
        <v>0</v>
      </c>
      <c r="BX612" s="192">
        <f t="shared" si="251"/>
        <v>0</v>
      </c>
      <c r="BY612" s="215">
        <f t="shared" si="252"/>
        <v>0</v>
      </c>
      <c r="BZ612" s="216">
        <f t="shared" si="253"/>
        <v>0</v>
      </c>
      <c r="CA612" s="217">
        <f t="shared" si="254"/>
        <v>0</v>
      </c>
      <c r="CC612" s="192">
        <f t="shared" si="255"/>
        <v>0</v>
      </c>
      <c r="CD612" s="215">
        <f t="shared" si="256"/>
        <v>0</v>
      </c>
      <c r="CE612" s="216">
        <f t="shared" si="257"/>
        <v>0</v>
      </c>
      <c r="CF612" s="217">
        <f t="shared" si="258"/>
        <v>0</v>
      </c>
      <c r="CH612" s="197">
        <f t="shared" si="259"/>
        <v>0</v>
      </c>
      <c r="CI612" s="19" t="str">
        <f t="shared" si="260"/>
        <v/>
      </c>
      <c r="CJ612" s="197">
        <f t="shared" si="261"/>
        <v>0</v>
      </c>
      <c r="CK612"/>
      <c r="CL612" s="197">
        <f t="shared" si="262"/>
        <v>0</v>
      </c>
      <c r="CM612" s="19" t="str">
        <f t="shared" si="263"/>
        <v/>
      </c>
      <c r="CN612" s="197">
        <f t="shared" si="264"/>
        <v>0</v>
      </c>
      <c r="CP612" s="197">
        <f t="shared" si="265"/>
        <v>0</v>
      </c>
      <c r="CQ612" s="19" t="str">
        <f t="shared" si="266"/>
        <v/>
      </c>
      <c r="CR612" s="197">
        <f t="shared" si="267"/>
        <v>0</v>
      </c>
    </row>
    <row r="613" spans="1:97" ht="15" customHeight="1" thickBot="1">
      <c r="A613" s="41"/>
      <c r="B613" s="30"/>
      <c r="C613" s="64" t="s">
        <v>179</v>
      </c>
      <c r="D613" s="354" t="str">
        <f t="shared" si="213"/>
        <v/>
      </c>
      <c r="E613" s="355"/>
      <c r="F613" s="355"/>
      <c r="G613" s="355"/>
      <c r="H613" s="355"/>
      <c r="I613" s="356"/>
      <c r="J613" s="261" t="str">
        <f t="shared" si="214"/>
        <v/>
      </c>
      <c r="K613" s="261" t="str">
        <f t="shared" si="215"/>
        <v/>
      </c>
      <c r="L613" s="261" t="str">
        <f t="shared" si="216"/>
        <v/>
      </c>
      <c r="M613" s="2"/>
      <c r="N613" s="2"/>
      <c r="O613" s="2"/>
      <c r="P613" s="2"/>
      <c r="Q613" s="2"/>
      <c r="R613" s="2"/>
      <c r="S613" s="2"/>
      <c r="T613" s="2"/>
      <c r="U613" s="2"/>
      <c r="V613" s="2"/>
      <c r="W613" s="2"/>
      <c r="X613" s="2"/>
      <c r="Y613" s="2"/>
      <c r="Z613" s="2"/>
      <c r="AA613" s="2"/>
      <c r="AB613" s="2"/>
      <c r="AC613" s="2"/>
      <c r="AD613" s="2"/>
      <c r="AG613" s="197">
        <f t="shared" si="217"/>
        <v>21</v>
      </c>
      <c r="AH613" s="210">
        <f t="shared" si="218"/>
        <v>0</v>
      </c>
      <c r="AJ613" s="188">
        <f t="shared" si="219"/>
        <v>0</v>
      </c>
      <c r="AK613" s="189">
        <f t="shared" si="220"/>
        <v>0</v>
      </c>
      <c r="AL613" s="189">
        <f t="shared" si="221"/>
        <v>0</v>
      </c>
      <c r="AM613" s="190">
        <f t="shared" si="222"/>
        <v>0</v>
      </c>
      <c r="AN613" s="210"/>
      <c r="AO613" s="188">
        <f t="shared" si="223"/>
        <v>0</v>
      </c>
      <c r="AP613" s="189">
        <f t="shared" si="224"/>
        <v>0</v>
      </c>
      <c r="AQ613" s="189">
        <f t="shared" si="225"/>
        <v>0</v>
      </c>
      <c r="AR613" s="190">
        <f t="shared" si="226"/>
        <v>0</v>
      </c>
      <c r="AT613" s="188">
        <f t="shared" si="227"/>
        <v>0</v>
      </c>
      <c r="AU613" s="189">
        <f t="shared" si="228"/>
        <v>0</v>
      </c>
      <c r="AV613" s="189">
        <f t="shared" si="229"/>
        <v>0</v>
      </c>
      <c r="AW613" s="190">
        <f t="shared" si="230"/>
        <v>0</v>
      </c>
      <c r="AY613" s="188">
        <f t="shared" si="231"/>
        <v>0</v>
      </c>
      <c r="AZ613" s="189">
        <f t="shared" si="232"/>
        <v>0</v>
      </c>
      <c r="BA613" s="189">
        <f t="shared" si="233"/>
        <v>0</v>
      </c>
      <c r="BB613" s="190">
        <f t="shared" si="234"/>
        <v>0</v>
      </c>
      <c r="BD613" s="188">
        <f t="shared" si="235"/>
        <v>0</v>
      </c>
      <c r="BE613" s="189">
        <f t="shared" si="236"/>
        <v>0</v>
      </c>
      <c r="BF613" s="189">
        <f t="shared" si="237"/>
        <v>0</v>
      </c>
      <c r="BG613" s="190">
        <f t="shared" si="238"/>
        <v>0</v>
      </c>
      <c r="BH613" s="210"/>
      <c r="BI613" s="188">
        <f t="shared" si="239"/>
        <v>0</v>
      </c>
      <c r="BJ613" s="189">
        <f t="shared" si="240"/>
        <v>0</v>
      </c>
      <c r="BK613" s="189">
        <f t="shared" si="241"/>
        <v>0</v>
      </c>
      <c r="BL613" s="190">
        <f t="shared" si="242"/>
        <v>0</v>
      </c>
      <c r="BM613" s="210"/>
      <c r="BN613" s="188">
        <f t="shared" si="243"/>
        <v>0</v>
      </c>
      <c r="BO613" s="189">
        <f t="shared" si="244"/>
        <v>0</v>
      </c>
      <c r="BP613" s="189">
        <f t="shared" si="245"/>
        <v>0</v>
      </c>
      <c r="BQ613" s="190">
        <f t="shared" si="246"/>
        <v>0</v>
      </c>
      <c r="BR613" s="210"/>
      <c r="BS613" s="192">
        <f t="shared" si="247"/>
        <v>0</v>
      </c>
      <c r="BT613" s="215">
        <f t="shared" si="248"/>
        <v>0</v>
      </c>
      <c r="BU613" s="216">
        <f t="shared" si="249"/>
        <v>0</v>
      </c>
      <c r="BV613" s="217">
        <f t="shared" si="250"/>
        <v>0</v>
      </c>
      <c r="BX613" s="192">
        <f t="shared" si="251"/>
        <v>0</v>
      </c>
      <c r="BY613" s="215">
        <f t="shared" si="252"/>
        <v>0</v>
      </c>
      <c r="BZ613" s="216">
        <f t="shared" si="253"/>
        <v>0</v>
      </c>
      <c r="CA613" s="217">
        <f t="shared" si="254"/>
        <v>0</v>
      </c>
      <c r="CC613" s="192">
        <f t="shared" si="255"/>
        <v>0</v>
      </c>
      <c r="CD613" s="215">
        <f t="shared" si="256"/>
        <v>0</v>
      </c>
      <c r="CE613" s="216">
        <f t="shared" si="257"/>
        <v>0</v>
      </c>
      <c r="CF613" s="217">
        <f t="shared" si="258"/>
        <v>0</v>
      </c>
      <c r="CH613" s="197">
        <f t="shared" si="259"/>
        <v>0</v>
      </c>
      <c r="CI613" s="19" t="str">
        <f t="shared" si="260"/>
        <v/>
      </c>
      <c r="CJ613" s="197">
        <f t="shared" si="261"/>
        <v>0</v>
      </c>
      <c r="CK613"/>
      <c r="CL613" s="197">
        <f t="shared" si="262"/>
        <v>0</v>
      </c>
      <c r="CM613" s="19" t="str">
        <f t="shared" si="263"/>
        <v/>
      </c>
      <c r="CN613" s="197">
        <f t="shared" si="264"/>
        <v>0</v>
      </c>
      <c r="CP613" s="197">
        <f t="shared" si="265"/>
        <v>0</v>
      </c>
      <c r="CQ613" s="19" t="str">
        <f t="shared" si="266"/>
        <v/>
      </c>
      <c r="CR613" s="197">
        <f t="shared" si="267"/>
        <v>0</v>
      </c>
    </row>
    <row r="614" spans="1:97" ht="15" customHeight="1" thickBot="1">
      <c r="A614" s="41"/>
      <c r="B614" s="30"/>
      <c r="C614" s="64" t="s">
        <v>180</v>
      </c>
      <c r="D614" s="354" t="str">
        <f t="shared" si="213"/>
        <v/>
      </c>
      <c r="E614" s="355"/>
      <c r="F614" s="355"/>
      <c r="G614" s="355"/>
      <c r="H614" s="355"/>
      <c r="I614" s="356"/>
      <c r="J614" s="261" t="str">
        <f t="shared" si="214"/>
        <v/>
      </c>
      <c r="K614" s="261" t="str">
        <f t="shared" si="215"/>
        <v/>
      </c>
      <c r="L614" s="261" t="str">
        <f t="shared" si="216"/>
        <v/>
      </c>
      <c r="M614" s="2"/>
      <c r="N614" s="2"/>
      <c r="O614" s="2"/>
      <c r="P614" s="2"/>
      <c r="Q614" s="2"/>
      <c r="R614" s="2"/>
      <c r="S614" s="2"/>
      <c r="T614" s="2"/>
      <c r="U614" s="2"/>
      <c r="V614" s="2"/>
      <c r="W614" s="2"/>
      <c r="X614" s="2"/>
      <c r="Y614" s="2"/>
      <c r="Z614" s="2"/>
      <c r="AA614" s="2"/>
      <c r="AB614" s="2"/>
      <c r="AC614" s="2"/>
      <c r="AD614" s="2"/>
      <c r="AG614" s="197">
        <f t="shared" si="217"/>
        <v>21</v>
      </c>
      <c r="AH614" s="210">
        <f t="shared" si="218"/>
        <v>0</v>
      </c>
      <c r="AJ614" s="188">
        <f t="shared" si="219"/>
        <v>0</v>
      </c>
      <c r="AK614" s="189">
        <f t="shared" si="220"/>
        <v>0</v>
      </c>
      <c r="AL614" s="189">
        <f t="shared" si="221"/>
        <v>0</v>
      </c>
      <c r="AM614" s="190">
        <f t="shared" si="222"/>
        <v>0</v>
      </c>
      <c r="AN614" s="210"/>
      <c r="AO614" s="188">
        <f t="shared" si="223"/>
        <v>0</v>
      </c>
      <c r="AP614" s="189">
        <f t="shared" si="224"/>
        <v>0</v>
      </c>
      <c r="AQ614" s="189">
        <f t="shared" si="225"/>
        <v>0</v>
      </c>
      <c r="AR614" s="190">
        <f t="shared" si="226"/>
        <v>0</v>
      </c>
      <c r="AT614" s="188">
        <f t="shared" si="227"/>
        <v>0</v>
      </c>
      <c r="AU614" s="189">
        <f t="shared" si="228"/>
        <v>0</v>
      </c>
      <c r="AV614" s="189">
        <f t="shared" si="229"/>
        <v>0</v>
      </c>
      <c r="AW614" s="190">
        <f t="shared" si="230"/>
        <v>0</v>
      </c>
      <c r="AY614" s="188">
        <f t="shared" si="231"/>
        <v>0</v>
      </c>
      <c r="AZ614" s="189">
        <f t="shared" si="232"/>
        <v>0</v>
      </c>
      <c r="BA614" s="189">
        <f t="shared" si="233"/>
        <v>0</v>
      </c>
      <c r="BB614" s="190">
        <f t="shared" si="234"/>
        <v>0</v>
      </c>
      <c r="BD614" s="188">
        <f t="shared" si="235"/>
        <v>0</v>
      </c>
      <c r="BE614" s="189">
        <f t="shared" si="236"/>
        <v>0</v>
      </c>
      <c r="BF614" s="189">
        <f t="shared" si="237"/>
        <v>0</v>
      </c>
      <c r="BG614" s="190">
        <f t="shared" si="238"/>
        <v>0</v>
      </c>
      <c r="BH614" s="210"/>
      <c r="BI614" s="188">
        <f t="shared" si="239"/>
        <v>0</v>
      </c>
      <c r="BJ614" s="189">
        <f t="shared" si="240"/>
        <v>0</v>
      </c>
      <c r="BK614" s="189">
        <f t="shared" si="241"/>
        <v>0</v>
      </c>
      <c r="BL614" s="190">
        <f t="shared" si="242"/>
        <v>0</v>
      </c>
      <c r="BM614" s="210"/>
      <c r="BN614" s="188">
        <f t="shared" si="243"/>
        <v>0</v>
      </c>
      <c r="BO614" s="189">
        <f t="shared" si="244"/>
        <v>0</v>
      </c>
      <c r="BP614" s="189">
        <f t="shared" si="245"/>
        <v>0</v>
      </c>
      <c r="BQ614" s="190">
        <f t="shared" si="246"/>
        <v>0</v>
      </c>
      <c r="BR614" s="210"/>
      <c r="BS614" s="192">
        <f t="shared" si="247"/>
        <v>0</v>
      </c>
      <c r="BT614" s="215">
        <f t="shared" si="248"/>
        <v>0</v>
      </c>
      <c r="BU614" s="216">
        <f t="shared" si="249"/>
        <v>0</v>
      </c>
      <c r="BV614" s="217">
        <f t="shared" si="250"/>
        <v>0</v>
      </c>
      <c r="BX614" s="192">
        <f t="shared" si="251"/>
        <v>0</v>
      </c>
      <c r="BY614" s="215">
        <f t="shared" si="252"/>
        <v>0</v>
      </c>
      <c r="BZ614" s="216">
        <f t="shared" si="253"/>
        <v>0</v>
      </c>
      <c r="CA614" s="217">
        <f t="shared" si="254"/>
        <v>0</v>
      </c>
      <c r="CC614" s="192">
        <f t="shared" si="255"/>
        <v>0</v>
      </c>
      <c r="CD614" s="215">
        <f t="shared" si="256"/>
        <v>0</v>
      </c>
      <c r="CE614" s="216">
        <f t="shared" si="257"/>
        <v>0</v>
      </c>
      <c r="CF614" s="217">
        <f t="shared" si="258"/>
        <v>0</v>
      </c>
      <c r="CH614" s="197">
        <f t="shared" si="259"/>
        <v>0</v>
      </c>
      <c r="CI614" s="19" t="str">
        <f t="shared" si="260"/>
        <v/>
      </c>
      <c r="CJ614" s="197">
        <f t="shared" si="261"/>
        <v>0</v>
      </c>
      <c r="CK614"/>
      <c r="CL614" s="197">
        <f t="shared" si="262"/>
        <v>0</v>
      </c>
      <c r="CM614" s="19" t="str">
        <f t="shared" si="263"/>
        <v/>
      </c>
      <c r="CN614" s="197">
        <f t="shared" si="264"/>
        <v>0</v>
      </c>
      <c r="CP614" s="197">
        <f t="shared" si="265"/>
        <v>0</v>
      </c>
      <c r="CQ614" s="19" t="str">
        <f t="shared" si="266"/>
        <v/>
      </c>
      <c r="CR614" s="197">
        <f t="shared" si="267"/>
        <v>0</v>
      </c>
    </row>
    <row r="615" spans="1:97" ht="15" customHeight="1" thickBot="1">
      <c r="A615" s="41"/>
      <c r="B615" s="30"/>
      <c r="C615" s="64" t="s">
        <v>181</v>
      </c>
      <c r="D615" s="354" t="str">
        <f t="shared" si="213"/>
        <v/>
      </c>
      <c r="E615" s="355"/>
      <c r="F615" s="355"/>
      <c r="G615" s="355"/>
      <c r="H615" s="355"/>
      <c r="I615" s="356"/>
      <c r="J615" s="261" t="str">
        <f t="shared" si="214"/>
        <v/>
      </c>
      <c r="K615" s="261" t="str">
        <f t="shared" si="215"/>
        <v/>
      </c>
      <c r="L615" s="261" t="str">
        <f t="shared" si="216"/>
        <v/>
      </c>
      <c r="M615" s="2"/>
      <c r="N615" s="2"/>
      <c r="O615" s="2"/>
      <c r="P615" s="2"/>
      <c r="Q615" s="2"/>
      <c r="R615" s="2"/>
      <c r="S615" s="2"/>
      <c r="T615" s="2"/>
      <c r="U615" s="2"/>
      <c r="V615" s="2"/>
      <c r="W615" s="2"/>
      <c r="X615" s="2"/>
      <c r="Y615" s="2"/>
      <c r="Z615" s="2"/>
      <c r="AA615" s="2"/>
      <c r="AB615" s="2"/>
      <c r="AC615" s="2"/>
      <c r="AD615" s="2"/>
      <c r="AG615" s="197">
        <f t="shared" si="217"/>
        <v>21</v>
      </c>
      <c r="AH615" s="210">
        <f t="shared" si="218"/>
        <v>0</v>
      </c>
      <c r="AJ615" s="188">
        <f t="shared" si="219"/>
        <v>0</v>
      </c>
      <c r="AK615" s="189">
        <f t="shared" si="220"/>
        <v>0</v>
      </c>
      <c r="AL615" s="189">
        <f t="shared" si="221"/>
        <v>0</v>
      </c>
      <c r="AM615" s="190">
        <f t="shared" si="222"/>
        <v>0</v>
      </c>
      <c r="AN615" s="210"/>
      <c r="AO615" s="188">
        <f t="shared" si="223"/>
        <v>0</v>
      </c>
      <c r="AP615" s="189">
        <f t="shared" si="224"/>
        <v>0</v>
      </c>
      <c r="AQ615" s="189">
        <f t="shared" si="225"/>
        <v>0</v>
      </c>
      <c r="AR615" s="190">
        <f t="shared" si="226"/>
        <v>0</v>
      </c>
      <c r="AT615" s="188">
        <f t="shared" si="227"/>
        <v>0</v>
      </c>
      <c r="AU615" s="189">
        <f t="shared" si="228"/>
        <v>0</v>
      </c>
      <c r="AV615" s="189">
        <f t="shared" si="229"/>
        <v>0</v>
      </c>
      <c r="AW615" s="190">
        <f t="shared" si="230"/>
        <v>0</v>
      </c>
      <c r="AY615" s="188">
        <f t="shared" si="231"/>
        <v>0</v>
      </c>
      <c r="AZ615" s="189">
        <f t="shared" si="232"/>
        <v>0</v>
      </c>
      <c r="BA615" s="189">
        <f t="shared" si="233"/>
        <v>0</v>
      </c>
      <c r="BB615" s="190">
        <f t="shared" si="234"/>
        <v>0</v>
      </c>
      <c r="BD615" s="188">
        <f t="shared" si="235"/>
        <v>0</v>
      </c>
      <c r="BE615" s="189">
        <f t="shared" si="236"/>
        <v>0</v>
      </c>
      <c r="BF615" s="189">
        <f t="shared" si="237"/>
        <v>0</v>
      </c>
      <c r="BG615" s="190">
        <f t="shared" si="238"/>
        <v>0</v>
      </c>
      <c r="BH615" s="210"/>
      <c r="BI615" s="188">
        <f t="shared" si="239"/>
        <v>0</v>
      </c>
      <c r="BJ615" s="189">
        <f t="shared" si="240"/>
        <v>0</v>
      </c>
      <c r="BK615" s="189">
        <f t="shared" si="241"/>
        <v>0</v>
      </c>
      <c r="BL615" s="190">
        <f t="shared" si="242"/>
        <v>0</v>
      </c>
      <c r="BM615" s="210"/>
      <c r="BN615" s="188">
        <f t="shared" si="243"/>
        <v>0</v>
      </c>
      <c r="BO615" s="189">
        <f t="shared" si="244"/>
        <v>0</v>
      </c>
      <c r="BP615" s="189">
        <f t="shared" si="245"/>
        <v>0</v>
      </c>
      <c r="BQ615" s="190">
        <f t="shared" si="246"/>
        <v>0</v>
      </c>
      <c r="BR615" s="210"/>
      <c r="BS615" s="192">
        <f t="shared" si="247"/>
        <v>0</v>
      </c>
      <c r="BT615" s="215">
        <f t="shared" si="248"/>
        <v>0</v>
      </c>
      <c r="BU615" s="216">
        <f t="shared" si="249"/>
        <v>0</v>
      </c>
      <c r="BV615" s="217">
        <f t="shared" si="250"/>
        <v>0</v>
      </c>
      <c r="BX615" s="192">
        <f t="shared" si="251"/>
        <v>0</v>
      </c>
      <c r="BY615" s="215">
        <f t="shared" si="252"/>
        <v>0</v>
      </c>
      <c r="BZ615" s="216">
        <f t="shared" si="253"/>
        <v>0</v>
      </c>
      <c r="CA615" s="217">
        <f t="shared" si="254"/>
        <v>0</v>
      </c>
      <c r="CC615" s="192">
        <f t="shared" si="255"/>
        <v>0</v>
      </c>
      <c r="CD615" s="215">
        <f t="shared" si="256"/>
        <v>0</v>
      </c>
      <c r="CE615" s="216">
        <f t="shared" si="257"/>
        <v>0</v>
      </c>
      <c r="CF615" s="217">
        <f t="shared" si="258"/>
        <v>0</v>
      </c>
      <c r="CH615" s="197">
        <f t="shared" si="259"/>
        <v>0</v>
      </c>
      <c r="CI615" s="19" t="str">
        <f t="shared" si="260"/>
        <v/>
      </c>
      <c r="CJ615" s="197">
        <f t="shared" si="261"/>
        <v>0</v>
      </c>
      <c r="CK615"/>
      <c r="CL615" s="197">
        <f t="shared" si="262"/>
        <v>0</v>
      </c>
      <c r="CM615" s="19" t="str">
        <f t="shared" si="263"/>
        <v/>
      </c>
      <c r="CN615" s="197">
        <f t="shared" si="264"/>
        <v>0</v>
      </c>
      <c r="CP615" s="197">
        <f t="shared" si="265"/>
        <v>0</v>
      </c>
      <c r="CQ615" s="19" t="str">
        <f t="shared" si="266"/>
        <v/>
      </c>
      <c r="CR615" s="197">
        <f t="shared" si="267"/>
        <v>0</v>
      </c>
    </row>
    <row r="616" spans="1:97" ht="15" customHeight="1" thickBot="1">
      <c r="A616" s="41"/>
      <c r="B616" s="30"/>
      <c r="C616" s="64" t="s">
        <v>182</v>
      </c>
      <c r="D616" s="354" t="str">
        <f t="shared" si="213"/>
        <v/>
      </c>
      <c r="E616" s="355"/>
      <c r="F616" s="355"/>
      <c r="G616" s="355"/>
      <c r="H616" s="355"/>
      <c r="I616" s="356"/>
      <c r="J616" s="261" t="str">
        <f t="shared" si="214"/>
        <v/>
      </c>
      <c r="K616" s="261" t="str">
        <f t="shared" si="215"/>
        <v/>
      </c>
      <c r="L616" s="261" t="str">
        <f t="shared" si="216"/>
        <v/>
      </c>
      <c r="M616" s="2"/>
      <c r="N616" s="2"/>
      <c r="O616" s="2"/>
      <c r="P616" s="2"/>
      <c r="Q616" s="2"/>
      <c r="R616" s="2"/>
      <c r="S616" s="2"/>
      <c r="T616" s="2"/>
      <c r="U616" s="2"/>
      <c r="V616" s="2"/>
      <c r="W616" s="2"/>
      <c r="X616" s="2"/>
      <c r="Y616" s="2"/>
      <c r="Z616" s="2"/>
      <c r="AA616" s="2"/>
      <c r="AB616" s="2"/>
      <c r="AC616" s="2"/>
      <c r="AD616" s="2"/>
      <c r="AG616" s="197">
        <f t="shared" si="217"/>
        <v>21</v>
      </c>
      <c r="AH616" s="210">
        <f t="shared" si="218"/>
        <v>0</v>
      </c>
      <c r="AJ616" s="188">
        <f t="shared" si="219"/>
        <v>0</v>
      </c>
      <c r="AK616" s="189">
        <f t="shared" si="220"/>
        <v>0</v>
      </c>
      <c r="AL616" s="189">
        <f t="shared" si="221"/>
        <v>0</v>
      </c>
      <c r="AM616" s="190">
        <f t="shared" si="222"/>
        <v>0</v>
      </c>
      <c r="AN616" s="210"/>
      <c r="AO616" s="188">
        <f t="shared" si="223"/>
        <v>0</v>
      </c>
      <c r="AP616" s="189">
        <f t="shared" si="224"/>
        <v>0</v>
      </c>
      <c r="AQ616" s="189">
        <f t="shared" si="225"/>
        <v>0</v>
      </c>
      <c r="AR616" s="190">
        <f t="shared" si="226"/>
        <v>0</v>
      </c>
      <c r="AT616" s="188">
        <f t="shared" si="227"/>
        <v>0</v>
      </c>
      <c r="AU616" s="189">
        <f t="shared" si="228"/>
        <v>0</v>
      </c>
      <c r="AV616" s="189">
        <f t="shared" si="229"/>
        <v>0</v>
      </c>
      <c r="AW616" s="190">
        <f t="shared" si="230"/>
        <v>0</v>
      </c>
      <c r="AY616" s="188">
        <f t="shared" si="231"/>
        <v>0</v>
      </c>
      <c r="AZ616" s="189">
        <f t="shared" si="232"/>
        <v>0</v>
      </c>
      <c r="BA616" s="189">
        <f t="shared" si="233"/>
        <v>0</v>
      </c>
      <c r="BB616" s="190">
        <f t="shared" si="234"/>
        <v>0</v>
      </c>
      <c r="BD616" s="188">
        <f t="shared" si="235"/>
        <v>0</v>
      </c>
      <c r="BE616" s="189">
        <f t="shared" si="236"/>
        <v>0</v>
      </c>
      <c r="BF616" s="189">
        <f t="shared" si="237"/>
        <v>0</v>
      </c>
      <c r="BG616" s="190">
        <f t="shared" si="238"/>
        <v>0</v>
      </c>
      <c r="BH616" s="210"/>
      <c r="BI616" s="188">
        <f t="shared" si="239"/>
        <v>0</v>
      </c>
      <c r="BJ616" s="189">
        <f t="shared" si="240"/>
        <v>0</v>
      </c>
      <c r="BK616" s="189">
        <f t="shared" si="241"/>
        <v>0</v>
      </c>
      <c r="BL616" s="190">
        <f t="shared" si="242"/>
        <v>0</v>
      </c>
      <c r="BM616" s="210"/>
      <c r="BN616" s="188">
        <f t="shared" si="243"/>
        <v>0</v>
      </c>
      <c r="BO616" s="189">
        <f t="shared" si="244"/>
        <v>0</v>
      </c>
      <c r="BP616" s="189">
        <f t="shared" si="245"/>
        <v>0</v>
      </c>
      <c r="BQ616" s="190">
        <f t="shared" si="246"/>
        <v>0</v>
      </c>
      <c r="BR616" s="210"/>
      <c r="BS616" s="192">
        <f t="shared" si="247"/>
        <v>0</v>
      </c>
      <c r="BT616" s="215">
        <f t="shared" si="248"/>
        <v>0</v>
      </c>
      <c r="BU616" s="216">
        <f t="shared" si="249"/>
        <v>0</v>
      </c>
      <c r="BV616" s="217">
        <f t="shared" si="250"/>
        <v>0</v>
      </c>
      <c r="BX616" s="192">
        <f t="shared" si="251"/>
        <v>0</v>
      </c>
      <c r="BY616" s="215">
        <f t="shared" si="252"/>
        <v>0</v>
      </c>
      <c r="BZ616" s="216">
        <f t="shared" si="253"/>
        <v>0</v>
      </c>
      <c r="CA616" s="217">
        <f t="shared" si="254"/>
        <v>0</v>
      </c>
      <c r="CC616" s="192">
        <f t="shared" si="255"/>
        <v>0</v>
      </c>
      <c r="CD616" s="215">
        <f t="shared" si="256"/>
        <v>0</v>
      </c>
      <c r="CE616" s="216">
        <f t="shared" si="257"/>
        <v>0</v>
      </c>
      <c r="CF616" s="217">
        <f t="shared" si="258"/>
        <v>0</v>
      </c>
      <c r="CH616" s="197">
        <f t="shared" si="259"/>
        <v>0</v>
      </c>
      <c r="CI616" s="19" t="str">
        <f t="shared" si="260"/>
        <v/>
      </c>
      <c r="CJ616" s="197">
        <f t="shared" si="261"/>
        <v>0</v>
      </c>
      <c r="CK616"/>
      <c r="CL616" s="197">
        <f t="shared" si="262"/>
        <v>0</v>
      </c>
      <c r="CM616" s="19" t="str">
        <f t="shared" si="263"/>
        <v/>
      </c>
      <c r="CN616" s="197">
        <f t="shared" si="264"/>
        <v>0</v>
      </c>
      <c r="CP616" s="197">
        <f t="shared" si="265"/>
        <v>0</v>
      </c>
      <c r="CQ616" s="19" t="str">
        <f t="shared" si="266"/>
        <v/>
      </c>
      <c r="CR616" s="197">
        <f t="shared" si="267"/>
        <v>0</v>
      </c>
    </row>
    <row r="617" spans="1:97" ht="15" customHeight="1" thickBot="1">
      <c r="A617" s="41"/>
      <c r="B617" s="30"/>
      <c r="C617" s="64" t="s">
        <v>183</v>
      </c>
      <c r="D617" s="354" t="str">
        <f t="shared" si="213"/>
        <v/>
      </c>
      <c r="E617" s="355"/>
      <c r="F617" s="355"/>
      <c r="G617" s="355"/>
      <c r="H617" s="355"/>
      <c r="I617" s="356"/>
      <c r="J617" s="261" t="str">
        <f t="shared" si="214"/>
        <v/>
      </c>
      <c r="K617" s="261" t="str">
        <f t="shared" si="215"/>
        <v/>
      </c>
      <c r="L617" s="261" t="str">
        <f t="shared" si="216"/>
        <v/>
      </c>
      <c r="M617" s="2"/>
      <c r="N617" s="2"/>
      <c r="O617" s="2"/>
      <c r="P617" s="2"/>
      <c r="Q617" s="2"/>
      <c r="R617" s="2"/>
      <c r="S617" s="2"/>
      <c r="T617" s="2"/>
      <c r="U617" s="2"/>
      <c r="V617" s="2"/>
      <c r="W617" s="2"/>
      <c r="X617" s="2"/>
      <c r="Y617" s="2"/>
      <c r="Z617" s="2"/>
      <c r="AA617" s="2"/>
      <c r="AB617" s="2"/>
      <c r="AC617" s="2"/>
      <c r="AD617" s="2"/>
      <c r="AG617" s="197">
        <f t="shared" si="217"/>
        <v>21</v>
      </c>
      <c r="AH617" s="210">
        <f t="shared" si="218"/>
        <v>0</v>
      </c>
      <c r="AJ617" s="188">
        <f t="shared" si="219"/>
        <v>0</v>
      </c>
      <c r="AK617" s="189">
        <f t="shared" si="220"/>
        <v>0</v>
      </c>
      <c r="AL617" s="189">
        <f t="shared" si="221"/>
        <v>0</v>
      </c>
      <c r="AM617" s="190">
        <f t="shared" si="222"/>
        <v>0</v>
      </c>
      <c r="AN617" s="210"/>
      <c r="AO617" s="188">
        <f t="shared" si="223"/>
        <v>0</v>
      </c>
      <c r="AP617" s="189">
        <f t="shared" si="224"/>
        <v>0</v>
      </c>
      <c r="AQ617" s="189">
        <f t="shared" si="225"/>
        <v>0</v>
      </c>
      <c r="AR617" s="190">
        <f t="shared" si="226"/>
        <v>0</v>
      </c>
      <c r="AT617" s="188">
        <f t="shared" si="227"/>
        <v>0</v>
      </c>
      <c r="AU617" s="189">
        <f t="shared" si="228"/>
        <v>0</v>
      </c>
      <c r="AV617" s="189">
        <f t="shared" si="229"/>
        <v>0</v>
      </c>
      <c r="AW617" s="190">
        <f t="shared" si="230"/>
        <v>0</v>
      </c>
      <c r="AY617" s="188">
        <f t="shared" si="231"/>
        <v>0</v>
      </c>
      <c r="AZ617" s="189">
        <f t="shared" si="232"/>
        <v>0</v>
      </c>
      <c r="BA617" s="189">
        <f t="shared" si="233"/>
        <v>0</v>
      </c>
      <c r="BB617" s="190">
        <f t="shared" si="234"/>
        <v>0</v>
      </c>
      <c r="BD617" s="188">
        <f t="shared" si="235"/>
        <v>0</v>
      </c>
      <c r="BE617" s="189">
        <f t="shared" si="236"/>
        <v>0</v>
      </c>
      <c r="BF617" s="189">
        <f t="shared" si="237"/>
        <v>0</v>
      </c>
      <c r="BG617" s="190">
        <f t="shared" si="238"/>
        <v>0</v>
      </c>
      <c r="BH617" s="210"/>
      <c r="BI617" s="188">
        <f t="shared" si="239"/>
        <v>0</v>
      </c>
      <c r="BJ617" s="189">
        <f t="shared" si="240"/>
        <v>0</v>
      </c>
      <c r="BK617" s="189">
        <f t="shared" si="241"/>
        <v>0</v>
      </c>
      <c r="BL617" s="190">
        <f t="shared" si="242"/>
        <v>0</v>
      </c>
      <c r="BM617" s="210"/>
      <c r="BN617" s="188">
        <f t="shared" si="243"/>
        <v>0</v>
      </c>
      <c r="BO617" s="189">
        <f t="shared" si="244"/>
        <v>0</v>
      </c>
      <c r="BP617" s="189">
        <f t="shared" si="245"/>
        <v>0</v>
      </c>
      <c r="BQ617" s="190">
        <f t="shared" si="246"/>
        <v>0</v>
      </c>
      <c r="BR617" s="210"/>
      <c r="BS617" s="192">
        <f t="shared" si="247"/>
        <v>0</v>
      </c>
      <c r="BT617" s="215">
        <f t="shared" si="248"/>
        <v>0</v>
      </c>
      <c r="BU617" s="216">
        <f t="shared" si="249"/>
        <v>0</v>
      </c>
      <c r="BV617" s="217">
        <f t="shared" si="250"/>
        <v>0</v>
      </c>
      <c r="BX617" s="192">
        <f t="shared" si="251"/>
        <v>0</v>
      </c>
      <c r="BY617" s="215">
        <f t="shared" si="252"/>
        <v>0</v>
      </c>
      <c r="BZ617" s="216">
        <f t="shared" si="253"/>
        <v>0</v>
      </c>
      <c r="CA617" s="217">
        <f t="shared" si="254"/>
        <v>0</v>
      </c>
      <c r="CC617" s="192">
        <f t="shared" si="255"/>
        <v>0</v>
      </c>
      <c r="CD617" s="215">
        <f t="shared" si="256"/>
        <v>0</v>
      </c>
      <c r="CE617" s="216">
        <f t="shared" si="257"/>
        <v>0</v>
      </c>
      <c r="CF617" s="217">
        <f t="shared" si="258"/>
        <v>0</v>
      </c>
      <c r="CH617" s="197">
        <f t="shared" si="259"/>
        <v>0</v>
      </c>
      <c r="CI617" s="19" t="str">
        <f t="shared" si="260"/>
        <v/>
      </c>
      <c r="CJ617" s="197">
        <f t="shared" si="261"/>
        <v>0</v>
      </c>
      <c r="CK617"/>
      <c r="CL617" s="197">
        <f t="shared" si="262"/>
        <v>0</v>
      </c>
      <c r="CM617" s="19" t="str">
        <f t="shared" si="263"/>
        <v/>
      </c>
      <c r="CN617" s="197">
        <f t="shared" si="264"/>
        <v>0</v>
      </c>
      <c r="CP617" s="197">
        <f t="shared" si="265"/>
        <v>0</v>
      </c>
      <c r="CQ617" s="19" t="str">
        <f t="shared" si="266"/>
        <v/>
      </c>
      <c r="CR617" s="197">
        <f t="shared" si="267"/>
        <v>0</v>
      </c>
    </row>
    <row r="618" spans="1:97" ht="15" customHeight="1" thickBot="1">
      <c r="A618" s="41"/>
      <c r="B618" s="30"/>
      <c r="C618" s="64" t="s">
        <v>184</v>
      </c>
      <c r="D618" s="354" t="str">
        <f t="shared" si="213"/>
        <v/>
      </c>
      <c r="E618" s="355"/>
      <c r="F618" s="355"/>
      <c r="G618" s="355"/>
      <c r="H618" s="355"/>
      <c r="I618" s="356"/>
      <c r="J618" s="261" t="str">
        <f t="shared" si="214"/>
        <v/>
      </c>
      <c r="K618" s="261" t="str">
        <f t="shared" si="215"/>
        <v/>
      </c>
      <c r="L618" s="261" t="str">
        <f t="shared" si="216"/>
        <v/>
      </c>
      <c r="M618" s="2"/>
      <c r="N618" s="2"/>
      <c r="O618" s="2"/>
      <c r="P618" s="2"/>
      <c r="Q618" s="2"/>
      <c r="R618" s="2"/>
      <c r="S618" s="2"/>
      <c r="T618" s="2"/>
      <c r="U618" s="2"/>
      <c r="V618" s="2"/>
      <c r="W618" s="2"/>
      <c r="X618" s="2"/>
      <c r="Y618" s="2"/>
      <c r="Z618" s="2"/>
      <c r="AA618" s="2"/>
      <c r="AB618" s="2"/>
      <c r="AC618" s="2"/>
      <c r="AD618" s="2"/>
      <c r="AG618" s="197">
        <f t="shared" si="217"/>
        <v>21</v>
      </c>
      <c r="AH618" s="210">
        <f t="shared" si="218"/>
        <v>0</v>
      </c>
      <c r="AJ618" s="188">
        <f t="shared" si="219"/>
        <v>0</v>
      </c>
      <c r="AK618" s="189">
        <f t="shared" si="220"/>
        <v>0</v>
      </c>
      <c r="AL618" s="189">
        <f t="shared" si="221"/>
        <v>0</v>
      </c>
      <c r="AM618" s="190">
        <f t="shared" si="222"/>
        <v>0</v>
      </c>
      <c r="AN618" s="210"/>
      <c r="AO618" s="188">
        <f t="shared" si="223"/>
        <v>0</v>
      </c>
      <c r="AP618" s="189">
        <f t="shared" si="224"/>
        <v>0</v>
      </c>
      <c r="AQ618" s="189">
        <f t="shared" si="225"/>
        <v>0</v>
      </c>
      <c r="AR618" s="190">
        <f t="shared" si="226"/>
        <v>0</v>
      </c>
      <c r="AT618" s="188">
        <f t="shared" si="227"/>
        <v>0</v>
      </c>
      <c r="AU618" s="189">
        <f t="shared" si="228"/>
        <v>0</v>
      </c>
      <c r="AV618" s="189">
        <f t="shared" si="229"/>
        <v>0</v>
      </c>
      <c r="AW618" s="190">
        <f t="shared" si="230"/>
        <v>0</v>
      </c>
      <c r="AY618" s="188">
        <f t="shared" si="231"/>
        <v>0</v>
      </c>
      <c r="AZ618" s="189">
        <f t="shared" si="232"/>
        <v>0</v>
      </c>
      <c r="BA618" s="189">
        <f t="shared" si="233"/>
        <v>0</v>
      </c>
      <c r="BB618" s="190">
        <f t="shared" si="234"/>
        <v>0</v>
      </c>
      <c r="BD618" s="188">
        <f t="shared" si="235"/>
        <v>0</v>
      </c>
      <c r="BE618" s="189">
        <f t="shared" si="236"/>
        <v>0</v>
      </c>
      <c r="BF618" s="189">
        <f t="shared" si="237"/>
        <v>0</v>
      </c>
      <c r="BG618" s="190">
        <f t="shared" si="238"/>
        <v>0</v>
      </c>
      <c r="BH618" s="210"/>
      <c r="BI618" s="188">
        <f t="shared" si="239"/>
        <v>0</v>
      </c>
      <c r="BJ618" s="189">
        <f t="shared" si="240"/>
        <v>0</v>
      </c>
      <c r="BK618" s="189">
        <f t="shared" si="241"/>
        <v>0</v>
      </c>
      <c r="BL618" s="190">
        <f t="shared" si="242"/>
        <v>0</v>
      </c>
      <c r="BM618" s="210"/>
      <c r="BN618" s="188">
        <f t="shared" si="243"/>
        <v>0</v>
      </c>
      <c r="BO618" s="189">
        <f t="shared" si="244"/>
        <v>0</v>
      </c>
      <c r="BP618" s="189">
        <f t="shared" si="245"/>
        <v>0</v>
      </c>
      <c r="BQ618" s="190">
        <f t="shared" si="246"/>
        <v>0</v>
      </c>
      <c r="BR618" s="210"/>
      <c r="BS618" s="192">
        <f t="shared" si="247"/>
        <v>0</v>
      </c>
      <c r="BT618" s="215">
        <f t="shared" si="248"/>
        <v>0</v>
      </c>
      <c r="BU618" s="216">
        <f t="shared" si="249"/>
        <v>0</v>
      </c>
      <c r="BV618" s="217">
        <f t="shared" si="250"/>
        <v>0</v>
      </c>
      <c r="BX618" s="192">
        <f t="shared" si="251"/>
        <v>0</v>
      </c>
      <c r="BY618" s="215">
        <f t="shared" si="252"/>
        <v>0</v>
      </c>
      <c r="BZ618" s="216">
        <f t="shared" si="253"/>
        <v>0</v>
      </c>
      <c r="CA618" s="217">
        <f t="shared" si="254"/>
        <v>0</v>
      </c>
      <c r="CC618" s="192">
        <f t="shared" si="255"/>
        <v>0</v>
      </c>
      <c r="CD618" s="215">
        <f t="shared" si="256"/>
        <v>0</v>
      </c>
      <c r="CE618" s="216">
        <f t="shared" si="257"/>
        <v>0</v>
      </c>
      <c r="CF618" s="217">
        <f t="shared" si="258"/>
        <v>0</v>
      </c>
      <c r="CH618" s="197">
        <f t="shared" si="259"/>
        <v>0</v>
      </c>
      <c r="CI618" s="19" t="str">
        <f t="shared" si="260"/>
        <v/>
      </c>
      <c r="CJ618" s="197">
        <f t="shared" si="261"/>
        <v>0</v>
      </c>
      <c r="CK618"/>
      <c r="CL618" s="197">
        <f t="shared" si="262"/>
        <v>0</v>
      </c>
      <c r="CM618" s="19" t="str">
        <f t="shared" si="263"/>
        <v/>
      </c>
      <c r="CN618" s="197">
        <f t="shared" si="264"/>
        <v>0</v>
      </c>
      <c r="CP618" s="197">
        <f t="shared" si="265"/>
        <v>0</v>
      </c>
      <c r="CQ618" s="19" t="str">
        <f t="shared" si="266"/>
        <v/>
      </c>
      <c r="CR618" s="197">
        <f t="shared" si="267"/>
        <v>0</v>
      </c>
    </row>
    <row r="619" spans="1:97" ht="15" customHeight="1" thickBot="1">
      <c r="A619" s="41"/>
      <c r="B619" s="30"/>
      <c r="C619" s="64" t="s">
        <v>185</v>
      </c>
      <c r="D619" s="354" t="str">
        <f t="shared" si="213"/>
        <v/>
      </c>
      <c r="E619" s="355"/>
      <c r="F619" s="355"/>
      <c r="G619" s="355"/>
      <c r="H619" s="355"/>
      <c r="I619" s="356"/>
      <c r="J619" s="261" t="str">
        <f t="shared" si="214"/>
        <v/>
      </c>
      <c r="K619" s="261" t="str">
        <f t="shared" si="215"/>
        <v/>
      </c>
      <c r="L619" s="261" t="str">
        <f t="shared" si="216"/>
        <v/>
      </c>
      <c r="M619" s="2"/>
      <c r="N619" s="2"/>
      <c r="O619" s="2"/>
      <c r="P619" s="2"/>
      <c r="Q619" s="2"/>
      <c r="R619" s="2"/>
      <c r="S619" s="2"/>
      <c r="T619" s="2"/>
      <c r="U619" s="2"/>
      <c r="V619" s="2"/>
      <c r="W619" s="2"/>
      <c r="X619" s="2"/>
      <c r="Y619" s="2"/>
      <c r="Z619" s="2"/>
      <c r="AA619" s="2"/>
      <c r="AB619" s="2"/>
      <c r="AC619" s="2"/>
      <c r="AD619" s="2"/>
      <c r="AG619" s="197">
        <f t="shared" si="217"/>
        <v>21</v>
      </c>
      <c r="AH619" s="210">
        <f t="shared" si="218"/>
        <v>0</v>
      </c>
      <c r="AJ619" s="188">
        <f t="shared" si="219"/>
        <v>0</v>
      </c>
      <c r="AK619" s="189">
        <f t="shared" si="220"/>
        <v>0</v>
      </c>
      <c r="AL619" s="189">
        <f t="shared" si="221"/>
        <v>0</v>
      </c>
      <c r="AM619" s="190">
        <f t="shared" si="222"/>
        <v>0</v>
      </c>
      <c r="AN619" s="210"/>
      <c r="AO619" s="188">
        <f t="shared" si="223"/>
        <v>0</v>
      </c>
      <c r="AP619" s="189">
        <f t="shared" si="224"/>
        <v>0</v>
      </c>
      <c r="AQ619" s="189">
        <f t="shared" si="225"/>
        <v>0</v>
      </c>
      <c r="AR619" s="190">
        <f t="shared" si="226"/>
        <v>0</v>
      </c>
      <c r="AT619" s="188">
        <f t="shared" si="227"/>
        <v>0</v>
      </c>
      <c r="AU619" s="189">
        <f t="shared" si="228"/>
        <v>0</v>
      </c>
      <c r="AV619" s="189">
        <f t="shared" si="229"/>
        <v>0</v>
      </c>
      <c r="AW619" s="190">
        <f t="shared" si="230"/>
        <v>0</v>
      </c>
      <c r="AY619" s="188">
        <f t="shared" si="231"/>
        <v>0</v>
      </c>
      <c r="AZ619" s="189">
        <f t="shared" si="232"/>
        <v>0</v>
      </c>
      <c r="BA619" s="189">
        <f t="shared" si="233"/>
        <v>0</v>
      </c>
      <c r="BB619" s="190">
        <f t="shared" si="234"/>
        <v>0</v>
      </c>
      <c r="BD619" s="188">
        <f t="shared" si="235"/>
        <v>0</v>
      </c>
      <c r="BE619" s="189">
        <f t="shared" si="236"/>
        <v>0</v>
      </c>
      <c r="BF619" s="189">
        <f t="shared" si="237"/>
        <v>0</v>
      </c>
      <c r="BG619" s="190">
        <f t="shared" si="238"/>
        <v>0</v>
      </c>
      <c r="BH619" s="210"/>
      <c r="BI619" s="188">
        <f t="shared" si="239"/>
        <v>0</v>
      </c>
      <c r="BJ619" s="189">
        <f t="shared" si="240"/>
        <v>0</v>
      </c>
      <c r="BK619" s="189">
        <f t="shared" si="241"/>
        <v>0</v>
      </c>
      <c r="BL619" s="190">
        <f t="shared" si="242"/>
        <v>0</v>
      </c>
      <c r="BM619" s="210"/>
      <c r="BN619" s="188">
        <f t="shared" si="243"/>
        <v>0</v>
      </c>
      <c r="BO619" s="189">
        <f t="shared" si="244"/>
        <v>0</v>
      </c>
      <c r="BP619" s="189">
        <f t="shared" si="245"/>
        <v>0</v>
      </c>
      <c r="BQ619" s="190">
        <f t="shared" si="246"/>
        <v>0</v>
      </c>
      <c r="BR619" s="210"/>
      <c r="BS619" s="192">
        <f t="shared" si="247"/>
        <v>0</v>
      </c>
      <c r="BT619" s="215">
        <f t="shared" si="248"/>
        <v>0</v>
      </c>
      <c r="BU619" s="216">
        <f t="shared" si="249"/>
        <v>0</v>
      </c>
      <c r="BV619" s="217">
        <f t="shared" si="250"/>
        <v>0</v>
      </c>
      <c r="BX619" s="192">
        <f t="shared" si="251"/>
        <v>0</v>
      </c>
      <c r="BY619" s="215">
        <f t="shared" si="252"/>
        <v>0</v>
      </c>
      <c r="BZ619" s="216">
        <f t="shared" si="253"/>
        <v>0</v>
      </c>
      <c r="CA619" s="217">
        <f t="shared" si="254"/>
        <v>0</v>
      </c>
      <c r="CC619" s="192">
        <f t="shared" si="255"/>
        <v>0</v>
      </c>
      <c r="CD619" s="215">
        <f t="shared" si="256"/>
        <v>0</v>
      </c>
      <c r="CE619" s="216">
        <f t="shared" si="257"/>
        <v>0</v>
      </c>
      <c r="CF619" s="217">
        <f t="shared" si="258"/>
        <v>0</v>
      </c>
      <c r="CH619" s="197">
        <f t="shared" si="259"/>
        <v>0</v>
      </c>
      <c r="CI619" s="19" t="str">
        <f t="shared" si="260"/>
        <v/>
      </c>
      <c r="CJ619" s="197">
        <f t="shared" si="261"/>
        <v>0</v>
      </c>
      <c r="CK619"/>
      <c r="CL619" s="197">
        <f t="shared" si="262"/>
        <v>0</v>
      </c>
      <c r="CM619" s="19" t="str">
        <f t="shared" si="263"/>
        <v/>
      </c>
      <c r="CN619" s="197">
        <f t="shared" si="264"/>
        <v>0</v>
      </c>
      <c r="CP619" s="197">
        <f t="shared" si="265"/>
        <v>0</v>
      </c>
      <c r="CQ619" s="19" t="str">
        <f t="shared" si="266"/>
        <v/>
      </c>
      <c r="CR619" s="197">
        <f t="shared" si="267"/>
        <v>0</v>
      </c>
    </row>
    <row r="620" spans="1:97" ht="15" customHeight="1" thickBot="1">
      <c r="A620" s="41"/>
      <c r="B620" s="30"/>
      <c r="C620" s="64" t="s">
        <v>186</v>
      </c>
      <c r="D620" s="354" t="str">
        <f t="shared" si="213"/>
        <v/>
      </c>
      <c r="E620" s="355"/>
      <c r="F620" s="355"/>
      <c r="G620" s="355"/>
      <c r="H620" s="355"/>
      <c r="I620" s="356"/>
      <c r="J620" s="261" t="str">
        <f t="shared" si="214"/>
        <v/>
      </c>
      <c r="K620" s="261" t="str">
        <f t="shared" si="215"/>
        <v/>
      </c>
      <c r="L620" s="261" t="str">
        <f t="shared" si="216"/>
        <v/>
      </c>
      <c r="M620" s="2"/>
      <c r="N620" s="2"/>
      <c r="O620" s="2"/>
      <c r="P620" s="2"/>
      <c r="Q620" s="2"/>
      <c r="R620" s="2"/>
      <c r="S620" s="2"/>
      <c r="T620" s="2"/>
      <c r="U620" s="2"/>
      <c r="V620" s="2"/>
      <c r="W620" s="2"/>
      <c r="X620" s="2"/>
      <c r="Y620" s="2"/>
      <c r="Z620" s="2"/>
      <c r="AA620" s="2"/>
      <c r="AB620" s="2"/>
      <c r="AC620" s="2"/>
      <c r="AD620" s="2"/>
      <c r="AG620" s="197">
        <f t="shared" si="217"/>
        <v>21</v>
      </c>
      <c r="AH620" s="210">
        <f t="shared" si="218"/>
        <v>0</v>
      </c>
      <c r="AJ620" s="188">
        <f t="shared" si="219"/>
        <v>0</v>
      </c>
      <c r="AK620" s="189">
        <f t="shared" si="220"/>
        <v>0</v>
      </c>
      <c r="AL620" s="189">
        <f t="shared" si="221"/>
        <v>0</v>
      </c>
      <c r="AM620" s="190">
        <f t="shared" si="222"/>
        <v>0</v>
      </c>
      <c r="AN620" s="210"/>
      <c r="AO620" s="188">
        <f t="shared" si="223"/>
        <v>0</v>
      </c>
      <c r="AP620" s="189">
        <f t="shared" si="224"/>
        <v>0</v>
      </c>
      <c r="AQ620" s="189">
        <f t="shared" si="225"/>
        <v>0</v>
      </c>
      <c r="AR620" s="190">
        <f t="shared" si="226"/>
        <v>0</v>
      </c>
      <c r="AT620" s="188">
        <f t="shared" si="227"/>
        <v>0</v>
      </c>
      <c r="AU620" s="189">
        <f t="shared" si="228"/>
        <v>0</v>
      </c>
      <c r="AV620" s="189">
        <f t="shared" si="229"/>
        <v>0</v>
      </c>
      <c r="AW620" s="190">
        <f t="shared" si="230"/>
        <v>0</v>
      </c>
      <c r="AY620" s="188">
        <f t="shared" si="231"/>
        <v>0</v>
      </c>
      <c r="AZ620" s="189">
        <f t="shared" si="232"/>
        <v>0</v>
      </c>
      <c r="BA620" s="189">
        <f t="shared" si="233"/>
        <v>0</v>
      </c>
      <c r="BB620" s="190">
        <f t="shared" si="234"/>
        <v>0</v>
      </c>
      <c r="BD620" s="188">
        <f t="shared" si="235"/>
        <v>0</v>
      </c>
      <c r="BE620" s="189">
        <f t="shared" si="236"/>
        <v>0</v>
      </c>
      <c r="BF620" s="189">
        <f t="shared" si="237"/>
        <v>0</v>
      </c>
      <c r="BG620" s="190">
        <f t="shared" si="238"/>
        <v>0</v>
      </c>
      <c r="BH620" s="210"/>
      <c r="BI620" s="188">
        <f t="shared" si="239"/>
        <v>0</v>
      </c>
      <c r="BJ620" s="189">
        <f t="shared" si="240"/>
        <v>0</v>
      </c>
      <c r="BK620" s="189">
        <f t="shared" si="241"/>
        <v>0</v>
      </c>
      <c r="BL620" s="190">
        <f t="shared" si="242"/>
        <v>0</v>
      </c>
      <c r="BM620" s="210"/>
      <c r="BN620" s="188">
        <f t="shared" si="243"/>
        <v>0</v>
      </c>
      <c r="BO620" s="189">
        <f t="shared" si="244"/>
        <v>0</v>
      </c>
      <c r="BP620" s="189">
        <f t="shared" si="245"/>
        <v>0</v>
      </c>
      <c r="BQ620" s="190">
        <f t="shared" si="246"/>
        <v>0</v>
      </c>
      <c r="BR620" s="210"/>
      <c r="BS620" s="192">
        <f t="shared" si="247"/>
        <v>0</v>
      </c>
      <c r="BT620" s="215">
        <f t="shared" si="248"/>
        <v>0</v>
      </c>
      <c r="BU620" s="216">
        <f t="shared" si="249"/>
        <v>0</v>
      </c>
      <c r="BV620" s="217">
        <f t="shared" si="250"/>
        <v>0</v>
      </c>
      <c r="BX620" s="192">
        <f t="shared" si="251"/>
        <v>0</v>
      </c>
      <c r="BY620" s="215">
        <f t="shared" si="252"/>
        <v>0</v>
      </c>
      <c r="BZ620" s="216">
        <f t="shared" si="253"/>
        <v>0</v>
      </c>
      <c r="CA620" s="217">
        <f t="shared" si="254"/>
        <v>0</v>
      </c>
      <c r="CC620" s="192">
        <f t="shared" si="255"/>
        <v>0</v>
      </c>
      <c r="CD620" s="215">
        <f t="shared" si="256"/>
        <v>0</v>
      </c>
      <c r="CE620" s="216">
        <f t="shared" si="257"/>
        <v>0</v>
      </c>
      <c r="CF620" s="217">
        <f t="shared" si="258"/>
        <v>0</v>
      </c>
      <c r="CH620" s="197">
        <f t="shared" si="259"/>
        <v>0</v>
      </c>
      <c r="CI620" s="19" t="str">
        <f t="shared" si="260"/>
        <v/>
      </c>
      <c r="CJ620" s="197">
        <f t="shared" si="261"/>
        <v>0</v>
      </c>
      <c r="CK620"/>
      <c r="CL620" s="197">
        <f t="shared" si="262"/>
        <v>0</v>
      </c>
      <c r="CM620" s="19" t="str">
        <f t="shared" si="263"/>
        <v/>
      </c>
      <c r="CN620" s="197">
        <f t="shared" si="264"/>
        <v>0</v>
      </c>
      <c r="CP620" s="197">
        <f t="shared" si="265"/>
        <v>0</v>
      </c>
      <c r="CQ620" s="19" t="str">
        <f t="shared" si="266"/>
        <v/>
      </c>
      <c r="CR620" s="197">
        <f t="shared" si="267"/>
        <v>0</v>
      </c>
    </row>
    <row r="621" spans="1:97" ht="15" customHeight="1" thickBot="1">
      <c r="A621" s="85"/>
      <c r="B621" s="26"/>
      <c r="C621" s="64" t="s">
        <v>187</v>
      </c>
      <c r="D621" s="354" t="str">
        <f t="shared" si="213"/>
        <v/>
      </c>
      <c r="E621" s="355"/>
      <c r="F621" s="355"/>
      <c r="G621" s="355"/>
      <c r="H621" s="355"/>
      <c r="I621" s="356"/>
      <c r="J621" s="261" t="str">
        <f t="shared" si="214"/>
        <v/>
      </c>
      <c r="K621" s="261" t="str">
        <f t="shared" si="215"/>
        <v/>
      </c>
      <c r="L621" s="261" t="str">
        <f t="shared" si="216"/>
        <v/>
      </c>
      <c r="M621" s="2"/>
      <c r="N621" s="2"/>
      <c r="O621" s="2"/>
      <c r="P621" s="2"/>
      <c r="Q621" s="2"/>
      <c r="R621" s="2"/>
      <c r="S621" s="2"/>
      <c r="T621" s="2"/>
      <c r="U621" s="2"/>
      <c r="V621" s="2"/>
      <c r="W621" s="2"/>
      <c r="X621" s="2"/>
      <c r="Y621" s="2"/>
      <c r="Z621" s="2"/>
      <c r="AA621" s="2"/>
      <c r="AB621" s="2"/>
      <c r="AC621" s="2"/>
      <c r="AD621" s="2"/>
      <c r="AG621" s="197">
        <f t="shared" si="217"/>
        <v>21</v>
      </c>
      <c r="AH621" s="210">
        <f t="shared" si="218"/>
        <v>0</v>
      </c>
      <c r="AJ621" s="188">
        <f t="shared" si="219"/>
        <v>0</v>
      </c>
      <c r="AK621" s="189">
        <f t="shared" si="220"/>
        <v>0</v>
      </c>
      <c r="AL621" s="189">
        <f t="shared" si="221"/>
        <v>0</v>
      </c>
      <c r="AM621" s="190">
        <f t="shared" si="222"/>
        <v>0</v>
      </c>
      <c r="AN621" s="210"/>
      <c r="AO621" s="188">
        <f t="shared" si="223"/>
        <v>0</v>
      </c>
      <c r="AP621" s="189">
        <f t="shared" si="224"/>
        <v>0</v>
      </c>
      <c r="AQ621" s="189">
        <f t="shared" si="225"/>
        <v>0</v>
      </c>
      <c r="AR621" s="190">
        <f t="shared" si="226"/>
        <v>0</v>
      </c>
      <c r="AT621" s="188">
        <f t="shared" si="227"/>
        <v>0</v>
      </c>
      <c r="AU621" s="189">
        <f t="shared" si="228"/>
        <v>0</v>
      </c>
      <c r="AV621" s="189">
        <f t="shared" si="229"/>
        <v>0</v>
      </c>
      <c r="AW621" s="190">
        <f t="shared" si="230"/>
        <v>0</v>
      </c>
      <c r="AY621" s="188">
        <f t="shared" si="231"/>
        <v>0</v>
      </c>
      <c r="AZ621" s="189">
        <f t="shared" si="232"/>
        <v>0</v>
      </c>
      <c r="BA621" s="189">
        <f t="shared" si="233"/>
        <v>0</v>
      </c>
      <c r="BB621" s="190">
        <f t="shared" si="234"/>
        <v>0</v>
      </c>
      <c r="BD621" s="188">
        <f t="shared" si="235"/>
        <v>0</v>
      </c>
      <c r="BE621" s="189">
        <f t="shared" si="236"/>
        <v>0</v>
      </c>
      <c r="BF621" s="189">
        <f t="shared" si="237"/>
        <v>0</v>
      </c>
      <c r="BG621" s="190">
        <f t="shared" si="238"/>
        <v>0</v>
      </c>
      <c r="BH621" s="210"/>
      <c r="BI621" s="188">
        <f t="shared" si="239"/>
        <v>0</v>
      </c>
      <c r="BJ621" s="189">
        <f t="shared" si="240"/>
        <v>0</v>
      </c>
      <c r="BK621" s="189">
        <f t="shared" si="241"/>
        <v>0</v>
      </c>
      <c r="BL621" s="190">
        <f t="shared" si="242"/>
        <v>0</v>
      </c>
      <c r="BM621" s="210"/>
      <c r="BN621" s="188">
        <f t="shared" si="243"/>
        <v>0</v>
      </c>
      <c r="BO621" s="189">
        <f t="shared" si="244"/>
        <v>0</v>
      </c>
      <c r="BP621" s="189">
        <f t="shared" si="245"/>
        <v>0</v>
      </c>
      <c r="BQ621" s="190">
        <f t="shared" si="246"/>
        <v>0</v>
      </c>
      <c r="BR621" s="210"/>
      <c r="BS621" s="192">
        <f t="shared" si="247"/>
        <v>0</v>
      </c>
      <c r="BT621" s="215">
        <f t="shared" si="248"/>
        <v>0</v>
      </c>
      <c r="BU621" s="216">
        <f t="shared" si="249"/>
        <v>0</v>
      </c>
      <c r="BV621" s="217">
        <f t="shared" si="250"/>
        <v>0</v>
      </c>
      <c r="BX621" s="192">
        <f t="shared" si="251"/>
        <v>0</v>
      </c>
      <c r="BY621" s="215">
        <f t="shared" si="252"/>
        <v>0</v>
      </c>
      <c r="BZ621" s="216">
        <f t="shared" si="253"/>
        <v>0</v>
      </c>
      <c r="CA621" s="217">
        <f t="shared" si="254"/>
        <v>0</v>
      </c>
      <c r="CC621" s="192">
        <f t="shared" si="255"/>
        <v>0</v>
      </c>
      <c r="CD621" s="215">
        <f t="shared" si="256"/>
        <v>0</v>
      </c>
      <c r="CE621" s="216">
        <f t="shared" si="257"/>
        <v>0</v>
      </c>
      <c r="CF621" s="217">
        <f t="shared" si="258"/>
        <v>0</v>
      </c>
      <c r="CH621" s="197">
        <f t="shared" si="259"/>
        <v>0</v>
      </c>
      <c r="CI621" s="19" t="str">
        <f t="shared" si="260"/>
        <v/>
      </c>
      <c r="CJ621" s="197">
        <f t="shared" si="261"/>
        <v>0</v>
      </c>
      <c r="CK621"/>
      <c r="CL621" s="197">
        <f t="shared" si="262"/>
        <v>0</v>
      </c>
      <c r="CM621" s="19" t="str">
        <f t="shared" si="263"/>
        <v/>
      </c>
      <c r="CN621" s="197">
        <f t="shared" si="264"/>
        <v>0</v>
      </c>
      <c r="CP621" s="197">
        <f t="shared" si="265"/>
        <v>0</v>
      </c>
      <c r="CQ621" s="19" t="str">
        <f t="shared" si="266"/>
        <v/>
      </c>
      <c r="CR621" s="197">
        <f t="shared" si="267"/>
        <v>0</v>
      </c>
    </row>
    <row r="622" spans="1:97" ht="15" customHeight="1" thickBot="1">
      <c r="A622" s="41"/>
      <c r="B622" s="30"/>
      <c r="C622" s="64" t="s">
        <v>188</v>
      </c>
      <c r="D622" s="354" t="str">
        <f t="shared" si="213"/>
        <v/>
      </c>
      <c r="E622" s="355"/>
      <c r="F622" s="355"/>
      <c r="G622" s="355"/>
      <c r="H622" s="355"/>
      <c r="I622" s="356"/>
      <c r="J622" s="261" t="str">
        <f t="shared" si="214"/>
        <v/>
      </c>
      <c r="K622" s="261" t="str">
        <f t="shared" si="215"/>
        <v/>
      </c>
      <c r="L622" s="261" t="str">
        <f t="shared" si="216"/>
        <v/>
      </c>
      <c r="M622" s="2"/>
      <c r="N622" s="2"/>
      <c r="O622" s="2"/>
      <c r="P622" s="2"/>
      <c r="Q622" s="2"/>
      <c r="R622" s="2"/>
      <c r="S622" s="2"/>
      <c r="T622" s="2"/>
      <c r="U622" s="2"/>
      <c r="V622" s="2"/>
      <c r="W622" s="2"/>
      <c r="X622" s="2"/>
      <c r="Y622" s="2"/>
      <c r="Z622" s="2"/>
      <c r="AA622" s="2"/>
      <c r="AB622" s="2"/>
      <c r="AC622" s="2"/>
      <c r="AD622" s="2"/>
      <c r="AG622" s="197">
        <f t="shared" si="217"/>
        <v>21</v>
      </c>
      <c r="AH622" s="210">
        <f t="shared" si="218"/>
        <v>0</v>
      </c>
      <c r="AJ622" s="188">
        <f t="shared" si="219"/>
        <v>0</v>
      </c>
      <c r="AK622" s="189">
        <f t="shared" si="220"/>
        <v>0</v>
      </c>
      <c r="AL622" s="189">
        <f t="shared" si="221"/>
        <v>0</v>
      </c>
      <c r="AM622" s="190">
        <f t="shared" si="222"/>
        <v>0</v>
      </c>
      <c r="AN622" s="210"/>
      <c r="AO622" s="188">
        <f t="shared" si="223"/>
        <v>0</v>
      </c>
      <c r="AP622" s="189">
        <f t="shared" si="224"/>
        <v>0</v>
      </c>
      <c r="AQ622" s="189">
        <f t="shared" si="225"/>
        <v>0</v>
      </c>
      <c r="AR622" s="190">
        <f t="shared" si="226"/>
        <v>0</v>
      </c>
      <c r="AT622" s="188">
        <f t="shared" si="227"/>
        <v>0</v>
      </c>
      <c r="AU622" s="189">
        <f t="shared" si="228"/>
        <v>0</v>
      </c>
      <c r="AV622" s="189">
        <f t="shared" si="229"/>
        <v>0</v>
      </c>
      <c r="AW622" s="190">
        <f t="shared" si="230"/>
        <v>0</v>
      </c>
      <c r="AY622" s="188">
        <f t="shared" si="231"/>
        <v>0</v>
      </c>
      <c r="AZ622" s="189">
        <f t="shared" si="232"/>
        <v>0</v>
      </c>
      <c r="BA622" s="189">
        <f t="shared" si="233"/>
        <v>0</v>
      </c>
      <c r="BB622" s="190">
        <f t="shared" si="234"/>
        <v>0</v>
      </c>
      <c r="BD622" s="188">
        <f t="shared" si="235"/>
        <v>0</v>
      </c>
      <c r="BE622" s="189">
        <f t="shared" si="236"/>
        <v>0</v>
      </c>
      <c r="BF622" s="189">
        <f t="shared" si="237"/>
        <v>0</v>
      </c>
      <c r="BG622" s="190">
        <f t="shared" si="238"/>
        <v>0</v>
      </c>
      <c r="BH622" s="210"/>
      <c r="BI622" s="188">
        <f t="shared" si="239"/>
        <v>0</v>
      </c>
      <c r="BJ622" s="189">
        <f t="shared" si="240"/>
        <v>0</v>
      </c>
      <c r="BK622" s="189">
        <f t="shared" si="241"/>
        <v>0</v>
      </c>
      <c r="BL622" s="190">
        <f t="shared" si="242"/>
        <v>0</v>
      </c>
      <c r="BM622" s="210"/>
      <c r="BN622" s="188">
        <f t="shared" si="243"/>
        <v>0</v>
      </c>
      <c r="BO622" s="189">
        <f t="shared" si="244"/>
        <v>0</v>
      </c>
      <c r="BP622" s="189">
        <f t="shared" si="245"/>
        <v>0</v>
      </c>
      <c r="BQ622" s="190">
        <f t="shared" si="246"/>
        <v>0</v>
      </c>
      <c r="BR622" s="210"/>
      <c r="BS622" s="192">
        <f t="shared" si="247"/>
        <v>0</v>
      </c>
      <c r="BT622" s="215">
        <f t="shared" si="248"/>
        <v>0</v>
      </c>
      <c r="BU622" s="216">
        <f t="shared" si="249"/>
        <v>0</v>
      </c>
      <c r="BV622" s="217">
        <f t="shared" si="250"/>
        <v>0</v>
      </c>
      <c r="BX622" s="192">
        <f t="shared" si="251"/>
        <v>0</v>
      </c>
      <c r="BY622" s="215">
        <f t="shared" si="252"/>
        <v>0</v>
      </c>
      <c r="BZ622" s="216">
        <f t="shared" si="253"/>
        <v>0</v>
      </c>
      <c r="CA622" s="217">
        <f t="shared" si="254"/>
        <v>0</v>
      </c>
      <c r="CC622" s="192">
        <f t="shared" si="255"/>
        <v>0</v>
      </c>
      <c r="CD622" s="215">
        <f t="shared" si="256"/>
        <v>0</v>
      </c>
      <c r="CE622" s="216">
        <f t="shared" si="257"/>
        <v>0</v>
      </c>
      <c r="CF622" s="217">
        <f t="shared" si="258"/>
        <v>0</v>
      </c>
      <c r="CH622" s="197">
        <f t="shared" si="259"/>
        <v>0</v>
      </c>
      <c r="CI622" s="19" t="str">
        <f t="shared" si="260"/>
        <v/>
      </c>
      <c r="CJ622" s="197">
        <f t="shared" si="261"/>
        <v>0</v>
      </c>
      <c r="CK622"/>
      <c r="CL622" s="197">
        <f t="shared" si="262"/>
        <v>0</v>
      </c>
      <c r="CM622" s="19" t="str">
        <f t="shared" si="263"/>
        <v/>
      </c>
      <c r="CN622" s="197">
        <f t="shared" si="264"/>
        <v>0</v>
      </c>
      <c r="CP622" s="197">
        <f t="shared" si="265"/>
        <v>0</v>
      </c>
      <c r="CQ622" s="19" t="str">
        <f t="shared" si="266"/>
        <v/>
      </c>
      <c r="CR622" s="197">
        <f t="shared" si="267"/>
        <v>0</v>
      </c>
    </row>
    <row r="623" spans="1:97" ht="15" customHeight="1" thickBot="1">
      <c r="A623" s="41"/>
      <c r="B623" s="30"/>
      <c r="C623" s="64" t="s">
        <v>189</v>
      </c>
      <c r="D623" s="354" t="str">
        <f t="shared" si="213"/>
        <v/>
      </c>
      <c r="E623" s="355"/>
      <c r="F623" s="355"/>
      <c r="G623" s="355"/>
      <c r="H623" s="355"/>
      <c r="I623" s="356"/>
      <c r="J623" s="261" t="str">
        <f t="shared" si="214"/>
        <v/>
      </c>
      <c r="K623" s="261" t="str">
        <f t="shared" si="215"/>
        <v/>
      </c>
      <c r="L623" s="261" t="str">
        <f t="shared" si="216"/>
        <v/>
      </c>
      <c r="M623" s="2"/>
      <c r="N623" s="2"/>
      <c r="O623" s="2"/>
      <c r="P623" s="2"/>
      <c r="Q623" s="2"/>
      <c r="R623" s="2"/>
      <c r="S623" s="2"/>
      <c r="T623" s="2"/>
      <c r="U623" s="2"/>
      <c r="V623" s="2"/>
      <c r="W623" s="2"/>
      <c r="X623" s="2"/>
      <c r="Y623" s="2"/>
      <c r="Z623" s="2"/>
      <c r="AA623" s="2"/>
      <c r="AB623" s="2"/>
      <c r="AC623" s="2"/>
      <c r="AD623" s="2"/>
      <c r="AG623" s="197">
        <f t="shared" si="217"/>
        <v>21</v>
      </c>
      <c r="AH623" s="210">
        <f t="shared" si="218"/>
        <v>0</v>
      </c>
      <c r="AJ623" s="188">
        <f t="shared" si="219"/>
        <v>0</v>
      </c>
      <c r="AK623" s="189">
        <f t="shared" si="220"/>
        <v>0</v>
      </c>
      <c r="AL623" s="189">
        <f t="shared" si="221"/>
        <v>0</v>
      </c>
      <c r="AM623" s="190">
        <f t="shared" si="222"/>
        <v>0</v>
      </c>
      <c r="AN623" s="210"/>
      <c r="AO623" s="188">
        <f t="shared" si="223"/>
        <v>0</v>
      </c>
      <c r="AP623" s="189">
        <f t="shared" si="224"/>
        <v>0</v>
      </c>
      <c r="AQ623" s="189">
        <f t="shared" si="225"/>
        <v>0</v>
      </c>
      <c r="AR623" s="190">
        <f t="shared" si="226"/>
        <v>0</v>
      </c>
      <c r="AT623" s="188">
        <f t="shared" si="227"/>
        <v>0</v>
      </c>
      <c r="AU623" s="189">
        <f t="shared" si="228"/>
        <v>0</v>
      </c>
      <c r="AV623" s="189">
        <f t="shared" si="229"/>
        <v>0</v>
      </c>
      <c r="AW623" s="190">
        <f t="shared" si="230"/>
        <v>0</v>
      </c>
      <c r="AY623" s="188">
        <f t="shared" si="231"/>
        <v>0</v>
      </c>
      <c r="AZ623" s="189">
        <f t="shared" si="232"/>
        <v>0</v>
      </c>
      <c r="BA623" s="189">
        <f t="shared" si="233"/>
        <v>0</v>
      </c>
      <c r="BB623" s="190">
        <f t="shared" si="234"/>
        <v>0</v>
      </c>
      <c r="BD623" s="188">
        <f t="shared" si="235"/>
        <v>0</v>
      </c>
      <c r="BE623" s="189">
        <f t="shared" si="236"/>
        <v>0</v>
      </c>
      <c r="BF623" s="189">
        <f t="shared" si="237"/>
        <v>0</v>
      </c>
      <c r="BG623" s="190">
        <f t="shared" si="238"/>
        <v>0</v>
      </c>
      <c r="BH623" s="210"/>
      <c r="BI623" s="188">
        <f t="shared" si="239"/>
        <v>0</v>
      </c>
      <c r="BJ623" s="189">
        <f t="shared" si="240"/>
        <v>0</v>
      </c>
      <c r="BK623" s="189">
        <f t="shared" si="241"/>
        <v>0</v>
      </c>
      <c r="BL623" s="190">
        <f t="shared" si="242"/>
        <v>0</v>
      </c>
      <c r="BM623" s="210"/>
      <c r="BN623" s="188">
        <f t="shared" si="243"/>
        <v>0</v>
      </c>
      <c r="BO623" s="189">
        <f t="shared" si="244"/>
        <v>0</v>
      </c>
      <c r="BP623" s="189">
        <f t="shared" si="245"/>
        <v>0</v>
      </c>
      <c r="BQ623" s="190">
        <f t="shared" si="246"/>
        <v>0</v>
      </c>
      <c r="BR623" s="210"/>
      <c r="BS623" s="192">
        <f t="shared" si="247"/>
        <v>0</v>
      </c>
      <c r="BT623" s="215">
        <f t="shared" si="248"/>
        <v>0</v>
      </c>
      <c r="BU623" s="216">
        <f t="shared" si="249"/>
        <v>0</v>
      </c>
      <c r="BV623" s="217">
        <f t="shared" si="250"/>
        <v>0</v>
      </c>
      <c r="BX623" s="192">
        <f t="shared" si="251"/>
        <v>0</v>
      </c>
      <c r="BY623" s="215">
        <f t="shared" si="252"/>
        <v>0</v>
      </c>
      <c r="BZ623" s="216">
        <f t="shared" si="253"/>
        <v>0</v>
      </c>
      <c r="CA623" s="217">
        <f t="shared" si="254"/>
        <v>0</v>
      </c>
      <c r="CC623" s="192">
        <f t="shared" si="255"/>
        <v>0</v>
      </c>
      <c r="CD623" s="215">
        <f t="shared" si="256"/>
        <v>0</v>
      </c>
      <c r="CE623" s="216">
        <f t="shared" si="257"/>
        <v>0</v>
      </c>
      <c r="CF623" s="217">
        <f t="shared" si="258"/>
        <v>0</v>
      </c>
      <c r="CH623" s="197">
        <f t="shared" si="259"/>
        <v>0</v>
      </c>
      <c r="CI623" s="19" t="str">
        <f t="shared" si="260"/>
        <v/>
      </c>
      <c r="CJ623" s="197">
        <f t="shared" si="261"/>
        <v>0</v>
      </c>
      <c r="CK623"/>
      <c r="CL623" s="197">
        <f t="shared" si="262"/>
        <v>0</v>
      </c>
      <c r="CM623" s="19" t="str">
        <f t="shared" si="263"/>
        <v/>
      </c>
      <c r="CN623" s="197">
        <f t="shared" si="264"/>
        <v>0</v>
      </c>
      <c r="CP623" s="197">
        <f t="shared" si="265"/>
        <v>0</v>
      </c>
      <c r="CQ623" s="19" t="str">
        <f t="shared" si="266"/>
        <v/>
      </c>
      <c r="CR623" s="197">
        <f t="shared" si="267"/>
        <v>0</v>
      </c>
    </row>
    <row r="624" spans="1:97" s="210" customFormat="1" ht="15" customHeight="1">
      <c r="A624" s="100"/>
      <c r="B624" s="24"/>
      <c r="C624" s="24"/>
      <c r="D624" s="24"/>
      <c r="E624" s="24"/>
      <c r="F624" s="24"/>
      <c r="G624" s="24"/>
      <c r="H624" s="24"/>
      <c r="I624" s="80" t="s">
        <v>321</v>
      </c>
      <c r="J624" s="195">
        <f t="shared" ref="J624:AD624" si="268">IF(AND(SUM(J504:J623)=0,COUNTIF(J504:J623,"NS")&gt;0),"NS",
IF(AND(SUM(J504:J623)=0,COUNTIF(J504:J623,0)&gt;0),0,
IF(AND(SUM(J504:J623)=0,COUNTIF(J504:J623,"NA")&gt;0),"NA",
SUM(J504:J623))))</f>
        <v>0</v>
      </c>
      <c r="K624" s="195">
        <f t="shared" si="268"/>
        <v>0</v>
      </c>
      <c r="L624" s="195">
        <f t="shared" si="268"/>
        <v>0</v>
      </c>
      <c r="M624" s="195">
        <f t="shared" si="268"/>
        <v>0</v>
      </c>
      <c r="N624" s="195">
        <f t="shared" si="268"/>
        <v>0</v>
      </c>
      <c r="O624" s="195">
        <f t="shared" si="268"/>
        <v>0</v>
      </c>
      <c r="P624" s="195">
        <f t="shared" si="268"/>
        <v>0</v>
      </c>
      <c r="Q624" s="195">
        <f t="shared" si="268"/>
        <v>0</v>
      </c>
      <c r="R624" s="195">
        <f t="shared" si="268"/>
        <v>0</v>
      </c>
      <c r="S624" s="195">
        <f t="shared" si="268"/>
        <v>0</v>
      </c>
      <c r="T624" s="195">
        <f t="shared" si="268"/>
        <v>0</v>
      </c>
      <c r="U624" s="195">
        <f t="shared" si="268"/>
        <v>0</v>
      </c>
      <c r="V624" s="195">
        <f t="shared" si="268"/>
        <v>0</v>
      </c>
      <c r="W624" s="195">
        <f t="shared" si="268"/>
        <v>0</v>
      </c>
      <c r="X624" s="195">
        <f t="shared" si="268"/>
        <v>0</v>
      </c>
      <c r="Y624" s="195">
        <f t="shared" si="268"/>
        <v>0</v>
      </c>
      <c r="Z624" s="195">
        <f t="shared" si="268"/>
        <v>0</v>
      </c>
      <c r="AA624" s="195">
        <f t="shared" si="268"/>
        <v>0</v>
      </c>
      <c r="AB624" s="195">
        <f t="shared" si="268"/>
        <v>0</v>
      </c>
      <c r="AC624" s="195">
        <f t="shared" si="268"/>
        <v>0</v>
      </c>
      <c r="AD624" s="195">
        <f t="shared" si="268"/>
        <v>0</v>
      </c>
      <c r="AE624" s="29"/>
      <c r="AF624" s="258"/>
      <c r="AH624" s="210">
        <f>+SUM(AH504:AH623)</f>
        <v>0</v>
      </c>
      <c r="AM624" s="210">
        <f>+SUM(AM504:AM623)</f>
        <v>0</v>
      </c>
      <c r="AR624" s="210">
        <f>+SUM(AR504:AR623)</f>
        <v>0</v>
      </c>
      <c r="AW624" s="210">
        <f>+SUM(AW504:AW623)</f>
        <v>0</v>
      </c>
      <c r="BB624" s="210">
        <f>+SUM(BB504:BB623)</f>
        <v>0</v>
      </c>
      <c r="BG624" s="210">
        <f>+SUM(BG504:BG623)</f>
        <v>0</v>
      </c>
      <c r="BL624" s="210">
        <f>+SUM(BL504:BL623)</f>
        <v>0</v>
      </c>
      <c r="BQ624" s="210">
        <f>+SUM(BQ504:BQ623)</f>
        <v>0</v>
      </c>
      <c r="BV624" s="210">
        <f>+SUM(BV504:BV623)</f>
        <v>0</v>
      </c>
      <c r="CA624" s="210">
        <f>+SUM(CA504:CA623)</f>
        <v>0</v>
      </c>
      <c r="CF624" s="210">
        <f>+SUM(CF504:CF623)</f>
        <v>0</v>
      </c>
      <c r="CG624" s="210">
        <f>+SUM(AM624:CF624)</f>
        <v>0</v>
      </c>
      <c r="CJ624" s="210">
        <f>+SUM(CJ504:CJ623)</f>
        <v>0</v>
      </c>
      <c r="CN624" s="210">
        <f>+SUM(CN504:CN623)</f>
        <v>0</v>
      </c>
      <c r="CR624" s="210">
        <f>+SUM(CR504:CR623)</f>
        <v>0</v>
      </c>
      <c r="CS624" s="210">
        <f>+SUM(CJ624:CR624)</f>
        <v>0</v>
      </c>
    </row>
    <row r="625" spans="1:116" ht="15" customHeight="1">
      <c r="A625" s="41"/>
    </row>
    <row r="626" spans="1:116" ht="24" customHeight="1">
      <c r="A626" s="41"/>
      <c r="B626" s="30"/>
      <c r="C626" s="348" t="s">
        <v>225</v>
      </c>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8"/>
      <c r="Z626" s="348"/>
      <c r="AA626" s="348"/>
      <c r="AB626" s="348"/>
      <c r="AC626" s="348"/>
      <c r="AD626" s="348"/>
    </row>
    <row r="627" spans="1:116" ht="60" customHeight="1">
      <c r="A627" s="41"/>
      <c r="B627" s="30"/>
      <c r="C627" s="415"/>
      <c r="D627" s="415"/>
      <c r="E627" s="415"/>
      <c r="F627" s="415"/>
      <c r="G627" s="415"/>
      <c r="H627" s="415"/>
      <c r="I627" s="415"/>
      <c r="J627" s="415"/>
      <c r="K627" s="415"/>
      <c r="L627" s="415"/>
      <c r="M627" s="415"/>
      <c r="N627" s="415"/>
      <c r="O627" s="415"/>
      <c r="P627" s="415"/>
      <c r="Q627" s="415"/>
      <c r="R627" s="415"/>
      <c r="S627" s="415"/>
      <c r="T627" s="415"/>
      <c r="U627" s="415"/>
      <c r="V627" s="415"/>
      <c r="W627" s="415"/>
      <c r="X627" s="415"/>
      <c r="Y627" s="415"/>
      <c r="Z627" s="415"/>
      <c r="AA627" s="415"/>
      <c r="AB627" s="415"/>
      <c r="AC627" s="415"/>
      <c r="AD627" s="415"/>
    </row>
    <row r="628" spans="1:116" ht="15" customHeight="1">
      <c r="A628" s="41"/>
      <c r="B628" s="30"/>
      <c r="C628"/>
      <c r="D628"/>
      <c r="E628"/>
      <c r="F628"/>
      <c r="G628"/>
      <c r="H628"/>
      <c r="I628"/>
      <c r="J628"/>
      <c r="K628"/>
      <c r="L628"/>
      <c r="M628"/>
      <c r="N628"/>
      <c r="O628"/>
      <c r="P628"/>
      <c r="Q628"/>
      <c r="R628"/>
      <c r="S628"/>
      <c r="T628"/>
      <c r="U628"/>
      <c r="V628"/>
      <c r="W628"/>
      <c r="X628"/>
      <c r="Y628"/>
      <c r="Z628"/>
      <c r="AA628"/>
      <c r="AB628"/>
      <c r="AC628"/>
      <c r="AD628"/>
    </row>
    <row r="629" spans="1:116" ht="15" customHeight="1">
      <c r="A629" s="41"/>
      <c r="B629" s="467" t="str">
        <f>IF(CA500=0,"","Alerta: se registró NS (no se sabe), favor de agregar su respectivo comentario (7ᵃ instrucción general).")</f>
        <v/>
      </c>
      <c r="C629" s="467"/>
      <c r="D629" s="467"/>
      <c r="E629" s="467"/>
      <c r="F629" s="467"/>
      <c r="G629" s="467"/>
      <c r="H629" s="467"/>
      <c r="I629" s="467"/>
      <c r="J629" s="467"/>
      <c r="K629" s="467"/>
      <c r="L629" s="467"/>
      <c r="M629" s="467"/>
      <c r="N629" s="467"/>
      <c r="O629" s="467"/>
      <c r="P629" s="467"/>
      <c r="Q629" s="467"/>
      <c r="R629" s="467"/>
      <c r="S629" s="467"/>
      <c r="T629" s="467"/>
      <c r="U629" s="467"/>
      <c r="V629" s="467"/>
      <c r="W629" s="467"/>
      <c r="X629" s="467"/>
      <c r="Y629" s="467"/>
      <c r="Z629" s="467"/>
      <c r="AA629" s="467"/>
      <c r="AB629" s="467"/>
      <c r="AC629" s="467"/>
      <c r="AD629" s="467"/>
    </row>
    <row r="630" spans="1:116" ht="15" customHeight="1">
      <c r="A630" s="41"/>
      <c r="B630" s="393" t="str">
        <f>IF(CS624=0,"","Error: la cantidad de Total, Hombres o Mujeres de cada institución debe ser igual a la cantidad de la pregunta 1.3.")</f>
        <v/>
      </c>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116" ht="15" customHeight="1">
      <c r="A631" s="41"/>
      <c r="B631" s="393" t="str">
        <f>IF(CG624=0,"","Error: verificar sumas.")</f>
        <v/>
      </c>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116" ht="15" customHeight="1">
      <c r="A632" s="41"/>
      <c r="B632" s="392" t="str">
        <f>IF(AH624=0,"","Error: debe completar toda la información requerida.")</f>
        <v/>
      </c>
      <c r="C632" s="392"/>
      <c r="D632" s="392"/>
      <c r="E632" s="392"/>
      <c r="F632" s="392"/>
      <c r="G632" s="392"/>
      <c r="H632" s="392"/>
      <c r="I632" s="392"/>
      <c r="J632" s="392"/>
      <c r="K632" s="392"/>
      <c r="L632" s="392"/>
      <c r="M632" s="392"/>
      <c r="N632" s="392"/>
      <c r="O632" s="392"/>
      <c r="P632" s="392"/>
      <c r="Q632" s="392"/>
      <c r="R632" s="392"/>
      <c r="S632" s="392"/>
      <c r="T632" s="392"/>
      <c r="U632" s="392"/>
      <c r="V632" s="392"/>
      <c r="W632" s="392"/>
      <c r="X632" s="392"/>
      <c r="Y632" s="392"/>
      <c r="Z632" s="392"/>
      <c r="AA632" s="392"/>
      <c r="AB632" s="392"/>
      <c r="AC632" s="392"/>
      <c r="AD632" s="392"/>
    </row>
    <row r="633" spans="1:116" ht="15" customHeight="1">
      <c r="A633" s="41"/>
      <c r="B633" s="30"/>
      <c r="C633"/>
      <c r="D633"/>
      <c r="E633"/>
      <c r="F633"/>
      <c r="G633"/>
      <c r="H633"/>
      <c r="I633"/>
      <c r="J633"/>
      <c r="K633"/>
      <c r="L633"/>
      <c r="M633"/>
      <c r="N633"/>
      <c r="O633"/>
      <c r="P633"/>
      <c r="Q633"/>
      <c r="R633"/>
      <c r="S633"/>
      <c r="T633"/>
      <c r="U633"/>
      <c r="V633"/>
      <c r="W633"/>
      <c r="X633"/>
      <c r="Y633"/>
      <c r="Z633"/>
      <c r="AA633"/>
      <c r="AB633"/>
      <c r="AC633"/>
      <c r="AD633"/>
    </row>
    <row r="634" spans="1:116" ht="24" customHeight="1">
      <c r="A634" s="85" t="s">
        <v>860</v>
      </c>
      <c r="B634" s="410" t="s">
        <v>1029</v>
      </c>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c r="AC634" s="410"/>
      <c r="AD634" s="410"/>
      <c r="AG634" s="197" t="s">
        <v>1259</v>
      </c>
      <c r="CA634" s="197" t="s">
        <v>1279</v>
      </c>
    </row>
    <row r="635" spans="1:116" ht="24" customHeight="1">
      <c r="A635" s="85"/>
      <c r="B635" s="30"/>
      <c r="C635" s="384" t="s">
        <v>405</v>
      </c>
      <c r="D635" s="384"/>
      <c r="E635" s="384"/>
      <c r="F635" s="384"/>
      <c r="G635" s="384"/>
      <c r="H635" s="384"/>
      <c r="I635" s="384"/>
      <c r="J635" s="384"/>
      <c r="K635" s="384"/>
      <c r="L635" s="384"/>
      <c r="M635" s="384"/>
      <c r="N635" s="384"/>
      <c r="O635" s="384"/>
      <c r="P635" s="384"/>
      <c r="Q635" s="384"/>
      <c r="R635" s="384"/>
      <c r="S635" s="384"/>
      <c r="T635" s="384"/>
      <c r="U635" s="384"/>
      <c r="V635" s="384"/>
      <c r="W635" s="384"/>
      <c r="X635" s="384"/>
      <c r="Y635" s="384"/>
      <c r="Z635" s="384"/>
      <c r="AA635" s="384"/>
      <c r="AB635" s="384"/>
      <c r="AC635" s="384"/>
      <c r="AD635" s="384"/>
      <c r="AG635" s="197">
        <f>+COUNTBLANK(P641:AD760)+COUNTBLANK(M767:AD886)</f>
        <v>3960</v>
      </c>
      <c r="AH635" s="197">
        <v>3960</v>
      </c>
      <c r="CA635" s="197">
        <f>+COUNTIF(P641:AD760,"ns")+COUNTIF(M767:AD886,"ns")</f>
        <v>0</v>
      </c>
    </row>
    <row r="636" spans="1:116" ht="15" customHeight="1">
      <c r="A636" s="85"/>
      <c r="B636" s="30"/>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row>
    <row r="637" spans="1:116" ht="15" customHeight="1">
      <c r="A637" s="41"/>
      <c r="B637" s="30"/>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513" t="s">
        <v>342</v>
      </c>
      <c r="AB637" s="513"/>
      <c r="AC637" s="513"/>
      <c r="AD637" s="513"/>
    </row>
    <row r="638" spans="1:116" s="210" customFormat="1" ht="24" customHeight="1">
      <c r="A638" s="56"/>
      <c r="B638" s="219"/>
      <c r="C638" s="291" t="s">
        <v>98</v>
      </c>
      <c r="D638" s="291"/>
      <c r="E638" s="291"/>
      <c r="F638" s="291"/>
      <c r="G638" s="291"/>
      <c r="H638" s="291"/>
      <c r="I638" s="291"/>
      <c r="J638" s="291"/>
      <c r="K638" s="291"/>
      <c r="L638" s="291"/>
      <c r="M638" s="291"/>
      <c r="N638" s="291"/>
      <c r="O638" s="291"/>
      <c r="P638" s="291" t="s">
        <v>331</v>
      </c>
      <c r="Q638" s="291"/>
      <c r="R638" s="291"/>
      <c r="S638" s="291"/>
      <c r="T638" s="291"/>
      <c r="U638" s="291"/>
      <c r="V638" s="291"/>
      <c r="W638" s="291"/>
      <c r="X638" s="291"/>
      <c r="Y638" s="291"/>
      <c r="Z638" s="291"/>
      <c r="AA638" s="291"/>
      <c r="AB638" s="291"/>
      <c r="AC638" s="291"/>
      <c r="AD638" s="291"/>
      <c r="AE638" s="29"/>
      <c r="AF638" s="258"/>
    </row>
    <row r="639" spans="1:116" s="210" customFormat="1" ht="24" customHeight="1">
      <c r="A639" s="56"/>
      <c r="B639" s="219"/>
      <c r="C639" s="291"/>
      <c r="D639" s="291"/>
      <c r="E639" s="291"/>
      <c r="F639" s="291"/>
      <c r="G639" s="291"/>
      <c r="H639" s="291"/>
      <c r="I639" s="291"/>
      <c r="J639" s="291"/>
      <c r="K639" s="291"/>
      <c r="L639" s="291"/>
      <c r="M639" s="291"/>
      <c r="N639" s="291"/>
      <c r="O639" s="291"/>
      <c r="P639" s="493" t="s">
        <v>318</v>
      </c>
      <c r="Q639" s="494" t="s">
        <v>319</v>
      </c>
      <c r="R639" s="494" t="s">
        <v>320</v>
      </c>
      <c r="S639" s="294" t="s">
        <v>332</v>
      </c>
      <c r="T639" s="294"/>
      <c r="U639" s="294"/>
      <c r="V639" s="294" t="s">
        <v>333</v>
      </c>
      <c r="W639" s="294"/>
      <c r="X639" s="294"/>
      <c r="Y639" s="294" t="s">
        <v>334</v>
      </c>
      <c r="Z639" s="294"/>
      <c r="AA639" s="294"/>
      <c r="AB639" s="294" t="s">
        <v>335</v>
      </c>
      <c r="AC639" s="294"/>
      <c r="AD639" s="294"/>
      <c r="AE639" s="29"/>
      <c r="AF639" s="258"/>
      <c r="AJ639" s="210" t="s">
        <v>1284</v>
      </c>
      <c r="AO639" s="210">
        <v>18</v>
      </c>
      <c r="AT639" s="210">
        <v>25</v>
      </c>
      <c r="AY639" s="210">
        <v>30</v>
      </c>
      <c r="BD639" s="210">
        <v>35</v>
      </c>
      <c r="BI639" s="210">
        <v>40</v>
      </c>
      <c r="BN639" s="210">
        <v>45</v>
      </c>
      <c r="BS639" s="210">
        <v>50</v>
      </c>
      <c r="BX639" s="210">
        <v>55</v>
      </c>
      <c r="CC639" s="210">
        <v>60</v>
      </c>
      <c r="CH639" s="210" t="s">
        <v>1286</v>
      </c>
      <c r="CM639"/>
      <c r="CN639"/>
      <c r="CO639"/>
      <c r="CP639"/>
    </row>
    <row r="640" spans="1:116" s="210" customFormat="1" ht="48" customHeight="1" thickBot="1">
      <c r="A640" s="56"/>
      <c r="B640" s="219"/>
      <c r="C640" s="291"/>
      <c r="D640" s="291"/>
      <c r="E640" s="291"/>
      <c r="F640" s="291"/>
      <c r="G640" s="291"/>
      <c r="H640" s="291"/>
      <c r="I640" s="291"/>
      <c r="J640" s="291"/>
      <c r="K640" s="291"/>
      <c r="L640" s="291"/>
      <c r="M640" s="291"/>
      <c r="N640" s="291"/>
      <c r="O640" s="291"/>
      <c r="P640" s="493"/>
      <c r="Q640" s="494"/>
      <c r="R640" s="494"/>
      <c r="S640" s="73" t="s">
        <v>952</v>
      </c>
      <c r="T640" s="211" t="s">
        <v>319</v>
      </c>
      <c r="U640" s="211" t="s">
        <v>320</v>
      </c>
      <c r="V640" s="73" t="s">
        <v>952</v>
      </c>
      <c r="W640" s="211" t="s">
        <v>319</v>
      </c>
      <c r="X640" s="211" t="s">
        <v>320</v>
      </c>
      <c r="Y640" s="73" t="s">
        <v>952</v>
      </c>
      <c r="Z640" s="211" t="s">
        <v>319</v>
      </c>
      <c r="AA640" s="211" t="s">
        <v>320</v>
      </c>
      <c r="AB640" s="73" t="s">
        <v>952</v>
      </c>
      <c r="AC640" s="211" t="s">
        <v>319</v>
      </c>
      <c r="AD640" s="211" t="s">
        <v>320</v>
      </c>
      <c r="AE640" s="29"/>
      <c r="AF640" s="258"/>
      <c r="AG640" s="210" t="s">
        <v>1259</v>
      </c>
      <c r="AH640" s="210" t="s">
        <v>1269</v>
      </c>
      <c r="AJ640" s="135" t="s">
        <v>1280</v>
      </c>
      <c r="AK640" s="135" t="s">
        <v>1258</v>
      </c>
      <c r="AL640" s="135" t="s">
        <v>1281</v>
      </c>
      <c r="AM640" s="135" t="s">
        <v>1282</v>
      </c>
      <c r="AO640" s="135" t="s">
        <v>1280</v>
      </c>
      <c r="AP640" s="135" t="s">
        <v>1258</v>
      </c>
      <c r="AQ640" s="135" t="s">
        <v>1281</v>
      </c>
      <c r="AR640" s="135" t="s">
        <v>1282</v>
      </c>
      <c r="AS640" s="212"/>
      <c r="AT640" s="135" t="s">
        <v>1280</v>
      </c>
      <c r="AU640" s="135" t="s">
        <v>1258</v>
      </c>
      <c r="AV640" s="135" t="s">
        <v>1281</v>
      </c>
      <c r="AW640" s="135" t="s">
        <v>1282</v>
      </c>
      <c r="AX640" s="212"/>
      <c r="AY640" s="135" t="s">
        <v>1280</v>
      </c>
      <c r="AZ640" s="135" t="s">
        <v>1258</v>
      </c>
      <c r="BA640" s="135" t="s">
        <v>1281</v>
      </c>
      <c r="BB640" s="135" t="s">
        <v>1282</v>
      </c>
      <c r="BC640" s="212"/>
      <c r="BD640" s="135" t="s">
        <v>1280</v>
      </c>
      <c r="BE640" s="135" t="s">
        <v>1258</v>
      </c>
      <c r="BF640" s="135" t="s">
        <v>1281</v>
      </c>
      <c r="BG640" s="135" t="s">
        <v>1282</v>
      </c>
      <c r="BI640" s="135" t="s">
        <v>1280</v>
      </c>
      <c r="BJ640" s="135" t="s">
        <v>1258</v>
      </c>
      <c r="BK640" s="135" t="s">
        <v>1281</v>
      </c>
      <c r="BL640" s="135" t="s">
        <v>1282</v>
      </c>
      <c r="BN640" s="135" t="s">
        <v>1280</v>
      </c>
      <c r="BO640" s="135" t="s">
        <v>1258</v>
      </c>
      <c r="BP640" s="135" t="s">
        <v>1281</v>
      </c>
      <c r="BQ640" s="135" t="s">
        <v>1282</v>
      </c>
      <c r="BS640" s="135" t="s">
        <v>1280</v>
      </c>
      <c r="BT640" s="135" t="s">
        <v>1258</v>
      </c>
      <c r="BU640" s="135" t="s">
        <v>1281</v>
      </c>
      <c r="BV640" s="135" t="s">
        <v>1282</v>
      </c>
      <c r="BX640" s="135" t="s">
        <v>1280</v>
      </c>
      <c r="BY640" s="135" t="s">
        <v>1258</v>
      </c>
      <c r="BZ640" s="135" t="s">
        <v>1281</v>
      </c>
      <c r="CA640" s="135" t="s">
        <v>1282</v>
      </c>
      <c r="CC640" s="135" t="s">
        <v>1280</v>
      </c>
      <c r="CD640" s="135" t="s">
        <v>1258</v>
      </c>
      <c r="CE640" s="135" t="s">
        <v>1281</v>
      </c>
      <c r="CF640" s="135" t="s">
        <v>1282</v>
      </c>
      <c r="CH640" s="135" t="s">
        <v>1280</v>
      </c>
      <c r="CI640" s="135" t="s">
        <v>1258</v>
      </c>
      <c r="CJ640" s="135" t="s">
        <v>1281</v>
      </c>
      <c r="CK640" s="135" t="s">
        <v>1282</v>
      </c>
      <c r="CM640" s="213" t="s">
        <v>318</v>
      </c>
      <c r="CN640" s="213" t="s">
        <v>1258</v>
      </c>
      <c r="CO640" s="213" t="s">
        <v>1283</v>
      </c>
      <c r="CP640" s="213" t="s">
        <v>1260</v>
      </c>
      <c r="CQ640" s="212"/>
      <c r="CR640" s="213" t="s">
        <v>318</v>
      </c>
      <c r="CS640" s="213" t="s">
        <v>1258</v>
      </c>
      <c r="CT640" s="213" t="s">
        <v>1283</v>
      </c>
      <c r="CU640" s="213" t="s">
        <v>1260</v>
      </c>
      <c r="CV640" s="212"/>
      <c r="CW640" s="213" t="s">
        <v>318</v>
      </c>
      <c r="CX640" s="213" t="s">
        <v>1258</v>
      </c>
      <c r="CY640" s="213" t="s">
        <v>1283</v>
      </c>
      <c r="CZ640" s="213" t="s">
        <v>1260</v>
      </c>
      <c r="DB640" s="212" t="s">
        <v>1360</v>
      </c>
      <c r="DC640" s="213" t="s">
        <v>1363</v>
      </c>
      <c r="DD640" s="213" t="s">
        <v>1269</v>
      </c>
      <c r="DE640"/>
      <c r="DF640" s="212" t="s">
        <v>1360</v>
      </c>
      <c r="DG640" s="213" t="s">
        <v>1363</v>
      </c>
      <c r="DH640" s="213" t="s">
        <v>1269</v>
      </c>
      <c r="DI640" s="212"/>
      <c r="DJ640" s="212" t="s">
        <v>1360</v>
      </c>
      <c r="DK640" s="213" t="s">
        <v>1363</v>
      </c>
      <c r="DL640" s="213" t="s">
        <v>1269</v>
      </c>
    </row>
    <row r="641" spans="1:116" s="210" customFormat="1" ht="15" customHeight="1" thickBot="1">
      <c r="A641" s="56"/>
      <c r="B641" s="219"/>
      <c r="C641" s="113" t="s">
        <v>58</v>
      </c>
      <c r="D641" s="354" t="str">
        <f>IF(D49="","",D49)</f>
        <v/>
      </c>
      <c r="E641" s="355"/>
      <c r="F641" s="355"/>
      <c r="G641" s="355"/>
      <c r="H641" s="355"/>
      <c r="I641" s="355"/>
      <c r="J641" s="355"/>
      <c r="K641" s="355"/>
      <c r="L641" s="355"/>
      <c r="M641" s="355"/>
      <c r="N641" s="355"/>
      <c r="O641" s="356"/>
      <c r="P641" s="261" t="str">
        <f>IF(M231="","",M231)</f>
        <v/>
      </c>
      <c r="Q641" s="261" t="str">
        <f>IF(S231="","",S231)</f>
        <v/>
      </c>
      <c r="R641" s="261" t="str">
        <f>IF(Y231="","",Y231)</f>
        <v/>
      </c>
      <c r="S641" s="2"/>
      <c r="T641" s="2"/>
      <c r="U641" s="2"/>
      <c r="V641" s="2"/>
      <c r="W641" s="2"/>
      <c r="X641" s="2"/>
      <c r="Y641" s="2"/>
      <c r="Z641" s="2"/>
      <c r="AA641" s="2"/>
      <c r="AB641" s="2"/>
      <c r="AC641" s="2"/>
      <c r="AD641" s="2"/>
      <c r="AE641" s="29"/>
      <c r="AF641" s="258"/>
      <c r="AG641" s="197">
        <f>+COUNTBLANK(P641:AD641)+COUNTBLANK(M767:AD767)</f>
        <v>33</v>
      </c>
      <c r="AH641" s="210">
        <f>+IF($AG$635=$AH$635,0,IF(OR(AND(D641&lt;&gt;"",AG641=0),AND(D641="",AG641=33)),0,1))</f>
        <v>0</v>
      </c>
      <c r="AJ641" s="188">
        <f>IF(P641="",0,P641)</f>
        <v>0</v>
      </c>
      <c r="AK641" s="189">
        <f>COUNTIF(Q641:R641,"NS")</f>
        <v>0</v>
      </c>
      <c r="AL641" s="189">
        <f>SUM(Q641:R641)</f>
        <v>0</v>
      </c>
      <c r="AM641" s="190">
        <f>IF($AG$635=$AH$635, 0, IF(OR(AND(AJ641=0, AK641&gt;0), AND(AJ641="ns", AL641&gt;0), AND(AJ641="ns", AK641=0, AL641=0)), 1, IF(OR(AND(AJ641&gt;0, AK641=2), AND(AJ641="ns", AK641=2), AND(AJ641="ns", AL641=0, AK641&gt;0), AJ641=AL641, COUNTIF(P641:R641, "NA")=COUNTA(P641:R641)), 0, 1)))</f>
        <v>0</v>
      </c>
      <c r="AO641" s="188">
        <f>S641</f>
        <v>0</v>
      </c>
      <c r="AP641" s="189">
        <f>COUNTIF(T641:U641,"NS")</f>
        <v>0</v>
      </c>
      <c r="AQ641" s="189">
        <f>SUM(T641:U641)</f>
        <v>0</v>
      </c>
      <c r="AR641" s="190">
        <f>IF($AG$635=$AH$635, 0, IF(OR(AND(AO641=0, AP641&gt;0), AND(AO641="ns", AQ641&gt;0), AND(AO641="ns", AP641=0, AQ641=0)), 1, IF(OR(AND(AO641&gt;0, AP641=2), AND(AO641="ns", AP641=2), AND(AO641="ns", AQ641=0, AP641&gt;0), AO641=AQ641, COUNTIF(S641:U641, "NA")=COUNTA(S641:U641)), 0, 1)))</f>
        <v>0</v>
      </c>
      <c r="AS641" s="197"/>
      <c r="AT641" s="188">
        <f>V641</f>
        <v>0</v>
      </c>
      <c r="AU641" s="189">
        <f>COUNTIF(W641:X641,"NS")</f>
        <v>0</v>
      </c>
      <c r="AV641" s="189">
        <f>SUM(W641:X641)</f>
        <v>0</v>
      </c>
      <c r="AW641" s="190">
        <f>IF($AG$635=$AH$635, 0, IF(OR(AND(AT641=0, AU641&gt;0), AND(AT641="ns", AV641&gt;0), AND(AT641="ns", AU641=0, AV641=0)), 1, IF(OR(AND(AT641&gt;0, AU641=2), AND(AT641="ns", AU641=2), AND(AT641="ns", AV641=0, AU641&gt;0), AT641=AV641, COUNTIF(V641:X641, "NA")=COUNTA(V641:X641)), 0, 1)))</f>
        <v>0</v>
      </c>
      <c r="AX641" s="197"/>
      <c r="AY641" s="188">
        <f>Y641</f>
        <v>0</v>
      </c>
      <c r="AZ641" s="189">
        <f>COUNTIF(Z641:AA641,"NS")</f>
        <v>0</v>
      </c>
      <c r="BA641" s="189">
        <f>SUM(Z641:AA641)</f>
        <v>0</v>
      </c>
      <c r="BB641" s="190">
        <f>IF($AG$635=$AH$635, 0, IF(OR(AND(AY641=0, AZ641&gt;0), AND(AY641="ns", BA641&gt;0), AND(AY641="ns", AZ641=0, BA641=0)), 1, IF(OR(AND(AY641&gt;0, AZ641=2), AND(AY641="ns", AZ641=2), AND(AY641="ns", BA641=0, AZ641&gt;0), AY641=BA641, COUNTIF(Y641:AA641, "NA")=COUNTA(Y641:AA641)), 0, 1)))</f>
        <v>0</v>
      </c>
      <c r="BC641" s="197"/>
      <c r="BD641" s="188">
        <f>AB641</f>
        <v>0</v>
      </c>
      <c r="BE641" s="189">
        <f>COUNTIF(AC641:AD641,"NS")</f>
        <v>0</v>
      </c>
      <c r="BF641" s="189">
        <f>SUM(AC641:AD641)</f>
        <v>0</v>
      </c>
      <c r="BG641" s="190">
        <f>IF($AG$635=$AH$635, 0, IF(OR(AND(BD641=0, BE641&gt;0), AND(BD641="ns", BF641&gt;0), AND(BD641="ns", BE641=0, BF641=0)), 1, IF(OR(AND(BD641&gt;0, BE641=2), AND(BD641="ns", BE641=2), AND(BD641="ns", BF641=0, BE641&gt;0), BD641=BF641, COUNTIF(AB641:AD641, "NA")=COUNTA(AB641:AD641)), 0, 1)))</f>
        <v>0</v>
      </c>
      <c r="BI641" s="188">
        <f>M767</f>
        <v>0</v>
      </c>
      <c r="BJ641" s="189">
        <f>COUNTIF(N767:O767,"NS")</f>
        <v>0</v>
      </c>
      <c r="BK641" s="189">
        <f>SUM(N767:O767)</f>
        <v>0</v>
      </c>
      <c r="BL641" s="190">
        <f>IF($AG$635=$AH$635, 0, IF(OR(AND(BI641=0, BJ641&gt;0), AND(BI641="ns", BK641&gt;0), AND(BI641="ns", BJ641=0, BK641=0)), 1, IF(OR(AND(BI641&gt;0, BJ641=2), AND(BI641="ns", BJ641=2), AND(BI641="ns", BK641=0, BJ641&gt;0), BI641=BK641, COUNTIF(M767:O767, "NA")=COUNTA(M767:O767)), 0, 1)))</f>
        <v>0</v>
      </c>
      <c r="BN641" s="188">
        <f>P767</f>
        <v>0</v>
      </c>
      <c r="BO641" s="189">
        <f>COUNTIF(Q767:R767,"NS")</f>
        <v>0</v>
      </c>
      <c r="BP641" s="189">
        <f>SUM(Q767:R767)</f>
        <v>0</v>
      </c>
      <c r="BQ641" s="190">
        <f>IF($AG$635=$AH$635, 0, IF(OR(AND(BN641=0, BO641&gt;0), AND(BN641="ns", BP641&gt;0), AND(BN641="ns", BO641=0, BP641=0)), 1, IF(OR(AND(BN641&gt;0, BO641=2), AND(BN641="ns", BO641=2), AND(BN641="ns", BP641=0, BO641&gt;0), BN641=BP641, COUNTIF(P767:R767, "NA")=COUNTA(P767:R767)), 0, 1)))</f>
        <v>0</v>
      </c>
      <c r="BS641" s="188">
        <f>S767</f>
        <v>0</v>
      </c>
      <c r="BT641" s="189">
        <f>COUNTIF(T767:U767,"NS")</f>
        <v>0</v>
      </c>
      <c r="BU641" s="189">
        <f>SUM(T767:U767)</f>
        <v>0</v>
      </c>
      <c r="BV641" s="190">
        <f>IF($AG$635=$AH$635, 0, IF(OR(AND(BS641=0, BT641&gt;0), AND(BS641="ns", BU641&gt;0), AND(BS641="ns", BT641=0, BU641=0)), 1, IF(OR(AND(BS641&gt;0, BT641=2), AND(BS641="ns", BT641=2), AND(BS641="ns", BU641=0, BT641&gt;0), BS641=BU641, COUNTIF(S767:U767, "NA")=COUNTA(S767:U767)), 0, 1)))</f>
        <v>0</v>
      </c>
      <c r="BX641" s="188">
        <f>V767</f>
        <v>0</v>
      </c>
      <c r="BY641" s="189">
        <f>COUNTIF(W767:X767,"NS")</f>
        <v>0</v>
      </c>
      <c r="BZ641" s="189">
        <f>SUM(W767:X767)</f>
        <v>0</v>
      </c>
      <c r="CA641" s="190">
        <f>IF($AG$635=$AH$635, 0, IF(OR(AND(BX641=0, BY641&gt;0), AND(BX641="ns", BZ641&gt;0), AND(BX641="ns", BY641=0, BZ641=0)), 1, IF(OR(AND(BX641&gt;0, BY641=2), AND(BX641="ns", BY641=2), AND(BX641="ns", BZ641=0, BY641&gt;0), BX641=BZ641, COUNTIF(V767:X767, "NA")=COUNTA(V767:X767)), 0, 1)))</f>
        <v>0</v>
      </c>
      <c r="CC641" s="188">
        <f>Y767</f>
        <v>0</v>
      </c>
      <c r="CD641" s="189">
        <f>COUNTIF(Z767:AA767,"NS")</f>
        <v>0</v>
      </c>
      <c r="CE641" s="189">
        <f>SUM(Z767:AA767)</f>
        <v>0</v>
      </c>
      <c r="CF641" s="190">
        <f>IF($AG$635=$AH$635, 0, IF(OR(AND(CC641=0, CD641&gt;0), AND(CC641="ns", CE641&gt;0), AND(CC641="ns", CD641=0, CE641=0)), 1, IF(OR(AND(CC641&gt;0, CD641=2), AND(CC641="ns", CD641=2), AND(CC641="ns", CE641=0, CD641&gt;0), CC641=CE641, COUNTIF(Y767:AA767, "NA")=COUNTA(Y767:AA767)), 0, 1)))</f>
        <v>0</v>
      </c>
      <c r="CH641" s="188">
        <f>AB767</f>
        <v>0</v>
      </c>
      <c r="CI641" s="189">
        <f>COUNTIF(AC767:AD767,"NS")</f>
        <v>0</v>
      </c>
      <c r="CJ641" s="189">
        <f>SUM(AC767:AD767)</f>
        <v>0</v>
      </c>
      <c r="CK641" s="190">
        <f>IF($AG$635=$AH$635, 0, IF(OR(AND(CH641=0, CI641&gt;0), AND(CH641="ns", CJ641&gt;0), AND(CH641="ns", CI641=0, CJ641=0)), 1, IF(OR(AND(CH641&gt;0, CI641=2), AND(CH641="ns", CI641=2), AND(CH641="ns", CJ641=0, CI641&gt;0), CH641=CJ641, COUNTIF(AB767:AD767, "NA")=COUNTA(AB767:AD767)), 0, 1)))</f>
        <v>0</v>
      </c>
      <c r="CM641" s="192">
        <f>IF(P641="",0,P641)</f>
        <v>0</v>
      </c>
      <c r="CN641" s="215">
        <f>COUNTIF(S641,"NS")+COUNTIF(V641,"NS")+COUNTIF(Y641,"NS")+COUNTIF(AB641,"NS")+COUNTIF(M767,"NS")+COUNTIF(P767,"NS")+COUNTIF(S767,"NS")+COUNTIF(V767,"NS")+COUNTIF(Y767,"NS")+COUNTIF(AB767,"NS")</f>
        <v>0</v>
      </c>
      <c r="CO641" s="216">
        <f>SUM(S641,V641,Y641,AB641,M767,P767,S767,V767,Y767,AB767)</f>
        <v>0</v>
      </c>
      <c r="CP641" s="217">
        <f>IF($AG$635=$AH$635, 0, IF(OR(AND(CM641=0, CN641&gt;0), AND(CM641="NS", CO641&gt;0), AND(CM641="NS", CO641=0, CN641=0)), 1, IF(OR(AND(CN641&gt;=2, CO641&lt;CM641), AND(CM641="NS", CO641=0, CN641&gt;0), CM641=CO641, AND(CM641="NA", SUM(COUNTIF(S641:AD641, "NA")+COUNTIF(M767:AD767,"NA"))=COUNTA(S641:AD641,M767:AD767))), 0, 1)))</f>
        <v>0</v>
      </c>
      <c r="CQ641" s="197"/>
      <c r="CR641" s="192">
        <f>IF(Q641="",0,Q641)</f>
        <v>0</v>
      </c>
      <c r="CS641" s="215">
        <f>COUNTIF(T641,"NS")+COUNTIF(W641,"NS")+COUNTIF(Z641,"NS")+COUNTIF(AC641,"NS")+COUNTIF(N767,"NS")+COUNTIF(Q767,"NS")+COUNTIF(T767,"NS")+COUNTIF(W767,"NS")+COUNTIF(Z767,"NS")+COUNTIF(AC767,"NS")</f>
        <v>0</v>
      </c>
      <c r="CT641" s="216">
        <f>SUM(T641,W641,Z641,AC641,N767,Q767,T767,W767,Z767,AC767)</f>
        <v>0</v>
      </c>
      <c r="CU641" s="217">
        <f>IF($AG$635=$AH$635, 0, IF(OR(AND(CR641=0, CS641&gt;0), AND(CR641="NS", CT641&gt;0), AND(CR641="NS", CT641=0, CS641=0)), 1, IF(OR(AND(CS641&gt;=2, CT641&lt;CR641), AND(CR641="NS", CT641=0, CS641&gt;0), CR641=CT641, AND(CR641="NA", SUM(COUNTIF(S641:AD641, "NA")+COUNTIF(M767:AD767,"NA"))=COUNTA(S641:AD641,M767:AD767))), 0, 1)))</f>
        <v>0</v>
      </c>
      <c r="CV641" s="197"/>
      <c r="CW641" s="192">
        <f>IF(R641="",0,R641)</f>
        <v>0</v>
      </c>
      <c r="CX641" s="215">
        <f>COUNTIF(U641,"NS")+COUNTIF(X641,"NS")+COUNTIF(AA641,"NS")+COUNTIF(AD641,"NS")+COUNTIF(O767,"NS")+COUNTIF(R767,"NS")+COUNTIF(U767,"NS")+COUNTIF(X767,"NS")+COUNTIF(AA767,"NS")+COUNTIF(AD767,"NS")</f>
        <v>0</v>
      </c>
      <c r="CY641" s="216">
        <f>SUM(U641,X641,AA641,AD641,O767,R767,U767,X767,AA767,AD767)</f>
        <v>0</v>
      </c>
      <c r="CZ641" s="217">
        <f>IF($AG$635=$AH$635, 0, IF(OR(AND(CW641=0, CX641&gt;0), AND(CW641="NS", CY641&gt;0), AND(CW641="NS", CY641=0, CX641=0)), 1, IF(OR(AND(CX641&gt;=2, CY641&lt;CW641), AND(CW641="NS", CY641=0, CX641&gt;0), CW641=CY641, AND(CW641="NA", SUM(COUNTIF(S641:AD641, "NA")+COUNTIF(M767:AD767,"NA"))=COUNTA(S641:AD641,M767:AD767))), 0, 1)))</f>
        <v>0</v>
      </c>
      <c r="DB641" s="197">
        <f>M231</f>
        <v>0</v>
      </c>
      <c r="DC641" s="19" t="str">
        <f>P641</f>
        <v/>
      </c>
      <c r="DD641" s="197">
        <f>+IF($AG$635=$AH$635,0,IF(OR(AND(DB641="NS",DC641="NS"),AND(DB641&gt;=1,DC641="NS"),AND(DB641=DC641)),0,1))</f>
        <v>0</v>
      </c>
      <c r="DE641"/>
      <c r="DF641" s="197">
        <f>S231</f>
        <v>0</v>
      </c>
      <c r="DG641" s="19" t="str">
        <f>Q641</f>
        <v/>
      </c>
      <c r="DH641" s="197">
        <f>+IF($AG$635=$AH$635,0,IF(OR(AND(DF641="NS",DG641="NS"),AND(DF641&gt;=1,DG641="NS"),AND(DF641=DG641)),0,1))</f>
        <v>0</v>
      </c>
      <c r="DI641" s="197"/>
      <c r="DJ641" s="197">
        <f>Y231</f>
        <v>0</v>
      </c>
      <c r="DK641" s="19" t="str">
        <f>R641</f>
        <v/>
      </c>
      <c r="DL641" s="197">
        <f>+IF($AG$635=$AH$635,0,IF(OR(AND(DJ641="NS",DK641="NS"),AND(DJ641&gt;=1,DK641="NS"),AND(DJ641=DK641)),0,1))</f>
        <v>0</v>
      </c>
    </row>
    <row r="642" spans="1:116" ht="15" customHeight="1" thickBot="1">
      <c r="A642" s="41"/>
      <c r="B642" s="30"/>
      <c r="C642" s="63" t="s">
        <v>59</v>
      </c>
      <c r="D642" s="354" t="str">
        <f t="shared" ref="D642:D705" si="269">IF(D50="","",D50)</f>
        <v/>
      </c>
      <c r="E642" s="355"/>
      <c r="F642" s="355"/>
      <c r="G642" s="355"/>
      <c r="H642" s="355"/>
      <c r="I642" s="355"/>
      <c r="J642" s="355"/>
      <c r="K642" s="355"/>
      <c r="L642" s="355"/>
      <c r="M642" s="355"/>
      <c r="N642" s="355"/>
      <c r="O642" s="356"/>
      <c r="P642" s="261" t="str">
        <f t="shared" ref="P642:P705" si="270">IF(M232="","",M232)</f>
        <v/>
      </c>
      <c r="Q642" s="261" t="str">
        <f t="shared" ref="Q642:Q705" si="271">IF(S232="","",S232)</f>
        <v/>
      </c>
      <c r="R642" s="261" t="str">
        <f t="shared" ref="R642:R705" si="272">IF(Y232="","",Y232)</f>
        <v/>
      </c>
      <c r="S642" s="2"/>
      <c r="T642" s="2"/>
      <c r="U642" s="2"/>
      <c r="V642" s="2"/>
      <c r="W642" s="2"/>
      <c r="X642" s="2"/>
      <c r="Y642" s="2"/>
      <c r="Z642" s="2"/>
      <c r="AA642" s="2"/>
      <c r="AB642" s="2"/>
      <c r="AC642" s="2"/>
      <c r="AD642" s="2"/>
      <c r="AG642" s="197">
        <f t="shared" ref="AG642:AG705" si="273">+COUNTBLANK(P642:AD642)+COUNTBLANK(M768:AD768)</f>
        <v>33</v>
      </c>
      <c r="AH642" s="210">
        <f t="shared" ref="AH642:AH705" si="274">+IF($AG$635=$AH$635,0,IF(OR(AND(D642&lt;&gt;"",AG642=0),AND(D642="",AG642=33)),0,1))</f>
        <v>0</v>
      </c>
      <c r="AJ642" s="188">
        <f t="shared" ref="AJ642:AJ705" si="275">IF(P642="",0,P642)</f>
        <v>0</v>
      </c>
      <c r="AK642" s="189">
        <f t="shared" ref="AK642:AK705" si="276">COUNTIF(Q642:R642,"NS")</f>
        <v>0</v>
      </c>
      <c r="AL642" s="189">
        <f t="shared" ref="AL642:AL705" si="277">SUM(Q642:R642)</f>
        <v>0</v>
      </c>
      <c r="AM642" s="190">
        <f t="shared" ref="AM642:AM705" si="278">IF($AG$635=$AH$635, 0, IF(OR(AND(AJ642=0, AK642&gt;0), AND(AJ642="ns", AL642&gt;0), AND(AJ642="ns", AK642=0, AL642=0)), 1, IF(OR(AND(AJ642&gt;0, AK642=2), AND(AJ642="ns", AK642=2), AND(AJ642="ns", AL642=0, AK642&gt;0), AJ642=AL642, COUNTIF(P642:R642, "NA")=COUNTA(P642:R642)), 0, 1)))</f>
        <v>0</v>
      </c>
      <c r="AN642" s="210"/>
      <c r="AO642" s="188">
        <f t="shared" ref="AO642:AO705" si="279">S642</f>
        <v>0</v>
      </c>
      <c r="AP642" s="189">
        <f t="shared" ref="AP642:AP705" si="280">COUNTIF(T642:U642,"NS")</f>
        <v>0</v>
      </c>
      <c r="AQ642" s="189">
        <f t="shared" ref="AQ642:AQ705" si="281">SUM(T642:U642)</f>
        <v>0</v>
      </c>
      <c r="AR642" s="190">
        <f t="shared" ref="AR642:AR705" si="282">IF($AG$635=$AH$635, 0, IF(OR(AND(AO642=0, AP642&gt;0), AND(AO642="ns", AQ642&gt;0), AND(AO642="ns", AP642=0, AQ642=0)), 1, IF(OR(AND(AO642&gt;0, AP642=2), AND(AO642="ns", AP642=2), AND(AO642="ns", AQ642=0, AP642&gt;0), AO642=AQ642, COUNTIF(S642:U642, "NA")=COUNTA(S642:U642)), 0, 1)))</f>
        <v>0</v>
      </c>
      <c r="AT642" s="188">
        <f t="shared" ref="AT642:AT705" si="283">V642</f>
        <v>0</v>
      </c>
      <c r="AU642" s="189">
        <f t="shared" ref="AU642:AU705" si="284">COUNTIF(W642:X642,"NS")</f>
        <v>0</v>
      </c>
      <c r="AV642" s="189">
        <f t="shared" ref="AV642:AV705" si="285">SUM(W642:X642)</f>
        <v>0</v>
      </c>
      <c r="AW642" s="190">
        <f t="shared" ref="AW642:AW705" si="286">IF($AG$635=$AH$635, 0, IF(OR(AND(AT642=0, AU642&gt;0), AND(AT642="ns", AV642&gt;0), AND(AT642="ns", AU642=0, AV642=0)), 1, IF(OR(AND(AT642&gt;0, AU642=2), AND(AT642="ns", AU642=2), AND(AT642="ns", AV642=0, AU642&gt;0), AT642=AV642, COUNTIF(V642:X642, "NA")=COUNTA(V642:X642)), 0, 1)))</f>
        <v>0</v>
      </c>
      <c r="AY642" s="188">
        <f t="shared" ref="AY642:AY705" si="287">Y642</f>
        <v>0</v>
      </c>
      <c r="AZ642" s="189">
        <f t="shared" ref="AZ642:AZ705" si="288">COUNTIF(Z642:AA642,"NS")</f>
        <v>0</v>
      </c>
      <c r="BA642" s="189">
        <f t="shared" ref="BA642:BA705" si="289">SUM(Z642:AA642)</f>
        <v>0</v>
      </c>
      <c r="BB642" s="190">
        <f t="shared" ref="BB642:BB705" si="290">IF($AG$635=$AH$635, 0, IF(OR(AND(AY642=0, AZ642&gt;0), AND(AY642="ns", BA642&gt;0), AND(AY642="ns", AZ642=0, BA642=0)), 1, IF(OR(AND(AY642&gt;0, AZ642=2), AND(AY642="ns", AZ642=2), AND(AY642="ns", BA642=0, AZ642&gt;0), AY642=BA642, COUNTIF(Y642:AA642, "NA")=COUNTA(Y642:AA642)), 0, 1)))</f>
        <v>0</v>
      </c>
      <c r="BD642" s="188">
        <f t="shared" ref="BD642:BD705" si="291">AB642</f>
        <v>0</v>
      </c>
      <c r="BE642" s="189">
        <f t="shared" ref="BE642:BE705" si="292">COUNTIF(AC642:AD642,"NS")</f>
        <v>0</v>
      </c>
      <c r="BF642" s="189">
        <f t="shared" ref="BF642:BF705" si="293">SUM(AC642:AD642)</f>
        <v>0</v>
      </c>
      <c r="BG642" s="190">
        <f t="shared" ref="BG642:BG705" si="294">IF($AG$635=$AH$635, 0, IF(OR(AND(BD642=0, BE642&gt;0), AND(BD642="ns", BF642&gt;0), AND(BD642="ns", BE642=0, BF642=0)), 1, IF(OR(AND(BD642&gt;0, BE642=2), AND(BD642="ns", BE642=2), AND(BD642="ns", BF642=0, BE642&gt;0), BD642=BF642, COUNTIF(AB642:AD642, "NA")=COUNTA(AB642:AD642)), 0, 1)))</f>
        <v>0</v>
      </c>
      <c r="BH642" s="210"/>
      <c r="BI642" s="188">
        <f t="shared" ref="BI642:BI705" si="295">M768</f>
        <v>0</v>
      </c>
      <c r="BJ642" s="189">
        <f t="shared" ref="BJ642:BJ705" si="296">COUNTIF(N768:O768,"NS")</f>
        <v>0</v>
      </c>
      <c r="BK642" s="189">
        <f t="shared" ref="BK642:BK705" si="297">SUM(N768:O768)</f>
        <v>0</v>
      </c>
      <c r="BL642" s="190">
        <f t="shared" ref="BL642:BL705" si="298">IF($AG$635=$AH$635, 0, IF(OR(AND(BI642=0, BJ642&gt;0), AND(BI642="ns", BK642&gt;0), AND(BI642="ns", BJ642=0, BK642=0)), 1, IF(OR(AND(BI642&gt;0, BJ642=2), AND(BI642="ns", BJ642=2), AND(BI642="ns", BK642=0, BJ642&gt;0), BI642=BK642, COUNTIF(M768:O768, "NA")=COUNTA(M768:O768)), 0, 1)))</f>
        <v>0</v>
      </c>
      <c r="BM642" s="210"/>
      <c r="BN642" s="188">
        <f t="shared" ref="BN642:BN705" si="299">P768</f>
        <v>0</v>
      </c>
      <c r="BO642" s="189">
        <f t="shared" ref="BO642:BO705" si="300">COUNTIF(Q768:R768,"NS")</f>
        <v>0</v>
      </c>
      <c r="BP642" s="189">
        <f t="shared" ref="BP642:BP705" si="301">SUM(Q768:R768)</f>
        <v>0</v>
      </c>
      <c r="BQ642" s="190">
        <f t="shared" ref="BQ642:BQ705" si="302">IF($AG$635=$AH$635, 0, IF(OR(AND(BN642=0, BO642&gt;0), AND(BN642="ns", BP642&gt;0), AND(BN642="ns", BO642=0, BP642=0)), 1, IF(OR(AND(BN642&gt;0, BO642=2), AND(BN642="ns", BO642=2), AND(BN642="ns", BP642=0, BO642&gt;0), BN642=BP642, COUNTIF(P768:R768, "NA")=COUNTA(P768:R768)), 0, 1)))</f>
        <v>0</v>
      </c>
      <c r="BR642" s="210"/>
      <c r="BS642" s="188">
        <f t="shared" ref="BS642:BS705" si="303">S768</f>
        <v>0</v>
      </c>
      <c r="BT642" s="189">
        <f t="shared" ref="BT642:BT705" si="304">COUNTIF(T768:U768,"NS")</f>
        <v>0</v>
      </c>
      <c r="BU642" s="189">
        <f t="shared" ref="BU642:BU705" si="305">SUM(T768:U768)</f>
        <v>0</v>
      </c>
      <c r="BV642" s="190">
        <f t="shared" ref="BV642:BV705" si="306">IF($AG$635=$AH$635, 0, IF(OR(AND(BS642=0, BT642&gt;0), AND(BS642="ns", BU642&gt;0), AND(BS642="ns", BT642=0, BU642=0)), 1, IF(OR(AND(BS642&gt;0, BT642=2), AND(BS642="ns", BT642=2), AND(BS642="ns", BU642=0, BT642&gt;0), BS642=BU642, COUNTIF(S768:U768, "NA")=COUNTA(S768:U768)), 0, 1)))</f>
        <v>0</v>
      </c>
      <c r="BW642" s="210"/>
      <c r="BX642" s="188">
        <f t="shared" ref="BX642:BX705" si="307">V768</f>
        <v>0</v>
      </c>
      <c r="BY642" s="189">
        <f t="shared" ref="BY642:BY705" si="308">COUNTIF(W768:X768,"NS")</f>
        <v>0</v>
      </c>
      <c r="BZ642" s="189">
        <f t="shared" ref="BZ642:BZ705" si="309">SUM(W768:X768)</f>
        <v>0</v>
      </c>
      <c r="CA642" s="190">
        <f t="shared" ref="CA642:CA705" si="310">IF($AG$635=$AH$635, 0, IF(OR(AND(BX642=0, BY642&gt;0), AND(BX642="ns", BZ642&gt;0), AND(BX642="ns", BY642=0, BZ642=0)), 1, IF(OR(AND(BX642&gt;0, BY642=2), AND(BX642="ns", BY642=2), AND(BX642="ns", BZ642=0, BY642&gt;0), BX642=BZ642, COUNTIF(V768:X768, "NA")=COUNTA(V768:X768)), 0, 1)))</f>
        <v>0</v>
      </c>
      <c r="CB642" s="210"/>
      <c r="CC642" s="188">
        <f t="shared" ref="CC642:CC705" si="311">Y768</f>
        <v>0</v>
      </c>
      <c r="CD642" s="189">
        <f t="shared" ref="CD642:CD705" si="312">COUNTIF(Z768:AA768,"NS")</f>
        <v>0</v>
      </c>
      <c r="CE642" s="189">
        <f t="shared" ref="CE642:CE705" si="313">SUM(Z768:AA768)</f>
        <v>0</v>
      </c>
      <c r="CF642" s="190">
        <f t="shared" ref="CF642:CF705" si="314">IF($AG$635=$AH$635, 0, IF(OR(AND(CC642=0, CD642&gt;0), AND(CC642="ns", CE642&gt;0), AND(CC642="ns", CD642=0, CE642=0)), 1, IF(OR(AND(CC642&gt;0, CD642=2), AND(CC642="ns", CD642=2), AND(CC642="ns", CE642=0, CD642&gt;0), CC642=CE642, COUNTIF(Y768:AA768, "NA")=COUNTA(Y768:AA768)), 0, 1)))</f>
        <v>0</v>
      </c>
      <c r="CG642" s="210"/>
      <c r="CH642" s="188">
        <f t="shared" ref="CH642:CH705" si="315">AB768</f>
        <v>0</v>
      </c>
      <c r="CI642" s="189">
        <f t="shared" ref="CI642:CI705" si="316">COUNTIF(AC768:AD768,"NS")</f>
        <v>0</v>
      </c>
      <c r="CJ642" s="189">
        <f t="shared" ref="CJ642:CJ705" si="317">SUM(AC768:AD768)</f>
        <v>0</v>
      </c>
      <c r="CK642" s="190">
        <f t="shared" ref="CK642:CK705" si="318">IF($AG$635=$AH$635, 0, IF(OR(AND(CH642=0, CI642&gt;0), AND(CH642="ns", CJ642&gt;0), AND(CH642="ns", CI642=0, CJ642=0)), 1, IF(OR(AND(CH642&gt;0, CI642=2), AND(CH642="ns", CI642=2), AND(CH642="ns", CJ642=0, CI642&gt;0), CH642=CJ642, COUNTIF(AB768:AD768, "NA")=COUNTA(AB768:AD768)), 0, 1)))</f>
        <v>0</v>
      </c>
      <c r="CL642" s="210"/>
      <c r="CM642" s="192">
        <f t="shared" ref="CM642:CM705" si="319">IF(P642="",0,P642)</f>
        <v>0</v>
      </c>
      <c r="CN642" s="215">
        <f t="shared" ref="CN642:CN705" si="320">COUNTIF(S642,"NS")+COUNTIF(V642,"NS")+COUNTIF(Y642,"NS")+COUNTIF(AB642,"NS")+COUNTIF(M768,"NS")+COUNTIF(P768,"NS")+COUNTIF(S768,"NS")+COUNTIF(V768,"NS")+COUNTIF(Y768,"NS")+COUNTIF(AB768,"NS")</f>
        <v>0</v>
      </c>
      <c r="CO642" s="216">
        <f t="shared" ref="CO642:CO705" si="321">SUM(S642,V642,Y642,AB642,M768,P768,S768,V768,Y768,AB768)</f>
        <v>0</v>
      </c>
      <c r="CP642" s="217">
        <f t="shared" ref="CP642:CP705" si="322">IF($AG$635=$AH$635, 0, IF(OR(AND(CM642=0, CN642&gt;0), AND(CM642="NS", CO642&gt;0), AND(CM642="NS", CO642=0, CN642=0)), 1, IF(OR(AND(CN642&gt;=2, CO642&lt;CM642), AND(CM642="NS", CO642=0, CN642&gt;0), CM642=CO642, AND(CM642="NA", SUM(COUNTIF(S642:AD642, "NA")+COUNTIF(M768:AD768,"NA"))=COUNTA(S642:AD642,M768:AD768))), 0, 1)))</f>
        <v>0</v>
      </c>
      <c r="CR642" s="192">
        <f t="shared" ref="CR642:CR705" si="323">IF(Q642="",0,Q642)</f>
        <v>0</v>
      </c>
      <c r="CS642" s="215">
        <f t="shared" ref="CS642:CS705" si="324">COUNTIF(T642,"NS")+COUNTIF(W642,"NS")+COUNTIF(Z642,"NS")+COUNTIF(AC642,"NS")+COUNTIF(N768,"NS")+COUNTIF(Q768,"NS")+COUNTIF(T768,"NS")+COUNTIF(W768,"NS")+COUNTIF(Z768,"NS")+COUNTIF(AC768,"NS")</f>
        <v>0</v>
      </c>
      <c r="CT642" s="216">
        <f t="shared" ref="CT642:CT705" si="325">SUM(T642,W642,Z642,AC642,N768,Q768,T768,W768,Z768,AC768)</f>
        <v>0</v>
      </c>
      <c r="CU642" s="217">
        <f t="shared" ref="CU642:CU705" si="326">IF($AG$635=$AH$635, 0, IF(OR(AND(CR642=0, CS642&gt;0), AND(CR642="NS", CT642&gt;0), AND(CR642="NS", CT642=0, CS642=0)), 1, IF(OR(AND(CS642&gt;=2, CT642&lt;CR642), AND(CR642="NS", CT642=0, CS642&gt;0), CR642=CT642, AND(CR642="NA", SUM(COUNTIF(S642:AD642, "NA")+COUNTIF(M768:AD768,"NA"))=COUNTA(S642:AD642,M768:AD768))), 0, 1)))</f>
        <v>0</v>
      </c>
      <c r="CW642" s="192">
        <f t="shared" ref="CW642:CW705" si="327">IF(R642="",0,R642)</f>
        <v>0</v>
      </c>
      <c r="CX642" s="215">
        <f t="shared" ref="CX642:CX705" si="328">COUNTIF(U642,"NS")+COUNTIF(X642,"NS")+COUNTIF(AA642,"NS")+COUNTIF(AD642,"NS")+COUNTIF(O768,"NS")+COUNTIF(R768,"NS")+COUNTIF(U768,"NS")+COUNTIF(X768,"NS")+COUNTIF(AA768,"NS")+COUNTIF(AD768,"NS")</f>
        <v>0</v>
      </c>
      <c r="CY642" s="216">
        <f t="shared" ref="CY642:CY705" si="329">SUM(U642,X642,AA642,AD642,O768,R768,U768,X768,AA768,AD768)</f>
        <v>0</v>
      </c>
      <c r="CZ642" s="217">
        <f t="shared" ref="CZ642:CZ705" si="330">IF($AG$635=$AH$635, 0, IF(OR(AND(CW642=0, CX642&gt;0), AND(CW642="NS", CY642&gt;0), AND(CW642="NS", CY642=0, CX642=0)), 1, IF(OR(AND(CX642&gt;=2, CY642&lt;CW642), AND(CW642="NS", CY642=0, CX642&gt;0), CW642=CY642, AND(CW642="NA", SUM(COUNTIF(S642:AD642, "NA")+COUNTIF(M768:AD768,"NA"))=COUNTA(S642:AD642,M768:AD768))), 0, 1)))</f>
        <v>0</v>
      </c>
      <c r="DB642" s="197">
        <f t="shared" ref="DB642:DB705" si="331">M232</f>
        <v>0</v>
      </c>
      <c r="DC642" s="19" t="str">
        <f t="shared" ref="DC642:DC705" si="332">P642</f>
        <v/>
      </c>
      <c r="DD642" s="197">
        <f t="shared" ref="DD642:DD705" si="333">+IF($AG$635=$AH$635,0,IF(OR(AND(DB642="NS",DC642="NS"),AND(DB642&gt;=1,DC642="NS"),AND(DB642=DC642)),0,1))</f>
        <v>0</v>
      </c>
      <c r="DE642"/>
      <c r="DF642" s="197">
        <f t="shared" ref="DF642:DF705" si="334">S232</f>
        <v>0</v>
      </c>
      <c r="DG642" s="19" t="str">
        <f t="shared" ref="DG642:DG705" si="335">Q642</f>
        <v/>
      </c>
      <c r="DH642" s="197">
        <f t="shared" ref="DH642:DH705" si="336">+IF($AG$635=$AH$635,0,IF(OR(AND(DF642="NS",DG642="NS"),AND(DF642&gt;=1,DG642="NS"),AND(DF642=DG642)),0,1))</f>
        <v>0</v>
      </c>
      <c r="DJ642" s="197">
        <f t="shared" ref="DJ642:DJ705" si="337">Y232</f>
        <v>0</v>
      </c>
      <c r="DK642" s="19" t="str">
        <f t="shared" ref="DK642:DK705" si="338">R642</f>
        <v/>
      </c>
      <c r="DL642" s="197">
        <f t="shared" ref="DL642:DL705" si="339">+IF($AG$635=$AH$635,0,IF(OR(AND(DJ642="NS",DK642="NS"),AND(DJ642&gt;=1,DK642="NS"),AND(DJ642=DK642)),0,1))</f>
        <v>0</v>
      </c>
    </row>
    <row r="643" spans="1:116" ht="15" customHeight="1" thickBot="1">
      <c r="A643" s="41"/>
      <c r="B643" s="30"/>
      <c r="C643" s="63" t="s">
        <v>60</v>
      </c>
      <c r="D643" s="354" t="str">
        <f t="shared" si="269"/>
        <v/>
      </c>
      <c r="E643" s="355"/>
      <c r="F643" s="355"/>
      <c r="G643" s="355"/>
      <c r="H643" s="355"/>
      <c r="I643" s="355"/>
      <c r="J643" s="355"/>
      <c r="K643" s="355"/>
      <c r="L643" s="355"/>
      <c r="M643" s="355"/>
      <c r="N643" s="355"/>
      <c r="O643" s="356"/>
      <c r="P643" s="261" t="str">
        <f t="shared" si="270"/>
        <v/>
      </c>
      <c r="Q643" s="261" t="str">
        <f t="shared" si="271"/>
        <v/>
      </c>
      <c r="R643" s="261" t="str">
        <f t="shared" si="272"/>
        <v/>
      </c>
      <c r="S643" s="2"/>
      <c r="T643" s="2"/>
      <c r="U643" s="2"/>
      <c r="V643" s="2"/>
      <c r="W643" s="2"/>
      <c r="X643" s="2"/>
      <c r="Y643" s="2"/>
      <c r="Z643" s="2"/>
      <c r="AA643" s="2"/>
      <c r="AB643" s="2"/>
      <c r="AC643" s="2"/>
      <c r="AD643" s="2"/>
      <c r="AG643" s="197">
        <f t="shared" si="273"/>
        <v>33</v>
      </c>
      <c r="AH643" s="210">
        <f t="shared" si="274"/>
        <v>0</v>
      </c>
      <c r="AJ643" s="188">
        <f t="shared" si="275"/>
        <v>0</v>
      </c>
      <c r="AK643" s="189">
        <f t="shared" si="276"/>
        <v>0</v>
      </c>
      <c r="AL643" s="189">
        <f t="shared" si="277"/>
        <v>0</v>
      </c>
      <c r="AM643" s="190">
        <f t="shared" si="278"/>
        <v>0</v>
      </c>
      <c r="AN643" s="210"/>
      <c r="AO643" s="188">
        <f t="shared" si="279"/>
        <v>0</v>
      </c>
      <c r="AP643" s="189">
        <f t="shared" si="280"/>
        <v>0</v>
      </c>
      <c r="AQ643" s="189">
        <f t="shared" si="281"/>
        <v>0</v>
      </c>
      <c r="AR643" s="190">
        <f t="shared" si="282"/>
        <v>0</v>
      </c>
      <c r="AT643" s="188">
        <f t="shared" si="283"/>
        <v>0</v>
      </c>
      <c r="AU643" s="189">
        <f t="shared" si="284"/>
        <v>0</v>
      </c>
      <c r="AV643" s="189">
        <f t="shared" si="285"/>
        <v>0</v>
      </c>
      <c r="AW643" s="190">
        <f t="shared" si="286"/>
        <v>0</v>
      </c>
      <c r="AY643" s="188">
        <f t="shared" si="287"/>
        <v>0</v>
      </c>
      <c r="AZ643" s="189">
        <f t="shared" si="288"/>
        <v>0</v>
      </c>
      <c r="BA643" s="189">
        <f t="shared" si="289"/>
        <v>0</v>
      </c>
      <c r="BB643" s="190">
        <f t="shared" si="290"/>
        <v>0</v>
      </c>
      <c r="BD643" s="188">
        <f t="shared" si="291"/>
        <v>0</v>
      </c>
      <c r="BE643" s="189">
        <f t="shared" si="292"/>
        <v>0</v>
      </c>
      <c r="BF643" s="189">
        <f t="shared" si="293"/>
        <v>0</v>
      </c>
      <c r="BG643" s="190">
        <f t="shared" si="294"/>
        <v>0</v>
      </c>
      <c r="BH643" s="210"/>
      <c r="BI643" s="188">
        <f t="shared" si="295"/>
        <v>0</v>
      </c>
      <c r="BJ643" s="189">
        <f t="shared" si="296"/>
        <v>0</v>
      </c>
      <c r="BK643" s="189">
        <f t="shared" si="297"/>
        <v>0</v>
      </c>
      <c r="BL643" s="190">
        <f t="shared" si="298"/>
        <v>0</v>
      </c>
      <c r="BM643" s="210"/>
      <c r="BN643" s="188">
        <f t="shared" si="299"/>
        <v>0</v>
      </c>
      <c r="BO643" s="189">
        <f t="shared" si="300"/>
        <v>0</v>
      </c>
      <c r="BP643" s="189">
        <f t="shared" si="301"/>
        <v>0</v>
      </c>
      <c r="BQ643" s="190">
        <f t="shared" si="302"/>
        <v>0</v>
      </c>
      <c r="BR643" s="210"/>
      <c r="BS643" s="188">
        <f t="shared" si="303"/>
        <v>0</v>
      </c>
      <c r="BT643" s="189">
        <f t="shared" si="304"/>
        <v>0</v>
      </c>
      <c r="BU643" s="189">
        <f t="shared" si="305"/>
        <v>0</v>
      </c>
      <c r="BV643" s="190">
        <f t="shared" si="306"/>
        <v>0</v>
      </c>
      <c r="BW643" s="210"/>
      <c r="BX643" s="188">
        <f t="shared" si="307"/>
        <v>0</v>
      </c>
      <c r="BY643" s="189">
        <f t="shared" si="308"/>
        <v>0</v>
      </c>
      <c r="BZ643" s="189">
        <f t="shared" si="309"/>
        <v>0</v>
      </c>
      <c r="CA643" s="190">
        <f t="shared" si="310"/>
        <v>0</v>
      </c>
      <c r="CB643" s="210"/>
      <c r="CC643" s="188">
        <f t="shared" si="311"/>
        <v>0</v>
      </c>
      <c r="CD643" s="189">
        <f t="shared" si="312"/>
        <v>0</v>
      </c>
      <c r="CE643" s="189">
        <f t="shared" si="313"/>
        <v>0</v>
      </c>
      <c r="CF643" s="190">
        <f t="shared" si="314"/>
        <v>0</v>
      </c>
      <c r="CG643" s="210"/>
      <c r="CH643" s="188">
        <f t="shared" si="315"/>
        <v>0</v>
      </c>
      <c r="CI643" s="189">
        <f t="shared" si="316"/>
        <v>0</v>
      </c>
      <c r="CJ643" s="189">
        <f t="shared" si="317"/>
        <v>0</v>
      </c>
      <c r="CK643" s="190">
        <f t="shared" si="318"/>
        <v>0</v>
      </c>
      <c r="CL643" s="210"/>
      <c r="CM643" s="192">
        <f t="shared" si="319"/>
        <v>0</v>
      </c>
      <c r="CN643" s="215">
        <f t="shared" si="320"/>
        <v>0</v>
      </c>
      <c r="CO643" s="216">
        <f t="shared" si="321"/>
        <v>0</v>
      </c>
      <c r="CP643" s="217">
        <f t="shared" si="322"/>
        <v>0</v>
      </c>
      <c r="CR643" s="192">
        <f t="shared" si="323"/>
        <v>0</v>
      </c>
      <c r="CS643" s="215">
        <f t="shared" si="324"/>
        <v>0</v>
      </c>
      <c r="CT643" s="216">
        <f t="shared" si="325"/>
        <v>0</v>
      </c>
      <c r="CU643" s="217">
        <f t="shared" si="326"/>
        <v>0</v>
      </c>
      <c r="CW643" s="192">
        <f t="shared" si="327"/>
        <v>0</v>
      </c>
      <c r="CX643" s="215">
        <f t="shared" si="328"/>
        <v>0</v>
      </c>
      <c r="CY643" s="216">
        <f t="shared" si="329"/>
        <v>0</v>
      </c>
      <c r="CZ643" s="217">
        <f t="shared" si="330"/>
        <v>0</v>
      </c>
      <c r="DB643" s="197">
        <f t="shared" si="331"/>
        <v>0</v>
      </c>
      <c r="DC643" s="19" t="str">
        <f t="shared" si="332"/>
        <v/>
      </c>
      <c r="DD643" s="197">
        <f t="shared" si="333"/>
        <v>0</v>
      </c>
      <c r="DE643"/>
      <c r="DF643" s="197">
        <f t="shared" si="334"/>
        <v>0</v>
      </c>
      <c r="DG643" s="19" t="str">
        <f t="shared" si="335"/>
        <v/>
      </c>
      <c r="DH643" s="197">
        <f t="shared" si="336"/>
        <v>0</v>
      </c>
      <c r="DJ643" s="197">
        <f t="shared" si="337"/>
        <v>0</v>
      </c>
      <c r="DK643" s="19" t="str">
        <f t="shared" si="338"/>
        <v/>
      </c>
      <c r="DL643" s="197">
        <f t="shared" si="339"/>
        <v>0</v>
      </c>
    </row>
    <row r="644" spans="1:116" ht="15" customHeight="1" thickBot="1">
      <c r="A644" s="41"/>
      <c r="B644" s="30"/>
      <c r="C644" s="63" t="s">
        <v>61</v>
      </c>
      <c r="D644" s="354" t="str">
        <f t="shared" si="269"/>
        <v/>
      </c>
      <c r="E644" s="355"/>
      <c r="F644" s="355"/>
      <c r="G644" s="355"/>
      <c r="H644" s="355"/>
      <c r="I644" s="355"/>
      <c r="J644" s="355"/>
      <c r="K644" s="355"/>
      <c r="L644" s="355"/>
      <c r="M644" s="355"/>
      <c r="N644" s="355"/>
      <c r="O644" s="356"/>
      <c r="P644" s="261" t="str">
        <f t="shared" si="270"/>
        <v/>
      </c>
      <c r="Q644" s="261" t="str">
        <f t="shared" si="271"/>
        <v/>
      </c>
      <c r="R644" s="261" t="str">
        <f t="shared" si="272"/>
        <v/>
      </c>
      <c r="S644" s="2"/>
      <c r="T644" s="2"/>
      <c r="U644" s="2"/>
      <c r="V644" s="2"/>
      <c r="W644" s="2"/>
      <c r="X644" s="2"/>
      <c r="Y644" s="2"/>
      <c r="Z644" s="2"/>
      <c r="AA644" s="2"/>
      <c r="AB644" s="2"/>
      <c r="AC644" s="2"/>
      <c r="AD644" s="2"/>
      <c r="AG644" s="197">
        <f t="shared" si="273"/>
        <v>33</v>
      </c>
      <c r="AH644" s="210">
        <f t="shared" si="274"/>
        <v>0</v>
      </c>
      <c r="AJ644" s="188">
        <f t="shared" si="275"/>
        <v>0</v>
      </c>
      <c r="AK644" s="189">
        <f t="shared" si="276"/>
        <v>0</v>
      </c>
      <c r="AL644" s="189">
        <f t="shared" si="277"/>
        <v>0</v>
      </c>
      <c r="AM644" s="190">
        <f t="shared" si="278"/>
        <v>0</v>
      </c>
      <c r="AN644" s="210"/>
      <c r="AO644" s="188">
        <f t="shared" si="279"/>
        <v>0</v>
      </c>
      <c r="AP644" s="189">
        <f t="shared" si="280"/>
        <v>0</v>
      </c>
      <c r="AQ644" s="189">
        <f t="shared" si="281"/>
        <v>0</v>
      </c>
      <c r="AR644" s="190">
        <f t="shared" si="282"/>
        <v>0</v>
      </c>
      <c r="AT644" s="188">
        <f t="shared" si="283"/>
        <v>0</v>
      </c>
      <c r="AU644" s="189">
        <f t="shared" si="284"/>
        <v>0</v>
      </c>
      <c r="AV644" s="189">
        <f t="shared" si="285"/>
        <v>0</v>
      </c>
      <c r="AW644" s="190">
        <f t="shared" si="286"/>
        <v>0</v>
      </c>
      <c r="AY644" s="188">
        <f t="shared" si="287"/>
        <v>0</v>
      </c>
      <c r="AZ644" s="189">
        <f t="shared" si="288"/>
        <v>0</v>
      </c>
      <c r="BA644" s="189">
        <f t="shared" si="289"/>
        <v>0</v>
      </c>
      <c r="BB644" s="190">
        <f t="shared" si="290"/>
        <v>0</v>
      </c>
      <c r="BD644" s="188">
        <f t="shared" si="291"/>
        <v>0</v>
      </c>
      <c r="BE644" s="189">
        <f t="shared" si="292"/>
        <v>0</v>
      </c>
      <c r="BF644" s="189">
        <f t="shared" si="293"/>
        <v>0</v>
      </c>
      <c r="BG644" s="190">
        <f t="shared" si="294"/>
        <v>0</v>
      </c>
      <c r="BH644" s="210"/>
      <c r="BI644" s="188">
        <f t="shared" si="295"/>
        <v>0</v>
      </c>
      <c r="BJ644" s="189">
        <f t="shared" si="296"/>
        <v>0</v>
      </c>
      <c r="BK644" s="189">
        <f t="shared" si="297"/>
        <v>0</v>
      </c>
      <c r="BL644" s="190">
        <f t="shared" si="298"/>
        <v>0</v>
      </c>
      <c r="BM644" s="210"/>
      <c r="BN644" s="188">
        <f t="shared" si="299"/>
        <v>0</v>
      </c>
      <c r="BO644" s="189">
        <f t="shared" si="300"/>
        <v>0</v>
      </c>
      <c r="BP644" s="189">
        <f t="shared" si="301"/>
        <v>0</v>
      </c>
      <c r="BQ644" s="190">
        <f t="shared" si="302"/>
        <v>0</v>
      </c>
      <c r="BR644" s="210"/>
      <c r="BS644" s="188">
        <f t="shared" si="303"/>
        <v>0</v>
      </c>
      <c r="BT644" s="189">
        <f t="shared" si="304"/>
        <v>0</v>
      </c>
      <c r="BU644" s="189">
        <f t="shared" si="305"/>
        <v>0</v>
      </c>
      <c r="BV644" s="190">
        <f t="shared" si="306"/>
        <v>0</v>
      </c>
      <c r="BW644" s="210"/>
      <c r="BX644" s="188">
        <f t="shared" si="307"/>
        <v>0</v>
      </c>
      <c r="BY644" s="189">
        <f t="shared" si="308"/>
        <v>0</v>
      </c>
      <c r="BZ644" s="189">
        <f t="shared" si="309"/>
        <v>0</v>
      </c>
      <c r="CA644" s="190">
        <f t="shared" si="310"/>
        <v>0</v>
      </c>
      <c r="CB644" s="210"/>
      <c r="CC644" s="188">
        <f t="shared" si="311"/>
        <v>0</v>
      </c>
      <c r="CD644" s="189">
        <f t="shared" si="312"/>
        <v>0</v>
      </c>
      <c r="CE644" s="189">
        <f t="shared" si="313"/>
        <v>0</v>
      </c>
      <c r="CF644" s="190">
        <f t="shared" si="314"/>
        <v>0</v>
      </c>
      <c r="CG644" s="210"/>
      <c r="CH644" s="188">
        <f t="shared" si="315"/>
        <v>0</v>
      </c>
      <c r="CI644" s="189">
        <f t="shared" si="316"/>
        <v>0</v>
      </c>
      <c r="CJ644" s="189">
        <f t="shared" si="317"/>
        <v>0</v>
      </c>
      <c r="CK644" s="190">
        <f t="shared" si="318"/>
        <v>0</v>
      </c>
      <c r="CL644" s="210"/>
      <c r="CM644" s="192">
        <f t="shared" si="319"/>
        <v>0</v>
      </c>
      <c r="CN644" s="215">
        <f t="shared" si="320"/>
        <v>0</v>
      </c>
      <c r="CO644" s="216">
        <f t="shared" si="321"/>
        <v>0</v>
      </c>
      <c r="CP644" s="217">
        <f t="shared" si="322"/>
        <v>0</v>
      </c>
      <c r="CR644" s="192">
        <f t="shared" si="323"/>
        <v>0</v>
      </c>
      <c r="CS644" s="215">
        <f t="shared" si="324"/>
        <v>0</v>
      </c>
      <c r="CT644" s="216">
        <f t="shared" si="325"/>
        <v>0</v>
      </c>
      <c r="CU644" s="217">
        <f t="shared" si="326"/>
        <v>0</v>
      </c>
      <c r="CW644" s="192">
        <f t="shared" si="327"/>
        <v>0</v>
      </c>
      <c r="CX644" s="215">
        <f t="shared" si="328"/>
        <v>0</v>
      </c>
      <c r="CY644" s="216">
        <f t="shared" si="329"/>
        <v>0</v>
      </c>
      <c r="CZ644" s="217">
        <f t="shared" si="330"/>
        <v>0</v>
      </c>
      <c r="DB644" s="197">
        <f t="shared" si="331"/>
        <v>0</v>
      </c>
      <c r="DC644" s="19" t="str">
        <f t="shared" si="332"/>
        <v/>
      </c>
      <c r="DD644" s="197">
        <f t="shared" si="333"/>
        <v>0</v>
      </c>
      <c r="DE644"/>
      <c r="DF644" s="197">
        <f t="shared" si="334"/>
        <v>0</v>
      </c>
      <c r="DG644" s="19" t="str">
        <f t="shared" si="335"/>
        <v/>
      </c>
      <c r="DH644" s="197">
        <f t="shared" si="336"/>
        <v>0</v>
      </c>
      <c r="DJ644" s="197">
        <f t="shared" si="337"/>
        <v>0</v>
      </c>
      <c r="DK644" s="19" t="str">
        <f t="shared" si="338"/>
        <v/>
      </c>
      <c r="DL644" s="197">
        <f t="shared" si="339"/>
        <v>0</v>
      </c>
    </row>
    <row r="645" spans="1:116" ht="15" customHeight="1" thickBot="1">
      <c r="A645" s="41"/>
      <c r="B645" s="30"/>
      <c r="C645" s="63" t="s">
        <v>62</v>
      </c>
      <c r="D645" s="354" t="str">
        <f t="shared" si="269"/>
        <v/>
      </c>
      <c r="E645" s="355"/>
      <c r="F645" s="355"/>
      <c r="G645" s="355"/>
      <c r="H645" s="355"/>
      <c r="I645" s="355"/>
      <c r="J645" s="355"/>
      <c r="K645" s="355"/>
      <c r="L645" s="355"/>
      <c r="M645" s="355"/>
      <c r="N645" s="355"/>
      <c r="O645" s="356"/>
      <c r="P645" s="261" t="str">
        <f t="shared" si="270"/>
        <v/>
      </c>
      <c r="Q645" s="261" t="str">
        <f t="shared" si="271"/>
        <v/>
      </c>
      <c r="R645" s="261" t="str">
        <f t="shared" si="272"/>
        <v/>
      </c>
      <c r="S645" s="2"/>
      <c r="T645" s="2"/>
      <c r="U645" s="2"/>
      <c r="V645" s="2"/>
      <c r="W645" s="2"/>
      <c r="X645" s="2"/>
      <c r="Y645" s="2"/>
      <c r="Z645" s="2"/>
      <c r="AA645" s="2"/>
      <c r="AB645" s="2"/>
      <c r="AC645" s="2"/>
      <c r="AD645" s="2"/>
      <c r="AG645" s="197">
        <f t="shared" si="273"/>
        <v>33</v>
      </c>
      <c r="AH645" s="210">
        <f t="shared" si="274"/>
        <v>0</v>
      </c>
      <c r="AJ645" s="188">
        <f t="shared" si="275"/>
        <v>0</v>
      </c>
      <c r="AK645" s="189">
        <f t="shared" si="276"/>
        <v>0</v>
      </c>
      <c r="AL645" s="189">
        <f t="shared" si="277"/>
        <v>0</v>
      </c>
      <c r="AM645" s="190">
        <f t="shared" si="278"/>
        <v>0</v>
      </c>
      <c r="AN645" s="210"/>
      <c r="AO645" s="188">
        <f t="shared" si="279"/>
        <v>0</v>
      </c>
      <c r="AP645" s="189">
        <f t="shared" si="280"/>
        <v>0</v>
      </c>
      <c r="AQ645" s="189">
        <f t="shared" si="281"/>
        <v>0</v>
      </c>
      <c r="AR645" s="190">
        <f t="shared" si="282"/>
        <v>0</v>
      </c>
      <c r="AT645" s="188">
        <f t="shared" si="283"/>
        <v>0</v>
      </c>
      <c r="AU645" s="189">
        <f t="shared" si="284"/>
        <v>0</v>
      </c>
      <c r="AV645" s="189">
        <f t="shared" si="285"/>
        <v>0</v>
      </c>
      <c r="AW645" s="190">
        <f t="shared" si="286"/>
        <v>0</v>
      </c>
      <c r="AY645" s="188">
        <f t="shared" si="287"/>
        <v>0</v>
      </c>
      <c r="AZ645" s="189">
        <f t="shared" si="288"/>
        <v>0</v>
      </c>
      <c r="BA645" s="189">
        <f t="shared" si="289"/>
        <v>0</v>
      </c>
      <c r="BB645" s="190">
        <f t="shared" si="290"/>
        <v>0</v>
      </c>
      <c r="BD645" s="188">
        <f t="shared" si="291"/>
        <v>0</v>
      </c>
      <c r="BE645" s="189">
        <f t="shared" si="292"/>
        <v>0</v>
      </c>
      <c r="BF645" s="189">
        <f t="shared" si="293"/>
        <v>0</v>
      </c>
      <c r="BG645" s="190">
        <f t="shared" si="294"/>
        <v>0</v>
      </c>
      <c r="BH645" s="210"/>
      <c r="BI645" s="188">
        <f t="shared" si="295"/>
        <v>0</v>
      </c>
      <c r="BJ645" s="189">
        <f t="shared" si="296"/>
        <v>0</v>
      </c>
      <c r="BK645" s="189">
        <f t="shared" si="297"/>
        <v>0</v>
      </c>
      <c r="BL645" s="190">
        <f t="shared" si="298"/>
        <v>0</v>
      </c>
      <c r="BM645" s="210"/>
      <c r="BN645" s="188">
        <f t="shared" si="299"/>
        <v>0</v>
      </c>
      <c r="BO645" s="189">
        <f t="shared" si="300"/>
        <v>0</v>
      </c>
      <c r="BP645" s="189">
        <f t="shared" si="301"/>
        <v>0</v>
      </c>
      <c r="BQ645" s="190">
        <f t="shared" si="302"/>
        <v>0</v>
      </c>
      <c r="BR645" s="210"/>
      <c r="BS645" s="188">
        <f t="shared" si="303"/>
        <v>0</v>
      </c>
      <c r="BT645" s="189">
        <f t="shared" si="304"/>
        <v>0</v>
      </c>
      <c r="BU645" s="189">
        <f t="shared" si="305"/>
        <v>0</v>
      </c>
      <c r="BV645" s="190">
        <f t="shared" si="306"/>
        <v>0</v>
      </c>
      <c r="BW645" s="210"/>
      <c r="BX645" s="188">
        <f t="shared" si="307"/>
        <v>0</v>
      </c>
      <c r="BY645" s="189">
        <f t="shared" si="308"/>
        <v>0</v>
      </c>
      <c r="BZ645" s="189">
        <f t="shared" si="309"/>
        <v>0</v>
      </c>
      <c r="CA645" s="190">
        <f t="shared" si="310"/>
        <v>0</v>
      </c>
      <c r="CB645" s="210"/>
      <c r="CC645" s="188">
        <f t="shared" si="311"/>
        <v>0</v>
      </c>
      <c r="CD645" s="189">
        <f t="shared" si="312"/>
        <v>0</v>
      </c>
      <c r="CE645" s="189">
        <f t="shared" si="313"/>
        <v>0</v>
      </c>
      <c r="CF645" s="190">
        <f t="shared" si="314"/>
        <v>0</v>
      </c>
      <c r="CG645" s="210"/>
      <c r="CH645" s="188">
        <f t="shared" si="315"/>
        <v>0</v>
      </c>
      <c r="CI645" s="189">
        <f t="shared" si="316"/>
        <v>0</v>
      </c>
      <c r="CJ645" s="189">
        <f t="shared" si="317"/>
        <v>0</v>
      </c>
      <c r="CK645" s="190">
        <f t="shared" si="318"/>
        <v>0</v>
      </c>
      <c r="CL645" s="210"/>
      <c r="CM645" s="192">
        <f t="shared" si="319"/>
        <v>0</v>
      </c>
      <c r="CN645" s="215">
        <f t="shared" si="320"/>
        <v>0</v>
      </c>
      <c r="CO645" s="216">
        <f t="shared" si="321"/>
        <v>0</v>
      </c>
      <c r="CP645" s="217">
        <f t="shared" si="322"/>
        <v>0</v>
      </c>
      <c r="CR645" s="192">
        <f t="shared" si="323"/>
        <v>0</v>
      </c>
      <c r="CS645" s="215">
        <f t="shared" si="324"/>
        <v>0</v>
      </c>
      <c r="CT645" s="216">
        <f t="shared" si="325"/>
        <v>0</v>
      </c>
      <c r="CU645" s="217">
        <f t="shared" si="326"/>
        <v>0</v>
      </c>
      <c r="CW645" s="192">
        <f t="shared" si="327"/>
        <v>0</v>
      </c>
      <c r="CX645" s="215">
        <f t="shared" si="328"/>
        <v>0</v>
      </c>
      <c r="CY645" s="216">
        <f t="shared" si="329"/>
        <v>0</v>
      </c>
      <c r="CZ645" s="217">
        <f t="shared" si="330"/>
        <v>0</v>
      </c>
      <c r="DB645" s="197">
        <f t="shared" si="331"/>
        <v>0</v>
      </c>
      <c r="DC645" s="19" t="str">
        <f t="shared" si="332"/>
        <v/>
      </c>
      <c r="DD645" s="197">
        <f t="shared" si="333"/>
        <v>0</v>
      </c>
      <c r="DE645"/>
      <c r="DF645" s="197">
        <f t="shared" si="334"/>
        <v>0</v>
      </c>
      <c r="DG645" s="19" t="str">
        <f t="shared" si="335"/>
        <v/>
      </c>
      <c r="DH645" s="197">
        <f t="shared" si="336"/>
        <v>0</v>
      </c>
      <c r="DJ645" s="197">
        <f t="shared" si="337"/>
        <v>0</v>
      </c>
      <c r="DK645" s="19" t="str">
        <f t="shared" si="338"/>
        <v/>
      </c>
      <c r="DL645" s="197">
        <f t="shared" si="339"/>
        <v>0</v>
      </c>
    </row>
    <row r="646" spans="1:116" ht="15" customHeight="1" thickBot="1">
      <c r="A646" s="41"/>
      <c r="B646" s="30"/>
      <c r="C646" s="63" t="s">
        <v>63</v>
      </c>
      <c r="D646" s="354" t="str">
        <f t="shared" si="269"/>
        <v/>
      </c>
      <c r="E646" s="355"/>
      <c r="F646" s="355"/>
      <c r="G646" s="355"/>
      <c r="H646" s="355"/>
      <c r="I646" s="355"/>
      <c r="J646" s="355"/>
      <c r="K646" s="355"/>
      <c r="L646" s="355"/>
      <c r="M646" s="355"/>
      <c r="N646" s="355"/>
      <c r="O646" s="356"/>
      <c r="P646" s="261" t="str">
        <f t="shared" si="270"/>
        <v/>
      </c>
      <c r="Q646" s="261" t="str">
        <f t="shared" si="271"/>
        <v/>
      </c>
      <c r="R646" s="261" t="str">
        <f t="shared" si="272"/>
        <v/>
      </c>
      <c r="S646" s="2"/>
      <c r="T646" s="2"/>
      <c r="U646" s="2"/>
      <c r="V646" s="2"/>
      <c r="W646" s="2"/>
      <c r="X646" s="2"/>
      <c r="Y646" s="2"/>
      <c r="Z646" s="2"/>
      <c r="AA646" s="2"/>
      <c r="AB646" s="2"/>
      <c r="AC646" s="2"/>
      <c r="AD646" s="2"/>
      <c r="AG646" s="197">
        <f t="shared" si="273"/>
        <v>33</v>
      </c>
      <c r="AH646" s="210">
        <f t="shared" si="274"/>
        <v>0</v>
      </c>
      <c r="AJ646" s="188">
        <f t="shared" si="275"/>
        <v>0</v>
      </c>
      <c r="AK646" s="189">
        <f t="shared" si="276"/>
        <v>0</v>
      </c>
      <c r="AL646" s="189">
        <f t="shared" si="277"/>
        <v>0</v>
      </c>
      <c r="AM646" s="190">
        <f t="shared" si="278"/>
        <v>0</v>
      </c>
      <c r="AN646" s="210"/>
      <c r="AO646" s="188">
        <f t="shared" si="279"/>
        <v>0</v>
      </c>
      <c r="AP646" s="189">
        <f t="shared" si="280"/>
        <v>0</v>
      </c>
      <c r="AQ646" s="189">
        <f t="shared" si="281"/>
        <v>0</v>
      </c>
      <c r="AR646" s="190">
        <f t="shared" si="282"/>
        <v>0</v>
      </c>
      <c r="AT646" s="188">
        <f t="shared" si="283"/>
        <v>0</v>
      </c>
      <c r="AU646" s="189">
        <f t="shared" si="284"/>
        <v>0</v>
      </c>
      <c r="AV646" s="189">
        <f t="shared" si="285"/>
        <v>0</v>
      </c>
      <c r="AW646" s="190">
        <f t="shared" si="286"/>
        <v>0</v>
      </c>
      <c r="AY646" s="188">
        <f t="shared" si="287"/>
        <v>0</v>
      </c>
      <c r="AZ646" s="189">
        <f t="shared" si="288"/>
        <v>0</v>
      </c>
      <c r="BA646" s="189">
        <f t="shared" si="289"/>
        <v>0</v>
      </c>
      <c r="BB646" s="190">
        <f t="shared" si="290"/>
        <v>0</v>
      </c>
      <c r="BD646" s="188">
        <f t="shared" si="291"/>
        <v>0</v>
      </c>
      <c r="BE646" s="189">
        <f t="shared" si="292"/>
        <v>0</v>
      </c>
      <c r="BF646" s="189">
        <f t="shared" si="293"/>
        <v>0</v>
      </c>
      <c r="BG646" s="190">
        <f t="shared" si="294"/>
        <v>0</v>
      </c>
      <c r="BH646" s="210"/>
      <c r="BI646" s="188">
        <f t="shared" si="295"/>
        <v>0</v>
      </c>
      <c r="BJ646" s="189">
        <f t="shared" si="296"/>
        <v>0</v>
      </c>
      <c r="BK646" s="189">
        <f t="shared" si="297"/>
        <v>0</v>
      </c>
      <c r="BL646" s="190">
        <f t="shared" si="298"/>
        <v>0</v>
      </c>
      <c r="BM646" s="210"/>
      <c r="BN646" s="188">
        <f t="shared" si="299"/>
        <v>0</v>
      </c>
      <c r="BO646" s="189">
        <f t="shared" si="300"/>
        <v>0</v>
      </c>
      <c r="BP646" s="189">
        <f t="shared" si="301"/>
        <v>0</v>
      </c>
      <c r="BQ646" s="190">
        <f t="shared" si="302"/>
        <v>0</v>
      </c>
      <c r="BR646" s="210"/>
      <c r="BS646" s="188">
        <f t="shared" si="303"/>
        <v>0</v>
      </c>
      <c r="BT646" s="189">
        <f t="shared" si="304"/>
        <v>0</v>
      </c>
      <c r="BU646" s="189">
        <f t="shared" si="305"/>
        <v>0</v>
      </c>
      <c r="BV646" s="190">
        <f t="shared" si="306"/>
        <v>0</v>
      </c>
      <c r="BW646" s="210"/>
      <c r="BX646" s="188">
        <f t="shared" si="307"/>
        <v>0</v>
      </c>
      <c r="BY646" s="189">
        <f t="shared" si="308"/>
        <v>0</v>
      </c>
      <c r="BZ646" s="189">
        <f t="shared" si="309"/>
        <v>0</v>
      </c>
      <c r="CA646" s="190">
        <f t="shared" si="310"/>
        <v>0</v>
      </c>
      <c r="CB646" s="210"/>
      <c r="CC646" s="188">
        <f t="shared" si="311"/>
        <v>0</v>
      </c>
      <c r="CD646" s="189">
        <f t="shared" si="312"/>
        <v>0</v>
      </c>
      <c r="CE646" s="189">
        <f t="shared" si="313"/>
        <v>0</v>
      </c>
      <c r="CF646" s="190">
        <f t="shared" si="314"/>
        <v>0</v>
      </c>
      <c r="CG646" s="210"/>
      <c r="CH646" s="188">
        <f t="shared" si="315"/>
        <v>0</v>
      </c>
      <c r="CI646" s="189">
        <f t="shared" si="316"/>
        <v>0</v>
      </c>
      <c r="CJ646" s="189">
        <f t="shared" si="317"/>
        <v>0</v>
      </c>
      <c r="CK646" s="190">
        <f t="shared" si="318"/>
        <v>0</v>
      </c>
      <c r="CL646" s="210"/>
      <c r="CM646" s="192">
        <f t="shared" si="319"/>
        <v>0</v>
      </c>
      <c r="CN646" s="215">
        <f t="shared" si="320"/>
        <v>0</v>
      </c>
      <c r="CO646" s="216">
        <f t="shared" si="321"/>
        <v>0</v>
      </c>
      <c r="CP646" s="217">
        <f t="shared" si="322"/>
        <v>0</v>
      </c>
      <c r="CR646" s="192">
        <f t="shared" si="323"/>
        <v>0</v>
      </c>
      <c r="CS646" s="215">
        <f t="shared" si="324"/>
        <v>0</v>
      </c>
      <c r="CT646" s="216">
        <f t="shared" si="325"/>
        <v>0</v>
      </c>
      <c r="CU646" s="217">
        <f t="shared" si="326"/>
        <v>0</v>
      </c>
      <c r="CW646" s="192">
        <f t="shared" si="327"/>
        <v>0</v>
      </c>
      <c r="CX646" s="215">
        <f t="shared" si="328"/>
        <v>0</v>
      </c>
      <c r="CY646" s="216">
        <f t="shared" si="329"/>
        <v>0</v>
      </c>
      <c r="CZ646" s="217">
        <f t="shared" si="330"/>
        <v>0</v>
      </c>
      <c r="DB646" s="197">
        <f t="shared" si="331"/>
        <v>0</v>
      </c>
      <c r="DC646" s="19" t="str">
        <f t="shared" si="332"/>
        <v/>
      </c>
      <c r="DD646" s="197">
        <f t="shared" si="333"/>
        <v>0</v>
      </c>
      <c r="DE646"/>
      <c r="DF646" s="197">
        <f t="shared" si="334"/>
        <v>0</v>
      </c>
      <c r="DG646" s="19" t="str">
        <f t="shared" si="335"/>
        <v/>
      </c>
      <c r="DH646" s="197">
        <f t="shared" si="336"/>
        <v>0</v>
      </c>
      <c r="DJ646" s="197">
        <f t="shared" si="337"/>
        <v>0</v>
      </c>
      <c r="DK646" s="19" t="str">
        <f t="shared" si="338"/>
        <v/>
      </c>
      <c r="DL646" s="197">
        <f t="shared" si="339"/>
        <v>0</v>
      </c>
    </row>
    <row r="647" spans="1:116" ht="15" customHeight="1" thickBot="1">
      <c r="A647" s="41"/>
      <c r="B647" s="30"/>
      <c r="C647" s="63" t="s">
        <v>64</v>
      </c>
      <c r="D647" s="354" t="str">
        <f t="shared" si="269"/>
        <v/>
      </c>
      <c r="E647" s="355"/>
      <c r="F647" s="355"/>
      <c r="G647" s="355"/>
      <c r="H647" s="355"/>
      <c r="I647" s="355"/>
      <c r="J647" s="355"/>
      <c r="K647" s="355"/>
      <c r="L647" s="355"/>
      <c r="M647" s="355"/>
      <c r="N647" s="355"/>
      <c r="O647" s="356"/>
      <c r="P647" s="261" t="str">
        <f t="shared" si="270"/>
        <v/>
      </c>
      <c r="Q647" s="261" t="str">
        <f t="shared" si="271"/>
        <v/>
      </c>
      <c r="R647" s="261" t="str">
        <f t="shared" si="272"/>
        <v/>
      </c>
      <c r="S647" s="2"/>
      <c r="T647" s="2"/>
      <c r="U647" s="2"/>
      <c r="V647" s="2"/>
      <c r="W647" s="2"/>
      <c r="X647" s="2"/>
      <c r="Y647" s="2"/>
      <c r="Z647" s="2"/>
      <c r="AA647" s="2"/>
      <c r="AB647" s="2"/>
      <c r="AC647" s="2"/>
      <c r="AD647" s="2"/>
      <c r="AG647" s="197">
        <f t="shared" si="273"/>
        <v>33</v>
      </c>
      <c r="AH647" s="210">
        <f t="shared" si="274"/>
        <v>0</v>
      </c>
      <c r="AJ647" s="188">
        <f t="shared" si="275"/>
        <v>0</v>
      </c>
      <c r="AK647" s="189">
        <f t="shared" si="276"/>
        <v>0</v>
      </c>
      <c r="AL647" s="189">
        <f t="shared" si="277"/>
        <v>0</v>
      </c>
      <c r="AM647" s="190">
        <f t="shared" si="278"/>
        <v>0</v>
      </c>
      <c r="AN647" s="210"/>
      <c r="AO647" s="188">
        <f t="shared" si="279"/>
        <v>0</v>
      </c>
      <c r="AP647" s="189">
        <f t="shared" si="280"/>
        <v>0</v>
      </c>
      <c r="AQ647" s="189">
        <f t="shared" si="281"/>
        <v>0</v>
      </c>
      <c r="AR647" s="190">
        <f t="shared" si="282"/>
        <v>0</v>
      </c>
      <c r="AT647" s="188">
        <f t="shared" si="283"/>
        <v>0</v>
      </c>
      <c r="AU647" s="189">
        <f t="shared" si="284"/>
        <v>0</v>
      </c>
      <c r="AV647" s="189">
        <f t="shared" si="285"/>
        <v>0</v>
      </c>
      <c r="AW647" s="190">
        <f t="shared" si="286"/>
        <v>0</v>
      </c>
      <c r="AY647" s="188">
        <f t="shared" si="287"/>
        <v>0</v>
      </c>
      <c r="AZ647" s="189">
        <f t="shared" si="288"/>
        <v>0</v>
      </c>
      <c r="BA647" s="189">
        <f t="shared" si="289"/>
        <v>0</v>
      </c>
      <c r="BB647" s="190">
        <f t="shared" si="290"/>
        <v>0</v>
      </c>
      <c r="BD647" s="188">
        <f t="shared" si="291"/>
        <v>0</v>
      </c>
      <c r="BE647" s="189">
        <f t="shared" si="292"/>
        <v>0</v>
      </c>
      <c r="BF647" s="189">
        <f t="shared" si="293"/>
        <v>0</v>
      </c>
      <c r="BG647" s="190">
        <f t="shared" si="294"/>
        <v>0</v>
      </c>
      <c r="BH647" s="210"/>
      <c r="BI647" s="188">
        <f t="shared" si="295"/>
        <v>0</v>
      </c>
      <c r="BJ647" s="189">
        <f t="shared" si="296"/>
        <v>0</v>
      </c>
      <c r="BK647" s="189">
        <f t="shared" si="297"/>
        <v>0</v>
      </c>
      <c r="BL647" s="190">
        <f t="shared" si="298"/>
        <v>0</v>
      </c>
      <c r="BM647" s="210"/>
      <c r="BN647" s="188">
        <f t="shared" si="299"/>
        <v>0</v>
      </c>
      <c r="BO647" s="189">
        <f t="shared" si="300"/>
        <v>0</v>
      </c>
      <c r="BP647" s="189">
        <f t="shared" si="301"/>
        <v>0</v>
      </c>
      <c r="BQ647" s="190">
        <f t="shared" si="302"/>
        <v>0</v>
      </c>
      <c r="BR647" s="210"/>
      <c r="BS647" s="188">
        <f t="shared" si="303"/>
        <v>0</v>
      </c>
      <c r="BT647" s="189">
        <f t="shared" si="304"/>
        <v>0</v>
      </c>
      <c r="BU647" s="189">
        <f t="shared" si="305"/>
        <v>0</v>
      </c>
      <c r="BV647" s="190">
        <f t="shared" si="306"/>
        <v>0</v>
      </c>
      <c r="BW647" s="210"/>
      <c r="BX647" s="188">
        <f t="shared" si="307"/>
        <v>0</v>
      </c>
      <c r="BY647" s="189">
        <f t="shared" si="308"/>
        <v>0</v>
      </c>
      <c r="BZ647" s="189">
        <f t="shared" si="309"/>
        <v>0</v>
      </c>
      <c r="CA647" s="190">
        <f t="shared" si="310"/>
        <v>0</v>
      </c>
      <c r="CB647" s="210"/>
      <c r="CC647" s="188">
        <f t="shared" si="311"/>
        <v>0</v>
      </c>
      <c r="CD647" s="189">
        <f t="shared" si="312"/>
        <v>0</v>
      </c>
      <c r="CE647" s="189">
        <f t="shared" si="313"/>
        <v>0</v>
      </c>
      <c r="CF647" s="190">
        <f t="shared" si="314"/>
        <v>0</v>
      </c>
      <c r="CG647" s="210"/>
      <c r="CH647" s="188">
        <f t="shared" si="315"/>
        <v>0</v>
      </c>
      <c r="CI647" s="189">
        <f t="shared" si="316"/>
        <v>0</v>
      </c>
      <c r="CJ647" s="189">
        <f t="shared" si="317"/>
        <v>0</v>
      </c>
      <c r="CK647" s="190">
        <f t="shared" si="318"/>
        <v>0</v>
      </c>
      <c r="CL647" s="210"/>
      <c r="CM647" s="192">
        <f t="shared" si="319"/>
        <v>0</v>
      </c>
      <c r="CN647" s="215">
        <f t="shared" si="320"/>
        <v>0</v>
      </c>
      <c r="CO647" s="216">
        <f t="shared" si="321"/>
        <v>0</v>
      </c>
      <c r="CP647" s="217">
        <f t="shared" si="322"/>
        <v>0</v>
      </c>
      <c r="CR647" s="192">
        <f t="shared" si="323"/>
        <v>0</v>
      </c>
      <c r="CS647" s="215">
        <f t="shared" si="324"/>
        <v>0</v>
      </c>
      <c r="CT647" s="216">
        <f t="shared" si="325"/>
        <v>0</v>
      </c>
      <c r="CU647" s="217">
        <f t="shared" si="326"/>
        <v>0</v>
      </c>
      <c r="CW647" s="192">
        <f t="shared" si="327"/>
        <v>0</v>
      </c>
      <c r="CX647" s="215">
        <f t="shared" si="328"/>
        <v>0</v>
      </c>
      <c r="CY647" s="216">
        <f t="shared" si="329"/>
        <v>0</v>
      </c>
      <c r="CZ647" s="217">
        <f t="shared" si="330"/>
        <v>0</v>
      </c>
      <c r="DB647" s="197">
        <f t="shared" si="331"/>
        <v>0</v>
      </c>
      <c r="DC647" s="19" t="str">
        <f t="shared" si="332"/>
        <v/>
      </c>
      <c r="DD647" s="197">
        <f t="shared" si="333"/>
        <v>0</v>
      </c>
      <c r="DE647"/>
      <c r="DF647" s="197">
        <f t="shared" si="334"/>
        <v>0</v>
      </c>
      <c r="DG647" s="19" t="str">
        <f t="shared" si="335"/>
        <v/>
      </c>
      <c r="DH647" s="197">
        <f t="shared" si="336"/>
        <v>0</v>
      </c>
      <c r="DJ647" s="197">
        <f t="shared" si="337"/>
        <v>0</v>
      </c>
      <c r="DK647" s="19" t="str">
        <f t="shared" si="338"/>
        <v/>
      </c>
      <c r="DL647" s="197">
        <f t="shared" si="339"/>
        <v>0</v>
      </c>
    </row>
    <row r="648" spans="1:116" ht="15" customHeight="1" thickBot="1">
      <c r="A648" s="41"/>
      <c r="B648" s="30"/>
      <c r="C648" s="63" t="s">
        <v>65</v>
      </c>
      <c r="D648" s="354" t="str">
        <f t="shared" si="269"/>
        <v/>
      </c>
      <c r="E648" s="355"/>
      <c r="F648" s="355"/>
      <c r="G648" s="355"/>
      <c r="H648" s="355"/>
      <c r="I648" s="355"/>
      <c r="J648" s="355"/>
      <c r="K648" s="355"/>
      <c r="L648" s="355"/>
      <c r="M648" s="355"/>
      <c r="N648" s="355"/>
      <c r="O648" s="356"/>
      <c r="P648" s="261" t="str">
        <f t="shared" si="270"/>
        <v/>
      </c>
      <c r="Q648" s="261" t="str">
        <f t="shared" si="271"/>
        <v/>
      </c>
      <c r="R648" s="261" t="str">
        <f t="shared" si="272"/>
        <v/>
      </c>
      <c r="S648" s="2"/>
      <c r="T648" s="2"/>
      <c r="U648" s="2"/>
      <c r="V648" s="2"/>
      <c r="W648" s="2"/>
      <c r="X648" s="2"/>
      <c r="Y648" s="2"/>
      <c r="Z648" s="2"/>
      <c r="AA648" s="2"/>
      <c r="AB648" s="2"/>
      <c r="AC648" s="2"/>
      <c r="AD648" s="2"/>
      <c r="AG648" s="197">
        <f t="shared" si="273"/>
        <v>33</v>
      </c>
      <c r="AH648" s="210">
        <f t="shared" si="274"/>
        <v>0</v>
      </c>
      <c r="AJ648" s="188">
        <f t="shared" si="275"/>
        <v>0</v>
      </c>
      <c r="AK648" s="189">
        <f t="shared" si="276"/>
        <v>0</v>
      </c>
      <c r="AL648" s="189">
        <f t="shared" si="277"/>
        <v>0</v>
      </c>
      <c r="AM648" s="190">
        <f t="shared" si="278"/>
        <v>0</v>
      </c>
      <c r="AN648" s="210"/>
      <c r="AO648" s="188">
        <f t="shared" si="279"/>
        <v>0</v>
      </c>
      <c r="AP648" s="189">
        <f t="shared" si="280"/>
        <v>0</v>
      </c>
      <c r="AQ648" s="189">
        <f t="shared" si="281"/>
        <v>0</v>
      </c>
      <c r="AR648" s="190">
        <f t="shared" si="282"/>
        <v>0</v>
      </c>
      <c r="AT648" s="188">
        <f t="shared" si="283"/>
        <v>0</v>
      </c>
      <c r="AU648" s="189">
        <f t="shared" si="284"/>
        <v>0</v>
      </c>
      <c r="AV648" s="189">
        <f t="shared" si="285"/>
        <v>0</v>
      </c>
      <c r="AW648" s="190">
        <f t="shared" si="286"/>
        <v>0</v>
      </c>
      <c r="AY648" s="188">
        <f t="shared" si="287"/>
        <v>0</v>
      </c>
      <c r="AZ648" s="189">
        <f t="shared" si="288"/>
        <v>0</v>
      </c>
      <c r="BA648" s="189">
        <f t="shared" si="289"/>
        <v>0</v>
      </c>
      <c r="BB648" s="190">
        <f t="shared" si="290"/>
        <v>0</v>
      </c>
      <c r="BD648" s="188">
        <f t="shared" si="291"/>
        <v>0</v>
      </c>
      <c r="BE648" s="189">
        <f t="shared" si="292"/>
        <v>0</v>
      </c>
      <c r="BF648" s="189">
        <f t="shared" si="293"/>
        <v>0</v>
      </c>
      <c r="BG648" s="190">
        <f t="shared" si="294"/>
        <v>0</v>
      </c>
      <c r="BH648" s="210"/>
      <c r="BI648" s="188">
        <f t="shared" si="295"/>
        <v>0</v>
      </c>
      <c r="BJ648" s="189">
        <f t="shared" si="296"/>
        <v>0</v>
      </c>
      <c r="BK648" s="189">
        <f t="shared" si="297"/>
        <v>0</v>
      </c>
      <c r="BL648" s="190">
        <f t="shared" si="298"/>
        <v>0</v>
      </c>
      <c r="BM648" s="210"/>
      <c r="BN648" s="188">
        <f t="shared" si="299"/>
        <v>0</v>
      </c>
      <c r="BO648" s="189">
        <f t="shared" si="300"/>
        <v>0</v>
      </c>
      <c r="BP648" s="189">
        <f t="shared" si="301"/>
        <v>0</v>
      </c>
      <c r="BQ648" s="190">
        <f t="shared" si="302"/>
        <v>0</v>
      </c>
      <c r="BR648" s="210"/>
      <c r="BS648" s="188">
        <f t="shared" si="303"/>
        <v>0</v>
      </c>
      <c r="BT648" s="189">
        <f t="shared" si="304"/>
        <v>0</v>
      </c>
      <c r="BU648" s="189">
        <f t="shared" si="305"/>
        <v>0</v>
      </c>
      <c r="BV648" s="190">
        <f t="shared" si="306"/>
        <v>0</v>
      </c>
      <c r="BW648" s="210"/>
      <c r="BX648" s="188">
        <f t="shared" si="307"/>
        <v>0</v>
      </c>
      <c r="BY648" s="189">
        <f t="shared" si="308"/>
        <v>0</v>
      </c>
      <c r="BZ648" s="189">
        <f t="shared" si="309"/>
        <v>0</v>
      </c>
      <c r="CA648" s="190">
        <f t="shared" si="310"/>
        <v>0</v>
      </c>
      <c r="CB648" s="210"/>
      <c r="CC648" s="188">
        <f t="shared" si="311"/>
        <v>0</v>
      </c>
      <c r="CD648" s="189">
        <f t="shared" si="312"/>
        <v>0</v>
      </c>
      <c r="CE648" s="189">
        <f t="shared" si="313"/>
        <v>0</v>
      </c>
      <c r="CF648" s="190">
        <f t="shared" si="314"/>
        <v>0</v>
      </c>
      <c r="CG648" s="210"/>
      <c r="CH648" s="188">
        <f t="shared" si="315"/>
        <v>0</v>
      </c>
      <c r="CI648" s="189">
        <f t="shared" si="316"/>
        <v>0</v>
      </c>
      <c r="CJ648" s="189">
        <f t="shared" si="317"/>
        <v>0</v>
      </c>
      <c r="CK648" s="190">
        <f t="shared" si="318"/>
        <v>0</v>
      </c>
      <c r="CL648" s="210"/>
      <c r="CM648" s="192">
        <f t="shared" si="319"/>
        <v>0</v>
      </c>
      <c r="CN648" s="215">
        <f t="shared" si="320"/>
        <v>0</v>
      </c>
      <c r="CO648" s="216">
        <f t="shared" si="321"/>
        <v>0</v>
      </c>
      <c r="CP648" s="217">
        <f t="shared" si="322"/>
        <v>0</v>
      </c>
      <c r="CR648" s="192">
        <f t="shared" si="323"/>
        <v>0</v>
      </c>
      <c r="CS648" s="215">
        <f t="shared" si="324"/>
        <v>0</v>
      </c>
      <c r="CT648" s="216">
        <f t="shared" si="325"/>
        <v>0</v>
      </c>
      <c r="CU648" s="217">
        <f t="shared" si="326"/>
        <v>0</v>
      </c>
      <c r="CW648" s="192">
        <f t="shared" si="327"/>
        <v>0</v>
      </c>
      <c r="CX648" s="215">
        <f t="shared" si="328"/>
        <v>0</v>
      </c>
      <c r="CY648" s="216">
        <f t="shared" si="329"/>
        <v>0</v>
      </c>
      <c r="CZ648" s="217">
        <f t="shared" si="330"/>
        <v>0</v>
      </c>
      <c r="DB648" s="197">
        <f t="shared" si="331"/>
        <v>0</v>
      </c>
      <c r="DC648" s="19" t="str">
        <f t="shared" si="332"/>
        <v/>
      </c>
      <c r="DD648" s="197">
        <f t="shared" si="333"/>
        <v>0</v>
      </c>
      <c r="DE648"/>
      <c r="DF648" s="197">
        <f t="shared" si="334"/>
        <v>0</v>
      </c>
      <c r="DG648" s="19" t="str">
        <f t="shared" si="335"/>
        <v/>
      </c>
      <c r="DH648" s="197">
        <f t="shared" si="336"/>
        <v>0</v>
      </c>
      <c r="DJ648" s="197">
        <f t="shared" si="337"/>
        <v>0</v>
      </c>
      <c r="DK648" s="19" t="str">
        <f t="shared" si="338"/>
        <v/>
      </c>
      <c r="DL648" s="197">
        <f t="shared" si="339"/>
        <v>0</v>
      </c>
    </row>
    <row r="649" spans="1:116" ht="15" customHeight="1" thickBot="1">
      <c r="A649" s="41"/>
      <c r="B649" s="30"/>
      <c r="C649" s="63" t="s">
        <v>66</v>
      </c>
      <c r="D649" s="354" t="str">
        <f t="shared" si="269"/>
        <v/>
      </c>
      <c r="E649" s="355"/>
      <c r="F649" s="355"/>
      <c r="G649" s="355"/>
      <c r="H649" s="355"/>
      <c r="I649" s="355"/>
      <c r="J649" s="355"/>
      <c r="K649" s="355"/>
      <c r="L649" s="355"/>
      <c r="M649" s="355"/>
      <c r="N649" s="355"/>
      <c r="O649" s="356"/>
      <c r="P649" s="261" t="str">
        <f t="shared" si="270"/>
        <v/>
      </c>
      <c r="Q649" s="261" t="str">
        <f t="shared" si="271"/>
        <v/>
      </c>
      <c r="R649" s="261" t="str">
        <f t="shared" si="272"/>
        <v/>
      </c>
      <c r="S649" s="2"/>
      <c r="T649" s="2"/>
      <c r="U649" s="2"/>
      <c r="V649" s="2"/>
      <c r="W649" s="2"/>
      <c r="X649" s="2"/>
      <c r="Y649" s="2"/>
      <c r="Z649" s="2"/>
      <c r="AA649" s="2"/>
      <c r="AB649" s="2"/>
      <c r="AC649" s="2"/>
      <c r="AD649" s="2"/>
      <c r="AG649" s="197">
        <f t="shared" si="273"/>
        <v>33</v>
      </c>
      <c r="AH649" s="210">
        <f t="shared" si="274"/>
        <v>0</v>
      </c>
      <c r="AJ649" s="188">
        <f t="shared" si="275"/>
        <v>0</v>
      </c>
      <c r="AK649" s="189">
        <f t="shared" si="276"/>
        <v>0</v>
      </c>
      <c r="AL649" s="189">
        <f t="shared" si="277"/>
        <v>0</v>
      </c>
      <c r="AM649" s="190">
        <f t="shared" si="278"/>
        <v>0</v>
      </c>
      <c r="AN649" s="210"/>
      <c r="AO649" s="188">
        <f t="shared" si="279"/>
        <v>0</v>
      </c>
      <c r="AP649" s="189">
        <f t="shared" si="280"/>
        <v>0</v>
      </c>
      <c r="AQ649" s="189">
        <f t="shared" si="281"/>
        <v>0</v>
      </c>
      <c r="AR649" s="190">
        <f t="shared" si="282"/>
        <v>0</v>
      </c>
      <c r="AT649" s="188">
        <f t="shared" si="283"/>
        <v>0</v>
      </c>
      <c r="AU649" s="189">
        <f t="shared" si="284"/>
        <v>0</v>
      </c>
      <c r="AV649" s="189">
        <f t="shared" si="285"/>
        <v>0</v>
      </c>
      <c r="AW649" s="190">
        <f t="shared" si="286"/>
        <v>0</v>
      </c>
      <c r="AY649" s="188">
        <f t="shared" si="287"/>
        <v>0</v>
      </c>
      <c r="AZ649" s="189">
        <f t="shared" si="288"/>
        <v>0</v>
      </c>
      <c r="BA649" s="189">
        <f t="shared" si="289"/>
        <v>0</v>
      </c>
      <c r="BB649" s="190">
        <f t="shared" si="290"/>
        <v>0</v>
      </c>
      <c r="BD649" s="188">
        <f t="shared" si="291"/>
        <v>0</v>
      </c>
      <c r="BE649" s="189">
        <f t="shared" si="292"/>
        <v>0</v>
      </c>
      <c r="BF649" s="189">
        <f t="shared" si="293"/>
        <v>0</v>
      </c>
      <c r="BG649" s="190">
        <f t="shared" si="294"/>
        <v>0</v>
      </c>
      <c r="BH649" s="210"/>
      <c r="BI649" s="188">
        <f t="shared" si="295"/>
        <v>0</v>
      </c>
      <c r="BJ649" s="189">
        <f t="shared" si="296"/>
        <v>0</v>
      </c>
      <c r="BK649" s="189">
        <f t="shared" si="297"/>
        <v>0</v>
      </c>
      <c r="BL649" s="190">
        <f t="shared" si="298"/>
        <v>0</v>
      </c>
      <c r="BM649" s="210"/>
      <c r="BN649" s="188">
        <f t="shared" si="299"/>
        <v>0</v>
      </c>
      <c r="BO649" s="189">
        <f t="shared" si="300"/>
        <v>0</v>
      </c>
      <c r="BP649" s="189">
        <f t="shared" si="301"/>
        <v>0</v>
      </c>
      <c r="BQ649" s="190">
        <f t="shared" si="302"/>
        <v>0</v>
      </c>
      <c r="BR649" s="210"/>
      <c r="BS649" s="188">
        <f t="shared" si="303"/>
        <v>0</v>
      </c>
      <c r="BT649" s="189">
        <f t="shared" si="304"/>
        <v>0</v>
      </c>
      <c r="BU649" s="189">
        <f t="shared" si="305"/>
        <v>0</v>
      </c>
      <c r="BV649" s="190">
        <f t="shared" si="306"/>
        <v>0</v>
      </c>
      <c r="BW649" s="210"/>
      <c r="BX649" s="188">
        <f t="shared" si="307"/>
        <v>0</v>
      </c>
      <c r="BY649" s="189">
        <f t="shared" si="308"/>
        <v>0</v>
      </c>
      <c r="BZ649" s="189">
        <f t="shared" si="309"/>
        <v>0</v>
      </c>
      <c r="CA649" s="190">
        <f t="shared" si="310"/>
        <v>0</v>
      </c>
      <c r="CB649" s="210"/>
      <c r="CC649" s="188">
        <f t="shared" si="311"/>
        <v>0</v>
      </c>
      <c r="CD649" s="189">
        <f t="shared" si="312"/>
        <v>0</v>
      </c>
      <c r="CE649" s="189">
        <f t="shared" si="313"/>
        <v>0</v>
      </c>
      <c r="CF649" s="190">
        <f t="shared" si="314"/>
        <v>0</v>
      </c>
      <c r="CG649" s="210"/>
      <c r="CH649" s="188">
        <f t="shared" si="315"/>
        <v>0</v>
      </c>
      <c r="CI649" s="189">
        <f t="shared" si="316"/>
        <v>0</v>
      </c>
      <c r="CJ649" s="189">
        <f t="shared" si="317"/>
        <v>0</v>
      </c>
      <c r="CK649" s="190">
        <f t="shared" si="318"/>
        <v>0</v>
      </c>
      <c r="CL649" s="210"/>
      <c r="CM649" s="192">
        <f t="shared" si="319"/>
        <v>0</v>
      </c>
      <c r="CN649" s="215">
        <f t="shared" si="320"/>
        <v>0</v>
      </c>
      <c r="CO649" s="216">
        <f t="shared" si="321"/>
        <v>0</v>
      </c>
      <c r="CP649" s="217">
        <f t="shared" si="322"/>
        <v>0</v>
      </c>
      <c r="CR649" s="192">
        <f t="shared" si="323"/>
        <v>0</v>
      </c>
      <c r="CS649" s="215">
        <f t="shared" si="324"/>
        <v>0</v>
      </c>
      <c r="CT649" s="216">
        <f t="shared" si="325"/>
        <v>0</v>
      </c>
      <c r="CU649" s="217">
        <f t="shared" si="326"/>
        <v>0</v>
      </c>
      <c r="CW649" s="192">
        <f t="shared" si="327"/>
        <v>0</v>
      </c>
      <c r="CX649" s="215">
        <f t="shared" si="328"/>
        <v>0</v>
      </c>
      <c r="CY649" s="216">
        <f t="shared" si="329"/>
        <v>0</v>
      </c>
      <c r="CZ649" s="217">
        <f t="shared" si="330"/>
        <v>0</v>
      </c>
      <c r="DB649" s="197">
        <f t="shared" si="331"/>
        <v>0</v>
      </c>
      <c r="DC649" s="19" t="str">
        <f t="shared" si="332"/>
        <v/>
      </c>
      <c r="DD649" s="197">
        <f t="shared" si="333"/>
        <v>0</v>
      </c>
      <c r="DE649"/>
      <c r="DF649" s="197">
        <f t="shared" si="334"/>
        <v>0</v>
      </c>
      <c r="DG649" s="19" t="str">
        <f t="shared" si="335"/>
        <v/>
      </c>
      <c r="DH649" s="197">
        <f t="shared" si="336"/>
        <v>0</v>
      </c>
      <c r="DJ649" s="197">
        <f t="shared" si="337"/>
        <v>0</v>
      </c>
      <c r="DK649" s="19" t="str">
        <f t="shared" si="338"/>
        <v/>
      </c>
      <c r="DL649" s="197">
        <f t="shared" si="339"/>
        <v>0</v>
      </c>
    </row>
    <row r="650" spans="1:116" ht="15" customHeight="1" thickBot="1">
      <c r="A650" s="41"/>
      <c r="B650" s="30"/>
      <c r="C650" s="63" t="s">
        <v>67</v>
      </c>
      <c r="D650" s="354" t="str">
        <f t="shared" si="269"/>
        <v/>
      </c>
      <c r="E650" s="355"/>
      <c r="F650" s="355"/>
      <c r="G650" s="355"/>
      <c r="H650" s="355"/>
      <c r="I650" s="355"/>
      <c r="J650" s="355"/>
      <c r="K650" s="355"/>
      <c r="L650" s="355"/>
      <c r="M650" s="355"/>
      <c r="N650" s="355"/>
      <c r="O650" s="356"/>
      <c r="P650" s="261" t="str">
        <f t="shared" si="270"/>
        <v/>
      </c>
      <c r="Q650" s="261" t="str">
        <f t="shared" si="271"/>
        <v/>
      </c>
      <c r="R650" s="261" t="str">
        <f t="shared" si="272"/>
        <v/>
      </c>
      <c r="S650" s="2"/>
      <c r="T650" s="2"/>
      <c r="U650" s="2"/>
      <c r="V650" s="2"/>
      <c r="W650" s="2"/>
      <c r="X650" s="2"/>
      <c r="Y650" s="2"/>
      <c r="Z650" s="2"/>
      <c r="AA650" s="2"/>
      <c r="AB650" s="2"/>
      <c r="AC650" s="2"/>
      <c r="AD650" s="2"/>
      <c r="AG650" s="197">
        <f t="shared" si="273"/>
        <v>33</v>
      </c>
      <c r="AH650" s="210">
        <f t="shared" si="274"/>
        <v>0</v>
      </c>
      <c r="AJ650" s="188">
        <f t="shared" si="275"/>
        <v>0</v>
      </c>
      <c r="AK650" s="189">
        <f t="shared" si="276"/>
        <v>0</v>
      </c>
      <c r="AL650" s="189">
        <f t="shared" si="277"/>
        <v>0</v>
      </c>
      <c r="AM650" s="190">
        <f t="shared" si="278"/>
        <v>0</v>
      </c>
      <c r="AN650" s="210"/>
      <c r="AO650" s="188">
        <f t="shared" si="279"/>
        <v>0</v>
      </c>
      <c r="AP650" s="189">
        <f t="shared" si="280"/>
        <v>0</v>
      </c>
      <c r="AQ650" s="189">
        <f t="shared" si="281"/>
        <v>0</v>
      </c>
      <c r="AR650" s="190">
        <f t="shared" si="282"/>
        <v>0</v>
      </c>
      <c r="AT650" s="188">
        <f t="shared" si="283"/>
        <v>0</v>
      </c>
      <c r="AU650" s="189">
        <f t="shared" si="284"/>
        <v>0</v>
      </c>
      <c r="AV650" s="189">
        <f t="shared" si="285"/>
        <v>0</v>
      </c>
      <c r="AW650" s="190">
        <f t="shared" si="286"/>
        <v>0</v>
      </c>
      <c r="AY650" s="188">
        <f t="shared" si="287"/>
        <v>0</v>
      </c>
      <c r="AZ650" s="189">
        <f t="shared" si="288"/>
        <v>0</v>
      </c>
      <c r="BA650" s="189">
        <f t="shared" si="289"/>
        <v>0</v>
      </c>
      <c r="BB650" s="190">
        <f t="shared" si="290"/>
        <v>0</v>
      </c>
      <c r="BD650" s="188">
        <f t="shared" si="291"/>
        <v>0</v>
      </c>
      <c r="BE650" s="189">
        <f t="shared" si="292"/>
        <v>0</v>
      </c>
      <c r="BF650" s="189">
        <f t="shared" si="293"/>
        <v>0</v>
      </c>
      <c r="BG650" s="190">
        <f t="shared" si="294"/>
        <v>0</v>
      </c>
      <c r="BH650" s="210"/>
      <c r="BI650" s="188">
        <f t="shared" si="295"/>
        <v>0</v>
      </c>
      <c r="BJ650" s="189">
        <f t="shared" si="296"/>
        <v>0</v>
      </c>
      <c r="BK650" s="189">
        <f t="shared" si="297"/>
        <v>0</v>
      </c>
      <c r="BL650" s="190">
        <f t="shared" si="298"/>
        <v>0</v>
      </c>
      <c r="BM650" s="210"/>
      <c r="BN650" s="188">
        <f t="shared" si="299"/>
        <v>0</v>
      </c>
      <c r="BO650" s="189">
        <f t="shared" si="300"/>
        <v>0</v>
      </c>
      <c r="BP650" s="189">
        <f t="shared" si="301"/>
        <v>0</v>
      </c>
      <c r="BQ650" s="190">
        <f t="shared" si="302"/>
        <v>0</v>
      </c>
      <c r="BR650" s="210"/>
      <c r="BS650" s="188">
        <f t="shared" si="303"/>
        <v>0</v>
      </c>
      <c r="BT650" s="189">
        <f t="shared" si="304"/>
        <v>0</v>
      </c>
      <c r="BU650" s="189">
        <f t="shared" si="305"/>
        <v>0</v>
      </c>
      <c r="BV650" s="190">
        <f t="shared" si="306"/>
        <v>0</v>
      </c>
      <c r="BW650" s="210"/>
      <c r="BX650" s="188">
        <f t="shared" si="307"/>
        <v>0</v>
      </c>
      <c r="BY650" s="189">
        <f t="shared" si="308"/>
        <v>0</v>
      </c>
      <c r="BZ650" s="189">
        <f t="shared" si="309"/>
        <v>0</v>
      </c>
      <c r="CA650" s="190">
        <f t="shared" si="310"/>
        <v>0</v>
      </c>
      <c r="CB650" s="210"/>
      <c r="CC650" s="188">
        <f t="shared" si="311"/>
        <v>0</v>
      </c>
      <c r="CD650" s="189">
        <f t="shared" si="312"/>
        <v>0</v>
      </c>
      <c r="CE650" s="189">
        <f t="shared" si="313"/>
        <v>0</v>
      </c>
      <c r="CF650" s="190">
        <f t="shared" si="314"/>
        <v>0</v>
      </c>
      <c r="CG650" s="210"/>
      <c r="CH650" s="188">
        <f t="shared" si="315"/>
        <v>0</v>
      </c>
      <c r="CI650" s="189">
        <f t="shared" si="316"/>
        <v>0</v>
      </c>
      <c r="CJ650" s="189">
        <f t="shared" si="317"/>
        <v>0</v>
      </c>
      <c r="CK650" s="190">
        <f t="shared" si="318"/>
        <v>0</v>
      </c>
      <c r="CL650" s="210"/>
      <c r="CM650" s="192">
        <f t="shared" si="319"/>
        <v>0</v>
      </c>
      <c r="CN650" s="215">
        <f t="shared" si="320"/>
        <v>0</v>
      </c>
      <c r="CO650" s="216">
        <f t="shared" si="321"/>
        <v>0</v>
      </c>
      <c r="CP650" s="217">
        <f t="shared" si="322"/>
        <v>0</v>
      </c>
      <c r="CR650" s="192">
        <f t="shared" si="323"/>
        <v>0</v>
      </c>
      <c r="CS650" s="215">
        <f t="shared" si="324"/>
        <v>0</v>
      </c>
      <c r="CT650" s="216">
        <f t="shared" si="325"/>
        <v>0</v>
      </c>
      <c r="CU650" s="217">
        <f t="shared" si="326"/>
        <v>0</v>
      </c>
      <c r="CW650" s="192">
        <f t="shared" si="327"/>
        <v>0</v>
      </c>
      <c r="CX650" s="215">
        <f t="shared" si="328"/>
        <v>0</v>
      </c>
      <c r="CY650" s="216">
        <f t="shared" si="329"/>
        <v>0</v>
      </c>
      <c r="CZ650" s="217">
        <f t="shared" si="330"/>
        <v>0</v>
      </c>
      <c r="DB650" s="197">
        <f t="shared" si="331"/>
        <v>0</v>
      </c>
      <c r="DC650" s="19" t="str">
        <f t="shared" si="332"/>
        <v/>
      </c>
      <c r="DD650" s="197">
        <f t="shared" si="333"/>
        <v>0</v>
      </c>
      <c r="DE650"/>
      <c r="DF650" s="197">
        <f t="shared" si="334"/>
        <v>0</v>
      </c>
      <c r="DG650" s="19" t="str">
        <f t="shared" si="335"/>
        <v/>
      </c>
      <c r="DH650" s="197">
        <f t="shared" si="336"/>
        <v>0</v>
      </c>
      <c r="DJ650" s="197">
        <f t="shared" si="337"/>
        <v>0</v>
      </c>
      <c r="DK650" s="19" t="str">
        <f t="shared" si="338"/>
        <v/>
      </c>
      <c r="DL650" s="197">
        <f t="shared" si="339"/>
        <v>0</v>
      </c>
    </row>
    <row r="651" spans="1:116" ht="15" customHeight="1" thickBot="1">
      <c r="A651" s="41"/>
      <c r="B651" s="30"/>
      <c r="C651" s="63" t="s">
        <v>68</v>
      </c>
      <c r="D651" s="354" t="str">
        <f t="shared" si="269"/>
        <v/>
      </c>
      <c r="E651" s="355"/>
      <c r="F651" s="355"/>
      <c r="G651" s="355"/>
      <c r="H651" s="355"/>
      <c r="I651" s="355"/>
      <c r="J651" s="355"/>
      <c r="K651" s="355"/>
      <c r="L651" s="355"/>
      <c r="M651" s="355"/>
      <c r="N651" s="355"/>
      <c r="O651" s="356"/>
      <c r="P651" s="261" t="str">
        <f t="shared" si="270"/>
        <v/>
      </c>
      <c r="Q651" s="261" t="str">
        <f t="shared" si="271"/>
        <v/>
      </c>
      <c r="R651" s="261" t="str">
        <f t="shared" si="272"/>
        <v/>
      </c>
      <c r="S651" s="2"/>
      <c r="T651" s="2"/>
      <c r="U651" s="2"/>
      <c r="V651" s="2"/>
      <c r="W651" s="2"/>
      <c r="X651" s="2"/>
      <c r="Y651" s="2"/>
      <c r="Z651" s="2"/>
      <c r="AA651" s="2"/>
      <c r="AB651" s="2"/>
      <c r="AC651" s="2"/>
      <c r="AD651" s="2"/>
      <c r="AG651" s="197">
        <f t="shared" si="273"/>
        <v>33</v>
      </c>
      <c r="AH651" s="210">
        <f t="shared" si="274"/>
        <v>0</v>
      </c>
      <c r="AJ651" s="188">
        <f t="shared" si="275"/>
        <v>0</v>
      </c>
      <c r="AK651" s="189">
        <f t="shared" si="276"/>
        <v>0</v>
      </c>
      <c r="AL651" s="189">
        <f t="shared" si="277"/>
        <v>0</v>
      </c>
      <c r="AM651" s="190">
        <f t="shared" si="278"/>
        <v>0</v>
      </c>
      <c r="AN651" s="210"/>
      <c r="AO651" s="188">
        <f t="shared" si="279"/>
        <v>0</v>
      </c>
      <c r="AP651" s="189">
        <f t="shared" si="280"/>
        <v>0</v>
      </c>
      <c r="AQ651" s="189">
        <f t="shared" si="281"/>
        <v>0</v>
      </c>
      <c r="AR651" s="190">
        <f t="shared" si="282"/>
        <v>0</v>
      </c>
      <c r="AT651" s="188">
        <f t="shared" si="283"/>
        <v>0</v>
      </c>
      <c r="AU651" s="189">
        <f t="shared" si="284"/>
        <v>0</v>
      </c>
      <c r="AV651" s="189">
        <f t="shared" si="285"/>
        <v>0</v>
      </c>
      <c r="AW651" s="190">
        <f t="shared" si="286"/>
        <v>0</v>
      </c>
      <c r="AY651" s="188">
        <f t="shared" si="287"/>
        <v>0</v>
      </c>
      <c r="AZ651" s="189">
        <f t="shared" si="288"/>
        <v>0</v>
      </c>
      <c r="BA651" s="189">
        <f t="shared" si="289"/>
        <v>0</v>
      </c>
      <c r="BB651" s="190">
        <f t="shared" si="290"/>
        <v>0</v>
      </c>
      <c r="BD651" s="188">
        <f t="shared" si="291"/>
        <v>0</v>
      </c>
      <c r="BE651" s="189">
        <f t="shared" si="292"/>
        <v>0</v>
      </c>
      <c r="BF651" s="189">
        <f t="shared" si="293"/>
        <v>0</v>
      </c>
      <c r="BG651" s="190">
        <f t="shared" si="294"/>
        <v>0</v>
      </c>
      <c r="BH651" s="210"/>
      <c r="BI651" s="188">
        <f t="shared" si="295"/>
        <v>0</v>
      </c>
      <c r="BJ651" s="189">
        <f t="shared" si="296"/>
        <v>0</v>
      </c>
      <c r="BK651" s="189">
        <f t="shared" si="297"/>
        <v>0</v>
      </c>
      <c r="BL651" s="190">
        <f t="shared" si="298"/>
        <v>0</v>
      </c>
      <c r="BM651" s="210"/>
      <c r="BN651" s="188">
        <f t="shared" si="299"/>
        <v>0</v>
      </c>
      <c r="BO651" s="189">
        <f t="shared" si="300"/>
        <v>0</v>
      </c>
      <c r="BP651" s="189">
        <f t="shared" si="301"/>
        <v>0</v>
      </c>
      <c r="BQ651" s="190">
        <f t="shared" si="302"/>
        <v>0</v>
      </c>
      <c r="BR651" s="210"/>
      <c r="BS651" s="188">
        <f t="shared" si="303"/>
        <v>0</v>
      </c>
      <c r="BT651" s="189">
        <f t="shared" si="304"/>
        <v>0</v>
      </c>
      <c r="BU651" s="189">
        <f t="shared" si="305"/>
        <v>0</v>
      </c>
      <c r="BV651" s="190">
        <f t="shared" si="306"/>
        <v>0</v>
      </c>
      <c r="BW651" s="210"/>
      <c r="BX651" s="188">
        <f t="shared" si="307"/>
        <v>0</v>
      </c>
      <c r="BY651" s="189">
        <f t="shared" si="308"/>
        <v>0</v>
      </c>
      <c r="BZ651" s="189">
        <f t="shared" si="309"/>
        <v>0</v>
      </c>
      <c r="CA651" s="190">
        <f t="shared" si="310"/>
        <v>0</v>
      </c>
      <c r="CB651" s="210"/>
      <c r="CC651" s="188">
        <f t="shared" si="311"/>
        <v>0</v>
      </c>
      <c r="CD651" s="189">
        <f t="shared" si="312"/>
        <v>0</v>
      </c>
      <c r="CE651" s="189">
        <f t="shared" si="313"/>
        <v>0</v>
      </c>
      <c r="CF651" s="190">
        <f t="shared" si="314"/>
        <v>0</v>
      </c>
      <c r="CG651" s="210"/>
      <c r="CH651" s="188">
        <f t="shared" si="315"/>
        <v>0</v>
      </c>
      <c r="CI651" s="189">
        <f t="shared" si="316"/>
        <v>0</v>
      </c>
      <c r="CJ651" s="189">
        <f t="shared" si="317"/>
        <v>0</v>
      </c>
      <c r="CK651" s="190">
        <f t="shared" si="318"/>
        <v>0</v>
      </c>
      <c r="CL651" s="210"/>
      <c r="CM651" s="192">
        <f t="shared" si="319"/>
        <v>0</v>
      </c>
      <c r="CN651" s="215">
        <f t="shared" si="320"/>
        <v>0</v>
      </c>
      <c r="CO651" s="216">
        <f t="shared" si="321"/>
        <v>0</v>
      </c>
      <c r="CP651" s="217">
        <f t="shared" si="322"/>
        <v>0</v>
      </c>
      <c r="CR651" s="192">
        <f t="shared" si="323"/>
        <v>0</v>
      </c>
      <c r="CS651" s="215">
        <f t="shared" si="324"/>
        <v>0</v>
      </c>
      <c r="CT651" s="216">
        <f t="shared" si="325"/>
        <v>0</v>
      </c>
      <c r="CU651" s="217">
        <f t="shared" si="326"/>
        <v>0</v>
      </c>
      <c r="CW651" s="192">
        <f t="shared" si="327"/>
        <v>0</v>
      </c>
      <c r="CX651" s="215">
        <f t="shared" si="328"/>
        <v>0</v>
      </c>
      <c r="CY651" s="216">
        <f t="shared" si="329"/>
        <v>0</v>
      </c>
      <c r="CZ651" s="217">
        <f t="shared" si="330"/>
        <v>0</v>
      </c>
      <c r="DB651" s="197">
        <f t="shared" si="331"/>
        <v>0</v>
      </c>
      <c r="DC651" s="19" t="str">
        <f t="shared" si="332"/>
        <v/>
      </c>
      <c r="DD651" s="197">
        <f t="shared" si="333"/>
        <v>0</v>
      </c>
      <c r="DE651"/>
      <c r="DF651" s="197">
        <f t="shared" si="334"/>
        <v>0</v>
      </c>
      <c r="DG651" s="19" t="str">
        <f t="shared" si="335"/>
        <v/>
      </c>
      <c r="DH651" s="197">
        <f t="shared" si="336"/>
        <v>0</v>
      </c>
      <c r="DJ651" s="197">
        <f t="shared" si="337"/>
        <v>0</v>
      </c>
      <c r="DK651" s="19" t="str">
        <f t="shared" si="338"/>
        <v/>
      </c>
      <c r="DL651" s="197">
        <f t="shared" si="339"/>
        <v>0</v>
      </c>
    </row>
    <row r="652" spans="1:116" ht="15" customHeight="1" thickBot="1">
      <c r="A652" s="41"/>
      <c r="B652" s="30"/>
      <c r="C652" s="63" t="s">
        <v>69</v>
      </c>
      <c r="D652" s="354" t="str">
        <f t="shared" si="269"/>
        <v/>
      </c>
      <c r="E652" s="355"/>
      <c r="F652" s="355"/>
      <c r="G652" s="355"/>
      <c r="H652" s="355"/>
      <c r="I652" s="355"/>
      <c r="J652" s="355"/>
      <c r="K652" s="355"/>
      <c r="L652" s="355"/>
      <c r="M652" s="355"/>
      <c r="N652" s="355"/>
      <c r="O652" s="356"/>
      <c r="P652" s="261" t="str">
        <f t="shared" si="270"/>
        <v/>
      </c>
      <c r="Q652" s="261" t="str">
        <f t="shared" si="271"/>
        <v/>
      </c>
      <c r="R652" s="261" t="str">
        <f t="shared" si="272"/>
        <v/>
      </c>
      <c r="S652" s="2"/>
      <c r="T652" s="2"/>
      <c r="U652" s="2"/>
      <c r="V652" s="2"/>
      <c r="W652" s="2"/>
      <c r="X652" s="2"/>
      <c r="Y652" s="2"/>
      <c r="Z652" s="2"/>
      <c r="AA652" s="2"/>
      <c r="AB652" s="2"/>
      <c r="AC652" s="2"/>
      <c r="AD652" s="2"/>
      <c r="AG652" s="197">
        <f t="shared" si="273"/>
        <v>33</v>
      </c>
      <c r="AH652" s="210">
        <f t="shared" si="274"/>
        <v>0</v>
      </c>
      <c r="AJ652" s="188">
        <f t="shared" si="275"/>
        <v>0</v>
      </c>
      <c r="AK652" s="189">
        <f t="shared" si="276"/>
        <v>0</v>
      </c>
      <c r="AL652" s="189">
        <f t="shared" si="277"/>
        <v>0</v>
      </c>
      <c r="AM652" s="190">
        <f t="shared" si="278"/>
        <v>0</v>
      </c>
      <c r="AN652" s="210"/>
      <c r="AO652" s="188">
        <f t="shared" si="279"/>
        <v>0</v>
      </c>
      <c r="AP652" s="189">
        <f t="shared" si="280"/>
        <v>0</v>
      </c>
      <c r="AQ652" s="189">
        <f t="shared" si="281"/>
        <v>0</v>
      </c>
      <c r="AR652" s="190">
        <f t="shared" si="282"/>
        <v>0</v>
      </c>
      <c r="AT652" s="188">
        <f t="shared" si="283"/>
        <v>0</v>
      </c>
      <c r="AU652" s="189">
        <f t="shared" si="284"/>
        <v>0</v>
      </c>
      <c r="AV652" s="189">
        <f t="shared" si="285"/>
        <v>0</v>
      </c>
      <c r="AW652" s="190">
        <f t="shared" si="286"/>
        <v>0</v>
      </c>
      <c r="AY652" s="188">
        <f t="shared" si="287"/>
        <v>0</v>
      </c>
      <c r="AZ652" s="189">
        <f t="shared" si="288"/>
        <v>0</v>
      </c>
      <c r="BA652" s="189">
        <f t="shared" si="289"/>
        <v>0</v>
      </c>
      <c r="BB652" s="190">
        <f t="shared" si="290"/>
        <v>0</v>
      </c>
      <c r="BD652" s="188">
        <f t="shared" si="291"/>
        <v>0</v>
      </c>
      <c r="BE652" s="189">
        <f t="shared" si="292"/>
        <v>0</v>
      </c>
      <c r="BF652" s="189">
        <f t="shared" si="293"/>
        <v>0</v>
      </c>
      <c r="BG652" s="190">
        <f t="shared" si="294"/>
        <v>0</v>
      </c>
      <c r="BH652" s="210"/>
      <c r="BI652" s="188">
        <f t="shared" si="295"/>
        <v>0</v>
      </c>
      <c r="BJ652" s="189">
        <f t="shared" si="296"/>
        <v>0</v>
      </c>
      <c r="BK652" s="189">
        <f t="shared" si="297"/>
        <v>0</v>
      </c>
      <c r="BL652" s="190">
        <f t="shared" si="298"/>
        <v>0</v>
      </c>
      <c r="BM652" s="210"/>
      <c r="BN652" s="188">
        <f t="shared" si="299"/>
        <v>0</v>
      </c>
      <c r="BO652" s="189">
        <f t="shared" si="300"/>
        <v>0</v>
      </c>
      <c r="BP652" s="189">
        <f t="shared" si="301"/>
        <v>0</v>
      </c>
      <c r="BQ652" s="190">
        <f t="shared" si="302"/>
        <v>0</v>
      </c>
      <c r="BR652" s="210"/>
      <c r="BS652" s="188">
        <f t="shared" si="303"/>
        <v>0</v>
      </c>
      <c r="BT652" s="189">
        <f t="shared" si="304"/>
        <v>0</v>
      </c>
      <c r="BU652" s="189">
        <f t="shared" si="305"/>
        <v>0</v>
      </c>
      <c r="BV652" s="190">
        <f t="shared" si="306"/>
        <v>0</v>
      </c>
      <c r="BW652" s="210"/>
      <c r="BX652" s="188">
        <f t="shared" si="307"/>
        <v>0</v>
      </c>
      <c r="BY652" s="189">
        <f t="shared" si="308"/>
        <v>0</v>
      </c>
      <c r="BZ652" s="189">
        <f t="shared" si="309"/>
        <v>0</v>
      </c>
      <c r="CA652" s="190">
        <f t="shared" si="310"/>
        <v>0</v>
      </c>
      <c r="CB652" s="210"/>
      <c r="CC652" s="188">
        <f t="shared" si="311"/>
        <v>0</v>
      </c>
      <c r="CD652" s="189">
        <f t="shared" si="312"/>
        <v>0</v>
      </c>
      <c r="CE652" s="189">
        <f t="shared" si="313"/>
        <v>0</v>
      </c>
      <c r="CF652" s="190">
        <f t="shared" si="314"/>
        <v>0</v>
      </c>
      <c r="CG652" s="210"/>
      <c r="CH652" s="188">
        <f t="shared" si="315"/>
        <v>0</v>
      </c>
      <c r="CI652" s="189">
        <f t="shared" si="316"/>
        <v>0</v>
      </c>
      <c r="CJ652" s="189">
        <f t="shared" si="317"/>
        <v>0</v>
      </c>
      <c r="CK652" s="190">
        <f t="shared" si="318"/>
        <v>0</v>
      </c>
      <c r="CL652" s="210"/>
      <c r="CM652" s="192">
        <f t="shared" si="319"/>
        <v>0</v>
      </c>
      <c r="CN652" s="215">
        <f t="shared" si="320"/>
        <v>0</v>
      </c>
      <c r="CO652" s="216">
        <f t="shared" si="321"/>
        <v>0</v>
      </c>
      <c r="CP652" s="217">
        <f t="shared" si="322"/>
        <v>0</v>
      </c>
      <c r="CR652" s="192">
        <f t="shared" si="323"/>
        <v>0</v>
      </c>
      <c r="CS652" s="215">
        <f t="shared" si="324"/>
        <v>0</v>
      </c>
      <c r="CT652" s="216">
        <f t="shared" si="325"/>
        <v>0</v>
      </c>
      <c r="CU652" s="217">
        <f t="shared" si="326"/>
        <v>0</v>
      </c>
      <c r="CW652" s="192">
        <f t="shared" si="327"/>
        <v>0</v>
      </c>
      <c r="CX652" s="215">
        <f t="shared" si="328"/>
        <v>0</v>
      </c>
      <c r="CY652" s="216">
        <f t="shared" si="329"/>
        <v>0</v>
      </c>
      <c r="CZ652" s="217">
        <f t="shared" si="330"/>
        <v>0</v>
      </c>
      <c r="DB652" s="197">
        <f t="shared" si="331"/>
        <v>0</v>
      </c>
      <c r="DC652" s="19" t="str">
        <f t="shared" si="332"/>
        <v/>
      </c>
      <c r="DD652" s="197">
        <f t="shared" si="333"/>
        <v>0</v>
      </c>
      <c r="DE652"/>
      <c r="DF652" s="197">
        <f t="shared" si="334"/>
        <v>0</v>
      </c>
      <c r="DG652" s="19" t="str">
        <f t="shared" si="335"/>
        <v/>
      </c>
      <c r="DH652" s="197">
        <f t="shared" si="336"/>
        <v>0</v>
      </c>
      <c r="DJ652" s="197">
        <f t="shared" si="337"/>
        <v>0</v>
      </c>
      <c r="DK652" s="19" t="str">
        <f t="shared" si="338"/>
        <v/>
      </c>
      <c r="DL652" s="197">
        <f t="shared" si="339"/>
        <v>0</v>
      </c>
    </row>
    <row r="653" spans="1:116" ht="15" customHeight="1" thickBot="1">
      <c r="A653" s="41"/>
      <c r="B653" s="30"/>
      <c r="C653" s="63" t="s">
        <v>70</v>
      </c>
      <c r="D653" s="354" t="str">
        <f t="shared" si="269"/>
        <v/>
      </c>
      <c r="E653" s="355"/>
      <c r="F653" s="355"/>
      <c r="G653" s="355"/>
      <c r="H653" s="355"/>
      <c r="I653" s="355"/>
      <c r="J653" s="355"/>
      <c r="K653" s="355"/>
      <c r="L653" s="355"/>
      <c r="M653" s="355"/>
      <c r="N653" s="355"/>
      <c r="O653" s="356"/>
      <c r="P653" s="261" t="str">
        <f t="shared" si="270"/>
        <v/>
      </c>
      <c r="Q653" s="261" t="str">
        <f t="shared" si="271"/>
        <v/>
      </c>
      <c r="R653" s="261" t="str">
        <f t="shared" si="272"/>
        <v/>
      </c>
      <c r="S653" s="2"/>
      <c r="T653" s="2"/>
      <c r="U653" s="2"/>
      <c r="V653" s="2"/>
      <c r="W653" s="2"/>
      <c r="X653" s="2"/>
      <c r="Y653" s="2"/>
      <c r="Z653" s="2"/>
      <c r="AA653" s="2"/>
      <c r="AB653" s="2"/>
      <c r="AC653" s="2"/>
      <c r="AD653" s="2"/>
      <c r="AG653" s="197">
        <f t="shared" si="273"/>
        <v>33</v>
      </c>
      <c r="AH653" s="210">
        <f t="shared" si="274"/>
        <v>0</v>
      </c>
      <c r="AJ653" s="188">
        <f t="shared" si="275"/>
        <v>0</v>
      </c>
      <c r="AK653" s="189">
        <f t="shared" si="276"/>
        <v>0</v>
      </c>
      <c r="AL653" s="189">
        <f t="shared" si="277"/>
        <v>0</v>
      </c>
      <c r="AM653" s="190">
        <f t="shared" si="278"/>
        <v>0</v>
      </c>
      <c r="AN653" s="210"/>
      <c r="AO653" s="188">
        <f t="shared" si="279"/>
        <v>0</v>
      </c>
      <c r="AP653" s="189">
        <f t="shared" si="280"/>
        <v>0</v>
      </c>
      <c r="AQ653" s="189">
        <f t="shared" si="281"/>
        <v>0</v>
      </c>
      <c r="AR653" s="190">
        <f t="shared" si="282"/>
        <v>0</v>
      </c>
      <c r="AT653" s="188">
        <f t="shared" si="283"/>
        <v>0</v>
      </c>
      <c r="AU653" s="189">
        <f t="shared" si="284"/>
        <v>0</v>
      </c>
      <c r="AV653" s="189">
        <f t="shared" si="285"/>
        <v>0</v>
      </c>
      <c r="AW653" s="190">
        <f t="shared" si="286"/>
        <v>0</v>
      </c>
      <c r="AY653" s="188">
        <f t="shared" si="287"/>
        <v>0</v>
      </c>
      <c r="AZ653" s="189">
        <f t="shared" si="288"/>
        <v>0</v>
      </c>
      <c r="BA653" s="189">
        <f t="shared" si="289"/>
        <v>0</v>
      </c>
      <c r="BB653" s="190">
        <f t="shared" si="290"/>
        <v>0</v>
      </c>
      <c r="BD653" s="188">
        <f t="shared" si="291"/>
        <v>0</v>
      </c>
      <c r="BE653" s="189">
        <f t="shared" si="292"/>
        <v>0</v>
      </c>
      <c r="BF653" s="189">
        <f t="shared" si="293"/>
        <v>0</v>
      </c>
      <c r="BG653" s="190">
        <f t="shared" si="294"/>
        <v>0</v>
      </c>
      <c r="BH653" s="210"/>
      <c r="BI653" s="188">
        <f t="shared" si="295"/>
        <v>0</v>
      </c>
      <c r="BJ653" s="189">
        <f t="shared" si="296"/>
        <v>0</v>
      </c>
      <c r="BK653" s="189">
        <f t="shared" si="297"/>
        <v>0</v>
      </c>
      <c r="BL653" s="190">
        <f t="shared" si="298"/>
        <v>0</v>
      </c>
      <c r="BM653" s="210"/>
      <c r="BN653" s="188">
        <f t="shared" si="299"/>
        <v>0</v>
      </c>
      <c r="BO653" s="189">
        <f t="shared" si="300"/>
        <v>0</v>
      </c>
      <c r="BP653" s="189">
        <f t="shared" si="301"/>
        <v>0</v>
      </c>
      <c r="BQ653" s="190">
        <f t="shared" si="302"/>
        <v>0</v>
      </c>
      <c r="BR653" s="210"/>
      <c r="BS653" s="188">
        <f t="shared" si="303"/>
        <v>0</v>
      </c>
      <c r="BT653" s="189">
        <f t="shared" si="304"/>
        <v>0</v>
      </c>
      <c r="BU653" s="189">
        <f t="shared" si="305"/>
        <v>0</v>
      </c>
      <c r="BV653" s="190">
        <f t="shared" si="306"/>
        <v>0</v>
      </c>
      <c r="BW653" s="210"/>
      <c r="BX653" s="188">
        <f t="shared" si="307"/>
        <v>0</v>
      </c>
      <c r="BY653" s="189">
        <f t="shared" si="308"/>
        <v>0</v>
      </c>
      <c r="BZ653" s="189">
        <f t="shared" si="309"/>
        <v>0</v>
      </c>
      <c r="CA653" s="190">
        <f t="shared" si="310"/>
        <v>0</v>
      </c>
      <c r="CB653" s="210"/>
      <c r="CC653" s="188">
        <f t="shared" si="311"/>
        <v>0</v>
      </c>
      <c r="CD653" s="189">
        <f t="shared" si="312"/>
        <v>0</v>
      </c>
      <c r="CE653" s="189">
        <f t="shared" si="313"/>
        <v>0</v>
      </c>
      <c r="CF653" s="190">
        <f t="shared" si="314"/>
        <v>0</v>
      </c>
      <c r="CG653" s="210"/>
      <c r="CH653" s="188">
        <f t="shared" si="315"/>
        <v>0</v>
      </c>
      <c r="CI653" s="189">
        <f t="shared" si="316"/>
        <v>0</v>
      </c>
      <c r="CJ653" s="189">
        <f t="shared" si="317"/>
        <v>0</v>
      </c>
      <c r="CK653" s="190">
        <f t="shared" si="318"/>
        <v>0</v>
      </c>
      <c r="CL653" s="210"/>
      <c r="CM653" s="192">
        <f t="shared" si="319"/>
        <v>0</v>
      </c>
      <c r="CN653" s="215">
        <f t="shared" si="320"/>
        <v>0</v>
      </c>
      <c r="CO653" s="216">
        <f t="shared" si="321"/>
        <v>0</v>
      </c>
      <c r="CP653" s="217">
        <f t="shared" si="322"/>
        <v>0</v>
      </c>
      <c r="CR653" s="192">
        <f t="shared" si="323"/>
        <v>0</v>
      </c>
      <c r="CS653" s="215">
        <f t="shared" si="324"/>
        <v>0</v>
      </c>
      <c r="CT653" s="216">
        <f t="shared" si="325"/>
        <v>0</v>
      </c>
      <c r="CU653" s="217">
        <f t="shared" si="326"/>
        <v>0</v>
      </c>
      <c r="CW653" s="192">
        <f t="shared" si="327"/>
        <v>0</v>
      </c>
      <c r="CX653" s="215">
        <f t="shared" si="328"/>
        <v>0</v>
      </c>
      <c r="CY653" s="216">
        <f t="shared" si="329"/>
        <v>0</v>
      </c>
      <c r="CZ653" s="217">
        <f t="shared" si="330"/>
        <v>0</v>
      </c>
      <c r="DB653" s="197">
        <f t="shared" si="331"/>
        <v>0</v>
      </c>
      <c r="DC653" s="19" t="str">
        <f t="shared" si="332"/>
        <v/>
      </c>
      <c r="DD653" s="197">
        <f t="shared" si="333"/>
        <v>0</v>
      </c>
      <c r="DE653"/>
      <c r="DF653" s="197">
        <f t="shared" si="334"/>
        <v>0</v>
      </c>
      <c r="DG653" s="19" t="str">
        <f t="shared" si="335"/>
        <v/>
      </c>
      <c r="DH653" s="197">
        <f t="shared" si="336"/>
        <v>0</v>
      </c>
      <c r="DJ653" s="197">
        <f t="shared" si="337"/>
        <v>0</v>
      </c>
      <c r="DK653" s="19" t="str">
        <f t="shared" si="338"/>
        <v/>
      </c>
      <c r="DL653" s="197">
        <f t="shared" si="339"/>
        <v>0</v>
      </c>
    </row>
    <row r="654" spans="1:116" ht="15" customHeight="1" thickBot="1">
      <c r="A654" s="41"/>
      <c r="B654" s="30"/>
      <c r="C654" s="63" t="s">
        <v>71</v>
      </c>
      <c r="D654" s="354" t="str">
        <f t="shared" si="269"/>
        <v/>
      </c>
      <c r="E654" s="355"/>
      <c r="F654" s="355"/>
      <c r="G654" s="355"/>
      <c r="H654" s="355"/>
      <c r="I654" s="355"/>
      <c r="J654" s="355"/>
      <c r="K654" s="355"/>
      <c r="L654" s="355"/>
      <c r="M654" s="355"/>
      <c r="N654" s="355"/>
      <c r="O654" s="356"/>
      <c r="P654" s="261" t="str">
        <f t="shared" si="270"/>
        <v/>
      </c>
      <c r="Q654" s="261" t="str">
        <f t="shared" si="271"/>
        <v/>
      </c>
      <c r="R654" s="261" t="str">
        <f t="shared" si="272"/>
        <v/>
      </c>
      <c r="S654" s="2"/>
      <c r="T654" s="2"/>
      <c r="U654" s="2"/>
      <c r="V654" s="2"/>
      <c r="W654" s="2"/>
      <c r="X654" s="2"/>
      <c r="Y654" s="2"/>
      <c r="Z654" s="2"/>
      <c r="AA654" s="2"/>
      <c r="AB654" s="2"/>
      <c r="AC654" s="2"/>
      <c r="AD654" s="2"/>
      <c r="AG654" s="197">
        <f t="shared" si="273"/>
        <v>33</v>
      </c>
      <c r="AH654" s="210">
        <f t="shared" si="274"/>
        <v>0</v>
      </c>
      <c r="AJ654" s="188">
        <f t="shared" si="275"/>
        <v>0</v>
      </c>
      <c r="AK654" s="189">
        <f t="shared" si="276"/>
        <v>0</v>
      </c>
      <c r="AL654" s="189">
        <f t="shared" si="277"/>
        <v>0</v>
      </c>
      <c r="AM654" s="190">
        <f t="shared" si="278"/>
        <v>0</v>
      </c>
      <c r="AN654" s="210"/>
      <c r="AO654" s="188">
        <f t="shared" si="279"/>
        <v>0</v>
      </c>
      <c r="AP654" s="189">
        <f t="shared" si="280"/>
        <v>0</v>
      </c>
      <c r="AQ654" s="189">
        <f t="shared" si="281"/>
        <v>0</v>
      </c>
      <c r="AR654" s="190">
        <f t="shared" si="282"/>
        <v>0</v>
      </c>
      <c r="AT654" s="188">
        <f t="shared" si="283"/>
        <v>0</v>
      </c>
      <c r="AU654" s="189">
        <f t="shared" si="284"/>
        <v>0</v>
      </c>
      <c r="AV654" s="189">
        <f t="shared" si="285"/>
        <v>0</v>
      </c>
      <c r="AW654" s="190">
        <f t="shared" si="286"/>
        <v>0</v>
      </c>
      <c r="AY654" s="188">
        <f t="shared" si="287"/>
        <v>0</v>
      </c>
      <c r="AZ654" s="189">
        <f t="shared" si="288"/>
        <v>0</v>
      </c>
      <c r="BA654" s="189">
        <f t="shared" si="289"/>
        <v>0</v>
      </c>
      <c r="BB654" s="190">
        <f t="shared" si="290"/>
        <v>0</v>
      </c>
      <c r="BD654" s="188">
        <f t="shared" si="291"/>
        <v>0</v>
      </c>
      <c r="BE654" s="189">
        <f t="shared" si="292"/>
        <v>0</v>
      </c>
      <c r="BF654" s="189">
        <f t="shared" si="293"/>
        <v>0</v>
      </c>
      <c r="BG654" s="190">
        <f t="shared" si="294"/>
        <v>0</v>
      </c>
      <c r="BH654" s="210"/>
      <c r="BI654" s="188">
        <f t="shared" si="295"/>
        <v>0</v>
      </c>
      <c r="BJ654" s="189">
        <f t="shared" si="296"/>
        <v>0</v>
      </c>
      <c r="BK654" s="189">
        <f t="shared" si="297"/>
        <v>0</v>
      </c>
      <c r="BL654" s="190">
        <f t="shared" si="298"/>
        <v>0</v>
      </c>
      <c r="BM654" s="210"/>
      <c r="BN654" s="188">
        <f t="shared" si="299"/>
        <v>0</v>
      </c>
      <c r="BO654" s="189">
        <f t="shared" si="300"/>
        <v>0</v>
      </c>
      <c r="BP654" s="189">
        <f t="shared" si="301"/>
        <v>0</v>
      </c>
      <c r="BQ654" s="190">
        <f t="shared" si="302"/>
        <v>0</v>
      </c>
      <c r="BR654" s="210"/>
      <c r="BS654" s="188">
        <f t="shared" si="303"/>
        <v>0</v>
      </c>
      <c r="BT654" s="189">
        <f t="shared" si="304"/>
        <v>0</v>
      </c>
      <c r="BU654" s="189">
        <f t="shared" si="305"/>
        <v>0</v>
      </c>
      <c r="BV654" s="190">
        <f t="shared" si="306"/>
        <v>0</v>
      </c>
      <c r="BW654" s="210"/>
      <c r="BX654" s="188">
        <f t="shared" si="307"/>
        <v>0</v>
      </c>
      <c r="BY654" s="189">
        <f t="shared" si="308"/>
        <v>0</v>
      </c>
      <c r="BZ654" s="189">
        <f t="shared" si="309"/>
        <v>0</v>
      </c>
      <c r="CA654" s="190">
        <f t="shared" si="310"/>
        <v>0</v>
      </c>
      <c r="CB654" s="210"/>
      <c r="CC654" s="188">
        <f t="shared" si="311"/>
        <v>0</v>
      </c>
      <c r="CD654" s="189">
        <f t="shared" si="312"/>
        <v>0</v>
      </c>
      <c r="CE654" s="189">
        <f t="shared" si="313"/>
        <v>0</v>
      </c>
      <c r="CF654" s="190">
        <f t="shared" si="314"/>
        <v>0</v>
      </c>
      <c r="CG654" s="210"/>
      <c r="CH654" s="188">
        <f t="shared" si="315"/>
        <v>0</v>
      </c>
      <c r="CI654" s="189">
        <f t="shared" si="316"/>
        <v>0</v>
      </c>
      <c r="CJ654" s="189">
        <f t="shared" si="317"/>
        <v>0</v>
      </c>
      <c r="CK654" s="190">
        <f t="shared" si="318"/>
        <v>0</v>
      </c>
      <c r="CL654" s="210"/>
      <c r="CM654" s="192">
        <f t="shared" si="319"/>
        <v>0</v>
      </c>
      <c r="CN654" s="215">
        <f t="shared" si="320"/>
        <v>0</v>
      </c>
      <c r="CO654" s="216">
        <f t="shared" si="321"/>
        <v>0</v>
      </c>
      <c r="CP654" s="217">
        <f t="shared" si="322"/>
        <v>0</v>
      </c>
      <c r="CR654" s="192">
        <f t="shared" si="323"/>
        <v>0</v>
      </c>
      <c r="CS654" s="215">
        <f t="shared" si="324"/>
        <v>0</v>
      </c>
      <c r="CT654" s="216">
        <f t="shared" si="325"/>
        <v>0</v>
      </c>
      <c r="CU654" s="217">
        <f t="shared" si="326"/>
        <v>0</v>
      </c>
      <c r="CW654" s="192">
        <f t="shared" si="327"/>
        <v>0</v>
      </c>
      <c r="CX654" s="215">
        <f t="shared" si="328"/>
        <v>0</v>
      </c>
      <c r="CY654" s="216">
        <f t="shared" si="329"/>
        <v>0</v>
      </c>
      <c r="CZ654" s="217">
        <f t="shared" si="330"/>
        <v>0</v>
      </c>
      <c r="DB654" s="197">
        <f t="shared" si="331"/>
        <v>0</v>
      </c>
      <c r="DC654" s="19" t="str">
        <f t="shared" si="332"/>
        <v/>
      </c>
      <c r="DD654" s="197">
        <f t="shared" si="333"/>
        <v>0</v>
      </c>
      <c r="DE654"/>
      <c r="DF654" s="197">
        <f t="shared" si="334"/>
        <v>0</v>
      </c>
      <c r="DG654" s="19" t="str">
        <f t="shared" si="335"/>
        <v/>
      </c>
      <c r="DH654" s="197">
        <f t="shared" si="336"/>
        <v>0</v>
      </c>
      <c r="DJ654" s="197">
        <f t="shared" si="337"/>
        <v>0</v>
      </c>
      <c r="DK654" s="19" t="str">
        <f t="shared" si="338"/>
        <v/>
      </c>
      <c r="DL654" s="197">
        <f t="shared" si="339"/>
        <v>0</v>
      </c>
    </row>
    <row r="655" spans="1:116" ht="15" customHeight="1" thickBot="1">
      <c r="A655" s="41"/>
      <c r="B655" s="30"/>
      <c r="C655" s="63" t="s">
        <v>72</v>
      </c>
      <c r="D655" s="354" t="str">
        <f t="shared" si="269"/>
        <v/>
      </c>
      <c r="E655" s="355"/>
      <c r="F655" s="355"/>
      <c r="G655" s="355"/>
      <c r="H655" s="355"/>
      <c r="I655" s="355"/>
      <c r="J655" s="355"/>
      <c r="K655" s="355"/>
      <c r="L655" s="355"/>
      <c r="M655" s="355"/>
      <c r="N655" s="355"/>
      <c r="O655" s="356"/>
      <c r="P655" s="261" t="str">
        <f t="shared" si="270"/>
        <v/>
      </c>
      <c r="Q655" s="261" t="str">
        <f t="shared" si="271"/>
        <v/>
      </c>
      <c r="R655" s="261" t="str">
        <f t="shared" si="272"/>
        <v/>
      </c>
      <c r="S655" s="2"/>
      <c r="T655" s="2"/>
      <c r="U655" s="2"/>
      <c r="V655" s="2"/>
      <c r="W655" s="2"/>
      <c r="X655" s="2"/>
      <c r="Y655" s="2"/>
      <c r="Z655" s="2"/>
      <c r="AA655" s="2"/>
      <c r="AB655" s="2"/>
      <c r="AC655" s="2"/>
      <c r="AD655" s="2"/>
      <c r="AG655" s="197">
        <f t="shared" si="273"/>
        <v>33</v>
      </c>
      <c r="AH655" s="210">
        <f t="shared" si="274"/>
        <v>0</v>
      </c>
      <c r="AJ655" s="188">
        <f t="shared" si="275"/>
        <v>0</v>
      </c>
      <c r="AK655" s="189">
        <f t="shared" si="276"/>
        <v>0</v>
      </c>
      <c r="AL655" s="189">
        <f t="shared" si="277"/>
        <v>0</v>
      </c>
      <c r="AM655" s="190">
        <f t="shared" si="278"/>
        <v>0</v>
      </c>
      <c r="AN655" s="210"/>
      <c r="AO655" s="188">
        <f t="shared" si="279"/>
        <v>0</v>
      </c>
      <c r="AP655" s="189">
        <f t="shared" si="280"/>
        <v>0</v>
      </c>
      <c r="AQ655" s="189">
        <f t="shared" si="281"/>
        <v>0</v>
      </c>
      <c r="AR655" s="190">
        <f t="shared" si="282"/>
        <v>0</v>
      </c>
      <c r="AT655" s="188">
        <f t="shared" si="283"/>
        <v>0</v>
      </c>
      <c r="AU655" s="189">
        <f t="shared" si="284"/>
        <v>0</v>
      </c>
      <c r="AV655" s="189">
        <f t="shared" si="285"/>
        <v>0</v>
      </c>
      <c r="AW655" s="190">
        <f t="shared" si="286"/>
        <v>0</v>
      </c>
      <c r="AY655" s="188">
        <f t="shared" si="287"/>
        <v>0</v>
      </c>
      <c r="AZ655" s="189">
        <f t="shared" si="288"/>
        <v>0</v>
      </c>
      <c r="BA655" s="189">
        <f t="shared" si="289"/>
        <v>0</v>
      </c>
      <c r="BB655" s="190">
        <f t="shared" si="290"/>
        <v>0</v>
      </c>
      <c r="BD655" s="188">
        <f t="shared" si="291"/>
        <v>0</v>
      </c>
      <c r="BE655" s="189">
        <f t="shared" si="292"/>
        <v>0</v>
      </c>
      <c r="BF655" s="189">
        <f t="shared" si="293"/>
        <v>0</v>
      </c>
      <c r="BG655" s="190">
        <f t="shared" si="294"/>
        <v>0</v>
      </c>
      <c r="BH655" s="210"/>
      <c r="BI655" s="188">
        <f t="shared" si="295"/>
        <v>0</v>
      </c>
      <c r="BJ655" s="189">
        <f t="shared" si="296"/>
        <v>0</v>
      </c>
      <c r="BK655" s="189">
        <f t="shared" si="297"/>
        <v>0</v>
      </c>
      <c r="BL655" s="190">
        <f t="shared" si="298"/>
        <v>0</v>
      </c>
      <c r="BM655" s="210"/>
      <c r="BN655" s="188">
        <f t="shared" si="299"/>
        <v>0</v>
      </c>
      <c r="BO655" s="189">
        <f t="shared" si="300"/>
        <v>0</v>
      </c>
      <c r="BP655" s="189">
        <f t="shared" si="301"/>
        <v>0</v>
      </c>
      <c r="BQ655" s="190">
        <f t="shared" si="302"/>
        <v>0</v>
      </c>
      <c r="BR655" s="210"/>
      <c r="BS655" s="188">
        <f t="shared" si="303"/>
        <v>0</v>
      </c>
      <c r="BT655" s="189">
        <f t="shared" si="304"/>
        <v>0</v>
      </c>
      <c r="BU655" s="189">
        <f t="shared" si="305"/>
        <v>0</v>
      </c>
      <c r="BV655" s="190">
        <f t="shared" si="306"/>
        <v>0</v>
      </c>
      <c r="BW655" s="210"/>
      <c r="BX655" s="188">
        <f t="shared" si="307"/>
        <v>0</v>
      </c>
      <c r="BY655" s="189">
        <f t="shared" si="308"/>
        <v>0</v>
      </c>
      <c r="BZ655" s="189">
        <f t="shared" si="309"/>
        <v>0</v>
      </c>
      <c r="CA655" s="190">
        <f t="shared" si="310"/>
        <v>0</v>
      </c>
      <c r="CB655" s="210"/>
      <c r="CC655" s="188">
        <f t="shared" si="311"/>
        <v>0</v>
      </c>
      <c r="CD655" s="189">
        <f t="shared" si="312"/>
        <v>0</v>
      </c>
      <c r="CE655" s="189">
        <f t="shared" si="313"/>
        <v>0</v>
      </c>
      <c r="CF655" s="190">
        <f t="shared" si="314"/>
        <v>0</v>
      </c>
      <c r="CG655" s="210"/>
      <c r="CH655" s="188">
        <f t="shared" si="315"/>
        <v>0</v>
      </c>
      <c r="CI655" s="189">
        <f t="shared" si="316"/>
        <v>0</v>
      </c>
      <c r="CJ655" s="189">
        <f t="shared" si="317"/>
        <v>0</v>
      </c>
      <c r="CK655" s="190">
        <f t="shared" si="318"/>
        <v>0</v>
      </c>
      <c r="CL655" s="210"/>
      <c r="CM655" s="192">
        <f t="shared" si="319"/>
        <v>0</v>
      </c>
      <c r="CN655" s="215">
        <f t="shared" si="320"/>
        <v>0</v>
      </c>
      <c r="CO655" s="216">
        <f t="shared" si="321"/>
        <v>0</v>
      </c>
      <c r="CP655" s="217">
        <f t="shared" si="322"/>
        <v>0</v>
      </c>
      <c r="CR655" s="192">
        <f t="shared" si="323"/>
        <v>0</v>
      </c>
      <c r="CS655" s="215">
        <f t="shared" si="324"/>
        <v>0</v>
      </c>
      <c r="CT655" s="216">
        <f t="shared" si="325"/>
        <v>0</v>
      </c>
      <c r="CU655" s="217">
        <f t="shared" si="326"/>
        <v>0</v>
      </c>
      <c r="CW655" s="192">
        <f t="shared" si="327"/>
        <v>0</v>
      </c>
      <c r="CX655" s="215">
        <f t="shared" si="328"/>
        <v>0</v>
      </c>
      <c r="CY655" s="216">
        <f t="shared" si="329"/>
        <v>0</v>
      </c>
      <c r="CZ655" s="217">
        <f t="shared" si="330"/>
        <v>0</v>
      </c>
      <c r="DB655" s="197">
        <f t="shared" si="331"/>
        <v>0</v>
      </c>
      <c r="DC655" s="19" t="str">
        <f t="shared" si="332"/>
        <v/>
      </c>
      <c r="DD655" s="197">
        <f t="shared" si="333"/>
        <v>0</v>
      </c>
      <c r="DE655"/>
      <c r="DF655" s="197">
        <f t="shared" si="334"/>
        <v>0</v>
      </c>
      <c r="DG655" s="19" t="str">
        <f t="shared" si="335"/>
        <v/>
      </c>
      <c r="DH655" s="197">
        <f t="shared" si="336"/>
        <v>0</v>
      </c>
      <c r="DJ655" s="197">
        <f t="shared" si="337"/>
        <v>0</v>
      </c>
      <c r="DK655" s="19" t="str">
        <f t="shared" si="338"/>
        <v/>
      </c>
      <c r="DL655" s="197">
        <f t="shared" si="339"/>
        <v>0</v>
      </c>
    </row>
    <row r="656" spans="1:116" ht="15" customHeight="1" thickBot="1">
      <c r="A656" s="41"/>
      <c r="B656" s="30"/>
      <c r="C656" s="63" t="s">
        <v>73</v>
      </c>
      <c r="D656" s="354" t="str">
        <f t="shared" si="269"/>
        <v/>
      </c>
      <c r="E656" s="355"/>
      <c r="F656" s="355"/>
      <c r="G656" s="355"/>
      <c r="H656" s="355"/>
      <c r="I656" s="355"/>
      <c r="J656" s="355"/>
      <c r="K656" s="355"/>
      <c r="L656" s="355"/>
      <c r="M656" s="355"/>
      <c r="N656" s="355"/>
      <c r="O656" s="356"/>
      <c r="P656" s="261" t="str">
        <f t="shared" si="270"/>
        <v/>
      </c>
      <c r="Q656" s="261" t="str">
        <f t="shared" si="271"/>
        <v/>
      </c>
      <c r="R656" s="261" t="str">
        <f t="shared" si="272"/>
        <v/>
      </c>
      <c r="S656" s="2"/>
      <c r="T656" s="2"/>
      <c r="U656" s="2"/>
      <c r="V656" s="2"/>
      <c r="W656" s="2"/>
      <c r="X656" s="2"/>
      <c r="Y656" s="2"/>
      <c r="Z656" s="2"/>
      <c r="AA656" s="2"/>
      <c r="AB656" s="2"/>
      <c r="AC656" s="2"/>
      <c r="AD656" s="2"/>
      <c r="AG656" s="197">
        <f t="shared" si="273"/>
        <v>33</v>
      </c>
      <c r="AH656" s="210">
        <f t="shared" si="274"/>
        <v>0</v>
      </c>
      <c r="AJ656" s="188">
        <f t="shared" si="275"/>
        <v>0</v>
      </c>
      <c r="AK656" s="189">
        <f t="shared" si="276"/>
        <v>0</v>
      </c>
      <c r="AL656" s="189">
        <f t="shared" si="277"/>
        <v>0</v>
      </c>
      <c r="AM656" s="190">
        <f t="shared" si="278"/>
        <v>0</v>
      </c>
      <c r="AN656" s="210"/>
      <c r="AO656" s="188">
        <f t="shared" si="279"/>
        <v>0</v>
      </c>
      <c r="AP656" s="189">
        <f t="shared" si="280"/>
        <v>0</v>
      </c>
      <c r="AQ656" s="189">
        <f t="shared" si="281"/>
        <v>0</v>
      </c>
      <c r="AR656" s="190">
        <f t="shared" si="282"/>
        <v>0</v>
      </c>
      <c r="AT656" s="188">
        <f t="shared" si="283"/>
        <v>0</v>
      </c>
      <c r="AU656" s="189">
        <f t="shared" si="284"/>
        <v>0</v>
      </c>
      <c r="AV656" s="189">
        <f t="shared" si="285"/>
        <v>0</v>
      </c>
      <c r="AW656" s="190">
        <f t="shared" si="286"/>
        <v>0</v>
      </c>
      <c r="AY656" s="188">
        <f t="shared" si="287"/>
        <v>0</v>
      </c>
      <c r="AZ656" s="189">
        <f t="shared" si="288"/>
        <v>0</v>
      </c>
      <c r="BA656" s="189">
        <f t="shared" si="289"/>
        <v>0</v>
      </c>
      <c r="BB656" s="190">
        <f t="shared" si="290"/>
        <v>0</v>
      </c>
      <c r="BD656" s="188">
        <f t="shared" si="291"/>
        <v>0</v>
      </c>
      <c r="BE656" s="189">
        <f t="shared" si="292"/>
        <v>0</v>
      </c>
      <c r="BF656" s="189">
        <f t="shared" si="293"/>
        <v>0</v>
      </c>
      <c r="BG656" s="190">
        <f t="shared" si="294"/>
        <v>0</v>
      </c>
      <c r="BH656" s="210"/>
      <c r="BI656" s="188">
        <f t="shared" si="295"/>
        <v>0</v>
      </c>
      <c r="BJ656" s="189">
        <f t="shared" si="296"/>
        <v>0</v>
      </c>
      <c r="BK656" s="189">
        <f t="shared" si="297"/>
        <v>0</v>
      </c>
      <c r="BL656" s="190">
        <f t="shared" si="298"/>
        <v>0</v>
      </c>
      <c r="BM656" s="210"/>
      <c r="BN656" s="188">
        <f t="shared" si="299"/>
        <v>0</v>
      </c>
      <c r="BO656" s="189">
        <f t="shared" si="300"/>
        <v>0</v>
      </c>
      <c r="BP656" s="189">
        <f t="shared" si="301"/>
        <v>0</v>
      </c>
      <c r="BQ656" s="190">
        <f t="shared" si="302"/>
        <v>0</v>
      </c>
      <c r="BR656" s="210"/>
      <c r="BS656" s="188">
        <f t="shared" si="303"/>
        <v>0</v>
      </c>
      <c r="BT656" s="189">
        <f t="shared" si="304"/>
        <v>0</v>
      </c>
      <c r="BU656" s="189">
        <f t="shared" si="305"/>
        <v>0</v>
      </c>
      <c r="BV656" s="190">
        <f t="shared" si="306"/>
        <v>0</v>
      </c>
      <c r="BW656" s="210"/>
      <c r="BX656" s="188">
        <f t="shared" si="307"/>
        <v>0</v>
      </c>
      <c r="BY656" s="189">
        <f t="shared" si="308"/>
        <v>0</v>
      </c>
      <c r="BZ656" s="189">
        <f t="shared" si="309"/>
        <v>0</v>
      </c>
      <c r="CA656" s="190">
        <f t="shared" si="310"/>
        <v>0</v>
      </c>
      <c r="CB656" s="210"/>
      <c r="CC656" s="188">
        <f t="shared" si="311"/>
        <v>0</v>
      </c>
      <c r="CD656" s="189">
        <f t="shared" si="312"/>
        <v>0</v>
      </c>
      <c r="CE656" s="189">
        <f t="shared" si="313"/>
        <v>0</v>
      </c>
      <c r="CF656" s="190">
        <f t="shared" si="314"/>
        <v>0</v>
      </c>
      <c r="CG656" s="210"/>
      <c r="CH656" s="188">
        <f t="shared" si="315"/>
        <v>0</v>
      </c>
      <c r="CI656" s="189">
        <f t="shared" si="316"/>
        <v>0</v>
      </c>
      <c r="CJ656" s="189">
        <f t="shared" si="317"/>
        <v>0</v>
      </c>
      <c r="CK656" s="190">
        <f t="shared" si="318"/>
        <v>0</v>
      </c>
      <c r="CL656" s="210"/>
      <c r="CM656" s="192">
        <f t="shared" si="319"/>
        <v>0</v>
      </c>
      <c r="CN656" s="215">
        <f t="shared" si="320"/>
        <v>0</v>
      </c>
      <c r="CO656" s="216">
        <f t="shared" si="321"/>
        <v>0</v>
      </c>
      <c r="CP656" s="217">
        <f t="shared" si="322"/>
        <v>0</v>
      </c>
      <c r="CR656" s="192">
        <f t="shared" si="323"/>
        <v>0</v>
      </c>
      <c r="CS656" s="215">
        <f t="shared" si="324"/>
        <v>0</v>
      </c>
      <c r="CT656" s="216">
        <f t="shared" si="325"/>
        <v>0</v>
      </c>
      <c r="CU656" s="217">
        <f t="shared" si="326"/>
        <v>0</v>
      </c>
      <c r="CW656" s="192">
        <f t="shared" si="327"/>
        <v>0</v>
      </c>
      <c r="CX656" s="215">
        <f t="shared" si="328"/>
        <v>0</v>
      </c>
      <c r="CY656" s="216">
        <f t="shared" si="329"/>
        <v>0</v>
      </c>
      <c r="CZ656" s="217">
        <f t="shared" si="330"/>
        <v>0</v>
      </c>
      <c r="DB656" s="197">
        <f t="shared" si="331"/>
        <v>0</v>
      </c>
      <c r="DC656" s="19" t="str">
        <f t="shared" si="332"/>
        <v/>
      </c>
      <c r="DD656" s="197">
        <f t="shared" si="333"/>
        <v>0</v>
      </c>
      <c r="DE656"/>
      <c r="DF656" s="197">
        <f t="shared" si="334"/>
        <v>0</v>
      </c>
      <c r="DG656" s="19" t="str">
        <f t="shared" si="335"/>
        <v/>
      </c>
      <c r="DH656" s="197">
        <f t="shared" si="336"/>
        <v>0</v>
      </c>
      <c r="DJ656" s="197">
        <f t="shared" si="337"/>
        <v>0</v>
      </c>
      <c r="DK656" s="19" t="str">
        <f t="shared" si="338"/>
        <v/>
      </c>
      <c r="DL656" s="197">
        <f t="shared" si="339"/>
        <v>0</v>
      </c>
    </row>
    <row r="657" spans="1:116" ht="15" customHeight="1" thickBot="1">
      <c r="A657" s="41"/>
      <c r="B657" s="30"/>
      <c r="C657" s="63" t="s">
        <v>74</v>
      </c>
      <c r="D657" s="354" t="str">
        <f t="shared" si="269"/>
        <v/>
      </c>
      <c r="E657" s="355"/>
      <c r="F657" s="355"/>
      <c r="G657" s="355"/>
      <c r="H657" s="355"/>
      <c r="I657" s="355"/>
      <c r="J657" s="355"/>
      <c r="K657" s="355"/>
      <c r="L657" s="355"/>
      <c r="M657" s="355"/>
      <c r="N657" s="355"/>
      <c r="O657" s="356"/>
      <c r="P657" s="261" t="str">
        <f t="shared" si="270"/>
        <v/>
      </c>
      <c r="Q657" s="261" t="str">
        <f t="shared" si="271"/>
        <v/>
      </c>
      <c r="R657" s="261" t="str">
        <f t="shared" si="272"/>
        <v/>
      </c>
      <c r="S657" s="2"/>
      <c r="T657" s="2"/>
      <c r="U657" s="2"/>
      <c r="V657" s="2"/>
      <c r="W657" s="2"/>
      <c r="X657" s="2"/>
      <c r="Y657" s="2"/>
      <c r="Z657" s="2"/>
      <c r="AA657" s="2"/>
      <c r="AB657" s="2"/>
      <c r="AC657" s="2"/>
      <c r="AD657" s="2"/>
      <c r="AG657" s="197">
        <f t="shared" si="273"/>
        <v>33</v>
      </c>
      <c r="AH657" s="210">
        <f t="shared" si="274"/>
        <v>0</v>
      </c>
      <c r="AJ657" s="188">
        <f t="shared" si="275"/>
        <v>0</v>
      </c>
      <c r="AK657" s="189">
        <f t="shared" si="276"/>
        <v>0</v>
      </c>
      <c r="AL657" s="189">
        <f t="shared" si="277"/>
        <v>0</v>
      </c>
      <c r="AM657" s="190">
        <f t="shared" si="278"/>
        <v>0</v>
      </c>
      <c r="AN657" s="210"/>
      <c r="AO657" s="188">
        <f t="shared" si="279"/>
        <v>0</v>
      </c>
      <c r="AP657" s="189">
        <f t="shared" si="280"/>
        <v>0</v>
      </c>
      <c r="AQ657" s="189">
        <f t="shared" si="281"/>
        <v>0</v>
      </c>
      <c r="AR657" s="190">
        <f t="shared" si="282"/>
        <v>0</v>
      </c>
      <c r="AT657" s="188">
        <f t="shared" si="283"/>
        <v>0</v>
      </c>
      <c r="AU657" s="189">
        <f t="shared" si="284"/>
        <v>0</v>
      </c>
      <c r="AV657" s="189">
        <f t="shared" si="285"/>
        <v>0</v>
      </c>
      <c r="AW657" s="190">
        <f t="shared" si="286"/>
        <v>0</v>
      </c>
      <c r="AY657" s="188">
        <f t="shared" si="287"/>
        <v>0</v>
      </c>
      <c r="AZ657" s="189">
        <f t="shared" si="288"/>
        <v>0</v>
      </c>
      <c r="BA657" s="189">
        <f t="shared" si="289"/>
        <v>0</v>
      </c>
      <c r="BB657" s="190">
        <f t="shared" si="290"/>
        <v>0</v>
      </c>
      <c r="BD657" s="188">
        <f t="shared" si="291"/>
        <v>0</v>
      </c>
      <c r="BE657" s="189">
        <f t="shared" si="292"/>
        <v>0</v>
      </c>
      <c r="BF657" s="189">
        <f t="shared" si="293"/>
        <v>0</v>
      </c>
      <c r="BG657" s="190">
        <f t="shared" si="294"/>
        <v>0</v>
      </c>
      <c r="BH657" s="210"/>
      <c r="BI657" s="188">
        <f t="shared" si="295"/>
        <v>0</v>
      </c>
      <c r="BJ657" s="189">
        <f t="shared" si="296"/>
        <v>0</v>
      </c>
      <c r="BK657" s="189">
        <f t="shared" si="297"/>
        <v>0</v>
      </c>
      <c r="BL657" s="190">
        <f t="shared" si="298"/>
        <v>0</v>
      </c>
      <c r="BM657" s="210"/>
      <c r="BN657" s="188">
        <f t="shared" si="299"/>
        <v>0</v>
      </c>
      <c r="BO657" s="189">
        <f t="shared" si="300"/>
        <v>0</v>
      </c>
      <c r="BP657" s="189">
        <f t="shared" si="301"/>
        <v>0</v>
      </c>
      <c r="BQ657" s="190">
        <f t="shared" si="302"/>
        <v>0</v>
      </c>
      <c r="BR657" s="210"/>
      <c r="BS657" s="188">
        <f t="shared" si="303"/>
        <v>0</v>
      </c>
      <c r="BT657" s="189">
        <f t="shared" si="304"/>
        <v>0</v>
      </c>
      <c r="BU657" s="189">
        <f t="shared" si="305"/>
        <v>0</v>
      </c>
      <c r="BV657" s="190">
        <f t="shared" si="306"/>
        <v>0</v>
      </c>
      <c r="BW657" s="210"/>
      <c r="BX657" s="188">
        <f t="shared" si="307"/>
        <v>0</v>
      </c>
      <c r="BY657" s="189">
        <f t="shared" si="308"/>
        <v>0</v>
      </c>
      <c r="BZ657" s="189">
        <f t="shared" si="309"/>
        <v>0</v>
      </c>
      <c r="CA657" s="190">
        <f t="shared" si="310"/>
        <v>0</v>
      </c>
      <c r="CB657" s="210"/>
      <c r="CC657" s="188">
        <f t="shared" si="311"/>
        <v>0</v>
      </c>
      <c r="CD657" s="189">
        <f t="shared" si="312"/>
        <v>0</v>
      </c>
      <c r="CE657" s="189">
        <f t="shared" si="313"/>
        <v>0</v>
      </c>
      <c r="CF657" s="190">
        <f t="shared" si="314"/>
        <v>0</v>
      </c>
      <c r="CG657" s="210"/>
      <c r="CH657" s="188">
        <f t="shared" si="315"/>
        <v>0</v>
      </c>
      <c r="CI657" s="189">
        <f t="shared" si="316"/>
        <v>0</v>
      </c>
      <c r="CJ657" s="189">
        <f t="shared" si="317"/>
        <v>0</v>
      </c>
      <c r="CK657" s="190">
        <f t="shared" si="318"/>
        <v>0</v>
      </c>
      <c r="CL657" s="210"/>
      <c r="CM657" s="192">
        <f t="shared" si="319"/>
        <v>0</v>
      </c>
      <c r="CN657" s="215">
        <f t="shared" si="320"/>
        <v>0</v>
      </c>
      <c r="CO657" s="216">
        <f t="shared" si="321"/>
        <v>0</v>
      </c>
      <c r="CP657" s="217">
        <f t="shared" si="322"/>
        <v>0</v>
      </c>
      <c r="CR657" s="192">
        <f t="shared" si="323"/>
        <v>0</v>
      </c>
      <c r="CS657" s="215">
        <f t="shared" si="324"/>
        <v>0</v>
      </c>
      <c r="CT657" s="216">
        <f t="shared" si="325"/>
        <v>0</v>
      </c>
      <c r="CU657" s="217">
        <f t="shared" si="326"/>
        <v>0</v>
      </c>
      <c r="CW657" s="192">
        <f t="shared" si="327"/>
        <v>0</v>
      </c>
      <c r="CX657" s="215">
        <f t="shared" si="328"/>
        <v>0</v>
      </c>
      <c r="CY657" s="216">
        <f t="shared" si="329"/>
        <v>0</v>
      </c>
      <c r="CZ657" s="217">
        <f t="shared" si="330"/>
        <v>0</v>
      </c>
      <c r="DB657" s="197">
        <f t="shared" si="331"/>
        <v>0</v>
      </c>
      <c r="DC657" s="19" t="str">
        <f t="shared" si="332"/>
        <v/>
      </c>
      <c r="DD657" s="197">
        <f t="shared" si="333"/>
        <v>0</v>
      </c>
      <c r="DE657"/>
      <c r="DF657" s="197">
        <f t="shared" si="334"/>
        <v>0</v>
      </c>
      <c r="DG657" s="19" t="str">
        <f t="shared" si="335"/>
        <v/>
      </c>
      <c r="DH657" s="197">
        <f t="shared" si="336"/>
        <v>0</v>
      </c>
      <c r="DJ657" s="197">
        <f t="shared" si="337"/>
        <v>0</v>
      </c>
      <c r="DK657" s="19" t="str">
        <f t="shared" si="338"/>
        <v/>
      </c>
      <c r="DL657" s="197">
        <f t="shared" si="339"/>
        <v>0</v>
      </c>
    </row>
    <row r="658" spans="1:116" ht="15" customHeight="1" thickBot="1">
      <c r="A658" s="41"/>
      <c r="B658" s="30"/>
      <c r="C658" s="63" t="s">
        <v>75</v>
      </c>
      <c r="D658" s="354" t="str">
        <f t="shared" si="269"/>
        <v/>
      </c>
      <c r="E658" s="355"/>
      <c r="F658" s="355"/>
      <c r="G658" s="355"/>
      <c r="H658" s="355"/>
      <c r="I658" s="355"/>
      <c r="J658" s="355"/>
      <c r="K658" s="355"/>
      <c r="L658" s="355"/>
      <c r="M658" s="355"/>
      <c r="N658" s="355"/>
      <c r="O658" s="356"/>
      <c r="P658" s="261" t="str">
        <f t="shared" si="270"/>
        <v/>
      </c>
      <c r="Q658" s="261" t="str">
        <f t="shared" si="271"/>
        <v/>
      </c>
      <c r="R658" s="261" t="str">
        <f t="shared" si="272"/>
        <v/>
      </c>
      <c r="S658" s="2"/>
      <c r="T658" s="2"/>
      <c r="U658" s="2"/>
      <c r="V658" s="2"/>
      <c r="W658" s="2"/>
      <c r="X658" s="2"/>
      <c r="Y658" s="2"/>
      <c r="Z658" s="2"/>
      <c r="AA658" s="2"/>
      <c r="AB658" s="2"/>
      <c r="AC658" s="2"/>
      <c r="AD658" s="2"/>
      <c r="AG658" s="197">
        <f t="shared" si="273"/>
        <v>33</v>
      </c>
      <c r="AH658" s="210">
        <f t="shared" si="274"/>
        <v>0</v>
      </c>
      <c r="AJ658" s="188">
        <f t="shared" si="275"/>
        <v>0</v>
      </c>
      <c r="AK658" s="189">
        <f t="shared" si="276"/>
        <v>0</v>
      </c>
      <c r="AL658" s="189">
        <f t="shared" si="277"/>
        <v>0</v>
      </c>
      <c r="AM658" s="190">
        <f t="shared" si="278"/>
        <v>0</v>
      </c>
      <c r="AN658" s="210"/>
      <c r="AO658" s="188">
        <f t="shared" si="279"/>
        <v>0</v>
      </c>
      <c r="AP658" s="189">
        <f t="shared" si="280"/>
        <v>0</v>
      </c>
      <c r="AQ658" s="189">
        <f t="shared" si="281"/>
        <v>0</v>
      </c>
      <c r="AR658" s="190">
        <f t="shared" si="282"/>
        <v>0</v>
      </c>
      <c r="AT658" s="188">
        <f t="shared" si="283"/>
        <v>0</v>
      </c>
      <c r="AU658" s="189">
        <f t="shared" si="284"/>
        <v>0</v>
      </c>
      <c r="AV658" s="189">
        <f t="shared" si="285"/>
        <v>0</v>
      </c>
      <c r="AW658" s="190">
        <f t="shared" si="286"/>
        <v>0</v>
      </c>
      <c r="AY658" s="188">
        <f t="shared" si="287"/>
        <v>0</v>
      </c>
      <c r="AZ658" s="189">
        <f t="shared" si="288"/>
        <v>0</v>
      </c>
      <c r="BA658" s="189">
        <f t="shared" si="289"/>
        <v>0</v>
      </c>
      <c r="BB658" s="190">
        <f t="shared" si="290"/>
        <v>0</v>
      </c>
      <c r="BD658" s="188">
        <f t="shared" si="291"/>
        <v>0</v>
      </c>
      <c r="BE658" s="189">
        <f t="shared" si="292"/>
        <v>0</v>
      </c>
      <c r="BF658" s="189">
        <f t="shared" si="293"/>
        <v>0</v>
      </c>
      <c r="BG658" s="190">
        <f t="shared" si="294"/>
        <v>0</v>
      </c>
      <c r="BH658" s="210"/>
      <c r="BI658" s="188">
        <f t="shared" si="295"/>
        <v>0</v>
      </c>
      <c r="BJ658" s="189">
        <f t="shared" si="296"/>
        <v>0</v>
      </c>
      <c r="BK658" s="189">
        <f t="shared" si="297"/>
        <v>0</v>
      </c>
      <c r="BL658" s="190">
        <f t="shared" si="298"/>
        <v>0</v>
      </c>
      <c r="BM658" s="210"/>
      <c r="BN658" s="188">
        <f t="shared" si="299"/>
        <v>0</v>
      </c>
      <c r="BO658" s="189">
        <f t="shared" si="300"/>
        <v>0</v>
      </c>
      <c r="BP658" s="189">
        <f t="shared" si="301"/>
        <v>0</v>
      </c>
      <c r="BQ658" s="190">
        <f t="shared" si="302"/>
        <v>0</v>
      </c>
      <c r="BR658" s="210"/>
      <c r="BS658" s="188">
        <f t="shared" si="303"/>
        <v>0</v>
      </c>
      <c r="BT658" s="189">
        <f t="shared" si="304"/>
        <v>0</v>
      </c>
      <c r="BU658" s="189">
        <f t="shared" si="305"/>
        <v>0</v>
      </c>
      <c r="BV658" s="190">
        <f t="shared" si="306"/>
        <v>0</v>
      </c>
      <c r="BW658" s="210"/>
      <c r="BX658" s="188">
        <f t="shared" si="307"/>
        <v>0</v>
      </c>
      <c r="BY658" s="189">
        <f t="shared" si="308"/>
        <v>0</v>
      </c>
      <c r="BZ658" s="189">
        <f t="shared" si="309"/>
        <v>0</v>
      </c>
      <c r="CA658" s="190">
        <f t="shared" si="310"/>
        <v>0</v>
      </c>
      <c r="CB658" s="210"/>
      <c r="CC658" s="188">
        <f t="shared" si="311"/>
        <v>0</v>
      </c>
      <c r="CD658" s="189">
        <f t="shared" si="312"/>
        <v>0</v>
      </c>
      <c r="CE658" s="189">
        <f t="shared" si="313"/>
        <v>0</v>
      </c>
      <c r="CF658" s="190">
        <f t="shared" si="314"/>
        <v>0</v>
      </c>
      <c r="CG658" s="210"/>
      <c r="CH658" s="188">
        <f t="shared" si="315"/>
        <v>0</v>
      </c>
      <c r="CI658" s="189">
        <f t="shared" si="316"/>
        <v>0</v>
      </c>
      <c r="CJ658" s="189">
        <f t="shared" si="317"/>
        <v>0</v>
      </c>
      <c r="CK658" s="190">
        <f t="shared" si="318"/>
        <v>0</v>
      </c>
      <c r="CL658" s="210"/>
      <c r="CM658" s="192">
        <f t="shared" si="319"/>
        <v>0</v>
      </c>
      <c r="CN658" s="215">
        <f t="shared" si="320"/>
        <v>0</v>
      </c>
      <c r="CO658" s="216">
        <f t="shared" si="321"/>
        <v>0</v>
      </c>
      <c r="CP658" s="217">
        <f t="shared" si="322"/>
        <v>0</v>
      </c>
      <c r="CR658" s="192">
        <f t="shared" si="323"/>
        <v>0</v>
      </c>
      <c r="CS658" s="215">
        <f t="shared" si="324"/>
        <v>0</v>
      </c>
      <c r="CT658" s="216">
        <f t="shared" si="325"/>
        <v>0</v>
      </c>
      <c r="CU658" s="217">
        <f t="shared" si="326"/>
        <v>0</v>
      </c>
      <c r="CW658" s="192">
        <f t="shared" si="327"/>
        <v>0</v>
      </c>
      <c r="CX658" s="215">
        <f t="shared" si="328"/>
        <v>0</v>
      </c>
      <c r="CY658" s="216">
        <f t="shared" si="329"/>
        <v>0</v>
      </c>
      <c r="CZ658" s="217">
        <f t="shared" si="330"/>
        <v>0</v>
      </c>
      <c r="DB658" s="197">
        <f t="shared" si="331"/>
        <v>0</v>
      </c>
      <c r="DC658" s="19" t="str">
        <f t="shared" si="332"/>
        <v/>
      </c>
      <c r="DD658" s="197">
        <f t="shared" si="333"/>
        <v>0</v>
      </c>
      <c r="DE658"/>
      <c r="DF658" s="197">
        <f t="shared" si="334"/>
        <v>0</v>
      </c>
      <c r="DG658" s="19" t="str">
        <f t="shared" si="335"/>
        <v/>
      </c>
      <c r="DH658" s="197">
        <f t="shared" si="336"/>
        <v>0</v>
      </c>
      <c r="DJ658" s="197">
        <f t="shared" si="337"/>
        <v>0</v>
      </c>
      <c r="DK658" s="19" t="str">
        <f t="shared" si="338"/>
        <v/>
      </c>
      <c r="DL658" s="197">
        <f t="shared" si="339"/>
        <v>0</v>
      </c>
    </row>
    <row r="659" spans="1:116" ht="15" customHeight="1" thickBot="1">
      <c r="A659" s="41"/>
      <c r="B659" s="30"/>
      <c r="C659" s="63" t="s">
        <v>76</v>
      </c>
      <c r="D659" s="354" t="str">
        <f t="shared" si="269"/>
        <v/>
      </c>
      <c r="E659" s="355"/>
      <c r="F659" s="355"/>
      <c r="G659" s="355"/>
      <c r="H659" s="355"/>
      <c r="I659" s="355"/>
      <c r="J659" s="355"/>
      <c r="K659" s="355"/>
      <c r="L659" s="355"/>
      <c r="M659" s="355"/>
      <c r="N659" s="355"/>
      <c r="O659" s="356"/>
      <c r="P659" s="261" t="str">
        <f t="shared" si="270"/>
        <v/>
      </c>
      <c r="Q659" s="261" t="str">
        <f t="shared" si="271"/>
        <v/>
      </c>
      <c r="R659" s="261" t="str">
        <f t="shared" si="272"/>
        <v/>
      </c>
      <c r="S659" s="2"/>
      <c r="T659" s="2"/>
      <c r="U659" s="2"/>
      <c r="V659" s="2"/>
      <c r="W659" s="2"/>
      <c r="X659" s="2"/>
      <c r="Y659" s="2"/>
      <c r="Z659" s="2"/>
      <c r="AA659" s="2"/>
      <c r="AB659" s="2"/>
      <c r="AC659" s="2"/>
      <c r="AD659" s="2"/>
      <c r="AG659" s="197">
        <f t="shared" si="273"/>
        <v>33</v>
      </c>
      <c r="AH659" s="210">
        <f t="shared" si="274"/>
        <v>0</v>
      </c>
      <c r="AJ659" s="188">
        <f t="shared" si="275"/>
        <v>0</v>
      </c>
      <c r="AK659" s="189">
        <f t="shared" si="276"/>
        <v>0</v>
      </c>
      <c r="AL659" s="189">
        <f t="shared" si="277"/>
        <v>0</v>
      </c>
      <c r="AM659" s="190">
        <f t="shared" si="278"/>
        <v>0</v>
      </c>
      <c r="AN659" s="210"/>
      <c r="AO659" s="188">
        <f t="shared" si="279"/>
        <v>0</v>
      </c>
      <c r="AP659" s="189">
        <f t="shared" si="280"/>
        <v>0</v>
      </c>
      <c r="AQ659" s="189">
        <f t="shared" si="281"/>
        <v>0</v>
      </c>
      <c r="AR659" s="190">
        <f t="shared" si="282"/>
        <v>0</v>
      </c>
      <c r="AT659" s="188">
        <f t="shared" si="283"/>
        <v>0</v>
      </c>
      <c r="AU659" s="189">
        <f t="shared" si="284"/>
        <v>0</v>
      </c>
      <c r="AV659" s="189">
        <f t="shared" si="285"/>
        <v>0</v>
      </c>
      <c r="AW659" s="190">
        <f t="shared" si="286"/>
        <v>0</v>
      </c>
      <c r="AY659" s="188">
        <f t="shared" si="287"/>
        <v>0</v>
      </c>
      <c r="AZ659" s="189">
        <f t="shared" si="288"/>
        <v>0</v>
      </c>
      <c r="BA659" s="189">
        <f t="shared" si="289"/>
        <v>0</v>
      </c>
      <c r="BB659" s="190">
        <f t="shared" si="290"/>
        <v>0</v>
      </c>
      <c r="BD659" s="188">
        <f t="shared" si="291"/>
        <v>0</v>
      </c>
      <c r="BE659" s="189">
        <f t="shared" si="292"/>
        <v>0</v>
      </c>
      <c r="BF659" s="189">
        <f t="shared" si="293"/>
        <v>0</v>
      </c>
      <c r="BG659" s="190">
        <f t="shared" si="294"/>
        <v>0</v>
      </c>
      <c r="BH659" s="210"/>
      <c r="BI659" s="188">
        <f t="shared" si="295"/>
        <v>0</v>
      </c>
      <c r="BJ659" s="189">
        <f t="shared" si="296"/>
        <v>0</v>
      </c>
      <c r="BK659" s="189">
        <f t="shared" si="297"/>
        <v>0</v>
      </c>
      <c r="BL659" s="190">
        <f t="shared" si="298"/>
        <v>0</v>
      </c>
      <c r="BM659" s="210"/>
      <c r="BN659" s="188">
        <f t="shared" si="299"/>
        <v>0</v>
      </c>
      <c r="BO659" s="189">
        <f t="shared" si="300"/>
        <v>0</v>
      </c>
      <c r="BP659" s="189">
        <f t="shared" si="301"/>
        <v>0</v>
      </c>
      <c r="BQ659" s="190">
        <f t="shared" si="302"/>
        <v>0</v>
      </c>
      <c r="BR659" s="210"/>
      <c r="BS659" s="188">
        <f t="shared" si="303"/>
        <v>0</v>
      </c>
      <c r="BT659" s="189">
        <f t="shared" si="304"/>
        <v>0</v>
      </c>
      <c r="BU659" s="189">
        <f t="shared" si="305"/>
        <v>0</v>
      </c>
      <c r="BV659" s="190">
        <f t="shared" si="306"/>
        <v>0</v>
      </c>
      <c r="BW659" s="210"/>
      <c r="BX659" s="188">
        <f t="shared" si="307"/>
        <v>0</v>
      </c>
      <c r="BY659" s="189">
        <f t="shared" si="308"/>
        <v>0</v>
      </c>
      <c r="BZ659" s="189">
        <f t="shared" si="309"/>
        <v>0</v>
      </c>
      <c r="CA659" s="190">
        <f t="shared" si="310"/>
        <v>0</v>
      </c>
      <c r="CB659" s="210"/>
      <c r="CC659" s="188">
        <f t="shared" si="311"/>
        <v>0</v>
      </c>
      <c r="CD659" s="189">
        <f t="shared" si="312"/>
        <v>0</v>
      </c>
      <c r="CE659" s="189">
        <f t="shared" si="313"/>
        <v>0</v>
      </c>
      <c r="CF659" s="190">
        <f t="shared" si="314"/>
        <v>0</v>
      </c>
      <c r="CG659" s="210"/>
      <c r="CH659" s="188">
        <f t="shared" si="315"/>
        <v>0</v>
      </c>
      <c r="CI659" s="189">
        <f t="shared" si="316"/>
        <v>0</v>
      </c>
      <c r="CJ659" s="189">
        <f t="shared" si="317"/>
        <v>0</v>
      </c>
      <c r="CK659" s="190">
        <f t="shared" si="318"/>
        <v>0</v>
      </c>
      <c r="CL659" s="210"/>
      <c r="CM659" s="192">
        <f t="shared" si="319"/>
        <v>0</v>
      </c>
      <c r="CN659" s="215">
        <f t="shared" si="320"/>
        <v>0</v>
      </c>
      <c r="CO659" s="216">
        <f t="shared" si="321"/>
        <v>0</v>
      </c>
      <c r="CP659" s="217">
        <f t="shared" si="322"/>
        <v>0</v>
      </c>
      <c r="CR659" s="192">
        <f t="shared" si="323"/>
        <v>0</v>
      </c>
      <c r="CS659" s="215">
        <f t="shared" si="324"/>
        <v>0</v>
      </c>
      <c r="CT659" s="216">
        <f t="shared" si="325"/>
        <v>0</v>
      </c>
      <c r="CU659" s="217">
        <f t="shared" si="326"/>
        <v>0</v>
      </c>
      <c r="CW659" s="192">
        <f t="shared" si="327"/>
        <v>0</v>
      </c>
      <c r="CX659" s="215">
        <f t="shared" si="328"/>
        <v>0</v>
      </c>
      <c r="CY659" s="216">
        <f t="shared" si="329"/>
        <v>0</v>
      </c>
      <c r="CZ659" s="217">
        <f t="shared" si="330"/>
        <v>0</v>
      </c>
      <c r="DB659" s="197">
        <f t="shared" si="331"/>
        <v>0</v>
      </c>
      <c r="DC659" s="19" t="str">
        <f t="shared" si="332"/>
        <v/>
      </c>
      <c r="DD659" s="197">
        <f t="shared" si="333"/>
        <v>0</v>
      </c>
      <c r="DE659"/>
      <c r="DF659" s="197">
        <f t="shared" si="334"/>
        <v>0</v>
      </c>
      <c r="DG659" s="19" t="str">
        <f t="shared" si="335"/>
        <v/>
      </c>
      <c r="DH659" s="197">
        <f t="shared" si="336"/>
        <v>0</v>
      </c>
      <c r="DJ659" s="197">
        <f t="shared" si="337"/>
        <v>0</v>
      </c>
      <c r="DK659" s="19" t="str">
        <f t="shared" si="338"/>
        <v/>
      </c>
      <c r="DL659" s="197">
        <f t="shared" si="339"/>
        <v>0</v>
      </c>
    </row>
    <row r="660" spans="1:116" ht="15" customHeight="1" thickBot="1">
      <c r="A660" s="41"/>
      <c r="B660" s="30"/>
      <c r="C660" s="63" t="s">
        <v>77</v>
      </c>
      <c r="D660" s="354" t="str">
        <f t="shared" si="269"/>
        <v/>
      </c>
      <c r="E660" s="355"/>
      <c r="F660" s="355"/>
      <c r="G660" s="355"/>
      <c r="H660" s="355"/>
      <c r="I660" s="355"/>
      <c r="J660" s="355"/>
      <c r="K660" s="355"/>
      <c r="L660" s="355"/>
      <c r="M660" s="355"/>
      <c r="N660" s="355"/>
      <c r="O660" s="356"/>
      <c r="P660" s="261" t="str">
        <f t="shared" si="270"/>
        <v/>
      </c>
      <c r="Q660" s="261" t="str">
        <f t="shared" si="271"/>
        <v/>
      </c>
      <c r="R660" s="261" t="str">
        <f t="shared" si="272"/>
        <v/>
      </c>
      <c r="S660" s="2"/>
      <c r="T660" s="2"/>
      <c r="U660" s="2"/>
      <c r="V660" s="2"/>
      <c r="W660" s="2"/>
      <c r="X660" s="2"/>
      <c r="Y660" s="2"/>
      <c r="Z660" s="2"/>
      <c r="AA660" s="2"/>
      <c r="AB660" s="2"/>
      <c r="AC660" s="2"/>
      <c r="AD660" s="2"/>
      <c r="AG660" s="197">
        <f t="shared" si="273"/>
        <v>33</v>
      </c>
      <c r="AH660" s="210">
        <f t="shared" si="274"/>
        <v>0</v>
      </c>
      <c r="AJ660" s="188">
        <f t="shared" si="275"/>
        <v>0</v>
      </c>
      <c r="AK660" s="189">
        <f t="shared" si="276"/>
        <v>0</v>
      </c>
      <c r="AL660" s="189">
        <f t="shared" si="277"/>
        <v>0</v>
      </c>
      <c r="AM660" s="190">
        <f t="shared" si="278"/>
        <v>0</v>
      </c>
      <c r="AN660" s="210"/>
      <c r="AO660" s="188">
        <f t="shared" si="279"/>
        <v>0</v>
      </c>
      <c r="AP660" s="189">
        <f t="shared" si="280"/>
        <v>0</v>
      </c>
      <c r="AQ660" s="189">
        <f t="shared" si="281"/>
        <v>0</v>
      </c>
      <c r="AR660" s="190">
        <f t="shared" si="282"/>
        <v>0</v>
      </c>
      <c r="AT660" s="188">
        <f t="shared" si="283"/>
        <v>0</v>
      </c>
      <c r="AU660" s="189">
        <f t="shared" si="284"/>
        <v>0</v>
      </c>
      <c r="AV660" s="189">
        <f t="shared" si="285"/>
        <v>0</v>
      </c>
      <c r="AW660" s="190">
        <f t="shared" si="286"/>
        <v>0</v>
      </c>
      <c r="AY660" s="188">
        <f t="shared" si="287"/>
        <v>0</v>
      </c>
      <c r="AZ660" s="189">
        <f t="shared" si="288"/>
        <v>0</v>
      </c>
      <c r="BA660" s="189">
        <f t="shared" si="289"/>
        <v>0</v>
      </c>
      <c r="BB660" s="190">
        <f t="shared" si="290"/>
        <v>0</v>
      </c>
      <c r="BD660" s="188">
        <f t="shared" si="291"/>
        <v>0</v>
      </c>
      <c r="BE660" s="189">
        <f t="shared" si="292"/>
        <v>0</v>
      </c>
      <c r="BF660" s="189">
        <f t="shared" si="293"/>
        <v>0</v>
      </c>
      <c r="BG660" s="190">
        <f t="shared" si="294"/>
        <v>0</v>
      </c>
      <c r="BH660" s="210"/>
      <c r="BI660" s="188">
        <f t="shared" si="295"/>
        <v>0</v>
      </c>
      <c r="BJ660" s="189">
        <f t="shared" si="296"/>
        <v>0</v>
      </c>
      <c r="BK660" s="189">
        <f t="shared" si="297"/>
        <v>0</v>
      </c>
      <c r="BL660" s="190">
        <f t="shared" si="298"/>
        <v>0</v>
      </c>
      <c r="BM660" s="210"/>
      <c r="BN660" s="188">
        <f t="shared" si="299"/>
        <v>0</v>
      </c>
      <c r="BO660" s="189">
        <f t="shared" si="300"/>
        <v>0</v>
      </c>
      <c r="BP660" s="189">
        <f t="shared" si="301"/>
        <v>0</v>
      </c>
      <c r="BQ660" s="190">
        <f t="shared" si="302"/>
        <v>0</v>
      </c>
      <c r="BR660" s="210"/>
      <c r="BS660" s="188">
        <f t="shared" si="303"/>
        <v>0</v>
      </c>
      <c r="BT660" s="189">
        <f t="shared" si="304"/>
        <v>0</v>
      </c>
      <c r="BU660" s="189">
        <f t="shared" si="305"/>
        <v>0</v>
      </c>
      <c r="BV660" s="190">
        <f t="shared" si="306"/>
        <v>0</v>
      </c>
      <c r="BW660" s="210"/>
      <c r="BX660" s="188">
        <f t="shared" si="307"/>
        <v>0</v>
      </c>
      <c r="BY660" s="189">
        <f t="shared" si="308"/>
        <v>0</v>
      </c>
      <c r="BZ660" s="189">
        <f t="shared" si="309"/>
        <v>0</v>
      </c>
      <c r="CA660" s="190">
        <f t="shared" si="310"/>
        <v>0</v>
      </c>
      <c r="CB660" s="210"/>
      <c r="CC660" s="188">
        <f t="shared" si="311"/>
        <v>0</v>
      </c>
      <c r="CD660" s="189">
        <f t="shared" si="312"/>
        <v>0</v>
      </c>
      <c r="CE660" s="189">
        <f t="shared" si="313"/>
        <v>0</v>
      </c>
      <c r="CF660" s="190">
        <f t="shared" si="314"/>
        <v>0</v>
      </c>
      <c r="CG660" s="210"/>
      <c r="CH660" s="188">
        <f t="shared" si="315"/>
        <v>0</v>
      </c>
      <c r="CI660" s="189">
        <f t="shared" si="316"/>
        <v>0</v>
      </c>
      <c r="CJ660" s="189">
        <f t="shared" si="317"/>
        <v>0</v>
      </c>
      <c r="CK660" s="190">
        <f t="shared" si="318"/>
        <v>0</v>
      </c>
      <c r="CL660" s="210"/>
      <c r="CM660" s="192">
        <f t="shared" si="319"/>
        <v>0</v>
      </c>
      <c r="CN660" s="215">
        <f t="shared" si="320"/>
        <v>0</v>
      </c>
      <c r="CO660" s="216">
        <f t="shared" si="321"/>
        <v>0</v>
      </c>
      <c r="CP660" s="217">
        <f t="shared" si="322"/>
        <v>0</v>
      </c>
      <c r="CR660" s="192">
        <f t="shared" si="323"/>
        <v>0</v>
      </c>
      <c r="CS660" s="215">
        <f t="shared" si="324"/>
        <v>0</v>
      </c>
      <c r="CT660" s="216">
        <f t="shared" si="325"/>
        <v>0</v>
      </c>
      <c r="CU660" s="217">
        <f t="shared" si="326"/>
        <v>0</v>
      </c>
      <c r="CW660" s="192">
        <f t="shared" si="327"/>
        <v>0</v>
      </c>
      <c r="CX660" s="215">
        <f t="shared" si="328"/>
        <v>0</v>
      </c>
      <c r="CY660" s="216">
        <f t="shared" si="329"/>
        <v>0</v>
      </c>
      <c r="CZ660" s="217">
        <f t="shared" si="330"/>
        <v>0</v>
      </c>
      <c r="DB660" s="197">
        <f t="shared" si="331"/>
        <v>0</v>
      </c>
      <c r="DC660" s="19" t="str">
        <f t="shared" si="332"/>
        <v/>
      </c>
      <c r="DD660" s="197">
        <f t="shared" si="333"/>
        <v>0</v>
      </c>
      <c r="DE660"/>
      <c r="DF660" s="197">
        <f t="shared" si="334"/>
        <v>0</v>
      </c>
      <c r="DG660" s="19" t="str">
        <f t="shared" si="335"/>
        <v/>
      </c>
      <c r="DH660" s="197">
        <f t="shared" si="336"/>
        <v>0</v>
      </c>
      <c r="DJ660" s="197">
        <f t="shared" si="337"/>
        <v>0</v>
      </c>
      <c r="DK660" s="19" t="str">
        <f t="shared" si="338"/>
        <v/>
      </c>
      <c r="DL660" s="197">
        <f t="shared" si="339"/>
        <v>0</v>
      </c>
    </row>
    <row r="661" spans="1:116" ht="15" customHeight="1" thickBot="1">
      <c r="A661" s="41"/>
      <c r="B661" s="30"/>
      <c r="C661" s="63" t="s">
        <v>78</v>
      </c>
      <c r="D661" s="354" t="str">
        <f t="shared" si="269"/>
        <v/>
      </c>
      <c r="E661" s="355"/>
      <c r="F661" s="355"/>
      <c r="G661" s="355"/>
      <c r="H661" s="355"/>
      <c r="I661" s="355"/>
      <c r="J661" s="355"/>
      <c r="K661" s="355"/>
      <c r="L661" s="355"/>
      <c r="M661" s="355"/>
      <c r="N661" s="355"/>
      <c r="O661" s="356"/>
      <c r="P661" s="261" t="str">
        <f t="shared" si="270"/>
        <v/>
      </c>
      <c r="Q661" s="261" t="str">
        <f t="shared" si="271"/>
        <v/>
      </c>
      <c r="R661" s="261" t="str">
        <f t="shared" si="272"/>
        <v/>
      </c>
      <c r="S661" s="2"/>
      <c r="T661" s="2"/>
      <c r="U661" s="2"/>
      <c r="V661" s="2"/>
      <c r="W661" s="2"/>
      <c r="X661" s="2"/>
      <c r="Y661" s="2"/>
      <c r="Z661" s="2"/>
      <c r="AA661" s="2"/>
      <c r="AB661" s="2"/>
      <c r="AC661" s="2"/>
      <c r="AD661" s="2"/>
      <c r="AG661" s="197">
        <f t="shared" si="273"/>
        <v>33</v>
      </c>
      <c r="AH661" s="210">
        <f t="shared" si="274"/>
        <v>0</v>
      </c>
      <c r="AJ661" s="188">
        <f t="shared" si="275"/>
        <v>0</v>
      </c>
      <c r="AK661" s="189">
        <f t="shared" si="276"/>
        <v>0</v>
      </c>
      <c r="AL661" s="189">
        <f t="shared" si="277"/>
        <v>0</v>
      </c>
      <c r="AM661" s="190">
        <f t="shared" si="278"/>
        <v>0</v>
      </c>
      <c r="AN661" s="210"/>
      <c r="AO661" s="188">
        <f t="shared" si="279"/>
        <v>0</v>
      </c>
      <c r="AP661" s="189">
        <f t="shared" si="280"/>
        <v>0</v>
      </c>
      <c r="AQ661" s="189">
        <f t="shared" si="281"/>
        <v>0</v>
      </c>
      <c r="AR661" s="190">
        <f t="shared" si="282"/>
        <v>0</v>
      </c>
      <c r="AT661" s="188">
        <f t="shared" si="283"/>
        <v>0</v>
      </c>
      <c r="AU661" s="189">
        <f t="shared" si="284"/>
        <v>0</v>
      </c>
      <c r="AV661" s="189">
        <f t="shared" si="285"/>
        <v>0</v>
      </c>
      <c r="AW661" s="190">
        <f t="shared" si="286"/>
        <v>0</v>
      </c>
      <c r="AY661" s="188">
        <f t="shared" si="287"/>
        <v>0</v>
      </c>
      <c r="AZ661" s="189">
        <f t="shared" si="288"/>
        <v>0</v>
      </c>
      <c r="BA661" s="189">
        <f t="shared" si="289"/>
        <v>0</v>
      </c>
      <c r="BB661" s="190">
        <f t="shared" si="290"/>
        <v>0</v>
      </c>
      <c r="BD661" s="188">
        <f t="shared" si="291"/>
        <v>0</v>
      </c>
      <c r="BE661" s="189">
        <f t="shared" si="292"/>
        <v>0</v>
      </c>
      <c r="BF661" s="189">
        <f t="shared" si="293"/>
        <v>0</v>
      </c>
      <c r="BG661" s="190">
        <f t="shared" si="294"/>
        <v>0</v>
      </c>
      <c r="BH661" s="210"/>
      <c r="BI661" s="188">
        <f t="shared" si="295"/>
        <v>0</v>
      </c>
      <c r="BJ661" s="189">
        <f t="shared" si="296"/>
        <v>0</v>
      </c>
      <c r="BK661" s="189">
        <f t="shared" si="297"/>
        <v>0</v>
      </c>
      <c r="BL661" s="190">
        <f t="shared" si="298"/>
        <v>0</v>
      </c>
      <c r="BM661" s="210"/>
      <c r="BN661" s="188">
        <f t="shared" si="299"/>
        <v>0</v>
      </c>
      <c r="BO661" s="189">
        <f t="shared" si="300"/>
        <v>0</v>
      </c>
      <c r="BP661" s="189">
        <f t="shared" si="301"/>
        <v>0</v>
      </c>
      <c r="BQ661" s="190">
        <f t="shared" si="302"/>
        <v>0</v>
      </c>
      <c r="BR661" s="210"/>
      <c r="BS661" s="188">
        <f t="shared" si="303"/>
        <v>0</v>
      </c>
      <c r="BT661" s="189">
        <f t="shared" si="304"/>
        <v>0</v>
      </c>
      <c r="BU661" s="189">
        <f t="shared" si="305"/>
        <v>0</v>
      </c>
      <c r="BV661" s="190">
        <f t="shared" si="306"/>
        <v>0</v>
      </c>
      <c r="BW661" s="210"/>
      <c r="BX661" s="188">
        <f t="shared" si="307"/>
        <v>0</v>
      </c>
      <c r="BY661" s="189">
        <f t="shared" si="308"/>
        <v>0</v>
      </c>
      <c r="BZ661" s="189">
        <f t="shared" si="309"/>
        <v>0</v>
      </c>
      <c r="CA661" s="190">
        <f t="shared" si="310"/>
        <v>0</v>
      </c>
      <c r="CB661" s="210"/>
      <c r="CC661" s="188">
        <f t="shared" si="311"/>
        <v>0</v>
      </c>
      <c r="CD661" s="189">
        <f t="shared" si="312"/>
        <v>0</v>
      </c>
      <c r="CE661" s="189">
        <f t="shared" si="313"/>
        <v>0</v>
      </c>
      <c r="CF661" s="190">
        <f t="shared" si="314"/>
        <v>0</v>
      </c>
      <c r="CG661" s="210"/>
      <c r="CH661" s="188">
        <f t="shared" si="315"/>
        <v>0</v>
      </c>
      <c r="CI661" s="189">
        <f t="shared" si="316"/>
        <v>0</v>
      </c>
      <c r="CJ661" s="189">
        <f t="shared" si="317"/>
        <v>0</v>
      </c>
      <c r="CK661" s="190">
        <f t="shared" si="318"/>
        <v>0</v>
      </c>
      <c r="CL661" s="210"/>
      <c r="CM661" s="192">
        <f t="shared" si="319"/>
        <v>0</v>
      </c>
      <c r="CN661" s="215">
        <f t="shared" si="320"/>
        <v>0</v>
      </c>
      <c r="CO661" s="216">
        <f t="shared" si="321"/>
        <v>0</v>
      </c>
      <c r="CP661" s="217">
        <f t="shared" si="322"/>
        <v>0</v>
      </c>
      <c r="CR661" s="192">
        <f t="shared" si="323"/>
        <v>0</v>
      </c>
      <c r="CS661" s="215">
        <f t="shared" si="324"/>
        <v>0</v>
      </c>
      <c r="CT661" s="216">
        <f t="shared" si="325"/>
        <v>0</v>
      </c>
      <c r="CU661" s="217">
        <f t="shared" si="326"/>
        <v>0</v>
      </c>
      <c r="CW661" s="192">
        <f t="shared" si="327"/>
        <v>0</v>
      </c>
      <c r="CX661" s="215">
        <f t="shared" si="328"/>
        <v>0</v>
      </c>
      <c r="CY661" s="216">
        <f t="shared" si="329"/>
        <v>0</v>
      </c>
      <c r="CZ661" s="217">
        <f t="shared" si="330"/>
        <v>0</v>
      </c>
      <c r="DB661" s="197">
        <f t="shared" si="331"/>
        <v>0</v>
      </c>
      <c r="DC661" s="19" t="str">
        <f t="shared" si="332"/>
        <v/>
      </c>
      <c r="DD661" s="197">
        <f t="shared" si="333"/>
        <v>0</v>
      </c>
      <c r="DE661"/>
      <c r="DF661" s="197">
        <f t="shared" si="334"/>
        <v>0</v>
      </c>
      <c r="DG661" s="19" t="str">
        <f t="shared" si="335"/>
        <v/>
      </c>
      <c r="DH661" s="197">
        <f t="shared" si="336"/>
        <v>0</v>
      </c>
      <c r="DJ661" s="197">
        <f t="shared" si="337"/>
        <v>0</v>
      </c>
      <c r="DK661" s="19" t="str">
        <f t="shared" si="338"/>
        <v/>
      </c>
      <c r="DL661" s="197">
        <f t="shared" si="339"/>
        <v>0</v>
      </c>
    </row>
    <row r="662" spans="1:116" ht="15" customHeight="1" thickBot="1">
      <c r="A662" s="41"/>
      <c r="B662" s="30"/>
      <c r="C662" s="63" t="s">
        <v>79</v>
      </c>
      <c r="D662" s="354" t="str">
        <f t="shared" si="269"/>
        <v/>
      </c>
      <c r="E662" s="355"/>
      <c r="F662" s="355"/>
      <c r="G662" s="355"/>
      <c r="H662" s="355"/>
      <c r="I662" s="355"/>
      <c r="J662" s="355"/>
      <c r="K662" s="355"/>
      <c r="L662" s="355"/>
      <c r="M662" s="355"/>
      <c r="N662" s="355"/>
      <c r="O662" s="356"/>
      <c r="P662" s="261" t="str">
        <f t="shared" si="270"/>
        <v/>
      </c>
      <c r="Q662" s="261" t="str">
        <f t="shared" si="271"/>
        <v/>
      </c>
      <c r="R662" s="261" t="str">
        <f t="shared" si="272"/>
        <v/>
      </c>
      <c r="S662" s="2"/>
      <c r="T662" s="2"/>
      <c r="U662" s="2"/>
      <c r="V662" s="2"/>
      <c r="W662" s="2"/>
      <c r="X662" s="2"/>
      <c r="Y662" s="2"/>
      <c r="Z662" s="2"/>
      <c r="AA662" s="2"/>
      <c r="AB662" s="2"/>
      <c r="AC662" s="2"/>
      <c r="AD662" s="2"/>
      <c r="AG662" s="197">
        <f t="shared" si="273"/>
        <v>33</v>
      </c>
      <c r="AH662" s="210">
        <f t="shared" si="274"/>
        <v>0</v>
      </c>
      <c r="AJ662" s="188">
        <f t="shared" si="275"/>
        <v>0</v>
      </c>
      <c r="AK662" s="189">
        <f t="shared" si="276"/>
        <v>0</v>
      </c>
      <c r="AL662" s="189">
        <f t="shared" si="277"/>
        <v>0</v>
      </c>
      <c r="AM662" s="190">
        <f t="shared" si="278"/>
        <v>0</v>
      </c>
      <c r="AN662" s="210"/>
      <c r="AO662" s="188">
        <f t="shared" si="279"/>
        <v>0</v>
      </c>
      <c r="AP662" s="189">
        <f t="shared" si="280"/>
        <v>0</v>
      </c>
      <c r="AQ662" s="189">
        <f t="shared" si="281"/>
        <v>0</v>
      </c>
      <c r="AR662" s="190">
        <f t="shared" si="282"/>
        <v>0</v>
      </c>
      <c r="AT662" s="188">
        <f t="shared" si="283"/>
        <v>0</v>
      </c>
      <c r="AU662" s="189">
        <f t="shared" si="284"/>
        <v>0</v>
      </c>
      <c r="AV662" s="189">
        <f t="shared" si="285"/>
        <v>0</v>
      </c>
      <c r="AW662" s="190">
        <f t="shared" si="286"/>
        <v>0</v>
      </c>
      <c r="AY662" s="188">
        <f t="shared" si="287"/>
        <v>0</v>
      </c>
      <c r="AZ662" s="189">
        <f t="shared" si="288"/>
        <v>0</v>
      </c>
      <c r="BA662" s="189">
        <f t="shared" si="289"/>
        <v>0</v>
      </c>
      <c r="BB662" s="190">
        <f t="shared" si="290"/>
        <v>0</v>
      </c>
      <c r="BD662" s="188">
        <f t="shared" si="291"/>
        <v>0</v>
      </c>
      <c r="BE662" s="189">
        <f t="shared" si="292"/>
        <v>0</v>
      </c>
      <c r="BF662" s="189">
        <f t="shared" si="293"/>
        <v>0</v>
      </c>
      <c r="BG662" s="190">
        <f t="shared" si="294"/>
        <v>0</v>
      </c>
      <c r="BH662" s="210"/>
      <c r="BI662" s="188">
        <f t="shared" si="295"/>
        <v>0</v>
      </c>
      <c r="BJ662" s="189">
        <f t="shared" si="296"/>
        <v>0</v>
      </c>
      <c r="BK662" s="189">
        <f t="shared" si="297"/>
        <v>0</v>
      </c>
      <c r="BL662" s="190">
        <f t="shared" si="298"/>
        <v>0</v>
      </c>
      <c r="BM662" s="210"/>
      <c r="BN662" s="188">
        <f t="shared" si="299"/>
        <v>0</v>
      </c>
      <c r="BO662" s="189">
        <f t="shared" si="300"/>
        <v>0</v>
      </c>
      <c r="BP662" s="189">
        <f t="shared" si="301"/>
        <v>0</v>
      </c>
      <c r="BQ662" s="190">
        <f t="shared" si="302"/>
        <v>0</v>
      </c>
      <c r="BR662" s="210"/>
      <c r="BS662" s="188">
        <f t="shared" si="303"/>
        <v>0</v>
      </c>
      <c r="BT662" s="189">
        <f t="shared" si="304"/>
        <v>0</v>
      </c>
      <c r="BU662" s="189">
        <f t="shared" si="305"/>
        <v>0</v>
      </c>
      <c r="BV662" s="190">
        <f t="shared" si="306"/>
        <v>0</v>
      </c>
      <c r="BW662" s="210"/>
      <c r="BX662" s="188">
        <f t="shared" si="307"/>
        <v>0</v>
      </c>
      <c r="BY662" s="189">
        <f t="shared" si="308"/>
        <v>0</v>
      </c>
      <c r="BZ662" s="189">
        <f t="shared" si="309"/>
        <v>0</v>
      </c>
      <c r="CA662" s="190">
        <f t="shared" si="310"/>
        <v>0</v>
      </c>
      <c r="CB662" s="210"/>
      <c r="CC662" s="188">
        <f t="shared" si="311"/>
        <v>0</v>
      </c>
      <c r="CD662" s="189">
        <f t="shared" si="312"/>
        <v>0</v>
      </c>
      <c r="CE662" s="189">
        <f t="shared" si="313"/>
        <v>0</v>
      </c>
      <c r="CF662" s="190">
        <f t="shared" si="314"/>
        <v>0</v>
      </c>
      <c r="CG662" s="210"/>
      <c r="CH662" s="188">
        <f t="shared" si="315"/>
        <v>0</v>
      </c>
      <c r="CI662" s="189">
        <f t="shared" si="316"/>
        <v>0</v>
      </c>
      <c r="CJ662" s="189">
        <f t="shared" si="317"/>
        <v>0</v>
      </c>
      <c r="CK662" s="190">
        <f t="shared" si="318"/>
        <v>0</v>
      </c>
      <c r="CL662" s="210"/>
      <c r="CM662" s="192">
        <f t="shared" si="319"/>
        <v>0</v>
      </c>
      <c r="CN662" s="215">
        <f t="shared" si="320"/>
        <v>0</v>
      </c>
      <c r="CO662" s="216">
        <f t="shared" si="321"/>
        <v>0</v>
      </c>
      <c r="CP662" s="217">
        <f t="shared" si="322"/>
        <v>0</v>
      </c>
      <c r="CR662" s="192">
        <f t="shared" si="323"/>
        <v>0</v>
      </c>
      <c r="CS662" s="215">
        <f t="shared" si="324"/>
        <v>0</v>
      </c>
      <c r="CT662" s="216">
        <f t="shared" si="325"/>
        <v>0</v>
      </c>
      <c r="CU662" s="217">
        <f t="shared" si="326"/>
        <v>0</v>
      </c>
      <c r="CW662" s="192">
        <f t="shared" si="327"/>
        <v>0</v>
      </c>
      <c r="CX662" s="215">
        <f t="shared" si="328"/>
        <v>0</v>
      </c>
      <c r="CY662" s="216">
        <f t="shared" si="329"/>
        <v>0</v>
      </c>
      <c r="CZ662" s="217">
        <f t="shared" si="330"/>
        <v>0</v>
      </c>
      <c r="DB662" s="197">
        <f t="shared" si="331"/>
        <v>0</v>
      </c>
      <c r="DC662" s="19" t="str">
        <f t="shared" si="332"/>
        <v/>
      </c>
      <c r="DD662" s="197">
        <f t="shared" si="333"/>
        <v>0</v>
      </c>
      <c r="DE662"/>
      <c r="DF662" s="197">
        <f t="shared" si="334"/>
        <v>0</v>
      </c>
      <c r="DG662" s="19" t="str">
        <f t="shared" si="335"/>
        <v/>
      </c>
      <c r="DH662" s="197">
        <f t="shared" si="336"/>
        <v>0</v>
      </c>
      <c r="DJ662" s="197">
        <f t="shared" si="337"/>
        <v>0</v>
      </c>
      <c r="DK662" s="19" t="str">
        <f t="shared" si="338"/>
        <v/>
      </c>
      <c r="DL662" s="197">
        <f t="shared" si="339"/>
        <v>0</v>
      </c>
    </row>
    <row r="663" spans="1:116" ht="15" customHeight="1" thickBot="1">
      <c r="A663" s="41"/>
      <c r="B663" s="30"/>
      <c r="C663" s="63" t="s">
        <v>80</v>
      </c>
      <c r="D663" s="354" t="str">
        <f t="shared" si="269"/>
        <v/>
      </c>
      <c r="E663" s="355"/>
      <c r="F663" s="355"/>
      <c r="G663" s="355"/>
      <c r="H663" s="355"/>
      <c r="I663" s="355"/>
      <c r="J663" s="355"/>
      <c r="K663" s="355"/>
      <c r="L663" s="355"/>
      <c r="M663" s="355"/>
      <c r="N663" s="355"/>
      <c r="O663" s="356"/>
      <c r="P663" s="261" t="str">
        <f t="shared" si="270"/>
        <v/>
      </c>
      <c r="Q663" s="261" t="str">
        <f t="shared" si="271"/>
        <v/>
      </c>
      <c r="R663" s="261" t="str">
        <f t="shared" si="272"/>
        <v/>
      </c>
      <c r="S663" s="2"/>
      <c r="T663" s="2"/>
      <c r="U663" s="2"/>
      <c r="V663" s="2"/>
      <c r="W663" s="2"/>
      <c r="X663" s="2"/>
      <c r="Y663" s="2"/>
      <c r="Z663" s="2"/>
      <c r="AA663" s="2"/>
      <c r="AB663" s="2"/>
      <c r="AC663" s="2"/>
      <c r="AD663" s="2"/>
      <c r="AG663" s="197">
        <f t="shared" si="273"/>
        <v>33</v>
      </c>
      <c r="AH663" s="210">
        <f t="shared" si="274"/>
        <v>0</v>
      </c>
      <c r="AJ663" s="188">
        <f t="shared" si="275"/>
        <v>0</v>
      </c>
      <c r="AK663" s="189">
        <f t="shared" si="276"/>
        <v>0</v>
      </c>
      <c r="AL663" s="189">
        <f t="shared" si="277"/>
        <v>0</v>
      </c>
      <c r="AM663" s="190">
        <f t="shared" si="278"/>
        <v>0</v>
      </c>
      <c r="AN663" s="210"/>
      <c r="AO663" s="188">
        <f t="shared" si="279"/>
        <v>0</v>
      </c>
      <c r="AP663" s="189">
        <f t="shared" si="280"/>
        <v>0</v>
      </c>
      <c r="AQ663" s="189">
        <f t="shared" si="281"/>
        <v>0</v>
      </c>
      <c r="AR663" s="190">
        <f t="shared" si="282"/>
        <v>0</v>
      </c>
      <c r="AT663" s="188">
        <f t="shared" si="283"/>
        <v>0</v>
      </c>
      <c r="AU663" s="189">
        <f t="shared" si="284"/>
        <v>0</v>
      </c>
      <c r="AV663" s="189">
        <f t="shared" si="285"/>
        <v>0</v>
      </c>
      <c r="AW663" s="190">
        <f t="shared" si="286"/>
        <v>0</v>
      </c>
      <c r="AY663" s="188">
        <f t="shared" si="287"/>
        <v>0</v>
      </c>
      <c r="AZ663" s="189">
        <f t="shared" si="288"/>
        <v>0</v>
      </c>
      <c r="BA663" s="189">
        <f t="shared" si="289"/>
        <v>0</v>
      </c>
      <c r="BB663" s="190">
        <f t="shared" si="290"/>
        <v>0</v>
      </c>
      <c r="BD663" s="188">
        <f t="shared" si="291"/>
        <v>0</v>
      </c>
      <c r="BE663" s="189">
        <f t="shared" si="292"/>
        <v>0</v>
      </c>
      <c r="BF663" s="189">
        <f t="shared" si="293"/>
        <v>0</v>
      </c>
      <c r="BG663" s="190">
        <f t="shared" si="294"/>
        <v>0</v>
      </c>
      <c r="BH663" s="210"/>
      <c r="BI663" s="188">
        <f t="shared" si="295"/>
        <v>0</v>
      </c>
      <c r="BJ663" s="189">
        <f t="shared" si="296"/>
        <v>0</v>
      </c>
      <c r="BK663" s="189">
        <f t="shared" si="297"/>
        <v>0</v>
      </c>
      <c r="BL663" s="190">
        <f t="shared" si="298"/>
        <v>0</v>
      </c>
      <c r="BM663" s="210"/>
      <c r="BN663" s="188">
        <f t="shared" si="299"/>
        <v>0</v>
      </c>
      <c r="BO663" s="189">
        <f t="shared" si="300"/>
        <v>0</v>
      </c>
      <c r="BP663" s="189">
        <f t="shared" si="301"/>
        <v>0</v>
      </c>
      <c r="BQ663" s="190">
        <f t="shared" si="302"/>
        <v>0</v>
      </c>
      <c r="BR663" s="210"/>
      <c r="BS663" s="188">
        <f t="shared" si="303"/>
        <v>0</v>
      </c>
      <c r="BT663" s="189">
        <f t="shared" si="304"/>
        <v>0</v>
      </c>
      <c r="BU663" s="189">
        <f t="shared" si="305"/>
        <v>0</v>
      </c>
      <c r="BV663" s="190">
        <f t="shared" si="306"/>
        <v>0</v>
      </c>
      <c r="BW663" s="210"/>
      <c r="BX663" s="188">
        <f t="shared" si="307"/>
        <v>0</v>
      </c>
      <c r="BY663" s="189">
        <f t="shared" si="308"/>
        <v>0</v>
      </c>
      <c r="BZ663" s="189">
        <f t="shared" si="309"/>
        <v>0</v>
      </c>
      <c r="CA663" s="190">
        <f t="shared" si="310"/>
        <v>0</v>
      </c>
      <c r="CB663" s="210"/>
      <c r="CC663" s="188">
        <f t="shared" si="311"/>
        <v>0</v>
      </c>
      <c r="CD663" s="189">
        <f t="shared" si="312"/>
        <v>0</v>
      </c>
      <c r="CE663" s="189">
        <f t="shared" si="313"/>
        <v>0</v>
      </c>
      <c r="CF663" s="190">
        <f t="shared" si="314"/>
        <v>0</v>
      </c>
      <c r="CG663" s="210"/>
      <c r="CH663" s="188">
        <f t="shared" si="315"/>
        <v>0</v>
      </c>
      <c r="CI663" s="189">
        <f t="shared" si="316"/>
        <v>0</v>
      </c>
      <c r="CJ663" s="189">
        <f t="shared" si="317"/>
        <v>0</v>
      </c>
      <c r="CK663" s="190">
        <f t="shared" si="318"/>
        <v>0</v>
      </c>
      <c r="CL663" s="210"/>
      <c r="CM663" s="192">
        <f t="shared" si="319"/>
        <v>0</v>
      </c>
      <c r="CN663" s="215">
        <f t="shared" si="320"/>
        <v>0</v>
      </c>
      <c r="CO663" s="216">
        <f t="shared" si="321"/>
        <v>0</v>
      </c>
      <c r="CP663" s="217">
        <f t="shared" si="322"/>
        <v>0</v>
      </c>
      <c r="CR663" s="192">
        <f t="shared" si="323"/>
        <v>0</v>
      </c>
      <c r="CS663" s="215">
        <f t="shared" si="324"/>
        <v>0</v>
      </c>
      <c r="CT663" s="216">
        <f t="shared" si="325"/>
        <v>0</v>
      </c>
      <c r="CU663" s="217">
        <f t="shared" si="326"/>
        <v>0</v>
      </c>
      <c r="CW663" s="192">
        <f t="shared" si="327"/>
        <v>0</v>
      </c>
      <c r="CX663" s="215">
        <f t="shared" si="328"/>
        <v>0</v>
      </c>
      <c r="CY663" s="216">
        <f t="shared" si="329"/>
        <v>0</v>
      </c>
      <c r="CZ663" s="217">
        <f t="shared" si="330"/>
        <v>0</v>
      </c>
      <c r="DB663" s="197">
        <f t="shared" si="331"/>
        <v>0</v>
      </c>
      <c r="DC663" s="19" t="str">
        <f t="shared" si="332"/>
        <v/>
      </c>
      <c r="DD663" s="197">
        <f t="shared" si="333"/>
        <v>0</v>
      </c>
      <c r="DE663"/>
      <c r="DF663" s="197">
        <f t="shared" si="334"/>
        <v>0</v>
      </c>
      <c r="DG663" s="19" t="str">
        <f t="shared" si="335"/>
        <v/>
      </c>
      <c r="DH663" s="197">
        <f t="shared" si="336"/>
        <v>0</v>
      </c>
      <c r="DJ663" s="197">
        <f t="shared" si="337"/>
        <v>0</v>
      </c>
      <c r="DK663" s="19" t="str">
        <f t="shared" si="338"/>
        <v/>
      </c>
      <c r="DL663" s="197">
        <f t="shared" si="339"/>
        <v>0</v>
      </c>
    </row>
    <row r="664" spans="1:116" ht="15" customHeight="1" thickBot="1">
      <c r="A664" s="41"/>
      <c r="B664" s="30"/>
      <c r="C664" s="63" t="s">
        <v>81</v>
      </c>
      <c r="D664" s="354" t="str">
        <f t="shared" si="269"/>
        <v/>
      </c>
      <c r="E664" s="355"/>
      <c r="F664" s="355"/>
      <c r="G664" s="355"/>
      <c r="H664" s="355"/>
      <c r="I664" s="355"/>
      <c r="J664" s="355"/>
      <c r="K664" s="355"/>
      <c r="L664" s="355"/>
      <c r="M664" s="355"/>
      <c r="N664" s="355"/>
      <c r="O664" s="356"/>
      <c r="P664" s="261" t="str">
        <f t="shared" si="270"/>
        <v/>
      </c>
      <c r="Q664" s="261" t="str">
        <f t="shared" si="271"/>
        <v/>
      </c>
      <c r="R664" s="261" t="str">
        <f t="shared" si="272"/>
        <v/>
      </c>
      <c r="S664" s="2"/>
      <c r="T664" s="2"/>
      <c r="U664" s="2"/>
      <c r="V664" s="2"/>
      <c r="W664" s="2"/>
      <c r="X664" s="2"/>
      <c r="Y664" s="2"/>
      <c r="Z664" s="2"/>
      <c r="AA664" s="2"/>
      <c r="AB664" s="2"/>
      <c r="AC664" s="2"/>
      <c r="AD664" s="2"/>
      <c r="AG664" s="197">
        <f t="shared" si="273"/>
        <v>33</v>
      </c>
      <c r="AH664" s="210">
        <f t="shared" si="274"/>
        <v>0</v>
      </c>
      <c r="AJ664" s="188">
        <f t="shared" si="275"/>
        <v>0</v>
      </c>
      <c r="AK664" s="189">
        <f t="shared" si="276"/>
        <v>0</v>
      </c>
      <c r="AL664" s="189">
        <f t="shared" si="277"/>
        <v>0</v>
      </c>
      <c r="AM664" s="190">
        <f t="shared" si="278"/>
        <v>0</v>
      </c>
      <c r="AN664" s="210"/>
      <c r="AO664" s="188">
        <f t="shared" si="279"/>
        <v>0</v>
      </c>
      <c r="AP664" s="189">
        <f t="shared" si="280"/>
        <v>0</v>
      </c>
      <c r="AQ664" s="189">
        <f t="shared" si="281"/>
        <v>0</v>
      </c>
      <c r="AR664" s="190">
        <f t="shared" si="282"/>
        <v>0</v>
      </c>
      <c r="AT664" s="188">
        <f t="shared" si="283"/>
        <v>0</v>
      </c>
      <c r="AU664" s="189">
        <f t="shared" si="284"/>
        <v>0</v>
      </c>
      <c r="AV664" s="189">
        <f t="shared" si="285"/>
        <v>0</v>
      </c>
      <c r="AW664" s="190">
        <f t="shared" si="286"/>
        <v>0</v>
      </c>
      <c r="AY664" s="188">
        <f t="shared" si="287"/>
        <v>0</v>
      </c>
      <c r="AZ664" s="189">
        <f t="shared" si="288"/>
        <v>0</v>
      </c>
      <c r="BA664" s="189">
        <f t="shared" si="289"/>
        <v>0</v>
      </c>
      <c r="BB664" s="190">
        <f t="shared" si="290"/>
        <v>0</v>
      </c>
      <c r="BD664" s="188">
        <f t="shared" si="291"/>
        <v>0</v>
      </c>
      <c r="BE664" s="189">
        <f t="shared" si="292"/>
        <v>0</v>
      </c>
      <c r="BF664" s="189">
        <f t="shared" si="293"/>
        <v>0</v>
      </c>
      <c r="BG664" s="190">
        <f t="shared" si="294"/>
        <v>0</v>
      </c>
      <c r="BH664" s="210"/>
      <c r="BI664" s="188">
        <f t="shared" si="295"/>
        <v>0</v>
      </c>
      <c r="BJ664" s="189">
        <f t="shared" si="296"/>
        <v>0</v>
      </c>
      <c r="BK664" s="189">
        <f t="shared" si="297"/>
        <v>0</v>
      </c>
      <c r="BL664" s="190">
        <f t="shared" si="298"/>
        <v>0</v>
      </c>
      <c r="BM664" s="210"/>
      <c r="BN664" s="188">
        <f t="shared" si="299"/>
        <v>0</v>
      </c>
      <c r="BO664" s="189">
        <f t="shared" si="300"/>
        <v>0</v>
      </c>
      <c r="BP664" s="189">
        <f t="shared" si="301"/>
        <v>0</v>
      </c>
      <c r="BQ664" s="190">
        <f t="shared" si="302"/>
        <v>0</v>
      </c>
      <c r="BR664" s="210"/>
      <c r="BS664" s="188">
        <f t="shared" si="303"/>
        <v>0</v>
      </c>
      <c r="BT664" s="189">
        <f t="shared" si="304"/>
        <v>0</v>
      </c>
      <c r="BU664" s="189">
        <f t="shared" si="305"/>
        <v>0</v>
      </c>
      <c r="BV664" s="190">
        <f t="shared" si="306"/>
        <v>0</v>
      </c>
      <c r="BW664" s="210"/>
      <c r="BX664" s="188">
        <f t="shared" si="307"/>
        <v>0</v>
      </c>
      <c r="BY664" s="189">
        <f t="shared" si="308"/>
        <v>0</v>
      </c>
      <c r="BZ664" s="189">
        <f t="shared" si="309"/>
        <v>0</v>
      </c>
      <c r="CA664" s="190">
        <f t="shared" si="310"/>
        <v>0</v>
      </c>
      <c r="CB664" s="210"/>
      <c r="CC664" s="188">
        <f t="shared" si="311"/>
        <v>0</v>
      </c>
      <c r="CD664" s="189">
        <f t="shared" si="312"/>
        <v>0</v>
      </c>
      <c r="CE664" s="189">
        <f t="shared" si="313"/>
        <v>0</v>
      </c>
      <c r="CF664" s="190">
        <f t="shared" si="314"/>
        <v>0</v>
      </c>
      <c r="CG664" s="210"/>
      <c r="CH664" s="188">
        <f t="shared" si="315"/>
        <v>0</v>
      </c>
      <c r="CI664" s="189">
        <f t="shared" si="316"/>
        <v>0</v>
      </c>
      <c r="CJ664" s="189">
        <f t="shared" si="317"/>
        <v>0</v>
      </c>
      <c r="CK664" s="190">
        <f t="shared" si="318"/>
        <v>0</v>
      </c>
      <c r="CL664" s="210"/>
      <c r="CM664" s="192">
        <f t="shared" si="319"/>
        <v>0</v>
      </c>
      <c r="CN664" s="215">
        <f t="shared" si="320"/>
        <v>0</v>
      </c>
      <c r="CO664" s="216">
        <f t="shared" si="321"/>
        <v>0</v>
      </c>
      <c r="CP664" s="217">
        <f t="shared" si="322"/>
        <v>0</v>
      </c>
      <c r="CR664" s="192">
        <f t="shared" si="323"/>
        <v>0</v>
      </c>
      <c r="CS664" s="215">
        <f t="shared" si="324"/>
        <v>0</v>
      </c>
      <c r="CT664" s="216">
        <f t="shared" si="325"/>
        <v>0</v>
      </c>
      <c r="CU664" s="217">
        <f t="shared" si="326"/>
        <v>0</v>
      </c>
      <c r="CW664" s="192">
        <f t="shared" si="327"/>
        <v>0</v>
      </c>
      <c r="CX664" s="215">
        <f t="shared" si="328"/>
        <v>0</v>
      </c>
      <c r="CY664" s="216">
        <f t="shared" si="329"/>
        <v>0</v>
      </c>
      <c r="CZ664" s="217">
        <f t="shared" si="330"/>
        <v>0</v>
      </c>
      <c r="DB664" s="197">
        <f t="shared" si="331"/>
        <v>0</v>
      </c>
      <c r="DC664" s="19" t="str">
        <f t="shared" si="332"/>
        <v/>
      </c>
      <c r="DD664" s="197">
        <f t="shared" si="333"/>
        <v>0</v>
      </c>
      <c r="DE664"/>
      <c r="DF664" s="197">
        <f t="shared" si="334"/>
        <v>0</v>
      </c>
      <c r="DG664" s="19" t="str">
        <f t="shared" si="335"/>
        <v/>
      </c>
      <c r="DH664" s="197">
        <f t="shared" si="336"/>
        <v>0</v>
      </c>
      <c r="DJ664" s="197">
        <f t="shared" si="337"/>
        <v>0</v>
      </c>
      <c r="DK664" s="19" t="str">
        <f t="shared" si="338"/>
        <v/>
      </c>
      <c r="DL664" s="197">
        <f t="shared" si="339"/>
        <v>0</v>
      </c>
    </row>
    <row r="665" spans="1:116" ht="15" customHeight="1" thickBot="1">
      <c r="A665" s="41"/>
      <c r="B665" s="30"/>
      <c r="C665" s="63" t="s">
        <v>82</v>
      </c>
      <c r="D665" s="354" t="str">
        <f t="shared" si="269"/>
        <v/>
      </c>
      <c r="E665" s="355"/>
      <c r="F665" s="355"/>
      <c r="G665" s="355"/>
      <c r="H665" s="355"/>
      <c r="I665" s="355"/>
      <c r="J665" s="355"/>
      <c r="K665" s="355"/>
      <c r="L665" s="355"/>
      <c r="M665" s="355"/>
      <c r="N665" s="355"/>
      <c r="O665" s="356"/>
      <c r="P665" s="261" t="str">
        <f t="shared" si="270"/>
        <v/>
      </c>
      <c r="Q665" s="261" t="str">
        <f t="shared" si="271"/>
        <v/>
      </c>
      <c r="R665" s="261" t="str">
        <f t="shared" si="272"/>
        <v/>
      </c>
      <c r="S665" s="2"/>
      <c r="T665" s="2"/>
      <c r="U665" s="2"/>
      <c r="V665" s="2"/>
      <c r="W665" s="2"/>
      <c r="X665" s="2"/>
      <c r="Y665" s="2"/>
      <c r="Z665" s="2"/>
      <c r="AA665" s="2"/>
      <c r="AB665" s="2"/>
      <c r="AC665" s="2"/>
      <c r="AD665" s="2"/>
      <c r="AG665" s="197">
        <f t="shared" si="273"/>
        <v>33</v>
      </c>
      <c r="AH665" s="210">
        <f t="shared" si="274"/>
        <v>0</v>
      </c>
      <c r="AJ665" s="188">
        <f t="shared" si="275"/>
        <v>0</v>
      </c>
      <c r="AK665" s="189">
        <f t="shared" si="276"/>
        <v>0</v>
      </c>
      <c r="AL665" s="189">
        <f t="shared" si="277"/>
        <v>0</v>
      </c>
      <c r="AM665" s="190">
        <f t="shared" si="278"/>
        <v>0</v>
      </c>
      <c r="AN665" s="210"/>
      <c r="AO665" s="188">
        <f t="shared" si="279"/>
        <v>0</v>
      </c>
      <c r="AP665" s="189">
        <f t="shared" si="280"/>
        <v>0</v>
      </c>
      <c r="AQ665" s="189">
        <f t="shared" si="281"/>
        <v>0</v>
      </c>
      <c r="AR665" s="190">
        <f t="shared" si="282"/>
        <v>0</v>
      </c>
      <c r="AT665" s="188">
        <f t="shared" si="283"/>
        <v>0</v>
      </c>
      <c r="AU665" s="189">
        <f t="shared" si="284"/>
        <v>0</v>
      </c>
      <c r="AV665" s="189">
        <f t="shared" si="285"/>
        <v>0</v>
      </c>
      <c r="AW665" s="190">
        <f t="shared" si="286"/>
        <v>0</v>
      </c>
      <c r="AY665" s="188">
        <f t="shared" si="287"/>
        <v>0</v>
      </c>
      <c r="AZ665" s="189">
        <f t="shared" si="288"/>
        <v>0</v>
      </c>
      <c r="BA665" s="189">
        <f t="shared" si="289"/>
        <v>0</v>
      </c>
      <c r="BB665" s="190">
        <f t="shared" si="290"/>
        <v>0</v>
      </c>
      <c r="BD665" s="188">
        <f t="shared" si="291"/>
        <v>0</v>
      </c>
      <c r="BE665" s="189">
        <f t="shared" si="292"/>
        <v>0</v>
      </c>
      <c r="BF665" s="189">
        <f t="shared" si="293"/>
        <v>0</v>
      </c>
      <c r="BG665" s="190">
        <f t="shared" si="294"/>
        <v>0</v>
      </c>
      <c r="BH665" s="210"/>
      <c r="BI665" s="188">
        <f t="shared" si="295"/>
        <v>0</v>
      </c>
      <c r="BJ665" s="189">
        <f t="shared" si="296"/>
        <v>0</v>
      </c>
      <c r="BK665" s="189">
        <f t="shared" si="297"/>
        <v>0</v>
      </c>
      <c r="BL665" s="190">
        <f t="shared" si="298"/>
        <v>0</v>
      </c>
      <c r="BM665" s="210"/>
      <c r="BN665" s="188">
        <f t="shared" si="299"/>
        <v>0</v>
      </c>
      <c r="BO665" s="189">
        <f t="shared" si="300"/>
        <v>0</v>
      </c>
      <c r="BP665" s="189">
        <f t="shared" si="301"/>
        <v>0</v>
      </c>
      <c r="BQ665" s="190">
        <f t="shared" si="302"/>
        <v>0</v>
      </c>
      <c r="BR665" s="210"/>
      <c r="BS665" s="188">
        <f t="shared" si="303"/>
        <v>0</v>
      </c>
      <c r="BT665" s="189">
        <f t="shared" si="304"/>
        <v>0</v>
      </c>
      <c r="BU665" s="189">
        <f t="shared" si="305"/>
        <v>0</v>
      </c>
      <c r="BV665" s="190">
        <f t="shared" si="306"/>
        <v>0</v>
      </c>
      <c r="BW665" s="210"/>
      <c r="BX665" s="188">
        <f t="shared" si="307"/>
        <v>0</v>
      </c>
      <c r="BY665" s="189">
        <f t="shared" si="308"/>
        <v>0</v>
      </c>
      <c r="BZ665" s="189">
        <f t="shared" si="309"/>
        <v>0</v>
      </c>
      <c r="CA665" s="190">
        <f t="shared" si="310"/>
        <v>0</v>
      </c>
      <c r="CB665" s="210"/>
      <c r="CC665" s="188">
        <f t="shared" si="311"/>
        <v>0</v>
      </c>
      <c r="CD665" s="189">
        <f t="shared" si="312"/>
        <v>0</v>
      </c>
      <c r="CE665" s="189">
        <f t="shared" si="313"/>
        <v>0</v>
      </c>
      <c r="CF665" s="190">
        <f t="shared" si="314"/>
        <v>0</v>
      </c>
      <c r="CG665" s="210"/>
      <c r="CH665" s="188">
        <f t="shared" si="315"/>
        <v>0</v>
      </c>
      <c r="CI665" s="189">
        <f t="shared" si="316"/>
        <v>0</v>
      </c>
      <c r="CJ665" s="189">
        <f t="shared" si="317"/>
        <v>0</v>
      </c>
      <c r="CK665" s="190">
        <f t="shared" si="318"/>
        <v>0</v>
      </c>
      <c r="CL665" s="210"/>
      <c r="CM665" s="192">
        <f t="shared" si="319"/>
        <v>0</v>
      </c>
      <c r="CN665" s="215">
        <f t="shared" si="320"/>
        <v>0</v>
      </c>
      <c r="CO665" s="216">
        <f t="shared" si="321"/>
        <v>0</v>
      </c>
      <c r="CP665" s="217">
        <f t="shared" si="322"/>
        <v>0</v>
      </c>
      <c r="CR665" s="192">
        <f t="shared" si="323"/>
        <v>0</v>
      </c>
      <c r="CS665" s="215">
        <f t="shared" si="324"/>
        <v>0</v>
      </c>
      <c r="CT665" s="216">
        <f t="shared" si="325"/>
        <v>0</v>
      </c>
      <c r="CU665" s="217">
        <f t="shared" si="326"/>
        <v>0</v>
      </c>
      <c r="CW665" s="192">
        <f t="shared" si="327"/>
        <v>0</v>
      </c>
      <c r="CX665" s="215">
        <f t="shared" si="328"/>
        <v>0</v>
      </c>
      <c r="CY665" s="216">
        <f t="shared" si="329"/>
        <v>0</v>
      </c>
      <c r="CZ665" s="217">
        <f t="shared" si="330"/>
        <v>0</v>
      </c>
      <c r="DB665" s="197">
        <f t="shared" si="331"/>
        <v>0</v>
      </c>
      <c r="DC665" s="19" t="str">
        <f t="shared" si="332"/>
        <v/>
      </c>
      <c r="DD665" s="197">
        <f t="shared" si="333"/>
        <v>0</v>
      </c>
      <c r="DE665"/>
      <c r="DF665" s="197">
        <f t="shared" si="334"/>
        <v>0</v>
      </c>
      <c r="DG665" s="19" t="str">
        <f t="shared" si="335"/>
        <v/>
      </c>
      <c r="DH665" s="197">
        <f t="shared" si="336"/>
        <v>0</v>
      </c>
      <c r="DJ665" s="197">
        <f t="shared" si="337"/>
        <v>0</v>
      </c>
      <c r="DK665" s="19" t="str">
        <f t="shared" si="338"/>
        <v/>
      </c>
      <c r="DL665" s="197">
        <f t="shared" si="339"/>
        <v>0</v>
      </c>
    </row>
    <row r="666" spans="1:116" ht="15" customHeight="1" thickBot="1">
      <c r="A666" s="41"/>
      <c r="B666" s="30"/>
      <c r="C666" s="63" t="s">
        <v>83</v>
      </c>
      <c r="D666" s="354" t="str">
        <f t="shared" si="269"/>
        <v/>
      </c>
      <c r="E666" s="355"/>
      <c r="F666" s="355"/>
      <c r="G666" s="355"/>
      <c r="H666" s="355"/>
      <c r="I666" s="355"/>
      <c r="J666" s="355"/>
      <c r="K666" s="355"/>
      <c r="L666" s="355"/>
      <c r="M666" s="355"/>
      <c r="N666" s="355"/>
      <c r="O666" s="356"/>
      <c r="P666" s="261" t="str">
        <f t="shared" si="270"/>
        <v/>
      </c>
      <c r="Q666" s="261" t="str">
        <f t="shared" si="271"/>
        <v/>
      </c>
      <c r="R666" s="261" t="str">
        <f t="shared" si="272"/>
        <v/>
      </c>
      <c r="S666" s="2"/>
      <c r="T666" s="2"/>
      <c r="U666" s="2"/>
      <c r="V666" s="2"/>
      <c r="W666" s="2"/>
      <c r="X666" s="2"/>
      <c r="Y666" s="2"/>
      <c r="Z666" s="2"/>
      <c r="AA666" s="2"/>
      <c r="AB666" s="2"/>
      <c r="AC666" s="2"/>
      <c r="AD666" s="2"/>
      <c r="AG666" s="197">
        <f t="shared" si="273"/>
        <v>33</v>
      </c>
      <c r="AH666" s="210">
        <f t="shared" si="274"/>
        <v>0</v>
      </c>
      <c r="AJ666" s="188">
        <f t="shared" si="275"/>
        <v>0</v>
      </c>
      <c r="AK666" s="189">
        <f t="shared" si="276"/>
        <v>0</v>
      </c>
      <c r="AL666" s="189">
        <f t="shared" si="277"/>
        <v>0</v>
      </c>
      <c r="AM666" s="190">
        <f t="shared" si="278"/>
        <v>0</v>
      </c>
      <c r="AN666" s="210"/>
      <c r="AO666" s="188">
        <f t="shared" si="279"/>
        <v>0</v>
      </c>
      <c r="AP666" s="189">
        <f t="shared" si="280"/>
        <v>0</v>
      </c>
      <c r="AQ666" s="189">
        <f t="shared" si="281"/>
        <v>0</v>
      </c>
      <c r="AR666" s="190">
        <f t="shared" si="282"/>
        <v>0</v>
      </c>
      <c r="AT666" s="188">
        <f t="shared" si="283"/>
        <v>0</v>
      </c>
      <c r="AU666" s="189">
        <f t="shared" si="284"/>
        <v>0</v>
      </c>
      <c r="AV666" s="189">
        <f t="shared" si="285"/>
        <v>0</v>
      </c>
      <c r="AW666" s="190">
        <f t="shared" si="286"/>
        <v>0</v>
      </c>
      <c r="AY666" s="188">
        <f t="shared" si="287"/>
        <v>0</v>
      </c>
      <c r="AZ666" s="189">
        <f t="shared" si="288"/>
        <v>0</v>
      </c>
      <c r="BA666" s="189">
        <f t="shared" si="289"/>
        <v>0</v>
      </c>
      <c r="BB666" s="190">
        <f t="shared" si="290"/>
        <v>0</v>
      </c>
      <c r="BD666" s="188">
        <f t="shared" si="291"/>
        <v>0</v>
      </c>
      <c r="BE666" s="189">
        <f t="shared" si="292"/>
        <v>0</v>
      </c>
      <c r="BF666" s="189">
        <f t="shared" si="293"/>
        <v>0</v>
      </c>
      <c r="BG666" s="190">
        <f t="shared" si="294"/>
        <v>0</v>
      </c>
      <c r="BH666" s="210"/>
      <c r="BI666" s="188">
        <f t="shared" si="295"/>
        <v>0</v>
      </c>
      <c r="BJ666" s="189">
        <f t="shared" si="296"/>
        <v>0</v>
      </c>
      <c r="BK666" s="189">
        <f t="shared" si="297"/>
        <v>0</v>
      </c>
      <c r="BL666" s="190">
        <f t="shared" si="298"/>
        <v>0</v>
      </c>
      <c r="BM666" s="210"/>
      <c r="BN666" s="188">
        <f t="shared" si="299"/>
        <v>0</v>
      </c>
      <c r="BO666" s="189">
        <f t="shared" si="300"/>
        <v>0</v>
      </c>
      <c r="BP666" s="189">
        <f t="shared" si="301"/>
        <v>0</v>
      </c>
      <c r="BQ666" s="190">
        <f t="shared" si="302"/>
        <v>0</v>
      </c>
      <c r="BR666" s="210"/>
      <c r="BS666" s="188">
        <f t="shared" si="303"/>
        <v>0</v>
      </c>
      <c r="BT666" s="189">
        <f t="shared" si="304"/>
        <v>0</v>
      </c>
      <c r="BU666" s="189">
        <f t="shared" si="305"/>
        <v>0</v>
      </c>
      <c r="BV666" s="190">
        <f t="shared" si="306"/>
        <v>0</v>
      </c>
      <c r="BW666" s="210"/>
      <c r="BX666" s="188">
        <f t="shared" si="307"/>
        <v>0</v>
      </c>
      <c r="BY666" s="189">
        <f t="shared" si="308"/>
        <v>0</v>
      </c>
      <c r="BZ666" s="189">
        <f t="shared" si="309"/>
        <v>0</v>
      </c>
      <c r="CA666" s="190">
        <f t="shared" si="310"/>
        <v>0</v>
      </c>
      <c r="CB666" s="210"/>
      <c r="CC666" s="188">
        <f t="shared" si="311"/>
        <v>0</v>
      </c>
      <c r="CD666" s="189">
        <f t="shared" si="312"/>
        <v>0</v>
      </c>
      <c r="CE666" s="189">
        <f t="shared" si="313"/>
        <v>0</v>
      </c>
      <c r="CF666" s="190">
        <f t="shared" si="314"/>
        <v>0</v>
      </c>
      <c r="CG666" s="210"/>
      <c r="CH666" s="188">
        <f t="shared" si="315"/>
        <v>0</v>
      </c>
      <c r="CI666" s="189">
        <f t="shared" si="316"/>
        <v>0</v>
      </c>
      <c r="CJ666" s="189">
        <f t="shared" si="317"/>
        <v>0</v>
      </c>
      <c r="CK666" s="190">
        <f t="shared" si="318"/>
        <v>0</v>
      </c>
      <c r="CL666" s="210"/>
      <c r="CM666" s="192">
        <f t="shared" si="319"/>
        <v>0</v>
      </c>
      <c r="CN666" s="215">
        <f t="shared" si="320"/>
        <v>0</v>
      </c>
      <c r="CO666" s="216">
        <f t="shared" si="321"/>
        <v>0</v>
      </c>
      <c r="CP666" s="217">
        <f t="shared" si="322"/>
        <v>0</v>
      </c>
      <c r="CR666" s="192">
        <f t="shared" si="323"/>
        <v>0</v>
      </c>
      <c r="CS666" s="215">
        <f t="shared" si="324"/>
        <v>0</v>
      </c>
      <c r="CT666" s="216">
        <f t="shared" si="325"/>
        <v>0</v>
      </c>
      <c r="CU666" s="217">
        <f t="shared" si="326"/>
        <v>0</v>
      </c>
      <c r="CW666" s="192">
        <f t="shared" si="327"/>
        <v>0</v>
      </c>
      <c r="CX666" s="215">
        <f t="shared" si="328"/>
        <v>0</v>
      </c>
      <c r="CY666" s="216">
        <f t="shared" si="329"/>
        <v>0</v>
      </c>
      <c r="CZ666" s="217">
        <f t="shared" si="330"/>
        <v>0</v>
      </c>
      <c r="DB666" s="197">
        <f t="shared" si="331"/>
        <v>0</v>
      </c>
      <c r="DC666" s="19" t="str">
        <f t="shared" si="332"/>
        <v/>
      </c>
      <c r="DD666" s="197">
        <f t="shared" si="333"/>
        <v>0</v>
      </c>
      <c r="DE666"/>
      <c r="DF666" s="197">
        <f t="shared" si="334"/>
        <v>0</v>
      </c>
      <c r="DG666" s="19" t="str">
        <f t="shared" si="335"/>
        <v/>
      </c>
      <c r="DH666" s="197">
        <f t="shared" si="336"/>
        <v>0</v>
      </c>
      <c r="DJ666" s="197">
        <f t="shared" si="337"/>
        <v>0</v>
      </c>
      <c r="DK666" s="19" t="str">
        <f t="shared" si="338"/>
        <v/>
      </c>
      <c r="DL666" s="197">
        <f t="shared" si="339"/>
        <v>0</v>
      </c>
    </row>
    <row r="667" spans="1:116" ht="15" customHeight="1" thickBot="1">
      <c r="A667" s="41"/>
      <c r="B667" s="30"/>
      <c r="C667" s="63" t="s">
        <v>84</v>
      </c>
      <c r="D667" s="354" t="str">
        <f t="shared" si="269"/>
        <v/>
      </c>
      <c r="E667" s="355"/>
      <c r="F667" s="355"/>
      <c r="G667" s="355"/>
      <c r="H667" s="355"/>
      <c r="I667" s="355"/>
      <c r="J667" s="355"/>
      <c r="K667" s="355"/>
      <c r="L667" s="355"/>
      <c r="M667" s="355"/>
      <c r="N667" s="355"/>
      <c r="O667" s="356"/>
      <c r="P667" s="261" t="str">
        <f t="shared" si="270"/>
        <v/>
      </c>
      <c r="Q667" s="261" t="str">
        <f t="shared" si="271"/>
        <v/>
      </c>
      <c r="R667" s="261" t="str">
        <f t="shared" si="272"/>
        <v/>
      </c>
      <c r="S667" s="2"/>
      <c r="T667" s="2"/>
      <c r="U667" s="2"/>
      <c r="V667" s="2"/>
      <c r="W667" s="2"/>
      <c r="X667" s="2"/>
      <c r="Y667" s="2"/>
      <c r="Z667" s="2"/>
      <c r="AA667" s="2"/>
      <c r="AB667" s="2"/>
      <c r="AC667" s="2"/>
      <c r="AD667" s="2"/>
      <c r="AG667" s="197">
        <f t="shared" si="273"/>
        <v>33</v>
      </c>
      <c r="AH667" s="210">
        <f t="shared" si="274"/>
        <v>0</v>
      </c>
      <c r="AJ667" s="188">
        <f t="shared" si="275"/>
        <v>0</v>
      </c>
      <c r="AK667" s="189">
        <f t="shared" si="276"/>
        <v>0</v>
      </c>
      <c r="AL667" s="189">
        <f t="shared" si="277"/>
        <v>0</v>
      </c>
      <c r="AM667" s="190">
        <f t="shared" si="278"/>
        <v>0</v>
      </c>
      <c r="AN667" s="210"/>
      <c r="AO667" s="188">
        <f t="shared" si="279"/>
        <v>0</v>
      </c>
      <c r="AP667" s="189">
        <f t="shared" si="280"/>
        <v>0</v>
      </c>
      <c r="AQ667" s="189">
        <f t="shared" si="281"/>
        <v>0</v>
      </c>
      <c r="AR667" s="190">
        <f t="shared" si="282"/>
        <v>0</v>
      </c>
      <c r="AT667" s="188">
        <f t="shared" si="283"/>
        <v>0</v>
      </c>
      <c r="AU667" s="189">
        <f t="shared" si="284"/>
        <v>0</v>
      </c>
      <c r="AV667" s="189">
        <f t="shared" si="285"/>
        <v>0</v>
      </c>
      <c r="AW667" s="190">
        <f t="shared" si="286"/>
        <v>0</v>
      </c>
      <c r="AY667" s="188">
        <f t="shared" si="287"/>
        <v>0</v>
      </c>
      <c r="AZ667" s="189">
        <f t="shared" si="288"/>
        <v>0</v>
      </c>
      <c r="BA667" s="189">
        <f t="shared" si="289"/>
        <v>0</v>
      </c>
      <c r="BB667" s="190">
        <f t="shared" si="290"/>
        <v>0</v>
      </c>
      <c r="BD667" s="188">
        <f t="shared" si="291"/>
        <v>0</v>
      </c>
      <c r="BE667" s="189">
        <f t="shared" si="292"/>
        <v>0</v>
      </c>
      <c r="BF667" s="189">
        <f t="shared" si="293"/>
        <v>0</v>
      </c>
      <c r="BG667" s="190">
        <f t="shared" si="294"/>
        <v>0</v>
      </c>
      <c r="BH667" s="210"/>
      <c r="BI667" s="188">
        <f t="shared" si="295"/>
        <v>0</v>
      </c>
      <c r="BJ667" s="189">
        <f t="shared" si="296"/>
        <v>0</v>
      </c>
      <c r="BK667" s="189">
        <f t="shared" si="297"/>
        <v>0</v>
      </c>
      <c r="BL667" s="190">
        <f t="shared" si="298"/>
        <v>0</v>
      </c>
      <c r="BM667" s="210"/>
      <c r="BN667" s="188">
        <f t="shared" si="299"/>
        <v>0</v>
      </c>
      <c r="BO667" s="189">
        <f t="shared" si="300"/>
        <v>0</v>
      </c>
      <c r="BP667" s="189">
        <f t="shared" si="301"/>
        <v>0</v>
      </c>
      <c r="BQ667" s="190">
        <f t="shared" si="302"/>
        <v>0</v>
      </c>
      <c r="BR667" s="210"/>
      <c r="BS667" s="188">
        <f t="shared" si="303"/>
        <v>0</v>
      </c>
      <c r="BT667" s="189">
        <f t="shared" si="304"/>
        <v>0</v>
      </c>
      <c r="BU667" s="189">
        <f t="shared" si="305"/>
        <v>0</v>
      </c>
      <c r="BV667" s="190">
        <f t="shared" si="306"/>
        <v>0</v>
      </c>
      <c r="BW667" s="210"/>
      <c r="BX667" s="188">
        <f t="shared" si="307"/>
        <v>0</v>
      </c>
      <c r="BY667" s="189">
        <f t="shared" si="308"/>
        <v>0</v>
      </c>
      <c r="BZ667" s="189">
        <f t="shared" si="309"/>
        <v>0</v>
      </c>
      <c r="CA667" s="190">
        <f t="shared" si="310"/>
        <v>0</v>
      </c>
      <c r="CB667" s="210"/>
      <c r="CC667" s="188">
        <f t="shared" si="311"/>
        <v>0</v>
      </c>
      <c r="CD667" s="189">
        <f t="shared" si="312"/>
        <v>0</v>
      </c>
      <c r="CE667" s="189">
        <f t="shared" si="313"/>
        <v>0</v>
      </c>
      <c r="CF667" s="190">
        <f t="shared" si="314"/>
        <v>0</v>
      </c>
      <c r="CG667" s="210"/>
      <c r="CH667" s="188">
        <f t="shared" si="315"/>
        <v>0</v>
      </c>
      <c r="CI667" s="189">
        <f t="shared" si="316"/>
        <v>0</v>
      </c>
      <c r="CJ667" s="189">
        <f t="shared" si="317"/>
        <v>0</v>
      </c>
      <c r="CK667" s="190">
        <f t="shared" si="318"/>
        <v>0</v>
      </c>
      <c r="CL667" s="210"/>
      <c r="CM667" s="192">
        <f t="shared" si="319"/>
        <v>0</v>
      </c>
      <c r="CN667" s="215">
        <f t="shared" si="320"/>
        <v>0</v>
      </c>
      <c r="CO667" s="216">
        <f t="shared" si="321"/>
        <v>0</v>
      </c>
      <c r="CP667" s="217">
        <f t="shared" si="322"/>
        <v>0</v>
      </c>
      <c r="CR667" s="192">
        <f t="shared" si="323"/>
        <v>0</v>
      </c>
      <c r="CS667" s="215">
        <f t="shared" si="324"/>
        <v>0</v>
      </c>
      <c r="CT667" s="216">
        <f t="shared" si="325"/>
        <v>0</v>
      </c>
      <c r="CU667" s="217">
        <f t="shared" si="326"/>
        <v>0</v>
      </c>
      <c r="CW667" s="192">
        <f t="shared" si="327"/>
        <v>0</v>
      </c>
      <c r="CX667" s="215">
        <f t="shared" si="328"/>
        <v>0</v>
      </c>
      <c r="CY667" s="216">
        <f t="shared" si="329"/>
        <v>0</v>
      </c>
      <c r="CZ667" s="217">
        <f t="shared" si="330"/>
        <v>0</v>
      </c>
      <c r="DB667" s="197">
        <f t="shared" si="331"/>
        <v>0</v>
      </c>
      <c r="DC667" s="19" t="str">
        <f t="shared" si="332"/>
        <v/>
      </c>
      <c r="DD667" s="197">
        <f t="shared" si="333"/>
        <v>0</v>
      </c>
      <c r="DE667"/>
      <c r="DF667" s="197">
        <f t="shared" si="334"/>
        <v>0</v>
      </c>
      <c r="DG667" s="19" t="str">
        <f t="shared" si="335"/>
        <v/>
      </c>
      <c r="DH667" s="197">
        <f t="shared" si="336"/>
        <v>0</v>
      </c>
      <c r="DJ667" s="197">
        <f t="shared" si="337"/>
        <v>0</v>
      </c>
      <c r="DK667" s="19" t="str">
        <f t="shared" si="338"/>
        <v/>
      </c>
      <c r="DL667" s="197">
        <f t="shared" si="339"/>
        <v>0</v>
      </c>
    </row>
    <row r="668" spans="1:116" ht="15" customHeight="1" thickBot="1">
      <c r="A668" s="41"/>
      <c r="B668" s="30"/>
      <c r="C668" s="63" t="s">
        <v>85</v>
      </c>
      <c r="D668" s="354" t="str">
        <f t="shared" si="269"/>
        <v/>
      </c>
      <c r="E668" s="355"/>
      <c r="F668" s="355"/>
      <c r="G668" s="355"/>
      <c r="H668" s="355"/>
      <c r="I668" s="355"/>
      <c r="J668" s="355"/>
      <c r="K668" s="355"/>
      <c r="L668" s="355"/>
      <c r="M668" s="355"/>
      <c r="N668" s="355"/>
      <c r="O668" s="356"/>
      <c r="P668" s="261" t="str">
        <f t="shared" si="270"/>
        <v/>
      </c>
      <c r="Q668" s="261" t="str">
        <f t="shared" si="271"/>
        <v/>
      </c>
      <c r="R668" s="261" t="str">
        <f t="shared" si="272"/>
        <v/>
      </c>
      <c r="S668" s="2"/>
      <c r="T668" s="2"/>
      <c r="U668" s="2"/>
      <c r="V668" s="2"/>
      <c r="W668" s="2"/>
      <c r="X668" s="2"/>
      <c r="Y668" s="2"/>
      <c r="Z668" s="2"/>
      <c r="AA668" s="2"/>
      <c r="AB668" s="2"/>
      <c r="AC668" s="2"/>
      <c r="AD668" s="2"/>
      <c r="AG668" s="197">
        <f t="shared" si="273"/>
        <v>33</v>
      </c>
      <c r="AH668" s="210">
        <f t="shared" si="274"/>
        <v>0</v>
      </c>
      <c r="AJ668" s="188">
        <f t="shared" si="275"/>
        <v>0</v>
      </c>
      <c r="AK668" s="189">
        <f t="shared" si="276"/>
        <v>0</v>
      </c>
      <c r="AL668" s="189">
        <f t="shared" si="277"/>
        <v>0</v>
      </c>
      <c r="AM668" s="190">
        <f t="shared" si="278"/>
        <v>0</v>
      </c>
      <c r="AN668" s="210"/>
      <c r="AO668" s="188">
        <f t="shared" si="279"/>
        <v>0</v>
      </c>
      <c r="AP668" s="189">
        <f t="shared" si="280"/>
        <v>0</v>
      </c>
      <c r="AQ668" s="189">
        <f t="shared" si="281"/>
        <v>0</v>
      </c>
      <c r="AR668" s="190">
        <f t="shared" si="282"/>
        <v>0</v>
      </c>
      <c r="AT668" s="188">
        <f t="shared" si="283"/>
        <v>0</v>
      </c>
      <c r="AU668" s="189">
        <f t="shared" si="284"/>
        <v>0</v>
      </c>
      <c r="AV668" s="189">
        <f t="shared" si="285"/>
        <v>0</v>
      </c>
      <c r="AW668" s="190">
        <f t="shared" si="286"/>
        <v>0</v>
      </c>
      <c r="AY668" s="188">
        <f t="shared" si="287"/>
        <v>0</v>
      </c>
      <c r="AZ668" s="189">
        <f t="shared" si="288"/>
        <v>0</v>
      </c>
      <c r="BA668" s="189">
        <f t="shared" si="289"/>
        <v>0</v>
      </c>
      <c r="BB668" s="190">
        <f t="shared" si="290"/>
        <v>0</v>
      </c>
      <c r="BD668" s="188">
        <f t="shared" si="291"/>
        <v>0</v>
      </c>
      <c r="BE668" s="189">
        <f t="shared" si="292"/>
        <v>0</v>
      </c>
      <c r="BF668" s="189">
        <f t="shared" si="293"/>
        <v>0</v>
      </c>
      <c r="BG668" s="190">
        <f t="shared" si="294"/>
        <v>0</v>
      </c>
      <c r="BH668" s="210"/>
      <c r="BI668" s="188">
        <f t="shared" si="295"/>
        <v>0</v>
      </c>
      <c r="BJ668" s="189">
        <f t="shared" si="296"/>
        <v>0</v>
      </c>
      <c r="BK668" s="189">
        <f t="shared" si="297"/>
        <v>0</v>
      </c>
      <c r="BL668" s="190">
        <f t="shared" si="298"/>
        <v>0</v>
      </c>
      <c r="BM668" s="210"/>
      <c r="BN668" s="188">
        <f t="shared" si="299"/>
        <v>0</v>
      </c>
      <c r="BO668" s="189">
        <f t="shared" si="300"/>
        <v>0</v>
      </c>
      <c r="BP668" s="189">
        <f t="shared" si="301"/>
        <v>0</v>
      </c>
      <c r="BQ668" s="190">
        <f t="shared" si="302"/>
        <v>0</v>
      </c>
      <c r="BR668" s="210"/>
      <c r="BS668" s="188">
        <f t="shared" si="303"/>
        <v>0</v>
      </c>
      <c r="BT668" s="189">
        <f t="shared" si="304"/>
        <v>0</v>
      </c>
      <c r="BU668" s="189">
        <f t="shared" si="305"/>
        <v>0</v>
      </c>
      <c r="BV668" s="190">
        <f t="shared" si="306"/>
        <v>0</v>
      </c>
      <c r="BW668" s="210"/>
      <c r="BX668" s="188">
        <f t="shared" si="307"/>
        <v>0</v>
      </c>
      <c r="BY668" s="189">
        <f t="shared" si="308"/>
        <v>0</v>
      </c>
      <c r="BZ668" s="189">
        <f t="shared" si="309"/>
        <v>0</v>
      </c>
      <c r="CA668" s="190">
        <f t="shared" si="310"/>
        <v>0</v>
      </c>
      <c r="CB668" s="210"/>
      <c r="CC668" s="188">
        <f t="shared" si="311"/>
        <v>0</v>
      </c>
      <c r="CD668" s="189">
        <f t="shared" si="312"/>
        <v>0</v>
      </c>
      <c r="CE668" s="189">
        <f t="shared" si="313"/>
        <v>0</v>
      </c>
      <c r="CF668" s="190">
        <f t="shared" si="314"/>
        <v>0</v>
      </c>
      <c r="CG668" s="210"/>
      <c r="CH668" s="188">
        <f t="shared" si="315"/>
        <v>0</v>
      </c>
      <c r="CI668" s="189">
        <f t="shared" si="316"/>
        <v>0</v>
      </c>
      <c r="CJ668" s="189">
        <f t="shared" si="317"/>
        <v>0</v>
      </c>
      <c r="CK668" s="190">
        <f t="shared" si="318"/>
        <v>0</v>
      </c>
      <c r="CL668" s="210"/>
      <c r="CM668" s="192">
        <f t="shared" si="319"/>
        <v>0</v>
      </c>
      <c r="CN668" s="215">
        <f t="shared" si="320"/>
        <v>0</v>
      </c>
      <c r="CO668" s="216">
        <f t="shared" si="321"/>
        <v>0</v>
      </c>
      <c r="CP668" s="217">
        <f t="shared" si="322"/>
        <v>0</v>
      </c>
      <c r="CR668" s="192">
        <f t="shared" si="323"/>
        <v>0</v>
      </c>
      <c r="CS668" s="215">
        <f t="shared" si="324"/>
        <v>0</v>
      </c>
      <c r="CT668" s="216">
        <f t="shared" si="325"/>
        <v>0</v>
      </c>
      <c r="CU668" s="217">
        <f t="shared" si="326"/>
        <v>0</v>
      </c>
      <c r="CW668" s="192">
        <f t="shared" si="327"/>
        <v>0</v>
      </c>
      <c r="CX668" s="215">
        <f t="shared" si="328"/>
        <v>0</v>
      </c>
      <c r="CY668" s="216">
        <f t="shared" si="329"/>
        <v>0</v>
      </c>
      <c r="CZ668" s="217">
        <f t="shared" si="330"/>
        <v>0</v>
      </c>
      <c r="DB668" s="197">
        <f t="shared" si="331"/>
        <v>0</v>
      </c>
      <c r="DC668" s="19" t="str">
        <f t="shared" si="332"/>
        <v/>
      </c>
      <c r="DD668" s="197">
        <f t="shared" si="333"/>
        <v>0</v>
      </c>
      <c r="DE668"/>
      <c r="DF668" s="197">
        <f t="shared" si="334"/>
        <v>0</v>
      </c>
      <c r="DG668" s="19" t="str">
        <f t="shared" si="335"/>
        <v/>
      </c>
      <c r="DH668" s="197">
        <f t="shared" si="336"/>
        <v>0</v>
      </c>
      <c r="DJ668" s="197">
        <f t="shared" si="337"/>
        <v>0</v>
      </c>
      <c r="DK668" s="19" t="str">
        <f t="shared" si="338"/>
        <v/>
      </c>
      <c r="DL668" s="197">
        <f t="shared" si="339"/>
        <v>0</v>
      </c>
    </row>
    <row r="669" spans="1:116" ht="15" customHeight="1" thickBot="1">
      <c r="A669" s="41"/>
      <c r="B669" s="30"/>
      <c r="C669" s="63" t="s">
        <v>86</v>
      </c>
      <c r="D669" s="354" t="str">
        <f t="shared" si="269"/>
        <v/>
      </c>
      <c r="E669" s="355"/>
      <c r="F669" s="355"/>
      <c r="G669" s="355"/>
      <c r="H669" s="355"/>
      <c r="I669" s="355"/>
      <c r="J669" s="355"/>
      <c r="K669" s="355"/>
      <c r="L669" s="355"/>
      <c r="M669" s="355"/>
      <c r="N669" s="355"/>
      <c r="O669" s="356"/>
      <c r="P669" s="261" t="str">
        <f t="shared" si="270"/>
        <v/>
      </c>
      <c r="Q669" s="261" t="str">
        <f t="shared" si="271"/>
        <v/>
      </c>
      <c r="R669" s="261" t="str">
        <f t="shared" si="272"/>
        <v/>
      </c>
      <c r="S669" s="2"/>
      <c r="T669" s="2"/>
      <c r="U669" s="2"/>
      <c r="V669" s="2"/>
      <c r="W669" s="2"/>
      <c r="X669" s="2"/>
      <c r="Y669" s="2"/>
      <c r="Z669" s="2"/>
      <c r="AA669" s="2"/>
      <c r="AB669" s="2"/>
      <c r="AC669" s="2"/>
      <c r="AD669" s="2"/>
      <c r="AG669" s="197">
        <f t="shared" si="273"/>
        <v>33</v>
      </c>
      <c r="AH669" s="210">
        <f t="shared" si="274"/>
        <v>0</v>
      </c>
      <c r="AJ669" s="188">
        <f t="shared" si="275"/>
        <v>0</v>
      </c>
      <c r="AK669" s="189">
        <f t="shared" si="276"/>
        <v>0</v>
      </c>
      <c r="AL669" s="189">
        <f t="shared" si="277"/>
        <v>0</v>
      </c>
      <c r="AM669" s="190">
        <f t="shared" si="278"/>
        <v>0</v>
      </c>
      <c r="AN669" s="210"/>
      <c r="AO669" s="188">
        <f t="shared" si="279"/>
        <v>0</v>
      </c>
      <c r="AP669" s="189">
        <f t="shared" si="280"/>
        <v>0</v>
      </c>
      <c r="AQ669" s="189">
        <f t="shared" si="281"/>
        <v>0</v>
      </c>
      <c r="AR669" s="190">
        <f t="shared" si="282"/>
        <v>0</v>
      </c>
      <c r="AT669" s="188">
        <f t="shared" si="283"/>
        <v>0</v>
      </c>
      <c r="AU669" s="189">
        <f t="shared" si="284"/>
        <v>0</v>
      </c>
      <c r="AV669" s="189">
        <f t="shared" si="285"/>
        <v>0</v>
      </c>
      <c r="AW669" s="190">
        <f t="shared" si="286"/>
        <v>0</v>
      </c>
      <c r="AY669" s="188">
        <f t="shared" si="287"/>
        <v>0</v>
      </c>
      <c r="AZ669" s="189">
        <f t="shared" si="288"/>
        <v>0</v>
      </c>
      <c r="BA669" s="189">
        <f t="shared" si="289"/>
        <v>0</v>
      </c>
      <c r="BB669" s="190">
        <f t="shared" si="290"/>
        <v>0</v>
      </c>
      <c r="BD669" s="188">
        <f t="shared" si="291"/>
        <v>0</v>
      </c>
      <c r="BE669" s="189">
        <f t="shared" si="292"/>
        <v>0</v>
      </c>
      <c r="BF669" s="189">
        <f t="shared" si="293"/>
        <v>0</v>
      </c>
      <c r="BG669" s="190">
        <f t="shared" si="294"/>
        <v>0</v>
      </c>
      <c r="BH669" s="210"/>
      <c r="BI669" s="188">
        <f t="shared" si="295"/>
        <v>0</v>
      </c>
      <c r="BJ669" s="189">
        <f t="shared" si="296"/>
        <v>0</v>
      </c>
      <c r="BK669" s="189">
        <f t="shared" si="297"/>
        <v>0</v>
      </c>
      <c r="BL669" s="190">
        <f t="shared" si="298"/>
        <v>0</v>
      </c>
      <c r="BM669" s="210"/>
      <c r="BN669" s="188">
        <f t="shared" si="299"/>
        <v>0</v>
      </c>
      <c r="BO669" s="189">
        <f t="shared" si="300"/>
        <v>0</v>
      </c>
      <c r="BP669" s="189">
        <f t="shared" si="301"/>
        <v>0</v>
      </c>
      <c r="BQ669" s="190">
        <f t="shared" si="302"/>
        <v>0</v>
      </c>
      <c r="BR669" s="210"/>
      <c r="BS669" s="188">
        <f t="shared" si="303"/>
        <v>0</v>
      </c>
      <c r="BT669" s="189">
        <f t="shared" si="304"/>
        <v>0</v>
      </c>
      <c r="BU669" s="189">
        <f t="shared" si="305"/>
        <v>0</v>
      </c>
      <c r="BV669" s="190">
        <f t="shared" si="306"/>
        <v>0</v>
      </c>
      <c r="BW669" s="210"/>
      <c r="BX669" s="188">
        <f t="shared" si="307"/>
        <v>0</v>
      </c>
      <c r="BY669" s="189">
        <f t="shared" si="308"/>
        <v>0</v>
      </c>
      <c r="BZ669" s="189">
        <f t="shared" si="309"/>
        <v>0</v>
      </c>
      <c r="CA669" s="190">
        <f t="shared" si="310"/>
        <v>0</v>
      </c>
      <c r="CB669" s="210"/>
      <c r="CC669" s="188">
        <f t="shared" si="311"/>
        <v>0</v>
      </c>
      <c r="CD669" s="189">
        <f t="shared" si="312"/>
        <v>0</v>
      </c>
      <c r="CE669" s="189">
        <f t="shared" si="313"/>
        <v>0</v>
      </c>
      <c r="CF669" s="190">
        <f t="shared" si="314"/>
        <v>0</v>
      </c>
      <c r="CG669" s="210"/>
      <c r="CH669" s="188">
        <f t="shared" si="315"/>
        <v>0</v>
      </c>
      <c r="CI669" s="189">
        <f t="shared" si="316"/>
        <v>0</v>
      </c>
      <c r="CJ669" s="189">
        <f t="shared" si="317"/>
        <v>0</v>
      </c>
      <c r="CK669" s="190">
        <f t="shared" si="318"/>
        <v>0</v>
      </c>
      <c r="CL669" s="210"/>
      <c r="CM669" s="192">
        <f t="shared" si="319"/>
        <v>0</v>
      </c>
      <c r="CN669" s="215">
        <f t="shared" si="320"/>
        <v>0</v>
      </c>
      <c r="CO669" s="216">
        <f t="shared" si="321"/>
        <v>0</v>
      </c>
      <c r="CP669" s="217">
        <f t="shared" si="322"/>
        <v>0</v>
      </c>
      <c r="CR669" s="192">
        <f t="shared" si="323"/>
        <v>0</v>
      </c>
      <c r="CS669" s="215">
        <f t="shared" si="324"/>
        <v>0</v>
      </c>
      <c r="CT669" s="216">
        <f t="shared" si="325"/>
        <v>0</v>
      </c>
      <c r="CU669" s="217">
        <f t="shared" si="326"/>
        <v>0</v>
      </c>
      <c r="CW669" s="192">
        <f t="shared" si="327"/>
        <v>0</v>
      </c>
      <c r="CX669" s="215">
        <f t="shared" si="328"/>
        <v>0</v>
      </c>
      <c r="CY669" s="216">
        <f t="shared" si="329"/>
        <v>0</v>
      </c>
      <c r="CZ669" s="217">
        <f t="shared" si="330"/>
        <v>0</v>
      </c>
      <c r="DB669" s="197">
        <f t="shared" si="331"/>
        <v>0</v>
      </c>
      <c r="DC669" s="19" t="str">
        <f t="shared" si="332"/>
        <v/>
      </c>
      <c r="DD669" s="197">
        <f t="shared" si="333"/>
        <v>0</v>
      </c>
      <c r="DE669"/>
      <c r="DF669" s="197">
        <f t="shared" si="334"/>
        <v>0</v>
      </c>
      <c r="DG669" s="19" t="str">
        <f t="shared" si="335"/>
        <v/>
      </c>
      <c r="DH669" s="197">
        <f t="shared" si="336"/>
        <v>0</v>
      </c>
      <c r="DJ669" s="197">
        <f t="shared" si="337"/>
        <v>0</v>
      </c>
      <c r="DK669" s="19" t="str">
        <f t="shared" si="338"/>
        <v/>
      </c>
      <c r="DL669" s="197">
        <f t="shared" si="339"/>
        <v>0</v>
      </c>
    </row>
    <row r="670" spans="1:116" ht="15" customHeight="1" thickBot="1">
      <c r="A670" s="41"/>
      <c r="B670" s="30"/>
      <c r="C670" s="63" t="s">
        <v>87</v>
      </c>
      <c r="D670" s="354" t="str">
        <f t="shared" si="269"/>
        <v/>
      </c>
      <c r="E670" s="355"/>
      <c r="F670" s="355"/>
      <c r="G670" s="355"/>
      <c r="H670" s="355"/>
      <c r="I670" s="355"/>
      <c r="J670" s="355"/>
      <c r="K670" s="355"/>
      <c r="L670" s="355"/>
      <c r="M670" s="355"/>
      <c r="N670" s="355"/>
      <c r="O670" s="356"/>
      <c r="P670" s="261" t="str">
        <f t="shared" si="270"/>
        <v/>
      </c>
      <c r="Q670" s="261" t="str">
        <f t="shared" si="271"/>
        <v/>
      </c>
      <c r="R670" s="261" t="str">
        <f t="shared" si="272"/>
        <v/>
      </c>
      <c r="S670" s="2"/>
      <c r="T670" s="2"/>
      <c r="U670" s="2"/>
      <c r="V670" s="2"/>
      <c r="W670" s="2"/>
      <c r="X670" s="2"/>
      <c r="Y670" s="2"/>
      <c r="Z670" s="2"/>
      <c r="AA670" s="2"/>
      <c r="AB670" s="2"/>
      <c r="AC670" s="2"/>
      <c r="AD670" s="2"/>
      <c r="AG670" s="197">
        <f t="shared" si="273"/>
        <v>33</v>
      </c>
      <c r="AH670" s="210">
        <f t="shared" si="274"/>
        <v>0</v>
      </c>
      <c r="AJ670" s="188">
        <f t="shared" si="275"/>
        <v>0</v>
      </c>
      <c r="AK670" s="189">
        <f t="shared" si="276"/>
        <v>0</v>
      </c>
      <c r="AL670" s="189">
        <f t="shared" si="277"/>
        <v>0</v>
      </c>
      <c r="AM670" s="190">
        <f t="shared" si="278"/>
        <v>0</v>
      </c>
      <c r="AN670" s="210"/>
      <c r="AO670" s="188">
        <f t="shared" si="279"/>
        <v>0</v>
      </c>
      <c r="AP670" s="189">
        <f t="shared" si="280"/>
        <v>0</v>
      </c>
      <c r="AQ670" s="189">
        <f t="shared" si="281"/>
        <v>0</v>
      </c>
      <c r="AR670" s="190">
        <f t="shared" si="282"/>
        <v>0</v>
      </c>
      <c r="AT670" s="188">
        <f t="shared" si="283"/>
        <v>0</v>
      </c>
      <c r="AU670" s="189">
        <f t="shared" si="284"/>
        <v>0</v>
      </c>
      <c r="AV670" s="189">
        <f t="shared" si="285"/>
        <v>0</v>
      </c>
      <c r="AW670" s="190">
        <f t="shared" si="286"/>
        <v>0</v>
      </c>
      <c r="AY670" s="188">
        <f t="shared" si="287"/>
        <v>0</v>
      </c>
      <c r="AZ670" s="189">
        <f t="shared" si="288"/>
        <v>0</v>
      </c>
      <c r="BA670" s="189">
        <f t="shared" si="289"/>
        <v>0</v>
      </c>
      <c r="BB670" s="190">
        <f t="shared" si="290"/>
        <v>0</v>
      </c>
      <c r="BD670" s="188">
        <f t="shared" si="291"/>
        <v>0</v>
      </c>
      <c r="BE670" s="189">
        <f t="shared" si="292"/>
        <v>0</v>
      </c>
      <c r="BF670" s="189">
        <f t="shared" si="293"/>
        <v>0</v>
      </c>
      <c r="BG670" s="190">
        <f t="shared" si="294"/>
        <v>0</v>
      </c>
      <c r="BH670" s="210"/>
      <c r="BI670" s="188">
        <f t="shared" si="295"/>
        <v>0</v>
      </c>
      <c r="BJ670" s="189">
        <f t="shared" si="296"/>
        <v>0</v>
      </c>
      <c r="BK670" s="189">
        <f t="shared" si="297"/>
        <v>0</v>
      </c>
      <c r="BL670" s="190">
        <f t="shared" si="298"/>
        <v>0</v>
      </c>
      <c r="BM670" s="210"/>
      <c r="BN670" s="188">
        <f t="shared" si="299"/>
        <v>0</v>
      </c>
      <c r="BO670" s="189">
        <f t="shared" si="300"/>
        <v>0</v>
      </c>
      <c r="BP670" s="189">
        <f t="shared" si="301"/>
        <v>0</v>
      </c>
      <c r="BQ670" s="190">
        <f t="shared" si="302"/>
        <v>0</v>
      </c>
      <c r="BR670" s="210"/>
      <c r="BS670" s="188">
        <f t="shared" si="303"/>
        <v>0</v>
      </c>
      <c r="BT670" s="189">
        <f t="shared" si="304"/>
        <v>0</v>
      </c>
      <c r="BU670" s="189">
        <f t="shared" si="305"/>
        <v>0</v>
      </c>
      <c r="BV670" s="190">
        <f t="shared" si="306"/>
        <v>0</v>
      </c>
      <c r="BW670" s="210"/>
      <c r="BX670" s="188">
        <f t="shared" si="307"/>
        <v>0</v>
      </c>
      <c r="BY670" s="189">
        <f t="shared" si="308"/>
        <v>0</v>
      </c>
      <c r="BZ670" s="189">
        <f t="shared" si="309"/>
        <v>0</v>
      </c>
      <c r="CA670" s="190">
        <f t="shared" si="310"/>
        <v>0</v>
      </c>
      <c r="CB670" s="210"/>
      <c r="CC670" s="188">
        <f t="shared" si="311"/>
        <v>0</v>
      </c>
      <c r="CD670" s="189">
        <f t="shared" si="312"/>
        <v>0</v>
      </c>
      <c r="CE670" s="189">
        <f t="shared" si="313"/>
        <v>0</v>
      </c>
      <c r="CF670" s="190">
        <f t="shared" si="314"/>
        <v>0</v>
      </c>
      <c r="CG670" s="210"/>
      <c r="CH670" s="188">
        <f t="shared" si="315"/>
        <v>0</v>
      </c>
      <c r="CI670" s="189">
        <f t="shared" si="316"/>
        <v>0</v>
      </c>
      <c r="CJ670" s="189">
        <f t="shared" si="317"/>
        <v>0</v>
      </c>
      <c r="CK670" s="190">
        <f t="shared" si="318"/>
        <v>0</v>
      </c>
      <c r="CL670" s="210"/>
      <c r="CM670" s="192">
        <f t="shared" si="319"/>
        <v>0</v>
      </c>
      <c r="CN670" s="215">
        <f t="shared" si="320"/>
        <v>0</v>
      </c>
      <c r="CO670" s="216">
        <f t="shared" si="321"/>
        <v>0</v>
      </c>
      <c r="CP670" s="217">
        <f t="shared" si="322"/>
        <v>0</v>
      </c>
      <c r="CR670" s="192">
        <f t="shared" si="323"/>
        <v>0</v>
      </c>
      <c r="CS670" s="215">
        <f t="shared" si="324"/>
        <v>0</v>
      </c>
      <c r="CT670" s="216">
        <f t="shared" si="325"/>
        <v>0</v>
      </c>
      <c r="CU670" s="217">
        <f t="shared" si="326"/>
        <v>0</v>
      </c>
      <c r="CW670" s="192">
        <f t="shared" si="327"/>
        <v>0</v>
      </c>
      <c r="CX670" s="215">
        <f t="shared" si="328"/>
        <v>0</v>
      </c>
      <c r="CY670" s="216">
        <f t="shared" si="329"/>
        <v>0</v>
      </c>
      <c r="CZ670" s="217">
        <f t="shared" si="330"/>
        <v>0</v>
      </c>
      <c r="DB670" s="197">
        <f t="shared" si="331"/>
        <v>0</v>
      </c>
      <c r="DC670" s="19" t="str">
        <f t="shared" si="332"/>
        <v/>
      </c>
      <c r="DD670" s="197">
        <f t="shared" si="333"/>
        <v>0</v>
      </c>
      <c r="DE670"/>
      <c r="DF670" s="197">
        <f t="shared" si="334"/>
        <v>0</v>
      </c>
      <c r="DG670" s="19" t="str">
        <f t="shared" si="335"/>
        <v/>
      </c>
      <c r="DH670" s="197">
        <f t="shared" si="336"/>
        <v>0</v>
      </c>
      <c r="DJ670" s="197">
        <f t="shared" si="337"/>
        <v>0</v>
      </c>
      <c r="DK670" s="19" t="str">
        <f t="shared" si="338"/>
        <v/>
      </c>
      <c r="DL670" s="197">
        <f t="shared" si="339"/>
        <v>0</v>
      </c>
    </row>
    <row r="671" spans="1:116" ht="15" customHeight="1" thickBot="1">
      <c r="A671" s="41"/>
      <c r="B671" s="30"/>
      <c r="C671" s="63" t="s">
        <v>88</v>
      </c>
      <c r="D671" s="354" t="str">
        <f t="shared" si="269"/>
        <v/>
      </c>
      <c r="E671" s="355"/>
      <c r="F671" s="355"/>
      <c r="G671" s="355"/>
      <c r="H671" s="355"/>
      <c r="I671" s="355"/>
      <c r="J671" s="355"/>
      <c r="K671" s="355"/>
      <c r="L671" s="355"/>
      <c r="M671" s="355"/>
      <c r="N671" s="355"/>
      <c r="O671" s="356"/>
      <c r="P671" s="261" t="str">
        <f t="shared" si="270"/>
        <v/>
      </c>
      <c r="Q671" s="261" t="str">
        <f t="shared" si="271"/>
        <v/>
      </c>
      <c r="R671" s="261" t="str">
        <f t="shared" si="272"/>
        <v/>
      </c>
      <c r="S671" s="2"/>
      <c r="T671" s="2"/>
      <c r="U671" s="2"/>
      <c r="V671" s="2"/>
      <c r="W671" s="2"/>
      <c r="X671" s="2"/>
      <c r="Y671" s="2"/>
      <c r="Z671" s="2"/>
      <c r="AA671" s="2"/>
      <c r="AB671" s="2"/>
      <c r="AC671" s="2"/>
      <c r="AD671" s="2"/>
      <c r="AG671" s="197">
        <f t="shared" si="273"/>
        <v>33</v>
      </c>
      <c r="AH671" s="210">
        <f t="shared" si="274"/>
        <v>0</v>
      </c>
      <c r="AJ671" s="188">
        <f t="shared" si="275"/>
        <v>0</v>
      </c>
      <c r="AK671" s="189">
        <f t="shared" si="276"/>
        <v>0</v>
      </c>
      <c r="AL671" s="189">
        <f t="shared" si="277"/>
        <v>0</v>
      </c>
      <c r="AM671" s="190">
        <f t="shared" si="278"/>
        <v>0</v>
      </c>
      <c r="AN671" s="210"/>
      <c r="AO671" s="188">
        <f t="shared" si="279"/>
        <v>0</v>
      </c>
      <c r="AP671" s="189">
        <f t="shared" si="280"/>
        <v>0</v>
      </c>
      <c r="AQ671" s="189">
        <f t="shared" si="281"/>
        <v>0</v>
      </c>
      <c r="AR671" s="190">
        <f t="shared" si="282"/>
        <v>0</v>
      </c>
      <c r="AT671" s="188">
        <f t="shared" si="283"/>
        <v>0</v>
      </c>
      <c r="AU671" s="189">
        <f t="shared" si="284"/>
        <v>0</v>
      </c>
      <c r="AV671" s="189">
        <f t="shared" si="285"/>
        <v>0</v>
      </c>
      <c r="AW671" s="190">
        <f t="shared" si="286"/>
        <v>0</v>
      </c>
      <c r="AY671" s="188">
        <f t="shared" si="287"/>
        <v>0</v>
      </c>
      <c r="AZ671" s="189">
        <f t="shared" si="288"/>
        <v>0</v>
      </c>
      <c r="BA671" s="189">
        <f t="shared" si="289"/>
        <v>0</v>
      </c>
      <c r="BB671" s="190">
        <f t="shared" si="290"/>
        <v>0</v>
      </c>
      <c r="BD671" s="188">
        <f t="shared" si="291"/>
        <v>0</v>
      </c>
      <c r="BE671" s="189">
        <f t="shared" si="292"/>
        <v>0</v>
      </c>
      <c r="BF671" s="189">
        <f t="shared" si="293"/>
        <v>0</v>
      </c>
      <c r="BG671" s="190">
        <f t="shared" si="294"/>
        <v>0</v>
      </c>
      <c r="BH671" s="210"/>
      <c r="BI671" s="188">
        <f t="shared" si="295"/>
        <v>0</v>
      </c>
      <c r="BJ671" s="189">
        <f t="shared" si="296"/>
        <v>0</v>
      </c>
      <c r="BK671" s="189">
        <f t="shared" si="297"/>
        <v>0</v>
      </c>
      <c r="BL671" s="190">
        <f t="shared" si="298"/>
        <v>0</v>
      </c>
      <c r="BM671" s="210"/>
      <c r="BN671" s="188">
        <f t="shared" si="299"/>
        <v>0</v>
      </c>
      <c r="BO671" s="189">
        <f t="shared" si="300"/>
        <v>0</v>
      </c>
      <c r="BP671" s="189">
        <f t="shared" si="301"/>
        <v>0</v>
      </c>
      <c r="BQ671" s="190">
        <f t="shared" si="302"/>
        <v>0</v>
      </c>
      <c r="BR671" s="210"/>
      <c r="BS671" s="188">
        <f t="shared" si="303"/>
        <v>0</v>
      </c>
      <c r="BT671" s="189">
        <f t="shared" si="304"/>
        <v>0</v>
      </c>
      <c r="BU671" s="189">
        <f t="shared" si="305"/>
        <v>0</v>
      </c>
      <c r="BV671" s="190">
        <f t="shared" si="306"/>
        <v>0</v>
      </c>
      <c r="BW671" s="210"/>
      <c r="BX671" s="188">
        <f t="shared" si="307"/>
        <v>0</v>
      </c>
      <c r="BY671" s="189">
        <f t="shared" si="308"/>
        <v>0</v>
      </c>
      <c r="BZ671" s="189">
        <f t="shared" si="309"/>
        <v>0</v>
      </c>
      <c r="CA671" s="190">
        <f t="shared" si="310"/>
        <v>0</v>
      </c>
      <c r="CB671" s="210"/>
      <c r="CC671" s="188">
        <f t="shared" si="311"/>
        <v>0</v>
      </c>
      <c r="CD671" s="189">
        <f t="shared" si="312"/>
        <v>0</v>
      </c>
      <c r="CE671" s="189">
        <f t="shared" si="313"/>
        <v>0</v>
      </c>
      <c r="CF671" s="190">
        <f t="shared" si="314"/>
        <v>0</v>
      </c>
      <c r="CG671" s="210"/>
      <c r="CH671" s="188">
        <f t="shared" si="315"/>
        <v>0</v>
      </c>
      <c r="CI671" s="189">
        <f t="shared" si="316"/>
        <v>0</v>
      </c>
      <c r="CJ671" s="189">
        <f t="shared" si="317"/>
        <v>0</v>
      </c>
      <c r="CK671" s="190">
        <f t="shared" si="318"/>
        <v>0</v>
      </c>
      <c r="CL671" s="210"/>
      <c r="CM671" s="192">
        <f t="shared" si="319"/>
        <v>0</v>
      </c>
      <c r="CN671" s="215">
        <f t="shared" si="320"/>
        <v>0</v>
      </c>
      <c r="CO671" s="216">
        <f t="shared" si="321"/>
        <v>0</v>
      </c>
      <c r="CP671" s="217">
        <f t="shared" si="322"/>
        <v>0</v>
      </c>
      <c r="CR671" s="192">
        <f t="shared" si="323"/>
        <v>0</v>
      </c>
      <c r="CS671" s="215">
        <f t="shared" si="324"/>
        <v>0</v>
      </c>
      <c r="CT671" s="216">
        <f t="shared" si="325"/>
        <v>0</v>
      </c>
      <c r="CU671" s="217">
        <f t="shared" si="326"/>
        <v>0</v>
      </c>
      <c r="CW671" s="192">
        <f t="shared" si="327"/>
        <v>0</v>
      </c>
      <c r="CX671" s="215">
        <f t="shared" si="328"/>
        <v>0</v>
      </c>
      <c r="CY671" s="216">
        <f t="shared" si="329"/>
        <v>0</v>
      </c>
      <c r="CZ671" s="217">
        <f t="shared" si="330"/>
        <v>0</v>
      </c>
      <c r="DB671" s="197">
        <f t="shared" si="331"/>
        <v>0</v>
      </c>
      <c r="DC671" s="19" t="str">
        <f t="shared" si="332"/>
        <v/>
      </c>
      <c r="DD671" s="197">
        <f t="shared" si="333"/>
        <v>0</v>
      </c>
      <c r="DE671"/>
      <c r="DF671" s="197">
        <f t="shared" si="334"/>
        <v>0</v>
      </c>
      <c r="DG671" s="19" t="str">
        <f t="shared" si="335"/>
        <v/>
      </c>
      <c r="DH671" s="197">
        <f t="shared" si="336"/>
        <v>0</v>
      </c>
      <c r="DJ671" s="197">
        <f t="shared" si="337"/>
        <v>0</v>
      </c>
      <c r="DK671" s="19" t="str">
        <f t="shared" si="338"/>
        <v/>
      </c>
      <c r="DL671" s="197">
        <f t="shared" si="339"/>
        <v>0</v>
      </c>
    </row>
    <row r="672" spans="1:116" ht="15" customHeight="1" thickBot="1">
      <c r="A672" s="41"/>
      <c r="B672" s="30"/>
      <c r="C672" s="63" t="s">
        <v>89</v>
      </c>
      <c r="D672" s="354" t="str">
        <f t="shared" si="269"/>
        <v/>
      </c>
      <c r="E672" s="355"/>
      <c r="F672" s="355"/>
      <c r="G672" s="355"/>
      <c r="H672" s="355"/>
      <c r="I672" s="355"/>
      <c r="J672" s="355"/>
      <c r="K672" s="355"/>
      <c r="L672" s="355"/>
      <c r="M672" s="355"/>
      <c r="N672" s="355"/>
      <c r="O672" s="356"/>
      <c r="P672" s="261" t="str">
        <f t="shared" si="270"/>
        <v/>
      </c>
      <c r="Q672" s="261" t="str">
        <f t="shared" si="271"/>
        <v/>
      </c>
      <c r="R672" s="261" t="str">
        <f t="shared" si="272"/>
        <v/>
      </c>
      <c r="S672" s="2"/>
      <c r="T672" s="2"/>
      <c r="U672" s="2"/>
      <c r="V672" s="2"/>
      <c r="W672" s="2"/>
      <c r="X672" s="2"/>
      <c r="Y672" s="2"/>
      <c r="Z672" s="2"/>
      <c r="AA672" s="2"/>
      <c r="AB672" s="2"/>
      <c r="AC672" s="2"/>
      <c r="AD672" s="2"/>
      <c r="AG672" s="197">
        <f t="shared" si="273"/>
        <v>33</v>
      </c>
      <c r="AH672" s="210">
        <f t="shared" si="274"/>
        <v>0</v>
      </c>
      <c r="AJ672" s="188">
        <f t="shared" si="275"/>
        <v>0</v>
      </c>
      <c r="AK672" s="189">
        <f t="shared" si="276"/>
        <v>0</v>
      </c>
      <c r="AL672" s="189">
        <f t="shared" si="277"/>
        <v>0</v>
      </c>
      <c r="AM672" s="190">
        <f t="shared" si="278"/>
        <v>0</v>
      </c>
      <c r="AN672" s="210"/>
      <c r="AO672" s="188">
        <f t="shared" si="279"/>
        <v>0</v>
      </c>
      <c r="AP672" s="189">
        <f t="shared" si="280"/>
        <v>0</v>
      </c>
      <c r="AQ672" s="189">
        <f t="shared" si="281"/>
        <v>0</v>
      </c>
      <c r="AR672" s="190">
        <f t="shared" si="282"/>
        <v>0</v>
      </c>
      <c r="AT672" s="188">
        <f t="shared" si="283"/>
        <v>0</v>
      </c>
      <c r="AU672" s="189">
        <f t="shared" si="284"/>
        <v>0</v>
      </c>
      <c r="AV672" s="189">
        <f t="shared" si="285"/>
        <v>0</v>
      </c>
      <c r="AW672" s="190">
        <f t="shared" si="286"/>
        <v>0</v>
      </c>
      <c r="AY672" s="188">
        <f t="shared" si="287"/>
        <v>0</v>
      </c>
      <c r="AZ672" s="189">
        <f t="shared" si="288"/>
        <v>0</v>
      </c>
      <c r="BA672" s="189">
        <f t="shared" si="289"/>
        <v>0</v>
      </c>
      <c r="BB672" s="190">
        <f t="shared" si="290"/>
        <v>0</v>
      </c>
      <c r="BD672" s="188">
        <f t="shared" si="291"/>
        <v>0</v>
      </c>
      <c r="BE672" s="189">
        <f t="shared" si="292"/>
        <v>0</v>
      </c>
      <c r="BF672" s="189">
        <f t="shared" si="293"/>
        <v>0</v>
      </c>
      <c r="BG672" s="190">
        <f t="shared" si="294"/>
        <v>0</v>
      </c>
      <c r="BH672" s="210"/>
      <c r="BI672" s="188">
        <f t="shared" si="295"/>
        <v>0</v>
      </c>
      <c r="BJ672" s="189">
        <f t="shared" si="296"/>
        <v>0</v>
      </c>
      <c r="BK672" s="189">
        <f t="shared" si="297"/>
        <v>0</v>
      </c>
      <c r="BL672" s="190">
        <f t="shared" si="298"/>
        <v>0</v>
      </c>
      <c r="BM672" s="210"/>
      <c r="BN672" s="188">
        <f t="shared" si="299"/>
        <v>0</v>
      </c>
      <c r="BO672" s="189">
        <f t="shared" si="300"/>
        <v>0</v>
      </c>
      <c r="BP672" s="189">
        <f t="shared" si="301"/>
        <v>0</v>
      </c>
      <c r="BQ672" s="190">
        <f t="shared" si="302"/>
        <v>0</v>
      </c>
      <c r="BR672" s="210"/>
      <c r="BS672" s="188">
        <f t="shared" si="303"/>
        <v>0</v>
      </c>
      <c r="BT672" s="189">
        <f t="shared" si="304"/>
        <v>0</v>
      </c>
      <c r="BU672" s="189">
        <f t="shared" si="305"/>
        <v>0</v>
      </c>
      <c r="BV672" s="190">
        <f t="shared" si="306"/>
        <v>0</v>
      </c>
      <c r="BW672" s="210"/>
      <c r="BX672" s="188">
        <f t="shared" si="307"/>
        <v>0</v>
      </c>
      <c r="BY672" s="189">
        <f t="shared" si="308"/>
        <v>0</v>
      </c>
      <c r="BZ672" s="189">
        <f t="shared" si="309"/>
        <v>0</v>
      </c>
      <c r="CA672" s="190">
        <f t="shared" si="310"/>
        <v>0</v>
      </c>
      <c r="CB672" s="210"/>
      <c r="CC672" s="188">
        <f t="shared" si="311"/>
        <v>0</v>
      </c>
      <c r="CD672" s="189">
        <f t="shared" si="312"/>
        <v>0</v>
      </c>
      <c r="CE672" s="189">
        <f t="shared" si="313"/>
        <v>0</v>
      </c>
      <c r="CF672" s="190">
        <f t="shared" si="314"/>
        <v>0</v>
      </c>
      <c r="CG672" s="210"/>
      <c r="CH672" s="188">
        <f t="shared" si="315"/>
        <v>0</v>
      </c>
      <c r="CI672" s="189">
        <f t="shared" si="316"/>
        <v>0</v>
      </c>
      <c r="CJ672" s="189">
        <f t="shared" si="317"/>
        <v>0</v>
      </c>
      <c r="CK672" s="190">
        <f t="shared" si="318"/>
        <v>0</v>
      </c>
      <c r="CL672" s="210"/>
      <c r="CM672" s="192">
        <f t="shared" si="319"/>
        <v>0</v>
      </c>
      <c r="CN672" s="215">
        <f t="shared" si="320"/>
        <v>0</v>
      </c>
      <c r="CO672" s="216">
        <f t="shared" si="321"/>
        <v>0</v>
      </c>
      <c r="CP672" s="217">
        <f t="shared" si="322"/>
        <v>0</v>
      </c>
      <c r="CR672" s="192">
        <f t="shared" si="323"/>
        <v>0</v>
      </c>
      <c r="CS672" s="215">
        <f t="shared" si="324"/>
        <v>0</v>
      </c>
      <c r="CT672" s="216">
        <f t="shared" si="325"/>
        <v>0</v>
      </c>
      <c r="CU672" s="217">
        <f t="shared" si="326"/>
        <v>0</v>
      </c>
      <c r="CW672" s="192">
        <f t="shared" si="327"/>
        <v>0</v>
      </c>
      <c r="CX672" s="215">
        <f t="shared" si="328"/>
        <v>0</v>
      </c>
      <c r="CY672" s="216">
        <f t="shared" si="329"/>
        <v>0</v>
      </c>
      <c r="CZ672" s="217">
        <f t="shared" si="330"/>
        <v>0</v>
      </c>
      <c r="DB672" s="197">
        <f t="shared" si="331"/>
        <v>0</v>
      </c>
      <c r="DC672" s="19" t="str">
        <f t="shared" si="332"/>
        <v/>
      </c>
      <c r="DD672" s="197">
        <f t="shared" si="333"/>
        <v>0</v>
      </c>
      <c r="DE672"/>
      <c r="DF672" s="197">
        <f t="shared" si="334"/>
        <v>0</v>
      </c>
      <c r="DG672" s="19" t="str">
        <f t="shared" si="335"/>
        <v/>
      </c>
      <c r="DH672" s="197">
        <f t="shared" si="336"/>
        <v>0</v>
      </c>
      <c r="DJ672" s="197">
        <f t="shared" si="337"/>
        <v>0</v>
      </c>
      <c r="DK672" s="19" t="str">
        <f t="shared" si="338"/>
        <v/>
      </c>
      <c r="DL672" s="197">
        <f t="shared" si="339"/>
        <v>0</v>
      </c>
    </row>
    <row r="673" spans="1:116" ht="15" customHeight="1" thickBot="1">
      <c r="A673" s="41"/>
      <c r="B673" s="30"/>
      <c r="C673" s="63" t="s">
        <v>90</v>
      </c>
      <c r="D673" s="354" t="str">
        <f t="shared" si="269"/>
        <v/>
      </c>
      <c r="E673" s="355"/>
      <c r="F673" s="355"/>
      <c r="G673" s="355"/>
      <c r="H673" s="355"/>
      <c r="I673" s="355"/>
      <c r="J673" s="355"/>
      <c r="K673" s="355"/>
      <c r="L673" s="355"/>
      <c r="M673" s="355"/>
      <c r="N673" s="355"/>
      <c r="O673" s="356"/>
      <c r="P673" s="261" t="str">
        <f t="shared" si="270"/>
        <v/>
      </c>
      <c r="Q673" s="261" t="str">
        <f t="shared" si="271"/>
        <v/>
      </c>
      <c r="R673" s="261" t="str">
        <f t="shared" si="272"/>
        <v/>
      </c>
      <c r="S673" s="2"/>
      <c r="T673" s="2"/>
      <c r="U673" s="2"/>
      <c r="V673" s="2"/>
      <c r="W673" s="2"/>
      <c r="X673" s="2"/>
      <c r="Y673" s="2"/>
      <c r="Z673" s="2"/>
      <c r="AA673" s="2"/>
      <c r="AB673" s="2"/>
      <c r="AC673" s="2"/>
      <c r="AD673" s="2"/>
      <c r="AG673" s="197">
        <f t="shared" si="273"/>
        <v>33</v>
      </c>
      <c r="AH673" s="210">
        <f t="shared" si="274"/>
        <v>0</v>
      </c>
      <c r="AJ673" s="188">
        <f t="shared" si="275"/>
        <v>0</v>
      </c>
      <c r="AK673" s="189">
        <f t="shared" si="276"/>
        <v>0</v>
      </c>
      <c r="AL673" s="189">
        <f t="shared" si="277"/>
        <v>0</v>
      </c>
      <c r="AM673" s="190">
        <f t="shared" si="278"/>
        <v>0</v>
      </c>
      <c r="AN673" s="210"/>
      <c r="AO673" s="188">
        <f t="shared" si="279"/>
        <v>0</v>
      </c>
      <c r="AP673" s="189">
        <f t="shared" si="280"/>
        <v>0</v>
      </c>
      <c r="AQ673" s="189">
        <f t="shared" si="281"/>
        <v>0</v>
      </c>
      <c r="AR673" s="190">
        <f t="shared" si="282"/>
        <v>0</v>
      </c>
      <c r="AT673" s="188">
        <f t="shared" si="283"/>
        <v>0</v>
      </c>
      <c r="AU673" s="189">
        <f t="shared" si="284"/>
        <v>0</v>
      </c>
      <c r="AV673" s="189">
        <f t="shared" si="285"/>
        <v>0</v>
      </c>
      <c r="AW673" s="190">
        <f t="shared" si="286"/>
        <v>0</v>
      </c>
      <c r="AY673" s="188">
        <f t="shared" si="287"/>
        <v>0</v>
      </c>
      <c r="AZ673" s="189">
        <f t="shared" si="288"/>
        <v>0</v>
      </c>
      <c r="BA673" s="189">
        <f t="shared" si="289"/>
        <v>0</v>
      </c>
      <c r="BB673" s="190">
        <f t="shared" si="290"/>
        <v>0</v>
      </c>
      <c r="BD673" s="188">
        <f t="shared" si="291"/>
        <v>0</v>
      </c>
      <c r="BE673" s="189">
        <f t="shared" si="292"/>
        <v>0</v>
      </c>
      <c r="BF673" s="189">
        <f t="shared" si="293"/>
        <v>0</v>
      </c>
      <c r="BG673" s="190">
        <f t="shared" si="294"/>
        <v>0</v>
      </c>
      <c r="BH673" s="210"/>
      <c r="BI673" s="188">
        <f t="shared" si="295"/>
        <v>0</v>
      </c>
      <c r="BJ673" s="189">
        <f t="shared" si="296"/>
        <v>0</v>
      </c>
      <c r="BK673" s="189">
        <f t="shared" si="297"/>
        <v>0</v>
      </c>
      <c r="BL673" s="190">
        <f t="shared" si="298"/>
        <v>0</v>
      </c>
      <c r="BM673" s="210"/>
      <c r="BN673" s="188">
        <f t="shared" si="299"/>
        <v>0</v>
      </c>
      <c r="BO673" s="189">
        <f t="shared" si="300"/>
        <v>0</v>
      </c>
      <c r="BP673" s="189">
        <f t="shared" si="301"/>
        <v>0</v>
      </c>
      <c r="BQ673" s="190">
        <f t="shared" si="302"/>
        <v>0</v>
      </c>
      <c r="BR673" s="210"/>
      <c r="BS673" s="188">
        <f t="shared" si="303"/>
        <v>0</v>
      </c>
      <c r="BT673" s="189">
        <f t="shared" si="304"/>
        <v>0</v>
      </c>
      <c r="BU673" s="189">
        <f t="shared" si="305"/>
        <v>0</v>
      </c>
      <c r="BV673" s="190">
        <f t="shared" si="306"/>
        <v>0</v>
      </c>
      <c r="BW673" s="210"/>
      <c r="BX673" s="188">
        <f t="shared" si="307"/>
        <v>0</v>
      </c>
      <c r="BY673" s="189">
        <f t="shared" si="308"/>
        <v>0</v>
      </c>
      <c r="BZ673" s="189">
        <f t="shared" si="309"/>
        <v>0</v>
      </c>
      <c r="CA673" s="190">
        <f t="shared" si="310"/>
        <v>0</v>
      </c>
      <c r="CB673" s="210"/>
      <c r="CC673" s="188">
        <f t="shared" si="311"/>
        <v>0</v>
      </c>
      <c r="CD673" s="189">
        <f t="shared" si="312"/>
        <v>0</v>
      </c>
      <c r="CE673" s="189">
        <f t="shared" si="313"/>
        <v>0</v>
      </c>
      <c r="CF673" s="190">
        <f t="shared" si="314"/>
        <v>0</v>
      </c>
      <c r="CG673" s="210"/>
      <c r="CH673" s="188">
        <f t="shared" si="315"/>
        <v>0</v>
      </c>
      <c r="CI673" s="189">
        <f t="shared" si="316"/>
        <v>0</v>
      </c>
      <c r="CJ673" s="189">
        <f t="shared" si="317"/>
        <v>0</v>
      </c>
      <c r="CK673" s="190">
        <f t="shared" si="318"/>
        <v>0</v>
      </c>
      <c r="CL673" s="210"/>
      <c r="CM673" s="192">
        <f t="shared" si="319"/>
        <v>0</v>
      </c>
      <c r="CN673" s="215">
        <f t="shared" si="320"/>
        <v>0</v>
      </c>
      <c r="CO673" s="216">
        <f t="shared" si="321"/>
        <v>0</v>
      </c>
      <c r="CP673" s="217">
        <f t="shared" si="322"/>
        <v>0</v>
      </c>
      <c r="CR673" s="192">
        <f t="shared" si="323"/>
        <v>0</v>
      </c>
      <c r="CS673" s="215">
        <f t="shared" si="324"/>
        <v>0</v>
      </c>
      <c r="CT673" s="216">
        <f t="shared" si="325"/>
        <v>0</v>
      </c>
      <c r="CU673" s="217">
        <f t="shared" si="326"/>
        <v>0</v>
      </c>
      <c r="CW673" s="192">
        <f t="shared" si="327"/>
        <v>0</v>
      </c>
      <c r="CX673" s="215">
        <f t="shared" si="328"/>
        <v>0</v>
      </c>
      <c r="CY673" s="216">
        <f t="shared" si="329"/>
        <v>0</v>
      </c>
      <c r="CZ673" s="217">
        <f t="shared" si="330"/>
        <v>0</v>
      </c>
      <c r="DB673" s="197">
        <f t="shared" si="331"/>
        <v>0</v>
      </c>
      <c r="DC673" s="19" t="str">
        <f t="shared" si="332"/>
        <v/>
      </c>
      <c r="DD673" s="197">
        <f t="shared" si="333"/>
        <v>0</v>
      </c>
      <c r="DE673"/>
      <c r="DF673" s="197">
        <f t="shared" si="334"/>
        <v>0</v>
      </c>
      <c r="DG673" s="19" t="str">
        <f t="shared" si="335"/>
        <v/>
      </c>
      <c r="DH673" s="197">
        <f t="shared" si="336"/>
        <v>0</v>
      </c>
      <c r="DJ673" s="197">
        <f t="shared" si="337"/>
        <v>0</v>
      </c>
      <c r="DK673" s="19" t="str">
        <f t="shared" si="338"/>
        <v/>
      </c>
      <c r="DL673" s="197">
        <f t="shared" si="339"/>
        <v>0</v>
      </c>
    </row>
    <row r="674" spans="1:116" ht="15" customHeight="1" thickBot="1">
      <c r="A674" s="41"/>
      <c r="B674" s="30"/>
      <c r="C674" s="63" t="s">
        <v>91</v>
      </c>
      <c r="D674" s="354" t="str">
        <f t="shared" si="269"/>
        <v/>
      </c>
      <c r="E674" s="355"/>
      <c r="F674" s="355"/>
      <c r="G674" s="355"/>
      <c r="H674" s="355"/>
      <c r="I674" s="355"/>
      <c r="J674" s="355"/>
      <c r="K674" s="355"/>
      <c r="L674" s="355"/>
      <c r="M674" s="355"/>
      <c r="N674" s="355"/>
      <c r="O674" s="356"/>
      <c r="P674" s="261" t="str">
        <f t="shared" si="270"/>
        <v/>
      </c>
      <c r="Q674" s="261" t="str">
        <f t="shared" si="271"/>
        <v/>
      </c>
      <c r="R674" s="261" t="str">
        <f t="shared" si="272"/>
        <v/>
      </c>
      <c r="S674" s="2"/>
      <c r="T674" s="2"/>
      <c r="U674" s="2"/>
      <c r="V674" s="2"/>
      <c r="W674" s="2"/>
      <c r="X674" s="2"/>
      <c r="Y674" s="2"/>
      <c r="Z674" s="2"/>
      <c r="AA674" s="2"/>
      <c r="AB674" s="2"/>
      <c r="AC674" s="2"/>
      <c r="AD674" s="2"/>
      <c r="AG674" s="197">
        <f t="shared" si="273"/>
        <v>33</v>
      </c>
      <c r="AH674" s="210">
        <f t="shared" si="274"/>
        <v>0</v>
      </c>
      <c r="AJ674" s="188">
        <f t="shared" si="275"/>
        <v>0</v>
      </c>
      <c r="AK674" s="189">
        <f t="shared" si="276"/>
        <v>0</v>
      </c>
      <c r="AL674" s="189">
        <f t="shared" si="277"/>
        <v>0</v>
      </c>
      <c r="AM674" s="190">
        <f t="shared" si="278"/>
        <v>0</v>
      </c>
      <c r="AN674" s="210"/>
      <c r="AO674" s="188">
        <f t="shared" si="279"/>
        <v>0</v>
      </c>
      <c r="AP674" s="189">
        <f t="shared" si="280"/>
        <v>0</v>
      </c>
      <c r="AQ674" s="189">
        <f t="shared" si="281"/>
        <v>0</v>
      </c>
      <c r="AR674" s="190">
        <f t="shared" si="282"/>
        <v>0</v>
      </c>
      <c r="AT674" s="188">
        <f t="shared" si="283"/>
        <v>0</v>
      </c>
      <c r="AU674" s="189">
        <f t="shared" si="284"/>
        <v>0</v>
      </c>
      <c r="AV674" s="189">
        <f t="shared" si="285"/>
        <v>0</v>
      </c>
      <c r="AW674" s="190">
        <f t="shared" si="286"/>
        <v>0</v>
      </c>
      <c r="AY674" s="188">
        <f t="shared" si="287"/>
        <v>0</v>
      </c>
      <c r="AZ674" s="189">
        <f t="shared" si="288"/>
        <v>0</v>
      </c>
      <c r="BA674" s="189">
        <f t="shared" si="289"/>
        <v>0</v>
      </c>
      <c r="BB674" s="190">
        <f t="shared" si="290"/>
        <v>0</v>
      </c>
      <c r="BD674" s="188">
        <f t="shared" si="291"/>
        <v>0</v>
      </c>
      <c r="BE674" s="189">
        <f t="shared" si="292"/>
        <v>0</v>
      </c>
      <c r="BF674" s="189">
        <f t="shared" si="293"/>
        <v>0</v>
      </c>
      <c r="BG674" s="190">
        <f t="shared" si="294"/>
        <v>0</v>
      </c>
      <c r="BH674" s="210"/>
      <c r="BI674" s="188">
        <f t="shared" si="295"/>
        <v>0</v>
      </c>
      <c r="BJ674" s="189">
        <f t="shared" si="296"/>
        <v>0</v>
      </c>
      <c r="BK674" s="189">
        <f t="shared" si="297"/>
        <v>0</v>
      </c>
      <c r="BL674" s="190">
        <f t="shared" si="298"/>
        <v>0</v>
      </c>
      <c r="BM674" s="210"/>
      <c r="BN674" s="188">
        <f t="shared" si="299"/>
        <v>0</v>
      </c>
      <c r="BO674" s="189">
        <f t="shared" si="300"/>
        <v>0</v>
      </c>
      <c r="BP674" s="189">
        <f t="shared" si="301"/>
        <v>0</v>
      </c>
      <c r="BQ674" s="190">
        <f t="shared" si="302"/>
        <v>0</v>
      </c>
      <c r="BR674" s="210"/>
      <c r="BS674" s="188">
        <f t="shared" si="303"/>
        <v>0</v>
      </c>
      <c r="BT674" s="189">
        <f t="shared" si="304"/>
        <v>0</v>
      </c>
      <c r="BU674" s="189">
        <f t="shared" si="305"/>
        <v>0</v>
      </c>
      <c r="BV674" s="190">
        <f t="shared" si="306"/>
        <v>0</v>
      </c>
      <c r="BW674" s="210"/>
      <c r="BX674" s="188">
        <f t="shared" si="307"/>
        <v>0</v>
      </c>
      <c r="BY674" s="189">
        <f t="shared" si="308"/>
        <v>0</v>
      </c>
      <c r="BZ674" s="189">
        <f t="shared" si="309"/>
        <v>0</v>
      </c>
      <c r="CA674" s="190">
        <f t="shared" si="310"/>
        <v>0</v>
      </c>
      <c r="CB674" s="210"/>
      <c r="CC674" s="188">
        <f t="shared" si="311"/>
        <v>0</v>
      </c>
      <c r="CD674" s="189">
        <f t="shared" si="312"/>
        <v>0</v>
      </c>
      <c r="CE674" s="189">
        <f t="shared" si="313"/>
        <v>0</v>
      </c>
      <c r="CF674" s="190">
        <f t="shared" si="314"/>
        <v>0</v>
      </c>
      <c r="CG674" s="210"/>
      <c r="CH674" s="188">
        <f t="shared" si="315"/>
        <v>0</v>
      </c>
      <c r="CI674" s="189">
        <f t="shared" si="316"/>
        <v>0</v>
      </c>
      <c r="CJ674" s="189">
        <f t="shared" si="317"/>
        <v>0</v>
      </c>
      <c r="CK674" s="190">
        <f t="shared" si="318"/>
        <v>0</v>
      </c>
      <c r="CL674" s="210"/>
      <c r="CM674" s="192">
        <f t="shared" si="319"/>
        <v>0</v>
      </c>
      <c r="CN674" s="215">
        <f t="shared" si="320"/>
        <v>0</v>
      </c>
      <c r="CO674" s="216">
        <f t="shared" si="321"/>
        <v>0</v>
      </c>
      <c r="CP674" s="217">
        <f t="shared" si="322"/>
        <v>0</v>
      </c>
      <c r="CR674" s="192">
        <f t="shared" si="323"/>
        <v>0</v>
      </c>
      <c r="CS674" s="215">
        <f t="shared" si="324"/>
        <v>0</v>
      </c>
      <c r="CT674" s="216">
        <f t="shared" si="325"/>
        <v>0</v>
      </c>
      <c r="CU674" s="217">
        <f t="shared" si="326"/>
        <v>0</v>
      </c>
      <c r="CW674" s="192">
        <f t="shared" si="327"/>
        <v>0</v>
      </c>
      <c r="CX674" s="215">
        <f t="shared" si="328"/>
        <v>0</v>
      </c>
      <c r="CY674" s="216">
        <f t="shared" si="329"/>
        <v>0</v>
      </c>
      <c r="CZ674" s="217">
        <f t="shared" si="330"/>
        <v>0</v>
      </c>
      <c r="DB674" s="197">
        <f t="shared" si="331"/>
        <v>0</v>
      </c>
      <c r="DC674" s="19" t="str">
        <f t="shared" si="332"/>
        <v/>
      </c>
      <c r="DD674" s="197">
        <f t="shared" si="333"/>
        <v>0</v>
      </c>
      <c r="DE674"/>
      <c r="DF674" s="197">
        <f t="shared" si="334"/>
        <v>0</v>
      </c>
      <c r="DG674" s="19" t="str">
        <f t="shared" si="335"/>
        <v/>
      </c>
      <c r="DH674" s="197">
        <f t="shared" si="336"/>
        <v>0</v>
      </c>
      <c r="DJ674" s="197">
        <f t="shared" si="337"/>
        <v>0</v>
      </c>
      <c r="DK674" s="19" t="str">
        <f t="shared" si="338"/>
        <v/>
      </c>
      <c r="DL674" s="197">
        <f t="shared" si="339"/>
        <v>0</v>
      </c>
    </row>
    <row r="675" spans="1:116" ht="15" customHeight="1" thickBot="1">
      <c r="A675" s="41"/>
      <c r="B675" s="30"/>
      <c r="C675" s="63" t="s">
        <v>92</v>
      </c>
      <c r="D675" s="354" t="str">
        <f t="shared" si="269"/>
        <v/>
      </c>
      <c r="E675" s="355"/>
      <c r="F675" s="355"/>
      <c r="G675" s="355"/>
      <c r="H675" s="355"/>
      <c r="I675" s="355"/>
      <c r="J675" s="355"/>
      <c r="K675" s="355"/>
      <c r="L675" s="355"/>
      <c r="M675" s="355"/>
      <c r="N675" s="355"/>
      <c r="O675" s="356"/>
      <c r="P675" s="261" t="str">
        <f t="shared" si="270"/>
        <v/>
      </c>
      <c r="Q675" s="261" t="str">
        <f t="shared" si="271"/>
        <v/>
      </c>
      <c r="R675" s="261" t="str">
        <f t="shared" si="272"/>
        <v/>
      </c>
      <c r="S675" s="2"/>
      <c r="T675" s="2"/>
      <c r="U675" s="2"/>
      <c r="V675" s="2"/>
      <c r="W675" s="2"/>
      <c r="X675" s="2"/>
      <c r="Y675" s="2"/>
      <c r="Z675" s="2"/>
      <c r="AA675" s="2"/>
      <c r="AB675" s="2"/>
      <c r="AC675" s="2"/>
      <c r="AD675" s="2"/>
      <c r="AG675" s="197">
        <f t="shared" si="273"/>
        <v>33</v>
      </c>
      <c r="AH675" s="210">
        <f t="shared" si="274"/>
        <v>0</v>
      </c>
      <c r="AJ675" s="188">
        <f t="shared" si="275"/>
        <v>0</v>
      </c>
      <c r="AK675" s="189">
        <f t="shared" si="276"/>
        <v>0</v>
      </c>
      <c r="AL675" s="189">
        <f t="shared" si="277"/>
        <v>0</v>
      </c>
      <c r="AM675" s="190">
        <f t="shared" si="278"/>
        <v>0</v>
      </c>
      <c r="AN675" s="210"/>
      <c r="AO675" s="188">
        <f t="shared" si="279"/>
        <v>0</v>
      </c>
      <c r="AP675" s="189">
        <f t="shared" si="280"/>
        <v>0</v>
      </c>
      <c r="AQ675" s="189">
        <f t="shared" si="281"/>
        <v>0</v>
      </c>
      <c r="AR675" s="190">
        <f t="shared" si="282"/>
        <v>0</v>
      </c>
      <c r="AT675" s="188">
        <f t="shared" si="283"/>
        <v>0</v>
      </c>
      <c r="AU675" s="189">
        <f t="shared" si="284"/>
        <v>0</v>
      </c>
      <c r="AV675" s="189">
        <f t="shared" si="285"/>
        <v>0</v>
      </c>
      <c r="AW675" s="190">
        <f t="shared" si="286"/>
        <v>0</v>
      </c>
      <c r="AY675" s="188">
        <f t="shared" si="287"/>
        <v>0</v>
      </c>
      <c r="AZ675" s="189">
        <f t="shared" si="288"/>
        <v>0</v>
      </c>
      <c r="BA675" s="189">
        <f t="shared" si="289"/>
        <v>0</v>
      </c>
      <c r="BB675" s="190">
        <f t="shared" si="290"/>
        <v>0</v>
      </c>
      <c r="BD675" s="188">
        <f t="shared" si="291"/>
        <v>0</v>
      </c>
      <c r="BE675" s="189">
        <f t="shared" si="292"/>
        <v>0</v>
      </c>
      <c r="BF675" s="189">
        <f t="shared" si="293"/>
        <v>0</v>
      </c>
      <c r="BG675" s="190">
        <f t="shared" si="294"/>
        <v>0</v>
      </c>
      <c r="BH675" s="210"/>
      <c r="BI675" s="188">
        <f t="shared" si="295"/>
        <v>0</v>
      </c>
      <c r="BJ675" s="189">
        <f t="shared" si="296"/>
        <v>0</v>
      </c>
      <c r="BK675" s="189">
        <f t="shared" si="297"/>
        <v>0</v>
      </c>
      <c r="BL675" s="190">
        <f t="shared" si="298"/>
        <v>0</v>
      </c>
      <c r="BM675" s="210"/>
      <c r="BN675" s="188">
        <f t="shared" si="299"/>
        <v>0</v>
      </c>
      <c r="BO675" s="189">
        <f t="shared" si="300"/>
        <v>0</v>
      </c>
      <c r="BP675" s="189">
        <f t="shared" si="301"/>
        <v>0</v>
      </c>
      <c r="BQ675" s="190">
        <f t="shared" si="302"/>
        <v>0</v>
      </c>
      <c r="BR675" s="210"/>
      <c r="BS675" s="188">
        <f t="shared" si="303"/>
        <v>0</v>
      </c>
      <c r="BT675" s="189">
        <f t="shared" si="304"/>
        <v>0</v>
      </c>
      <c r="BU675" s="189">
        <f t="shared" si="305"/>
        <v>0</v>
      </c>
      <c r="BV675" s="190">
        <f t="shared" si="306"/>
        <v>0</v>
      </c>
      <c r="BW675" s="210"/>
      <c r="BX675" s="188">
        <f t="shared" si="307"/>
        <v>0</v>
      </c>
      <c r="BY675" s="189">
        <f t="shared" si="308"/>
        <v>0</v>
      </c>
      <c r="BZ675" s="189">
        <f t="shared" si="309"/>
        <v>0</v>
      </c>
      <c r="CA675" s="190">
        <f t="shared" si="310"/>
        <v>0</v>
      </c>
      <c r="CB675" s="210"/>
      <c r="CC675" s="188">
        <f t="shared" si="311"/>
        <v>0</v>
      </c>
      <c r="CD675" s="189">
        <f t="shared" si="312"/>
        <v>0</v>
      </c>
      <c r="CE675" s="189">
        <f t="shared" si="313"/>
        <v>0</v>
      </c>
      <c r="CF675" s="190">
        <f t="shared" si="314"/>
        <v>0</v>
      </c>
      <c r="CG675" s="210"/>
      <c r="CH675" s="188">
        <f t="shared" si="315"/>
        <v>0</v>
      </c>
      <c r="CI675" s="189">
        <f t="shared" si="316"/>
        <v>0</v>
      </c>
      <c r="CJ675" s="189">
        <f t="shared" si="317"/>
        <v>0</v>
      </c>
      <c r="CK675" s="190">
        <f t="shared" si="318"/>
        <v>0</v>
      </c>
      <c r="CL675" s="210"/>
      <c r="CM675" s="192">
        <f t="shared" si="319"/>
        <v>0</v>
      </c>
      <c r="CN675" s="215">
        <f t="shared" si="320"/>
        <v>0</v>
      </c>
      <c r="CO675" s="216">
        <f t="shared" si="321"/>
        <v>0</v>
      </c>
      <c r="CP675" s="217">
        <f t="shared" si="322"/>
        <v>0</v>
      </c>
      <c r="CR675" s="192">
        <f t="shared" si="323"/>
        <v>0</v>
      </c>
      <c r="CS675" s="215">
        <f t="shared" si="324"/>
        <v>0</v>
      </c>
      <c r="CT675" s="216">
        <f t="shared" si="325"/>
        <v>0</v>
      </c>
      <c r="CU675" s="217">
        <f t="shared" si="326"/>
        <v>0</v>
      </c>
      <c r="CW675" s="192">
        <f t="shared" si="327"/>
        <v>0</v>
      </c>
      <c r="CX675" s="215">
        <f t="shared" si="328"/>
        <v>0</v>
      </c>
      <c r="CY675" s="216">
        <f t="shared" si="329"/>
        <v>0</v>
      </c>
      <c r="CZ675" s="217">
        <f t="shared" si="330"/>
        <v>0</v>
      </c>
      <c r="DB675" s="197">
        <f t="shared" si="331"/>
        <v>0</v>
      </c>
      <c r="DC675" s="19" t="str">
        <f t="shared" si="332"/>
        <v/>
      </c>
      <c r="DD675" s="197">
        <f t="shared" si="333"/>
        <v>0</v>
      </c>
      <c r="DE675"/>
      <c r="DF675" s="197">
        <f t="shared" si="334"/>
        <v>0</v>
      </c>
      <c r="DG675" s="19" t="str">
        <f t="shared" si="335"/>
        <v/>
      </c>
      <c r="DH675" s="197">
        <f t="shared" si="336"/>
        <v>0</v>
      </c>
      <c r="DJ675" s="197">
        <f t="shared" si="337"/>
        <v>0</v>
      </c>
      <c r="DK675" s="19" t="str">
        <f t="shared" si="338"/>
        <v/>
      </c>
      <c r="DL675" s="197">
        <f t="shared" si="339"/>
        <v>0</v>
      </c>
    </row>
    <row r="676" spans="1:116" ht="15" customHeight="1" thickBot="1">
      <c r="A676" s="41"/>
      <c r="B676" s="30"/>
      <c r="C676" s="63" t="s">
        <v>105</v>
      </c>
      <c r="D676" s="354" t="str">
        <f t="shared" si="269"/>
        <v/>
      </c>
      <c r="E676" s="355"/>
      <c r="F676" s="355"/>
      <c r="G676" s="355"/>
      <c r="H676" s="355"/>
      <c r="I676" s="355"/>
      <c r="J676" s="355"/>
      <c r="K676" s="355"/>
      <c r="L676" s="355"/>
      <c r="M676" s="355"/>
      <c r="N676" s="355"/>
      <c r="O676" s="356"/>
      <c r="P676" s="261" t="str">
        <f t="shared" si="270"/>
        <v/>
      </c>
      <c r="Q676" s="261" t="str">
        <f t="shared" si="271"/>
        <v/>
      </c>
      <c r="R676" s="261" t="str">
        <f t="shared" si="272"/>
        <v/>
      </c>
      <c r="S676" s="2"/>
      <c r="T676" s="2"/>
      <c r="U676" s="2"/>
      <c r="V676" s="2"/>
      <c r="W676" s="2"/>
      <c r="X676" s="2"/>
      <c r="Y676" s="2"/>
      <c r="Z676" s="2"/>
      <c r="AA676" s="2"/>
      <c r="AB676" s="2"/>
      <c r="AC676" s="2"/>
      <c r="AD676" s="2"/>
      <c r="AG676" s="197">
        <f t="shared" si="273"/>
        <v>33</v>
      </c>
      <c r="AH676" s="210">
        <f t="shared" si="274"/>
        <v>0</v>
      </c>
      <c r="AJ676" s="188">
        <f t="shared" si="275"/>
        <v>0</v>
      </c>
      <c r="AK676" s="189">
        <f t="shared" si="276"/>
        <v>0</v>
      </c>
      <c r="AL676" s="189">
        <f t="shared" si="277"/>
        <v>0</v>
      </c>
      <c r="AM676" s="190">
        <f t="shared" si="278"/>
        <v>0</v>
      </c>
      <c r="AN676" s="210"/>
      <c r="AO676" s="188">
        <f t="shared" si="279"/>
        <v>0</v>
      </c>
      <c r="AP676" s="189">
        <f t="shared" si="280"/>
        <v>0</v>
      </c>
      <c r="AQ676" s="189">
        <f t="shared" si="281"/>
        <v>0</v>
      </c>
      <c r="AR676" s="190">
        <f t="shared" si="282"/>
        <v>0</v>
      </c>
      <c r="AT676" s="188">
        <f t="shared" si="283"/>
        <v>0</v>
      </c>
      <c r="AU676" s="189">
        <f t="shared" si="284"/>
        <v>0</v>
      </c>
      <c r="AV676" s="189">
        <f t="shared" si="285"/>
        <v>0</v>
      </c>
      <c r="AW676" s="190">
        <f t="shared" si="286"/>
        <v>0</v>
      </c>
      <c r="AY676" s="188">
        <f t="shared" si="287"/>
        <v>0</v>
      </c>
      <c r="AZ676" s="189">
        <f t="shared" si="288"/>
        <v>0</v>
      </c>
      <c r="BA676" s="189">
        <f t="shared" si="289"/>
        <v>0</v>
      </c>
      <c r="BB676" s="190">
        <f t="shared" si="290"/>
        <v>0</v>
      </c>
      <c r="BD676" s="188">
        <f t="shared" si="291"/>
        <v>0</v>
      </c>
      <c r="BE676" s="189">
        <f t="shared" si="292"/>
        <v>0</v>
      </c>
      <c r="BF676" s="189">
        <f t="shared" si="293"/>
        <v>0</v>
      </c>
      <c r="BG676" s="190">
        <f t="shared" si="294"/>
        <v>0</v>
      </c>
      <c r="BH676" s="210"/>
      <c r="BI676" s="188">
        <f t="shared" si="295"/>
        <v>0</v>
      </c>
      <c r="BJ676" s="189">
        <f t="shared" si="296"/>
        <v>0</v>
      </c>
      <c r="BK676" s="189">
        <f t="shared" si="297"/>
        <v>0</v>
      </c>
      <c r="BL676" s="190">
        <f t="shared" si="298"/>
        <v>0</v>
      </c>
      <c r="BM676" s="210"/>
      <c r="BN676" s="188">
        <f t="shared" si="299"/>
        <v>0</v>
      </c>
      <c r="BO676" s="189">
        <f t="shared" si="300"/>
        <v>0</v>
      </c>
      <c r="BP676" s="189">
        <f t="shared" si="301"/>
        <v>0</v>
      </c>
      <c r="BQ676" s="190">
        <f t="shared" si="302"/>
        <v>0</v>
      </c>
      <c r="BR676" s="210"/>
      <c r="BS676" s="188">
        <f t="shared" si="303"/>
        <v>0</v>
      </c>
      <c r="BT676" s="189">
        <f t="shared" si="304"/>
        <v>0</v>
      </c>
      <c r="BU676" s="189">
        <f t="shared" si="305"/>
        <v>0</v>
      </c>
      <c r="BV676" s="190">
        <f t="shared" si="306"/>
        <v>0</v>
      </c>
      <c r="BW676" s="210"/>
      <c r="BX676" s="188">
        <f t="shared" si="307"/>
        <v>0</v>
      </c>
      <c r="BY676" s="189">
        <f t="shared" si="308"/>
        <v>0</v>
      </c>
      <c r="BZ676" s="189">
        <f t="shared" si="309"/>
        <v>0</v>
      </c>
      <c r="CA676" s="190">
        <f t="shared" si="310"/>
        <v>0</v>
      </c>
      <c r="CB676" s="210"/>
      <c r="CC676" s="188">
        <f t="shared" si="311"/>
        <v>0</v>
      </c>
      <c r="CD676" s="189">
        <f t="shared" si="312"/>
        <v>0</v>
      </c>
      <c r="CE676" s="189">
        <f t="shared" si="313"/>
        <v>0</v>
      </c>
      <c r="CF676" s="190">
        <f t="shared" si="314"/>
        <v>0</v>
      </c>
      <c r="CG676" s="210"/>
      <c r="CH676" s="188">
        <f t="shared" si="315"/>
        <v>0</v>
      </c>
      <c r="CI676" s="189">
        <f t="shared" si="316"/>
        <v>0</v>
      </c>
      <c r="CJ676" s="189">
        <f t="shared" si="317"/>
        <v>0</v>
      </c>
      <c r="CK676" s="190">
        <f t="shared" si="318"/>
        <v>0</v>
      </c>
      <c r="CL676" s="210"/>
      <c r="CM676" s="192">
        <f t="shared" si="319"/>
        <v>0</v>
      </c>
      <c r="CN676" s="215">
        <f t="shared" si="320"/>
        <v>0</v>
      </c>
      <c r="CO676" s="216">
        <f t="shared" si="321"/>
        <v>0</v>
      </c>
      <c r="CP676" s="217">
        <f t="shared" si="322"/>
        <v>0</v>
      </c>
      <c r="CR676" s="192">
        <f t="shared" si="323"/>
        <v>0</v>
      </c>
      <c r="CS676" s="215">
        <f t="shared" si="324"/>
        <v>0</v>
      </c>
      <c r="CT676" s="216">
        <f t="shared" si="325"/>
        <v>0</v>
      </c>
      <c r="CU676" s="217">
        <f t="shared" si="326"/>
        <v>0</v>
      </c>
      <c r="CW676" s="192">
        <f t="shared" si="327"/>
        <v>0</v>
      </c>
      <c r="CX676" s="215">
        <f t="shared" si="328"/>
        <v>0</v>
      </c>
      <c r="CY676" s="216">
        <f t="shared" si="329"/>
        <v>0</v>
      </c>
      <c r="CZ676" s="217">
        <f t="shared" si="330"/>
        <v>0</v>
      </c>
      <c r="DB676" s="197">
        <f t="shared" si="331"/>
        <v>0</v>
      </c>
      <c r="DC676" s="19" t="str">
        <f t="shared" si="332"/>
        <v/>
      </c>
      <c r="DD676" s="197">
        <f t="shared" si="333"/>
        <v>0</v>
      </c>
      <c r="DE676"/>
      <c r="DF676" s="197">
        <f t="shared" si="334"/>
        <v>0</v>
      </c>
      <c r="DG676" s="19" t="str">
        <f t="shared" si="335"/>
        <v/>
      </c>
      <c r="DH676" s="197">
        <f t="shared" si="336"/>
        <v>0</v>
      </c>
      <c r="DJ676" s="197">
        <f t="shared" si="337"/>
        <v>0</v>
      </c>
      <c r="DK676" s="19" t="str">
        <f t="shared" si="338"/>
        <v/>
      </c>
      <c r="DL676" s="197">
        <f t="shared" si="339"/>
        <v>0</v>
      </c>
    </row>
    <row r="677" spans="1:116" ht="15" customHeight="1" thickBot="1">
      <c r="A677" s="41"/>
      <c r="B677" s="30"/>
      <c r="C677" s="63" t="s">
        <v>106</v>
      </c>
      <c r="D677" s="354" t="str">
        <f t="shared" si="269"/>
        <v/>
      </c>
      <c r="E677" s="355"/>
      <c r="F677" s="355"/>
      <c r="G677" s="355"/>
      <c r="H677" s="355"/>
      <c r="I677" s="355"/>
      <c r="J677" s="355"/>
      <c r="K677" s="355"/>
      <c r="L677" s="355"/>
      <c r="M677" s="355"/>
      <c r="N677" s="355"/>
      <c r="O677" s="356"/>
      <c r="P677" s="261" t="str">
        <f t="shared" si="270"/>
        <v/>
      </c>
      <c r="Q677" s="261" t="str">
        <f t="shared" si="271"/>
        <v/>
      </c>
      <c r="R677" s="261" t="str">
        <f t="shared" si="272"/>
        <v/>
      </c>
      <c r="S677" s="2"/>
      <c r="T677" s="2"/>
      <c r="U677" s="2"/>
      <c r="V677" s="2"/>
      <c r="W677" s="2"/>
      <c r="X677" s="2"/>
      <c r="Y677" s="2"/>
      <c r="Z677" s="2"/>
      <c r="AA677" s="2"/>
      <c r="AB677" s="2"/>
      <c r="AC677" s="2"/>
      <c r="AD677" s="2"/>
      <c r="AG677" s="197">
        <f t="shared" si="273"/>
        <v>33</v>
      </c>
      <c r="AH677" s="210">
        <f t="shared" si="274"/>
        <v>0</v>
      </c>
      <c r="AJ677" s="188">
        <f t="shared" si="275"/>
        <v>0</v>
      </c>
      <c r="AK677" s="189">
        <f t="shared" si="276"/>
        <v>0</v>
      </c>
      <c r="AL677" s="189">
        <f t="shared" si="277"/>
        <v>0</v>
      </c>
      <c r="AM677" s="190">
        <f t="shared" si="278"/>
        <v>0</v>
      </c>
      <c r="AN677" s="210"/>
      <c r="AO677" s="188">
        <f t="shared" si="279"/>
        <v>0</v>
      </c>
      <c r="AP677" s="189">
        <f t="shared" si="280"/>
        <v>0</v>
      </c>
      <c r="AQ677" s="189">
        <f t="shared" si="281"/>
        <v>0</v>
      </c>
      <c r="AR677" s="190">
        <f t="shared" si="282"/>
        <v>0</v>
      </c>
      <c r="AT677" s="188">
        <f t="shared" si="283"/>
        <v>0</v>
      </c>
      <c r="AU677" s="189">
        <f t="shared" si="284"/>
        <v>0</v>
      </c>
      <c r="AV677" s="189">
        <f t="shared" si="285"/>
        <v>0</v>
      </c>
      <c r="AW677" s="190">
        <f t="shared" si="286"/>
        <v>0</v>
      </c>
      <c r="AY677" s="188">
        <f t="shared" si="287"/>
        <v>0</v>
      </c>
      <c r="AZ677" s="189">
        <f t="shared" si="288"/>
        <v>0</v>
      </c>
      <c r="BA677" s="189">
        <f t="shared" si="289"/>
        <v>0</v>
      </c>
      <c r="BB677" s="190">
        <f t="shared" si="290"/>
        <v>0</v>
      </c>
      <c r="BD677" s="188">
        <f t="shared" si="291"/>
        <v>0</v>
      </c>
      <c r="BE677" s="189">
        <f t="shared" si="292"/>
        <v>0</v>
      </c>
      <c r="BF677" s="189">
        <f t="shared" si="293"/>
        <v>0</v>
      </c>
      <c r="BG677" s="190">
        <f t="shared" si="294"/>
        <v>0</v>
      </c>
      <c r="BH677" s="210"/>
      <c r="BI677" s="188">
        <f t="shared" si="295"/>
        <v>0</v>
      </c>
      <c r="BJ677" s="189">
        <f t="shared" si="296"/>
        <v>0</v>
      </c>
      <c r="BK677" s="189">
        <f t="shared" si="297"/>
        <v>0</v>
      </c>
      <c r="BL677" s="190">
        <f t="shared" si="298"/>
        <v>0</v>
      </c>
      <c r="BM677" s="210"/>
      <c r="BN677" s="188">
        <f t="shared" si="299"/>
        <v>0</v>
      </c>
      <c r="BO677" s="189">
        <f t="shared" si="300"/>
        <v>0</v>
      </c>
      <c r="BP677" s="189">
        <f t="shared" si="301"/>
        <v>0</v>
      </c>
      <c r="BQ677" s="190">
        <f t="shared" si="302"/>
        <v>0</v>
      </c>
      <c r="BR677" s="210"/>
      <c r="BS677" s="188">
        <f t="shared" si="303"/>
        <v>0</v>
      </c>
      <c r="BT677" s="189">
        <f t="shared" si="304"/>
        <v>0</v>
      </c>
      <c r="BU677" s="189">
        <f t="shared" si="305"/>
        <v>0</v>
      </c>
      <c r="BV677" s="190">
        <f t="shared" si="306"/>
        <v>0</v>
      </c>
      <c r="BW677" s="210"/>
      <c r="BX677" s="188">
        <f t="shared" si="307"/>
        <v>0</v>
      </c>
      <c r="BY677" s="189">
        <f t="shared" si="308"/>
        <v>0</v>
      </c>
      <c r="BZ677" s="189">
        <f t="shared" si="309"/>
        <v>0</v>
      </c>
      <c r="CA677" s="190">
        <f t="shared" si="310"/>
        <v>0</v>
      </c>
      <c r="CB677" s="210"/>
      <c r="CC677" s="188">
        <f t="shared" si="311"/>
        <v>0</v>
      </c>
      <c r="CD677" s="189">
        <f t="shared" si="312"/>
        <v>0</v>
      </c>
      <c r="CE677" s="189">
        <f t="shared" si="313"/>
        <v>0</v>
      </c>
      <c r="CF677" s="190">
        <f t="shared" si="314"/>
        <v>0</v>
      </c>
      <c r="CG677" s="210"/>
      <c r="CH677" s="188">
        <f t="shared" si="315"/>
        <v>0</v>
      </c>
      <c r="CI677" s="189">
        <f t="shared" si="316"/>
        <v>0</v>
      </c>
      <c r="CJ677" s="189">
        <f t="shared" si="317"/>
        <v>0</v>
      </c>
      <c r="CK677" s="190">
        <f t="shared" si="318"/>
        <v>0</v>
      </c>
      <c r="CL677" s="210"/>
      <c r="CM677" s="192">
        <f t="shared" si="319"/>
        <v>0</v>
      </c>
      <c r="CN677" s="215">
        <f t="shared" si="320"/>
        <v>0</v>
      </c>
      <c r="CO677" s="216">
        <f t="shared" si="321"/>
        <v>0</v>
      </c>
      <c r="CP677" s="217">
        <f t="shared" si="322"/>
        <v>0</v>
      </c>
      <c r="CR677" s="192">
        <f t="shared" si="323"/>
        <v>0</v>
      </c>
      <c r="CS677" s="215">
        <f t="shared" si="324"/>
        <v>0</v>
      </c>
      <c r="CT677" s="216">
        <f t="shared" si="325"/>
        <v>0</v>
      </c>
      <c r="CU677" s="217">
        <f t="shared" si="326"/>
        <v>0</v>
      </c>
      <c r="CW677" s="192">
        <f t="shared" si="327"/>
        <v>0</v>
      </c>
      <c r="CX677" s="215">
        <f t="shared" si="328"/>
        <v>0</v>
      </c>
      <c r="CY677" s="216">
        <f t="shared" si="329"/>
        <v>0</v>
      </c>
      <c r="CZ677" s="217">
        <f t="shared" si="330"/>
        <v>0</v>
      </c>
      <c r="DB677" s="197">
        <f t="shared" si="331"/>
        <v>0</v>
      </c>
      <c r="DC677" s="19" t="str">
        <f t="shared" si="332"/>
        <v/>
      </c>
      <c r="DD677" s="197">
        <f t="shared" si="333"/>
        <v>0</v>
      </c>
      <c r="DE677"/>
      <c r="DF677" s="197">
        <f t="shared" si="334"/>
        <v>0</v>
      </c>
      <c r="DG677" s="19" t="str">
        <f t="shared" si="335"/>
        <v/>
      </c>
      <c r="DH677" s="197">
        <f t="shared" si="336"/>
        <v>0</v>
      </c>
      <c r="DJ677" s="197">
        <f t="shared" si="337"/>
        <v>0</v>
      </c>
      <c r="DK677" s="19" t="str">
        <f t="shared" si="338"/>
        <v/>
      </c>
      <c r="DL677" s="197">
        <f t="shared" si="339"/>
        <v>0</v>
      </c>
    </row>
    <row r="678" spans="1:116" ht="15" customHeight="1" thickBot="1">
      <c r="A678" s="41"/>
      <c r="B678" s="30"/>
      <c r="C678" s="63" t="s">
        <v>107</v>
      </c>
      <c r="D678" s="354" t="str">
        <f t="shared" si="269"/>
        <v/>
      </c>
      <c r="E678" s="355"/>
      <c r="F678" s="355"/>
      <c r="G678" s="355"/>
      <c r="H678" s="355"/>
      <c r="I678" s="355"/>
      <c r="J678" s="355"/>
      <c r="K678" s="355"/>
      <c r="L678" s="355"/>
      <c r="M678" s="355"/>
      <c r="N678" s="355"/>
      <c r="O678" s="356"/>
      <c r="P678" s="261" t="str">
        <f t="shared" si="270"/>
        <v/>
      </c>
      <c r="Q678" s="261" t="str">
        <f t="shared" si="271"/>
        <v/>
      </c>
      <c r="R678" s="261" t="str">
        <f t="shared" si="272"/>
        <v/>
      </c>
      <c r="S678" s="2"/>
      <c r="T678" s="2"/>
      <c r="U678" s="2"/>
      <c r="V678" s="2"/>
      <c r="W678" s="2"/>
      <c r="X678" s="2"/>
      <c r="Y678" s="2"/>
      <c r="Z678" s="2"/>
      <c r="AA678" s="2"/>
      <c r="AB678" s="2"/>
      <c r="AC678" s="2"/>
      <c r="AD678" s="2"/>
      <c r="AG678" s="197">
        <f t="shared" si="273"/>
        <v>33</v>
      </c>
      <c r="AH678" s="210">
        <f t="shared" si="274"/>
        <v>0</v>
      </c>
      <c r="AJ678" s="188">
        <f t="shared" si="275"/>
        <v>0</v>
      </c>
      <c r="AK678" s="189">
        <f t="shared" si="276"/>
        <v>0</v>
      </c>
      <c r="AL678" s="189">
        <f t="shared" si="277"/>
        <v>0</v>
      </c>
      <c r="AM678" s="190">
        <f t="shared" si="278"/>
        <v>0</v>
      </c>
      <c r="AN678" s="210"/>
      <c r="AO678" s="188">
        <f t="shared" si="279"/>
        <v>0</v>
      </c>
      <c r="AP678" s="189">
        <f t="shared" si="280"/>
        <v>0</v>
      </c>
      <c r="AQ678" s="189">
        <f t="shared" si="281"/>
        <v>0</v>
      </c>
      <c r="AR678" s="190">
        <f t="shared" si="282"/>
        <v>0</v>
      </c>
      <c r="AT678" s="188">
        <f t="shared" si="283"/>
        <v>0</v>
      </c>
      <c r="AU678" s="189">
        <f t="shared" si="284"/>
        <v>0</v>
      </c>
      <c r="AV678" s="189">
        <f t="shared" si="285"/>
        <v>0</v>
      </c>
      <c r="AW678" s="190">
        <f t="shared" si="286"/>
        <v>0</v>
      </c>
      <c r="AY678" s="188">
        <f t="shared" si="287"/>
        <v>0</v>
      </c>
      <c r="AZ678" s="189">
        <f t="shared" si="288"/>
        <v>0</v>
      </c>
      <c r="BA678" s="189">
        <f t="shared" si="289"/>
        <v>0</v>
      </c>
      <c r="BB678" s="190">
        <f t="shared" si="290"/>
        <v>0</v>
      </c>
      <c r="BD678" s="188">
        <f t="shared" si="291"/>
        <v>0</v>
      </c>
      <c r="BE678" s="189">
        <f t="shared" si="292"/>
        <v>0</v>
      </c>
      <c r="BF678" s="189">
        <f t="shared" si="293"/>
        <v>0</v>
      </c>
      <c r="BG678" s="190">
        <f t="shared" si="294"/>
        <v>0</v>
      </c>
      <c r="BH678" s="210"/>
      <c r="BI678" s="188">
        <f t="shared" si="295"/>
        <v>0</v>
      </c>
      <c r="BJ678" s="189">
        <f t="shared" si="296"/>
        <v>0</v>
      </c>
      <c r="BK678" s="189">
        <f t="shared" si="297"/>
        <v>0</v>
      </c>
      <c r="BL678" s="190">
        <f t="shared" si="298"/>
        <v>0</v>
      </c>
      <c r="BM678" s="210"/>
      <c r="BN678" s="188">
        <f t="shared" si="299"/>
        <v>0</v>
      </c>
      <c r="BO678" s="189">
        <f t="shared" si="300"/>
        <v>0</v>
      </c>
      <c r="BP678" s="189">
        <f t="shared" si="301"/>
        <v>0</v>
      </c>
      <c r="BQ678" s="190">
        <f t="shared" si="302"/>
        <v>0</v>
      </c>
      <c r="BR678" s="210"/>
      <c r="BS678" s="188">
        <f t="shared" si="303"/>
        <v>0</v>
      </c>
      <c r="BT678" s="189">
        <f t="shared" si="304"/>
        <v>0</v>
      </c>
      <c r="BU678" s="189">
        <f t="shared" si="305"/>
        <v>0</v>
      </c>
      <c r="BV678" s="190">
        <f t="shared" si="306"/>
        <v>0</v>
      </c>
      <c r="BW678" s="210"/>
      <c r="BX678" s="188">
        <f t="shared" si="307"/>
        <v>0</v>
      </c>
      <c r="BY678" s="189">
        <f t="shared" si="308"/>
        <v>0</v>
      </c>
      <c r="BZ678" s="189">
        <f t="shared" si="309"/>
        <v>0</v>
      </c>
      <c r="CA678" s="190">
        <f t="shared" si="310"/>
        <v>0</v>
      </c>
      <c r="CB678" s="210"/>
      <c r="CC678" s="188">
        <f t="shared" si="311"/>
        <v>0</v>
      </c>
      <c r="CD678" s="189">
        <f t="shared" si="312"/>
        <v>0</v>
      </c>
      <c r="CE678" s="189">
        <f t="shared" si="313"/>
        <v>0</v>
      </c>
      <c r="CF678" s="190">
        <f t="shared" si="314"/>
        <v>0</v>
      </c>
      <c r="CG678" s="210"/>
      <c r="CH678" s="188">
        <f t="shared" si="315"/>
        <v>0</v>
      </c>
      <c r="CI678" s="189">
        <f t="shared" si="316"/>
        <v>0</v>
      </c>
      <c r="CJ678" s="189">
        <f t="shared" si="317"/>
        <v>0</v>
      </c>
      <c r="CK678" s="190">
        <f t="shared" si="318"/>
        <v>0</v>
      </c>
      <c r="CL678" s="210"/>
      <c r="CM678" s="192">
        <f t="shared" si="319"/>
        <v>0</v>
      </c>
      <c r="CN678" s="215">
        <f t="shared" si="320"/>
        <v>0</v>
      </c>
      <c r="CO678" s="216">
        <f t="shared" si="321"/>
        <v>0</v>
      </c>
      <c r="CP678" s="217">
        <f t="shared" si="322"/>
        <v>0</v>
      </c>
      <c r="CR678" s="192">
        <f t="shared" si="323"/>
        <v>0</v>
      </c>
      <c r="CS678" s="215">
        <f t="shared" si="324"/>
        <v>0</v>
      </c>
      <c r="CT678" s="216">
        <f t="shared" si="325"/>
        <v>0</v>
      </c>
      <c r="CU678" s="217">
        <f t="shared" si="326"/>
        <v>0</v>
      </c>
      <c r="CW678" s="192">
        <f t="shared" si="327"/>
        <v>0</v>
      </c>
      <c r="CX678" s="215">
        <f t="shared" si="328"/>
        <v>0</v>
      </c>
      <c r="CY678" s="216">
        <f t="shared" si="329"/>
        <v>0</v>
      </c>
      <c r="CZ678" s="217">
        <f t="shared" si="330"/>
        <v>0</v>
      </c>
      <c r="DB678" s="197">
        <f t="shared" si="331"/>
        <v>0</v>
      </c>
      <c r="DC678" s="19" t="str">
        <f t="shared" si="332"/>
        <v/>
      </c>
      <c r="DD678" s="197">
        <f t="shared" si="333"/>
        <v>0</v>
      </c>
      <c r="DE678"/>
      <c r="DF678" s="197">
        <f t="shared" si="334"/>
        <v>0</v>
      </c>
      <c r="DG678" s="19" t="str">
        <f t="shared" si="335"/>
        <v/>
      </c>
      <c r="DH678" s="197">
        <f t="shared" si="336"/>
        <v>0</v>
      </c>
      <c r="DJ678" s="197">
        <f t="shared" si="337"/>
        <v>0</v>
      </c>
      <c r="DK678" s="19" t="str">
        <f t="shared" si="338"/>
        <v/>
      </c>
      <c r="DL678" s="197">
        <f t="shared" si="339"/>
        <v>0</v>
      </c>
    </row>
    <row r="679" spans="1:116" ht="15" customHeight="1" thickBot="1">
      <c r="A679" s="41"/>
      <c r="B679" s="30"/>
      <c r="C679" s="63" t="s">
        <v>108</v>
      </c>
      <c r="D679" s="354" t="str">
        <f t="shared" si="269"/>
        <v/>
      </c>
      <c r="E679" s="355"/>
      <c r="F679" s="355"/>
      <c r="G679" s="355"/>
      <c r="H679" s="355"/>
      <c r="I679" s="355"/>
      <c r="J679" s="355"/>
      <c r="K679" s="355"/>
      <c r="L679" s="355"/>
      <c r="M679" s="355"/>
      <c r="N679" s="355"/>
      <c r="O679" s="356"/>
      <c r="P679" s="261" t="str">
        <f t="shared" si="270"/>
        <v/>
      </c>
      <c r="Q679" s="261" t="str">
        <f t="shared" si="271"/>
        <v/>
      </c>
      <c r="R679" s="261" t="str">
        <f t="shared" si="272"/>
        <v/>
      </c>
      <c r="S679" s="2"/>
      <c r="T679" s="2"/>
      <c r="U679" s="2"/>
      <c r="V679" s="2"/>
      <c r="W679" s="2"/>
      <c r="X679" s="2"/>
      <c r="Y679" s="2"/>
      <c r="Z679" s="2"/>
      <c r="AA679" s="2"/>
      <c r="AB679" s="2"/>
      <c r="AC679" s="2"/>
      <c r="AD679" s="2"/>
      <c r="AG679" s="197">
        <f t="shared" si="273"/>
        <v>33</v>
      </c>
      <c r="AH679" s="210">
        <f t="shared" si="274"/>
        <v>0</v>
      </c>
      <c r="AJ679" s="188">
        <f t="shared" si="275"/>
        <v>0</v>
      </c>
      <c r="AK679" s="189">
        <f t="shared" si="276"/>
        <v>0</v>
      </c>
      <c r="AL679" s="189">
        <f t="shared" si="277"/>
        <v>0</v>
      </c>
      <c r="AM679" s="190">
        <f t="shared" si="278"/>
        <v>0</v>
      </c>
      <c r="AN679" s="210"/>
      <c r="AO679" s="188">
        <f t="shared" si="279"/>
        <v>0</v>
      </c>
      <c r="AP679" s="189">
        <f t="shared" si="280"/>
        <v>0</v>
      </c>
      <c r="AQ679" s="189">
        <f t="shared" si="281"/>
        <v>0</v>
      </c>
      <c r="AR679" s="190">
        <f t="shared" si="282"/>
        <v>0</v>
      </c>
      <c r="AT679" s="188">
        <f t="shared" si="283"/>
        <v>0</v>
      </c>
      <c r="AU679" s="189">
        <f t="shared" si="284"/>
        <v>0</v>
      </c>
      <c r="AV679" s="189">
        <f t="shared" si="285"/>
        <v>0</v>
      </c>
      <c r="AW679" s="190">
        <f t="shared" si="286"/>
        <v>0</v>
      </c>
      <c r="AY679" s="188">
        <f t="shared" si="287"/>
        <v>0</v>
      </c>
      <c r="AZ679" s="189">
        <f t="shared" si="288"/>
        <v>0</v>
      </c>
      <c r="BA679" s="189">
        <f t="shared" si="289"/>
        <v>0</v>
      </c>
      <c r="BB679" s="190">
        <f t="shared" si="290"/>
        <v>0</v>
      </c>
      <c r="BD679" s="188">
        <f t="shared" si="291"/>
        <v>0</v>
      </c>
      <c r="BE679" s="189">
        <f t="shared" si="292"/>
        <v>0</v>
      </c>
      <c r="BF679" s="189">
        <f t="shared" si="293"/>
        <v>0</v>
      </c>
      <c r="BG679" s="190">
        <f t="shared" si="294"/>
        <v>0</v>
      </c>
      <c r="BH679" s="210"/>
      <c r="BI679" s="188">
        <f t="shared" si="295"/>
        <v>0</v>
      </c>
      <c r="BJ679" s="189">
        <f t="shared" si="296"/>
        <v>0</v>
      </c>
      <c r="BK679" s="189">
        <f t="shared" si="297"/>
        <v>0</v>
      </c>
      <c r="BL679" s="190">
        <f t="shared" si="298"/>
        <v>0</v>
      </c>
      <c r="BM679" s="210"/>
      <c r="BN679" s="188">
        <f t="shared" si="299"/>
        <v>0</v>
      </c>
      <c r="BO679" s="189">
        <f t="shared" si="300"/>
        <v>0</v>
      </c>
      <c r="BP679" s="189">
        <f t="shared" si="301"/>
        <v>0</v>
      </c>
      <c r="BQ679" s="190">
        <f t="shared" si="302"/>
        <v>0</v>
      </c>
      <c r="BR679" s="210"/>
      <c r="BS679" s="188">
        <f t="shared" si="303"/>
        <v>0</v>
      </c>
      <c r="BT679" s="189">
        <f t="shared" si="304"/>
        <v>0</v>
      </c>
      <c r="BU679" s="189">
        <f t="shared" si="305"/>
        <v>0</v>
      </c>
      <c r="BV679" s="190">
        <f t="shared" si="306"/>
        <v>0</v>
      </c>
      <c r="BW679" s="210"/>
      <c r="BX679" s="188">
        <f t="shared" si="307"/>
        <v>0</v>
      </c>
      <c r="BY679" s="189">
        <f t="shared" si="308"/>
        <v>0</v>
      </c>
      <c r="BZ679" s="189">
        <f t="shared" si="309"/>
        <v>0</v>
      </c>
      <c r="CA679" s="190">
        <f t="shared" si="310"/>
        <v>0</v>
      </c>
      <c r="CB679" s="210"/>
      <c r="CC679" s="188">
        <f t="shared" si="311"/>
        <v>0</v>
      </c>
      <c r="CD679" s="189">
        <f t="shared" si="312"/>
        <v>0</v>
      </c>
      <c r="CE679" s="189">
        <f t="shared" si="313"/>
        <v>0</v>
      </c>
      <c r="CF679" s="190">
        <f t="shared" si="314"/>
        <v>0</v>
      </c>
      <c r="CG679" s="210"/>
      <c r="CH679" s="188">
        <f t="shared" si="315"/>
        <v>0</v>
      </c>
      <c r="CI679" s="189">
        <f t="shared" si="316"/>
        <v>0</v>
      </c>
      <c r="CJ679" s="189">
        <f t="shared" si="317"/>
        <v>0</v>
      </c>
      <c r="CK679" s="190">
        <f t="shared" si="318"/>
        <v>0</v>
      </c>
      <c r="CL679" s="210"/>
      <c r="CM679" s="192">
        <f t="shared" si="319"/>
        <v>0</v>
      </c>
      <c r="CN679" s="215">
        <f t="shared" si="320"/>
        <v>0</v>
      </c>
      <c r="CO679" s="216">
        <f t="shared" si="321"/>
        <v>0</v>
      </c>
      <c r="CP679" s="217">
        <f t="shared" si="322"/>
        <v>0</v>
      </c>
      <c r="CR679" s="192">
        <f t="shared" si="323"/>
        <v>0</v>
      </c>
      <c r="CS679" s="215">
        <f t="shared" si="324"/>
        <v>0</v>
      </c>
      <c r="CT679" s="216">
        <f t="shared" si="325"/>
        <v>0</v>
      </c>
      <c r="CU679" s="217">
        <f t="shared" si="326"/>
        <v>0</v>
      </c>
      <c r="CW679" s="192">
        <f t="shared" si="327"/>
        <v>0</v>
      </c>
      <c r="CX679" s="215">
        <f t="shared" si="328"/>
        <v>0</v>
      </c>
      <c r="CY679" s="216">
        <f t="shared" si="329"/>
        <v>0</v>
      </c>
      <c r="CZ679" s="217">
        <f t="shared" si="330"/>
        <v>0</v>
      </c>
      <c r="DB679" s="197">
        <f t="shared" si="331"/>
        <v>0</v>
      </c>
      <c r="DC679" s="19" t="str">
        <f t="shared" si="332"/>
        <v/>
      </c>
      <c r="DD679" s="197">
        <f t="shared" si="333"/>
        <v>0</v>
      </c>
      <c r="DE679"/>
      <c r="DF679" s="197">
        <f t="shared" si="334"/>
        <v>0</v>
      </c>
      <c r="DG679" s="19" t="str">
        <f t="shared" si="335"/>
        <v/>
      </c>
      <c r="DH679" s="197">
        <f t="shared" si="336"/>
        <v>0</v>
      </c>
      <c r="DJ679" s="197">
        <f t="shared" si="337"/>
        <v>0</v>
      </c>
      <c r="DK679" s="19" t="str">
        <f t="shared" si="338"/>
        <v/>
      </c>
      <c r="DL679" s="197">
        <f t="shared" si="339"/>
        <v>0</v>
      </c>
    </row>
    <row r="680" spans="1:116" ht="15" customHeight="1" thickBot="1">
      <c r="A680" s="41"/>
      <c r="B680" s="30"/>
      <c r="C680" s="63" t="s">
        <v>109</v>
      </c>
      <c r="D680" s="354" t="str">
        <f t="shared" si="269"/>
        <v/>
      </c>
      <c r="E680" s="355"/>
      <c r="F680" s="355"/>
      <c r="G680" s="355"/>
      <c r="H680" s="355"/>
      <c r="I680" s="355"/>
      <c r="J680" s="355"/>
      <c r="K680" s="355"/>
      <c r="L680" s="355"/>
      <c r="M680" s="355"/>
      <c r="N680" s="355"/>
      <c r="O680" s="356"/>
      <c r="P680" s="261" t="str">
        <f t="shared" si="270"/>
        <v/>
      </c>
      <c r="Q680" s="261" t="str">
        <f t="shared" si="271"/>
        <v/>
      </c>
      <c r="R680" s="261" t="str">
        <f t="shared" si="272"/>
        <v/>
      </c>
      <c r="S680" s="2"/>
      <c r="T680" s="2"/>
      <c r="U680" s="2"/>
      <c r="V680" s="2"/>
      <c r="W680" s="2"/>
      <c r="X680" s="2"/>
      <c r="Y680" s="2"/>
      <c r="Z680" s="2"/>
      <c r="AA680" s="2"/>
      <c r="AB680" s="2"/>
      <c r="AC680" s="2"/>
      <c r="AD680" s="2"/>
      <c r="AG680" s="197">
        <f t="shared" si="273"/>
        <v>33</v>
      </c>
      <c r="AH680" s="210">
        <f t="shared" si="274"/>
        <v>0</v>
      </c>
      <c r="AJ680" s="188">
        <f t="shared" si="275"/>
        <v>0</v>
      </c>
      <c r="AK680" s="189">
        <f t="shared" si="276"/>
        <v>0</v>
      </c>
      <c r="AL680" s="189">
        <f t="shared" si="277"/>
        <v>0</v>
      </c>
      <c r="AM680" s="190">
        <f t="shared" si="278"/>
        <v>0</v>
      </c>
      <c r="AN680" s="210"/>
      <c r="AO680" s="188">
        <f t="shared" si="279"/>
        <v>0</v>
      </c>
      <c r="AP680" s="189">
        <f t="shared" si="280"/>
        <v>0</v>
      </c>
      <c r="AQ680" s="189">
        <f t="shared" si="281"/>
        <v>0</v>
      </c>
      <c r="AR680" s="190">
        <f t="shared" si="282"/>
        <v>0</v>
      </c>
      <c r="AT680" s="188">
        <f t="shared" si="283"/>
        <v>0</v>
      </c>
      <c r="AU680" s="189">
        <f t="shared" si="284"/>
        <v>0</v>
      </c>
      <c r="AV680" s="189">
        <f t="shared" si="285"/>
        <v>0</v>
      </c>
      <c r="AW680" s="190">
        <f t="shared" si="286"/>
        <v>0</v>
      </c>
      <c r="AY680" s="188">
        <f t="shared" si="287"/>
        <v>0</v>
      </c>
      <c r="AZ680" s="189">
        <f t="shared" si="288"/>
        <v>0</v>
      </c>
      <c r="BA680" s="189">
        <f t="shared" si="289"/>
        <v>0</v>
      </c>
      <c r="BB680" s="190">
        <f t="shared" si="290"/>
        <v>0</v>
      </c>
      <c r="BD680" s="188">
        <f t="shared" si="291"/>
        <v>0</v>
      </c>
      <c r="BE680" s="189">
        <f t="shared" si="292"/>
        <v>0</v>
      </c>
      <c r="BF680" s="189">
        <f t="shared" si="293"/>
        <v>0</v>
      </c>
      <c r="BG680" s="190">
        <f t="shared" si="294"/>
        <v>0</v>
      </c>
      <c r="BH680" s="210"/>
      <c r="BI680" s="188">
        <f t="shared" si="295"/>
        <v>0</v>
      </c>
      <c r="BJ680" s="189">
        <f t="shared" si="296"/>
        <v>0</v>
      </c>
      <c r="BK680" s="189">
        <f t="shared" si="297"/>
        <v>0</v>
      </c>
      <c r="BL680" s="190">
        <f t="shared" si="298"/>
        <v>0</v>
      </c>
      <c r="BM680" s="210"/>
      <c r="BN680" s="188">
        <f t="shared" si="299"/>
        <v>0</v>
      </c>
      <c r="BO680" s="189">
        <f t="shared" si="300"/>
        <v>0</v>
      </c>
      <c r="BP680" s="189">
        <f t="shared" si="301"/>
        <v>0</v>
      </c>
      <c r="BQ680" s="190">
        <f t="shared" si="302"/>
        <v>0</v>
      </c>
      <c r="BR680" s="210"/>
      <c r="BS680" s="188">
        <f t="shared" si="303"/>
        <v>0</v>
      </c>
      <c r="BT680" s="189">
        <f t="shared" si="304"/>
        <v>0</v>
      </c>
      <c r="BU680" s="189">
        <f t="shared" si="305"/>
        <v>0</v>
      </c>
      <c r="BV680" s="190">
        <f t="shared" si="306"/>
        <v>0</v>
      </c>
      <c r="BW680" s="210"/>
      <c r="BX680" s="188">
        <f t="shared" si="307"/>
        <v>0</v>
      </c>
      <c r="BY680" s="189">
        <f t="shared" si="308"/>
        <v>0</v>
      </c>
      <c r="BZ680" s="189">
        <f t="shared" si="309"/>
        <v>0</v>
      </c>
      <c r="CA680" s="190">
        <f t="shared" si="310"/>
        <v>0</v>
      </c>
      <c r="CB680" s="210"/>
      <c r="CC680" s="188">
        <f t="shared" si="311"/>
        <v>0</v>
      </c>
      <c r="CD680" s="189">
        <f t="shared" si="312"/>
        <v>0</v>
      </c>
      <c r="CE680" s="189">
        <f t="shared" si="313"/>
        <v>0</v>
      </c>
      <c r="CF680" s="190">
        <f t="shared" si="314"/>
        <v>0</v>
      </c>
      <c r="CG680" s="210"/>
      <c r="CH680" s="188">
        <f t="shared" si="315"/>
        <v>0</v>
      </c>
      <c r="CI680" s="189">
        <f t="shared" si="316"/>
        <v>0</v>
      </c>
      <c r="CJ680" s="189">
        <f t="shared" si="317"/>
        <v>0</v>
      </c>
      <c r="CK680" s="190">
        <f t="shared" si="318"/>
        <v>0</v>
      </c>
      <c r="CL680" s="210"/>
      <c r="CM680" s="192">
        <f t="shared" si="319"/>
        <v>0</v>
      </c>
      <c r="CN680" s="215">
        <f t="shared" si="320"/>
        <v>0</v>
      </c>
      <c r="CO680" s="216">
        <f t="shared" si="321"/>
        <v>0</v>
      </c>
      <c r="CP680" s="217">
        <f t="shared" si="322"/>
        <v>0</v>
      </c>
      <c r="CR680" s="192">
        <f t="shared" si="323"/>
        <v>0</v>
      </c>
      <c r="CS680" s="215">
        <f t="shared" si="324"/>
        <v>0</v>
      </c>
      <c r="CT680" s="216">
        <f t="shared" si="325"/>
        <v>0</v>
      </c>
      <c r="CU680" s="217">
        <f t="shared" si="326"/>
        <v>0</v>
      </c>
      <c r="CW680" s="192">
        <f t="shared" si="327"/>
        <v>0</v>
      </c>
      <c r="CX680" s="215">
        <f t="shared" si="328"/>
        <v>0</v>
      </c>
      <c r="CY680" s="216">
        <f t="shared" si="329"/>
        <v>0</v>
      </c>
      <c r="CZ680" s="217">
        <f t="shared" si="330"/>
        <v>0</v>
      </c>
      <c r="DB680" s="197">
        <f t="shared" si="331"/>
        <v>0</v>
      </c>
      <c r="DC680" s="19" t="str">
        <f t="shared" si="332"/>
        <v/>
      </c>
      <c r="DD680" s="197">
        <f t="shared" si="333"/>
        <v>0</v>
      </c>
      <c r="DE680"/>
      <c r="DF680" s="197">
        <f t="shared" si="334"/>
        <v>0</v>
      </c>
      <c r="DG680" s="19" t="str">
        <f t="shared" si="335"/>
        <v/>
      </c>
      <c r="DH680" s="197">
        <f t="shared" si="336"/>
        <v>0</v>
      </c>
      <c r="DJ680" s="197">
        <f t="shared" si="337"/>
        <v>0</v>
      </c>
      <c r="DK680" s="19" t="str">
        <f t="shared" si="338"/>
        <v/>
      </c>
      <c r="DL680" s="197">
        <f t="shared" si="339"/>
        <v>0</v>
      </c>
    </row>
    <row r="681" spans="1:116" ht="15" customHeight="1" thickBot="1">
      <c r="A681" s="41"/>
      <c r="B681" s="30"/>
      <c r="C681" s="63" t="s">
        <v>110</v>
      </c>
      <c r="D681" s="354" t="str">
        <f t="shared" si="269"/>
        <v/>
      </c>
      <c r="E681" s="355"/>
      <c r="F681" s="355"/>
      <c r="G681" s="355"/>
      <c r="H681" s="355"/>
      <c r="I681" s="355"/>
      <c r="J681" s="355"/>
      <c r="K681" s="355"/>
      <c r="L681" s="355"/>
      <c r="M681" s="355"/>
      <c r="N681" s="355"/>
      <c r="O681" s="356"/>
      <c r="P681" s="261" t="str">
        <f t="shared" si="270"/>
        <v/>
      </c>
      <c r="Q681" s="261" t="str">
        <f t="shared" si="271"/>
        <v/>
      </c>
      <c r="R681" s="261" t="str">
        <f t="shared" si="272"/>
        <v/>
      </c>
      <c r="S681" s="2"/>
      <c r="T681" s="2"/>
      <c r="U681" s="2"/>
      <c r="V681" s="2"/>
      <c r="W681" s="2"/>
      <c r="X681" s="2"/>
      <c r="Y681" s="2"/>
      <c r="Z681" s="2"/>
      <c r="AA681" s="2"/>
      <c r="AB681" s="2"/>
      <c r="AC681" s="2"/>
      <c r="AD681" s="2"/>
      <c r="AG681" s="197">
        <f t="shared" si="273"/>
        <v>33</v>
      </c>
      <c r="AH681" s="210">
        <f t="shared" si="274"/>
        <v>0</v>
      </c>
      <c r="AJ681" s="188">
        <f t="shared" si="275"/>
        <v>0</v>
      </c>
      <c r="AK681" s="189">
        <f t="shared" si="276"/>
        <v>0</v>
      </c>
      <c r="AL681" s="189">
        <f t="shared" si="277"/>
        <v>0</v>
      </c>
      <c r="AM681" s="190">
        <f t="shared" si="278"/>
        <v>0</v>
      </c>
      <c r="AN681" s="210"/>
      <c r="AO681" s="188">
        <f t="shared" si="279"/>
        <v>0</v>
      </c>
      <c r="AP681" s="189">
        <f t="shared" si="280"/>
        <v>0</v>
      </c>
      <c r="AQ681" s="189">
        <f t="shared" si="281"/>
        <v>0</v>
      </c>
      <c r="AR681" s="190">
        <f t="shared" si="282"/>
        <v>0</v>
      </c>
      <c r="AT681" s="188">
        <f t="shared" si="283"/>
        <v>0</v>
      </c>
      <c r="AU681" s="189">
        <f t="shared" si="284"/>
        <v>0</v>
      </c>
      <c r="AV681" s="189">
        <f t="shared" si="285"/>
        <v>0</v>
      </c>
      <c r="AW681" s="190">
        <f t="shared" si="286"/>
        <v>0</v>
      </c>
      <c r="AY681" s="188">
        <f t="shared" si="287"/>
        <v>0</v>
      </c>
      <c r="AZ681" s="189">
        <f t="shared" si="288"/>
        <v>0</v>
      </c>
      <c r="BA681" s="189">
        <f t="shared" si="289"/>
        <v>0</v>
      </c>
      <c r="BB681" s="190">
        <f t="shared" si="290"/>
        <v>0</v>
      </c>
      <c r="BD681" s="188">
        <f t="shared" si="291"/>
        <v>0</v>
      </c>
      <c r="BE681" s="189">
        <f t="shared" si="292"/>
        <v>0</v>
      </c>
      <c r="BF681" s="189">
        <f t="shared" si="293"/>
        <v>0</v>
      </c>
      <c r="BG681" s="190">
        <f t="shared" si="294"/>
        <v>0</v>
      </c>
      <c r="BH681" s="210"/>
      <c r="BI681" s="188">
        <f t="shared" si="295"/>
        <v>0</v>
      </c>
      <c r="BJ681" s="189">
        <f t="shared" si="296"/>
        <v>0</v>
      </c>
      <c r="BK681" s="189">
        <f t="shared" si="297"/>
        <v>0</v>
      </c>
      <c r="BL681" s="190">
        <f t="shared" si="298"/>
        <v>0</v>
      </c>
      <c r="BM681" s="210"/>
      <c r="BN681" s="188">
        <f t="shared" si="299"/>
        <v>0</v>
      </c>
      <c r="BO681" s="189">
        <f t="shared" si="300"/>
        <v>0</v>
      </c>
      <c r="BP681" s="189">
        <f t="shared" si="301"/>
        <v>0</v>
      </c>
      <c r="BQ681" s="190">
        <f t="shared" si="302"/>
        <v>0</v>
      </c>
      <c r="BR681" s="210"/>
      <c r="BS681" s="188">
        <f t="shared" si="303"/>
        <v>0</v>
      </c>
      <c r="BT681" s="189">
        <f t="shared" si="304"/>
        <v>0</v>
      </c>
      <c r="BU681" s="189">
        <f t="shared" si="305"/>
        <v>0</v>
      </c>
      <c r="BV681" s="190">
        <f t="shared" si="306"/>
        <v>0</v>
      </c>
      <c r="BW681" s="210"/>
      <c r="BX681" s="188">
        <f t="shared" si="307"/>
        <v>0</v>
      </c>
      <c r="BY681" s="189">
        <f t="shared" si="308"/>
        <v>0</v>
      </c>
      <c r="BZ681" s="189">
        <f t="shared" si="309"/>
        <v>0</v>
      </c>
      <c r="CA681" s="190">
        <f t="shared" si="310"/>
        <v>0</v>
      </c>
      <c r="CB681" s="210"/>
      <c r="CC681" s="188">
        <f t="shared" si="311"/>
        <v>0</v>
      </c>
      <c r="CD681" s="189">
        <f t="shared" si="312"/>
        <v>0</v>
      </c>
      <c r="CE681" s="189">
        <f t="shared" si="313"/>
        <v>0</v>
      </c>
      <c r="CF681" s="190">
        <f t="shared" si="314"/>
        <v>0</v>
      </c>
      <c r="CG681" s="210"/>
      <c r="CH681" s="188">
        <f t="shared" si="315"/>
        <v>0</v>
      </c>
      <c r="CI681" s="189">
        <f t="shared" si="316"/>
        <v>0</v>
      </c>
      <c r="CJ681" s="189">
        <f t="shared" si="317"/>
        <v>0</v>
      </c>
      <c r="CK681" s="190">
        <f t="shared" si="318"/>
        <v>0</v>
      </c>
      <c r="CL681" s="210"/>
      <c r="CM681" s="192">
        <f t="shared" si="319"/>
        <v>0</v>
      </c>
      <c r="CN681" s="215">
        <f t="shared" si="320"/>
        <v>0</v>
      </c>
      <c r="CO681" s="216">
        <f t="shared" si="321"/>
        <v>0</v>
      </c>
      <c r="CP681" s="217">
        <f t="shared" si="322"/>
        <v>0</v>
      </c>
      <c r="CR681" s="192">
        <f t="shared" si="323"/>
        <v>0</v>
      </c>
      <c r="CS681" s="215">
        <f t="shared" si="324"/>
        <v>0</v>
      </c>
      <c r="CT681" s="216">
        <f t="shared" si="325"/>
        <v>0</v>
      </c>
      <c r="CU681" s="217">
        <f t="shared" si="326"/>
        <v>0</v>
      </c>
      <c r="CW681" s="192">
        <f t="shared" si="327"/>
        <v>0</v>
      </c>
      <c r="CX681" s="215">
        <f t="shared" si="328"/>
        <v>0</v>
      </c>
      <c r="CY681" s="216">
        <f t="shared" si="329"/>
        <v>0</v>
      </c>
      <c r="CZ681" s="217">
        <f t="shared" si="330"/>
        <v>0</v>
      </c>
      <c r="DB681" s="197">
        <f t="shared" si="331"/>
        <v>0</v>
      </c>
      <c r="DC681" s="19" t="str">
        <f t="shared" si="332"/>
        <v/>
      </c>
      <c r="DD681" s="197">
        <f t="shared" si="333"/>
        <v>0</v>
      </c>
      <c r="DE681"/>
      <c r="DF681" s="197">
        <f t="shared" si="334"/>
        <v>0</v>
      </c>
      <c r="DG681" s="19" t="str">
        <f t="shared" si="335"/>
        <v/>
      </c>
      <c r="DH681" s="197">
        <f t="shared" si="336"/>
        <v>0</v>
      </c>
      <c r="DJ681" s="197">
        <f t="shared" si="337"/>
        <v>0</v>
      </c>
      <c r="DK681" s="19" t="str">
        <f t="shared" si="338"/>
        <v/>
      </c>
      <c r="DL681" s="197">
        <f t="shared" si="339"/>
        <v>0</v>
      </c>
    </row>
    <row r="682" spans="1:116" ht="15" customHeight="1" thickBot="1">
      <c r="A682" s="41"/>
      <c r="B682" s="30"/>
      <c r="C682" s="63" t="s">
        <v>111</v>
      </c>
      <c r="D682" s="354" t="str">
        <f t="shared" si="269"/>
        <v/>
      </c>
      <c r="E682" s="355"/>
      <c r="F682" s="355"/>
      <c r="G682" s="355"/>
      <c r="H682" s="355"/>
      <c r="I682" s="355"/>
      <c r="J682" s="355"/>
      <c r="K682" s="355"/>
      <c r="L682" s="355"/>
      <c r="M682" s="355"/>
      <c r="N682" s="355"/>
      <c r="O682" s="356"/>
      <c r="P682" s="261" t="str">
        <f t="shared" si="270"/>
        <v/>
      </c>
      <c r="Q682" s="261" t="str">
        <f t="shared" si="271"/>
        <v/>
      </c>
      <c r="R682" s="261" t="str">
        <f t="shared" si="272"/>
        <v/>
      </c>
      <c r="S682" s="2"/>
      <c r="T682" s="2"/>
      <c r="U682" s="2"/>
      <c r="V682" s="2"/>
      <c r="W682" s="2"/>
      <c r="X682" s="2"/>
      <c r="Y682" s="2"/>
      <c r="Z682" s="2"/>
      <c r="AA682" s="2"/>
      <c r="AB682" s="2"/>
      <c r="AC682" s="2"/>
      <c r="AD682" s="2"/>
      <c r="AG682" s="197">
        <f t="shared" si="273"/>
        <v>33</v>
      </c>
      <c r="AH682" s="210">
        <f t="shared" si="274"/>
        <v>0</v>
      </c>
      <c r="AJ682" s="188">
        <f t="shared" si="275"/>
        <v>0</v>
      </c>
      <c r="AK682" s="189">
        <f t="shared" si="276"/>
        <v>0</v>
      </c>
      <c r="AL682" s="189">
        <f t="shared" si="277"/>
        <v>0</v>
      </c>
      <c r="AM682" s="190">
        <f t="shared" si="278"/>
        <v>0</v>
      </c>
      <c r="AN682" s="210"/>
      <c r="AO682" s="188">
        <f t="shared" si="279"/>
        <v>0</v>
      </c>
      <c r="AP682" s="189">
        <f t="shared" si="280"/>
        <v>0</v>
      </c>
      <c r="AQ682" s="189">
        <f t="shared" si="281"/>
        <v>0</v>
      </c>
      <c r="AR682" s="190">
        <f t="shared" si="282"/>
        <v>0</v>
      </c>
      <c r="AT682" s="188">
        <f t="shared" si="283"/>
        <v>0</v>
      </c>
      <c r="AU682" s="189">
        <f t="shared" si="284"/>
        <v>0</v>
      </c>
      <c r="AV682" s="189">
        <f t="shared" si="285"/>
        <v>0</v>
      </c>
      <c r="AW682" s="190">
        <f t="shared" si="286"/>
        <v>0</v>
      </c>
      <c r="AY682" s="188">
        <f t="shared" si="287"/>
        <v>0</v>
      </c>
      <c r="AZ682" s="189">
        <f t="shared" si="288"/>
        <v>0</v>
      </c>
      <c r="BA682" s="189">
        <f t="shared" si="289"/>
        <v>0</v>
      </c>
      <c r="BB682" s="190">
        <f t="shared" si="290"/>
        <v>0</v>
      </c>
      <c r="BD682" s="188">
        <f t="shared" si="291"/>
        <v>0</v>
      </c>
      <c r="BE682" s="189">
        <f t="shared" si="292"/>
        <v>0</v>
      </c>
      <c r="BF682" s="189">
        <f t="shared" si="293"/>
        <v>0</v>
      </c>
      <c r="BG682" s="190">
        <f t="shared" si="294"/>
        <v>0</v>
      </c>
      <c r="BH682" s="210"/>
      <c r="BI682" s="188">
        <f t="shared" si="295"/>
        <v>0</v>
      </c>
      <c r="BJ682" s="189">
        <f t="shared" si="296"/>
        <v>0</v>
      </c>
      <c r="BK682" s="189">
        <f t="shared" si="297"/>
        <v>0</v>
      </c>
      <c r="BL682" s="190">
        <f t="shared" si="298"/>
        <v>0</v>
      </c>
      <c r="BM682" s="210"/>
      <c r="BN682" s="188">
        <f t="shared" si="299"/>
        <v>0</v>
      </c>
      <c r="BO682" s="189">
        <f t="shared" si="300"/>
        <v>0</v>
      </c>
      <c r="BP682" s="189">
        <f t="shared" si="301"/>
        <v>0</v>
      </c>
      <c r="BQ682" s="190">
        <f t="shared" si="302"/>
        <v>0</v>
      </c>
      <c r="BR682" s="210"/>
      <c r="BS682" s="188">
        <f t="shared" si="303"/>
        <v>0</v>
      </c>
      <c r="BT682" s="189">
        <f t="shared" si="304"/>
        <v>0</v>
      </c>
      <c r="BU682" s="189">
        <f t="shared" si="305"/>
        <v>0</v>
      </c>
      <c r="BV682" s="190">
        <f t="shared" si="306"/>
        <v>0</v>
      </c>
      <c r="BW682" s="210"/>
      <c r="BX682" s="188">
        <f t="shared" si="307"/>
        <v>0</v>
      </c>
      <c r="BY682" s="189">
        <f t="shared" si="308"/>
        <v>0</v>
      </c>
      <c r="BZ682" s="189">
        <f t="shared" si="309"/>
        <v>0</v>
      </c>
      <c r="CA682" s="190">
        <f t="shared" si="310"/>
        <v>0</v>
      </c>
      <c r="CB682" s="210"/>
      <c r="CC682" s="188">
        <f t="shared" si="311"/>
        <v>0</v>
      </c>
      <c r="CD682" s="189">
        <f t="shared" si="312"/>
        <v>0</v>
      </c>
      <c r="CE682" s="189">
        <f t="shared" si="313"/>
        <v>0</v>
      </c>
      <c r="CF682" s="190">
        <f t="shared" si="314"/>
        <v>0</v>
      </c>
      <c r="CG682" s="210"/>
      <c r="CH682" s="188">
        <f t="shared" si="315"/>
        <v>0</v>
      </c>
      <c r="CI682" s="189">
        <f t="shared" si="316"/>
        <v>0</v>
      </c>
      <c r="CJ682" s="189">
        <f t="shared" si="317"/>
        <v>0</v>
      </c>
      <c r="CK682" s="190">
        <f t="shared" si="318"/>
        <v>0</v>
      </c>
      <c r="CL682" s="210"/>
      <c r="CM682" s="192">
        <f t="shared" si="319"/>
        <v>0</v>
      </c>
      <c r="CN682" s="215">
        <f t="shared" si="320"/>
        <v>0</v>
      </c>
      <c r="CO682" s="216">
        <f t="shared" si="321"/>
        <v>0</v>
      </c>
      <c r="CP682" s="217">
        <f t="shared" si="322"/>
        <v>0</v>
      </c>
      <c r="CR682" s="192">
        <f t="shared" si="323"/>
        <v>0</v>
      </c>
      <c r="CS682" s="215">
        <f t="shared" si="324"/>
        <v>0</v>
      </c>
      <c r="CT682" s="216">
        <f t="shared" si="325"/>
        <v>0</v>
      </c>
      <c r="CU682" s="217">
        <f t="shared" si="326"/>
        <v>0</v>
      </c>
      <c r="CW682" s="192">
        <f t="shared" si="327"/>
        <v>0</v>
      </c>
      <c r="CX682" s="215">
        <f t="shared" si="328"/>
        <v>0</v>
      </c>
      <c r="CY682" s="216">
        <f t="shared" si="329"/>
        <v>0</v>
      </c>
      <c r="CZ682" s="217">
        <f t="shared" si="330"/>
        <v>0</v>
      </c>
      <c r="DB682" s="197">
        <f t="shared" si="331"/>
        <v>0</v>
      </c>
      <c r="DC682" s="19" t="str">
        <f t="shared" si="332"/>
        <v/>
      </c>
      <c r="DD682" s="197">
        <f t="shared" si="333"/>
        <v>0</v>
      </c>
      <c r="DE682"/>
      <c r="DF682" s="197">
        <f t="shared" si="334"/>
        <v>0</v>
      </c>
      <c r="DG682" s="19" t="str">
        <f t="shared" si="335"/>
        <v/>
      </c>
      <c r="DH682" s="197">
        <f t="shared" si="336"/>
        <v>0</v>
      </c>
      <c r="DJ682" s="197">
        <f t="shared" si="337"/>
        <v>0</v>
      </c>
      <c r="DK682" s="19" t="str">
        <f t="shared" si="338"/>
        <v/>
      </c>
      <c r="DL682" s="197">
        <f t="shared" si="339"/>
        <v>0</v>
      </c>
    </row>
    <row r="683" spans="1:116" ht="15" customHeight="1" thickBot="1">
      <c r="A683" s="41"/>
      <c r="B683" s="30"/>
      <c r="C683" s="63" t="s">
        <v>112</v>
      </c>
      <c r="D683" s="354" t="str">
        <f t="shared" si="269"/>
        <v/>
      </c>
      <c r="E683" s="355"/>
      <c r="F683" s="355"/>
      <c r="G683" s="355"/>
      <c r="H683" s="355"/>
      <c r="I683" s="355"/>
      <c r="J683" s="355"/>
      <c r="K683" s="355"/>
      <c r="L683" s="355"/>
      <c r="M683" s="355"/>
      <c r="N683" s="355"/>
      <c r="O683" s="356"/>
      <c r="P683" s="261" t="str">
        <f t="shared" si="270"/>
        <v/>
      </c>
      <c r="Q683" s="261" t="str">
        <f t="shared" si="271"/>
        <v/>
      </c>
      <c r="R683" s="261" t="str">
        <f t="shared" si="272"/>
        <v/>
      </c>
      <c r="S683" s="2"/>
      <c r="T683" s="2"/>
      <c r="U683" s="2"/>
      <c r="V683" s="2"/>
      <c r="W683" s="2"/>
      <c r="X683" s="2"/>
      <c r="Y683" s="2"/>
      <c r="Z683" s="2"/>
      <c r="AA683" s="2"/>
      <c r="AB683" s="2"/>
      <c r="AC683" s="2"/>
      <c r="AD683" s="2"/>
      <c r="AG683" s="197">
        <f t="shared" si="273"/>
        <v>33</v>
      </c>
      <c r="AH683" s="210">
        <f t="shared" si="274"/>
        <v>0</v>
      </c>
      <c r="AJ683" s="188">
        <f t="shared" si="275"/>
        <v>0</v>
      </c>
      <c r="AK683" s="189">
        <f t="shared" si="276"/>
        <v>0</v>
      </c>
      <c r="AL683" s="189">
        <f t="shared" si="277"/>
        <v>0</v>
      </c>
      <c r="AM683" s="190">
        <f t="shared" si="278"/>
        <v>0</v>
      </c>
      <c r="AN683" s="210"/>
      <c r="AO683" s="188">
        <f t="shared" si="279"/>
        <v>0</v>
      </c>
      <c r="AP683" s="189">
        <f t="shared" si="280"/>
        <v>0</v>
      </c>
      <c r="AQ683" s="189">
        <f t="shared" si="281"/>
        <v>0</v>
      </c>
      <c r="AR683" s="190">
        <f t="shared" si="282"/>
        <v>0</v>
      </c>
      <c r="AT683" s="188">
        <f t="shared" si="283"/>
        <v>0</v>
      </c>
      <c r="AU683" s="189">
        <f t="shared" si="284"/>
        <v>0</v>
      </c>
      <c r="AV683" s="189">
        <f t="shared" si="285"/>
        <v>0</v>
      </c>
      <c r="AW683" s="190">
        <f t="shared" si="286"/>
        <v>0</v>
      </c>
      <c r="AY683" s="188">
        <f t="shared" si="287"/>
        <v>0</v>
      </c>
      <c r="AZ683" s="189">
        <f t="shared" si="288"/>
        <v>0</v>
      </c>
      <c r="BA683" s="189">
        <f t="shared" si="289"/>
        <v>0</v>
      </c>
      <c r="BB683" s="190">
        <f t="shared" si="290"/>
        <v>0</v>
      </c>
      <c r="BD683" s="188">
        <f t="shared" si="291"/>
        <v>0</v>
      </c>
      <c r="BE683" s="189">
        <f t="shared" si="292"/>
        <v>0</v>
      </c>
      <c r="BF683" s="189">
        <f t="shared" si="293"/>
        <v>0</v>
      </c>
      <c r="BG683" s="190">
        <f t="shared" si="294"/>
        <v>0</v>
      </c>
      <c r="BH683" s="210"/>
      <c r="BI683" s="188">
        <f t="shared" si="295"/>
        <v>0</v>
      </c>
      <c r="BJ683" s="189">
        <f t="shared" si="296"/>
        <v>0</v>
      </c>
      <c r="BK683" s="189">
        <f t="shared" si="297"/>
        <v>0</v>
      </c>
      <c r="BL683" s="190">
        <f t="shared" si="298"/>
        <v>0</v>
      </c>
      <c r="BM683" s="210"/>
      <c r="BN683" s="188">
        <f t="shared" si="299"/>
        <v>0</v>
      </c>
      <c r="BO683" s="189">
        <f t="shared" si="300"/>
        <v>0</v>
      </c>
      <c r="BP683" s="189">
        <f t="shared" si="301"/>
        <v>0</v>
      </c>
      <c r="BQ683" s="190">
        <f t="shared" si="302"/>
        <v>0</v>
      </c>
      <c r="BR683" s="210"/>
      <c r="BS683" s="188">
        <f t="shared" si="303"/>
        <v>0</v>
      </c>
      <c r="BT683" s="189">
        <f t="shared" si="304"/>
        <v>0</v>
      </c>
      <c r="BU683" s="189">
        <f t="shared" si="305"/>
        <v>0</v>
      </c>
      <c r="BV683" s="190">
        <f t="shared" si="306"/>
        <v>0</v>
      </c>
      <c r="BW683" s="210"/>
      <c r="BX683" s="188">
        <f t="shared" si="307"/>
        <v>0</v>
      </c>
      <c r="BY683" s="189">
        <f t="shared" si="308"/>
        <v>0</v>
      </c>
      <c r="BZ683" s="189">
        <f t="shared" si="309"/>
        <v>0</v>
      </c>
      <c r="CA683" s="190">
        <f t="shared" si="310"/>
        <v>0</v>
      </c>
      <c r="CB683" s="210"/>
      <c r="CC683" s="188">
        <f t="shared" si="311"/>
        <v>0</v>
      </c>
      <c r="CD683" s="189">
        <f t="shared" si="312"/>
        <v>0</v>
      </c>
      <c r="CE683" s="189">
        <f t="shared" si="313"/>
        <v>0</v>
      </c>
      <c r="CF683" s="190">
        <f t="shared" si="314"/>
        <v>0</v>
      </c>
      <c r="CG683" s="210"/>
      <c r="CH683" s="188">
        <f t="shared" si="315"/>
        <v>0</v>
      </c>
      <c r="CI683" s="189">
        <f t="shared" si="316"/>
        <v>0</v>
      </c>
      <c r="CJ683" s="189">
        <f t="shared" si="317"/>
        <v>0</v>
      </c>
      <c r="CK683" s="190">
        <f t="shared" si="318"/>
        <v>0</v>
      </c>
      <c r="CL683" s="210"/>
      <c r="CM683" s="192">
        <f t="shared" si="319"/>
        <v>0</v>
      </c>
      <c r="CN683" s="215">
        <f t="shared" si="320"/>
        <v>0</v>
      </c>
      <c r="CO683" s="216">
        <f t="shared" si="321"/>
        <v>0</v>
      </c>
      <c r="CP683" s="217">
        <f t="shared" si="322"/>
        <v>0</v>
      </c>
      <c r="CR683" s="192">
        <f t="shared" si="323"/>
        <v>0</v>
      </c>
      <c r="CS683" s="215">
        <f t="shared" si="324"/>
        <v>0</v>
      </c>
      <c r="CT683" s="216">
        <f t="shared" si="325"/>
        <v>0</v>
      </c>
      <c r="CU683" s="217">
        <f t="shared" si="326"/>
        <v>0</v>
      </c>
      <c r="CW683" s="192">
        <f t="shared" si="327"/>
        <v>0</v>
      </c>
      <c r="CX683" s="215">
        <f t="shared" si="328"/>
        <v>0</v>
      </c>
      <c r="CY683" s="216">
        <f t="shared" si="329"/>
        <v>0</v>
      </c>
      <c r="CZ683" s="217">
        <f t="shared" si="330"/>
        <v>0</v>
      </c>
      <c r="DB683" s="197">
        <f t="shared" si="331"/>
        <v>0</v>
      </c>
      <c r="DC683" s="19" t="str">
        <f t="shared" si="332"/>
        <v/>
      </c>
      <c r="DD683" s="197">
        <f t="shared" si="333"/>
        <v>0</v>
      </c>
      <c r="DE683"/>
      <c r="DF683" s="197">
        <f t="shared" si="334"/>
        <v>0</v>
      </c>
      <c r="DG683" s="19" t="str">
        <f t="shared" si="335"/>
        <v/>
      </c>
      <c r="DH683" s="197">
        <f t="shared" si="336"/>
        <v>0</v>
      </c>
      <c r="DJ683" s="197">
        <f t="shared" si="337"/>
        <v>0</v>
      </c>
      <c r="DK683" s="19" t="str">
        <f t="shared" si="338"/>
        <v/>
      </c>
      <c r="DL683" s="197">
        <f t="shared" si="339"/>
        <v>0</v>
      </c>
    </row>
    <row r="684" spans="1:116" ht="15" customHeight="1" thickBot="1">
      <c r="A684" s="41"/>
      <c r="B684" s="30"/>
      <c r="C684" s="63" t="s">
        <v>113</v>
      </c>
      <c r="D684" s="354" t="str">
        <f t="shared" si="269"/>
        <v/>
      </c>
      <c r="E684" s="355"/>
      <c r="F684" s="355"/>
      <c r="G684" s="355"/>
      <c r="H684" s="355"/>
      <c r="I684" s="355"/>
      <c r="J684" s="355"/>
      <c r="K684" s="355"/>
      <c r="L684" s="355"/>
      <c r="M684" s="355"/>
      <c r="N684" s="355"/>
      <c r="O684" s="356"/>
      <c r="P684" s="261" t="str">
        <f t="shared" si="270"/>
        <v/>
      </c>
      <c r="Q684" s="261" t="str">
        <f t="shared" si="271"/>
        <v/>
      </c>
      <c r="R684" s="261" t="str">
        <f t="shared" si="272"/>
        <v/>
      </c>
      <c r="S684" s="2"/>
      <c r="T684" s="2"/>
      <c r="U684" s="2"/>
      <c r="V684" s="2"/>
      <c r="W684" s="2"/>
      <c r="X684" s="2"/>
      <c r="Y684" s="2"/>
      <c r="Z684" s="2"/>
      <c r="AA684" s="2"/>
      <c r="AB684" s="2"/>
      <c r="AC684" s="2"/>
      <c r="AD684" s="2"/>
      <c r="AG684" s="197">
        <f t="shared" si="273"/>
        <v>33</v>
      </c>
      <c r="AH684" s="210">
        <f t="shared" si="274"/>
        <v>0</v>
      </c>
      <c r="AJ684" s="188">
        <f t="shared" si="275"/>
        <v>0</v>
      </c>
      <c r="AK684" s="189">
        <f t="shared" si="276"/>
        <v>0</v>
      </c>
      <c r="AL684" s="189">
        <f t="shared" si="277"/>
        <v>0</v>
      </c>
      <c r="AM684" s="190">
        <f t="shared" si="278"/>
        <v>0</v>
      </c>
      <c r="AN684" s="210"/>
      <c r="AO684" s="188">
        <f t="shared" si="279"/>
        <v>0</v>
      </c>
      <c r="AP684" s="189">
        <f t="shared" si="280"/>
        <v>0</v>
      </c>
      <c r="AQ684" s="189">
        <f t="shared" si="281"/>
        <v>0</v>
      </c>
      <c r="AR684" s="190">
        <f t="shared" si="282"/>
        <v>0</v>
      </c>
      <c r="AT684" s="188">
        <f t="shared" si="283"/>
        <v>0</v>
      </c>
      <c r="AU684" s="189">
        <f t="shared" si="284"/>
        <v>0</v>
      </c>
      <c r="AV684" s="189">
        <f t="shared" si="285"/>
        <v>0</v>
      </c>
      <c r="AW684" s="190">
        <f t="shared" si="286"/>
        <v>0</v>
      </c>
      <c r="AY684" s="188">
        <f t="shared" si="287"/>
        <v>0</v>
      </c>
      <c r="AZ684" s="189">
        <f t="shared" si="288"/>
        <v>0</v>
      </c>
      <c r="BA684" s="189">
        <f t="shared" si="289"/>
        <v>0</v>
      </c>
      <c r="BB684" s="190">
        <f t="shared" si="290"/>
        <v>0</v>
      </c>
      <c r="BD684" s="188">
        <f t="shared" si="291"/>
        <v>0</v>
      </c>
      <c r="BE684" s="189">
        <f t="shared" si="292"/>
        <v>0</v>
      </c>
      <c r="BF684" s="189">
        <f t="shared" si="293"/>
        <v>0</v>
      </c>
      <c r="BG684" s="190">
        <f t="shared" si="294"/>
        <v>0</v>
      </c>
      <c r="BH684" s="210"/>
      <c r="BI684" s="188">
        <f t="shared" si="295"/>
        <v>0</v>
      </c>
      <c r="BJ684" s="189">
        <f t="shared" si="296"/>
        <v>0</v>
      </c>
      <c r="BK684" s="189">
        <f t="shared" si="297"/>
        <v>0</v>
      </c>
      <c r="BL684" s="190">
        <f t="shared" si="298"/>
        <v>0</v>
      </c>
      <c r="BM684" s="210"/>
      <c r="BN684" s="188">
        <f t="shared" si="299"/>
        <v>0</v>
      </c>
      <c r="BO684" s="189">
        <f t="shared" si="300"/>
        <v>0</v>
      </c>
      <c r="BP684" s="189">
        <f t="shared" si="301"/>
        <v>0</v>
      </c>
      <c r="BQ684" s="190">
        <f t="shared" si="302"/>
        <v>0</v>
      </c>
      <c r="BR684" s="210"/>
      <c r="BS684" s="188">
        <f t="shared" si="303"/>
        <v>0</v>
      </c>
      <c r="BT684" s="189">
        <f t="shared" si="304"/>
        <v>0</v>
      </c>
      <c r="BU684" s="189">
        <f t="shared" si="305"/>
        <v>0</v>
      </c>
      <c r="BV684" s="190">
        <f t="shared" si="306"/>
        <v>0</v>
      </c>
      <c r="BW684" s="210"/>
      <c r="BX684" s="188">
        <f t="shared" si="307"/>
        <v>0</v>
      </c>
      <c r="BY684" s="189">
        <f t="shared" si="308"/>
        <v>0</v>
      </c>
      <c r="BZ684" s="189">
        <f t="shared" si="309"/>
        <v>0</v>
      </c>
      <c r="CA684" s="190">
        <f t="shared" si="310"/>
        <v>0</v>
      </c>
      <c r="CB684" s="210"/>
      <c r="CC684" s="188">
        <f t="shared" si="311"/>
        <v>0</v>
      </c>
      <c r="CD684" s="189">
        <f t="shared" si="312"/>
        <v>0</v>
      </c>
      <c r="CE684" s="189">
        <f t="shared" si="313"/>
        <v>0</v>
      </c>
      <c r="CF684" s="190">
        <f t="shared" si="314"/>
        <v>0</v>
      </c>
      <c r="CG684" s="210"/>
      <c r="CH684" s="188">
        <f t="shared" si="315"/>
        <v>0</v>
      </c>
      <c r="CI684" s="189">
        <f t="shared" si="316"/>
        <v>0</v>
      </c>
      <c r="CJ684" s="189">
        <f t="shared" si="317"/>
        <v>0</v>
      </c>
      <c r="CK684" s="190">
        <f t="shared" si="318"/>
        <v>0</v>
      </c>
      <c r="CL684" s="210"/>
      <c r="CM684" s="192">
        <f t="shared" si="319"/>
        <v>0</v>
      </c>
      <c r="CN684" s="215">
        <f t="shared" si="320"/>
        <v>0</v>
      </c>
      <c r="CO684" s="216">
        <f t="shared" si="321"/>
        <v>0</v>
      </c>
      <c r="CP684" s="217">
        <f t="shared" si="322"/>
        <v>0</v>
      </c>
      <c r="CR684" s="192">
        <f t="shared" si="323"/>
        <v>0</v>
      </c>
      <c r="CS684" s="215">
        <f t="shared" si="324"/>
        <v>0</v>
      </c>
      <c r="CT684" s="216">
        <f t="shared" si="325"/>
        <v>0</v>
      </c>
      <c r="CU684" s="217">
        <f t="shared" si="326"/>
        <v>0</v>
      </c>
      <c r="CW684" s="192">
        <f t="shared" si="327"/>
        <v>0</v>
      </c>
      <c r="CX684" s="215">
        <f t="shared" si="328"/>
        <v>0</v>
      </c>
      <c r="CY684" s="216">
        <f t="shared" si="329"/>
        <v>0</v>
      </c>
      <c r="CZ684" s="217">
        <f t="shared" si="330"/>
        <v>0</v>
      </c>
      <c r="DB684" s="197">
        <f t="shared" si="331"/>
        <v>0</v>
      </c>
      <c r="DC684" s="19" t="str">
        <f t="shared" si="332"/>
        <v/>
      </c>
      <c r="DD684" s="197">
        <f t="shared" si="333"/>
        <v>0</v>
      </c>
      <c r="DE684"/>
      <c r="DF684" s="197">
        <f t="shared" si="334"/>
        <v>0</v>
      </c>
      <c r="DG684" s="19" t="str">
        <f t="shared" si="335"/>
        <v/>
      </c>
      <c r="DH684" s="197">
        <f t="shared" si="336"/>
        <v>0</v>
      </c>
      <c r="DJ684" s="197">
        <f t="shared" si="337"/>
        <v>0</v>
      </c>
      <c r="DK684" s="19" t="str">
        <f t="shared" si="338"/>
        <v/>
      </c>
      <c r="DL684" s="197">
        <f t="shared" si="339"/>
        <v>0</v>
      </c>
    </row>
    <row r="685" spans="1:116" ht="15" customHeight="1" thickBot="1">
      <c r="A685" s="41"/>
      <c r="B685" s="30"/>
      <c r="C685" s="63" t="s">
        <v>114</v>
      </c>
      <c r="D685" s="354" t="str">
        <f t="shared" si="269"/>
        <v/>
      </c>
      <c r="E685" s="355"/>
      <c r="F685" s="355"/>
      <c r="G685" s="355"/>
      <c r="H685" s="355"/>
      <c r="I685" s="355"/>
      <c r="J685" s="355"/>
      <c r="K685" s="355"/>
      <c r="L685" s="355"/>
      <c r="M685" s="355"/>
      <c r="N685" s="355"/>
      <c r="O685" s="356"/>
      <c r="P685" s="261" t="str">
        <f t="shared" si="270"/>
        <v/>
      </c>
      <c r="Q685" s="261" t="str">
        <f t="shared" si="271"/>
        <v/>
      </c>
      <c r="R685" s="261" t="str">
        <f t="shared" si="272"/>
        <v/>
      </c>
      <c r="S685" s="2"/>
      <c r="T685" s="2"/>
      <c r="U685" s="2"/>
      <c r="V685" s="2"/>
      <c r="W685" s="2"/>
      <c r="X685" s="2"/>
      <c r="Y685" s="2"/>
      <c r="Z685" s="2"/>
      <c r="AA685" s="2"/>
      <c r="AB685" s="2"/>
      <c r="AC685" s="2"/>
      <c r="AD685" s="2"/>
      <c r="AG685" s="197">
        <f t="shared" si="273"/>
        <v>33</v>
      </c>
      <c r="AH685" s="210">
        <f t="shared" si="274"/>
        <v>0</v>
      </c>
      <c r="AJ685" s="188">
        <f t="shared" si="275"/>
        <v>0</v>
      </c>
      <c r="AK685" s="189">
        <f t="shared" si="276"/>
        <v>0</v>
      </c>
      <c r="AL685" s="189">
        <f t="shared" si="277"/>
        <v>0</v>
      </c>
      <c r="AM685" s="190">
        <f t="shared" si="278"/>
        <v>0</v>
      </c>
      <c r="AN685" s="210"/>
      <c r="AO685" s="188">
        <f t="shared" si="279"/>
        <v>0</v>
      </c>
      <c r="AP685" s="189">
        <f t="shared" si="280"/>
        <v>0</v>
      </c>
      <c r="AQ685" s="189">
        <f t="shared" si="281"/>
        <v>0</v>
      </c>
      <c r="AR685" s="190">
        <f t="shared" si="282"/>
        <v>0</v>
      </c>
      <c r="AT685" s="188">
        <f t="shared" si="283"/>
        <v>0</v>
      </c>
      <c r="AU685" s="189">
        <f t="shared" si="284"/>
        <v>0</v>
      </c>
      <c r="AV685" s="189">
        <f t="shared" si="285"/>
        <v>0</v>
      </c>
      <c r="AW685" s="190">
        <f t="shared" si="286"/>
        <v>0</v>
      </c>
      <c r="AY685" s="188">
        <f t="shared" si="287"/>
        <v>0</v>
      </c>
      <c r="AZ685" s="189">
        <f t="shared" si="288"/>
        <v>0</v>
      </c>
      <c r="BA685" s="189">
        <f t="shared" si="289"/>
        <v>0</v>
      </c>
      <c r="BB685" s="190">
        <f t="shared" si="290"/>
        <v>0</v>
      </c>
      <c r="BD685" s="188">
        <f t="shared" si="291"/>
        <v>0</v>
      </c>
      <c r="BE685" s="189">
        <f t="shared" si="292"/>
        <v>0</v>
      </c>
      <c r="BF685" s="189">
        <f t="shared" si="293"/>
        <v>0</v>
      </c>
      <c r="BG685" s="190">
        <f t="shared" si="294"/>
        <v>0</v>
      </c>
      <c r="BH685" s="210"/>
      <c r="BI685" s="188">
        <f t="shared" si="295"/>
        <v>0</v>
      </c>
      <c r="BJ685" s="189">
        <f t="shared" si="296"/>
        <v>0</v>
      </c>
      <c r="BK685" s="189">
        <f t="shared" si="297"/>
        <v>0</v>
      </c>
      <c r="BL685" s="190">
        <f t="shared" si="298"/>
        <v>0</v>
      </c>
      <c r="BM685" s="210"/>
      <c r="BN685" s="188">
        <f t="shared" si="299"/>
        <v>0</v>
      </c>
      <c r="BO685" s="189">
        <f t="shared" si="300"/>
        <v>0</v>
      </c>
      <c r="BP685" s="189">
        <f t="shared" si="301"/>
        <v>0</v>
      </c>
      <c r="BQ685" s="190">
        <f t="shared" si="302"/>
        <v>0</v>
      </c>
      <c r="BR685" s="210"/>
      <c r="BS685" s="188">
        <f t="shared" si="303"/>
        <v>0</v>
      </c>
      <c r="BT685" s="189">
        <f t="shared" si="304"/>
        <v>0</v>
      </c>
      <c r="BU685" s="189">
        <f t="shared" si="305"/>
        <v>0</v>
      </c>
      <c r="BV685" s="190">
        <f t="shared" si="306"/>
        <v>0</v>
      </c>
      <c r="BW685" s="210"/>
      <c r="BX685" s="188">
        <f t="shared" si="307"/>
        <v>0</v>
      </c>
      <c r="BY685" s="189">
        <f t="shared" si="308"/>
        <v>0</v>
      </c>
      <c r="BZ685" s="189">
        <f t="shared" si="309"/>
        <v>0</v>
      </c>
      <c r="CA685" s="190">
        <f t="shared" si="310"/>
        <v>0</v>
      </c>
      <c r="CB685" s="210"/>
      <c r="CC685" s="188">
        <f t="shared" si="311"/>
        <v>0</v>
      </c>
      <c r="CD685" s="189">
        <f t="shared" si="312"/>
        <v>0</v>
      </c>
      <c r="CE685" s="189">
        <f t="shared" si="313"/>
        <v>0</v>
      </c>
      <c r="CF685" s="190">
        <f t="shared" si="314"/>
        <v>0</v>
      </c>
      <c r="CG685" s="210"/>
      <c r="CH685" s="188">
        <f t="shared" si="315"/>
        <v>0</v>
      </c>
      <c r="CI685" s="189">
        <f t="shared" si="316"/>
        <v>0</v>
      </c>
      <c r="CJ685" s="189">
        <f t="shared" si="317"/>
        <v>0</v>
      </c>
      <c r="CK685" s="190">
        <f t="shared" si="318"/>
        <v>0</v>
      </c>
      <c r="CL685" s="210"/>
      <c r="CM685" s="192">
        <f t="shared" si="319"/>
        <v>0</v>
      </c>
      <c r="CN685" s="215">
        <f t="shared" si="320"/>
        <v>0</v>
      </c>
      <c r="CO685" s="216">
        <f t="shared" si="321"/>
        <v>0</v>
      </c>
      <c r="CP685" s="217">
        <f t="shared" si="322"/>
        <v>0</v>
      </c>
      <c r="CR685" s="192">
        <f t="shared" si="323"/>
        <v>0</v>
      </c>
      <c r="CS685" s="215">
        <f t="shared" si="324"/>
        <v>0</v>
      </c>
      <c r="CT685" s="216">
        <f t="shared" si="325"/>
        <v>0</v>
      </c>
      <c r="CU685" s="217">
        <f t="shared" si="326"/>
        <v>0</v>
      </c>
      <c r="CW685" s="192">
        <f t="shared" si="327"/>
        <v>0</v>
      </c>
      <c r="CX685" s="215">
        <f t="shared" si="328"/>
        <v>0</v>
      </c>
      <c r="CY685" s="216">
        <f t="shared" si="329"/>
        <v>0</v>
      </c>
      <c r="CZ685" s="217">
        <f t="shared" si="330"/>
        <v>0</v>
      </c>
      <c r="DB685" s="197">
        <f t="shared" si="331"/>
        <v>0</v>
      </c>
      <c r="DC685" s="19" t="str">
        <f t="shared" si="332"/>
        <v/>
      </c>
      <c r="DD685" s="197">
        <f t="shared" si="333"/>
        <v>0</v>
      </c>
      <c r="DE685"/>
      <c r="DF685" s="197">
        <f t="shared" si="334"/>
        <v>0</v>
      </c>
      <c r="DG685" s="19" t="str">
        <f t="shared" si="335"/>
        <v/>
      </c>
      <c r="DH685" s="197">
        <f t="shared" si="336"/>
        <v>0</v>
      </c>
      <c r="DJ685" s="197">
        <f t="shared" si="337"/>
        <v>0</v>
      </c>
      <c r="DK685" s="19" t="str">
        <f t="shared" si="338"/>
        <v/>
      </c>
      <c r="DL685" s="197">
        <f t="shared" si="339"/>
        <v>0</v>
      </c>
    </row>
    <row r="686" spans="1:116" ht="15" customHeight="1" thickBot="1">
      <c r="A686" s="41"/>
      <c r="B686" s="30"/>
      <c r="C686" s="63" t="s">
        <v>115</v>
      </c>
      <c r="D686" s="354" t="str">
        <f t="shared" si="269"/>
        <v/>
      </c>
      <c r="E686" s="355"/>
      <c r="F686" s="355"/>
      <c r="G686" s="355"/>
      <c r="H686" s="355"/>
      <c r="I686" s="355"/>
      <c r="J686" s="355"/>
      <c r="K686" s="355"/>
      <c r="L686" s="355"/>
      <c r="M686" s="355"/>
      <c r="N686" s="355"/>
      <c r="O686" s="356"/>
      <c r="P686" s="261" t="str">
        <f t="shared" si="270"/>
        <v/>
      </c>
      <c r="Q686" s="261" t="str">
        <f t="shared" si="271"/>
        <v/>
      </c>
      <c r="R686" s="261" t="str">
        <f t="shared" si="272"/>
        <v/>
      </c>
      <c r="S686" s="2"/>
      <c r="T686" s="2"/>
      <c r="U686" s="2"/>
      <c r="V686" s="2"/>
      <c r="W686" s="2"/>
      <c r="X686" s="2"/>
      <c r="Y686" s="2"/>
      <c r="Z686" s="2"/>
      <c r="AA686" s="2"/>
      <c r="AB686" s="2"/>
      <c r="AC686" s="2"/>
      <c r="AD686" s="2"/>
      <c r="AG686" s="197">
        <f t="shared" si="273"/>
        <v>33</v>
      </c>
      <c r="AH686" s="210">
        <f t="shared" si="274"/>
        <v>0</v>
      </c>
      <c r="AJ686" s="188">
        <f t="shared" si="275"/>
        <v>0</v>
      </c>
      <c r="AK686" s="189">
        <f t="shared" si="276"/>
        <v>0</v>
      </c>
      <c r="AL686" s="189">
        <f t="shared" si="277"/>
        <v>0</v>
      </c>
      <c r="AM686" s="190">
        <f t="shared" si="278"/>
        <v>0</v>
      </c>
      <c r="AN686" s="210"/>
      <c r="AO686" s="188">
        <f t="shared" si="279"/>
        <v>0</v>
      </c>
      <c r="AP686" s="189">
        <f t="shared" si="280"/>
        <v>0</v>
      </c>
      <c r="AQ686" s="189">
        <f t="shared" si="281"/>
        <v>0</v>
      </c>
      <c r="AR686" s="190">
        <f t="shared" si="282"/>
        <v>0</v>
      </c>
      <c r="AT686" s="188">
        <f t="shared" si="283"/>
        <v>0</v>
      </c>
      <c r="AU686" s="189">
        <f t="shared" si="284"/>
        <v>0</v>
      </c>
      <c r="AV686" s="189">
        <f t="shared" si="285"/>
        <v>0</v>
      </c>
      <c r="AW686" s="190">
        <f t="shared" si="286"/>
        <v>0</v>
      </c>
      <c r="AY686" s="188">
        <f t="shared" si="287"/>
        <v>0</v>
      </c>
      <c r="AZ686" s="189">
        <f t="shared" si="288"/>
        <v>0</v>
      </c>
      <c r="BA686" s="189">
        <f t="shared" si="289"/>
        <v>0</v>
      </c>
      <c r="BB686" s="190">
        <f t="shared" si="290"/>
        <v>0</v>
      </c>
      <c r="BD686" s="188">
        <f t="shared" si="291"/>
        <v>0</v>
      </c>
      <c r="BE686" s="189">
        <f t="shared" si="292"/>
        <v>0</v>
      </c>
      <c r="BF686" s="189">
        <f t="shared" si="293"/>
        <v>0</v>
      </c>
      <c r="BG686" s="190">
        <f t="shared" si="294"/>
        <v>0</v>
      </c>
      <c r="BH686" s="210"/>
      <c r="BI686" s="188">
        <f t="shared" si="295"/>
        <v>0</v>
      </c>
      <c r="BJ686" s="189">
        <f t="shared" si="296"/>
        <v>0</v>
      </c>
      <c r="BK686" s="189">
        <f t="shared" si="297"/>
        <v>0</v>
      </c>
      <c r="BL686" s="190">
        <f t="shared" si="298"/>
        <v>0</v>
      </c>
      <c r="BM686" s="210"/>
      <c r="BN686" s="188">
        <f t="shared" si="299"/>
        <v>0</v>
      </c>
      <c r="BO686" s="189">
        <f t="shared" si="300"/>
        <v>0</v>
      </c>
      <c r="BP686" s="189">
        <f t="shared" si="301"/>
        <v>0</v>
      </c>
      <c r="BQ686" s="190">
        <f t="shared" si="302"/>
        <v>0</v>
      </c>
      <c r="BR686" s="210"/>
      <c r="BS686" s="188">
        <f t="shared" si="303"/>
        <v>0</v>
      </c>
      <c r="BT686" s="189">
        <f t="shared" si="304"/>
        <v>0</v>
      </c>
      <c r="BU686" s="189">
        <f t="shared" si="305"/>
        <v>0</v>
      </c>
      <c r="BV686" s="190">
        <f t="shared" si="306"/>
        <v>0</v>
      </c>
      <c r="BW686" s="210"/>
      <c r="BX686" s="188">
        <f t="shared" si="307"/>
        <v>0</v>
      </c>
      <c r="BY686" s="189">
        <f t="shared" si="308"/>
        <v>0</v>
      </c>
      <c r="BZ686" s="189">
        <f t="shared" si="309"/>
        <v>0</v>
      </c>
      <c r="CA686" s="190">
        <f t="shared" si="310"/>
        <v>0</v>
      </c>
      <c r="CB686" s="210"/>
      <c r="CC686" s="188">
        <f t="shared" si="311"/>
        <v>0</v>
      </c>
      <c r="CD686" s="189">
        <f t="shared" si="312"/>
        <v>0</v>
      </c>
      <c r="CE686" s="189">
        <f t="shared" si="313"/>
        <v>0</v>
      </c>
      <c r="CF686" s="190">
        <f t="shared" si="314"/>
        <v>0</v>
      </c>
      <c r="CG686" s="210"/>
      <c r="CH686" s="188">
        <f t="shared" si="315"/>
        <v>0</v>
      </c>
      <c r="CI686" s="189">
        <f t="shared" si="316"/>
        <v>0</v>
      </c>
      <c r="CJ686" s="189">
        <f t="shared" si="317"/>
        <v>0</v>
      </c>
      <c r="CK686" s="190">
        <f t="shared" si="318"/>
        <v>0</v>
      </c>
      <c r="CL686" s="210"/>
      <c r="CM686" s="192">
        <f t="shared" si="319"/>
        <v>0</v>
      </c>
      <c r="CN686" s="215">
        <f t="shared" si="320"/>
        <v>0</v>
      </c>
      <c r="CO686" s="216">
        <f t="shared" si="321"/>
        <v>0</v>
      </c>
      <c r="CP686" s="217">
        <f t="shared" si="322"/>
        <v>0</v>
      </c>
      <c r="CR686" s="192">
        <f t="shared" si="323"/>
        <v>0</v>
      </c>
      <c r="CS686" s="215">
        <f t="shared" si="324"/>
        <v>0</v>
      </c>
      <c r="CT686" s="216">
        <f t="shared" si="325"/>
        <v>0</v>
      </c>
      <c r="CU686" s="217">
        <f t="shared" si="326"/>
        <v>0</v>
      </c>
      <c r="CW686" s="192">
        <f t="shared" si="327"/>
        <v>0</v>
      </c>
      <c r="CX686" s="215">
        <f t="shared" si="328"/>
        <v>0</v>
      </c>
      <c r="CY686" s="216">
        <f t="shared" si="329"/>
        <v>0</v>
      </c>
      <c r="CZ686" s="217">
        <f t="shared" si="330"/>
        <v>0</v>
      </c>
      <c r="DB686" s="197">
        <f t="shared" si="331"/>
        <v>0</v>
      </c>
      <c r="DC686" s="19" t="str">
        <f t="shared" si="332"/>
        <v/>
      </c>
      <c r="DD686" s="197">
        <f t="shared" si="333"/>
        <v>0</v>
      </c>
      <c r="DE686"/>
      <c r="DF686" s="197">
        <f t="shared" si="334"/>
        <v>0</v>
      </c>
      <c r="DG686" s="19" t="str">
        <f t="shared" si="335"/>
        <v/>
      </c>
      <c r="DH686" s="197">
        <f t="shared" si="336"/>
        <v>0</v>
      </c>
      <c r="DJ686" s="197">
        <f t="shared" si="337"/>
        <v>0</v>
      </c>
      <c r="DK686" s="19" t="str">
        <f t="shared" si="338"/>
        <v/>
      </c>
      <c r="DL686" s="197">
        <f t="shared" si="339"/>
        <v>0</v>
      </c>
    </row>
    <row r="687" spans="1:116" ht="15" customHeight="1" thickBot="1">
      <c r="A687" s="41"/>
      <c r="B687" s="30"/>
      <c r="C687" s="63" t="s">
        <v>116</v>
      </c>
      <c r="D687" s="354" t="str">
        <f t="shared" si="269"/>
        <v/>
      </c>
      <c r="E687" s="355"/>
      <c r="F687" s="355"/>
      <c r="G687" s="355"/>
      <c r="H687" s="355"/>
      <c r="I687" s="355"/>
      <c r="J687" s="355"/>
      <c r="K687" s="355"/>
      <c r="L687" s="355"/>
      <c r="M687" s="355"/>
      <c r="N687" s="355"/>
      <c r="O687" s="356"/>
      <c r="P687" s="261" t="str">
        <f t="shared" si="270"/>
        <v/>
      </c>
      <c r="Q687" s="261" t="str">
        <f t="shared" si="271"/>
        <v/>
      </c>
      <c r="R687" s="261" t="str">
        <f t="shared" si="272"/>
        <v/>
      </c>
      <c r="S687" s="2"/>
      <c r="T687" s="2"/>
      <c r="U687" s="2"/>
      <c r="V687" s="2"/>
      <c r="W687" s="2"/>
      <c r="X687" s="2"/>
      <c r="Y687" s="2"/>
      <c r="Z687" s="2"/>
      <c r="AA687" s="2"/>
      <c r="AB687" s="2"/>
      <c r="AC687" s="2"/>
      <c r="AD687" s="2"/>
      <c r="AG687" s="197">
        <f t="shared" si="273"/>
        <v>33</v>
      </c>
      <c r="AH687" s="210">
        <f t="shared" si="274"/>
        <v>0</v>
      </c>
      <c r="AJ687" s="188">
        <f t="shared" si="275"/>
        <v>0</v>
      </c>
      <c r="AK687" s="189">
        <f t="shared" si="276"/>
        <v>0</v>
      </c>
      <c r="AL687" s="189">
        <f t="shared" si="277"/>
        <v>0</v>
      </c>
      <c r="AM687" s="190">
        <f t="shared" si="278"/>
        <v>0</v>
      </c>
      <c r="AN687" s="210"/>
      <c r="AO687" s="188">
        <f t="shared" si="279"/>
        <v>0</v>
      </c>
      <c r="AP687" s="189">
        <f t="shared" si="280"/>
        <v>0</v>
      </c>
      <c r="AQ687" s="189">
        <f t="shared" si="281"/>
        <v>0</v>
      </c>
      <c r="AR687" s="190">
        <f t="shared" si="282"/>
        <v>0</v>
      </c>
      <c r="AT687" s="188">
        <f t="shared" si="283"/>
        <v>0</v>
      </c>
      <c r="AU687" s="189">
        <f t="shared" si="284"/>
        <v>0</v>
      </c>
      <c r="AV687" s="189">
        <f t="shared" si="285"/>
        <v>0</v>
      </c>
      <c r="AW687" s="190">
        <f t="shared" si="286"/>
        <v>0</v>
      </c>
      <c r="AY687" s="188">
        <f t="shared" si="287"/>
        <v>0</v>
      </c>
      <c r="AZ687" s="189">
        <f t="shared" si="288"/>
        <v>0</v>
      </c>
      <c r="BA687" s="189">
        <f t="shared" si="289"/>
        <v>0</v>
      </c>
      <c r="BB687" s="190">
        <f t="shared" si="290"/>
        <v>0</v>
      </c>
      <c r="BD687" s="188">
        <f t="shared" si="291"/>
        <v>0</v>
      </c>
      <c r="BE687" s="189">
        <f t="shared" si="292"/>
        <v>0</v>
      </c>
      <c r="BF687" s="189">
        <f t="shared" si="293"/>
        <v>0</v>
      </c>
      <c r="BG687" s="190">
        <f t="shared" si="294"/>
        <v>0</v>
      </c>
      <c r="BH687" s="210"/>
      <c r="BI687" s="188">
        <f t="shared" si="295"/>
        <v>0</v>
      </c>
      <c r="BJ687" s="189">
        <f t="shared" si="296"/>
        <v>0</v>
      </c>
      <c r="BK687" s="189">
        <f t="shared" si="297"/>
        <v>0</v>
      </c>
      <c r="BL687" s="190">
        <f t="shared" si="298"/>
        <v>0</v>
      </c>
      <c r="BM687" s="210"/>
      <c r="BN687" s="188">
        <f t="shared" si="299"/>
        <v>0</v>
      </c>
      <c r="BO687" s="189">
        <f t="shared" si="300"/>
        <v>0</v>
      </c>
      <c r="BP687" s="189">
        <f t="shared" si="301"/>
        <v>0</v>
      </c>
      <c r="BQ687" s="190">
        <f t="shared" si="302"/>
        <v>0</v>
      </c>
      <c r="BR687" s="210"/>
      <c r="BS687" s="188">
        <f t="shared" si="303"/>
        <v>0</v>
      </c>
      <c r="BT687" s="189">
        <f t="shared" si="304"/>
        <v>0</v>
      </c>
      <c r="BU687" s="189">
        <f t="shared" si="305"/>
        <v>0</v>
      </c>
      <c r="BV687" s="190">
        <f t="shared" si="306"/>
        <v>0</v>
      </c>
      <c r="BW687" s="210"/>
      <c r="BX687" s="188">
        <f t="shared" si="307"/>
        <v>0</v>
      </c>
      <c r="BY687" s="189">
        <f t="shared" si="308"/>
        <v>0</v>
      </c>
      <c r="BZ687" s="189">
        <f t="shared" si="309"/>
        <v>0</v>
      </c>
      <c r="CA687" s="190">
        <f t="shared" si="310"/>
        <v>0</v>
      </c>
      <c r="CB687" s="210"/>
      <c r="CC687" s="188">
        <f t="shared" si="311"/>
        <v>0</v>
      </c>
      <c r="CD687" s="189">
        <f t="shared" si="312"/>
        <v>0</v>
      </c>
      <c r="CE687" s="189">
        <f t="shared" si="313"/>
        <v>0</v>
      </c>
      <c r="CF687" s="190">
        <f t="shared" si="314"/>
        <v>0</v>
      </c>
      <c r="CG687" s="210"/>
      <c r="CH687" s="188">
        <f t="shared" si="315"/>
        <v>0</v>
      </c>
      <c r="CI687" s="189">
        <f t="shared" si="316"/>
        <v>0</v>
      </c>
      <c r="CJ687" s="189">
        <f t="shared" si="317"/>
        <v>0</v>
      </c>
      <c r="CK687" s="190">
        <f t="shared" si="318"/>
        <v>0</v>
      </c>
      <c r="CL687" s="210"/>
      <c r="CM687" s="192">
        <f t="shared" si="319"/>
        <v>0</v>
      </c>
      <c r="CN687" s="215">
        <f t="shared" si="320"/>
        <v>0</v>
      </c>
      <c r="CO687" s="216">
        <f t="shared" si="321"/>
        <v>0</v>
      </c>
      <c r="CP687" s="217">
        <f t="shared" si="322"/>
        <v>0</v>
      </c>
      <c r="CR687" s="192">
        <f t="shared" si="323"/>
        <v>0</v>
      </c>
      <c r="CS687" s="215">
        <f t="shared" si="324"/>
        <v>0</v>
      </c>
      <c r="CT687" s="216">
        <f t="shared" si="325"/>
        <v>0</v>
      </c>
      <c r="CU687" s="217">
        <f t="shared" si="326"/>
        <v>0</v>
      </c>
      <c r="CW687" s="192">
        <f t="shared" si="327"/>
        <v>0</v>
      </c>
      <c r="CX687" s="215">
        <f t="shared" si="328"/>
        <v>0</v>
      </c>
      <c r="CY687" s="216">
        <f t="shared" si="329"/>
        <v>0</v>
      </c>
      <c r="CZ687" s="217">
        <f t="shared" si="330"/>
        <v>0</v>
      </c>
      <c r="DB687" s="197">
        <f t="shared" si="331"/>
        <v>0</v>
      </c>
      <c r="DC687" s="19" t="str">
        <f t="shared" si="332"/>
        <v/>
      </c>
      <c r="DD687" s="197">
        <f t="shared" si="333"/>
        <v>0</v>
      </c>
      <c r="DE687"/>
      <c r="DF687" s="197">
        <f t="shared" si="334"/>
        <v>0</v>
      </c>
      <c r="DG687" s="19" t="str">
        <f t="shared" si="335"/>
        <v/>
      </c>
      <c r="DH687" s="197">
        <f t="shared" si="336"/>
        <v>0</v>
      </c>
      <c r="DJ687" s="197">
        <f t="shared" si="337"/>
        <v>0</v>
      </c>
      <c r="DK687" s="19" t="str">
        <f t="shared" si="338"/>
        <v/>
      </c>
      <c r="DL687" s="197">
        <f t="shared" si="339"/>
        <v>0</v>
      </c>
    </row>
    <row r="688" spans="1:116" ht="15" customHeight="1" thickBot="1">
      <c r="A688" s="41"/>
      <c r="B688" s="30"/>
      <c r="C688" s="63" t="s">
        <v>117</v>
      </c>
      <c r="D688" s="354" t="str">
        <f t="shared" si="269"/>
        <v/>
      </c>
      <c r="E688" s="355"/>
      <c r="F688" s="355"/>
      <c r="G688" s="355"/>
      <c r="H688" s="355"/>
      <c r="I688" s="355"/>
      <c r="J688" s="355"/>
      <c r="K688" s="355"/>
      <c r="L688" s="355"/>
      <c r="M688" s="355"/>
      <c r="N688" s="355"/>
      <c r="O688" s="356"/>
      <c r="P688" s="261" t="str">
        <f t="shared" si="270"/>
        <v/>
      </c>
      <c r="Q688" s="261" t="str">
        <f t="shared" si="271"/>
        <v/>
      </c>
      <c r="R688" s="261" t="str">
        <f t="shared" si="272"/>
        <v/>
      </c>
      <c r="S688" s="2"/>
      <c r="T688" s="2"/>
      <c r="U688" s="2"/>
      <c r="V688" s="2"/>
      <c r="W688" s="2"/>
      <c r="X688" s="2"/>
      <c r="Y688" s="2"/>
      <c r="Z688" s="2"/>
      <c r="AA688" s="2"/>
      <c r="AB688" s="2"/>
      <c r="AC688" s="2"/>
      <c r="AD688" s="2"/>
      <c r="AG688" s="197">
        <f t="shared" si="273"/>
        <v>33</v>
      </c>
      <c r="AH688" s="210">
        <f t="shared" si="274"/>
        <v>0</v>
      </c>
      <c r="AJ688" s="188">
        <f t="shared" si="275"/>
        <v>0</v>
      </c>
      <c r="AK688" s="189">
        <f t="shared" si="276"/>
        <v>0</v>
      </c>
      <c r="AL688" s="189">
        <f t="shared" si="277"/>
        <v>0</v>
      </c>
      <c r="AM688" s="190">
        <f t="shared" si="278"/>
        <v>0</v>
      </c>
      <c r="AN688" s="210"/>
      <c r="AO688" s="188">
        <f t="shared" si="279"/>
        <v>0</v>
      </c>
      <c r="AP688" s="189">
        <f t="shared" si="280"/>
        <v>0</v>
      </c>
      <c r="AQ688" s="189">
        <f t="shared" si="281"/>
        <v>0</v>
      </c>
      <c r="AR688" s="190">
        <f t="shared" si="282"/>
        <v>0</v>
      </c>
      <c r="AT688" s="188">
        <f t="shared" si="283"/>
        <v>0</v>
      </c>
      <c r="AU688" s="189">
        <f t="shared" si="284"/>
        <v>0</v>
      </c>
      <c r="AV688" s="189">
        <f t="shared" si="285"/>
        <v>0</v>
      </c>
      <c r="AW688" s="190">
        <f t="shared" si="286"/>
        <v>0</v>
      </c>
      <c r="AY688" s="188">
        <f t="shared" si="287"/>
        <v>0</v>
      </c>
      <c r="AZ688" s="189">
        <f t="shared" si="288"/>
        <v>0</v>
      </c>
      <c r="BA688" s="189">
        <f t="shared" si="289"/>
        <v>0</v>
      </c>
      <c r="BB688" s="190">
        <f t="shared" si="290"/>
        <v>0</v>
      </c>
      <c r="BD688" s="188">
        <f t="shared" si="291"/>
        <v>0</v>
      </c>
      <c r="BE688" s="189">
        <f t="shared" si="292"/>
        <v>0</v>
      </c>
      <c r="BF688" s="189">
        <f t="shared" si="293"/>
        <v>0</v>
      </c>
      <c r="BG688" s="190">
        <f t="shared" si="294"/>
        <v>0</v>
      </c>
      <c r="BH688" s="210"/>
      <c r="BI688" s="188">
        <f t="shared" si="295"/>
        <v>0</v>
      </c>
      <c r="BJ688" s="189">
        <f t="shared" si="296"/>
        <v>0</v>
      </c>
      <c r="BK688" s="189">
        <f t="shared" si="297"/>
        <v>0</v>
      </c>
      <c r="BL688" s="190">
        <f t="shared" si="298"/>
        <v>0</v>
      </c>
      <c r="BM688" s="210"/>
      <c r="BN688" s="188">
        <f t="shared" si="299"/>
        <v>0</v>
      </c>
      <c r="BO688" s="189">
        <f t="shared" si="300"/>
        <v>0</v>
      </c>
      <c r="BP688" s="189">
        <f t="shared" si="301"/>
        <v>0</v>
      </c>
      <c r="BQ688" s="190">
        <f t="shared" si="302"/>
        <v>0</v>
      </c>
      <c r="BR688" s="210"/>
      <c r="BS688" s="188">
        <f t="shared" si="303"/>
        <v>0</v>
      </c>
      <c r="BT688" s="189">
        <f t="shared" si="304"/>
        <v>0</v>
      </c>
      <c r="BU688" s="189">
        <f t="shared" si="305"/>
        <v>0</v>
      </c>
      <c r="BV688" s="190">
        <f t="shared" si="306"/>
        <v>0</v>
      </c>
      <c r="BW688" s="210"/>
      <c r="BX688" s="188">
        <f t="shared" si="307"/>
        <v>0</v>
      </c>
      <c r="BY688" s="189">
        <f t="shared" si="308"/>
        <v>0</v>
      </c>
      <c r="BZ688" s="189">
        <f t="shared" si="309"/>
        <v>0</v>
      </c>
      <c r="CA688" s="190">
        <f t="shared" si="310"/>
        <v>0</v>
      </c>
      <c r="CB688" s="210"/>
      <c r="CC688" s="188">
        <f t="shared" si="311"/>
        <v>0</v>
      </c>
      <c r="CD688" s="189">
        <f t="shared" si="312"/>
        <v>0</v>
      </c>
      <c r="CE688" s="189">
        <f t="shared" si="313"/>
        <v>0</v>
      </c>
      <c r="CF688" s="190">
        <f t="shared" si="314"/>
        <v>0</v>
      </c>
      <c r="CG688" s="210"/>
      <c r="CH688" s="188">
        <f t="shared" si="315"/>
        <v>0</v>
      </c>
      <c r="CI688" s="189">
        <f t="shared" si="316"/>
        <v>0</v>
      </c>
      <c r="CJ688" s="189">
        <f t="shared" si="317"/>
        <v>0</v>
      </c>
      <c r="CK688" s="190">
        <f t="shared" si="318"/>
        <v>0</v>
      </c>
      <c r="CL688" s="210"/>
      <c r="CM688" s="192">
        <f t="shared" si="319"/>
        <v>0</v>
      </c>
      <c r="CN688" s="215">
        <f t="shared" si="320"/>
        <v>0</v>
      </c>
      <c r="CO688" s="216">
        <f t="shared" si="321"/>
        <v>0</v>
      </c>
      <c r="CP688" s="217">
        <f t="shared" si="322"/>
        <v>0</v>
      </c>
      <c r="CR688" s="192">
        <f t="shared" si="323"/>
        <v>0</v>
      </c>
      <c r="CS688" s="215">
        <f t="shared" si="324"/>
        <v>0</v>
      </c>
      <c r="CT688" s="216">
        <f t="shared" si="325"/>
        <v>0</v>
      </c>
      <c r="CU688" s="217">
        <f t="shared" si="326"/>
        <v>0</v>
      </c>
      <c r="CW688" s="192">
        <f t="shared" si="327"/>
        <v>0</v>
      </c>
      <c r="CX688" s="215">
        <f t="shared" si="328"/>
        <v>0</v>
      </c>
      <c r="CY688" s="216">
        <f t="shared" si="329"/>
        <v>0</v>
      </c>
      <c r="CZ688" s="217">
        <f t="shared" si="330"/>
        <v>0</v>
      </c>
      <c r="DB688" s="197">
        <f t="shared" si="331"/>
        <v>0</v>
      </c>
      <c r="DC688" s="19" t="str">
        <f t="shared" si="332"/>
        <v/>
      </c>
      <c r="DD688" s="197">
        <f t="shared" si="333"/>
        <v>0</v>
      </c>
      <c r="DE688"/>
      <c r="DF688" s="197">
        <f t="shared" si="334"/>
        <v>0</v>
      </c>
      <c r="DG688" s="19" t="str">
        <f t="shared" si="335"/>
        <v/>
      </c>
      <c r="DH688" s="197">
        <f t="shared" si="336"/>
        <v>0</v>
      </c>
      <c r="DJ688" s="197">
        <f t="shared" si="337"/>
        <v>0</v>
      </c>
      <c r="DK688" s="19" t="str">
        <f t="shared" si="338"/>
        <v/>
      </c>
      <c r="DL688" s="197">
        <f t="shared" si="339"/>
        <v>0</v>
      </c>
    </row>
    <row r="689" spans="1:116" ht="15" customHeight="1" thickBot="1">
      <c r="A689" s="41"/>
      <c r="B689" s="30"/>
      <c r="C689" s="63" t="s">
        <v>118</v>
      </c>
      <c r="D689" s="354" t="str">
        <f t="shared" si="269"/>
        <v/>
      </c>
      <c r="E689" s="355"/>
      <c r="F689" s="355"/>
      <c r="G689" s="355"/>
      <c r="H689" s="355"/>
      <c r="I689" s="355"/>
      <c r="J689" s="355"/>
      <c r="K689" s="355"/>
      <c r="L689" s="355"/>
      <c r="M689" s="355"/>
      <c r="N689" s="355"/>
      <c r="O689" s="356"/>
      <c r="P689" s="261" t="str">
        <f t="shared" si="270"/>
        <v/>
      </c>
      <c r="Q689" s="261" t="str">
        <f t="shared" si="271"/>
        <v/>
      </c>
      <c r="R689" s="261" t="str">
        <f t="shared" si="272"/>
        <v/>
      </c>
      <c r="S689" s="2"/>
      <c r="T689" s="2"/>
      <c r="U689" s="2"/>
      <c r="V689" s="2"/>
      <c r="W689" s="2"/>
      <c r="X689" s="2"/>
      <c r="Y689" s="2"/>
      <c r="Z689" s="2"/>
      <c r="AA689" s="2"/>
      <c r="AB689" s="2"/>
      <c r="AC689" s="2"/>
      <c r="AD689" s="2"/>
      <c r="AG689" s="197">
        <f t="shared" si="273"/>
        <v>33</v>
      </c>
      <c r="AH689" s="210">
        <f t="shared" si="274"/>
        <v>0</v>
      </c>
      <c r="AJ689" s="188">
        <f t="shared" si="275"/>
        <v>0</v>
      </c>
      <c r="AK689" s="189">
        <f t="shared" si="276"/>
        <v>0</v>
      </c>
      <c r="AL689" s="189">
        <f t="shared" si="277"/>
        <v>0</v>
      </c>
      <c r="AM689" s="190">
        <f t="shared" si="278"/>
        <v>0</v>
      </c>
      <c r="AN689" s="210"/>
      <c r="AO689" s="188">
        <f t="shared" si="279"/>
        <v>0</v>
      </c>
      <c r="AP689" s="189">
        <f t="shared" si="280"/>
        <v>0</v>
      </c>
      <c r="AQ689" s="189">
        <f t="shared" si="281"/>
        <v>0</v>
      </c>
      <c r="AR689" s="190">
        <f t="shared" si="282"/>
        <v>0</v>
      </c>
      <c r="AT689" s="188">
        <f t="shared" si="283"/>
        <v>0</v>
      </c>
      <c r="AU689" s="189">
        <f t="shared" si="284"/>
        <v>0</v>
      </c>
      <c r="AV689" s="189">
        <f t="shared" si="285"/>
        <v>0</v>
      </c>
      <c r="AW689" s="190">
        <f t="shared" si="286"/>
        <v>0</v>
      </c>
      <c r="AY689" s="188">
        <f t="shared" si="287"/>
        <v>0</v>
      </c>
      <c r="AZ689" s="189">
        <f t="shared" si="288"/>
        <v>0</v>
      </c>
      <c r="BA689" s="189">
        <f t="shared" si="289"/>
        <v>0</v>
      </c>
      <c r="BB689" s="190">
        <f t="shared" si="290"/>
        <v>0</v>
      </c>
      <c r="BD689" s="188">
        <f t="shared" si="291"/>
        <v>0</v>
      </c>
      <c r="BE689" s="189">
        <f t="shared" si="292"/>
        <v>0</v>
      </c>
      <c r="BF689" s="189">
        <f t="shared" si="293"/>
        <v>0</v>
      </c>
      <c r="BG689" s="190">
        <f t="shared" si="294"/>
        <v>0</v>
      </c>
      <c r="BH689" s="210"/>
      <c r="BI689" s="188">
        <f t="shared" si="295"/>
        <v>0</v>
      </c>
      <c r="BJ689" s="189">
        <f t="shared" si="296"/>
        <v>0</v>
      </c>
      <c r="BK689" s="189">
        <f t="shared" si="297"/>
        <v>0</v>
      </c>
      <c r="BL689" s="190">
        <f t="shared" si="298"/>
        <v>0</v>
      </c>
      <c r="BM689" s="210"/>
      <c r="BN689" s="188">
        <f t="shared" si="299"/>
        <v>0</v>
      </c>
      <c r="BO689" s="189">
        <f t="shared" si="300"/>
        <v>0</v>
      </c>
      <c r="BP689" s="189">
        <f t="shared" si="301"/>
        <v>0</v>
      </c>
      <c r="BQ689" s="190">
        <f t="shared" si="302"/>
        <v>0</v>
      </c>
      <c r="BR689" s="210"/>
      <c r="BS689" s="188">
        <f t="shared" si="303"/>
        <v>0</v>
      </c>
      <c r="BT689" s="189">
        <f t="shared" si="304"/>
        <v>0</v>
      </c>
      <c r="BU689" s="189">
        <f t="shared" si="305"/>
        <v>0</v>
      </c>
      <c r="BV689" s="190">
        <f t="shared" si="306"/>
        <v>0</v>
      </c>
      <c r="BW689" s="210"/>
      <c r="BX689" s="188">
        <f t="shared" si="307"/>
        <v>0</v>
      </c>
      <c r="BY689" s="189">
        <f t="shared" si="308"/>
        <v>0</v>
      </c>
      <c r="BZ689" s="189">
        <f t="shared" si="309"/>
        <v>0</v>
      </c>
      <c r="CA689" s="190">
        <f t="shared" si="310"/>
        <v>0</v>
      </c>
      <c r="CB689" s="210"/>
      <c r="CC689" s="188">
        <f t="shared" si="311"/>
        <v>0</v>
      </c>
      <c r="CD689" s="189">
        <f t="shared" si="312"/>
        <v>0</v>
      </c>
      <c r="CE689" s="189">
        <f t="shared" si="313"/>
        <v>0</v>
      </c>
      <c r="CF689" s="190">
        <f t="shared" si="314"/>
        <v>0</v>
      </c>
      <c r="CG689" s="210"/>
      <c r="CH689" s="188">
        <f t="shared" si="315"/>
        <v>0</v>
      </c>
      <c r="CI689" s="189">
        <f t="shared" si="316"/>
        <v>0</v>
      </c>
      <c r="CJ689" s="189">
        <f t="shared" si="317"/>
        <v>0</v>
      </c>
      <c r="CK689" s="190">
        <f t="shared" si="318"/>
        <v>0</v>
      </c>
      <c r="CL689" s="210"/>
      <c r="CM689" s="192">
        <f t="shared" si="319"/>
        <v>0</v>
      </c>
      <c r="CN689" s="215">
        <f t="shared" si="320"/>
        <v>0</v>
      </c>
      <c r="CO689" s="216">
        <f t="shared" si="321"/>
        <v>0</v>
      </c>
      <c r="CP689" s="217">
        <f t="shared" si="322"/>
        <v>0</v>
      </c>
      <c r="CR689" s="192">
        <f t="shared" si="323"/>
        <v>0</v>
      </c>
      <c r="CS689" s="215">
        <f t="shared" si="324"/>
        <v>0</v>
      </c>
      <c r="CT689" s="216">
        <f t="shared" si="325"/>
        <v>0</v>
      </c>
      <c r="CU689" s="217">
        <f t="shared" si="326"/>
        <v>0</v>
      </c>
      <c r="CW689" s="192">
        <f t="shared" si="327"/>
        <v>0</v>
      </c>
      <c r="CX689" s="215">
        <f t="shared" si="328"/>
        <v>0</v>
      </c>
      <c r="CY689" s="216">
        <f t="shared" si="329"/>
        <v>0</v>
      </c>
      <c r="CZ689" s="217">
        <f t="shared" si="330"/>
        <v>0</v>
      </c>
      <c r="DB689" s="197">
        <f t="shared" si="331"/>
        <v>0</v>
      </c>
      <c r="DC689" s="19" t="str">
        <f t="shared" si="332"/>
        <v/>
      </c>
      <c r="DD689" s="197">
        <f t="shared" si="333"/>
        <v>0</v>
      </c>
      <c r="DE689"/>
      <c r="DF689" s="197">
        <f t="shared" si="334"/>
        <v>0</v>
      </c>
      <c r="DG689" s="19" t="str">
        <f t="shared" si="335"/>
        <v/>
      </c>
      <c r="DH689" s="197">
        <f t="shared" si="336"/>
        <v>0</v>
      </c>
      <c r="DJ689" s="197">
        <f t="shared" si="337"/>
        <v>0</v>
      </c>
      <c r="DK689" s="19" t="str">
        <f t="shared" si="338"/>
        <v/>
      </c>
      <c r="DL689" s="197">
        <f t="shared" si="339"/>
        <v>0</v>
      </c>
    </row>
    <row r="690" spans="1:116" ht="15" customHeight="1" thickBot="1">
      <c r="A690" s="41"/>
      <c r="B690" s="30"/>
      <c r="C690" s="63" t="s">
        <v>119</v>
      </c>
      <c r="D690" s="354" t="str">
        <f t="shared" si="269"/>
        <v/>
      </c>
      <c r="E690" s="355"/>
      <c r="F690" s="355"/>
      <c r="G690" s="355"/>
      <c r="H690" s="355"/>
      <c r="I690" s="355"/>
      <c r="J690" s="355"/>
      <c r="K690" s="355"/>
      <c r="L690" s="355"/>
      <c r="M690" s="355"/>
      <c r="N690" s="355"/>
      <c r="O690" s="356"/>
      <c r="P690" s="261" t="str">
        <f t="shared" si="270"/>
        <v/>
      </c>
      <c r="Q690" s="261" t="str">
        <f t="shared" si="271"/>
        <v/>
      </c>
      <c r="R690" s="261" t="str">
        <f t="shared" si="272"/>
        <v/>
      </c>
      <c r="S690" s="2"/>
      <c r="T690" s="2"/>
      <c r="U690" s="2"/>
      <c r="V690" s="2"/>
      <c r="W690" s="2"/>
      <c r="X690" s="2"/>
      <c r="Y690" s="2"/>
      <c r="Z690" s="2"/>
      <c r="AA690" s="2"/>
      <c r="AB690" s="2"/>
      <c r="AC690" s="2"/>
      <c r="AD690" s="2"/>
      <c r="AG690" s="197">
        <f t="shared" si="273"/>
        <v>33</v>
      </c>
      <c r="AH690" s="210">
        <f t="shared" si="274"/>
        <v>0</v>
      </c>
      <c r="AJ690" s="188">
        <f t="shared" si="275"/>
        <v>0</v>
      </c>
      <c r="AK690" s="189">
        <f t="shared" si="276"/>
        <v>0</v>
      </c>
      <c r="AL690" s="189">
        <f t="shared" si="277"/>
        <v>0</v>
      </c>
      <c r="AM690" s="190">
        <f t="shared" si="278"/>
        <v>0</v>
      </c>
      <c r="AN690" s="210"/>
      <c r="AO690" s="188">
        <f t="shared" si="279"/>
        <v>0</v>
      </c>
      <c r="AP690" s="189">
        <f t="shared" si="280"/>
        <v>0</v>
      </c>
      <c r="AQ690" s="189">
        <f t="shared" si="281"/>
        <v>0</v>
      </c>
      <c r="AR690" s="190">
        <f t="shared" si="282"/>
        <v>0</v>
      </c>
      <c r="AT690" s="188">
        <f t="shared" si="283"/>
        <v>0</v>
      </c>
      <c r="AU690" s="189">
        <f t="shared" si="284"/>
        <v>0</v>
      </c>
      <c r="AV690" s="189">
        <f t="shared" si="285"/>
        <v>0</v>
      </c>
      <c r="AW690" s="190">
        <f t="shared" si="286"/>
        <v>0</v>
      </c>
      <c r="AY690" s="188">
        <f t="shared" si="287"/>
        <v>0</v>
      </c>
      <c r="AZ690" s="189">
        <f t="shared" si="288"/>
        <v>0</v>
      </c>
      <c r="BA690" s="189">
        <f t="shared" si="289"/>
        <v>0</v>
      </c>
      <c r="BB690" s="190">
        <f t="shared" si="290"/>
        <v>0</v>
      </c>
      <c r="BD690" s="188">
        <f t="shared" si="291"/>
        <v>0</v>
      </c>
      <c r="BE690" s="189">
        <f t="shared" si="292"/>
        <v>0</v>
      </c>
      <c r="BF690" s="189">
        <f t="shared" si="293"/>
        <v>0</v>
      </c>
      <c r="BG690" s="190">
        <f t="shared" si="294"/>
        <v>0</v>
      </c>
      <c r="BH690" s="210"/>
      <c r="BI690" s="188">
        <f t="shared" si="295"/>
        <v>0</v>
      </c>
      <c r="BJ690" s="189">
        <f t="shared" si="296"/>
        <v>0</v>
      </c>
      <c r="BK690" s="189">
        <f t="shared" si="297"/>
        <v>0</v>
      </c>
      <c r="BL690" s="190">
        <f t="shared" si="298"/>
        <v>0</v>
      </c>
      <c r="BM690" s="210"/>
      <c r="BN690" s="188">
        <f t="shared" si="299"/>
        <v>0</v>
      </c>
      <c r="BO690" s="189">
        <f t="shared" si="300"/>
        <v>0</v>
      </c>
      <c r="BP690" s="189">
        <f t="shared" si="301"/>
        <v>0</v>
      </c>
      <c r="BQ690" s="190">
        <f t="shared" si="302"/>
        <v>0</v>
      </c>
      <c r="BR690" s="210"/>
      <c r="BS690" s="188">
        <f t="shared" si="303"/>
        <v>0</v>
      </c>
      <c r="BT690" s="189">
        <f t="shared" si="304"/>
        <v>0</v>
      </c>
      <c r="BU690" s="189">
        <f t="shared" si="305"/>
        <v>0</v>
      </c>
      <c r="BV690" s="190">
        <f t="shared" si="306"/>
        <v>0</v>
      </c>
      <c r="BW690" s="210"/>
      <c r="BX690" s="188">
        <f t="shared" si="307"/>
        <v>0</v>
      </c>
      <c r="BY690" s="189">
        <f t="shared" si="308"/>
        <v>0</v>
      </c>
      <c r="BZ690" s="189">
        <f t="shared" si="309"/>
        <v>0</v>
      </c>
      <c r="CA690" s="190">
        <f t="shared" si="310"/>
        <v>0</v>
      </c>
      <c r="CB690" s="210"/>
      <c r="CC690" s="188">
        <f t="shared" si="311"/>
        <v>0</v>
      </c>
      <c r="CD690" s="189">
        <f t="shared" si="312"/>
        <v>0</v>
      </c>
      <c r="CE690" s="189">
        <f t="shared" si="313"/>
        <v>0</v>
      </c>
      <c r="CF690" s="190">
        <f t="shared" si="314"/>
        <v>0</v>
      </c>
      <c r="CG690" s="210"/>
      <c r="CH690" s="188">
        <f t="shared" si="315"/>
        <v>0</v>
      </c>
      <c r="CI690" s="189">
        <f t="shared" si="316"/>
        <v>0</v>
      </c>
      <c r="CJ690" s="189">
        <f t="shared" si="317"/>
        <v>0</v>
      </c>
      <c r="CK690" s="190">
        <f t="shared" si="318"/>
        <v>0</v>
      </c>
      <c r="CL690" s="210"/>
      <c r="CM690" s="192">
        <f t="shared" si="319"/>
        <v>0</v>
      </c>
      <c r="CN690" s="215">
        <f t="shared" si="320"/>
        <v>0</v>
      </c>
      <c r="CO690" s="216">
        <f t="shared" si="321"/>
        <v>0</v>
      </c>
      <c r="CP690" s="217">
        <f t="shared" si="322"/>
        <v>0</v>
      </c>
      <c r="CR690" s="192">
        <f t="shared" si="323"/>
        <v>0</v>
      </c>
      <c r="CS690" s="215">
        <f t="shared" si="324"/>
        <v>0</v>
      </c>
      <c r="CT690" s="216">
        <f t="shared" si="325"/>
        <v>0</v>
      </c>
      <c r="CU690" s="217">
        <f t="shared" si="326"/>
        <v>0</v>
      </c>
      <c r="CW690" s="192">
        <f t="shared" si="327"/>
        <v>0</v>
      </c>
      <c r="CX690" s="215">
        <f t="shared" si="328"/>
        <v>0</v>
      </c>
      <c r="CY690" s="216">
        <f t="shared" si="329"/>
        <v>0</v>
      </c>
      <c r="CZ690" s="217">
        <f t="shared" si="330"/>
        <v>0</v>
      </c>
      <c r="DB690" s="197">
        <f t="shared" si="331"/>
        <v>0</v>
      </c>
      <c r="DC690" s="19" t="str">
        <f t="shared" si="332"/>
        <v/>
      </c>
      <c r="DD690" s="197">
        <f t="shared" si="333"/>
        <v>0</v>
      </c>
      <c r="DE690"/>
      <c r="DF690" s="197">
        <f t="shared" si="334"/>
        <v>0</v>
      </c>
      <c r="DG690" s="19" t="str">
        <f t="shared" si="335"/>
        <v/>
      </c>
      <c r="DH690" s="197">
        <f t="shared" si="336"/>
        <v>0</v>
      </c>
      <c r="DJ690" s="197">
        <f t="shared" si="337"/>
        <v>0</v>
      </c>
      <c r="DK690" s="19" t="str">
        <f t="shared" si="338"/>
        <v/>
      </c>
      <c r="DL690" s="197">
        <f t="shared" si="339"/>
        <v>0</v>
      </c>
    </row>
    <row r="691" spans="1:116" ht="15" customHeight="1" thickBot="1">
      <c r="A691" s="41"/>
      <c r="B691" s="30"/>
      <c r="C691" s="63" t="s">
        <v>120</v>
      </c>
      <c r="D691" s="354" t="str">
        <f t="shared" si="269"/>
        <v/>
      </c>
      <c r="E691" s="355"/>
      <c r="F691" s="355"/>
      <c r="G691" s="355"/>
      <c r="H691" s="355"/>
      <c r="I691" s="355"/>
      <c r="J691" s="355"/>
      <c r="K691" s="355"/>
      <c r="L691" s="355"/>
      <c r="M691" s="355"/>
      <c r="N691" s="355"/>
      <c r="O691" s="356"/>
      <c r="P691" s="261" t="str">
        <f t="shared" si="270"/>
        <v/>
      </c>
      <c r="Q691" s="261" t="str">
        <f t="shared" si="271"/>
        <v/>
      </c>
      <c r="R691" s="261" t="str">
        <f t="shared" si="272"/>
        <v/>
      </c>
      <c r="S691" s="2"/>
      <c r="T691" s="2"/>
      <c r="U691" s="2"/>
      <c r="V691" s="2"/>
      <c r="W691" s="2"/>
      <c r="X691" s="2"/>
      <c r="Y691" s="2"/>
      <c r="Z691" s="2"/>
      <c r="AA691" s="2"/>
      <c r="AB691" s="2"/>
      <c r="AC691" s="2"/>
      <c r="AD691" s="2"/>
      <c r="AG691" s="197">
        <f t="shared" si="273"/>
        <v>33</v>
      </c>
      <c r="AH691" s="210">
        <f t="shared" si="274"/>
        <v>0</v>
      </c>
      <c r="AJ691" s="188">
        <f t="shared" si="275"/>
        <v>0</v>
      </c>
      <c r="AK691" s="189">
        <f t="shared" si="276"/>
        <v>0</v>
      </c>
      <c r="AL691" s="189">
        <f t="shared" si="277"/>
        <v>0</v>
      </c>
      <c r="AM691" s="190">
        <f t="shared" si="278"/>
        <v>0</v>
      </c>
      <c r="AN691" s="210"/>
      <c r="AO691" s="188">
        <f t="shared" si="279"/>
        <v>0</v>
      </c>
      <c r="AP691" s="189">
        <f t="shared" si="280"/>
        <v>0</v>
      </c>
      <c r="AQ691" s="189">
        <f t="shared" si="281"/>
        <v>0</v>
      </c>
      <c r="AR691" s="190">
        <f t="shared" si="282"/>
        <v>0</v>
      </c>
      <c r="AT691" s="188">
        <f t="shared" si="283"/>
        <v>0</v>
      </c>
      <c r="AU691" s="189">
        <f t="shared" si="284"/>
        <v>0</v>
      </c>
      <c r="AV691" s="189">
        <f t="shared" si="285"/>
        <v>0</v>
      </c>
      <c r="AW691" s="190">
        <f t="shared" si="286"/>
        <v>0</v>
      </c>
      <c r="AY691" s="188">
        <f t="shared" si="287"/>
        <v>0</v>
      </c>
      <c r="AZ691" s="189">
        <f t="shared" si="288"/>
        <v>0</v>
      </c>
      <c r="BA691" s="189">
        <f t="shared" si="289"/>
        <v>0</v>
      </c>
      <c r="BB691" s="190">
        <f t="shared" si="290"/>
        <v>0</v>
      </c>
      <c r="BD691" s="188">
        <f t="shared" si="291"/>
        <v>0</v>
      </c>
      <c r="BE691" s="189">
        <f t="shared" si="292"/>
        <v>0</v>
      </c>
      <c r="BF691" s="189">
        <f t="shared" si="293"/>
        <v>0</v>
      </c>
      <c r="BG691" s="190">
        <f t="shared" si="294"/>
        <v>0</v>
      </c>
      <c r="BH691" s="210"/>
      <c r="BI691" s="188">
        <f t="shared" si="295"/>
        <v>0</v>
      </c>
      <c r="BJ691" s="189">
        <f t="shared" si="296"/>
        <v>0</v>
      </c>
      <c r="BK691" s="189">
        <f t="shared" si="297"/>
        <v>0</v>
      </c>
      <c r="BL691" s="190">
        <f t="shared" si="298"/>
        <v>0</v>
      </c>
      <c r="BM691" s="210"/>
      <c r="BN691" s="188">
        <f t="shared" si="299"/>
        <v>0</v>
      </c>
      <c r="BO691" s="189">
        <f t="shared" si="300"/>
        <v>0</v>
      </c>
      <c r="BP691" s="189">
        <f t="shared" si="301"/>
        <v>0</v>
      </c>
      <c r="BQ691" s="190">
        <f t="shared" si="302"/>
        <v>0</v>
      </c>
      <c r="BR691" s="210"/>
      <c r="BS691" s="188">
        <f t="shared" si="303"/>
        <v>0</v>
      </c>
      <c r="BT691" s="189">
        <f t="shared" si="304"/>
        <v>0</v>
      </c>
      <c r="BU691" s="189">
        <f t="shared" si="305"/>
        <v>0</v>
      </c>
      <c r="BV691" s="190">
        <f t="shared" si="306"/>
        <v>0</v>
      </c>
      <c r="BW691" s="210"/>
      <c r="BX691" s="188">
        <f t="shared" si="307"/>
        <v>0</v>
      </c>
      <c r="BY691" s="189">
        <f t="shared" si="308"/>
        <v>0</v>
      </c>
      <c r="BZ691" s="189">
        <f t="shared" si="309"/>
        <v>0</v>
      </c>
      <c r="CA691" s="190">
        <f t="shared" si="310"/>
        <v>0</v>
      </c>
      <c r="CB691" s="210"/>
      <c r="CC691" s="188">
        <f t="shared" si="311"/>
        <v>0</v>
      </c>
      <c r="CD691" s="189">
        <f t="shared" si="312"/>
        <v>0</v>
      </c>
      <c r="CE691" s="189">
        <f t="shared" si="313"/>
        <v>0</v>
      </c>
      <c r="CF691" s="190">
        <f t="shared" si="314"/>
        <v>0</v>
      </c>
      <c r="CG691" s="210"/>
      <c r="CH691" s="188">
        <f t="shared" si="315"/>
        <v>0</v>
      </c>
      <c r="CI691" s="189">
        <f t="shared" si="316"/>
        <v>0</v>
      </c>
      <c r="CJ691" s="189">
        <f t="shared" si="317"/>
        <v>0</v>
      </c>
      <c r="CK691" s="190">
        <f t="shared" si="318"/>
        <v>0</v>
      </c>
      <c r="CL691" s="210"/>
      <c r="CM691" s="192">
        <f t="shared" si="319"/>
        <v>0</v>
      </c>
      <c r="CN691" s="215">
        <f t="shared" si="320"/>
        <v>0</v>
      </c>
      <c r="CO691" s="216">
        <f t="shared" si="321"/>
        <v>0</v>
      </c>
      <c r="CP691" s="217">
        <f t="shared" si="322"/>
        <v>0</v>
      </c>
      <c r="CR691" s="192">
        <f t="shared" si="323"/>
        <v>0</v>
      </c>
      <c r="CS691" s="215">
        <f t="shared" si="324"/>
        <v>0</v>
      </c>
      <c r="CT691" s="216">
        <f t="shared" si="325"/>
        <v>0</v>
      </c>
      <c r="CU691" s="217">
        <f t="shared" si="326"/>
        <v>0</v>
      </c>
      <c r="CW691" s="192">
        <f t="shared" si="327"/>
        <v>0</v>
      </c>
      <c r="CX691" s="215">
        <f t="shared" si="328"/>
        <v>0</v>
      </c>
      <c r="CY691" s="216">
        <f t="shared" si="329"/>
        <v>0</v>
      </c>
      <c r="CZ691" s="217">
        <f t="shared" si="330"/>
        <v>0</v>
      </c>
      <c r="DB691" s="197">
        <f t="shared" si="331"/>
        <v>0</v>
      </c>
      <c r="DC691" s="19" t="str">
        <f t="shared" si="332"/>
        <v/>
      </c>
      <c r="DD691" s="197">
        <f t="shared" si="333"/>
        <v>0</v>
      </c>
      <c r="DE691"/>
      <c r="DF691" s="197">
        <f t="shared" si="334"/>
        <v>0</v>
      </c>
      <c r="DG691" s="19" t="str">
        <f t="shared" si="335"/>
        <v/>
      </c>
      <c r="DH691" s="197">
        <f t="shared" si="336"/>
        <v>0</v>
      </c>
      <c r="DJ691" s="197">
        <f t="shared" si="337"/>
        <v>0</v>
      </c>
      <c r="DK691" s="19" t="str">
        <f t="shared" si="338"/>
        <v/>
      </c>
      <c r="DL691" s="197">
        <f t="shared" si="339"/>
        <v>0</v>
      </c>
    </row>
    <row r="692" spans="1:116" ht="15" customHeight="1" thickBot="1">
      <c r="A692" s="41"/>
      <c r="B692" s="30"/>
      <c r="C692" s="63" t="s">
        <v>121</v>
      </c>
      <c r="D692" s="354" t="str">
        <f t="shared" si="269"/>
        <v/>
      </c>
      <c r="E692" s="355"/>
      <c r="F692" s="355"/>
      <c r="G692" s="355"/>
      <c r="H692" s="355"/>
      <c r="I692" s="355"/>
      <c r="J692" s="355"/>
      <c r="K692" s="355"/>
      <c r="L692" s="355"/>
      <c r="M692" s="355"/>
      <c r="N692" s="355"/>
      <c r="O692" s="356"/>
      <c r="P692" s="261" t="str">
        <f t="shared" si="270"/>
        <v/>
      </c>
      <c r="Q692" s="261" t="str">
        <f t="shared" si="271"/>
        <v/>
      </c>
      <c r="R692" s="261" t="str">
        <f t="shared" si="272"/>
        <v/>
      </c>
      <c r="S692" s="2"/>
      <c r="T692" s="2"/>
      <c r="U692" s="2"/>
      <c r="V692" s="2"/>
      <c r="W692" s="2"/>
      <c r="X692" s="2"/>
      <c r="Y692" s="2"/>
      <c r="Z692" s="2"/>
      <c r="AA692" s="2"/>
      <c r="AB692" s="2"/>
      <c r="AC692" s="2"/>
      <c r="AD692" s="2"/>
      <c r="AG692" s="197">
        <f t="shared" si="273"/>
        <v>33</v>
      </c>
      <c r="AH692" s="210">
        <f t="shared" si="274"/>
        <v>0</v>
      </c>
      <c r="AJ692" s="188">
        <f t="shared" si="275"/>
        <v>0</v>
      </c>
      <c r="AK692" s="189">
        <f t="shared" si="276"/>
        <v>0</v>
      </c>
      <c r="AL692" s="189">
        <f t="shared" si="277"/>
        <v>0</v>
      </c>
      <c r="AM692" s="190">
        <f t="shared" si="278"/>
        <v>0</v>
      </c>
      <c r="AN692" s="210"/>
      <c r="AO692" s="188">
        <f t="shared" si="279"/>
        <v>0</v>
      </c>
      <c r="AP692" s="189">
        <f t="shared" si="280"/>
        <v>0</v>
      </c>
      <c r="AQ692" s="189">
        <f t="shared" si="281"/>
        <v>0</v>
      </c>
      <c r="AR692" s="190">
        <f t="shared" si="282"/>
        <v>0</v>
      </c>
      <c r="AT692" s="188">
        <f t="shared" si="283"/>
        <v>0</v>
      </c>
      <c r="AU692" s="189">
        <f t="shared" si="284"/>
        <v>0</v>
      </c>
      <c r="AV692" s="189">
        <f t="shared" si="285"/>
        <v>0</v>
      </c>
      <c r="AW692" s="190">
        <f t="shared" si="286"/>
        <v>0</v>
      </c>
      <c r="AY692" s="188">
        <f t="shared" si="287"/>
        <v>0</v>
      </c>
      <c r="AZ692" s="189">
        <f t="shared" si="288"/>
        <v>0</v>
      </c>
      <c r="BA692" s="189">
        <f t="shared" si="289"/>
        <v>0</v>
      </c>
      <c r="BB692" s="190">
        <f t="shared" si="290"/>
        <v>0</v>
      </c>
      <c r="BD692" s="188">
        <f t="shared" si="291"/>
        <v>0</v>
      </c>
      <c r="BE692" s="189">
        <f t="shared" si="292"/>
        <v>0</v>
      </c>
      <c r="BF692" s="189">
        <f t="shared" si="293"/>
        <v>0</v>
      </c>
      <c r="BG692" s="190">
        <f t="shared" si="294"/>
        <v>0</v>
      </c>
      <c r="BH692" s="210"/>
      <c r="BI692" s="188">
        <f t="shared" si="295"/>
        <v>0</v>
      </c>
      <c r="BJ692" s="189">
        <f t="shared" si="296"/>
        <v>0</v>
      </c>
      <c r="BK692" s="189">
        <f t="shared" si="297"/>
        <v>0</v>
      </c>
      <c r="BL692" s="190">
        <f t="shared" si="298"/>
        <v>0</v>
      </c>
      <c r="BM692" s="210"/>
      <c r="BN692" s="188">
        <f t="shared" si="299"/>
        <v>0</v>
      </c>
      <c r="BO692" s="189">
        <f t="shared" si="300"/>
        <v>0</v>
      </c>
      <c r="BP692" s="189">
        <f t="shared" si="301"/>
        <v>0</v>
      </c>
      <c r="BQ692" s="190">
        <f t="shared" si="302"/>
        <v>0</v>
      </c>
      <c r="BR692" s="210"/>
      <c r="BS692" s="188">
        <f t="shared" si="303"/>
        <v>0</v>
      </c>
      <c r="BT692" s="189">
        <f t="shared" si="304"/>
        <v>0</v>
      </c>
      <c r="BU692" s="189">
        <f t="shared" si="305"/>
        <v>0</v>
      </c>
      <c r="BV692" s="190">
        <f t="shared" si="306"/>
        <v>0</v>
      </c>
      <c r="BW692" s="210"/>
      <c r="BX692" s="188">
        <f t="shared" si="307"/>
        <v>0</v>
      </c>
      <c r="BY692" s="189">
        <f t="shared" si="308"/>
        <v>0</v>
      </c>
      <c r="BZ692" s="189">
        <f t="shared" si="309"/>
        <v>0</v>
      </c>
      <c r="CA692" s="190">
        <f t="shared" si="310"/>
        <v>0</v>
      </c>
      <c r="CB692" s="210"/>
      <c r="CC692" s="188">
        <f t="shared" si="311"/>
        <v>0</v>
      </c>
      <c r="CD692" s="189">
        <f t="shared" si="312"/>
        <v>0</v>
      </c>
      <c r="CE692" s="189">
        <f t="shared" si="313"/>
        <v>0</v>
      </c>
      <c r="CF692" s="190">
        <f t="shared" si="314"/>
        <v>0</v>
      </c>
      <c r="CG692" s="210"/>
      <c r="CH692" s="188">
        <f t="shared" si="315"/>
        <v>0</v>
      </c>
      <c r="CI692" s="189">
        <f t="shared" si="316"/>
        <v>0</v>
      </c>
      <c r="CJ692" s="189">
        <f t="shared" si="317"/>
        <v>0</v>
      </c>
      <c r="CK692" s="190">
        <f t="shared" si="318"/>
        <v>0</v>
      </c>
      <c r="CL692" s="210"/>
      <c r="CM692" s="192">
        <f t="shared" si="319"/>
        <v>0</v>
      </c>
      <c r="CN692" s="215">
        <f t="shared" si="320"/>
        <v>0</v>
      </c>
      <c r="CO692" s="216">
        <f t="shared" si="321"/>
        <v>0</v>
      </c>
      <c r="CP692" s="217">
        <f t="shared" si="322"/>
        <v>0</v>
      </c>
      <c r="CR692" s="192">
        <f t="shared" si="323"/>
        <v>0</v>
      </c>
      <c r="CS692" s="215">
        <f t="shared" si="324"/>
        <v>0</v>
      </c>
      <c r="CT692" s="216">
        <f t="shared" si="325"/>
        <v>0</v>
      </c>
      <c r="CU692" s="217">
        <f t="shared" si="326"/>
        <v>0</v>
      </c>
      <c r="CW692" s="192">
        <f t="shared" si="327"/>
        <v>0</v>
      </c>
      <c r="CX692" s="215">
        <f t="shared" si="328"/>
        <v>0</v>
      </c>
      <c r="CY692" s="216">
        <f t="shared" si="329"/>
        <v>0</v>
      </c>
      <c r="CZ692" s="217">
        <f t="shared" si="330"/>
        <v>0</v>
      </c>
      <c r="DB692" s="197">
        <f t="shared" si="331"/>
        <v>0</v>
      </c>
      <c r="DC692" s="19" t="str">
        <f t="shared" si="332"/>
        <v/>
      </c>
      <c r="DD692" s="197">
        <f t="shared" si="333"/>
        <v>0</v>
      </c>
      <c r="DE692"/>
      <c r="DF692" s="197">
        <f t="shared" si="334"/>
        <v>0</v>
      </c>
      <c r="DG692" s="19" t="str">
        <f t="shared" si="335"/>
        <v/>
      </c>
      <c r="DH692" s="197">
        <f t="shared" si="336"/>
        <v>0</v>
      </c>
      <c r="DJ692" s="197">
        <f t="shared" si="337"/>
        <v>0</v>
      </c>
      <c r="DK692" s="19" t="str">
        <f t="shared" si="338"/>
        <v/>
      </c>
      <c r="DL692" s="197">
        <f t="shared" si="339"/>
        <v>0</v>
      </c>
    </row>
    <row r="693" spans="1:116" ht="15" customHeight="1" thickBot="1">
      <c r="A693" s="41"/>
      <c r="B693" s="30"/>
      <c r="C693" s="63" t="s">
        <v>122</v>
      </c>
      <c r="D693" s="354" t="str">
        <f t="shared" si="269"/>
        <v/>
      </c>
      <c r="E693" s="355"/>
      <c r="F693" s="355"/>
      <c r="G693" s="355"/>
      <c r="H693" s="355"/>
      <c r="I693" s="355"/>
      <c r="J693" s="355"/>
      <c r="K693" s="355"/>
      <c r="L693" s="355"/>
      <c r="M693" s="355"/>
      <c r="N693" s="355"/>
      <c r="O693" s="356"/>
      <c r="P693" s="261" t="str">
        <f t="shared" si="270"/>
        <v/>
      </c>
      <c r="Q693" s="261" t="str">
        <f t="shared" si="271"/>
        <v/>
      </c>
      <c r="R693" s="261" t="str">
        <f t="shared" si="272"/>
        <v/>
      </c>
      <c r="S693" s="2"/>
      <c r="T693" s="2"/>
      <c r="U693" s="2"/>
      <c r="V693" s="2"/>
      <c r="W693" s="2"/>
      <c r="X693" s="2"/>
      <c r="Y693" s="2"/>
      <c r="Z693" s="2"/>
      <c r="AA693" s="2"/>
      <c r="AB693" s="2"/>
      <c r="AC693" s="2"/>
      <c r="AD693" s="2"/>
      <c r="AG693" s="197">
        <f t="shared" si="273"/>
        <v>33</v>
      </c>
      <c r="AH693" s="210">
        <f t="shared" si="274"/>
        <v>0</v>
      </c>
      <c r="AJ693" s="188">
        <f t="shared" si="275"/>
        <v>0</v>
      </c>
      <c r="AK693" s="189">
        <f t="shared" si="276"/>
        <v>0</v>
      </c>
      <c r="AL693" s="189">
        <f t="shared" si="277"/>
        <v>0</v>
      </c>
      <c r="AM693" s="190">
        <f t="shared" si="278"/>
        <v>0</v>
      </c>
      <c r="AN693" s="210"/>
      <c r="AO693" s="188">
        <f t="shared" si="279"/>
        <v>0</v>
      </c>
      <c r="AP693" s="189">
        <f t="shared" si="280"/>
        <v>0</v>
      </c>
      <c r="AQ693" s="189">
        <f t="shared" si="281"/>
        <v>0</v>
      </c>
      <c r="AR693" s="190">
        <f t="shared" si="282"/>
        <v>0</v>
      </c>
      <c r="AT693" s="188">
        <f t="shared" si="283"/>
        <v>0</v>
      </c>
      <c r="AU693" s="189">
        <f t="shared" si="284"/>
        <v>0</v>
      </c>
      <c r="AV693" s="189">
        <f t="shared" si="285"/>
        <v>0</v>
      </c>
      <c r="AW693" s="190">
        <f t="shared" si="286"/>
        <v>0</v>
      </c>
      <c r="AY693" s="188">
        <f t="shared" si="287"/>
        <v>0</v>
      </c>
      <c r="AZ693" s="189">
        <f t="shared" si="288"/>
        <v>0</v>
      </c>
      <c r="BA693" s="189">
        <f t="shared" si="289"/>
        <v>0</v>
      </c>
      <c r="BB693" s="190">
        <f t="shared" si="290"/>
        <v>0</v>
      </c>
      <c r="BD693" s="188">
        <f t="shared" si="291"/>
        <v>0</v>
      </c>
      <c r="BE693" s="189">
        <f t="shared" si="292"/>
        <v>0</v>
      </c>
      <c r="BF693" s="189">
        <f t="shared" si="293"/>
        <v>0</v>
      </c>
      <c r="BG693" s="190">
        <f t="shared" si="294"/>
        <v>0</v>
      </c>
      <c r="BH693" s="210"/>
      <c r="BI693" s="188">
        <f t="shared" si="295"/>
        <v>0</v>
      </c>
      <c r="BJ693" s="189">
        <f t="shared" si="296"/>
        <v>0</v>
      </c>
      <c r="BK693" s="189">
        <f t="shared" si="297"/>
        <v>0</v>
      </c>
      <c r="BL693" s="190">
        <f t="shared" si="298"/>
        <v>0</v>
      </c>
      <c r="BM693" s="210"/>
      <c r="BN693" s="188">
        <f t="shared" si="299"/>
        <v>0</v>
      </c>
      <c r="BO693" s="189">
        <f t="shared" si="300"/>
        <v>0</v>
      </c>
      <c r="BP693" s="189">
        <f t="shared" si="301"/>
        <v>0</v>
      </c>
      <c r="BQ693" s="190">
        <f t="shared" si="302"/>
        <v>0</v>
      </c>
      <c r="BR693" s="210"/>
      <c r="BS693" s="188">
        <f t="shared" si="303"/>
        <v>0</v>
      </c>
      <c r="BT693" s="189">
        <f t="shared" si="304"/>
        <v>0</v>
      </c>
      <c r="BU693" s="189">
        <f t="shared" si="305"/>
        <v>0</v>
      </c>
      <c r="BV693" s="190">
        <f t="shared" si="306"/>
        <v>0</v>
      </c>
      <c r="BW693" s="210"/>
      <c r="BX693" s="188">
        <f t="shared" si="307"/>
        <v>0</v>
      </c>
      <c r="BY693" s="189">
        <f t="shared" si="308"/>
        <v>0</v>
      </c>
      <c r="BZ693" s="189">
        <f t="shared" si="309"/>
        <v>0</v>
      </c>
      <c r="CA693" s="190">
        <f t="shared" si="310"/>
        <v>0</v>
      </c>
      <c r="CB693" s="210"/>
      <c r="CC693" s="188">
        <f t="shared" si="311"/>
        <v>0</v>
      </c>
      <c r="CD693" s="189">
        <f t="shared" si="312"/>
        <v>0</v>
      </c>
      <c r="CE693" s="189">
        <f t="shared" si="313"/>
        <v>0</v>
      </c>
      <c r="CF693" s="190">
        <f t="shared" si="314"/>
        <v>0</v>
      </c>
      <c r="CG693" s="210"/>
      <c r="CH693" s="188">
        <f t="shared" si="315"/>
        <v>0</v>
      </c>
      <c r="CI693" s="189">
        <f t="shared" si="316"/>
        <v>0</v>
      </c>
      <c r="CJ693" s="189">
        <f t="shared" si="317"/>
        <v>0</v>
      </c>
      <c r="CK693" s="190">
        <f t="shared" si="318"/>
        <v>0</v>
      </c>
      <c r="CL693" s="210"/>
      <c r="CM693" s="192">
        <f t="shared" si="319"/>
        <v>0</v>
      </c>
      <c r="CN693" s="215">
        <f t="shared" si="320"/>
        <v>0</v>
      </c>
      <c r="CO693" s="216">
        <f t="shared" si="321"/>
        <v>0</v>
      </c>
      <c r="CP693" s="217">
        <f t="shared" si="322"/>
        <v>0</v>
      </c>
      <c r="CR693" s="192">
        <f t="shared" si="323"/>
        <v>0</v>
      </c>
      <c r="CS693" s="215">
        <f t="shared" si="324"/>
        <v>0</v>
      </c>
      <c r="CT693" s="216">
        <f t="shared" si="325"/>
        <v>0</v>
      </c>
      <c r="CU693" s="217">
        <f t="shared" si="326"/>
        <v>0</v>
      </c>
      <c r="CW693" s="192">
        <f t="shared" si="327"/>
        <v>0</v>
      </c>
      <c r="CX693" s="215">
        <f t="shared" si="328"/>
        <v>0</v>
      </c>
      <c r="CY693" s="216">
        <f t="shared" si="329"/>
        <v>0</v>
      </c>
      <c r="CZ693" s="217">
        <f t="shared" si="330"/>
        <v>0</v>
      </c>
      <c r="DB693" s="197">
        <f t="shared" si="331"/>
        <v>0</v>
      </c>
      <c r="DC693" s="19" t="str">
        <f t="shared" si="332"/>
        <v/>
      </c>
      <c r="DD693" s="197">
        <f t="shared" si="333"/>
        <v>0</v>
      </c>
      <c r="DE693"/>
      <c r="DF693" s="197">
        <f t="shared" si="334"/>
        <v>0</v>
      </c>
      <c r="DG693" s="19" t="str">
        <f t="shared" si="335"/>
        <v/>
      </c>
      <c r="DH693" s="197">
        <f t="shared" si="336"/>
        <v>0</v>
      </c>
      <c r="DJ693" s="197">
        <f t="shared" si="337"/>
        <v>0</v>
      </c>
      <c r="DK693" s="19" t="str">
        <f t="shared" si="338"/>
        <v/>
      </c>
      <c r="DL693" s="197">
        <f t="shared" si="339"/>
        <v>0</v>
      </c>
    </row>
    <row r="694" spans="1:116" ht="15" customHeight="1" thickBot="1">
      <c r="A694" s="41"/>
      <c r="B694" s="30"/>
      <c r="C694" s="63" t="s">
        <v>123</v>
      </c>
      <c r="D694" s="354" t="str">
        <f t="shared" si="269"/>
        <v/>
      </c>
      <c r="E694" s="355"/>
      <c r="F694" s="355"/>
      <c r="G694" s="355"/>
      <c r="H694" s="355"/>
      <c r="I694" s="355"/>
      <c r="J694" s="355"/>
      <c r="K694" s="355"/>
      <c r="L694" s="355"/>
      <c r="M694" s="355"/>
      <c r="N694" s="355"/>
      <c r="O694" s="356"/>
      <c r="P694" s="261" t="str">
        <f t="shared" si="270"/>
        <v/>
      </c>
      <c r="Q694" s="261" t="str">
        <f t="shared" si="271"/>
        <v/>
      </c>
      <c r="R694" s="261" t="str">
        <f t="shared" si="272"/>
        <v/>
      </c>
      <c r="S694" s="2"/>
      <c r="T694" s="2"/>
      <c r="U694" s="2"/>
      <c r="V694" s="2"/>
      <c r="W694" s="2"/>
      <c r="X694" s="2"/>
      <c r="Y694" s="2"/>
      <c r="Z694" s="2"/>
      <c r="AA694" s="2"/>
      <c r="AB694" s="2"/>
      <c r="AC694" s="2"/>
      <c r="AD694" s="2"/>
      <c r="AG694" s="197">
        <f t="shared" si="273"/>
        <v>33</v>
      </c>
      <c r="AH694" s="210">
        <f t="shared" si="274"/>
        <v>0</v>
      </c>
      <c r="AJ694" s="188">
        <f t="shared" si="275"/>
        <v>0</v>
      </c>
      <c r="AK694" s="189">
        <f t="shared" si="276"/>
        <v>0</v>
      </c>
      <c r="AL694" s="189">
        <f t="shared" si="277"/>
        <v>0</v>
      </c>
      <c r="AM694" s="190">
        <f t="shared" si="278"/>
        <v>0</v>
      </c>
      <c r="AN694" s="210"/>
      <c r="AO694" s="188">
        <f t="shared" si="279"/>
        <v>0</v>
      </c>
      <c r="AP694" s="189">
        <f t="shared" si="280"/>
        <v>0</v>
      </c>
      <c r="AQ694" s="189">
        <f t="shared" si="281"/>
        <v>0</v>
      </c>
      <c r="AR694" s="190">
        <f t="shared" si="282"/>
        <v>0</v>
      </c>
      <c r="AT694" s="188">
        <f t="shared" si="283"/>
        <v>0</v>
      </c>
      <c r="AU694" s="189">
        <f t="shared" si="284"/>
        <v>0</v>
      </c>
      <c r="AV694" s="189">
        <f t="shared" si="285"/>
        <v>0</v>
      </c>
      <c r="AW694" s="190">
        <f t="shared" si="286"/>
        <v>0</v>
      </c>
      <c r="AY694" s="188">
        <f t="shared" si="287"/>
        <v>0</v>
      </c>
      <c r="AZ694" s="189">
        <f t="shared" si="288"/>
        <v>0</v>
      </c>
      <c r="BA694" s="189">
        <f t="shared" si="289"/>
        <v>0</v>
      </c>
      <c r="BB694" s="190">
        <f t="shared" si="290"/>
        <v>0</v>
      </c>
      <c r="BD694" s="188">
        <f t="shared" si="291"/>
        <v>0</v>
      </c>
      <c r="BE694" s="189">
        <f t="shared" si="292"/>
        <v>0</v>
      </c>
      <c r="BF694" s="189">
        <f t="shared" si="293"/>
        <v>0</v>
      </c>
      <c r="BG694" s="190">
        <f t="shared" si="294"/>
        <v>0</v>
      </c>
      <c r="BH694" s="210"/>
      <c r="BI694" s="188">
        <f t="shared" si="295"/>
        <v>0</v>
      </c>
      <c r="BJ694" s="189">
        <f t="shared" si="296"/>
        <v>0</v>
      </c>
      <c r="BK694" s="189">
        <f t="shared" si="297"/>
        <v>0</v>
      </c>
      <c r="BL694" s="190">
        <f t="shared" si="298"/>
        <v>0</v>
      </c>
      <c r="BM694" s="210"/>
      <c r="BN694" s="188">
        <f t="shared" si="299"/>
        <v>0</v>
      </c>
      <c r="BO694" s="189">
        <f t="shared" si="300"/>
        <v>0</v>
      </c>
      <c r="BP694" s="189">
        <f t="shared" si="301"/>
        <v>0</v>
      </c>
      <c r="BQ694" s="190">
        <f t="shared" si="302"/>
        <v>0</v>
      </c>
      <c r="BR694" s="210"/>
      <c r="BS694" s="188">
        <f t="shared" si="303"/>
        <v>0</v>
      </c>
      <c r="BT694" s="189">
        <f t="shared" si="304"/>
        <v>0</v>
      </c>
      <c r="BU694" s="189">
        <f t="shared" si="305"/>
        <v>0</v>
      </c>
      <c r="BV694" s="190">
        <f t="shared" si="306"/>
        <v>0</v>
      </c>
      <c r="BW694" s="210"/>
      <c r="BX694" s="188">
        <f t="shared" si="307"/>
        <v>0</v>
      </c>
      <c r="BY694" s="189">
        <f t="shared" si="308"/>
        <v>0</v>
      </c>
      <c r="BZ694" s="189">
        <f t="shared" si="309"/>
        <v>0</v>
      </c>
      <c r="CA694" s="190">
        <f t="shared" si="310"/>
        <v>0</v>
      </c>
      <c r="CB694" s="210"/>
      <c r="CC694" s="188">
        <f t="shared" si="311"/>
        <v>0</v>
      </c>
      <c r="CD694" s="189">
        <f t="shared" si="312"/>
        <v>0</v>
      </c>
      <c r="CE694" s="189">
        <f t="shared" si="313"/>
        <v>0</v>
      </c>
      <c r="CF694" s="190">
        <f t="shared" si="314"/>
        <v>0</v>
      </c>
      <c r="CG694" s="210"/>
      <c r="CH694" s="188">
        <f t="shared" si="315"/>
        <v>0</v>
      </c>
      <c r="CI694" s="189">
        <f t="shared" si="316"/>
        <v>0</v>
      </c>
      <c r="CJ694" s="189">
        <f t="shared" si="317"/>
        <v>0</v>
      </c>
      <c r="CK694" s="190">
        <f t="shared" si="318"/>
        <v>0</v>
      </c>
      <c r="CL694" s="210"/>
      <c r="CM694" s="192">
        <f t="shared" si="319"/>
        <v>0</v>
      </c>
      <c r="CN694" s="215">
        <f t="shared" si="320"/>
        <v>0</v>
      </c>
      <c r="CO694" s="216">
        <f t="shared" si="321"/>
        <v>0</v>
      </c>
      <c r="CP694" s="217">
        <f t="shared" si="322"/>
        <v>0</v>
      </c>
      <c r="CR694" s="192">
        <f t="shared" si="323"/>
        <v>0</v>
      </c>
      <c r="CS694" s="215">
        <f t="shared" si="324"/>
        <v>0</v>
      </c>
      <c r="CT694" s="216">
        <f t="shared" si="325"/>
        <v>0</v>
      </c>
      <c r="CU694" s="217">
        <f t="shared" si="326"/>
        <v>0</v>
      </c>
      <c r="CW694" s="192">
        <f t="shared" si="327"/>
        <v>0</v>
      </c>
      <c r="CX694" s="215">
        <f t="shared" si="328"/>
        <v>0</v>
      </c>
      <c r="CY694" s="216">
        <f t="shared" si="329"/>
        <v>0</v>
      </c>
      <c r="CZ694" s="217">
        <f t="shared" si="330"/>
        <v>0</v>
      </c>
      <c r="DB694" s="197">
        <f t="shared" si="331"/>
        <v>0</v>
      </c>
      <c r="DC694" s="19" t="str">
        <f t="shared" si="332"/>
        <v/>
      </c>
      <c r="DD694" s="197">
        <f t="shared" si="333"/>
        <v>0</v>
      </c>
      <c r="DE694"/>
      <c r="DF694" s="197">
        <f t="shared" si="334"/>
        <v>0</v>
      </c>
      <c r="DG694" s="19" t="str">
        <f t="shared" si="335"/>
        <v/>
      </c>
      <c r="DH694" s="197">
        <f t="shared" si="336"/>
        <v>0</v>
      </c>
      <c r="DJ694" s="197">
        <f t="shared" si="337"/>
        <v>0</v>
      </c>
      <c r="DK694" s="19" t="str">
        <f t="shared" si="338"/>
        <v/>
      </c>
      <c r="DL694" s="197">
        <f t="shared" si="339"/>
        <v>0</v>
      </c>
    </row>
    <row r="695" spans="1:116" ht="15" customHeight="1" thickBot="1">
      <c r="A695" s="41"/>
      <c r="B695" s="30"/>
      <c r="C695" s="63" t="s">
        <v>124</v>
      </c>
      <c r="D695" s="354" t="str">
        <f t="shared" si="269"/>
        <v/>
      </c>
      <c r="E695" s="355"/>
      <c r="F695" s="355"/>
      <c r="G695" s="355"/>
      <c r="H695" s="355"/>
      <c r="I695" s="355"/>
      <c r="J695" s="355"/>
      <c r="K695" s="355"/>
      <c r="L695" s="355"/>
      <c r="M695" s="355"/>
      <c r="N695" s="355"/>
      <c r="O695" s="356"/>
      <c r="P695" s="261" t="str">
        <f t="shared" si="270"/>
        <v/>
      </c>
      <c r="Q695" s="261" t="str">
        <f t="shared" si="271"/>
        <v/>
      </c>
      <c r="R695" s="261" t="str">
        <f t="shared" si="272"/>
        <v/>
      </c>
      <c r="S695" s="2"/>
      <c r="T695" s="2"/>
      <c r="U695" s="2"/>
      <c r="V695" s="2"/>
      <c r="W695" s="2"/>
      <c r="X695" s="2"/>
      <c r="Y695" s="2"/>
      <c r="Z695" s="2"/>
      <c r="AA695" s="2"/>
      <c r="AB695" s="2"/>
      <c r="AC695" s="2"/>
      <c r="AD695" s="2"/>
      <c r="AG695" s="197">
        <f t="shared" si="273"/>
        <v>33</v>
      </c>
      <c r="AH695" s="210">
        <f t="shared" si="274"/>
        <v>0</v>
      </c>
      <c r="AJ695" s="188">
        <f t="shared" si="275"/>
        <v>0</v>
      </c>
      <c r="AK695" s="189">
        <f t="shared" si="276"/>
        <v>0</v>
      </c>
      <c r="AL695" s="189">
        <f t="shared" si="277"/>
        <v>0</v>
      </c>
      <c r="AM695" s="190">
        <f t="shared" si="278"/>
        <v>0</v>
      </c>
      <c r="AN695" s="210"/>
      <c r="AO695" s="188">
        <f t="shared" si="279"/>
        <v>0</v>
      </c>
      <c r="AP695" s="189">
        <f t="shared" si="280"/>
        <v>0</v>
      </c>
      <c r="AQ695" s="189">
        <f t="shared" si="281"/>
        <v>0</v>
      </c>
      <c r="AR695" s="190">
        <f t="shared" si="282"/>
        <v>0</v>
      </c>
      <c r="AT695" s="188">
        <f t="shared" si="283"/>
        <v>0</v>
      </c>
      <c r="AU695" s="189">
        <f t="shared" si="284"/>
        <v>0</v>
      </c>
      <c r="AV695" s="189">
        <f t="shared" si="285"/>
        <v>0</v>
      </c>
      <c r="AW695" s="190">
        <f t="shared" si="286"/>
        <v>0</v>
      </c>
      <c r="AY695" s="188">
        <f t="shared" si="287"/>
        <v>0</v>
      </c>
      <c r="AZ695" s="189">
        <f t="shared" si="288"/>
        <v>0</v>
      </c>
      <c r="BA695" s="189">
        <f t="shared" si="289"/>
        <v>0</v>
      </c>
      <c r="BB695" s="190">
        <f t="shared" si="290"/>
        <v>0</v>
      </c>
      <c r="BD695" s="188">
        <f t="shared" si="291"/>
        <v>0</v>
      </c>
      <c r="BE695" s="189">
        <f t="shared" si="292"/>
        <v>0</v>
      </c>
      <c r="BF695" s="189">
        <f t="shared" si="293"/>
        <v>0</v>
      </c>
      <c r="BG695" s="190">
        <f t="shared" si="294"/>
        <v>0</v>
      </c>
      <c r="BH695" s="210"/>
      <c r="BI695" s="188">
        <f t="shared" si="295"/>
        <v>0</v>
      </c>
      <c r="BJ695" s="189">
        <f t="shared" si="296"/>
        <v>0</v>
      </c>
      <c r="BK695" s="189">
        <f t="shared" si="297"/>
        <v>0</v>
      </c>
      <c r="BL695" s="190">
        <f t="shared" si="298"/>
        <v>0</v>
      </c>
      <c r="BM695" s="210"/>
      <c r="BN695" s="188">
        <f t="shared" si="299"/>
        <v>0</v>
      </c>
      <c r="BO695" s="189">
        <f t="shared" si="300"/>
        <v>0</v>
      </c>
      <c r="BP695" s="189">
        <f t="shared" si="301"/>
        <v>0</v>
      </c>
      <c r="BQ695" s="190">
        <f t="shared" si="302"/>
        <v>0</v>
      </c>
      <c r="BR695" s="210"/>
      <c r="BS695" s="188">
        <f t="shared" si="303"/>
        <v>0</v>
      </c>
      <c r="BT695" s="189">
        <f t="shared" si="304"/>
        <v>0</v>
      </c>
      <c r="BU695" s="189">
        <f t="shared" si="305"/>
        <v>0</v>
      </c>
      <c r="BV695" s="190">
        <f t="shared" si="306"/>
        <v>0</v>
      </c>
      <c r="BW695" s="210"/>
      <c r="BX695" s="188">
        <f t="shared" si="307"/>
        <v>0</v>
      </c>
      <c r="BY695" s="189">
        <f t="shared" si="308"/>
        <v>0</v>
      </c>
      <c r="BZ695" s="189">
        <f t="shared" si="309"/>
        <v>0</v>
      </c>
      <c r="CA695" s="190">
        <f t="shared" si="310"/>
        <v>0</v>
      </c>
      <c r="CB695" s="210"/>
      <c r="CC695" s="188">
        <f t="shared" si="311"/>
        <v>0</v>
      </c>
      <c r="CD695" s="189">
        <f t="shared" si="312"/>
        <v>0</v>
      </c>
      <c r="CE695" s="189">
        <f t="shared" si="313"/>
        <v>0</v>
      </c>
      <c r="CF695" s="190">
        <f t="shared" si="314"/>
        <v>0</v>
      </c>
      <c r="CG695" s="210"/>
      <c r="CH695" s="188">
        <f t="shared" si="315"/>
        <v>0</v>
      </c>
      <c r="CI695" s="189">
        <f t="shared" si="316"/>
        <v>0</v>
      </c>
      <c r="CJ695" s="189">
        <f t="shared" si="317"/>
        <v>0</v>
      </c>
      <c r="CK695" s="190">
        <f t="shared" si="318"/>
        <v>0</v>
      </c>
      <c r="CL695" s="210"/>
      <c r="CM695" s="192">
        <f t="shared" si="319"/>
        <v>0</v>
      </c>
      <c r="CN695" s="215">
        <f t="shared" si="320"/>
        <v>0</v>
      </c>
      <c r="CO695" s="216">
        <f t="shared" si="321"/>
        <v>0</v>
      </c>
      <c r="CP695" s="217">
        <f t="shared" si="322"/>
        <v>0</v>
      </c>
      <c r="CR695" s="192">
        <f t="shared" si="323"/>
        <v>0</v>
      </c>
      <c r="CS695" s="215">
        <f t="shared" si="324"/>
        <v>0</v>
      </c>
      <c r="CT695" s="216">
        <f t="shared" si="325"/>
        <v>0</v>
      </c>
      <c r="CU695" s="217">
        <f t="shared" si="326"/>
        <v>0</v>
      </c>
      <c r="CW695" s="192">
        <f t="shared" si="327"/>
        <v>0</v>
      </c>
      <c r="CX695" s="215">
        <f t="shared" si="328"/>
        <v>0</v>
      </c>
      <c r="CY695" s="216">
        <f t="shared" si="329"/>
        <v>0</v>
      </c>
      <c r="CZ695" s="217">
        <f t="shared" si="330"/>
        <v>0</v>
      </c>
      <c r="DB695" s="197">
        <f t="shared" si="331"/>
        <v>0</v>
      </c>
      <c r="DC695" s="19" t="str">
        <f t="shared" si="332"/>
        <v/>
      </c>
      <c r="DD695" s="197">
        <f t="shared" si="333"/>
        <v>0</v>
      </c>
      <c r="DE695"/>
      <c r="DF695" s="197">
        <f t="shared" si="334"/>
        <v>0</v>
      </c>
      <c r="DG695" s="19" t="str">
        <f t="shared" si="335"/>
        <v/>
      </c>
      <c r="DH695" s="197">
        <f t="shared" si="336"/>
        <v>0</v>
      </c>
      <c r="DJ695" s="197">
        <f t="shared" si="337"/>
        <v>0</v>
      </c>
      <c r="DK695" s="19" t="str">
        <f t="shared" si="338"/>
        <v/>
      </c>
      <c r="DL695" s="197">
        <f t="shared" si="339"/>
        <v>0</v>
      </c>
    </row>
    <row r="696" spans="1:116" ht="15" customHeight="1" thickBot="1">
      <c r="A696" s="41"/>
      <c r="B696" s="30"/>
      <c r="C696" s="63" t="s">
        <v>125</v>
      </c>
      <c r="D696" s="354" t="str">
        <f t="shared" si="269"/>
        <v/>
      </c>
      <c r="E696" s="355"/>
      <c r="F696" s="355"/>
      <c r="G696" s="355"/>
      <c r="H696" s="355"/>
      <c r="I696" s="355"/>
      <c r="J696" s="355"/>
      <c r="K696" s="355"/>
      <c r="L696" s="355"/>
      <c r="M696" s="355"/>
      <c r="N696" s="355"/>
      <c r="O696" s="356"/>
      <c r="P696" s="261" t="str">
        <f t="shared" si="270"/>
        <v/>
      </c>
      <c r="Q696" s="261" t="str">
        <f t="shared" si="271"/>
        <v/>
      </c>
      <c r="R696" s="261" t="str">
        <f t="shared" si="272"/>
        <v/>
      </c>
      <c r="S696" s="2"/>
      <c r="T696" s="2"/>
      <c r="U696" s="2"/>
      <c r="V696" s="2"/>
      <c r="W696" s="2"/>
      <c r="X696" s="2"/>
      <c r="Y696" s="2"/>
      <c r="Z696" s="2"/>
      <c r="AA696" s="2"/>
      <c r="AB696" s="2"/>
      <c r="AC696" s="2"/>
      <c r="AD696" s="2"/>
      <c r="AG696" s="197">
        <f t="shared" si="273"/>
        <v>33</v>
      </c>
      <c r="AH696" s="210">
        <f t="shared" si="274"/>
        <v>0</v>
      </c>
      <c r="AJ696" s="188">
        <f t="shared" si="275"/>
        <v>0</v>
      </c>
      <c r="AK696" s="189">
        <f t="shared" si="276"/>
        <v>0</v>
      </c>
      <c r="AL696" s="189">
        <f t="shared" si="277"/>
        <v>0</v>
      </c>
      <c r="AM696" s="190">
        <f t="shared" si="278"/>
        <v>0</v>
      </c>
      <c r="AN696" s="210"/>
      <c r="AO696" s="188">
        <f t="shared" si="279"/>
        <v>0</v>
      </c>
      <c r="AP696" s="189">
        <f t="shared" si="280"/>
        <v>0</v>
      </c>
      <c r="AQ696" s="189">
        <f t="shared" si="281"/>
        <v>0</v>
      </c>
      <c r="AR696" s="190">
        <f t="shared" si="282"/>
        <v>0</v>
      </c>
      <c r="AT696" s="188">
        <f t="shared" si="283"/>
        <v>0</v>
      </c>
      <c r="AU696" s="189">
        <f t="shared" si="284"/>
        <v>0</v>
      </c>
      <c r="AV696" s="189">
        <f t="shared" si="285"/>
        <v>0</v>
      </c>
      <c r="AW696" s="190">
        <f t="shared" si="286"/>
        <v>0</v>
      </c>
      <c r="AY696" s="188">
        <f t="shared" si="287"/>
        <v>0</v>
      </c>
      <c r="AZ696" s="189">
        <f t="shared" si="288"/>
        <v>0</v>
      </c>
      <c r="BA696" s="189">
        <f t="shared" si="289"/>
        <v>0</v>
      </c>
      <c r="BB696" s="190">
        <f t="shared" si="290"/>
        <v>0</v>
      </c>
      <c r="BD696" s="188">
        <f t="shared" si="291"/>
        <v>0</v>
      </c>
      <c r="BE696" s="189">
        <f t="shared" si="292"/>
        <v>0</v>
      </c>
      <c r="BF696" s="189">
        <f t="shared" si="293"/>
        <v>0</v>
      </c>
      <c r="BG696" s="190">
        <f t="shared" si="294"/>
        <v>0</v>
      </c>
      <c r="BH696" s="210"/>
      <c r="BI696" s="188">
        <f t="shared" si="295"/>
        <v>0</v>
      </c>
      <c r="BJ696" s="189">
        <f t="shared" si="296"/>
        <v>0</v>
      </c>
      <c r="BK696" s="189">
        <f t="shared" si="297"/>
        <v>0</v>
      </c>
      <c r="BL696" s="190">
        <f t="shared" si="298"/>
        <v>0</v>
      </c>
      <c r="BM696" s="210"/>
      <c r="BN696" s="188">
        <f t="shared" si="299"/>
        <v>0</v>
      </c>
      <c r="BO696" s="189">
        <f t="shared" si="300"/>
        <v>0</v>
      </c>
      <c r="BP696" s="189">
        <f t="shared" si="301"/>
        <v>0</v>
      </c>
      <c r="BQ696" s="190">
        <f t="shared" si="302"/>
        <v>0</v>
      </c>
      <c r="BR696" s="210"/>
      <c r="BS696" s="188">
        <f t="shared" si="303"/>
        <v>0</v>
      </c>
      <c r="BT696" s="189">
        <f t="shared" si="304"/>
        <v>0</v>
      </c>
      <c r="BU696" s="189">
        <f t="shared" si="305"/>
        <v>0</v>
      </c>
      <c r="BV696" s="190">
        <f t="shared" si="306"/>
        <v>0</v>
      </c>
      <c r="BW696" s="210"/>
      <c r="BX696" s="188">
        <f t="shared" si="307"/>
        <v>0</v>
      </c>
      <c r="BY696" s="189">
        <f t="shared" si="308"/>
        <v>0</v>
      </c>
      <c r="BZ696" s="189">
        <f t="shared" si="309"/>
        <v>0</v>
      </c>
      <c r="CA696" s="190">
        <f t="shared" si="310"/>
        <v>0</v>
      </c>
      <c r="CB696" s="210"/>
      <c r="CC696" s="188">
        <f t="shared" si="311"/>
        <v>0</v>
      </c>
      <c r="CD696" s="189">
        <f t="shared" si="312"/>
        <v>0</v>
      </c>
      <c r="CE696" s="189">
        <f t="shared" si="313"/>
        <v>0</v>
      </c>
      <c r="CF696" s="190">
        <f t="shared" si="314"/>
        <v>0</v>
      </c>
      <c r="CG696" s="210"/>
      <c r="CH696" s="188">
        <f t="shared" si="315"/>
        <v>0</v>
      </c>
      <c r="CI696" s="189">
        <f t="shared" si="316"/>
        <v>0</v>
      </c>
      <c r="CJ696" s="189">
        <f t="shared" si="317"/>
        <v>0</v>
      </c>
      <c r="CK696" s="190">
        <f t="shared" si="318"/>
        <v>0</v>
      </c>
      <c r="CL696" s="210"/>
      <c r="CM696" s="192">
        <f t="shared" si="319"/>
        <v>0</v>
      </c>
      <c r="CN696" s="215">
        <f t="shared" si="320"/>
        <v>0</v>
      </c>
      <c r="CO696" s="216">
        <f t="shared" si="321"/>
        <v>0</v>
      </c>
      <c r="CP696" s="217">
        <f t="shared" si="322"/>
        <v>0</v>
      </c>
      <c r="CR696" s="192">
        <f t="shared" si="323"/>
        <v>0</v>
      </c>
      <c r="CS696" s="215">
        <f t="shared" si="324"/>
        <v>0</v>
      </c>
      <c r="CT696" s="216">
        <f t="shared" si="325"/>
        <v>0</v>
      </c>
      <c r="CU696" s="217">
        <f t="shared" si="326"/>
        <v>0</v>
      </c>
      <c r="CW696" s="192">
        <f t="shared" si="327"/>
        <v>0</v>
      </c>
      <c r="CX696" s="215">
        <f t="shared" si="328"/>
        <v>0</v>
      </c>
      <c r="CY696" s="216">
        <f t="shared" si="329"/>
        <v>0</v>
      </c>
      <c r="CZ696" s="217">
        <f t="shared" si="330"/>
        <v>0</v>
      </c>
      <c r="DB696" s="197">
        <f t="shared" si="331"/>
        <v>0</v>
      </c>
      <c r="DC696" s="19" t="str">
        <f t="shared" si="332"/>
        <v/>
      </c>
      <c r="DD696" s="197">
        <f t="shared" si="333"/>
        <v>0</v>
      </c>
      <c r="DE696"/>
      <c r="DF696" s="197">
        <f t="shared" si="334"/>
        <v>0</v>
      </c>
      <c r="DG696" s="19" t="str">
        <f t="shared" si="335"/>
        <v/>
      </c>
      <c r="DH696" s="197">
        <f t="shared" si="336"/>
        <v>0</v>
      </c>
      <c r="DJ696" s="197">
        <f t="shared" si="337"/>
        <v>0</v>
      </c>
      <c r="DK696" s="19" t="str">
        <f t="shared" si="338"/>
        <v/>
      </c>
      <c r="DL696" s="197">
        <f t="shared" si="339"/>
        <v>0</v>
      </c>
    </row>
    <row r="697" spans="1:116" ht="15" customHeight="1" thickBot="1">
      <c r="A697" s="41"/>
      <c r="B697" s="30"/>
      <c r="C697" s="63" t="s">
        <v>126</v>
      </c>
      <c r="D697" s="354" t="str">
        <f t="shared" si="269"/>
        <v/>
      </c>
      <c r="E697" s="355"/>
      <c r="F697" s="355"/>
      <c r="G697" s="355"/>
      <c r="H697" s="355"/>
      <c r="I697" s="355"/>
      <c r="J697" s="355"/>
      <c r="K697" s="355"/>
      <c r="L697" s="355"/>
      <c r="M697" s="355"/>
      <c r="N697" s="355"/>
      <c r="O697" s="356"/>
      <c r="P697" s="261" t="str">
        <f t="shared" si="270"/>
        <v/>
      </c>
      <c r="Q697" s="261" t="str">
        <f t="shared" si="271"/>
        <v/>
      </c>
      <c r="R697" s="261" t="str">
        <f t="shared" si="272"/>
        <v/>
      </c>
      <c r="S697" s="2"/>
      <c r="T697" s="2"/>
      <c r="U697" s="2"/>
      <c r="V697" s="2"/>
      <c r="W697" s="2"/>
      <c r="X697" s="2"/>
      <c r="Y697" s="2"/>
      <c r="Z697" s="2"/>
      <c r="AA697" s="2"/>
      <c r="AB697" s="2"/>
      <c r="AC697" s="2"/>
      <c r="AD697" s="2"/>
      <c r="AG697" s="197">
        <f t="shared" si="273"/>
        <v>33</v>
      </c>
      <c r="AH697" s="210">
        <f t="shared" si="274"/>
        <v>0</v>
      </c>
      <c r="AJ697" s="188">
        <f t="shared" si="275"/>
        <v>0</v>
      </c>
      <c r="AK697" s="189">
        <f t="shared" si="276"/>
        <v>0</v>
      </c>
      <c r="AL697" s="189">
        <f t="shared" si="277"/>
        <v>0</v>
      </c>
      <c r="AM697" s="190">
        <f t="shared" si="278"/>
        <v>0</v>
      </c>
      <c r="AN697" s="210"/>
      <c r="AO697" s="188">
        <f t="shared" si="279"/>
        <v>0</v>
      </c>
      <c r="AP697" s="189">
        <f t="shared" si="280"/>
        <v>0</v>
      </c>
      <c r="AQ697" s="189">
        <f t="shared" si="281"/>
        <v>0</v>
      </c>
      <c r="AR697" s="190">
        <f t="shared" si="282"/>
        <v>0</v>
      </c>
      <c r="AT697" s="188">
        <f t="shared" si="283"/>
        <v>0</v>
      </c>
      <c r="AU697" s="189">
        <f t="shared" si="284"/>
        <v>0</v>
      </c>
      <c r="AV697" s="189">
        <f t="shared" si="285"/>
        <v>0</v>
      </c>
      <c r="AW697" s="190">
        <f t="shared" si="286"/>
        <v>0</v>
      </c>
      <c r="AY697" s="188">
        <f t="shared" si="287"/>
        <v>0</v>
      </c>
      <c r="AZ697" s="189">
        <f t="shared" si="288"/>
        <v>0</v>
      </c>
      <c r="BA697" s="189">
        <f t="shared" si="289"/>
        <v>0</v>
      </c>
      <c r="BB697" s="190">
        <f t="shared" si="290"/>
        <v>0</v>
      </c>
      <c r="BD697" s="188">
        <f t="shared" si="291"/>
        <v>0</v>
      </c>
      <c r="BE697" s="189">
        <f t="shared" si="292"/>
        <v>0</v>
      </c>
      <c r="BF697" s="189">
        <f t="shared" si="293"/>
        <v>0</v>
      </c>
      <c r="BG697" s="190">
        <f t="shared" si="294"/>
        <v>0</v>
      </c>
      <c r="BH697" s="210"/>
      <c r="BI697" s="188">
        <f t="shared" si="295"/>
        <v>0</v>
      </c>
      <c r="BJ697" s="189">
        <f t="shared" si="296"/>
        <v>0</v>
      </c>
      <c r="BK697" s="189">
        <f t="shared" si="297"/>
        <v>0</v>
      </c>
      <c r="BL697" s="190">
        <f t="shared" si="298"/>
        <v>0</v>
      </c>
      <c r="BM697" s="210"/>
      <c r="BN697" s="188">
        <f t="shared" si="299"/>
        <v>0</v>
      </c>
      <c r="BO697" s="189">
        <f t="shared" si="300"/>
        <v>0</v>
      </c>
      <c r="BP697" s="189">
        <f t="shared" si="301"/>
        <v>0</v>
      </c>
      <c r="BQ697" s="190">
        <f t="shared" si="302"/>
        <v>0</v>
      </c>
      <c r="BR697" s="210"/>
      <c r="BS697" s="188">
        <f t="shared" si="303"/>
        <v>0</v>
      </c>
      <c r="BT697" s="189">
        <f t="shared" si="304"/>
        <v>0</v>
      </c>
      <c r="BU697" s="189">
        <f t="shared" si="305"/>
        <v>0</v>
      </c>
      <c r="BV697" s="190">
        <f t="shared" si="306"/>
        <v>0</v>
      </c>
      <c r="BW697" s="210"/>
      <c r="BX697" s="188">
        <f t="shared" si="307"/>
        <v>0</v>
      </c>
      <c r="BY697" s="189">
        <f t="shared" si="308"/>
        <v>0</v>
      </c>
      <c r="BZ697" s="189">
        <f t="shared" si="309"/>
        <v>0</v>
      </c>
      <c r="CA697" s="190">
        <f t="shared" si="310"/>
        <v>0</v>
      </c>
      <c r="CB697" s="210"/>
      <c r="CC697" s="188">
        <f t="shared" si="311"/>
        <v>0</v>
      </c>
      <c r="CD697" s="189">
        <f t="shared" si="312"/>
        <v>0</v>
      </c>
      <c r="CE697" s="189">
        <f t="shared" si="313"/>
        <v>0</v>
      </c>
      <c r="CF697" s="190">
        <f t="shared" si="314"/>
        <v>0</v>
      </c>
      <c r="CG697" s="210"/>
      <c r="CH697" s="188">
        <f t="shared" si="315"/>
        <v>0</v>
      </c>
      <c r="CI697" s="189">
        <f t="shared" si="316"/>
        <v>0</v>
      </c>
      <c r="CJ697" s="189">
        <f t="shared" si="317"/>
        <v>0</v>
      </c>
      <c r="CK697" s="190">
        <f t="shared" si="318"/>
        <v>0</v>
      </c>
      <c r="CL697" s="210"/>
      <c r="CM697" s="192">
        <f t="shared" si="319"/>
        <v>0</v>
      </c>
      <c r="CN697" s="215">
        <f t="shared" si="320"/>
        <v>0</v>
      </c>
      <c r="CO697" s="216">
        <f t="shared" si="321"/>
        <v>0</v>
      </c>
      <c r="CP697" s="217">
        <f t="shared" si="322"/>
        <v>0</v>
      </c>
      <c r="CR697" s="192">
        <f t="shared" si="323"/>
        <v>0</v>
      </c>
      <c r="CS697" s="215">
        <f t="shared" si="324"/>
        <v>0</v>
      </c>
      <c r="CT697" s="216">
        <f t="shared" si="325"/>
        <v>0</v>
      </c>
      <c r="CU697" s="217">
        <f t="shared" si="326"/>
        <v>0</v>
      </c>
      <c r="CW697" s="192">
        <f t="shared" si="327"/>
        <v>0</v>
      </c>
      <c r="CX697" s="215">
        <f t="shared" si="328"/>
        <v>0</v>
      </c>
      <c r="CY697" s="216">
        <f t="shared" si="329"/>
        <v>0</v>
      </c>
      <c r="CZ697" s="217">
        <f t="shared" si="330"/>
        <v>0</v>
      </c>
      <c r="DB697" s="197">
        <f t="shared" si="331"/>
        <v>0</v>
      </c>
      <c r="DC697" s="19" t="str">
        <f t="shared" si="332"/>
        <v/>
      </c>
      <c r="DD697" s="197">
        <f t="shared" si="333"/>
        <v>0</v>
      </c>
      <c r="DE697"/>
      <c r="DF697" s="197">
        <f t="shared" si="334"/>
        <v>0</v>
      </c>
      <c r="DG697" s="19" t="str">
        <f t="shared" si="335"/>
        <v/>
      </c>
      <c r="DH697" s="197">
        <f t="shared" si="336"/>
        <v>0</v>
      </c>
      <c r="DJ697" s="197">
        <f t="shared" si="337"/>
        <v>0</v>
      </c>
      <c r="DK697" s="19" t="str">
        <f t="shared" si="338"/>
        <v/>
      </c>
      <c r="DL697" s="197">
        <f t="shared" si="339"/>
        <v>0</v>
      </c>
    </row>
    <row r="698" spans="1:116" ht="15" customHeight="1" thickBot="1">
      <c r="A698" s="41"/>
      <c r="B698" s="30"/>
      <c r="C698" s="63" t="s">
        <v>127</v>
      </c>
      <c r="D698" s="354" t="str">
        <f t="shared" si="269"/>
        <v/>
      </c>
      <c r="E698" s="355"/>
      <c r="F698" s="355"/>
      <c r="G698" s="355"/>
      <c r="H698" s="355"/>
      <c r="I698" s="355"/>
      <c r="J698" s="355"/>
      <c r="K698" s="355"/>
      <c r="L698" s="355"/>
      <c r="M698" s="355"/>
      <c r="N698" s="355"/>
      <c r="O698" s="356"/>
      <c r="P698" s="261" t="str">
        <f t="shared" si="270"/>
        <v/>
      </c>
      <c r="Q698" s="261" t="str">
        <f t="shared" si="271"/>
        <v/>
      </c>
      <c r="R698" s="261" t="str">
        <f t="shared" si="272"/>
        <v/>
      </c>
      <c r="S698" s="2"/>
      <c r="T698" s="2"/>
      <c r="U698" s="2"/>
      <c r="V698" s="2"/>
      <c r="W698" s="2"/>
      <c r="X698" s="2"/>
      <c r="Y698" s="2"/>
      <c r="Z698" s="2"/>
      <c r="AA698" s="2"/>
      <c r="AB698" s="2"/>
      <c r="AC698" s="2"/>
      <c r="AD698" s="2"/>
      <c r="AG698" s="197">
        <f t="shared" si="273"/>
        <v>33</v>
      </c>
      <c r="AH698" s="210">
        <f t="shared" si="274"/>
        <v>0</v>
      </c>
      <c r="AJ698" s="188">
        <f t="shared" si="275"/>
        <v>0</v>
      </c>
      <c r="AK698" s="189">
        <f t="shared" si="276"/>
        <v>0</v>
      </c>
      <c r="AL698" s="189">
        <f t="shared" si="277"/>
        <v>0</v>
      </c>
      <c r="AM698" s="190">
        <f t="shared" si="278"/>
        <v>0</v>
      </c>
      <c r="AN698" s="210"/>
      <c r="AO698" s="188">
        <f t="shared" si="279"/>
        <v>0</v>
      </c>
      <c r="AP698" s="189">
        <f t="shared" si="280"/>
        <v>0</v>
      </c>
      <c r="AQ698" s="189">
        <f t="shared" si="281"/>
        <v>0</v>
      </c>
      <c r="AR698" s="190">
        <f t="shared" si="282"/>
        <v>0</v>
      </c>
      <c r="AT698" s="188">
        <f t="shared" si="283"/>
        <v>0</v>
      </c>
      <c r="AU698" s="189">
        <f t="shared" si="284"/>
        <v>0</v>
      </c>
      <c r="AV698" s="189">
        <f t="shared" si="285"/>
        <v>0</v>
      </c>
      <c r="AW698" s="190">
        <f t="shared" si="286"/>
        <v>0</v>
      </c>
      <c r="AY698" s="188">
        <f t="shared" si="287"/>
        <v>0</v>
      </c>
      <c r="AZ698" s="189">
        <f t="shared" si="288"/>
        <v>0</v>
      </c>
      <c r="BA698" s="189">
        <f t="shared" si="289"/>
        <v>0</v>
      </c>
      <c r="BB698" s="190">
        <f t="shared" si="290"/>
        <v>0</v>
      </c>
      <c r="BD698" s="188">
        <f t="shared" si="291"/>
        <v>0</v>
      </c>
      <c r="BE698" s="189">
        <f t="shared" si="292"/>
        <v>0</v>
      </c>
      <c r="BF698" s="189">
        <f t="shared" si="293"/>
        <v>0</v>
      </c>
      <c r="BG698" s="190">
        <f t="shared" si="294"/>
        <v>0</v>
      </c>
      <c r="BH698" s="210"/>
      <c r="BI698" s="188">
        <f t="shared" si="295"/>
        <v>0</v>
      </c>
      <c r="BJ698" s="189">
        <f t="shared" si="296"/>
        <v>0</v>
      </c>
      <c r="BK698" s="189">
        <f t="shared" si="297"/>
        <v>0</v>
      </c>
      <c r="BL698" s="190">
        <f t="shared" si="298"/>
        <v>0</v>
      </c>
      <c r="BM698" s="210"/>
      <c r="BN698" s="188">
        <f t="shared" si="299"/>
        <v>0</v>
      </c>
      <c r="BO698" s="189">
        <f t="shared" si="300"/>
        <v>0</v>
      </c>
      <c r="BP698" s="189">
        <f t="shared" si="301"/>
        <v>0</v>
      </c>
      <c r="BQ698" s="190">
        <f t="shared" si="302"/>
        <v>0</v>
      </c>
      <c r="BR698" s="210"/>
      <c r="BS698" s="188">
        <f t="shared" si="303"/>
        <v>0</v>
      </c>
      <c r="BT698" s="189">
        <f t="shared" si="304"/>
        <v>0</v>
      </c>
      <c r="BU698" s="189">
        <f t="shared" si="305"/>
        <v>0</v>
      </c>
      <c r="BV698" s="190">
        <f t="shared" si="306"/>
        <v>0</v>
      </c>
      <c r="BW698" s="210"/>
      <c r="BX698" s="188">
        <f t="shared" si="307"/>
        <v>0</v>
      </c>
      <c r="BY698" s="189">
        <f t="shared" si="308"/>
        <v>0</v>
      </c>
      <c r="BZ698" s="189">
        <f t="shared" si="309"/>
        <v>0</v>
      </c>
      <c r="CA698" s="190">
        <f t="shared" si="310"/>
        <v>0</v>
      </c>
      <c r="CB698" s="210"/>
      <c r="CC698" s="188">
        <f t="shared" si="311"/>
        <v>0</v>
      </c>
      <c r="CD698" s="189">
        <f t="shared" si="312"/>
        <v>0</v>
      </c>
      <c r="CE698" s="189">
        <f t="shared" si="313"/>
        <v>0</v>
      </c>
      <c r="CF698" s="190">
        <f t="shared" si="314"/>
        <v>0</v>
      </c>
      <c r="CG698" s="210"/>
      <c r="CH698" s="188">
        <f t="shared" si="315"/>
        <v>0</v>
      </c>
      <c r="CI698" s="189">
        <f t="shared" si="316"/>
        <v>0</v>
      </c>
      <c r="CJ698" s="189">
        <f t="shared" si="317"/>
        <v>0</v>
      </c>
      <c r="CK698" s="190">
        <f t="shared" si="318"/>
        <v>0</v>
      </c>
      <c r="CL698" s="210"/>
      <c r="CM698" s="192">
        <f t="shared" si="319"/>
        <v>0</v>
      </c>
      <c r="CN698" s="215">
        <f t="shared" si="320"/>
        <v>0</v>
      </c>
      <c r="CO698" s="216">
        <f t="shared" si="321"/>
        <v>0</v>
      </c>
      <c r="CP698" s="217">
        <f t="shared" si="322"/>
        <v>0</v>
      </c>
      <c r="CR698" s="192">
        <f t="shared" si="323"/>
        <v>0</v>
      </c>
      <c r="CS698" s="215">
        <f t="shared" si="324"/>
        <v>0</v>
      </c>
      <c r="CT698" s="216">
        <f t="shared" si="325"/>
        <v>0</v>
      </c>
      <c r="CU698" s="217">
        <f t="shared" si="326"/>
        <v>0</v>
      </c>
      <c r="CW698" s="192">
        <f t="shared" si="327"/>
        <v>0</v>
      </c>
      <c r="CX698" s="215">
        <f t="shared" si="328"/>
        <v>0</v>
      </c>
      <c r="CY698" s="216">
        <f t="shared" si="329"/>
        <v>0</v>
      </c>
      <c r="CZ698" s="217">
        <f t="shared" si="330"/>
        <v>0</v>
      </c>
      <c r="DB698" s="197">
        <f t="shared" si="331"/>
        <v>0</v>
      </c>
      <c r="DC698" s="19" t="str">
        <f t="shared" si="332"/>
        <v/>
      </c>
      <c r="DD698" s="197">
        <f t="shared" si="333"/>
        <v>0</v>
      </c>
      <c r="DE698"/>
      <c r="DF698" s="197">
        <f t="shared" si="334"/>
        <v>0</v>
      </c>
      <c r="DG698" s="19" t="str">
        <f t="shared" si="335"/>
        <v/>
      </c>
      <c r="DH698" s="197">
        <f t="shared" si="336"/>
        <v>0</v>
      </c>
      <c r="DJ698" s="197">
        <f t="shared" si="337"/>
        <v>0</v>
      </c>
      <c r="DK698" s="19" t="str">
        <f t="shared" si="338"/>
        <v/>
      </c>
      <c r="DL698" s="197">
        <f t="shared" si="339"/>
        <v>0</v>
      </c>
    </row>
    <row r="699" spans="1:116" ht="15" customHeight="1" thickBot="1">
      <c r="A699" s="41"/>
      <c r="B699" s="30"/>
      <c r="C699" s="63" t="s">
        <v>128</v>
      </c>
      <c r="D699" s="354" t="str">
        <f t="shared" si="269"/>
        <v/>
      </c>
      <c r="E699" s="355"/>
      <c r="F699" s="355"/>
      <c r="G699" s="355"/>
      <c r="H699" s="355"/>
      <c r="I699" s="355"/>
      <c r="J699" s="355"/>
      <c r="K699" s="355"/>
      <c r="L699" s="355"/>
      <c r="M699" s="355"/>
      <c r="N699" s="355"/>
      <c r="O699" s="356"/>
      <c r="P699" s="261" t="str">
        <f t="shared" si="270"/>
        <v/>
      </c>
      <c r="Q699" s="261" t="str">
        <f t="shared" si="271"/>
        <v/>
      </c>
      <c r="R699" s="261" t="str">
        <f t="shared" si="272"/>
        <v/>
      </c>
      <c r="S699" s="2"/>
      <c r="T699" s="2"/>
      <c r="U699" s="2"/>
      <c r="V699" s="2"/>
      <c r="W699" s="2"/>
      <c r="X699" s="2"/>
      <c r="Y699" s="2"/>
      <c r="Z699" s="2"/>
      <c r="AA699" s="2"/>
      <c r="AB699" s="2"/>
      <c r="AC699" s="2"/>
      <c r="AD699" s="2"/>
      <c r="AG699" s="197">
        <f t="shared" si="273"/>
        <v>33</v>
      </c>
      <c r="AH699" s="210">
        <f t="shared" si="274"/>
        <v>0</v>
      </c>
      <c r="AJ699" s="188">
        <f t="shared" si="275"/>
        <v>0</v>
      </c>
      <c r="AK699" s="189">
        <f t="shared" si="276"/>
        <v>0</v>
      </c>
      <c r="AL699" s="189">
        <f t="shared" si="277"/>
        <v>0</v>
      </c>
      <c r="AM699" s="190">
        <f t="shared" si="278"/>
        <v>0</v>
      </c>
      <c r="AN699" s="210"/>
      <c r="AO699" s="188">
        <f t="shared" si="279"/>
        <v>0</v>
      </c>
      <c r="AP699" s="189">
        <f t="shared" si="280"/>
        <v>0</v>
      </c>
      <c r="AQ699" s="189">
        <f t="shared" si="281"/>
        <v>0</v>
      </c>
      <c r="AR699" s="190">
        <f t="shared" si="282"/>
        <v>0</v>
      </c>
      <c r="AT699" s="188">
        <f t="shared" si="283"/>
        <v>0</v>
      </c>
      <c r="AU699" s="189">
        <f t="shared" si="284"/>
        <v>0</v>
      </c>
      <c r="AV699" s="189">
        <f t="shared" si="285"/>
        <v>0</v>
      </c>
      <c r="AW699" s="190">
        <f t="shared" si="286"/>
        <v>0</v>
      </c>
      <c r="AY699" s="188">
        <f t="shared" si="287"/>
        <v>0</v>
      </c>
      <c r="AZ699" s="189">
        <f t="shared" si="288"/>
        <v>0</v>
      </c>
      <c r="BA699" s="189">
        <f t="shared" si="289"/>
        <v>0</v>
      </c>
      <c r="BB699" s="190">
        <f t="shared" si="290"/>
        <v>0</v>
      </c>
      <c r="BD699" s="188">
        <f t="shared" si="291"/>
        <v>0</v>
      </c>
      <c r="BE699" s="189">
        <f t="shared" si="292"/>
        <v>0</v>
      </c>
      <c r="BF699" s="189">
        <f t="shared" si="293"/>
        <v>0</v>
      </c>
      <c r="BG699" s="190">
        <f t="shared" si="294"/>
        <v>0</v>
      </c>
      <c r="BH699" s="210"/>
      <c r="BI699" s="188">
        <f t="shared" si="295"/>
        <v>0</v>
      </c>
      <c r="BJ699" s="189">
        <f t="shared" si="296"/>
        <v>0</v>
      </c>
      <c r="BK699" s="189">
        <f t="shared" si="297"/>
        <v>0</v>
      </c>
      <c r="BL699" s="190">
        <f t="shared" si="298"/>
        <v>0</v>
      </c>
      <c r="BM699" s="210"/>
      <c r="BN699" s="188">
        <f t="shared" si="299"/>
        <v>0</v>
      </c>
      <c r="BO699" s="189">
        <f t="shared" si="300"/>
        <v>0</v>
      </c>
      <c r="BP699" s="189">
        <f t="shared" si="301"/>
        <v>0</v>
      </c>
      <c r="BQ699" s="190">
        <f t="shared" si="302"/>
        <v>0</v>
      </c>
      <c r="BR699" s="210"/>
      <c r="BS699" s="188">
        <f t="shared" si="303"/>
        <v>0</v>
      </c>
      <c r="BT699" s="189">
        <f t="shared" si="304"/>
        <v>0</v>
      </c>
      <c r="BU699" s="189">
        <f t="shared" si="305"/>
        <v>0</v>
      </c>
      <c r="BV699" s="190">
        <f t="shared" si="306"/>
        <v>0</v>
      </c>
      <c r="BW699" s="210"/>
      <c r="BX699" s="188">
        <f t="shared" si="307"/>
        <v>0</v>
      </c>
      <c r="BY699" s="189">
        <f t="shared" si="308"/>
        <v>0</v>
      </c>
      <c r="BZ699" s="189">
        <f t="shared" si="309"/>
        <v>0</v>
      </c>
      <c r="CA699" s="190">
        <f t="shared" si="310"/>
        <v>0</v>
      </c>
      <c r="CB699" s="210"/>
      <c r="CC699" s="188">
        <f t="shared" si="311"/>
        <v>0</v>
      </c>
      <c r="CD699" s="189">
        <f t="shared" si="312"/>
        <v>0</v>
      </c>
      <c r="CE699" s="189">
        <f t="shared" si="313"/>
        <v>0</v>
      </c>
      <c r="CF699" s="190">
        <f t="shared" si="314"/>
        <v>0</v>
      </c>
      <c r="CG699" s="210"/>
      <c r="CH699" s="188">
        <f t="shared" si="315"/>
        <v>0</v>
      </c>
      <c r="CI699" s="189">
        <f t="shared" si="316"/>
        <v>0</v>
      </c>
      <c r="CJ699" s="189">
        <f t="shared" si="317"/>
        <v>0</v>
      </c>
      <c r="CK699" s="190">
        <f t="shared" si="318"/>
        <v>0</v>
      </c>
      <c r="CL699" s="210"/>
      <c r="CM699" s="192">
        <f t="shared" si="319"/>
        <v>0</v>
      </c>
      <c r="CN699" s="215">
        <f t="shared" si="320"/>
        <v>0</v>
      </c>
      <c r="CO699" s="216">
        <f t="shared" si="321"/>
        <v>0</v>
      </c>
      <c r="CP699" s="217">
        <f t="shared" si="322"/>
        <v>0</v>
      </c>
      <c r="CR699" s="192">
        <f t="shared" si="323"/>
        <v>0</v>
      </c>
      <c r="CS699" s="215">
        <f t="shared" si="324"/>
        <v>0</v>
      </c>
      <c r="CT699" s="216">
        <f t="shared" si="325"/>
        <v>0</v>
      </c>
      <c r="CU699" s="217">
        <f t="shared" si="326"/>
        <v>0</v>
      </c>
      <c r="CW699" s="192">
        <f t="shared" si="327"/>
        <v>0</v>
      </c>
      <c r="CX699" s="215">
        <f t="shared" si="328"/>
        <v>0</v>
      </c>
      <c r="CY699" s="216">
        <f t="shared" si="329"/>
        <v>0</v>
      </c>
      <c r="CZ699" s="217">
        <f t="shared" si="330"/>
        <v>0</v>
      </c>
      <c r="DB699" s="197">
        <f t="shared" si="331"/>
        <v>0</v>
      </c>
      <c r="DC699" s="19" t="str">
        <f t="shared" si="332"/>
        <v/>
      </c>
      <c r="DD699" s="197">
        <f t="shared" si="333"/>
        <v>0</v>
      </c>
      <c r="DE699"/>
      <c r="DF699" s="197">
        <f t="shared" si="334"/>
        <v>0</v>
      </c>
      <c r="DG699" s="19" t="str">
        <f t="shared" si="335"/>
        <v/>
      </c>
      <c r="DH699" s="197">
        <f t="shared" si="336"/>
        <v>0</v>
      </c>
      <c r="DJ699" s="197">
        <f t="shared" si="337"/>
        <v>0</v>
      </c>
      <c r="DK699" s="19" t="str">
        <f t="shared" si="338"/>
        <v/>
      </c>
      <c r="DL699" s="197">
        <f t="shared" si="339"/>
        <v>0</v>
      </c>
    </row>
    <row r="700" spans="1:116" ht="15" customHeight="1" thickBot="1">
      <c r="A700" s="41"/>
      <c r="B700" s="30"/>
      <c r="C700" s="63" t="s">
        <v>129</v>
      </c>
      <c r="D700" s="354" t="str">
        <f t="shared" si="269"/>
        <v/>
      </c>
      <c r="E700" s="355"/>
      <c r="F700" s="355"/>
      <c r="G700" s="355"/>
      <c r="H700" s="355"/>
      <c r="I700" s="355"/>
      <c r="J700" s="355"/>
      <c r="K700" s="355"/>
      <c r="L700" s="355"/>
      <c r="M700" s="355"/>
      <c r="N700" s="355"/>
      <c r="O700" s="356"/>
      <c r="P700" s="261" t="str">
        <f t="shared" si="270"/>
        <v/>
      </c>
      <c r="Q700" s="261" t="str">
        <f t="shared" si="271"/>
        <v/>
      </c>
      <c r="R700" s="261" t="str">
        <f t="shared" si="272"/>
        <v/>
      </c>
      <c r="S700" s="2"/>
      <c r="T700" s="2"/>
      <c r="U700" s="2"/>
      <c r="V700" s="2"/>
      <c r="W700" s="2"/>
      <c r="X700" s="2"/>
      <c r="Y700" s="2"/>
      <c r="Z700" s="2"/>
      <c r="AA700" s="2"/>
      <c r="AB700" s="2"/>
      <c r="AC700" s="2"/>
      <c r="AD700" s="2"/>
      <c r="AG700" s="197">
        <f t="shared" si="273"/>
        <v>33</v>
      </c>
      <c r="AH700" s="210">
        <f t="shared" si="274"/>
        <v>0</v>
      </c>
      <c r="AJ700" s="188">
        <f t="shared" si="275"/>
        <v>0</v>
      </c>
      <c r="AK700" s="189">
        <f t="shared" si="276"/>
        <v>0</v>
      </c>
      <c r="AL700" s="189">
        <f t="shared" si="277"/>
        <v>0</v>
      </c>
      <c r="AM700" s="190">
        <f t="shared" si="278"/>
        <v>0</v>
      </c>
      <c r="AN700" s="210"/>
      <c r="AO700" s="188">
        <f t="shared" si="279"/>
        <v>0</v>
      </c>
      <c r="AP700" s="189">
        <f t="shared" si="280"/>
        <v>0</v>
      </c>
      <c r="AQ700" s="189">
        <f t="shared" si="281"/>
        <v>0</v>
      </c>
      <c r="AR700" s="190">
        <f t="shared" si="282"/>
        <v>0</v>
      </c>
      <c r="AT700" s="188">
        <f t="shared" si="283"/>
        <v>0</v>
      </c>
      <c r="AU700" s="189">
        <f t="shared" si="284"/>
        <v>0</v>
      </c>
      <c r="AV700" s="189">
        <f t="shared" si="285"/>
        <v>0</v>
      </c>
      <c r="AW700" s="190">
        <f t="shared" si="286"/>
        <v>0</v>
      </c>
      <c r="AY700" s="188">
        <f t="shared" si="287"/>
        <v>0</v>
      </c>
      <c r="AZ700" s="189">
        <f t="shared" si="288"/>
        <v>0</v>
      </c>
      <c r="BA700" s="189">
        <f t="shared" si="289"/>
        <v>0</v>
      </c>
      <c r="BB700" s="190">
        <f t="shared" si="290"/>
        <v>0</v>
      </c>
      <c r="BD700" s="188">
        <f t="shared" si="291"/>
        <v>0</v>
      </c>
      <c r="BE700" s="189">
        <f t="shared" si="292"/>
        <v>0</v>
      </c>
      <c r="BF700" s="189">
        <f t="shared" si="293"/>
        <v>0</v>
      </c>
      <c r="BG700" s="190">
        <f t="shared" si="294"/>
        <v>0</v>
      </c>
      <c r="BH700" s="210"/>
      <c r="BI700" s="188">
        <f t="shared" si="295"/>
        <v>0</v>
      </c>
      <c r="BJ700" s="189">
        <f t="shared" si="296"/>
        <v>0</v>
      </c>
      <c r="BK700" s="189">
        <f t="shared" si="297"/>
        <v>0</v>
      </c>
      <c r="BL700" s="190">
        <f t="shared" si="298"/>
        <v>0</v>
      </c>
      <c r="BM700" s="210"/>
      <c r="BN700" s="188">
        <f t="shared" si="299"/>
        <v>0</v>
      </c>
      <c r="BO700" s="189">
        <f t="shared" si="300"/>
        <v>0</v>
      </c>
      <c r="BP700" s="189">
        <f t="shared" si="301"/>
        <v>0</v>
      </c>
      <c r="BQ700" s="190">
        <f t="shared" si="302"/>
        <v>0</v>
      </c>
      <c r="BR700" s="210"/>
      <c r="BS700" s="188">
        <f t="shared" si="303"/>
        <v>0</v>
      </c>
      <c r="BT700" s="189">
        <f t="shared" si="304"/>
        <v>0</v>
      </c>
      <c r="BU700" s="189">
        <f t="shared" si="305"/>
        <v>0</v>
      </c>
      <c r="BV700" s="190">
        <f t="shared" si="306"/>
        <v>0</v>
      </c>
      <c r="BW700" s="210"/>
      <c r="BX700" s="188">
        <f t="shared" si="307"/>
        <v>0</v>
      </c>
      <c r="BY700" s="189">
        <f t="shared" si="308"/>
        <v>0</v>
      </c>
      <c r="BZ700" s="189">
        <f t="shared" si="309"/>
        <v>0</v>
      </c>
      <c r="CA700" s="190">
        <f t="shared" si="310"/>
        <v>0</v>
      </c>
      <c r="CB700" s="210"/>
      <c r="CC700" s="188">
        <f t="shared" si="311"/>
        <v>0</v>
      </c>
      <c r="CD700" s="189">
        <f t="shared" si="312"/>
        <v>0</v>
      </c>
      <c r="CE700" s="189">
        <f t="shared" si="313"/>
        <v>0</v>
      </c>
      <c r="CF700" s="190">
        <f t="shared" si="314"/>
        <v>0</v>
      </c>
      <c r="CG700" s="210"/>
      <c r="CH700" s="188">
        <f t="shared" si="315"/>
        <v>0</v>
      </c>
      <c r="CI700" s="189">
        <f t="shared" si="316"/>
        <v>0</v>
      </c>
      <c r="CJ700" s="189">
        <f t="shared" si="317"/>
        <v>0</v>
      </c>
      <c r="CK700" s="190">
        <f t="shared" si="318"/>
        <v>0</v>
      </c>
      <c r="CL700" s="210"/>
      <c r="CM700" s="192">
        <f t="shared" si="319"/>
        <v>0</v>
      </c>
      <c r="CN700" s="215">
        <f t="shared" si="320"/>
        <v>0</v>
      </c>
      <c r="CO700" s="216">
        <f t="shared" si="321"/>
        <v>0</v>
      </c>
      <c r="CP700" s="217">
        <f t="shared" si="322"/>
        <v>0</v>
      </c>
      <c r="CR700" s="192">
        <f t="shared" si="323"/>
        <v>0</v>
      </c>
      <c r="CS700" s="215">
        <f t="shared" si="324"/>
        <v>0</v>
      </c>
      <c r="CT700" s="216">
        <f t="shared" si="325"/>
        <v>0</v>
      </c>
      <c r="CU700" s="217">
        <f t="shared" si="326"/>
        <v>0</v>
      </c>
      <c r="CW700" s="192">
        <f t="shared" si="327"/>
        <v>0</v>
      </c>
      <c r="CX700" s="215">
        <f t="shared" si="328"/>
        <v>0</v>
      </c>
      <c r="CY700" s="216">
        <f t="shared" si="329"/>
        <v>0</v>
      </c>
      <c r="CZ700" s="217">
        <f t="shared" si="330"/>
        <v>0</v>
      </c>
      <c r="DB700" s="197">
        <f t="shared" si="331"/>
        <v>0</v>
      </c>
      <c r="DC700" s="19" t="str">
        <f t="shared" si="332"/>
        <v/>
      </c>
      <c r="DD700" s="197">
        <f t="shared" si="333"/>
        <v>0</v>
      </c>
      <c r="DE700"/>
      <c r="DF700" s="197">
        <f t="shared" si="334"/>
        <v>0</v>
      </c>
      <c r="DG700" s="19" t="str">
        <f t="shared" si="335"/>
        <v/>
      </c>
      <c r="DH700" s="197">
        <f t="shared" si="336"/>
        <v>0</v>
      </c>
      <c r="DJ700" s="197">
        <f t="shared" si="337"/>
        <v>0</v>
      </c>
      <c r="DK700" s="19" t="str">
        <f t="shared" si="338"/>
        <v/>
      </c>
      <c r="DL700" s="197">
        <f t="shared" si="339"/>
        <v>0</v>
      </c>
    </row>
    <row r="701" spans="1:116" ht="15" customHeight="1" thickBot="1">
      <c r="A701" s="41"/>
      <c r="B701" s="30"/>
      <c r="C701" s="63" t="s">
        <v>130</v>
      </c>
      <c r="D701" s="354" t="str">
        <f t="shared" si="269"/>
        <v/>
      </c>
      <c r="E701" s="355"/>
      <c r="F701" s="355"/>
      <c r="G701" s="355"/>
      <c r="H701" s="355"/>
      <c r="I701" s="355"/>
      <c r="J701" s="355"/>
      <c r="K701" s="355"/>
      <c r="L701" s="355"/>
      <c r="M701" s="355"/>
      <c r="N701" s="355"/>
      <c r="O701" s="356"/>
      <c r="P701" s="261" t="str">
        <f t="shared" si="270"/>
        <v/>
      </c>
      <c r="Q701" s="261" t="str">
        <f t="shared" si="271"/>
        <v/>
      </c>
      <c r="R701" s="261" t="str">
        <f t="shared" si="272"/>
        <v/>
      </c>
      <c r="S701" s="2"/>
      <c r="T701" s="2"/>
      <c r="U701" s="2"/>
      <c r="V701" s="2"/>
      <c r="W701" s="2"/>
      <c r="X701" s="2"/>
      <c r="Y701" s="2"/>
      <c r="Z701" s="2"/>
      <c r="AA701" s="2"/>
      <c r="AB701" s="2"/>
      <c r="AC701" s="2"/>
      <c r="AD701" s="2"/>
      <c r="AG701" s="197">
        <f t="shared" si="273"/>
        <v>33</v>
      </c>
      <c r="AH701" s="210">
        <f t="shared" si="274"/>
        <v>0</v>
      </c>
      <c r="AJ701" s="188">
        <f t="shared" si="275"/>
        <v>0</v>
      </c>
      <c r="AK701" s="189">
        <f t="shared" si="276"/>
        <v>0</v>
      </c>
      <c r="AL701" s="189">
        <f t="shared" si="277"/>
        <v>0</v>
      </c>
      <c r="AM701" s="190">
        <f t="shared" si="278"/>
        <v>0</v>
      </c>
      <c r="AN701" s="210"/>
      <c r="AO701" s="188">
        <f t="shared" si="279"/>
        <v>0</v>
      </c>
      <c r="AP701" s="189">
        <f t="shared" si="280"/>
        <v>0</v>
      </c>
      <c r="AQ701" s="189">
        <f t="shared" si="281"/>
        <v>0</v>
      </c>
      <c r="AR701" s="190">
        <f t="shared" si="282"/>
        <v>0</v>
      </c>
      <c r="AT701" s="188">
        <f t="shared" si="283"/>
        <v>0</v>
      </c>
      <c r="AU701" s="189">
        <f t="shared" si="284"/>
        <v>0</v>
      </c>
      <c r="AV701" s="189">
        <f t="shared" si="285"/>
        <v>0</v>
      </c>
      <c r="AW701" s="190">
        <f t="shared" si="286"/>
        <v>0</v>
      </c>
      <c r="AY701" s="188">
        <f t="shared" si="287"/>
        <v>0</v>
      </c>
      <c r="AZ701" s="189">
        <f t="shared" si="288"/>
        <v>0</v>
      </c>
      <c r="BA701" s="189">
        <f t="shared" si="289"/>
        <v>0</v>
      </c>
      <c r="BB701" s="190">
        <f t="shared" si="290"/>
        <v>0</v>
      </c>
      <c r="BD701" s="188">
        <f t="shared" si="291"/>
        <v>0</v>
      </c>
      <c r="BE701" s="189">
        <f t="shared" si="292"/>
        <v>0</v>
      </c>
      <c r="BF701" s="189">
        <f t="shared" si="293"/>
        <v>0</v>
      </c>
      <c r="BG701" s="190">
        <f t="shared" si="294"/>
        <v>0</v>
      </c>
      <c r="BH701" s="210"/>
      <c r="BI701" s="188">
        <f t="shared" si="295"/>
        <v>0</v>
      </c>
      <c r="BJ701" s="189">
        <f t="shared" si="296"/>
        <v>0</v>
      </c>
      <c r="BK701" s="189">
        <f t="shared" si="297"/>
        <v>0</v>
      </c>
      <c r="BL701" s="190">
        <f t="shared" si="298"/>
        <v>0</v>
      </c>
      <c r="BM701" s="210"/>
      <c r="BN701" s="188">
        <f t="shared" si="299"/>
        <v>0</v>
      </c>
      <c r="BO701" s="189">
        <f t="shared" si="300"/>
        <v>0</v>
      </c>
      <c r="BP701" s="189">
        <f t="shared" si="301"/>
        <v>0</v>
      </c>
      <c r="BQ701" s="190">
        <f t="shared" si="302"/>
        <v>0</v>
      </c>
      <c r="BR701" s="210"/>
      <c r="BS701" s="188">
        <f t="shared" si="303"/>
        <v>0</v>
      </c>
      <c r="BT701" s="189">
        <f t="shared" si="304"/>
        <v>0</v>
      </c>
      <c r="BU701" s="189">
        <f t="shared" si="305"/>
        <v>0</v>
      </c>
      <c r="BV701" s="190">
        <f t="shared" si="306"/>
        <v>0</v>
      </c>
      <c r="BW701" s="210"/>
      <c r="BX701" s="188">
        <f t="shared" si="307"/>
        <v>0</v>
      </c>
      <c r="BY701" s="189">
        <f t="shared" si="308"/>
        <v>0</v>
      </c>
      <c r="BZ701" s="189">
        <f t="shared" si="309"/>
        <v>0</v>
      </c>
      <c r="CA701" s="190">
        <f t="shared" si="310"/>
        <v>0</v>
      </c>
      <c r="CB701" s="210"/>
      <c r="CC701" s="188">
        <f t="shared" si="311"/>
        <v>0</v>
      </c>
      <c r="CD701" s="189">
        <f t="shared" si="312"/>
        <v>0</v>
      </c>
      <c r="CE701" s="189">
        <f t="shared" si="313"/>
        <v>0</v>
      </c>
      <c r="CF701" s="190">
        <f t="shared" si="314"/>
        <v>0</v>
      </c>
      <c r="CG701" s="210"/>
      <c r="CH701" s="188">
        <f t="shared" si="315"/>
        <v>0</v>
      </c>
      <c r="CI701" s="189">
        <f t="shared" si="316"/>
        <v>0</v>
      </c>
      <c r="CJ701" s="189">
        <f t="shared" si="317"/>
        <v>0</v>
      </c>
      <c r="CK701" s="190">
        <f t="shared" si="318"/>
        <v>0</v>
      </c>
      <c r="CL701" s="210"/>
      <c r="CM701" s="192">
        <f t="shared" si="319"/>
        <v>0</v>
      </c>
      <c r="CN701" s="215">
        <f t="shared" si="320"/>
        <v>0</v>
      </c>
      <c r="CO701" s="216">
        <f t="shared" si="321"/>
        <v>0</v>
      </c>
      <c r="CP701" s="217">
        <f t="shared" si="322"/>
        <v>0</v>
      </c>
      <c r="CR701" s="192">
        <f t="shared" si="323"/>
        <v>0</v>
      </c>
      <c r="CS701" s="215">
        <f t="shared" si="324"/>
        <v>0</v>
      </c>
      <c r="CT701" s="216">
        <f t="shared" si="325"/>
        <v>0</v>
      </c>
      <c r="CU701" s="217">
        <f t="shared" si="326"/>
        <v>0</v>
      </c>
      <c r="CW701" s="192">
        <f t="shared" si="327"/>
        <v>0</v>
      </c>
      <c r="CX701" s="215">
        <f t="shared" si="328"/>
        <v>0</v>
      </c>
      <c r="CY701" s="216">
        <f t="shared" si="329"/>
        <v>0</v>
      </c>
      <c r="CZ701" s="217">
        <f t="shared" si="330"/>
        <v>0</v>
      </c>
      <c r="DB701" s="197">
        <f t="shared" si="331"/>
        <v>0</v>
      </c>
      <c r="DC701" s="19" t="str">
        <f t="shared" si="332"/>
        <v/>
      </c>
      <c r="DD701" s="197">
        <f t="shared" si="333"/>
        <v>0</v>
      </c>
      <c r="DE701"/>
      <c r="DF701" s="197">
        <f t="shared" si="334"/>
        <v>0</v>
      </c>
      <c r="DG701" s="19" t="str">
        <f t="shared" si="335"/>
        <v/>
      </c>
      <c r="DH701" s="197">
        <f t="shared" si="336"/>
        <v>0</v>
      </c>
      <c r="DJ701" s="197">
        <f t="shared" si="337"/>
        <v>0</v>
      </c>
      <c r="DK701" s="19" t="str">
        <f t="shared" si="338"/>
        <v/>
      </c>
      <c r="DL701" s="197">
        <f t="shared" si="339"/>
        <v>0</v>
      </c>
    </row>
    <row r="702" spans="1:116" ht="15" customHeight="1" thickBot="1">
      <c r="A702" s="41"/>
      <c r="B702" s="30"/>
      <c r="C702" s="63" t="s">
        <v>131</v>
      </c>
      <c r="D702" s="354" t="str">
        <f t="shared" si="269"/>
        <v/>
      </c>
      <c r="E702" s="355"/>
      <c r="F702" s="355"/>
      <c r="G702" s="355"/>
      <c r="H702" s="355"/>
      <c r="I702" s="355"/>
      <c r="J702" s="355"/>
      <c r="K702" s="355"/>
      <c r="L702" s="355"/>
      <c r="M702" s="355"/>
      <c r="N702" s="355"/>
      <c r="O702" s="356"/>
      <c r="P702" s="261" t="str">
        <f t="shared" si="270"/>
        <v/>
      </c>
      <c r="Q702" s="261" t="str">
        <f t="shared" si="271"/>
        <v/>
      </c>
      <c r="R702" s="261" t="str">
        <f t="shared" si="272"/>
        <v/>
      </c>
      <c r="S702" s="2"/>
      <c r="T702" s="2"/>
      <c r="U702" s="2"/>
      <c r="V702" s="2"/>
      <c r="W702" s="2"/>
      <c r="X702" s="2"/>
      <c r="Y702" s="2"/>
      <c r="Z702" s="2"/>
      <c r="AA702" s="2"/>
      <c r="AB702" s="2"/>
      <c r="AC702" s="2"/>
      <c r="AD702" s="2"/>
      <c r="AG702" s="197">
        <f t="shared" si="273"/>
        <v>33</v>
      </c>
      <c r="AH702" s="210">
        <f t="shared" si="274"/>
        <v>0</v>
      </c>
      <c r="AJ702" s="188">
        <f t="shared" si="275"/>
        <v>0</v>
      </c>
      <c r="AK702" s="189">
        <f t="shared" si="276"/>
        <v>0</v>
      </c>
      <c r="AL702" s="189">
        <f t="shared" si="277"/>
        <v>0</v>
      </c>
      <c r="AM702" s="190">
        <f t="shared" si="278"/>
        <v>0</v>
      </c>
      <c r="AN702" s="210"/>
      <c r="AO702" s="188">
        <f t="shared" si="279"/>
        <v>0</v>
      </c>
      <c r="AP702" s="189">
        <f t="shared" si="280"/>
        <v>0</v>
      </c>
      <c r="AQ702" s="189">
        <f t="shared" si="281"/>
        <v>0</v>
      </c>
      <c r="AR702" s="190">
        <f t="shared" si="282"/>
        <v>0</v>
      </c>
      <c r="AT702" s="188">
        <f t="shared" si="283"/>
        <v>0</v>
      </c>
      <c r="AU702" s="189">
        <f t="shared" si="284"/>
        <v>0</v>
      </c>
      <c r="AV702" s="189">
        <f t="shared" si="285"/>
        <v>0</v>
      </c>
      <c r="AW702" s="190">
        <f t="shared" si="286"/>
        <v>0</v>
      </c>
      <c r="AY702" s="188">
        <f t="shared" si="287"/>
        <v>0</v>
      </c>
      <c r="AZ702" s="189">
        <f t="shared" si="288"/>
        <v>0</v>
      </c>
      <c r="BA702" s="189">
        <f t="shared" si="289"/>
        <v>0</v>
      </c>
      <c r="BB702" s="190">
        <f t="shared" si="290"/>
        <v>0</v>
      </c>
      <c r="BD702" s="188">
        <f t="shared" si="291"/>
        <v>0</v>
      </c>
      <c r="BE702" s="189">
        <f t="shared" si="292"/>
        <v>0</v>
      </c>
      <c r="BF702" s="189">
        <f t="shared" si="293"/>
        <v>0</v>
      </c>
      <c r="BG702" s="190">
        <f t="shared" si="294"/>
        <v>0</v>
      </c>
      <c r="BH702" s="210"/>
      <c r="BI702" s="188">
        <f t="shared" si="295"/>
        <v>0</v>
      </c>
      <c r="BJ702" s="189">
        <f t="shared" si="296"/>
        <v>0</v>
      </c>
      <c r="BK702" s="189">
        <f t="shared" si="297"/>
        <v>0</v>
      </c>
      <c r="BL702" s="190">
        <f t="shared" si="298"/>
        <v>0</v>
      </c>
      <c r="BM702" s="210"/>
      <c r="BN702" s="188">
        <f t="shared" si="299"/>
        <v>0</v>
      </c>
      <c r="BO702" s="189">
        <f t="shared" si="300"/>
        <v>0</v>
      </c>
      <c r="BP702" s="189">
        <f t="shared" si="301"/>
        <v>0</v>
      </c>
      <c r="BQ702" s="190">
        <f t="shared" si="302"/>
        <v>0</v>
      </c>
      <c r="BR702" s="210"/>
      <c r="BS702" s="188">
        <f t="shared" si="303"/>
        <v>0</v>
      </c>
      <c r="BT702" s="189">
        <f t="shared" si="304"/>
        <v>0</v>
      </c>
      <c r="BU702" s="189">
        <f t="shared" si="305"/>
        <v>0</v>
      </c>
      <c r="BV702" s="190">
        <f t="shared" si="306"/>
        <v>0</v>
      </c>
      <c r="BW702" s="210"/>
      <c r="BX702" s="188">
        <f t="shared" si="307"/>
        <v>0</v>
      </c>
      <c r="BY702" s="189">
        <f t="shared" si="308"/>
        <v>0</v>
      </c>
      <c r="BZ702" s="189">
        <f t="shared" si="309"/>
        <v>0</v>
      </c>
      <c r="CA702" s="190">
        <f t="shared" si="310"/>
        <v>0</v>
      </c>
      <c r="CB702" s="210"/>
      <c r="CC702" s="188">
        <f t="shared" si="311"/>
        <v>0</v>
      </c>
      <c r="CD702" s="189">
        <f t="shared" si="312"/>
        <v>0</v>
      </c>
      <c r="CE702" s="189">
        <f t="shared" si="313"/>
        <v>0</v>
      </c>
      <c r="CF702" s="190">
        <f t="shared" si="314"/>
        <v>0</v>
      </c>
      <c r="CG702" s="210"/>
      <c r="CH702" s="188">
        <f t="shared" si="315"/>
        <v>0</v>
      </c>
      <c r="CI702" s="189">
        <f t="shared" si="316"/>
        <v>0</v>
      </c>
      <c r="CJ702" s="189">
        <f t="shared" si="317"/>
        <v>0</v>
      </c>
      <c r="CK702" s="190">
        <f t="shared" si="318"/>
        <v>0</v>
      </c>
      <c r="CL702" s="210"/>
      <c r="CM702" s="192">
        <f t="shared" si="319"/>
        <v>0</v>
      </c>
      <c r="CN702" s="215">
        <f t="shared" si="320"/>
        <v>0</v>
      </c>
      <c r="CO702" s="216">
        <f t="shared" si="321"/>
        <v>0</v>
      </c>
      <c r="CP702" s="217">
        <f t="shared" si="322"/>
        <v>0</v>
      </c>
      <c r="CR702" s="192">
        <f t="shared" si="323"/>
        <v>0</v>
      </c>
      <c r="CS702" s="215">
        <f t="shared" si="324"/>
        <v>0</v>
      </c>
      <c r="CT702" s="216">
        <f t="shared" si="325"/>
        <v>0</v>
      </c>
      <c r="CU702" s="217">
        <f t="shared" si="326"/>
        <v>0</v>
      </c>
      <c r="CW702" s="192">
        <f t="shared" si="327"/>
        <v>0</v>
      </c>
      <c r="CX702" s="215">
        <f t="shared" si="328"/>
        <v>0</v>
      </c>
      <c r="CY702" s="216">
        <f t="shared" si="329"/>
        <v>0</v>
      </c>
      <c r="CZ702" s="217">
        <f t="shared" si="330"/>
        <v>0</v>
      </c>
      <c r="DB702" s="197">
        <f t="shared" si="331"/>
        <v>0</v>
      </c>
      <c r="DC702" s="19" t="str">
        <f t="shared" si="332"/>
        <v/>
      </c>
      <c r="DD702" s="197">
        <f t="shared" si="333"/>
        <v>0</v>
      </c>
      <c r="DE702"/>
      <c r="DF702" s="197">
        <f t="shared" si="334"/>
        <v>0</v>
      </c>
      <c r="DG702" s="19" t="str">
        <f t="shared" si="335"/>
        <v/>
      </c>
      <c r="DH702" s="197">
        <f t="shared" si="336"/>
        <v>0</v>
      </c>
      <c r="DJ702" s="197">
        <f t="shared" si="337"/>
        <v>0</v>
      </c>
      <c r="DK702" s="19" t="str">
        <f t="shared" si="338"/>
        <v/>
      </c>
      <c r="DL702" s="197">
        <f t="shared" si="339"/>
        <v>0</v>
      </c>
    </row>
    <row r="703" spans="1:116" ht="15" customHeight="1" thickBot="1">
      <c r="A703" s="41"/>
      <c r="B703" s="30"/>
      <c r="C703" s="63" t="s">
        <v>132</v>
      </c>
      <c r="D703" s="354" t="str">
        <f t="shared" si="269"/>
        <v/>
      </c>
      <c r="E703" s="355"/>
      <c r="F703" s="355"/>
      <c r="G703" s="355"/>
      <c r="H703" s="355"/>
      <c r="I703" s="355"/>
      <c r="J703" s="355"/>
      <c r="K703" s="355"/>
      <c r="L703" s="355"/>
      <c r="M703" s="355"/>
      <c r="N703" s="355"/>
      <c r="O703" s="356"/>
      <c r="P703" s="261" t="str">
        <f t="shared" si="270"/>
        <v/>
      </c>
      <c r="Q703" s="261" t="str">
        <f t="shared" si="271"/>
        <v/>
      </c>
      <c r="R703" s="261" t="str">
        <f t="shared" si="272"/>
        <v/>
      </c>
      <c r="S703" s="2"/>
      <c r="T703" s="2"/>
      <c r="U703" s="2"/>
      <c r="V703" s="2"/>
      <c r="W703" s="2"/>
      <c r="X703" s="2"/>
      <c r="Y703" s="2"/>
      <c r="Z703" s="2"/>
      <c r="AA703" s="2"/>
      <c r="AB703" s="2"/>
      <c r="AC703" s="2"/>
      <c r="AD703" s="2"/>
      <c r="AG703" s="197">
        <f t="shared" si="273"/>
        <v>33</v>
      </c>
      <c r="AH703" s="210">
        <f t="shared" si="274"/>
        <v>0</v>
      </c>
      <c r="AJ703" s="188">
        <f t="shared" si="275"/>
        <v>0</v>
      </c>
      <c r="AK703" s="189">
        <f t="shared" si="276"/>
        <v>0</v>
      </c>
      <c r="AL703" s="189">
        <f t="shared" si="277"/>
        <v>0</v>
      </c>
      <c r="AM703" s="190">
        <f t="shared" si="278"/>
        <v>0</v>
      </c>
      <c r="AN703" s="210"/>
      <c r="AO703" s="188">
        <f t="shared" si="279"/>
        <v>0</v>
      </c>
      <c r="AP703" s="189">
        <f t="shared" si="280"/>
        <v>0</v>
      </c>
      <c r="AQ703" s="189">
        <f t="shared" si="281"/>
        <v>0</v>
      </c>
      <c r="AR703" s="190">
        <f t="shared" si="282"/>
        <v>0</v>
      </c>
      <c r="AT703" s="188">
        <f t="shared" si="283"/>
        <v>0</v>
      </c>
      <c r="AU703" s="189">
        <f t="shared" si="284"/>
        <v>0</v>
      </c>
      <c r="AV703" s="189">
        <f t="shared" si="285"/>
        <v>0</v>
      </c>
      <c r="AW703" s="190">
        <f t="shared" si="286"/>
        <v>0</v>
      </c>
      <c r="AY703" s="188">
        <f t="shared" si="287"/>
        <v>0</v>
      </c>
      <c r="AZ703" s="189">
        <f t="shared" si="288"/>
        <v>0</v>
      </c>
      <c r="BA703" s="189">
        <f t="shared" si="289"/>
        <v>0</v>
      </c>
      <c r="BB703" s="190">
        <f t="shared" si="290"/>
        <v>0</v>
      </c>
      <c r="BD703" s="188">
        <f t="shared" si="291"/>
        <v>0</v>
      </c>
      <c r="BE703" s="189">
        <f t="shared" si="292"/>
        <v>0</v>
      </c>
      <c r="BF703" s="189">
        <f t="shared" si="293"/>
        <v>0</v>
      </c>
      <c r="BG703" s="190">
        <f t="shared" si="294"/>
        <v>0</v>
      </c>
      <c r="BH703" s="210"/>
      <c r="BI703" s="188">
        <f t="shared" si="295"/>
        <v>0</v>
      </c>
      <c r="BJ703" s="189">
        <f t="shared" si="296"/>
        <v>0</v>
      </c>
      <c r="BK703" s="189">
        <f t="shared" si="297"/>
        <v>0</v>
      </c>
      <c r="BL703" s="190">
        <f t="shared" si="298"/>
        <v>0</v>
      </c>
      <c r="BM703" s="210"/>
      <c r="BN703" s="188">
        <f t="shared" si="299"/>
        <v>0</v>
      </c>
      <c r="BO703" s="189">
        <f t="shared" si="300"/>
        <v>0</v>
      </c>
      <c r="BP703" s="189">
        <f t="shared" si="301"/>
        <v>0</v>
      </c>
      <c r="BQ703" s="190">
        <f t="shared" si="302"/>
        <v>0</v>
      </c>
      <c r="BR703" s="210"/>
      <c r="BS703" s="188">
        <f t="shared" si="303"/>
        <v>0</v>
      </c>
      <c r="BT703" s="189">
        <f t="shared" si="304"/>
        <v>0</v>
      </c>
      <c r="BU703" s="189">
        <f t="shared" si="305"/>
        <v>0</v>
      </c>
      <c r="BV703" s="190">
        <f t="shared" si="306"/>
        <v>0</v>
      </c>
      <c r="BW703" s="210"/>
      <c r="BX703" s="188">
        <f t="shared" si="307"/>
        <v>0</v>
      </c>
      <c r="BY703" s="189">
        <f t="shared" si="308"/>
        <v>0</v>
      </c>
      <c r="BZ703" s="189">
        <f t="shared" si="309"/>
        <v>0</v>
      </c>
      <c r="CA703" s="190">
        <f t="shared" si="310"/>
        <v>0</v>
      </c>
      <c r="CB703" s="210"/>
      <c r="CC703" s="188">
        <f t="shared" si="311"/>
        <v>0</v>
      </c>
      <c r="CD703" s="189">
        <f t="shared" si="312"/>
        <v>0</v>
      </c>
      <c r="CE703" s="189">
        <f t="shared" si="313"/>
        <v>0</v>
      </c>
      <c r="CF703" s="190">
        <f t="shared" si="314"/>
        <v>0</v>
      </c>
      <c r="CG703" s="210"/>
      <c r="CH703" s="188">
        <f t="shared" si="315"/>
        <v>0</v>
      </c>
      <c r="CI703" s="189">
        <f t="shared" si="316"/>
        <v>0</v>
      </c>
      <c r="CJ703" s="189">
        <f t="shared" si="317"/>
        <v>0</v>
      </c>
      <c r="CK703" s="190">
        <f t="shared" si="318"/>
        <v>0</v>
      </c>
      <c r="CL703" s="210"/>
      <c r="CM703" s="192">
        <f t="shared" si="319"/>
        <v>0</v>
      </c>
      <c r="CN703" s="215">
        <f t="shared" si="320"/>
        <v>0</v>
      </c>
      <c r="CO703" s="216">
        <f t="shared" si="321"/>
        <v>0</v>
      </c>
      <c r="CP703" s="217">
        <f t="shared" si="322"/>
        <v>0</v>
      </c>
      <c r="CR703" s="192">
        <f t="shared" si="323"/>
        <v>0</v>
      </c>
      <c r="CS703" s="215">
        <f t="shared" si="324"/>
        <v>0</v>
      </c>
      <c r="CT703" s="216">
        <f t="shared" si="325"/>
        <v>0</v>
      </c>
      <c r="CU703" s="217">
        <f t="shared" si="326"/>
        <v>0</v>
      </c>
      <c r="CW703" s="192">
        <f t="shared" si="327"/>
        <v>0</v>
      </c>
      <c r="CX703" s="215">
        <f t="shared" si="328"/>
        <v>0</v>
      </c>
      <c r="CY703" s="216">
        <f t="shared" si="329"/>
        <v>0</v>
      </c>
      <c r="CZ703" s="217">
        <f t="shared" si="330"/>
        <v>0</v>
      </c>
      <c r="DB703" s="197">
        <f t="shared" si="331"/>
        <v>0</v>
      </c>
      <c r="DC703" s="19" t="str">
        <f t="shared" si="332"/>
        <v/>
      </c>
      <c r="DD703" s="197">
        <f t="shared" si="333"/>
        <v>0</v>
      </c>
      <c r="DE703"/>
      <c r="DF703" s="197">
        <f t="shared" si="334"/>
        <v>0</v>
      </c>
      <c r="DG703" s="19" t="str">
        <f t="shared" si="335"/>
        <v/>
      </c>
      <c r="DH703" s="197">
        <f t="shared" si="336"/>
        <v>0</v>
      </c>
      <c r="DJ703" s="197">
        <f t="shared" si="337"/>
        <v>0</v>
      </c>
      <c r="DK703" s="19" t="str">
        <f t="shared" si="338"/>
        <v/>
      </c>
      <c r="DL703" s="197">
        <f t="shared" si="339"/>
        <v>0</v>
      </c>
    </row>
    <row r="704" spans="1:116" ht="15" customHeight="1" thickBot="1">
      <c r="A704" s="41"/>
      <c r="B704" s="30"/>
      <c r="C704" s="63" t="s">
        <v>133</v>
      </c>
      <c r="D704" s="354" t="str">
        <f t="shared" si="269"/>
        <v/>
      </c>
      <c r="E704" s="355"/>
      <c r="F704" s="355"/>
      <c r="G704" s="355"/>
      <c r="H704" s="355"/>
      <c r="I704" s="355"/>
      <c r="J704" s="355"/>
      <c r="K704" s="355"/>
      <c r="L704" s="355"/>
      <c r="M704" s="355"/>
      <c r="N704" s="355"/>
      <c r="O704" s="356"/>
      <c r="P704" s="261" t="str">
        <f t="shared" si="270"/>
        <v/>
      </c>
      <c r="Q704" s="261" t="str">
        <f t="shared" si="271"/>
        <v/>
      </c>
      <c r="R704" s="261" t="str">
        <f t="shared" si="272"/>
        <v/>
      </c>
      <c r="S704" s="2"/>
      <c r="T704" s="2"/>
      <c r="U704" s="2"/>
      <c r="V704" s="2"/>
      <c r="W704" s="2"/>
      <c r="X704" s="2"/>
      <c r="Y704" s="2"/>
      <c r="Z704" s="2"/>
      <c r="AA704" s="2"/>
      <c r="AB704" s="2"/>
      <c r="AC704" s="2"/>
      <c r="AD704" s="2"/>
      <c r="AG704" s="197">
        <f t="shared" si="273"/>
        <v>33</v>
      </c>
      <c r="AH704" s="210">
        <f t="shared" si="274"/>
        <v>0</v>
      </c>
      <c r="AJ704" s="188">
        <f t="shared" si="275"/>
        <v>0</v>
      </c>
      <c r="AK704" s="189">
        <f t="shared" si="276"/>
        <v>0</v>
      </c>
      <c r="AL704" s="189">
        <f t="shared" si="277"/>
        <v>0</v>
      </c>
      <c r="AM704" s="190">
        <f t="shared" si="278"/>
        <v>0</v>
      </c>
      <c r="AN704" s="210"/>
      <c r="AO704" s="188">
        <f t="shared" si="279"/>
        <v>0</v>
      </c>
      <c r="AP704" s="189">
        <f t="shared" si="280"/>
        <v>0</v>
      </c>
      <c r="AQ704" s="189">
        <f t="shared" si="281"/>
        <v>0</v>
      </c>
      <c r="AR704" s="190">
        <f t="shared" si="282"/>
        <v>0</v>
      </c>
      <c r="AT704" s="188">
        <f t="shared" si="283"/>
        <v>0</v>
      </c>
      <c r="AU704" s="189">
        <f t="shared" si="284"/>
        <v>0</v>
      </c>
      <c r="AV704" s="189">
        <f t="shared" si="285"/>
        <v>0</v>
      </c>
      <c r="AW704" s="190">
        <f t="shared" si="286"/>
        <v>0</v>
      </c>
      <c r="AY704" s="188">
        <f t="shared" si="287"/>
        <v>0</v>
      </c>
      <c r="AZ704" s="189">
        <f t="shared" si="288"/>
        <v>0</v>
      </c>
      <c r="BA704" s="189">
        <f t="shared" si="289"/>
        <v>0</v>
      </c>
      <c r="BB704" s="190">
        <f t="shared" si="290"/>
        <v>0</v>
      </c>
      <c r="BD704" s="188">
        <f t="shared" si="291"/>
        <v>0</v>
      </c>
      <c r="BE704" s="189">
        <f t="shared" si="292"/>
        <v>0</v>
      </c>
      <c r="BF704" s="189">
        <f t="shared" si="293"/>
        <v>0</v>
      </c>
      <c r="BG704" s="190">
        <f t="shared" si="294"/>
        <v>0</v>
      </c>
      <c r="BH704" s="210"/>
      <c r="BI704" s="188">
        <f t="shared" si="295"/>
        <v>0</v>
      </c>
      <c r="BJ704" s="189">
        <f t="shared" si="296"/>
        <v>0</v>
      </c>
      <c r="BK704" s="189">
        <f t="shared" si="297"/>
        <v>0</v>
      </c>
      <c r="BL704" s="190">
        <f t="shared" si="298"/>
        <v>0</v>
      </c>
      <c r="BM704" s="210"/>
      <c r="BN704" s="188">
        <f t="shared" si="299"/>
        <v>0</v>
      </c>
      <c r="BO704" s="189">
        <f t="shared" si="300"/>
        <v>0</v>
      </c>
      <c r="BP704" s="189">
        <f t="shared" si="301"/>
        <v>0</v>
      </c>
      <c r="BQ704" s="190">
        <f t="shared" si="302"/>
        <v>0</v>
      </c>
      <c r="BR704" s="210"/>
      <c r="BS704" s="188">
        <f t="shared" si="303"/>
        <v>0</v>
      </c>
      <c r="BT704" s="189">
        <f t="shared" si="304"/>
        <v>0</v>
      </c>
      <c r="BU704" s="189">
        <f t="shared" si="305"/>
        <v>0</v>
      </c>
      <c r="BV704" s="190">
        <f t="shared" si="306"/>
        <v>0</v>
      </c>
      <c r="BW704" s="210"/>
      <c r="BX704" s="188">
        <f t="shared" si="307"/>
        <v>0</v>
      </c>
      <c r="BY704" s="189">
        <f t="shared" si="308"/>
        <v>0</v>
      </c>
      <c r="BZ704" s="189">
        <f t="shared" si="309"/>
        <v>0</v>
      </c>
      <c r="CA704" s="190">
        <f t="shared" si="310"/>
        <v>0</v>
      </c>
      <c r="CB704" s="210"/>
      <c r="CC704" s="188">
        <f t="shared" si="311"/>
        <v>0</v>
      </c>
      <c r="CD704" s="189">
        <f t="shared" si="312"/>
        <v>0</v>
      </c>
      <c r="CE704" s="189">
        <f t="shared" si="313"/>
        <v>0</v>
      </c>
      <c r="CF704" s="190">
        <f t="shared" si="314"/>
        <v>0</v>
      </c>
      <c r="CG704" s="210"/>
      <c r="CH704" s="188">
        <f t="shared" si="315"/>
        <v>0</v>
      </c>
      <c r="CI704" s="189">
        <f t="shared" si="316"/>
        <v>0</v>
      </c>
      <c r="CJ704" s="189">
        <f t="shared" si="317"/>
        <v>0</v>
      </c>
      <c r="CK704" s="190">
        <f t="shared" si="318"/>
        <v>0</v>
      </c>
      <c r="CL704" s="210"/>
      <c r="CM704" s="192">
        <f t="shared" si="319"/>
        <v>0</v>
      </c>
      <c r="CN704" s="215">
        <f t="shared" si="320"/>
        <v>0</v>
      </c>
      <c r="CO704" s="216">
        <f t="shared" si="321"/>
        <v>0</v>
      </c>
      <c r="CP704" s="217">
        <f t="shared" si="322"/>
        <v>0</v>
      </c>
      <c r="CR704" s="192">
        <f t="shared" si="323"/>
        <v>0</v>
      </c>
      <c r="CS704" s="215">
        <f t="shared" si="324"/>
        <v>0</v>
      </c>
      <c r="CT704" s="216">
        <f t="shared" si="325"/>
        <v>0</v>
      </c>
      <c r="CU704" s="217">
        <f t="shared" si="326"/>
        <v>0</v>
      </c>
      <c r="CW704" s="192">
        <f t="shared" si="327"/>
        <v>0</v>
      </c>
      <c r="CX704" s="215">
        <f t="shared" si="328"/>
        <v>0</v>
      </c>
      <c r="CY704" s="216">
        <f t="shared" si="329"/>
        <v>0</v>
      </c>
      <c r="CZ704" s="217">
        <f t="shared" si="330"/>
        <v>0</v>
      </c>
      <c r="DB704" s="197">
        <f t="shared" si="331"/>
        <v>0</v>
      </c>
      <c r="DC704" s="19" t="str">
        <f t="shared" si="332"/>
        <v/>
      </c>
      <c r="DD704" s="197">
        <f t="shared" si="333"/>
        <v>0</v>
      </c>
      <c r="DE704"/>
      <c r="DF704" s="197">
        <f t="shared" si="334"/>
        <v>0</v>
      </c>
      <c r="DG704" s="19" t="str">
        <f t="shared" si="335"/>
        <v/>
      </c>
      <c r="DH704" s="197">
        <f t="shared" si="336"/>
        <v>0</v>
      </c>
      <c r="DJ704" s="197">
        <f t="shared" si="337"/>
        <v>0</v>
      </c>
      <c r="DK704" s="19" t="str">
        <f t="shared" si="338"/>
        <v/>
      </c>
      <c r="DL704" s="197">
        <f t="shared" si="339"/>
        <v>0</v>
      </c>
    </row>
    <row r="705" spans="1:116" ht="15" customHeight="1" thickBot="1">
      <c r="A705" s="41"/>
      <c r="B705" s="30"/>
      <c r="C705" s="63" t="s">
        <v>134</v>
      </c>
      <c r="D705" s="354" t="str">
        <f t="shared" si="269"/>
        <v/>
      </c>
      <c r="E705" s="355"/>
      <c r="F705" s="355"/>
      <c r="G705" s="355"/>
      <c r="H705" s="355"/>
      <c r="I705" s="355"/>
      <c r="J705" s="355"/>
      <c r="K705" s="355"/>
      <c r="L705" s="355"/>
      <c r="M705" s="355"/>
      <c r="N705" s="355"/>
      <c r="O705" s="356"/>
      <c r="P705" s="261" t="str">
        <f t="shared" si="270"/>
        <v/>
      </c>
      <c r="Q705" s="261" t="str">
        <f t="shared" si="271"/>
        <v/>
      </c>
      <c r="R705" s="261" t="str">
        <f t="shared" si="272"/>
        <v/>
      </c>
      <c r="S705" s="2"/>
      <c r="T705" s="2"/>
      <c r="U705" s="2"/>
      <c r="V705" s="2"/>
      <c r="W705" s="2"/>
      <c r="X705" s="2"/>
      <c r="Y705" s="2"/>
      <c r="Z705" s="2"/>
      <c r="AA705" s="2"/>
      <c r="AB705" s="2"/>
      <c r="AC705" s="2"/>
      <c r="AD705" s="2"/>
      <c r="AG705" s="197">
        <f t="shared" si="273"/>
        <v>33</v>
      </c>
      <c r="AH705" s="210">
        <f t="shared" si="274"/>
        <v>0</v>
      </c>
      <c r="AJ705" s="188">
        <f t="shared" si="275"/>
        <v>0</v>
      </c>
      <c r="AK705" s="189">
        <f t="shared" si="276"/>
        <v>0</v>
      </c>
      <c r="AL705" s="189">
        <f t="shared" si="277"/>
        <v>0</v>
      </c>
      <c r="AM705" s="190">
        <f t="shared" si="278"/>
        <v>0</v>
      </c>
      <c r="AN705" s="210"/>
      <c r="AO705" s="188">
        <f t="shared" si="279"/>
        <v>0</v>
      </c>
      <c r="AP705" s="189">
        <f t="shared" si="280"/>
        <v>0</v>
      </c>
      <c r="AQ705" s="189">
        <f t="shared" si="281"/>
        <v>0</v>
      </c>
      <c r="AR705" s="190">
        <f t="shared" si="282"/>
        <v>0</v>
      </c>
      <c r="AT705" s="188">
        <f t="shared" si="283"/>
        <v>0</v>
      </c>
      <c r="AU705" s="189">
        <f t="shared" si="284"/>
        <v>0</v>
      </c>
      <c r="AV705" s="189">
        <f t="shared" si="285"/>
        <v>0</v>
      </c>
      <c r="AW705" s="190">
        <f t="shared" si="286"/>
        <v>0</v>
      </c>
      <c r="AY705" s="188">
        <f t="shared" si="287"/>
        <v>0</v>
      </c>
      <c r="AZ705" s="189">
        <f t="shared" si="288"/>
        <v>0</v>
      </c>
      <c r="BA705" s="189">
        <f t="shared" si="289"/>
        <v>0</v>
      </c>
      <c r="BB705" s="190">
        <f t="shared" si="290"/>
        <v>0</v>
      </c>
      <c r="BD705" s="188">
        <f t="shared" si="291"/>
        <v>0</v>
      </c>
      <c r="BE705" s="189">
        <f t="shared" si="292"/>
        <v>0</v>
      </c>
      <c r="BF705" s="189">
        <f t="shared" si="293"/>
        <v>0</v>
      </c>
      <c r="BG705" s="190">
        <f t="shared" si="294"/>
        <v>0</v>
      </c>
      <c r="BH705" s="210"/>
      <c r="BI705" s="188">
        <f t="shared" si="295"/>
        <v>0</v>
      </c>
      <c r="BJ705" s="189">
        <f t="shared" si="296"/>
        <v>0</v>
      </c>
      <c r="BK705" s="189">
        <f t="shared" si="297"/>
        <v>0</v>
      </c>
      <c r="BL705" s="190">
        <f t="shared" si="298"/>
        <v>0</v>
      </c>
      <c r="BM705" s="210"/>
      <c r="BN705" s="188">
        <f t="shared" si="299"/>
        <v>0</v>
      </c>
      <c r="BO705" s="189">
        <f t="shared" si="300"/>
        <v>0</v>
      </c>
      <c r="BP705" s="189">
        <f t="shared" si="301"/>
        <v>0</v>
      </c>
      <c r="BQ705" s="190">
        <f t="shared" si="302"/>
        <v>0</v>
      </c>
      <c r="BR705" s="210"/>
      <c r="BS705" s="188">
        <f t="shared" si="303"/>
        <v>0</v>
      </c>
      <c r="BT705" s="189">
        <f t="shared" si="304"/>
        <v>0</v>
      </c>
      <c r="BU705" s="189">
        <f t="shared" si="305"/>
        <v>0</v>
      </c>
      <c r="BV705" s="190">
        <f t="shared" si="306"/>
        <v>0</v>
      </c>
      <c r="BW705" s="210"/>
      <c r="BX705" s="188">
        <f t="shared" si="307"/>
        <v>0</v>
      </c>
      <c r="BY705" s="189">
        <f t="shared" si="308"/>
        <v>0</v>
      </c>
      <c r="BZ705" s="189">
        <f t="shared" si="309"/>
        <v>0</v>
      </c>
      <c r="CA705" s="190">
        <f t="shared" si="310"/>
        <v>0</v>
      </c>
      <c r="CB705" s="210"/>
      <c r="CC705" s="188">
        <f t="shared" si="311"/>
        <v>0</v>
      </c>
      <c r="CD705" s="189">
        <f t="shared" si="312"/>
        <v>0</v>
      </c>
      <c r="CE705" s="189">
        <f t="shared" si="313"/>
        <v>0</v>
      </c>
      <c r="CF705" s="190">
        <f t="shared" si="314"/>
        <v>0</v>
      </c>
      <c r="CG705" s="210"/>
      <c r="CH705" s="188">
        <f t="shared" si="315"/>
        <v>0</v>
      </c>
      <c r="CI705" s="189">
        <f t="shared" si="316"/>
        <v>0</v>
      </c>
      <c r="CJ705" s="189">
        <f t="shared" si="317"/>
        <v>0</v>
      </c>
      <c r="CK705" s="190">
        <f t="shared" si="318"/>
        <v>0</v>
      </c>
      <c r="CL705" s="210"/>
      <c r="CM705" s="192">
        <f t="shared" si="319"/>
        <v>0</v>
      </c>
      <c r="CN705" s="215">
        <f t="shared" si="320"/>
        <v>0</v>
      </c>
      <c r="CO705" s="216">
        <f t="shared" si="321"/>
        <v>0</v>
      </c>
      <c r="CP705" s="217">
        <f t="shared" si="322"/>
        <v>0</v>
      </c>
      <c r="CR705" s="192">
        <f t="shared" si="323"/>
        <v>0</v>
      </c>
      <c r="CS705" s="215">
        <f t="shared" si="324"/>
        <v>0</v>
      </c>
      <c r="CT705" s="216">
        <f t="shared" si="325"/>
        <v>0</v>
      </c>
      <c r="CU705" s="217">
        <f t="shared" si="326"/>
        <v>0</v>
      </c>
      <c r="CW705" s="192">
        <f t="shared" si="327"/>
        <v>0</v>
      </c>
      <c r="CX705" s="215">
        <f t="shared" si="328"/>
        <v>0</v>
      </c>
      <c r="CY705" s="216">
        <f t="shared" si="329"/>
        <v>0</v>
      </c>
      <c r="CZ705" s="217">
        <f t="shared" si="330"/>
        <v>0</v>
      </c>
      <c r="DB705" s="197">
        <f t="shared" si="331"/>
        <v>0</v>
      </c>
      <c r="DC705" s="19" t="str">
        <f t="shared" si="332"/>
        <v/>
      </c>
      <c r="DD705" s="197">
        <f t="shared" si="333"/>
        <v>0</v>
      </c>
      <c r="DE705"/>
      <c r="DF705" s="197">
        <f t="shared" si="334"/>
        <v>0</v>
      </c>
      <c r="DG705" s="19" t="str">
        <f t="shared" si="335"/>
        <v/>
      </c>
      <c r="DH705" s="197">
        <f t="shared" si="336"/>
        <v>0</v>
      </c>
      <c r="DJ705" s="197">
        <f t="shared" si="337"/>
        <v>0</v>
      </c>
      <c r="DK705" s="19" t="str">
        <f t="shared" si="338"/>
        <v/>
      </c>
      <c r="DL705" s="197">
        <f t="shared" si="339"/>
        <v>0</v>
      </c>
    </row>
    <row r="706" spans="1:116" ht="15" customHeight="1" thickBot="1">
      <c r="A706" s="41"/>
      <c r="B706" s="30"/>
      <c r="C706" s="63" t="s">
        <v>135</v>
      </c>
      <c r="D706" s="354" t="str">
        <f t="shared" ref="D706:D760" si="340">IF(D114="","",D114)</f>
        <v/>
      </c>
      <c r="E706" s="355"/>
      <c r="F706" s="355"/>
      <c r="G706" s="355"/>
      <c r="H706" s="355"/>
      <c r="I706" s="355"/>
      <c r="J706" s="355"/>
      <c r="K706" s="355"/>
      <c r="L706" s="355"/>
      <c r="M706" s="355"/>
      <c r="N706" s="355"/>
      <c r="O706" s="356"/>
      <c r="P706" s="261" t="str">
        <f t="shared" ref="P706:P757" si="341">IF(M296="","",M296)</f>
        <v/>
      </c>
      <c r="Q706" s="261" t="str">
        <f t="shared" ref="Q706:Q757" si="342">IF(S296="","",S296)</f>
        <v/>
      </c>
      <c r="R706" s="261" t="str">
        <f t="shared" ref="R706:R757" si="343">IF(Y296="","",Y296)</f>
        <v/>
      </c>
      <c r="S706" s="2"/>
      <c r="T706" s="2"/>
      <c r="U706" s="2"/>
      <c r="V706" s="2"/>
      <c r="W706" s="2"/>
      <c r="X706" s="2"/>
      <c r="Y706" s="2"/>
      <c r="Z706" s="2"/>
      <c r="AA706" s="2"/>
      <c r="AB706" s="2"/>
      <c r="AC706" s="2"/>
      <c r="AD706" s="2"/>
      <c r="AG706" s="197">
        <f t="shared" ref="AG706:AG760" si="344">+COUNTBLANK(P706:AD706)+COUNTBLANK(M832:AD832)</f>
        <v>33</v>
      </c>
      <c r="AH706" s="210">
        <f t="shared" ref="AH706:AH760" si="345">+IF($AG$635=$AH$635,0,IF(OR(AND(D706&lt;&gt;"",AG706=0),AND(D706="",AG706=33)),0,1))</f>
        <v>0</v>
      </c>
      <c r="AJ706" s="188">
        <f t="shared" ref="AJ706:AJ760" si="346">IF(P706="",0,P706)</f>
        <v>0</v>
      </c>
      <c r="AK706" s="189">
        <f t="shared" ref="AK706:AK760" si="347">COUNTIF(Q706:R706,"NS")</f>
        <v>0</v>
      </c>
      <c r="AL706" s="189">
        <f t="shared" ref="AL706:AL760" si="348">SUM(Q706:R706)</f>
        <v>0</v>
      </c>
      <c r="AM706" s="190">
        <f t="shared" ref="AM706:AM760" si="349">IF($AG$635=$AH$635, 0, IF(OR(AND(AJ706=0, AK706&gt;0), AND(AJ706="ns", AL706&gt;0), AND(AJ706="ns", AK706=0, AL706=0)), 1, IF(OR(AND(AJ706&gt;0, AK706=2), AND(AJ706="ns", AK706=2), AND(AJ706="ns", AL706=0, AK706&gt;0), AJ706=AL706, COUNTIF(P706:R706, "NA")=COUNTA(P706:R706)), 0, 1)))</f>
        <v>0</v>
      </c>
      <c r="AN706" s="210"/>
      <c r="AO706" s="188">
        <f t="shared" ref="AO706:AO760" si="350">S706</f>
        <v>0</v>
      </c>
      <c r="AP706" s="189">
        <f t="shared" ref="AP706:AP760" si="351">COUNTIF(T706:U706,"NS")</f>
        <v>0</v>
      </c>
      <c r="AQ706" s="189">
        <f t="shared" ref="AQ706:AQ760" si="352">SUM(T706:U706)</f>
        <v>0</v>
      </c>
      <c r="AR706" s="190">
        <f t="shared" ref="AR706:AR760" si="353">IF($AG$635=$AH$635, 0, IF(OR(AND(AO706=0, AP706&gt;0), AND(AO706="ns", AQ706&gt;0), AND(AO706="ns", AP706=0, AQ706=0)), 1, IF(OR(AND(AO706&gt;0, AP706=2), AND(AO706="ns", AP706=2), AND(AO706="ns", AQ706=0, AP706&gt;0), AO706=AQ706, COUNTIF(S706:U706, "NA")=COUNTA(S706:U706)), 0, 1)))</f>
        <v>0</v>
      </c>
      <c r="AT706" s="188">
        <f t="shared" ref="AT706:AT760" si="354">V706</f>
        <v>0</v>
      </c>
      <c r="AU706" s="189">
        <f t="shared" ref="AU706:AU760" si="355">COUNTIF(W706:X706,"NS")</f>
        <v>0</v>
      </c>
      <c r="AV706" s="189">
        <f t="shared" ref="AV706:AV760" si="356">SUM(W706:X706)</f>
        <v>0</v>
      </c>
      <c r="AW706" s="190">
        <f t="shared" ref="AW706:AW760" si="357">IF($AG$635=$AH$635, 0, IF(OR(AND(AT706=0, AU706&gt;0), AND(AT706="ns", AV706&gt;0), AND(AT706="ns", AU706=0, AV706=0)), 1, IF(OR(AND(AT706&gt;0, AU706=2), AND(AT706="ns", AU706=2), AND(AT706="ns", AV706=0, AU706&gt;0), AT706=AV706, COUNTIF(V706:X706, "NA")=COUNTA(V706:X706)), 0, 1)))</f>
        <v>0</v>
      </c>
      <c r="AY706" s="188">
        <f t="shared" ref="AY706:AY760" si="358">Y706</f>
        <v>0</v>
      </c>
      <c r="AZ706" s="189">
        <f t="shared" ref="AZ706:AZ760" si="359">COUNTIF(Z706:AA706,"NS")</f>
        <v>0</v>
      </c>
      <c r="BA706" s="189">
        <f t="shared" ref="BA706:BA760" si="360">SUM(Z706:AA706)</f>
        <v>0</v>
      </c>
      <c r="BB706" s="190">
        <f t="shared" ref="BB706:BB760" si="361">IF($AG$635=$AH$635, 0, IF(OR(AND(AY706=0, AZ706&gt;0), AND(AY706="ns", BA706&gt;0), AND(AY706="ns", AZ706=0, BA706=0)), 1, IF(OR(AND(AY706&gt;0, AZ706=2), AND(AY706="ns", AZ706=2), AND(AY706="ns", BA706=0, AZ706&gt;0), AY706=BA706, COUNTIF(Y706:AA706, "NA")=COUNTA(Y706:AA706)), 0, 1)))</f>
        <v>0</v>
      </c>
      <c r="BD706" s="188">
        <f t="shared" ref="BD706:BD760" si="362">AB706</f>
        <v>0</v>
      </c>
      <c r="BE706" s="189">
        <f t="shared" ref="BE706:BE760" si="363">COUNTIF(AC706:AD706,"NS")</f>
        <v>0</v>
      </c>
      <c r="BF706" s="189">
        <f t="shared" ref="BF706:BF760" si="364">SUM(AC706:AD706)</f>
        <v>0</v>
      </c>
      <c r="BG706" s="190">
        <f t="shared" ref="BG706:BG760" si="365">IF($AG$635=$AH$635, 0, IF(OR(AND(BD706=0, BE706&gt;0), AND(BD706="ns", BF706&gt;0), AND(BD706="ns", BE706=0, BF706=0)), 1, IF(OR(AND(BD706&gt;0, BE706=2), AND(BD706="ns", BE706=2), AND(BD706="ns", BF706=0, BE706&gt;0), BD706=BF706, COUNTIF(AB706:AD706, "NA")=COUNTA(AB706:AD706)), 0, 1)))</f>
        <v>0</v>
      </c>
      <c r="BH706" s="210"/>
      <c r="BI706" s="188">
        <f t="shared" ref="BI706:BI760" si="366">M832</f>
        <v>0</v>
      </c>
      <c r="BJ706" s="189">
        <f t="shared" ref="BJ706:BJ760" si="367">COUNTIF(N832:O832,"NS")</f>
        <v>0</v>
      </c>
      <c r="BK706" s="189">
        <f t="shared" ref="BK706:BK760" si="368">SUM(N832:O832)</f>
        <v>0</v>
      </c>
      <c r="BL706" s="190">
        <f t="shared" ref="BL706:BL760" si="369">IF($AG$635=$AH$635, 0, IF(OR(AND(BI706=0, BJ706&gt;0), AND(BI706="ns", BK706&gt;0), AND(BI706="ns", BJ706=0, BK706=0)), 1, IF(OR(AND(BI706&gt;0, BJ706=2), AND(BI706="ns", BJ706=2), AND(BI706="ns", BK706=0, BJ706&gt;0), BI706=BK706, COUNTIF(M832:O832, "NA")=COUNTA(M832:O832)), 0, 1)))</f>
        <v>0</v>
      </c>
      <c r="BM706" s="210"/>
      <c r="BN706" s="188">
        <f t="shared" ref="BN706:BN760" si="370">P832</f>
        <v>0</v>
      </c>
      <c r="BO706" s="189">
        <f t="shared" ref="BO706:BO760" si="371">COUNTIF(Q832:R832,"NS")</f>
        <v>0</v>
      </c>
      <c r="BP706" s="189">
        <f t="shared" ref="BP706:BP760" si="372">SUM(Q832:R832)</f>
        <v>0</v>
      </c>
      <c r="BQ706" s="190">
        <f t="shared" ref="BQ706:BQ760" si="373">IF($AG$635=$AH$635, 0, IF(OR(AND(BN706=0, BO706&gt;0), AND(BN706="ns", BP706&gt;0), AND(BN706="ns", BO706=0, BP706=0)), 1, IF(OR(AND(BN706&gt;0, BO706=2), AND(BN706="ns", BO706=2), AND(BN706="ns", BP706=0, BO706&gt;0), BN706=BP706, COUNTIF(P832:R832, "NA")=COUNTA(P832:R832)), 0, 1)))</f>
        <v>0</v>
      </c>
      <c r="BR706" s="210"/>
      <c r="BS706" s="188">
        <f t="shared" ref="BS706:BS760" si="374">S832</f>
        <v>0</v>
      </c>
      <c r="BT706" s="189">
        <f t="shared" ref="BT706:BT760" si="375">COUNTIF(T832:U832,"NS")</f>
        <v>0</v>
      </c>
      <c r="BU706" s="189">
        <f t="shared" ref="BU706:BU760" si="376">SUM(T832:U832)</f>
        <v>0</v>
      </c>
      <c r="BV706" s="190">
        <f t="shared" ref="BV706:BV760" si="377">IF($AG$635=$AH$635, 0, IF(OR(AND(BS706=0, BT706&gt;0), AND(BS706="ns", BU706&gt;0), AND(BS706="ns", BT706=0, BU706=0)), 1, IF(OR(AND(BS706&gt;0, BT706=2), AND(BS706="ns", BT706=2), AND(BS706="ns", BU706=0, BT706&gt;0), BS706=BU706, COUNTIF(S832:U832, "NA")=COUNTA(S832:U832)), 0, 1)))</f>
        <v>0</v>
      </c>
      <c r="BW706" s="210"/>
      <c r="BX706" s="188">
        <f t="shared" ref="BX706:BX760" si="378">V832</f>
        <v>0</v>
      </c>
      <c r="BY706" s="189">
        <f t="shared" ref="BY706:BY760" si="379">COUNTIF(W832:X832,"NS")</f>
        <v>0</v>
      </c>
      <c r="BZ706" s="189">
        <f t="shared" ref="BZ706:BZ760" si="380">SUM(W832:X832)</f>
        <v>0</v>
      </c>
      <c r="CA706" s="190">
        <f t="shared" ref="CA706:CA760" si="381">IF($AG$635=$AH$635, 0, IF(OR(AND(BX706=0, BY706&gt;0), AND(BX706="ns", BZ706&gt;0), AND(BX706="ns", BY706=0, BZ706=0)), 1, IF(OR(AND(BX706&gt;0, BY706=2), AND(BX706="ns", BY706=2), AND(BX706="ns", BZ706=0, BY706&gt;0), BX706=BZ706, COUNTIF(V832:X832, "NA")=COUNTA(V832:X832)), 0, 1)))</f>
        <v>0</v>
      </c>
      <c r="CB706" s="210"/>
      <c r="CC706" s="188">
        <f t="shared" ref="CC706:CC760" si="382">Y832</f>
        <v>0</v>
      </c>
      <c r="CD706" s="189">
        <f t="shared" ref="CD706:CD760" si="383">COUNTIF(Z832:AA832,"NS")</f>
        <v>0</v>
      </c>
      <c r="CE706" s="189">
        <f t="shared" ref="CE706:CE760" si="384">SUM(Z832:AA832)</f>
        <v>0</v>
      </c>
      <c r="CF706" s="190">
        <f t="shared" ref="CF706:CF760" si="385">IF($AG$635=$AH$635, 0, IF(OR(AND(CC706=0, CD706&gt;0), AND(CC706="ns", CE706&gt;0), AND(CC706="ns", CD706=0, CE706=0)), 1, IF(OR(AND(CC706&gt;0, CD706=2), AND(CC706="ns", CD706=2), AND(CC706="ns", CE706=0, CD706&gt;0), CC706=CE706, COUNTIF(Y832:AA832, "NA")=COUNTA(Y832:AA832)), 0, 1)))</f>
        <v>0</v>
      </c>
      <c r="CG706" s="210"/>
      <c r="CH706" s="188">
        <f t="shared" ref="CH706:CH760" si="386">AB832</f>
        <v>0</v>
      </c>
      <c r="CI706" s="189">
        <f t="shared" ref="CI706:CI760" si="387">COUNTIF(AC832:AD832,"NS")</f>
        <v>0</v>
      </c>
      <c r="CJ706" s="189">
        <f t="shared" ref="CJ706:CJ760" si="388">SUM(AC832:AD832)</f>
        <v>0</v>
      </c>
      <c r="CK706" s="190">
        <f t="shared" ref="CK706:CK760" si="389">IF($AG$635=$AH$635, 0, IF(OR(AND(CH706=0, CI706&gt;0), AND(CH706="ns", CJ706&gt;0), AND(CH706="ns", CI706=0, CJ706=0)), 1, IF(OR(AND(CH706&gt;0, CI706=2), AND(CH706="ns", CI706=2), AND(CH706="ns", CJ706=0, CI706&gt;0), CH706=CJ706, COUNTIF(AB832:AD832, "NA")=COUNTA(AB832:AD832)), 0, 1)))</f>
        <v>0</v>
      </c>
      <c r="CL706" s="210"/>
      <c r="CM706" s="192">
        <f t="shared" ref="CM706:CM760" si="390">IF(P706="",0,P706)</f>
        <v>0</v>
      </c>
      <c r="CN706" s="215">
        <f t="shared" ref="CN706:CN760" si="391">COUNTIF(S706,"NS")+COUNTIF(V706,"NS")+COUNTIF(Y706,"NS")+COUNTIF(AB706,"NS")+COUNTIF(M832,"NS")+COUNTIF(P832,"NS")+COUNTIF(S832,"NS")+COUNTIF(V832,"NS")+COUNTIF(Y832,"NS")+COUNTIF(AB832,"NS")</f>
        <v>0</v>
      </c>
      <c r="CO706" s="216">
        <f t="shared" ref="CO706:CO760" si="392">SUM(S706,V706,Y706,AB706,M832,P832,S832,V832,Y832,AB832)</f>
        <v>0</v>
      </c>
      <c r="CP706" s="217">
        <f t="shared" ref="CP706:CP760" si="393">IF($AG$635=$AH$635, 0, IF(OR(AND(CM706=0, CN706&gt;0), AND(CM706="NS", CO706&gt;0), AND(CM706="NS", CO706=0, CN706=0)), 1, IF(OR(AND(CN706&gt;=2, CO706&lt;CM706), AND(CM706="NS", CO706=0, CN706&gt;0), CM706=CO706, AND(CM706="NA", SUM(COUNTIF(S706:AD706, "NA")+COUNTIF(M832:AD832,"NA"))=COUNTA(S706:AD706,M832:AD832))), 0, 1)))</f>
        <v>0</v>
      </c>
      <c r="CR706" s="192">
        <f t="shared" ref="CR706:CR760" si="394">IF(Q706="",0,Q706)</f>
        <v>0</v>
      </c>
      <c r="CS706" s="215">
        <f t="shared" ref="CS706:CS760" si="395">COUNTIF(T706,"NS")+COUNTIF(W706,"NS")+COUNTIF(Z706,"NS")+COUNTIF(AC706,"NS")+COUNTIF(N832,"NS")+COUNTIF(Q832,"NS")+COUNTIF(T832,"NS")+COUNTIF(W832,"NS")+COUNTIF(Z832,"NS")+COUNTIF(AC832,"NS")</f>
        <v>0</v>
      </c>
      <c r="CT706" s="216">
        <f t="shared" ref="CT706:CT760" si="396">SUM(T706,W706,Z706,AC706,N832,Q832,T832,W832,Z832,AC832)</f>
        <v>0</v>
      </c>
      <c r="CU706" s="217">
        <f t="shared" ref="CU706:CU760" si="397">IF($AG$635=$AH$635, 0, IF(OR(AND(CR706=0, CS706&gt;0), AND(CR706="NS", CT706&gt;0), AND(CR706="NS", CT706=0, CS706=0)), 1, IF(OR(AND(CS706&gt;=2, CT706&lt;CR706), AND(CR706="NS", CT706=0, CS706&gt;0), CR706=CT706, AND(CR706="NA", SUM(COUNTIF(S706:AD706, "NA")+COUNTIF(M832:AD832,"NA"))=COUNTA(S706:AD706,M832:AD832))), 0, 1)))</f>
        <v>0</v>
      </c>
      <c r="CW706" s="192">
        <f t="shared" ref="CW706:CW760" si="398">IF(R706="",0,R706)</f>
        <v>0</v>
      </c>
      <c r="CX706" s="215">
        <f t="shared" ref="CX706:CX760" si="399">COUNTIF(U706,"NS")+COUNTIF(X706,"NS")+COUNTIF(AA706,"NS")+COUNTIF(AD706,"NS")+COUNTIF(O832,"NS")+COUNTIF(R832,"NS")+COUNTIF(U832,"NS")+COUNTIF(X832,"NS")+COUNTIF(AA832,"NS")+COUNTIF(AD832,"NS")</f>
        <v>0</v>
      </c>
      <c r="CY706" s="216">
        <f t="shared" ref="CY706:CY760" si="400">SUM(U706,X706,AA706,AD706,O832,R832,U832,X832,AA832,AD832)</f>
        <v>0</v>
      </c>
      <c r="CZ706" s="217">
        <f t="shared" ref="CZ706:CZ760" si="401">IF($AG$635=$AH$635, 0, IF(OR(AND(CW706=0, CX706&gt;0), AND(CW706="NS", CY706&gt;0), AND(CW706="NS", CY706=0, CX706=0)), 1, IF(OR(AND(CX706&gt;=2, CY706&lt;CW706), AND(CW706="NS", CY706=0, CX706&gt;0), CW706=CY706, AND(CW706="NA", SUM(COUNTIF(S706:AD706, "NA")+COUNTIF(M832:AD832,"NA"))=COUNTA(S706:AD706,M832:AD832))), 0, 1)))</f>
        <v>0</v>
      </c>
      <c r="DB706" s="197">
        <f t="shared" ref="DB706:DB760" si="402">M296</f>
        <v>0</v>
      </c>
      <c r="DC706" s="19" t="str">
        <f t="shared" ref="DC706:DC760" si="403">P706</f>
        <v/>
      </c>
      <c r="DD706" s="197">
        <f t="shared" ref="DD706:DD760" si="404">+IF($AG$635=$AH$635,0,IF(OR(AND(DB706="NS",DC706="NS"),AND(DB706&gt;=1,DC706="NS"),AND(DB706=DC706)),0,1))</f>
        <v>0</v>
      </c>
      <c r="DE706"/>
      <c r="DF706" s="197">
        <f t="shared" ref="DF706:DF760" si="405">S296</f>
        <v>0</v>
      </c>
      <c r="DG706" s="19" t="str">
        <f t="shared" ref="DG706:DG760" si="406">Q706</f>
        <v/>
      </c>
      <c r="DH706" s="197">
        <f t="shared" ref="DH706:DH760" si="407">+IF($AG$635=$AH$635,0,IF(OR(AND(DF706="NS",DG706="NS"),AND(DF706&gt;=1,DG706="NS"),AND(DF706=DG706)),0,1))</f>
        <v>0</v>
      </c>
      <c r="DJ706" s="197">
        <f t="shared" ref="DJ706:DJ760" si="408">Y296</f>
        <v>0</v>
      </c>
      <c r="DK706" s="19" t="str">
        <f t="shared" ref="DK706:DK760" si="409">R706</f>
        <v/>
      </c>
      <c r="DL706" s="197">
        <f t="shared" ref="DL706:DL760" si="410">+IF($AG$635=$AH$635,0,IF(OR(AND(DJ706="NS",DK706="NS"),AND(DJ706&gt;=1,DK706="NS"),AND(DJ706=DK706)),0,1))</f>
        <v>0</v>
      </c>
    </row>
    <row r="707" spans="1:116" ht="15" customHeight="1" thickBot="1">
      <c r="A707" s="41"/>
      <c r="B707" s="30"/>
      <c r="C707" s="63" t="s">
        <v>136</v>
      </c>
      <c r="D707" s="354" t="str">
        <f t="shared" si="340"/>
        <v/>
      </c>
      <c r="E707" s="355"/>
      <c r="F707" s="355"/>
      <c r="G707" s="355"/>
      <c r="H707" s="355"/>
      <c r="I707" s="355"/>
      <c r="J707" s="355"/>
      <c r="K707" s="355"/>
      <c r="L707" s="355"/>
      <c r="M707" s="355"/>
      <c r="N707" s="355"/>
      <c r="O707" s="356"/>
      <c r="P707" s="261" t="str">
        <f t="shared" si="341"/>
        <v/>
      </c>
      <c r="Q707" s="261" t="str">
        <f t="shared" si="342"/>
        <v/>
      </c>
      <c r="R707" s="261" t="str">
        <f t="shared" si="343"/>
        <v/>
      </c>
      <c r="S707" s="2"/>
      <c r="T707" s="2"/>
      <c r="U707" s="2"/>
      <c r="V707" s="2"/>
      <c r="W707" s="2"/>
      <c r="X707" s="2"/>
      <c r="Y707" s="2"/>
      <c r="Z707" s="2"/>
      <c r="AA707" s="2"/>
      <c r="AB707" s="2"/>
      <c r="AC707" s="2"/>
      <c r="AD707" s="2"/>
      <c r="AG707" s="197">
        <f t="shared" si="344"/>
        <v>33</v>
      </c>
      <c r="AH707" s="210">
        <f t="shared" si="345"/>
        <v>0</v>
      </c>
      <c r="AJ707" s="188">
        <f t="shared" si="346"/>
        <v>0</v>
      </c>
      <c r="AK707" s="189">
        <f t="shared" si="347"/>
        <v>0</v>
      </c>
      <c r="AL707" s="189">
        <f t="shared" si="348"/>
        <v>0</v>
      </c>
      <c r="AM707" s="190">
        <f t="shared" si="349"/>
        <v>0</v>
      </c>
      <c r="AN707" s="210"/>
      <c r="AO707" s="188">
        <f t="shared" si="350"/>
        <v>0</v>
      </c>
      <c r="AP707" s="189">
        <f t="shared" si="351"/>
        <v>0</v>
      </c>
      <c r="AQ707" s="189">
        <f t="shared" si="352"/>
        <v>0</v>
      </c>
      <c r="AR707" s="190">
        <f t="shared" si="353"/>
        <v>0</v>
      </c>
      <c r="AT707" s="188">
        <f t="shared" si="354"/>
        <v>0</v>
      </c>
      <c r="AU707" s="189">
        <f t="shared" si="355"/>
        <v>0</v>
      </c>
      <c r="AV707" s="189">
        <f t="shared" si="356"/>
        <v>0</v>
      </c>
      <c r="AW707" s="190">
        <f t="shared" si="357"/>
        <v>0</v>
      </c>
      <c r="AY707" s="188">
        <f t="shared" si="358"/>
        <v>0</v>
      </c>
      <c r="AZ707" s="189">
        <f t="shared" si="359"/>
        <v>0</v>
      </c>
      <c r="BA707" s="189">
        <f t="shared" si="360"/>
        <v>0</v>
      </c>
      <c r="BB707" s="190">
        <f t="shared" si="361"/>
        <v>0</v>
      </c>
      <c r="BD707" s="188">
        <f t="shared" si="362"/>
        <v>0</v>
      </c>
      <c r="BE707" s="189">
        <f t="shared" si="363"/>
        <v>0</v>
      </c>
      <c r="BF707" s="189">
        <f t="shared" si="364"/>
        <v>0</v>
      </c>
      <c r="BG707" s="190">
        <f t="shared" si="365"/>
        <v>0</v>
      </c>
      <c r="BH707" s="210"/>
      <c r="BI707" s="188">
        <f t="shared" si="366"/>
        <v>0</v>
      </c>
      <c r="BJ707" s="189">
        <f t="shared" si="367"/>
        <v>0</v>
      </c>
      <c r="BK707" s="189">
        <f t="shared" si="368"/>
        <v>0</v>
      </c>
      <c r="BL707" s="190">
        <f t="shared" si="369"/>
        <v>0</v>
      </c>
      <c r="BM707" s="210"/>
      <c r="BN707" s="188">
        <f t="shared" si="370"/>
        <v>0</v>
      </c>
      <c r="BO707" s="189">
        <f t="shared" si="371"/>
        <v>0</v>
      </c>
      <c r="BP707" s="189">
        <f t="shared" si="372"/>
        <v>0</v>
      </c>
      <c r="BQ707" s="190">
        <f t="shared" si="373"/>
        <v>0</v>
      </c>
      <c r="BR707" s="210"/>
      <c r="BS707" s="188">
        <f t="shared" si="374"/>
        <v>0</v>
      </c>
      <c r="BT707" s="189">
        <f t="shared" si="375"/>
        <v>0</v>
      </c>
      <c r="BU707" s="189">
        <f t="shared" si="376"/>
        <v>0</v>
      </c>
      <c r="BV707" s="190">
        <f t="shared" si="377"/>
        <v>0</v>
      </c>
      <c r="BW707" s="210"/>
      <c r="BX707" s="188">
        <f t="shared" si="378"/>
        <v>0</v>
      </c>
      <c r="BY707" s="189">
        <f t="shared" si="379"/>
        <v>0</v>
      </c>
      <c r="BZ707" s="189">
        <f t="shared" si="380"/>
        <v>0</v>
      </c>
      <c r="CA707" s="190">
        <f t="shared" si="381"/>
        <v>0</v>
      </c>
      <c r="CB707" s="210"/>
      <c r="CC707" s="188">
        <f t="shared" si="382"/>
        <v>0</v>
      </c>
      <c r="CD707" s="189">
        <f t="shared" si="383"/>
        <v>0</v>
      </c>
      <c r="CE707" s="189">
        <f t="shared" si="384"/>
        <v>0</v>
      </c>
      <c r="CF707" s="190">
        <f t="shared" si="385"/>
        <v>0</v>
      </c>
      <c r="CG707" s="210"/>
      <c r="CH707" s="188">
        <f t="shared" si="386"/>
        <v>0</v>
      </c>
      <c r="CI707" s="189">
        <f t="shared" si="387"/>
        <v>0</v>
      </c>
      <c r="CJ707" s="189">
        <f t="shared" si="388"/>
        <v>0</v>
      </c>
      <c r="CK707" s="190">
        <f t="shared" si="389"/>
        <v>0</v>
      </c>
      <c r="CL707" s="210"/>
      <c r="CM707" s="192">
        <f t="shared" si="390"/>
        <v>0</v>
      </c>
      <c r="CN707" s="215">
        <f t="shared" si="391"/>
        <v>0</v>
      </c>
      <c r="CO707" s="216">
        <f t="shared" si="392"/>
        <v>0</v>
      </c>
      <c r="CP707" s="217">
        <f t="shared" si="393"/>
        <v>0</v>
      </c>
      <c r="CR707" s="192">
        <f t="shared" si="394"/>
        <v>0</v>
      </c>
      <c r="CS707" s="215">
        <f t="shared" si="395"/>
        <v>0</v>
      </c>
      <c r="CT707" s="216">
        <f t="shared" si="396"/>
        <v>0</v>
      </c>
      <c r="CU707" s="217">
        <f t="shared" si="397"/>
        <v>0</v>
      </c>
      <c r="CW707" s="192">
        <f t="shared" si="398"/>
        <v>0</v>
      </c>
      <c r="CX707" s="215">
        <f t="shared" si="399"/>
        <v>0</v>
      </c>
      <c r="CY707" s="216">
        <f t="shared" si="400"/>
        <v>0</v>
      </c>
      <c r="CZ707" s="217">
        <f t="shared" si="401"/>
        <v>0</v>
      </c>
      <c r="DB707" s="197">
        <f t="shared" si="402"/>
        <v>0</v>
      </c>
      <c r="DC707" s="19" t="str">
        <f t="shared" si="403"/>
        <v/>
      </c>
      <c r="DD707" s="197">
        <f t="shared" si="404"/>
        <v>0</v>
      </c>
      <c r="DE707"/>
      <c r="DF707" s="197">
        <f t="shared" si="405"/>
        <v>0</v>
      </c>
      <c r="DG707" s="19" t="str">
        <f t="shared" si="406"/>
        <v/>
      </c>
      <c r="DH707" s="197">
        <f t="shared" si="407"/>
        <v>0</v>
      </c>
      <c r="DJ707" s="197">
        <f t="shared" si="408"/>
        <v>0</v>
      </c>
      <c r="DK707" s="19" t="str">
        <f t="shared" si="409"/>
        <v/>
      </c>
      <c r="DL707" s="197">
        <f t="shared" si="410"/>
        <v>0</v>
      </c>
    </row>
    <row r="708" spans="1:116" ht="15" customHeight="1" thickBot="1">
      <c r="A708" s="41"/>
      <c r="B708" s="30"/>
      <c r="C708" s="63" t="s">
        <v>137</v>
      </c>
      <c r="D708" s="354" t="str">
        <f t="shared" si="340"/>
        <v/>
      </c>
      <c r="E708" s="355"/>
      <c r="F708" s="355"/>
      <c r="G708" s="355"/>
      <c r="H708" s="355"/>
      <c r="I708" s="355"/>
      <c r="J708" s="355"/>
      <c r="K708" s="355"/>
      <c r="L708" s="355"/>
      <c r="M708" s="355"/>
      <c r="N708" s="355"/>
      <c r="O708" s="356"/>
      <c r="P708" s="261" t="str">
        <f t="shared" si="341"/>
        <v/>
      </c>
      <c r="Q708" s="261" t="str">
        <f t="shared" si="342"/>
        <v/>
      </c>
      <c r="R708" s="261" t="str">
        <f t="shared" si="343"/>
        <v/>
      </c>
      <c r="S708" s="2"/>
      <c r="T708" s="2"/>
      <c r="U708" s="2"/>
      <c r="V708" s="2"/>
      <c r="W708" s="2"/>
      <c r="X708" s="2"/>
      <c r="Y708" s="2"/>
      <c r="Z708" s="2"/>
      <c r="AA708" s="2"/>
      <c r="AB708" s="2"/>
      <c r="AC708" s="2"/>
      <c r="AD708" s="2"/>
      <c r="AG708" s="197">
        <f t="shared" si="344"/>
        <v>33</v>
      </c>
      <c r="AH708" s="210">
        <f t="shared" si="345"/>
        <v>0</v>
      </c>
      <c r="AJ708" s="188">
        <f t="shared" si="346"/>
        <v>0</v>
      </c>
      <c r="AK708" s="189">
        <f t="shared" si="347"/>
        <v>0</v>
      </c>
      <c r="AL708" s="189">
        <f t="shared" si="348"/>
        <v>0</v>
      </c>
      <c r="AM708" s="190">
        <f t="shared" si="349"/>
        <v>0</v>
      </c>
      <c r="AN708" s="210"/>
      <c r="AO708" s="188">
        <f t="shared" si="350"/>
        <v>0</v>
      </c>
      <c r="AP708" s="189">
        <f t="shared" si="351"/>
        <v>0</v>
      </c>
      <c r="AQ708" s="189">
        <f t="shared" si="352"/>
        <v>0</v>
      </c>
      <c r="AR708" s="190">
        <f t="shared" si="353"/>
        <v>0</v>
      </c>
      <c r="AT708" s="188">
        <f t="shared" si="354"/>
        <v>0</v>
      </c>
      <c r="AU708" s="189">
        <f t="shared" si="355"/>
        <v>0</v>
      </c>
      <c r="AV708" s="189">
        <f t="shared" si="356"/>
        <v>0</v>
      </c>
      <c r="AW708" s="190">
        <f t="shared" si="357"/>
        <v>0</v>
      </c>
      <c r="AY708" s="188">
        <f t="shared" si="358"/>
        <v>0</v>
      </c>
      <c r="AZ708" s="189">
        <f t="shared" si="359"/>
        <v>0</v>
      </c>
      <c r="BA708" s="189">
        <f t="shared" si="360"/>
        <v>0</v>
      </c>
      <c r="BB708" s="190">
        <f t="shared" si="361"/>
        <v>0</v>
      </c>
      <c r="BD708" s="188">
        <f t="shared" si="362"/>
        <v>0</v>
      </c>
      <c r="BE708" s="189">
        <f t="shared" si="363"/>
        <v>0</v>
      </c>
      <c r="BF708" s="189">
        <f t="shared" si="364"/>
        <v>0</v>
      </c>
      <c r="BG708" s="190">
        <f t="shared" si="365"/>
        <v>0</v>
      </c>
      <c r="BH708" s="210"/>
      <c r="BI708" s="188">
        <f t="shared" si="366"/>
        <v>0</v>
      </c>
      <c r="BJ708" s="189">
        <f t="shared" si="367"/>
        <v>0</v>
      </c>
      <c r="BK708" s="189">
        <f t="shared" si="368"/>
        <v>0</v>
      </c>
      <c r="BL708" s="190">
        <f t="shared" si="369"/>
        <v>0</v>
      </c>
      <c r="BM708" s="210"/>
      <c r="BN708" s="188">
        <f t="shared" si="370"/>
        <v>0</v>
      </c>
      <c r="BO708" s="189">
        <f t="shared" si="371"/>
        <v>0</v>
      </c>
      <c r="BP708" s="189">
        <f t="shared" si="372"/>
        <v>0</v>
      </c>
      <c r="BQ708" s="190">
        <f t="shared" si="373"/>
        <v>0</v>
      </c>
      <c r="BR708" s="210"/>
      <c r="BS708" s="188">
        <f t="shared" si="374"/>
        <v>0</v>
      </c>
      <c r="BT708" s="189">
        <f t="shared" si="375"/>
        <v>0</v>
      </c>
      <c r="BU708" s="189">
        <f t="shared" si="376"/>
        <v>0</v>
      </c>
      <c r="BV708" s="190">
        <f t="shared" si="377"/>
        <v>0</v>
      </c>
      <c r="BW708" s="210"/>
      <c r="BX708" s="188">
        <f t="shared" si="378"/>
        <v>0</v>
      </c>
      <c r="BY708" s="189">
        <f t="shared" si="379"/>
        <v>0</v>
      </c>
      <c r="BZ708" s="189">
        <f t="shared" si="380"/>
        <v>0</v>
      </c>
      <c r="CA708" s="190">
        <f t="shared" si="381"/>
        <v>0</v>
      </c>
      <c r="CB708" s="210"/>
      <c r="CC708" s="188">
        <f t="shared" si="382"/>
        <v>0</v>
      </c>
      <c r="CD708" s="189">
        <f t="shared" si="383"/>
        <v>0</v>
      </c>
      <c r="CE708" s="189">
        <f t="shared" si="384"/>
        <v>0</v>
      </c>
      <c r="CF708" s="190">
        <f t="shared" si="385"/>
        <v>0</v>
      </c>
      <c r="CG708" s="210"/>
      <c r="CH708" s="188">
        <f t="shared" si="386"/>
        <v>0</v>
      </c>
      <c r="CI708" s="189">
        <f t="shared" si="387"/>
        <v>0</v>
      </c>
      <c r="CJ708" s="189">
        <f t="shared" si="388"/>
        <v>0</v>
      </c>
      <c r="CK708" s="190">
        <f t="shared" si="389"/>
        <v>0</v>
      </c>
      <c r="CL708" s="210"/>
      <c r="CM708" s="192">
        <f t="shared" si="390"/>
        <v>0</v>
      </c>
      <c r="CN708" s="215">
        <f t="shared" si="391"/>
        <v>0</v>
      </c>
      <c r="CO708" s="216">
        <f t="shared" si="392"/>
        <v>0</v>
      </c>
      <c r="CP708" s="217">
        <f t="shared" si="393"/>
        <v>0</v>
      </c>
      <c r="CR708" s="192">
        <f t="shared" si="394"/>
        <v>0</v>
      </c>
      <c r="CS708" s="215">
        <f t="shared" si="395"/>
        <v>0</v>
      </c>
      <c r="CT708" s="216">
        <f t="shared" si="396"/>
        <v>0</v>
      </c>
      <c r="CU708" s="217">
        <f t="shared" si="397"/>
        <v>0</v>
      </c>
      <c r="CW708" s="192">
        <f t="shared" si="398"/>
        <v>0</v>
      </c>
      <c r="CX708" s="215">
        <f t="shared" si="399"/>
        <v>0</v>
      </c>
      <c r="CY708" s="216">
        <f t="shared" si="400"/>
        <v>0</v>
      </c>
      <c r="CZ708" s="217">
        <f t="shared" si="401"/>
        <v>0</v>
      </c>
      <c r="DB708" s="197">
        <f t="shared" si="402"/>
        <v>0</v>
      </c>
      <c r="DC708" s="19" t="str">
        <f t="shared" si="403"/>
        <v/>
      </c>
      <c r="DD708" s="197">
        <f t="shared" si="404"/>
        <v>0</v>
      </c>
      <c r="DE708"/>
      <c r="DF708" s="197">
        <f t="shared" si="405"/>
        <v>0</v>
      </c>
      <c r="DG708" s="19" t="str">
        <f t="shared" si="406"/>
        <v/>
      </c>
      <c r="DH708" s="197">
        <f t="shared" si="407"/>
        <v>0</v>
      </c>
      <c r="DJ708" s="197">
        <f t="shared" si="408"/>
        <v>0</v>
      </c>
      <c r="DK708" s="19" t="str">
        <f t="shared" si="409"/>
        <v/>
      </c>
      <c r="DL708" s="197">
        <f t="shared" si="410"/>
        <v>0</v>
      </c>
    </row>
    <row r="709" spans="1:116" ht="15" customHeight="1" thickBot="1">
      <c r="A709" s="41"/>
      <c r="B709" s="30"/>
      <c r="C709" s="63" t="s">
        <v>138</v>
      </c>
      <c r="D709" s="354" t="str">
        <f t="shared" si="340"/>
        <v/>
      </c>
      <c r="E709" s="355"/>
      <c r="F709" s="355"/>
      <c r="G709" s="355"/>
      <c r="H709" s="355"/>
      <c r="I709" s="355"/>
      <c r="J709" s="355"/>
      <c r="K709" s="355"/>
      <c r="L709" s="355"/>
      <c r="M709" s="355"/>
      <c r="N709" s="355"/>
      <c r="O709" s="356"/>
      <c r="P709" s="261" t="str">
        <f t="shared" si="341"/>
        <v/>
      </c>
      <c r="Q709" s="261" t="str">
        <f t="shared" si="342"/>
        <v/>
      </c>
      <c r="R709" s="261" t="str">
        <f t="shared" si="343"/>
        <v/>
      </c>
      <c r="S709" s="2"/>
      <c r="T709" s="2"/>
      <c r="U709" s="2"/>
      <c r="V709" s="2"/>
      <c r="W709" s="2"/>
      <c r="X709" s="2"/>
      <c r="Y709" s="2"/>
      <c r="Z709" s="2"/>
      <c r="AA709" s="2"/>
      <c r="AB709" s="2"/>
      <c r="AC709" s="2"/>
      <c r="AD709" s="2"/>
      <c r="AG709" s="197">
        <f t="shared" si="344"/>
        <v>33</v>
      </c>
      <c r="AH709" s="210">
        <f t="shared" si="345"/>
        <v>0</v>
      </c>
      <c r="AJ709" s="188">
        <f t="shared" si="346"/>
        <v>0</v>
      </c>
      <c r="AK709" s="189">
        <f t="shared" si="347"/>
        <v>0</v>
      </c>
      <c r="AL709" s="189">
        <f t="shared" si="348"/>
        <v>0</v>
      </c>
      <c r="AM709" s="190">
        <f t="shared" si="349"/>
        <v>0</v>
      </c>
      <c r="AN709" s="210"/>
      <c r="AO709" s="188">
        <f t="shared" si="350"/>
        <v>0</v>
      </c>
      <c r="AP709" s="189">
        <f t="shared" si="351"/>
        <v>0</v>
      </c>
      <c r="AQ709" s="189">
        <f t="shared" si="352"/>
        <v>0</v>
      </c>
      <c r="AR709" s="190">
        <f t="shared" si="353"/>
        <v>0</v>
      </c>
      <c r="AT709" s="188">
        <f t="shared" si="354"/>
        <v>0</v>
      </c>
      <c r="AU709" s="189">
        <f t="shared" si="355"/>
        <v>0</v>
      </c>
      <c r="AV709" s="189">
        <f t="shared" si="356"/>
        <v>0</v>
      </c>
      <c r="AW709" s="190">
        <f t="shared" si="357"/>
        <v>0</v>
      </c>
      <c r="AY709" s="188">
        <f t="shared" si="358"/>
        <v>0</v>
      </c>
      <c r="AZ709" s="189">
        <f t="shared" si="359"/>
        <v>0</v>
      </c>
      <c r="BA709" s="189">
        <f t="shared" si="360"/>
        <v>0</v>
      </c>
      <c r="BB709" s="190">
        <f t="shared" si="361"/>
        <v>0</v>
      </c>
      <c r="BD709" s="188">
        <f t="shared" si="362"/>
        <v>0</v>
      </c>
      <c r="BE709" s="189">
        <f t="shared" si="363"/>
        <v>0</v>
      </c>
      <c r="BF709" s="189">
        <f t="shared" si="364"/>
        <v>0</v>
      </c>
      <c r="BG709" s="190">
        <f t="shared" si="365"/>
        <v>0</v>
      </c>
      <c r="BH709" s="210"/>
      <c r="BI709" s="188">
        <f t="shared" si="366"/>
        <v>0</v>
      </c>
      <c r="BJ709" s="189">
        <f t="shared" si="367"/>
        <v>0</v>
      </c>
      <c r="BK709" s="189">
        <f t="shared" si="368"/>
        <v>0</v>
      </c>
      <c r="BL709" s="190">
        <f t="shared" si="369"/>
        <v>0</v>
      </c>
      <c r="BM709" s="210"/>
      <c r="BN709" s="188">
        <f t="shared" si="370"/>
        <v>0</v>
      </c>
      <c r="BO709" s="189">
        <f t="shared" si="371"/>
        <v>0</v>
      </c>
      <c r="BP709" s="189">
        <f t="shared" si="372"/>
        <v>0</v>
      </c>
      <c r="BQ709" s="190">
        <f t="shared" si="373"/>
        <v>0</v>
      </c>
      <c r="BR709" s="210"/>
      <c r="BS709" s="188">
        <f t="shared" si="374"/>
        <v>0</v>
      </c>
      <c r="BT709" s="189">
        <f t="shared" si="375"/>
        <v>0</v>
      </c>
      <c r="BU709" s="189">
        <f t="shared" si="376"/>
        <v>0</v>
      </c>
      <c r="BV709" s="190">
        <f t="shared" si="377"/>
        <v>0</v>
      </c>
      <c r="BW709" s="210"/>
      <c r="BX709" s="188">
        <f t="shared" si="378"/>
        <v>0</v>
      </c>
      <c r="BY709" s="189">
        <f t="shared" si="379"/>
        <v>0</v>
      </c>
      <c r="BZ709" s="189">
        <f t="shared" si="380"/>
        <v>0</v>
      </c>
      <c r="CA709" s="190">
        <f t="shared" si="381"/>
        <v>0</v>
      </c>
      <c r="CB709" s="210"/>
      <c r="CC709" s="188">
        <f t="shared" si="382"/>
        <v>0</v>
      </c>
      <c r="CD709" s="189">
        <f t="shared" si="383"/>
        <v>0</v>
      </c>
      <c r="CE709" s="189">
        <f t="shared" si="384"/>
        <v>0</v>
      </c>
      <c r="CF709" s="190">
        <f t="shared" si="385"/>
        <v>0</v>
      </c>
      <c r="CG709" s="210"/>
      <c r="CH709" s="188">
        <f t="shared" si="386"/>
        <v>0</v>
      </c>
      <c r="CI709" s="189">
        <f t="shared" si="387"/>
        <v>0</v>
      </c>
      <c r="CJ709" s="189">
        <f t="shared" si="388"/>
        <v>0</v>
      </c>
      <c r="CK709" s="190">
        <f t="shared" si="389"/>
        <v>0</v>
      </c>
      <c r="CL709" s="210"/>
      <c r="CM709" s="192">
        <f t="shared" si="390"/>
        <v>0</v>
      </c>
      <c r="CN709" s="215">
        <f t="shared" si="391"/>
        <v>0</v>
      </c>
      <c r="CO709" s="216">
        <f t="shared" si="392"/>
        <v>0</v>
      </c>
      <c r="CP709" s="217">
        <f t="shared" si="393"/>
        <v>0</v>
      </c>
      <c r="CR709" s="192">
        <f t="shared" si="394"/>
        <v>0</v>
      </c>
      <c r="CS709" s="215">
        <f t="shared" si="395"/>
        <v>0</v>
      </c>
      <c r="CT709" s="216">
        <f t="shared" si="396"/>
        <v>0</v>
      </c>
      <c r="CU709" s="217">
        <f t="shared" si="397"/>
        <v>0</v>
      </c>
      <c r="CW709" s="192">
        <f t="shared" si="398"/>
        <v>0</v>
      </c>
      <c r="CX709" s="215">
        <f t="shared" si="399"/>
        <v>0</v>
      </c>
      <c r="CY709" s="216">
        <f t="shared" si="400"/>
        <v>0</v>
      </c>
      <c r="CZ709" s="217">
        <f t="shared" si="401"/>
        <v>0</v>
      </c>
      <c r="DB709" s="197">
        <f t="shared" si="402"/>
        <v>0</v>
      </c>
      <c r="DC709" s="19" t="str">
        <f t="shared" si="403"/>
        <v/>
      </c>
      <c r="DD709" s="197">
        <f t="shared" si="404"/>
        <v>0</v>
      </c>
      <c r="DE709"/>
      <c r="DF709" s="197">
        <f t="shared" si="405"/>
        <v>0</v>
      </c>
      <c r="DG709" s="19" t="str">
        <f t="shared" si="406"/>
        <v/>
      </c>
      <c r="DH709" s="197">
        <f t="shared" si="407"/>
        <v>0</v>
      </c>
      <c r="DJ709" s="197">
        <f t="shared" si="408"/>
        <v>0</v>
      </c>
      <c r="DK709" s="19" t="str">
        <f t="shared" si="409"/>
        <v/>
      </c>
      <c r="DL709" s="197">
        <f t="shared" si="410"/>
        <v>0</v>
      </c>
    </row>
    <row r="710" spans="1:116" ht="15" customHeight="1" thickBot="1">
      <c r="A710" s="41"/>
      <c r="B710" s="30"/>
      <c r="C710" s="63" t="s">
        <v>139</v>
      </c>
      <c r="D710" s="354" t="str">
        <f t="shared" si="340"/>
        <v/>
      </c>
      <c r="E710" s="355"/>
      <c r="F710" s="355"/>
      <c r="G710" s="355"/>
      <c r="H710" s="355"/>
      <c r="I710" s="355"/>
      <c r="J710" s="355"/>
      <c r="K710" s="355"/>
      <c r="L710" s="355"/>
      <c r="M710" s="355"/>
      <c r="N710" s="355"/>
      <c r="O710" s="356"/>
      <c r="P710" s="261" t="str">
        <f t="shared" si="341"/>
        <v/>
      </c>
      <c r="Q710" s="261" t="str">
        <f t="shared" si="342"/>
        <v/>
      </c>
      <c r="R710" s="261" t="str">
        <f t="shared" si="343"/>
        <v/>
      </c>
      <c r="S710" s="2"/>
      <c r="T710" s="2"/>
      <c r="U710" s="2"/>
      <c r="V710" s="2"/>
      <c r="W710" s="2"/>
      <c r="X710" s="2"/>
      <c r="Y710" s="2"/>
      <c r="Z710" s="2"/>
      <c r="AA710" s="2"/>
      <c r="AB710" s="2"/>
      <c r="AC710" s="2"/>
      <c r="AD710" s="2"/>
      <c r="AG710" s="197">
        <f t="shared" si="344"/>
        <v>33</v>
      </c>
      <c r="AH710" s="210">
        <f t="shared" si="345"/>
        <v>0</v>
      </c>
      <c r="AJ710" s="188">
        <f t="shared" si="346"/>
        <v>0</v>
      </c>
      <c r="AK710" s="189">
        <f t="shared" si="347"/>
        <v>0</v>
      </c>
      <c r="AL710" s="189">
        <f t="shared" si="348"/>
        <v>0</v>
      </c>
      <c r="AM710" s="190">
        <f t="shared" si="349"/>
        <v>0</v>
      </c>
      <c r="AN710" s="210"/>
      <c r="AO710" s="188">
        <f t="shared" si="350"/>
        <v>0</v>
      </c>
      <c r="AP710" s="189">
        <f t="shared" si="351"/>
        <v>0</v>
      </c>
      <c r="AQ710" s="189">
        <f t="shared" si="352"/>
        <v>0</v>
      </c>
      <c r="AR710" s="190">
        <f t="shared" si="353"/>
        <v>0</v>
      </c>
      <c r="AT710" s="188">
        <f t="shared" si="354"/>
        <v>0</v>
      </c>
      <c r="AU710" s="189">
        <f t="shared" si="355"/>
        <v>0</v>
      </c>
      <c r="AV710" s="189">
        <f t="shared" si="356"/>
        <v>0</v>
      </c>
      <c r="AW710" s="190">
        <f t="shared" si="357"/>
        <v>0</v>
      </c>
      <c r="AY710" s="188">
        <f t="shared" si="358"/>
        <v>0</v>
      </c>
      <c r="AZ710" s="189">
        <f t="shared" si="359"/>
        <v>0</v>
      </c>
      <c r="BA710" s="189">
        <f t="shared" si="360"/>
        <v>0</v>
      </c>
      <c r="BB710" s="190">
        <f t="shared" si="361"/>
        <v>0</v>
      </c>
      <c r="BD710" s="188">
        <f t="shared" si="362"/>
        <v>0</v>
      </c>
      <c r="BE710" s="189">
        <f t="shared" si="363"/>
        <v>0</v>
      </c>
      <c r="BF710" s="189">
        <f t="shared" si="364"/>
        <v>0</v>
      </c>
      <c r="BG710" s="190">
        <f t="shared" si="365"/>
        <v>0</v>
      </c>
      <c r="BH710" s="210"/>
      <c r="BI710" s="188">
        <f t="shared" si="366"/>
        <v>0</v>
      </c>
      <c r="BJ710" s="189">
        <f t="shared" si="367"/>
        <v>0</v>
      </c>
      <c r="BK710" s="189">
        <f t="shared" si="368"/>
        <v>0</v>
      </c>
      <c r="BL710" s="190">
        <f t="shared" si="369"/>
        <v>0</v>
      </c>
      <c r="BM710" s="210"/>
      <c r="BN710" s="188">
        <f t="shared" si="370"/>
        <v>0</v>
      </c>
      <c r="BO710" s="189">
        <f t="shared" si="371"/>
        <v>0</v>
      </c>
      <c r="BP710" s="189">
        <f t="shared" si="372"/>
        <v>0</v>
      </c>
      <c r="BQ710" s="190">
        <f t="shared" si="373"/>
        <v>0</v>
      </c>
      <c r="BR710" s="210"/>
      <c r="BS710" s="188">
        <f t="shared" si="374"/>
        <v>0</v>
      </c>
      <c r="BT710" s="189">
        <f t="shared" si="375"/>
        <v>0</v>
      </c>
      <c r="BU710" s="189">
        <f t="shared" si="376"/>
        <v>0</v>
      </c>
      <c r="BV710" s="190">
        <f t="shared" si="377"/>
        <v>0</v>
      </c>
      <c r="BW710" s="210"/>
      <c r="BX710" s="188">
        <f t="shared" si="378"/>
        <v>0</v>
      </c>
      <c r="BY710" s="189">
        <f t="shared" si="379"/>
        <v>0</v>
      </c>
      <c r="BZ710" s="189">
        <f t="shared" si="380"/>
        <v>0</v>
      </c>
      <c r="CA710" s="190">
        <f t="shared" si="381"/>
        <v>0</v>
      </c>
      <c r="CB710" s="210"/>
      <c r="CC710" s="188">
        <f t="shared" si="382"/>
        <v>0</v>
      </c>
      <c r="CD710" s="189">
        <f t="shared" si="383"/>
        <v>0</v>
      </c>
      <c r="CE710" s="189">
        <f t="shared" si="384"/>
        <v>0</v>
      </c>
      <c r="CF710" s="190">
        <f t="shared" si="385"/>
        <v>0</v>
      </c>
      <c r="CG710" s="210"/>
      <c r="CH710" s="188">
        <f t="shared" si="386"/>
        <v>0</v>
      </c>
      <c r="CI710" s="189">
        <f t="shared" si="387"/>
        <v>0</v>
      </c>
      <c r="CJ710" s="189">
        <f t="shared" si="388"/>
        <v>0</v>
      </c>
      <c r="CK710" s="190">
        <f t="shared" si="389"/>
        <v>0</v>
      </c>
      <c r="CL710" s="210"/>
      <c r="CM710" s="192">
        <f t="shared" si="390"/>
        <v>0</v>
      </c>
      <c r="CN710" s="215">
        <f t="shared" si="391"/>
        <v>0</v>
      </c>
      <c r="CO710" s="216">
        <f t="shared" si="392"/>
        <v>0</v>
      </c>
      <c r="CP710" s="217">
        <f t="shared" si="393"/>
        <v>0</v>
      </c>
      <c r="CR710" s="192">
        <f t="shared" si="394"/>
        <v>0</v>
      </c>
      <c r="CS710" s="215">
        <f t="shared" si="395"/>
        <v>0</v>
      </c>
      <c r="CT710" s="216">
        <f t="shared" si="396"/>
        <v>0</v>
      </c>
      <c r="CU710" s="217">
        <f t="shared" si="397"/>
        <v>0</v>
      </c>
      <c r="CW710" s="192">
        <f t="shared" si="398"/>
        <v>0</v>
      </c>
      <c r="CX710" s="215">
        <f t="shared" si="399"/>
        <v>0</v>
      </c>
      <c r="CY710" s="216">
        <f t="shared" si="400"/>
        <v>0</v>
      </c>
      <c r="CZ710" s="217">
        <f t="shared" si="401"/>
        <v>0</v>
      </c>
      <c r="DB710" s="197">
        <f t="shared" si="402"/>
        <v>0</v>
      </c>
      <c r="DC710" s="19" t="str">
        <f t="shared" si="403"/>
        <v/>
      </c>
      <c r="DD710" s="197">
        <f t="shared" si="404"/>
        <v>0</v>
      </c>
      <c r="DE710"/>
      <c r="DF710" s="197">
        <f t="shared" si="405"/>
        <v>0</v>
      </c>
      <c r="DG710" s="19" t="str">
        <f t="shared" si="406"/>
        <v/>
      </c>
      <c r="DH710" s="197">
        <f t="shared" si="407"/>
        <v>0</v>
      </c>
      <c r="DJ710" s="197">
        <f t="shared" si="408"/>
        <v>0</v>
      </c>
      <c r="DK710" s="19" t="str">
        <f t="shared" si="409"/>
        <v/>
      </c>
      <c r="DL710" s="197">
        <f t="shared" si="410"/>
        <v>0</v>
      </c>
    </row>
    <row r="711" spans="1:116" ht="15" customHeight="1" thickBot="1">
      <c r="A711" s="41"/>
      <c r="B711" s="30"/>
      <c r="C711" s="63" t="s">
        <v>140</v>
      </c>
      <c r="D711" s="354" t="str">
        <f t="shared" si="340"/>
        <v/>
      </c>
      <c r="E711" s="355"/>
      <c r="F711" s="355"/>
      <c r="G711" s="355"/>
      <c r="H711" s="355"/>
      <c r="I711" s="355"/>
      <c r="J711" s="355"/>
      <c r="K711" s="355"/>
      <c r="L711" s="355"/>
      <c r="M711" s="355"/>
      <c r="N711" s="355"/>
      <c r="O711" s="356"/>
      <c r="P711" s="261" t="str">
        <f t="shared" si="341"/>
        <v/>
      </c>
      <c r="Q711" s="261" t="str">
        <f t="shared" si="342"/>
        <v/>
      </c>
      <c r="R711" s="261" t="str">
        <f t="shared" si="343"/>
        <v/>
      </c>
      <c r="S711" s="2"/>
      <c r="T711" s="2"/>
      <c r="U711" s="2"/>
      <c r="V711" s="2"/>
      <c r="W711" s="2"/>
      <c r="X711" s="2"/>
      <c r="Y711" s="2"/>
      <c r="Z711" s="2"/>
      <c r="AA711" s="2"/>
      <c r="AB711" s="2"/>
      <c r="AC711" s="2"/>
      <c r="AD711" s="2"/>
      <c r="AG711" s="197">
        <f t="shared" si="344"/>
        <v>33</v>
      </c>
      <c r="AH711" s="210">
        <f t="shared" si="345"/>
        <v>0</v>
      </c>
      <c r="AJ711" s="188">
        <f t="shared" si="346"/>
        <v>0</v>
      </c>
      <c r="AK711" s="189">
        <f t="shared" si="347"/>
        <v>0</v>
      </c>
      <c r="AL711" s="189">
        <f t="shared" si="348"/>
        <v>0</v>
      </c>
      <c r="AM711" s="190">
        <f t="shared" si="349"/>
        <v>0</v>
      </c>
      <c r="AN711" s="210"/>
      <c r="AO711" s="188">
        <f t="shared" si="350"/>
        <v>0</v>
      </c>
      <c r="AP711" s="189">
        <f t="shared" si="351"/>
        <v>0</v>
      </c>
      <c r="AQ711" s="189">
        <f t="shared" si="352"/>
        <v>0</v>
      </c>
      <c r="AR711" s="190">
        <f t="shared" si="353"/>
        <v>0</v>
      </c>
      <c r="AT711" s="188">
        <f t="shared" si="354"/>
        <v>0</v>
      </c>
      <c r="AU711" s="189">
        <f t="shared" si="355"/>
        <v>0</v>
      </c>
      <c r="AV711" s="189">
        <f t="shared" si="356"/>
        <v>0</v>
      </c>
      <c r="AW711" s="190">
        <f t="shared" si="357"/>
        <v>0</v>
      </c>
      <c r="AY711" s="188">
        <f t="shared" si="358"/>
        <v>0</v>
      </c>
      <c r="AZ711" s="189">
        <f t="shared" si="359"/>
        <v>0</v>
      </c>
      <c r="BA711" s="189">
        <f t="shared" si="360"/>
        <v>0</v>
      </c>
      <c r="BB711" s="190">
        <f t="shared" si="361"/>
        <v>0</v>
      </c>
      <c r="BD711" s="188">
        <f t="shared" si="362"/>
        <v>0</v>
      </c>
      <c r="BE711" s="189">
        <f t="shared" si="363"/>
        <v>0</v>
      </c>
      <c r="BF711" s="189">
        <f t="shared" si="364"/>
        <v>0</v>
      </c>
      <c r="BG711" s="190">
        <f t="shared" si="365"/>
        <v>0</v>
      </c>
      <c r="BH711" s="210"/>
      <c r="BI711" s="188">
        <f t="shared" si="366"/>
        <v>0</v>
      </c>
      <c r="BJ711" s="189">
        <f t="shared" si="367"/>
        <v>0</v>
      </c>
      <c r="BK711" s="189">
        <f t="shared" si="368"/>
        <v>0</v>
      </c>
      <c r="BL711" s="190">
        <f t="shared" si="369"/>
        <v>0</v>
      </c>
      <c r="BM711" s="210"/>
      <c r="BN711" s="188">
        <f t="shared" si="370"/>
        <v>0</v>
      </c>
      <c r="BO711" s="189">
        <f t="shared" si="371"/>
        <v>0</v>
      </c>
      <c r="BP711" s="189">
        <f t="shared" si="372"/>
        <v>0</v>
      </c>
      <c r="BQ711" s="190">
        <f t="shared" si="373"/>
        <v>0</v>
      </c>
      <c r="BR711" s="210"/>
      <c r="BS711" s="188">
        <f t="shared" si="374"/>
        <v>0</v>
      </c>
      <c r="BT711" s="189">
        <f t="shared" si="375"/>
        <v>0</v>
      </c>
      <c r="BU711" s="189">
        <f t="shared" si="376"/>
        <v>0</v>
      </c>
      <c r="BV711" s="190">
        <f t="shared" si="377"/>
        <v>0</v>
      </c>
      <c r="BW711" s="210"/>
      <c r="BX711" s="188">
        <f t="shared" si="378"/>
        <v>0</v>
      </c>
      <c r="BY711" s="189">
        <f t="shared" si="379"/>
        <v>0</v>
      </c>
      <c r="BZ711" s="189">
        <f t="shared" si="380"/>
        <v>0</v>
      </c>
      <c r="CA711" s="190">
        <f t="shared" si="381"/>
        <v>0</v>
      </c>
      <c r="CB711" s="210"/>
      <c r="CC711" s="188">
        <f t="shared" si="382"/>
        <v>0</v>
      </c>
      <c r="CD711" s="189">
        <f t="shared" si="383"/>
        <v>0</v>
      </c>
      <c r="CE711" s="189">
        <f t="shared" si="384"/>
        <v>0</v>
      </c>
      <c r="CF711" s="190">
        <f t="shared" si="385"/>
        <v>0</v>
      </c>
      <c r="CG711" s="210"/>
      <c r="CH711" s="188">
        <f t="shared" si="386"/>
        <v>0</v>
      </c>
      <c r="CI711" s="189">
        <f t="shared" si="387"/>
        <v>0</v>
      </c>
      <c r="CJ711" s="189">
        <f t="shared" si="388"/>
        <v>0</v>
      </c>
      <c r="CK711" s="190">
        <f t="shared" si="389"/>
        <v>0</v>
      </c>
      <c r="CL711" s="210"/>
      <c r="CM711" s="192">
        <f t="shared" si="390"/>
        <v>0</v>
      </c>
      <c r="CN711" s="215">
        <f t="shared" si="391"/>
        <v>0</v>
      </c>
      <c r="CO711" s="216">
        <f t="shared" si="392"/>
        <v>0</v>
      </c>
      <c r="CP711" s="217">
        <f t="shared" si="393"/>
        <v>0</v>
      </c>
      <c r="CR711" s="192">
        <f t="shared" si="394"/>
        <v>0</v>
      </c>
      <c r="CS711" s="215">
        <f t="shared" si="395"/>
        <v>0</v>
      </c>
      <c r="CT711" s="216">
        <f t="shared" si="396"/>
        <v>0</v>
      </c>
      <c r="CU711" s="217">
        <f t="shared" si="397"/>
        <v>0</v>
      </c>
      <c r="CW711" s="192">
        <f t="shared" si="398"/>
        <v>0</v>
      </c>
      <c r="CX711" s="215">
        <f t="shared" si="399"/>
        <v>0</v>
      </c>
      <c r="CY711" s="216">
        <f t="shared" si="400"/>
        <v>0</v>
      </c>
      <c r="CZ711" s="217">
        <f t="shared" si="401"/>
        <v>0</v>
      </c>
      <c r="DB711" s="197">
        <f t="shared" si="402"/>
        <v>0</v>
      </c>
      <c r="DC711" s="19" t="str">
        <f t="shared" si="403"/>
        <v/>
      </c>
      <c r="DD711" s="197">
        <f t="shared" si="404"/>
        <v>0</v>
      </c>
      <c r="DE711"/>
      <c r="DF711" s="197">
        <f t="shared" si="405"/>
        <v>0</v>
      </c>
      <c r="DG711" s="19" t="str">
        <f t="shared" si="406"/>
        <v/>
      </c>
      <c r="DH711" s="197">
        <f t="shared" si="407"/>
        <v>0</v>
      </c>
      <c r="DJ711" s="197">
        <f t="shared" si="408"/>
        <v>0</v>
      </c>
      <c r="DK711" s="19" t="str">
        <f t="shared" si="409"/>
        <v/>
      </c>
      <c r="DL711" s="197">
        <f t="shared" si="410"/>
        <v>0</v>
      </c>
    </row>
    <row r="712" spans="1:116" ht="15" customHeight="1" thickBot="1">
      <c r="A712" s="41"/>
      <c r="B712" s="30"/>
      <c r="C712" s="63" t="s">
        <v>141</v>
      </c>
      <c r="D712" s="354" t="str">
        <f t="shared" si="340"/>
        <v/>
      </c>
      <c r="E712" s="355"/>
      <c r="F712" s="355"/>
      <c r="G712" s="355"/>
      <c r="H712" s="355"/>
      <c r="I712" s="355"/>
      <c r="J712" s="355"/>
      <c r="K712" s="355"/>
      <c r="L712" s="355"/>
      <c r="M712" s="355"/>
      <c r="N712" s="355"/>
      <c r="O712" s="356"/>
      <c r="P712" s="261" t="str">
        <f t="shared" si="341"/>
        <v/>
      </c>
      <c r="Q712" s="261" t="str">
        <f t="shared" si="342"/>
        <v/>
      </c>
      <c r="R712" s="261" t="str">
        <f t="shared" si="343"/>
        <v/>
      </c>
      <c r="S712" s="2"/>
      <c r="T712" s="2"/>
      <c r="U712" s="2"/>
      <c r="V712" s="2"/>
      <c r="W712" s="2"/>
      <c r="X712" s="2"/>
      <c r="Y712" s="2"/>
      <c r="Z712" s="2"/>
      <c r="AA712" s="2"/>
      <c r="AB712" s="2"/>
      <c r="AC712" s="2"/>
      <c r="AD712" s="2"/>
      <c r="AG712" s="197">
        <f t="shared" si="344"/>
        <v>33</v>
      </c>
      <c r="AH712" s="210">
        <f t="shared" si="345"/>
        <v>0</v>
      </c>
      <c r="AJ712" s="188">
        <f t="shared" si="346"/>
        <v>0</v>
      </c>
      <c r="AK712" s="189">
        <f t="shared" si="347"/>
        <v>0</v>
      </c>
      <c r="AL712" s="189">
        <f t="shared" si="348"/>
        <v>0</v>
      </c>
      <c r="AM712" s="190">
        <f t="shared" si="349"/>
        <v>0</v>
      </c>
      <c r="AN712" s="210"/>
      <c r="AO712" s="188">
        <f t="shared" si="350"/>
        <v>0</v>
      </c>
      <c r="AP712" s="189">
        <f t="shared" si="351"/>
        <v>0</v>
      </c>
      <c r="AQ712" s="189">
        <f t="shared" si="352"/>
        <v>0</v>
      </c>
      <c r="AR712" s="190">
        <f t="shared" si="353"/>
        <v>0</v>
      </c>
      <c r="AT712" s="188">
        <f t="shared" si="354"/>
        <v>0</v>
      </c>
      <c r="AU712" s="189">
        <f t="shared" si="355"/>
        <v>0</v>
      </c>
      <c r="AV712" s="189">
        <f t="shared" si="356"/>
        <v>0</v>
      </c>
      <c r="AW712" s="190">
        <f t="shared" si="357"/>
        <v>0</v>
      </c>
      <c r="AY712" s="188">
        <f t="shared" si="358"/>
        <v>0</v>
      </c>
      <c r="AZ712" s="189">
        <f t="shared" si="359"/>
        <v>0</v>
      </c>
      <c r="BA712" s="189">
        <f t="shared" si="360"/>
        <v>0</v>
      </c>
      <c r="BB712" s="190">
        <f t="shared" si="361"/>
        <v>0</v>
      </c>
      <c r="BD712" s="188">
        <f t="shared" si="362"/>
        <v>0</v>
      </c>
      <c r="BE712" s="189">
        <f t="shared" si="363"/>
        <v>0</v>
      </c>
      <c r="BF712" s="189">
        <f t="shared" si="364"/>
        <v>0</v>
      </c>
      <c r="BG712" s="190">
        <f t="shared" si="365"/>
        <v>0</v>
      </c>
      <c r="BH712" s="210"/>
      <c r="BI712" s="188">
        <f t="shared" si="366"/>
        <v>0</v>
      </c>
      <c r="BJ712" s="189">
        <f t="shared" si="367"/>
        <v>0</v>
      </c>
      <c r="BK712" s="189">
        <f t="shared" si="368"/>
        <v>0</v>
      </c>
      <c r="BL712" s="190">
        <f t="shared" si="369"/>
        <v>0</v>
      </c>
      <c r="BM712" s="210"/>
      <c r="BN712" s="188">
        <f t="shared" si="370"/>
        <v>0</v>
      </c>
      <c r="BO712" s="189">
        <f t="shared" si="371"/>
        <v>0</v>
      </c>
      <c r="BP712" s="189">
        <f t="shared" si="372"/>
        <v>0</v>
      </c>
      <c r="BQ712" s="190">
        <f t="shared" si="373"/>
        <v>0</v>
      </c>
      <c r="BR712" s="210"/>
      <c r="BS712" s="188">
        <f t="shared" si="374"/>
        <v>0</v>
      </c>
      <c r="BT712" s="189">
        <f t="shared" si="375"/>
        <v>0</v>
      </c>
      <c r="BU712" s="189">
        <f t="shared" si="376"/>
        <v>0</v>
      </c>
      <c r="BV712" s="190">
        <f t="shared" si="377"/>
        <v>0</v>
      </c>
      <c r="BW712" s="210"/>
      <c r="BX712" s="188">
        <f t="shared" si="378"/>
        <v>0</v>
      </c>
      <c r="BY712" s="189">
        <f t="shared" si="379"/>
        <v>0</v>
      </c>
      <c r="BZ712" s="189">
        <f t="shared" si="380"/>
        <v>0</v>
      </c>
      <c r="CA712" s="190">
        <f t="shared" si="381"/>
        <v>0</v>
      </c>
      <c r="CB712" s="210"/>
      <c r="CC712" s="188">
        <f t="shared" si="382"/>
        <v>0</v>
      </c>
      <c r="CD712" s="189">
        <f t="shared" si="383"/>
        <v>0</v>
      </c>
      <c r="CE712" s="189">
        <f t="shared" si="384"/>
        <v>0</v>
      </c>
      <c r="CF712" s="190">
        <f t="shared" si="385"/>
        <v>0</v>
      </c>
      <c r="CG712" s="210"/>
      <c r="CH712" s="188">
        <f t="shared" si="386"/>
        <v>0</v>
      </c>
      <c r="CI712" s="189">
        <f t="shared" si="387"/>
        <v>0</v>
      </c>
      <c r="CJ712" s="189">
        <f t="shared" si="388"/>
        <v>0</v>
      </c>
      <c r="CK712" s="190">
        <f t="shared" si="389"/>
        <v>0</v>
      </c>
      <c r="CL712" s="210"/>
      <c r="CM712" s="192">
        <f t="shared" si="390"/>
        <v>0</v>
      </c>
      <c r="CN712" s="215">
        <f t="shared" si="391"/>
        <v>0</v>
      </c>
      <c r="CO712" s="216">
        <f t="shared" si="392"/>
        <v>0</v>
      </c>
      <c r="CP712" s="217">
        <f t="shared" si="393"/>
        <v>0</v>
      </c>
      <c r="CR712" s="192">
        <f t="shared" si="394"/>
        <v>0</v>
      </c>
      <c r="CS712" s="215">
        <f t="shared" si="395"/>
        <v>0</v>
      </c>
      <c r="CT712" s="216">
        <f t="shared" si="396"/>
        <v>0</v>
      </c>
      <c r="CU712" s="217">
        <f t="shared" si="397"/>
        <v>0</v>
      </c>
      <c r="CW712" s="192">
        <f t="shared" si="398"/>
        <v>0</v>
      </c>
      <c r="CX712" s="215">
        <f t="shared" si="399"/>
        <v>0</v>
      </c>
      <c r="CY712" s="216">
        <f t="shared" si="400"/>
        <v>0</v>
      </c>
      <c r="CZ712" s="217">
        <f t="shared" si="401"/>
        <v>0</v>
      </c>
      <c r="DB712" s="197">
        <f t="shared" si="402"/>
        <v>0</v>
      </c>
      <c r="DC712" s="19" t="str">
        <f t="shared" si="403"/>
        <v/>
      </c>
      <c r="DD712" s="197">
        <f t="shared" si="404"/>
        <v>0</v>
      </c>
      <c r="DE712"/>
      <c r="DF712" s="197">
        <f t="shared" si="405"/>
        <v>0</v>
      </c>
      <c r="DG712" s="19" t="str">
        <f t="shared" si="406"/>
        <v/>
      </c>
      <c r="DH712" s="197">
        <f t="shared" si="407"/>
        <v>0</v>
      </c>
      <c r="DJ712" s="197">
        <f t="shared" si="408"/>
        <v>0</v>
      </c>
      <c r="DK712" s="19" t="str">
        <f t="shared" si="409"/>
        <v/>
      </c>
      <c r="DL712" s="197">
        <f t="shared" si="410"/>
        <v>0</v>
      </c>
    </row>
    <row r="713" spans="1:116" ht="15" customHeight="1" thickBot="1">
      <c r="A713" s="41"/>
      <c r="B713" s="30"/>
      <c r="C713" s="63" t="s">
        <v>142</v>
      </c>
      <c r="D713" s="354" t="str">
        <f t="shared" si="340"/>
        <v/>
      </c>
      <c r="E713" s="355"/>
      <c r="F713" s="355"/>
      <c r="G713" s="355"/>
      <c r="H713" s="355"/>
      <c r="I713" s="355"/>
      <c r="J713" s="355"/>
      <c r="K713" s="355"/>
      <c r="L713" s="355"/>
      <c r="M713" s="355"/>
      <c r="N713" s="355"/>
      <c r="O713" s="356"/>
      <c r="P713" s="261" t="str">
        <f t="shared" si="341"/>
        <v/>
      </c>
      <c r="Q713" s="261" t="str">
        <f t="shared" si="342"/>
        <v/>
      </c>
      <c r="R713" s="261" t="str">
        <f t="shared" si="343"/>
        <v/>
      </c>
      <c r="S713" s="2"/>
      <c r="T713" s="2"/>
      <c r="U713" s="2"/>
      <c r="V713" s="2"/>
      <c r="W713" s="2"/>
      <c r="X713" s="2"/>
      <c r="Y713" s="2"/>
      <c r="Z713" s="2"/>
      <c r="AA713" s="2"/>
      <c r="AB713" s="2"/>
      <c r="AC713" s="2"/>
      <c r="AD713" s="2"/>
      <c r="AG713" s="197">
        <f t="shared" si="344"/>
        <v>33</v>
      </c>
      <c r="AH713" s="210">
        <f t="shared" si="345"/>
        <v>0</v>
      </c>
      <c r="AJ713" s="188">
        <f t="shared" si="346"/>
        <v>0</v>
      </c>
      <c r="AK713" s="189">
        <f t="shared" si="347"/>
        <v>0</v>
      </c>
      <c r="AL713" s="189">
        <f t="shared" si="348"/>
        <v>0</v>
      </c>
      <c r="AM713" s="190">
        <f t="shared" si="349"/>
        <v>0</v>
      </c>
      <c r="AN713" s="210"/>
      <c r="AO713" s="188">
        <f t="shared" si="350"/>
        <v>0</v>
      </c>
      <c r="AP713" s="189">
        <f t="shared" si="351"/>
        <v>0</v>
      </c>
      <c r="AQ713" s="189">
        <f t="shared" si="352"/>
        <v>0</v>
      </c>
      <c r="AR713" s="190">
        <f t="shared" si="353"/>
        <v>0</v>
      </c>
      <c r="AT713" s="188">
        <f t="shared" si="354"/>
        <v>0</v>
      </c>
      <c r="AU713" s="189">
        <f t="shared" si="355"/>
        <v>0</v>
      </c>
      <c r="AV713" s="189">
        <f t="shared" si="356"/>
        <v>0</v>
      </c>
      <c r="AW713" s="190">
        <f t="shared" si="357"/>
        <v>0</v>
      </c>
      <c r="AY713" s="188">
        <f t="shared" si="358"/>
        <v>0</v>
      </c>
      <c r="AZ713" s="189">
        <f t="shared" si="359"/>
        <v>0</v>
      </c>
      <c r="BA713" s="189">
        <f t="shared" si="360"/>
        <v>0</v>
      </c>
      <c r="BB713" s="190">
        <f t="shared" si="361"/>
        <v>0</v>
      </c>
      <c r="BD713" s="188">
        <f t="shared" si="362"/>
        <v>0</v>
      </c>
      <c r="BE713" s="189">
        <f t="shared" si="363"/>
        <v>0</v>
      </c>
      <c r="BF713" s="189">
        <f t="shared" si="364"/>
        <v>0</v>
      </c>
      <c r="BG713" s="190">
        <f t="shared" si="365"/>
        <v>0</v>
      </c>
      <c r="BH713" s="210"/>
      <c r="BI713" s="188">
        <f t="shared" si="366"/>
        <v>0</v>
      </c>
      <c r="BJ713" s="189">
        <f t="shared" si="367"/>
        <v>0</v>
      </c>
      <c r="BK713" s="189">
        <f t="shared" si="368"/>
        <v>0</v>
      </c>
      <c r="BL713" s="190">
        <f t="shared" si="369"/>
        <v>0</v>
      </c>
      <c r="BM713" s="210"/>
      <c r="BN713" s="188">
        <f t="shared" si="370"/>
        <v>0</v>
      </c>
      <c r="BO713" s="189">
        <f t="shared" si="371"/>
        <v>0</v>
      </c>
      <c r="BP713" s="189">
        <f t="shared" si="372"/>
        <v>0</v>
      </c>
      <c r="BQ713" s="190">
        <f t="shared" si="373"/>
        <v>0</v>
      </c>
      <c r="BR713" s="210"/>
      <c r="BS713" s="188">
        <f t="shared" si="374"/>
        <v>0</v>
      </c>
      <c r="BT713" s="189">
        <f t="shared" si="375"/>
        <v>0</v>
      </c>
      <c r="BU713" s="189">
        <f t="shared" si="376"/>
        <v>0</v>
      </c>
      <c r="BV713" s="190">
        <f t="shared" si="377"/>
        <v>0</v>
      </c>
      <c r="BW713" s="210"/>
      <c r="BX713" s="188">
        <f t="shared" si="378"/>
        <v>0</v>
      </c>
      <c r="BY713" s="189">
        <f t="shared" si="379"/>
        <v>0</v>
      </c>
      <c r="BZ713" s="189">
        <f t="shared" si="380"/>
        <v>0</v>
      </c>
      <c r="CA713" s="190">
        <f t="shared" si="381"/>
        <v>0</v>
      </c>
      <c r="CB713" s="210"/>
      <c r="CC713" s="188">
        <f t="shared" si="382"/>
        <v>0</v>
      </c>
      <c r="CD713" s="189">
        <f t="shared" si="383"/>
        <v>0</v>
      </c>
      <c r="CE713" s="189">
        <f t="shared" si="384"/>
        <v>0</v>
      </c>
      <c r="CF713" s="190">
        <f t="shared" si="385"/>
        <v>0</v>
      </c>
      <c r="CG713" s="210"/>
      <c r="CH713" s="188">
        <f t="shared" si="386"/>
        <v>0</v>
      </c>
      <c r="CI713" s="189">
        <f t="shared" si="387"/>
        <v>0</v>
      </c>
      <c r="CJ713" s="189">
        <f t="shared" si="388"/>
        <v>0</v>
      </c>
      <c r="CK713" s="190">
        <f t="shared" si="389"/>
        <v>0</v>
      </c>
      <c r="CL713" s="210"/>
      <c r="CM713" s="192">
        <f t="shared" si="390"/>
        <v>0</v>
      </c>
      <c r="CN713" s="215">
        <f t="shared" si="391"/>
        <v>0</v>
      </c>
      <c r="CO713" s="216">
        <f t="shared" si="392"/>
        <v>0</v>
      </c>
      <c r="CP713" s="217">
        <f t="shared" si="393"/>
        <v>0</v>
      </c>
      <c r="CR713" s="192">
        <f t="shared" si="394"/>
        <v>0</v>
      </c>
      <c r="CS713" s="215">
        <f t="shared" si="395"/>
        <v>0</v>
      </c>
      <c r="CT713" s="216">
        <f t="shared" si="396"/>
        <v>0</v>
      </c>
      <c r="CU713" s="217">
        <f t="shared" si="397"/>
        <v>0</v>
      </c>
      <c r="CW713" s="192">
        <f t="shared" si="398"/>
        <v>0</v>
      </c>
      <c r="CX713" s="215">
        <f t="shared" si="399"/>
        <v>0</v>
      </c>
      <c r="CY713" s="216">
        <f t="shared" si="400"/>
        <v>0</v>
      </c>
      <c r="CZ713" s="217">
        <f t="shared" si="401"/>
        <v>0</v>
      </c>
      <c r="DB713" s="197">
        <f t="shared" si="402"/>
        <v>0</v>
      </c>
      <c r="DC713" s="19" t="str">
        <f t="shared" si="403"/>
        <v/>
      </c>
      <c r="DD713" s="197">
        <f t="shared" si="404"/>
        <v>0</v>
      </c>
      <c r="DE713"/>
      <c r="DF713" s="197">
        <f t="shared" si="405"/>
        <v>0</v>
      </c>
      <c r="DG713" s="19" t="str">
        <f t="shared" si="406"/>
        <v/>
      </c>
      <c r="DH713" s="197">
        <f t="shared" si="407"/>
        <v>0</v>
      </c>
      <c r="DJ713" s="197">
        <f t="shared" si="408"/>
        <v>0</v>
      </c>
      <c r="DK713" s="19" t="str">
        <f t="shared" si="409"/>
        <v/>
      </c>
      <c r="DL713" s="197">
        <f t="shared" si="410"/>
        <v>0</v>
      </c>
    </row>
    <row r="714" spans="1:116" ht="15" customHeight="1" thickBot="1">
      <c r="A714" s="41"/>
      <c r="B714" s="30"/>
      <c r="C714" s="63" t="s">
        <v>143</v>
      </c>
      <c r="D714" s="354" t="str">
        <f t="shared" si="340"/>
        <v/>
      </c>
      <c r="E714" s="355"/>
      <c r="F714" s="355"/>
      <c r="G714" s="355"/>
      <c r="H714" s="355"/>
      <c r="I714" s="355"/>
      <c r="J714" s="355"/>
      <c r="K714" s="355"/>
      <c r="L714" s="355"/>
      <c r="M714" s="355"/>
      <c r="N714" s="355"/>
      <c r="O714" s="356"/>
      <c r="P714" s="261" t="str">
        <f t="shared" si="341"/>
        <v/>
      </c>
      <c r="Q714" s="261" t="str">
        <f t="shared" si="342"/>
        <v/>
      </c>
      <c r="R714" s="261" t="str">
        <f t="shared" si="343"/>
        <v/>
      </c>
      <c r="S714" s="2"/>
      <c r="T714" s="2"/>
      <c r="U714" s="2"/>
      <c r="V714" s="2"/>
      <c r="W714" s="2"/>
      <c r="X714" s="2"/>
      <c r="Y714" s="2"/>
      <c r="Z714" s="2"/>
      <c r="AA714" s="2"/>
      <c r="AB714" s="2"/>
      <c r="AC714" s="2"/>
      <c r="AD714" s="2"/>
      <c r="AG714" s="197">
        <f t="shared" si="344"/>
        <v>33</v>
      </c>
      <c r="AH714" s="210">
        <f t="shared" si="345"/>
        <v>0</v>
      </c>
      <c r="AJ714" s="188">
        <f t="shared" si="346"/>
        <v>0</v>
      </c>
      <c r="AK714" s="189">
        <f t="shared" si="347"/>
        <v>0</v>
      </c>
      <c r="AL714" s="189">
        <f t="shared" si="348"/>
        <v>0</v>
      </c>
      <c r="AM714" s="190">
        <f t="shared" si="349"/>
        <v>0</v>
      </c>
      <c r="AN714" s="210"/>
      <c r="AO714" s="188">
        <f t="shared" si="350"/>
        <v>0</v>
      </c>
      <c r="AP714" s="189">
        <f t="shared" si="351"/>
        <v>0</v>
      </c>
      <c r="AQ714" s="189">
        <f t="shared" si="352"/>
        <v>0</v>
      </c>
      <c r="AR714" s="190">
        <f t="shared" si="353"/>
        <v>0</v>
      </c>
      <c r="AT714" s="188">
        <f t="shared" si="354"/>
        <v>0</v>
      </c>
      <c r="AU714" s="189">
        <f t="shared" si="355"/>
        <v>0</v>
      </c>
      <c r="AV714" s="189">
        <f t="shared" si="356"/>
        <v>0</v>
      </c>
      <c r="AW714" s="190">
        <f t="shared" si="357"/>
        <v>0</v>
      </c>
      <c r="AY714" s="188">
        <f t="shared" si="358"/>
        <v>0</v>
      </c>
      <c r="AZ714" s="189">
        <f t="shared" si="359"/>
        <v>0</v>
      </c>
      <c r="BA714" s="189">
        <f t="shared" si="360"/>
        <v>0</v>
      </c>
      <c r="BB714" s="190">
        <f t="shared" si="361"/>
        <v>0</v>
      </c>
      <c r="BD714" s="188">
        <f t="shared" si="362"/>
        <v>0</v>
      </c>
      <c r="BE714" s="189">
        <f t="shared" si="363"/>
        <v>0</v>
      </c>
      <c r="BF714" s="189">
        <f t="shared" si="364"/>
        <v>0</v>
      </c>
      <c r="BG714" s="190">
        <f t="shared" si="365"/>
        <v>0</v>
      </c>
      <c r="BH714" s="210"/>
      <c r="BI714" s="188">
        <f t="shared" si="366"/>
        <v>0</v>
      </c>
      <c r="BJ714" s="189">
        <f t="shared" si="367"/>
        <v>0</v>
      </c>
      <c r="BK714" s="189">
        <f t="shared" si="368"/>
        <v>0</v>
      </c>
      <c r="BL714" s="190">
        <f t="shared" si="369"/>
        <v>0</v>
      </c>
      <c r="BM714" s="210"/>
      <c r="BN714" s="188">
        <f t="shared" si="370"/>
        <v>0</v>
      </c>
      <c r="BO714" s="189">
        <f t="shared" si="371"/>
        <v>0</v>
      </c>
      <c r="BP714" s="189">
        <f t="shared" si="372"/>
        <v>0</v>
      </c>
      <c r="BQ714" s="190">
        <f t="shared" si="373"/>
        <v>0</v>
      </c>
      <c r="BR714" s="210"/>
      <c r="BS714" s="188">
        <f t="shared" si="374"/>
        <v>0</v>
      </c>
      <c r="BT714" s="189">
        <f t="shared" si="375"/>
        <v>0</v>
      </c>
      <c r="BU714" s="189">
        <f t="shared" si="376"/>
        <v>0</v>
      </c>
      <c r="BV714" s="190">
        <f t="shared" si="377"/>
        <v>0</v>
      </c>
      <c r="BW714" s="210"/>
      <c r="BX714" s="188">
        <f t="shared" si="378"/>
        <v>0</v>
      </c>
      <c r="BY714" s="189">
        <f t="shared" si="379"/>
        <v>0</v>
      </c>
      <c r="BZ714" s="189">
        <f t="shared" si="380"/>
        <v>0</v>
      </c>
      <c r="CA714" s="190">
        <f t="shared" si="381"/>
        <v>0</v>
      </c>
      <c r="CB714" s="210"/>
      <c r="CC714" s="188">
        <f t="shared" si="382"/>
        <v>0</v>
      </c>
      <c r="CD714" s="189">
        <f t="shared" si="383"/>
        <v>0</v>
      </c>
      <c r="CE714" s="189">
        <f t="shared" si="384"/>
        <v>0</v>
      </c>
      <c r="CF714" s="190">
        <f t="shared" si="385"/>
        <v>0</v>
      </c>
      <c r="CG714" s="210"/>
      <c r="CH714" s="188">
        <f t="shared" si="386"/>
        <v>0</v>
      </c>
      <c r="CI714" s="189">
        <f t="shared" si="387"/>
        <v>0</v>
      </c>
      <c r="CJ714" s="189">
        <f t="shared" si="388"/>
        <v>0</v>
      </c>
      <c r="CK714" s="190">
        <f t="shared" si="389"/>
        <v>0</v>
      </c>
      <c r="CL714" s="210"/>
      <c r="CM714" s="192">
        <f t="shared" si="390"/>
        <v>0</v>
      </c>
      <c r="CN714" s="215">
        <f t="shared" si="391"/>
        <v>0</v>
      </c>
      <c r="CO714" s="216">
        <f t="shared" si="392"/>
        <v>0</v>
      </c>
      <c r="CP714" s="217">
        <f t="shared" si="393"/>
        <v>0</v>
      </c>
      <c r="CR714" s="192">
        <f t="shared" si="394"/>
        <v>0</v>
      </c>
      <c r="CS714" s="215">
        <f t="shared" si="395"/>
        <v>0</v>
      </c>
      <c r="CT714" s="216">
        <f t="shared" si="396"/>
        <v>0</v>
      </c>
      <c r="CU714" s="217">
        <f t="shared" si="397"/>
        <v>0</v>
      </c>
      <c r="CW714" s="192">
        <f t="shared" si="398"/>
        <v>0</v>
      </c>
      <c r="CX714" s="215">
        <f t="shared" si="399"/>
        <v>0</v>
      </c>
      <c r="CY714" s="216">
        <f t="shared" si="400"/>
        <v>0</v>
      </c>
      <c r="CZ714" s="217">
        <f t="shared" si="401"/>
        <v>0</v>
      </c>
      <c r="DB714" s="197">
        <f t="shared" si="402"/>
        <v>0</v>
      </c>
      <c r="DC714" s="19" t="str">
        <f t="shared" si="403"/>
        <v/>
      </c>
      <c r="DD714" s="197">
        <f t="shared" si="404"/>
        <v>0</v>
      </c>
      <c r="DE714"/>
      <c r="DF714" s="197">
        <f t="shared" si="405"/>
        <v>0</v>
      </c>
      <c r="DG714" s="19" t="str">
        <f t="shared" si="406"/>
        <v/>
      </c>
      <c r="DH714" s="197">
        <f t="shared" si="407"/>
        <v>0</v>
      </c>
      <c r="DJ714" s="197">
        <f t="shared" si="408"/>
        <v>0</v>
      </c>
      <c r="DK714" s="19" t="str">
        <f t="shared" si="409"/>
        <v/>
      </c>
      <c r="DL714" s="197">
        <f t="shared" si="410"/>
        <v>0</v>
      </c>
    </row>
    <row r="715" spans="1:116" ht="15" customHeight="1" thickBot="1">
      <c r="A715" s="41"/>
      <c r="B715" s="30"/>
      <c r="C715" s="63" t="s">
        <v>144</v>
      </c>
      <c r="D715" s="354" t="str">
        <f t="shared" si="340"/>
        <v/>
      </c>
      <c r="E715" s="355"/>
      <c r="F715" s="355"/>
      <c r="G715" s="355"/>
      <c r="H715" s="355"/>
      <c r="I715" s="355"/>
      <c r="J715" s="355"/>
      <c r="K715" s="355"/>
      <c r="L715" s="355"/>
      <c r="M715" s="355"/>
      <c r="N715" s="355"/>
      <c r="O715" s="356"/>
      <c r="P715" s="261" t="str">
        <f t="shared" si="341"/>
        <v/>
      </c>
      <c r="Q715" s="261" t="str">
        <f t="shared" si="342"/>
        <v/>
      </c>
      <c r="R715" s="261" t="str">
        <f t="shared" si="343"/>
        <v/>
      </c>
      <c r="S715" s="2"/>
      <c r="T715" s="2"/>
      <c r="U715" s="2"/>
      <c r="V715" s="2"/>
      <c r="W715" s="2"/>
      <c r="X715" s="2"/>
      <c r="Y715" s="2"/>
      <c r="Z715" s="2"/>
      <c r="AA715" s="2"/>
      <c r="AB715" s="2"/>
      <c r="AC715" s="2"/>
      <c r="AD715" s="2"/>
      <c r="AG715" s="197">
        <f t="shared" si="344"/>
        <v>33</v>
      </c>
      <c r="AH715" s="210">
        <f t="shared" si="345"/>
        <v>0</v>
      </c>
      <c r="AJ715" s="188">
        <f t="shared" si="346"/>
        <v>0</v>
      </c>
      <c r="AK715" s="189">
        <f t="shared" si="347"/>
        <v>0</v>
      </c>
      <c r="AL715" s="189">
        <f t="shared" si="348"/>
        <v>0</v>
      </c>
      <c r="AM715" s="190">
        <f t="shared" si="349"/>
        <v>0</v>
      </c>
      <c r="AN715" s="210"/>
      <c r="AO715" s="188">
        <f t="shared" si="350"/>
        <v>0</v>
      </c>
      <c r="AP715" s="189">
        <f t="shared" si="351"/>
        <v>0</v>
      </c>
      <c r="AQ715" s="189">
        <f t="shared" si="352"/>
        <v>0</v>
      </c>
      <c r="AR715" s="190">
        <f t="shared" si="353"/>
        <v>0</v>
      </c>
      <c r="AT715" s="188">
        <f t="shared" si="354"/>
        <v>0</v>
      </c>
      <c r="AU715" s="189">
        <f t="shared" si="355"/>
        <v>0</v>
      </c>
      <c r="AV715" s="189">
        <f t="shared" si="356"/>
        <v>0</v>
      </c>
      <c r="AW715" s="190">
        <f t="shared" si="357"/>
        <v>0</v>
      </c>
      <c r="AY715" s="188">
        <f t="shared" si="358"/>
        <v>0</v>
      </c>
      <c r="AZ715" s="189">
        <f t="shared" si="359"/>
        <v>0</v>
      </c>
      <c r="BA715" s="189">
        <f t="shared" si="360"/>
        <v>0</v>
      </c>
      <c r="BB715" s="190">
        <f t="shared" si="361"/>
        <v>0</v>
      </c>
      <c r="BD715" s="188">
        <f t="shared" si="362"/>
        <v>0</v>
      </c>
      <c r="BE715" s="189">
        <f t="shared" si="363"/>
        <v>0</v>
      </c>
      <c r="BF715" s="189">
        <f t="shared" si="364"/>
        <v>0</v>
      </c>
      <c r="BG715" s="190">
        <f t="shared" si="365"/>
        <v>0</v>
      </c>
      <c r="BH715" s="210"/>
      <c r="BI715" s="188">
        <f t="shared" si="366"/>
        <v>0</v>
      </c>
      <c r="BJ715" s="189">
        <f t="shared" si="367"/>
        <v>0</v>
      </c>
      <c r="BK715" s="189">
        <f t="shared" si="368"/>
        <v>0</v>
      </c>
      <c r="BL715" s="190">
        <f t="shared" si="369"/>
        <v>0</v>
      </c>
      <c r="BM715" s="210"/>
      <c r="BN715" s="188">
        <f t="shared" si="370"/>
        <v>0</v>
      </c>
      <c r="BO715" s="189">
        <f t="shared" si="371"/>
        <v>0</v>
      </c>
      <c r="BP715" s="189">
        <f t="shared" si="372"/>
        <v>0</v>
      </c>
      <c r="BQ715" s="190">
        <f t="shared" si="373"/>
        <v>0</v>
      </c>
      <c r="BR715" s="210"/>
      <c r="BS715" s="188">
        <f t="shared" si="374"/>
        <v>0</v>
      </c>
      <c r="BT715" s="189">
        <f t="shared" si="375"/>
        <v>0</v>
      </c>
      <c r="BU715" s="189">
        <f t="shared" si="376"/>
        <v>0</v>
      </c>
      <c r="BV715" s="190">
        <f t="shared" si="377"/>
        <v>0</v>
      </c>
      <c r="BW715" s="210"/>
      <c r="BX715" s="188">
        <f t="shared" si="378"/>
        <v>0</v>
      </c>
      <c r="BY715" s="189">
        <f t="shared" si="379"/>
        <v>0</v>
      </c>
      <c r="BZ715" s="189">
        <f t="shared" si="380"/>
        <v>0</v>
      </c>
      <c r="CA715" s="190">
        <f t="shared" si="381"/>
        <v>0</v>
      </c>
      <c r="CB715" s="210"/>
      <c r="CC715" s="188">
        <f t="shared" si="382"/>
        <v>0</v>
      </c>
      <c r="CD715" s="189">
        <f t="shared" si="383"/>
        <v>0</v>
      </c>
      <c r="CE715" s="189">
        <f t="shared" si="384"/>
        <v>0</v>
      </c>
      <c r="CF715" s="190">
        <f t="shared" si="385"/>
        <v>0</v>
      </c>
      <c r="CG715" s="210"/>
      <c r="CH715" s="188">
        <f t="shared" si="386"/>
        <v>0</v>
      </c>
      <c r="CI715" s="189">
        <f t="shared" si="387"/>
        <v>0</v>
      </c>
      <c r="CJ715" s="189">
        <f t="shared" si="388"/>
        <v>0</v>
      </c>
      <c r="CK715" s="190">
        <f t="shared" si="389"/>
        <v>0</v>
      </c>
      <c r="CL715" s="210"/>
      <c r="CM715" s="192">
        <f t="shared" si="390"/>
        <v>0</v>
      </c>
      <c r="CN715" s="215">
        <f t="shared" si="391"/>
        <v>0</v>
      </c>
      <c r="CO715" s="216">
        <f t="shared" si="392"/>
        <v>0</v>
      </c>
      <c r="CP715" s="217">
        <f t="shared" si="393"/>
        <v>0</v>
      </c>
      <c r="CR715" s="192">
        <f t="shared" si="394"/>
        <v>0</v>
      </c>
      <c r="CS715" s="215">
        <f t="shared" si="395"/>
        <v>0</v>
      </c>
      <c r="CT715" s="216">
        <f t="shared" si="396"/>
        <v>0</v>
      </c>
      <c r="CU715" s="217">
        <f t="shared" si="397"/>
        <v>0</v>
      </c>
      <c r="CW715" s="192">
        <f t="shared" si="398"/>
        <v>0</v>
      </c>
      <c r="CX715" s="215">
        <f t="shared" si="399"/>
        <v>0</v>
      </c>
      <c r="CY715" s="216">
        <f t="shared" si="400"/>
        <v>0</v>
      </c>
      <c r="CZ715" s="217">
        <f t="shared" si="401"/>
        <v>0</v>
      </c>
      <c r="DB715" s="197">
        <f t="shared" si="402"/>
        <v>0</v>
      </c>
      <c r="DC715" s="19" t="str">
        <f t="shared" si="403"/>
        <v/>
      </c>
      <c r="DD715" s="197">
        <f t="shared" si="404"/>
        <v>0</v>
      </c>
      <c r="DE715"/>
      <c r="DF715" s="197">
        <f t="shared" si="405"/>
        <v>0</v>
      </c>
      <c r="DG715" s="19" t="str">
        <f t="shared" si="406"/>
        <v/>
      </c>
      <c r="DH715" s="197">
        <f t="shared" si="407"/>
        <v>0</v>
      </c>
      <c r="DJ715" s="197">
        <f t="shared" si="408"/>
        <v>0</v>
      </c>
      <c r="DK715" s="19" t="str">
        <f t="shared" si="409"/>
        <v/>
      </c>
      <c r="DL715" s="197">
        <f t="shared" si="410"/>
        <v>0</v>
      </c>
    </row>
    <row r="716" spans="1:116" ht="15" customHeight="1" thickBot="1">
      <c r="A716" s="41"/>
      <c r="B716" s="30"/>
      <c r="C716" s="63" t="s">
        <v>145</v>
      </c>
      <c r="D716" s="354" t="str">
        <f t="shared" si="340"/>
        <v/>
      </c>
      <c r="E716" s="355"/>
      <c r="F716" s="355"/>
      <c r="G716" s="355"/>
      <c r="H716" s="355"/>
      <c r="I716" s="355"/>
      <c r="J716" s="355"/>
      <c r="K716" s="355"/>
      <c r="L716" s="355"/>
      <c r="M716" s="355"/>
      <c r="N716" s="355"/>
      <c r="O716" s="356"/>
      <c r="P716" s="261" t="str">
        <f t="shared" si="341"/>
        <v/>
      </c>
      <c r="Q716" s="261" t="str">
        <f t="shared" si="342"/>
        <v/>
      </c>
      <c r="R716" s="261" t="str">
        <f t="shared" si="343"/>
        <v/>
      </c>
      <c r="S716" s="2"/>
      <c r="T716" s="2"/>
      <c r="U716" s="2"/>
      <c r="V716" s="2"/>
      <c r="W716" s="2"/>
      <c r="X716" s="2"/>
      <c r="Y716" s="2"/>
      <c r="Z716" s="2"/>
      <c r="AA716" s="2"/>
      <c r="AB716" s="2"/>
      <c r="AC716" s="2"/>
      <c r="AD716" s="2"/>
      <c r="AG716" s="197">
        <f t="shared" si="344"/>
        <v>33</v>
      </c>
      <c r="AH716" s="210">
        <f t="shared" si="345"/>
        <v>0</v>
      </c>
      <c r="AJ716" s="188">
        <f t="shared" si="346"/>
        <v>0</v>
      </c>
      <c r="AK716" s="189">
        <f t="shared" si="347"/>
        <v>0</v>
      </c>
      <c r="AL716" s="189">
        <f t="shared" si="348"/>
        <v>0</v>
      </c>
      <c r="AM716" s="190">
        <f t="shared" si="349"/>
        <v>0</v>
      </c>
      <c r="AN716" s="210"/>
      <c r="AO716" s="188">
        <f t="shared" si="350"/>
        <v>0</v>
      </c>
      <c r="AP716" s="189">
        <f t="shared" si="351"/>
        <v>0</v>
      </c>
      <c r="AQ716" s="189">
        <f t="shared" si="352"/>
        <v>0</v>
      </c>
      <c r="AR716" s="190">
        <f t="shared" si="353"/>
        <v>0</v>
      </c>
      <c r="AT716" s="188">
        <f t="shared" si="354"/>
        <v>0</v>
      </c>
      <c r="AU716" s="189">
        <f t="shared" si="355"/>
        <v>0</v>
      </c>
      <c r="AV716" s="189">
        <f t="shared" si="356"/>
        <v>0</v>
      </c>
      <c r="AW716" s="190">
        <f t="shared" si="357"/>
        <v>0</v>
      </c>
      <c r="AY716" s="188">
        <f t="shared" si="358"/>
        <v>0</v>
      </c>
      <c r="AZ716" s="189">
        <f t="shared" si="359"/>
        <v>0</v>
      </c>
      <c r="BA716" s="189">
        <f t="shared" si="360"/>
        <v>0</v>
      </c>
      <c r="BB716" s="190">
        <f t="shared" si="361"/>
        <v>0</v>
      </c>
      <c r="BD716" s="188">
        <f t="shared" si="362"/>
        <v>0</v>
      </c>
      <c r="BE716" s="189">
        <f t="shared" si="363"/>
        <v>0</v>
      </c>
      <c r="BF716" s="189">
        <f t="shared" si="364"/>
        <v>0</v>
      </c>
      <c r="BG716" s="190">
        <f t="shared" si="365"/>
        <v>0</v>
      </c>
      <c r="BH716" s="210"/>
      <c r="BI716" s="188">
        <f t="shared" si="366"/>
        <v>0</v>
      </c>
      <c r="BJ716" s="189">
        <f t="shared" si="367"/>
        <v>0</v>
      </c>
      <c r="BK716" s="189">
        <f t="shared" si="368"/>
        <v>0</v>
      </c>
      <c r="BL716" s="190">
        <f t="shared" si="369"/>
        <v>0</v>
      </c>
      <c r="BM716" s="210"/>
      <c r="BN716" s="188">
        <f t="shared" si="370"/>
        <v>0</v>
      </c>
      <c r="BO716" s="189">
        <f t="shared" si="371"/>
        <v>0</v>
      </c>
      <c r="BP716" s="189">
        <f t="shared" si="372"/>
        <v>0</v>
      </c>
      <c r="BQ716" s="190">
        <f t="shared" si="373"/>
        <v>0</v>
      </c>
      <c r="BR716" s="210"/>
      <c r="BS716" s="188">
        <f t="shared" si="374"/>
        <v>0</v>
      </c>
      <c r="BT716" s="189">
        <f t="shared" si="375"/>
        <v>0</v>
      </c>
      <c r="BU716" s="189">
        <f t="shared" si="376"/>
        <v>0</v>
      </c>
      <c r="BV716" s="190">
        <f t="shared" si="377"/>
        <v>0</v>
      </c>
      <c r="BW716" s="210"/>
      <c r="BX716" s="188">
        <f t="shared" si="378"/>
        <v>0</v>
      </c>
      <c r="BY716" s="189">
        <f t="shared" si="379"/>
        <v>0</v>
      </c>
      <c r="BZ716" s="189">
        <f t="shared" si="380"/>
        <v>0</v>
      </c>
      <c r="CA716" s="190">
        <f t="shared" si="381"/>
        <v>0</v>
      </c>
      <c r="CB716" s="210"/>
      <c r="CC716" s="188">
        <f t="shared" si="382"/>
        <v>0</v>
      </c>
      <c r="CD716" s="189">
        <f t="shared" si="383"/>
        <v>0</v>
      </c>
      <c r="CE716" s="189">
        <f t="shared" si="384"/>
        <v>0</v>
      </c>
      <c r="CF716" s="190">
        <f t="shared" si="385"/>
        <v>0</v>
      </c>
      <c r="CG716" s="210"/>
      <c r="CH716" s="188">
        <f t="shared" si="386"/>
        <v>0</v>
      </c>
      <c r="CI716" s="189">
        <f t="shared" si="387"/>
        <v>0</v>
      </c>
      <c r="CJ716" s="189">
        <f t="shared" si="388"/>
        <v>0</v>
      </c>
      <c r="CK716" s="190">
        <f t="shared" si="389"/>
        <v>0</v>
      </c>
      <c r="CL716" s="210"/>
      <c r="CM716" s="192">
        <f t="shared" si="390"/>
        <v>0</v>
      </c>
      <c r="CN716" s="215">
        <f t="shared" si="391"/>
        <v>0</v>
      </c>
      <c r="CO716" s="216">
        <f t="shared" si="392"/>
        <v>0</v>
      </c>
      <c r="CP716" s="217">
        <f t="shared" si="393"/>
        <v>0</v>
      </c>
      <c r="CR716" s="192">
        <f t="shared" si="394"/>
        <v>0</v>
      </c>
      <c r="CS716" s="215">
        <f t="shared" si="395"/>
        <v>0</v>
      </c>
      <c r="CT716" s="216">
        <f t="shared" si="396"/>
        <v>0</v>
      </c>
      <c r="CU716" s="217">
        <f t="shared" si="397"/>
        <v>0</v>
      </c>
      <c r="CW716" s="192">
        <f t="shared" si="398"/>
        <v>0</v>
      </c>
      <c r="CX716" s="215">
        <f t="shared" si="399"/>
        <v>0</v>
      </c>
      <c r="CY716" s="216">
        <f t="shared" si="400"/>
        <v>0</v>
      </c>
      <c r="CZ716" s="217">
        <f t="shared" si="401"/>
        <v>0</v>
      </c>
      <c r="DB716" s="197">
        <f t="shared" si="402"/>
        <v>0</v>
      </c>
      <c r="DC716" s="19" t="str">
        <f t="shared" si="403"/>
        <v/>
      </c>
      <c r="DD716" s="197">
        <f t="shared" si="404"/>
        <v>0</v>
      </c>
      <c r="DE716"/>
      <c r="DF716" s="197">
        <f t="shared" si="405"/>
        <v>0</v>
      </c>
      <c r="DG716" s="19" t="str">
        <f t="shared" si="406"/>
        <v/>
      </c>
      <c r="DH716" s="197">
        <f t="shared" si="407"/>
        <v>0</v>
      </c>
      <c r="DJ716" s="197">
        <f t="shared" si="408"/>
        <v>0</v>
      </c>
      <c r="DK716" s="19" t="str">
        <f t="shared" si="409"/>
        <v/>
      </c>
      <c r="DL716" s="197">
        <f t="shared" si="410"/>
        <v>0</v>
      </c>
    </row>
    <row r="717" spans="1:116" ht="15" customHeight="1" thickBot="1">
      <c r="A717" s="41"/>
      <c r="B717" s="30"/>
      <c r="C717" s="63" t="s">
        <v>146</v>
      </c>
      <c r="D717" s="354" t="str">
        <f t="shared" si="340"/>
        <v/>
      </c>
      <c r="E717" s="355"/>
      <c r="F717" s="355"/>
      <c r="G717" s="355"/>
      <c r="H717" s="355"/>
      <c r="I717" s="355"/>
      <c r="J717" s="355"/>
      <c r="K717" s="355"/>
      <c r="L717" s="355"/>
      <c r="M717" s="355"/>
      <c r="N717" s="355"/>
      <c r="O717" s="356"/>
      <c r="P717" s="261" t="str">
        <f t="shared" si="341"/>
        <v/>
      </c>
      <c r="Q717" s="261" t="str">
        <f t="shared" si="342"/>
        <v/>
      </c>
      <c r="R717" s="261" t="str">
        <f t="shared" si="343"/>
        <v/>
      </c>
      <c r="S717" s="2"/>
      <c r="T717" s="2"/>
      <c r="U717" s="2"/>
      <c r="V717" s="2"/>
      <c r="W717" s="2"/>
      <c r="X717" s="2"/>
      <c r="Y717" s="2"/>
      <c r="Z717" s="2"/>
      <c r="AA717" s="2"/>
      <c r="AB717" s="2"/>
      <c r="AC717" s="2"/>
      <c r="AD717" s="2"/>
      <c r="AG717" s="197">
        <f t="shared" si="344"/>
        <v>33</v>
      </c>
      <c r="AH717" s="210">
        <f t="shared" si="345"/>
        <v>0</v>
      </c>
      <c r="AJ717" s="188">
        <f t="shared" si="346"/>
        <v>0</v>
      </c>
      <c r="AK717" s="189">
        <f t="shared" si="347"/>
        <v>0</v>
      </c>
      <c r="AL717" s="189">
        <f t="shared" si="348"/>
        <v>0</v>
      </c>
      <c r="AM717" s="190">
        <f t="shared" si="349"/>
        <v>0</v>
      </c>
      <c r="AN717" s="210"/>
      <c r="AO717" s="188">
        <f t="shared" si="350"/>
        <v>0</v>
      </c>
      <c r="AP717" s="189">
        <f t="shared" si="351"/>
        <v>0</v>
      </c>
      <c r="AQ717" s="189">
        <f t="shared" si="352"/>
        <v>0</v>
      </c>
      <c r="AR717" s="190">
        <f t="shared" si="353"/>
        <v>0</v>
      </c>
      <c r="AT717" s="188">
        <f t="shared" si="354"/>
        <v>0</v>
      </c>
      <c r="AU717" s="189">
        <f t="shared" si="355"/>
        <v>0</v>
      </c>
      <c r="AV717" s="189">
        <f t="shared" si="356"/>
        <v>0</v>
      </c>
      <c r="AW717" s="190">
        <f t="shared" si="357"/>
        <v>0</v>
      </c>
      <c r="AY717" s="188">
        <f t="shared" si="358"/>
        <v>0</v>
      </c>
      <c r="AZ717" s="189">
        <f t="shared" si="359"/>
        <v>0</v>
      </c>
      <c r="BA717" s="189">
        <f t="shared" si="360"/>
        <v>0</v>
      </c>
      <c r="BB717" s="190">
        <f t="shared" si="361"/>
        <v>0</v>
      </c>
      <c r="BD717" s="188">
        <f t="shared" si="362"/>
        <v>0</v>
      </c>
      <c r="BE717" s="189">
        <f t="shared" si="363"/>
        <v>0</v>
      </c>
      <c r="BF717" s="189">
        <f t="shared" si="364"/>
        <v>0</v>
      </c>
      <c r="BG717" s="190">
        <f t="shared" si="365"/>
        <v>0</v>
      </c>
      <c r="BH717" s="210"/>
      <c r="BI717" s="188">
        <f t="shared" si="366"/>
        <v>0</v>
      </c>
      <c r="BJ717" s="189">
        <f t="shared" si="367"/>
        <v>0</v>
      </c>
      <c r="BK717" s="189">
        <f t="shared" si="368"/>
        <v>0</v>
      </c>
      <c r="BL717" s="190">
        <f t="shared" si="369"/>
        <v>0</v>
      </c>
      <c r="BM717" s="210"/>
      <c r="BN717" s="188">
        <f t="shared" si="370"/>
        <v>0</v>
      </c>
      <c r="BO717" s="189">
        <f t="shared" si="371"/>
        <v>0</v>
      </c>
      <c r="BP717" s="189">
        <f t="shared" si="372"/>
        <v>0</v>
      </c>
      <c r="BQ717" s="190">
        <f t="shared" si="373"/>
        <v>0</v>
      </c>
      <c r="BR717" s="210"/>
      <c r="BS717" s="188">
        <f t="shared" si="374"/>
        <v>0</v>
      </c>
      <c r="BT717" s="189">
        <f t="shared" si="375"/>
        <v>0</v>
      </c>
      <c r="BU717" s="189">
        <f t="shared" si="376"/>
        <v>0</v>
      </c>
      <c r="BV717" s="190">
        <f t="shared" si="377"/>
        <v>0</v>
      </c>
      <c r="BW717" s="210"/>
      <c r="BX717" s="188">
        <f t="shared" si="378"/>
        <v>0</v>
      </c>
      <c r="BY717" s="189">
        <f t="shared" si="379"/>
        <v>0</v>
      </c>
      <c r="BZ717" s="189">
        <f t="shared" si="380"/>
        <v>0</v>
      </c>
      <c r="CA717" s="190">
        <f t="shared" si="381"/>
        <v>0</v>
      </c>
      <c r="CB717" s="210"/>
      <c r="CC717" s="188">
        <f t="shared" si="382"/>
        <v>0</v>
      </c>
      <c r="CD717" s="189">
        <f t="shared" si="383"/>
        <v>0</v>
      </c>
      <c r="CE717" s="189">
        <f t="shared" si="384"/>
        <v>0</v>
      </c>
      <c r="CF717" s="190">
        <f t="shared" si="385"/>
        <v>0</v>
      </c>
      <c r="CG717" s="210"/>
      <c r="CH717" s="188">
        <f t="shared" si="386"/>
        <v>0</v>
      </c>
      <c r="CI717" s="189">
        <f t="shared" si="387"/>
        <v>0</v>
      </c>
      <c r="CJ717" s="189">
        <f t="shared" si="388"/>
        <v>0</v>
      </c>
      <c r="CK717" s="190">
        <f t="shared" si="389"/>
        <v>0</v>
      </c>
      <c r="CL717" s="210"/>
      <c r="CM717" s="192">
        <f t="shared" si="390"/>
        <v>0</v>
      </c>
      <c r="CN717" s="215">
        <f t="shared" si="391"/>
        <v>0</v>
      </c>
      <c r="CO717" s="216">
        <f t="shared" si="392"/>
        <v>0</v>
      </c>
      <c r="CP717" s="217">
        <f t="shared" si="393"/>
        <v>0</v>
      </c>
      <c r="CR717" s="192">
        <f t="shared" si="394"/>
        <v>0</v>
      </c>
      <c r="CS717" s="215">
        <f t="shared" si="395"/>
        <v>0</v>
      </c>
      <c r="CT717" s="216">
        <f t="shared" si="396"/>
        <v>0</v>
      </c>
      <c r="CU717" s="217">
        <f t="shared" si="397"/>
        <v>0</v>
      </c>
      <c r="CW717" s="192">
        <f t="shared" si="398"/>
        <v>0</v>
      </c>
      <c r="CX717" s="215">
        <f t="shared" si="399"/>
        <v>0</v>
      </c>
      <c r="CY717" s="216">
        <f t="shared" si="400"/>
        <v>0</v>
      </c>
      <c r="CZ717" s="217">
        <f t="shared" si="401"/>
        <v>0</v>
      </c>
      <c r="DB717" s="197">
        <f t="shared" si="402"/>
        <v>0</v>
      </c>
      <c r="DC717" s="19" t="str">
        <f t="shared" si="403"/>
        <v/>
      </c>
      <c r="DD717" s="197">
        <f t="shared" si="404"/>
        <v>0</v>
      </c>
      <c r="DE717"/>
      <c r="DF717" s="197">
        <f t="shared" si="405"/>
        <v>0</v>
      </c>
      <c r="DG717" s="19" t="str">
        <f t="shared" si="406"/>
        <v/>
      </c>
      <c r="DH717" s="197">
        <f t="shared" si="407"/>
        <v>0</v>
      </c>
      <c r="DJ717" s="197">
        <f t="shared" si="408"/>
        <v>0</v>
      </c>
      <c r="DK717" s="19" t="str">
        <f t="shared" si="409"/>
        <v/>
      </c>
      <c r="DL717" s="197">
        <f t="shared" si="410"/>
        <v>0</v>
      </c>
    </row>
    <row r="718" spans="1:116" ht="15" customHeight="1" thickBot="1">
      <c r="A718" s="41"/>
      <c r="B718" s="30"/>
      <c r="C718" s="63" t="s">
        <v>147</v>
      </c>
      <c r="D718" s="354" t="str">
        <f t="shared" si="340"/>
        <v/>
      </c>
      <c r="E718" s="355"/>
      <c r="F718" s="355"/>
      <c r="G718" s="355"/>
      <c r="H718" s="355"/>
      <c r="I718" s="355"/>
      <c r="J718" s="355"/>
      <c r="K718" s="355"/>
      <c r="L718" s="355"/>
      <c r="M718" s="355"/>
      <c r="N718" s="355"/>
      <c r="O718" s="356"/>
      <c r="P718" s="261" t="str">
        <f t="shared" si="341"/>
        <v/>
      </c>
      <c r="Q718" s="261" t="str">
        <f t="shared" si="342"/>
        <v/>
      </c>
      <c r="R718" s="261" t="str">
        <f t="shared" si="343"/>
        <v/>
      </c>
      <c r="S718" s="2"/>
      <c r="T718" s="2"/>
      <c r="U718" s="2"/>
      <c r="V718" s="2"/>
      <c r="W718" s="2"/>
      <c r="X718" s="2"/>
      <c r="Y718" s="2"/>
      <c r="Z718" s="2"/>
      <c r="AA718" s="2"/>
      <c r="AB718" s="2"/>
      <c r="AC718" s="2"/>
      <c r="AD718" s="2"/>
      <c r="AG718" s="197">
        <f t="shared" si="344"/>
        <v>33</v>
      </c>
      <c r="AH718" s="210">
        <f t="shared" si="345"/>
        <v>0</v>
      </c>
      <c r="AJ718" s="188">
        <f t="shared" si="346"/>
        <v>0</v>
      </c>
      <c r="AK718" s="189">
        <f t="shared" si="347"/>
        <v>0</v>
      </c>
      <c r="AL718" s="189">
        <f t="shared" si="348"/>
        <v>0</v>
      </c>
      <c r="AM718" s="190">
        <f t="shared" si="349"/>
        <v>0</v>
      </c>
      <c r="AN718" s="210"/>
      <c r="AO718" s="188">
        <f t="shared" si="350"/>
        <v>0</v>
      </c>
      <c r="AP718" s="189">
        <f t="shared" si="351"/>
        <v>0</v>
      </c>
      <c r="AQ718" s="189">
        <f t="shared" si="352"/>
        <v>0</v>
      </c>
      <c r="AR718" s="190">
        <f t="shared" si="353"/>
        <v>0</v>
      </c>
      <c r="AT718" s="188">
        <f t="shared" si="354"/>
        <v>0</v>
      </c>
      <c r="AU718" s="189">
        <f t="shared" si="355"/>
        <v>0</v>
      </c>
      <c r="AV718" s="189">
        <f t="shared" si="356"/>
        <v>0</v>
      </c>
      <c r="AW718" s="190">
        <f t="shared" si="357"/>
        <v>0</v>
      </c>
      <c r="AY718" s="188">
        <f t="shared" si="358"/>
        <v>0</v>
      </c>
      <c r="AZ718" s="189">
        <f t="shared" si="359"/>
        <v>0</v>
      </c>
      <c r="BA718" s="189">
        <f t="shared" si="360"/>
        <v>0</v>
      </c>
      <c r="BB718" s="190">
        <f t="shared" si="361"/>
        <v>0</v>
      </c>
      <c r="BD718" s="188">
        <f t="shared" si="362"/>
        <v>0</v>
      </c>
      <c r="BE718" s="189">
        <f t="shared" si="363"/>
        <v>0</v>
      </c>
      <c r="BF718" s="189">
        <f t="shared" si="364"/>
        <v>0</v>
      </c>
      <c r="BG718" s="190">
        <f t="shared" si="365"/>
        <v>0</v>
      </c>
      <c r="BH718" s="210"/>
      <c r="BI718" s="188">
        <f t="shared" si="366"/>
        <v>0</v>
      </c>
      <c r="BJ718" s="189">
        <f t="shared" si="367"/>
        <v>0</v>
      </c>
      <c r="BK718" s="189">
        <f t="shared" si="368"/>
        <v>0</v>
      </c>
      <c r="BL718" s="190">
        <f t="shared" si="369"/>
        <v>0</v>
      </c>
      <c r="BM718" s="210"/>
      <c r="BN718" s="188">
        <f t="shared" si="370"/>
        <v>0</v>
      </c>
      <c r="BO718" s="189">
        <f t="shared" si="371"/>
        <v>0</v>
      </c>
      <c r="BP718" s="189">
        <f t="shared" si="372"/>
        <v>0</v>
      </c>
      <c r="BQ718" s="190">
        <f t="shared" si="373"/>
        <v>0</v>
      </c>
      <c r="BR718" s="210"/>
      <c r="BS718" s="188">
        <f t="shared" si="374"/>
        <v>0</v>
      </c>
      <c r="BT718" s="189">
        <f t="shared" si="375"/>
        <v>0</v>
      </c>
      <c r="BU718" s="189">
        <f t="shared" si="376"/>
        <v>0</v>
      </c>
      <c r="BV718" s="190">
        <f t="shared" si="377"/>
        <v>0</v>
      </c>
      <c r="BW718" s="210"/>
      <c r="BX718" s="188">
        <f t="shared" si="378"/>
        <v>0</v>
      </c>
      <c r="BY718" s="189">
        <f t="shared" si="379"/>
        <v>0</v>
      </c>
      <c r="BZ718" s="189">
        <f t="shared" si="380"/>
        <v>0</v>
      </c>
      <c r="CA718" s="190">
        <f t="shared" si="381"/>
        <v>0</v>
      </c>
      <c r="CB718" s="210"/>
      <c r="CC718" s="188">
        <f t="shared" si="382"/>
        <v>0</v>
      </c>
      <c r="CD718" s="189">
        <f t="shared" si="383"/>
        <v>0</v>
      </c>
      <c r="CE718" s="189">
        <f t="shared" si="384"/>
        <v>0</v>
      </c>
      <c r="CF718" s="190">
        <f t="shared" si="385"/>
        <v>0</v>
      </c>
      <c r="CG718" s="210"/>
      <c r="CH718" s="188">
        <f t="shared" si="386"/>
        <v>0</v>
      </c>
      <c r="CI718" s="189">
        <f t="shared" si="387"/>
        <v>0</v>
      </c>
      <c r="CJ718" s="189">
        <f t="shared" si="388"/>
        <v>0</v>
      </c>
      <c r="CK718" s="190">
        <f t="shared" si="389"/>
        <v>0</v>
      </c>
      <c r="CL718" s="210"/>
      <c r="CM718" s="192">
        <f t="shared" si="390"/>
        <v>0</v>
      </c>
      <c r="CN718" s="215">
        <f t="shared" si="391"/>
        <v>0</v>
      </c>
      <c r="CO718" s="216">
        <f t="shared" si="392"/>
        <v>0</v>
      </c>
      <c r="CP718" s="217">
        <f t="shared" si="393"/>
        <v>0</v>
      </c>
      <c r="CR718" s="192">
        <f t="shared" si="394"/>
        <v>0</v>
      </c>
      <c r="CS718" s="215">
        <f t="shared" si="395"/>
        <v>0</v>
      </c>
      <c r="CT718" s="216">
        <f t="shared" si="396"/>
        <v>0</v>
      </c>
      <c r="CU718" s="217">
        <f t="shared" si="397"/>
        <v>0</v>
      </c>
      <c r="CW718" s="192">
        <f t="shared" si="398"/>
        <v>0</v>
      </c>
      <c r="CX718" s="215">
        <f t="shared" si="399"/>
        <v>0</v>
      </c>
      <c r="CY718" s="216">
        <f t="shared" si="400"/>
        <v>0</v>
      </c>
      <c r="CZ718" s="217">
        <f t="shared" si="401"/>
        <v>0</v>
      </c>
      <c r="DB718" s="197">
        <f t="shared" si="402"/>
        <v>0</v>
      </c>
      <c r="DC718" s="19" t="str">
        <f t="shared" si="403"/>
        <v/>
      </c>
      <c r="DD718" s="197">
        <f t="shared" si="404"/>
        <v>0</v>
      </c>
      <c r="DE718"/>
      <c r="DF718" s="197">
        <f t="shared" si="405"/>
        <v>0</v>
      </c>
      <c r="DG718" s="19" t="str">
        <f t="shared" si="406"/>
        <v/>
      </c>
      <c r="DH718" s="197">
        <f t="shared" si="407"/>
        <v>0</v>
      </c>
      <c r="DJ718" s="197">
        <f t="shared" si="408"/>
        <v>0</v>
      </c>
      <c r="DK718" s="19" t="str">
        <f t="shared" si="409"/>
        <v/>
      </c>
      <c r="DL718" s="197">
        <f t="shared" si="410"/>
        <v>0</v>
      </c>
    </row>
    <row r="719" spans="1:116" ht="15" customHeight="1" thickBot="1">
      <c r="A719" s="41"/>
      <c r="B719" s="30"/>
      <c r="C719" s="63" t="s">
        <v>148</v>
      </c>
      <c r="D719" s="354" t="str">
        <f t="shared" si="340"/>
        <v/>
      </c>
      <c r="E719" s="355"/>
      <c r="F719" s="355"/>
      <c r="G719" s="355"/>
      <c r="H719" s="355"/>
      <c r="I719" s="355"/>
      <c r="J719" s="355"/>
      <c r="K719" s="355"/>
      <c r="L719" s="355"/>
      <c r="M719" s="355"/>
      <c r="N719" s="355"/>
      <c r="O719" s="356"/>
      <c r="P719" s="261" t="str">
        <f t="shared" si="341"/>
        <v/>
      </c>
      <c r="Q719" s="261" t="str">
        <f t="shared" si="342"/>
        <v/>
      </c>
      <c r="R719" s="261" t="str">
        <f t="shared" si="343"/>
        <v/>
      </c>
      <c r="S719" s="2"/>
      <c r="T719" s="2"/>
      <c r="U719" s="2"/>
      <c r="V719" s="2"/>
      <c r="W719" s="2"/>
      <c r="X719" s="2"/>
      <c r="Y719" s="2"/>
      <c r="Z719" s="2"/>
      <c r="AA719" s="2"/>
      <c r="AB719" s="2"/>
      <c r="AC719" s="2"/>
      <c r="AD719" s="2"/>
      <c r="AG719" s="197">
        <f t="shared" si="344"/>
        <v>33</v>
      </c>
      <c r="AH719" s="210">
        <f t="shared" si="345"/>
        <v>0</v>
      </c>
      <c r="AJ719" s="188">
        <f t="shared" si="346"/>
        <v>0</v>
      </c>
      <c r="AK719" s="189">
        <f t="shared" si="347"/>
        <v>0</v>
      </c>
      <c r="AL719" s="189">
        <f t="shared" si="348"/>
        <v>0</v>
      </c>
      <c r="AM719" s="190">
        <f t="shared" si="349"/>
        <v>0</v>
      </c>
      <c r="AN719" s="210"/>
      <c r="AO719" s="188">
        <f t="shared" si="350"/>
        <v>0</v>
      </c>
      <c r="AP719" s="189">
        <f t="shared" si="351"/>
        <v>0</v>
      </c>
      <c r="AQ719" s="189">
        <f t="shared" si="352"/>
        <v>0</v>
      </c>
      <c r="AR719" s="190">
        <f t="shared" si="353"/>
        <v>0</v>
      </c>
      <c r="AT719" s="188">
        <f t="shared" si="354"/>
        <v>0</v>
      </c>
      <c r="AU719" s="189">
        <f t="shared" si="355"/>
        <v>0</v>
      </c>
      <c r="AV719" s="189">
        <f t="shared" si="356"/>
        <v>0</v>
      </c>
      <c r="AW719" s="190">
        <f t="shared" si="357"/>
        <v>0</v>
      </c>
      <c r="AY719" s="188">
        <f t="shared" si="358"/>
        <v>0</v>
      </c>
      <c r="AZ719" s="189">
        <f t="shared" si="359"/>
        <v>0</v>
      </c>
      <c r="BA719" s="189">
        <f t="shared" si="360"/>
        <v>0</v>
      </c>
      <c r="BB719" s="190">
        <f t="shared" si="361"/>
        <v>0</v>
      </c>
      <c r="BD719" s="188">
        <f t="shared" si="362"/>
        <v>0</v>
      </c>
      <c r="BE719" s="189">
        <f t="shared" si="363"/>
        <v>0</v>
      </c>
      <c r="BF719" s="189">
        <f t="shared" si="364"/>
        <v>0</v>
      </c>
      <c r="BG719" s="190">
        <f t="shared" si="365"/>
        <v>0</v>
      </c>
      <c r="BH719" s="210"/>
      <c r="BI719" s="188">
        <f t="shared" si="366"/>
        <v>0</v>
      </c>
      <c r="BJ719" s="189">
        <f t="shared" si="367"/>
        <v>0</v>
      </c>
      <c r="BK719" s="189">
        <f t="shared" si="368"/>
        <v>0</v>
      </c>
      <c r="BL719" s="190">
        <f t="shared" si="369"/>
        <v>0</v>
      </c>
      <c r="BM719" s="210"/>
      <c r="BN719" s="188">
        <f t="shared" si="370"/>
        <v>0</v>
      </c>
      <c r="BO719" s="189">
        <f t="shared" si="371"/>
        <v>0</v>
      </c>
      <c r="BP719" s="189">
        <f t="shared" si="372"/>
        <v>0</v>
      </c>
      <c r="BQ719" s="190">
        <f t="shared" si="373"/>
        <v>0</v>
      </c>
      <c r="BR719" s="210"/>
      <c r="BS719" s="188">
        <f t="shared" si="374"/>
        <v>0</v>
      </c>
      <c r="BT719" s="189">
        <f t="shared" si="375"/>
        <v>0</v>
      </c>
      <c r="BU719" s="189">
        <f t="shared" si="376"/>
        <v>0</v>
      </c>
      <c r="BV719" s="190">
        <f t="shared" si="377"/>
        <v>0</v>
      </c>
      <c r="BW719" s="210"/>
      <c r="BX719" s="188">
        <f t="shared" si="378"/>
        <v>0</v>
      </c>
      <c r="BY719" s="189">
        <f t="shared" si="379"/>
        <v>0</v>
      </c>
      <c r="BZ719" s="189">
        <f t="shared" si="380"/>
        <v>0</v>
      </c>
      <c r="CA719" s="190">
        <f t="shared" si="381"/>
        <v>0</v>
      </c>
      <c r="CB719" s="210"/>
      <c r="CC719" s="188">
        <f t="shared" si="382"/>
        <v>0</v>
      </c>
      <c r="CD719" s="189">
        <f t="shared" si="383"/>
        <v>0</v>
      </c>
      <c r="CE719" s="189">
        <f t="shared" si="384"/>
        <v>0</v>
      </c>
      <c r="CF719" s="190">
        <f t="shared" si="385"/>
        <v>0</v>
      </c>
      <c r="CG719" s="210"/>
      <c r="CH719" s="188">
        <f t="shared" si="386"/>
        <v>0</v>
      </c>
      <c r="CI719" s="189">
        <f t="shared" si="387"/>
        <v>0</v>
      </c>
      <c r="CJ719" s="189">
        <f t="shared" si="388"/>
        <v>0</v>
      </c>
      <c r="CK719" s="190">
        <f t="shared" si="389"/>
        <v>0</v>
      </c>
      <c r="CL719" s="210"/>
      <c r="CM719" s="192">
        <f t="shared" si="390"/>
        <v>0</v>
      </c>
      <c r="CN719" s="215">
        <f t="shared" si="391"/>
        <v>0</v>
      </c>
      <c r="CO719" s="216">
        <f t="shared" si="392"/>
        <v>0</v>
      </c>
      <c r="CP719" s="217">
        <f t="shared" si="393"/>
        <v>0</v>
      </c>
      <c r="CR719" s="192">
        <f t="shared" si="394"/>
        <v>0</v>
      </c>
      <c r="CS719" s="215">
        <f t="shared" si="395"/>
        <v>0</v>
      </c>
      <c r="CT719" s="216">
        <f t="shared" si="396"/>
        <v>0</v>
      </c>
      <c r="CU719" s="217">
        <f t="shared" si="397"/>
        <v>0</v>
      </c>
      <c r="CW719" s="192">
        <f t="shared" si="398"/>
        <v>0</v>
      </c>
      <c r="CX719" s="215">
        <f t="shared" si="399"/>
        <v>0</v>
      </c>
      <c r="CY719" s="216">
        <f t="shared" si="400"/>
        <v>0</v>
      </c>
      <c r="CZ719" s="217">
        <f t="shared" si="401"/>
        <v>0</v>
      </c>
      <c r="DB719" s="197">
        <f t="shared" si="402"/>
        <v>0</v>
      </c>
      <c r="DC719" s="19" t="str">
        <f t="shared" si="403"/>
        <v/>
      </c>
      <c r="DD719" s="197">
        <f t="shared" si="404"/>
        <v>0</v>
      </c>
      <c r="DE719"/>
      <c r="DF719" s="197">
        <f t="shared" si="405"/>
        <v>0</v>
      </c>
      <c r="DG719" s="19" t="str">
        <f t="shared" si="406"/>
        <v/>
      </c>
      <c r="DH719" s="197">
        <f t="shared" si="407"/>
        <v>0</v>
      </c>
      <c r="DJ719" s="197">
        <f t="shared" si="408"/>
        <v>0</v>
      </c>
      <c r="DK719" s="19" t="str">
        <f t="shared" si="409"/>
        <v/>
      </c>
      <c r="DL719" s="197">
        <f t="shared" si="410"/>
        <v>0</v>
      </c>
    </row>
    <row r="720" spans="1:116" ht="15" customHeight="1" thickBot="1">
      <c r="A720" s="41"/>
      <c r="B720" s="30"/>
      <c r="C720" s="63" t="s">
        <v>149</v>
      </c>
      <c r="D720" s="354" t="str">
        <f t="shared" si="340"/>
        <v/>
      </c>
      <c r="E720" s="355"/>
      <c r="F720" s="355"/>
      <c r="G720" s="355"/>
      <c r="H720" s="355"/>
      <c r="I720" s="355"/>
      <c r="J720" s="355"/>
      <c r="K720" s="355"/>
      <c r="L720" s="355"/>
      <c r="M720" s="355"/>
      <c r="N720" s="355"/>
      <c r="O720" s="356"/>
      <c r="P720" s="261" t="str">
        <f t="shared" si="341"/>
        <v/>
      </c>
      <c r="Q720" s="261" t="str">
        <f t="shared" si="342"/>
        <v/>
      </c>
      <c r="R720" s="261" t="str">
        <f t="shared" si="343"/>
        <v/>
      </c>
      <c r="S720" s="2"/>
      <c r="T720" s="2"/>
      <c r="U720" s="2"/>
      <c r="V720" s="2"/>
      <c r="W720" s="2"/>
      <c r="X720" s="2"/>
      <c r="Y720" s="2"/>
      <c r="Z720" s="2"/>
      <c r="AA720" s="2"/>
      <c r="AB720" s="2"/>
      <c r="AC720" s="2"/>
      <c r="AD720" s="2"/>
      <c r="AG720" s="197">
        <f t="shared" si="344"/>
        <v>33</v>
      </c>
      <c r="AH720" s="210">
        <f t="shared" si="345"/>
        <v>0</v>
      </c>
      <c r="AJ720" s="188">
        <f t="shared" si="346"/>
        <v>0</v>
      </c>
      <c r="AK720" s="189">
        <f t="shared" si="347"/>
        <v>0</v>
      </c>
      <c r="AL720" s="189">
        <f t="shared" si="348"/>
        <v>0</v>
      </c>
      <c r="AM720" s="190">
        <f t="shared" si="349"/>
        <v>0</v>
      </c>
      <c r="AN720" s="210"/>
      <c r="AO720" s="188">
        <f t="shared" si="350"/>
        <v>0</v>
      </c>
      <c r="AP720" s="189">
        <f t="shared" si="351"/>
        <v>0</v>
      </c>
      <c r="AQ720" s="189">
        <f t="shared" si="352"/>
        <v>0</v>
      </c>
      <c r="AR720" s="190">
        <f t="shared" si="353"/>
        <v>0</v>
      </c>
      <c r="AT720" s="188">
        <f t="shared" si="354"/>
        <v>0</v>
      </c>
      <c r="AU720" s="189">
        <f t="shared" si="355"/>
        <v>0</v>
      </c>
      <c r="AV720" s="189">
        <f t="shared" si="356"/>
        <v>0</v>
      </c>
      <c r="AW720" s="190">
        <f t="shared" si="357"/>
        <v>0</v>
      </c>
      <c r="AY720" s="188">
        <f t="shared" si="358"/>
        <v>0</v>
      </c>
      <c r="AZ720" s="189">
        <f t="shared" si="359"/>
        <v>0</v>
      </c>
      <c r="BA720" s="189">
        <f t="shared" si="360"/>
        <v>0</v>
      </c>
      <c r="BB720" s="190">
        <f t="shared" si="361"/>
        <v>0</v>
      </c>
      <c r="BD720" s="188">
        <f t="shared" si="362"/>
        <v>0</v>
      </c>
      <c r="BE720" s="189">
        <f t="shared" si="363"/>
        <v>0</v>
      </c>
      <c r="BF720" s="189">
        <f t="shared" si="364"/>
        <v>0</v>
      </c>
      <c r="BG720" s="190">
        <f t="shared" si="365"/>
        <v>0</v>
      </c>
      <c r="BH720" s="210"/>
      <c r="BI720" s="188">
        <f t="shared" si="366"/>
        <v>0</v>
      </c>
      <c r="BJ720" s="189">
        <f t="shared" si="367"/>
        <v>0</v>
      </c>
      <c r="BK720" s="189">
        <f t="shared" si="368"/>
        <v>0</v>
      </c>
      <c r="BL720" s="190">
        <f t="shared" si="369"/>
        <v>0</v>
      </c>
      <c r="BM720" s="210"/>
      <c r="BN720" s="188">
        <f t="shared" si="370"/>
        <v>0</v>
      </c>
      <c r="BO720" s="189">
        <f t="shared" si="371"/>
        <v>0</v>
      </c>
      <c r="BP720" s="189">
        <f t="shared" si="372"/>
        <v>0</v>
      </c>
      <c r="BQ720" s="190">
        <f t="shared" si="373"/>
        <v>0</v>
      </c>
      <c r="BR720" s="210"/>
      <c r="BS720" s="188">
        <f t="shared" si="374"/>
        <v>0</v>
      </c>
      <c r="BT720" s="189">
        <f t="shared" si="375"/>
        <v>0</v>
      </c>
      <c r="BU720" s="189">
        <f t="shared" si="376"/>
        <v>0</v>
      </c>
      <c r="BV720" s="190">
        <f t="shared" si="377"/>
        <v>0</v>
      </c>
      <c r="BW720" s="210"/>
      <c r="BX720" s="188">
        <f t="shared" si="378"/>
        <v>0</v>
      </c>
      <c r="BY720" s="189">
        <f t="shared" si="379"/>
        <v>0</v>
      </c>
      <c r="BZ720" s="189">
        <f t="shared" si="380"/>
        <v>0</v>
      </c>
      <c r="CA720" s="190">
        <f t="shared" si="381"/>
        <v>0</v>
      </c>
      <c r="CB720" s="210"/>
      <c r="CC720" s="188">
        <f t="shared" si="382"/>
        <v>0</v>
      </c>
      <c r="CD720" s="189">
        <f t="shared" si="383"/>
        <v>0</v>
      </c>
      <c r="CE720" s="189">
        <f t="shared" si="384"/>
        <v>0</v>
      </c>
      <c r="CF720" s="190">
        <f t="shared" si="385"/>
        <v>0</v>
      </c>
      <c r="CG720" s="210"/>
      <c r="CH720" s="188">
        <f t="shared" si="386"/>
        <v>0</v>
      </c>
      <c r="CI720" s="189">
        <f t="shared" si="387"/>
        <v>0</v>
      </c>
      <c r="CJ720" s="189">
        <f t="shared" si="388"/>
        <v>0</v>
      </c>
      <c r="CK720" s="190">
        <f t="shared" si="389"/>
        <v>0</v>
      </c>
      <c r="CL720" s="210"/>
      <c r="CM720" s="192">
        <f t="shared" si="390"/>
        <v>0</v>
      </c>
      <c r="CN720" s="215">
        <f t="shared" si="391"/>
        <v>0</v>
      </c>
      <c r="CO720" s="216">
        <f t="shared" si="392"/>
        <v>0</v>
      </c>
      <c r="CP720" s="217">
        <f t="shared" si="393"/>
        <v>0</v>
      </c>
      <c r="CR720" s="192">
        <f t="shared" si="394"/>
        <v>0</v>
      </c>
      <c r="CS720" s="215">
        <f t="shared" si="395"/>
        <v>0</v>
      </c>
      <c r="CT720" s="216">
        <f t="shared" si="396"/>
        <v>0</v>
      </c>
      <c r="CU720" s="217">
        <f t="shared" si="397"/>
        <v>0</v>
      </c>
      <c r="CW720" s="192">
        <f t="shared" si="398"/>
        <v>0</v>
      </c>
      <c r="CX720" s="215">
        <f t="shared" si="399"/>
        <v>0</v>
      </c>
      <c r="CY720" s="216">
        <f t="shared" si="400"/>
        <v>0</v>
      </c>
      <c r="CZ720" s="217">
        <f t="shared" si="401"/>
        <v>0</v>
      </c>
      <c r="DB720" s="197">
        <f t="shared" si="402"/>
        <v>0</v>
      </c>
      <c r="DC720" s="19" t="str">
        <f t="shared" si="403"/>
        <v/>
      </c>
      <c r="DD720" s="197">
        <f t="shared" si="404"/>
        <v>0</v>
      </c>
      <c r="DE720"/>
      <c r="DF720" s="197">
        <f t="shared" si="405"/>
        <v>0</v>
      </c>
      <c r="DG720" s="19" t="str">
        <f t="shared" si="406"/>
        <v/>
      </c>
      <c r="DH720" s="197">
        <f t="shared" si="407"/>
        <v>0</v>
      </c>
      <c r="DJ720" s="197">
        <f t="shared" si="408"/>
        <v>0</v>
      </c>
      <c r="DK720" s="19" t="str">
        <f t="shared" si="409"/>
        <v/>
      </c>
      <c r="DL720" s="197">
        <f t="shared" si="410"/>
        <v>0</v>
      </c>
    </row>
    <row r="721" spans="1:116" ht="15" customHeight="1" thickBot="1">
      <c r="A721" s="41"/>
      <c r="B721" s="30"/>
      <c r="C721" s="63" t="s">
        <v>150</v>
      </c>
      <c r="D721" s="354" t="str">
        <f t="shared" si="340"/>
        <v/>
      </c>
      <c r="E721" s="355"/>
      <c r="F721" s="355"/>
      <c r="G721" s="355"/>
      <c r="H721" s="355"/>
      <c r="I721" s="355"/>
      <c r="J721" s="355"/>
      <c r="K721" s="355"/>
      <c r="L721" s="355"/>
      <c r="M721" s="355"/>
      <c r="N721" s="355"/>
      <c r="O721" s="356"/>
      <c r="P721" s="261" t="str">
        <f t="shared" si="341"/>
        <v/>
      </c>
      <c r="Q721" s="261" t="str">
        <f t="shared" si="342"/>
        <v/>
      </c>
      <c r="R721" s="261" t="str">
        <f t="shared" si="343"/>
        <v/>
      </c>
      <c r="S721" s="2"/>
      <c r="T721" s="2"/>
      <c r="U721" s="2"/>
      <c r="V721" s="2"/>
      <c r="W721" s="2"/>
      <c r="X721" s="2"/>
      <c r="Y721" s="2"/>
      <c r="Z721" s="2"/>
      <c r="AA721" s="2"/>
      <c r="AB721" s="2"/>
      <c r="AC721" s="2"/>
      <c r="AD721" s="2"/>
      <c r="AG721" s="197">
        <f t="shared" si="344"/>
        <v>33</v>
      </c>
      <c r="AH721" s="210">
        <f t="shared" si="345"/>
        <v>0</v>
      </c>
      <c r="AJ721" s="188">
        <f t="shared" si="346"/>
        <v>0</v>
      </c>
      <c r="AK721" s="189">
        <f t="shared" si="347"/>
        <v>0</v>
      </c>
      <c r="AL721" s="189">
        <f t="shared" si="348"/>
        <v>0</v>
      </c>
      <c r="AM721" s="190">
        <f t="shared" si="349"/>
        <v>0</v>
      </c>
      <c r="AN721" s="210"/>
      <c r="AO721" s="188">
        <f t="shared" si="350"/>
        <v>0</v>
      </c>
      <c r="AP721" s="189">
        <f t="shared" si="351"/>
        <v>0</v>
      </c>
      <c r="AQ721" s="189">
        <f t="shared" si="352"/>
        <v>0</v>
      </c>
      <c r="AR721" s="190">
        <f t="shared" si="353"/>
        <v>0</v>
      </c>
      <c r="AT721" s="188">
        <f t="shared" si="354"/>
        <v>0</v>
      </c>
      <c r="AU721" s="189">
        <f t="shared" si="355"/>
        <v>0</v>
      </c>
      <c r="AV721" s="189">
        <f t="shared" si="356"/>
        <v>0</v>
      </c>
      <c r="AW721" s="190">
        <f t="shared" si="357"/>
        <v>0</v>
      </c>
      <c r="AY721" s="188">
        <f t="shared" si="358"/>
        <v>0</v>
      </c>
      <c r="AZ721" s="189">
        <f t="shared" si="359"/>
        <v>0</v>
      </c>
      <c r="BA721" s="189">
        <f t="shared" si="360"/>
        <v>0</v>
      </c>
      <c r="BB721" s="190">
        <f t="shared" si="361"/>
        <v>0</v>
      </c>
      <c r="BD721" s="188">
        <f t="shared" si="362"/>
        <v>0</v>
      </c>
      <c r="BE721" s="189">
        <f t="shared" si="363"/>
        <v>0</v>
      </c>
      <c r="BF721" s="189">
        <f t="shared" si="364"/>
        <v>0</v>
      </c>
      <c r="BG721" s="190">
        <f t="shared" si="365"/>
        <v>0</v>
      </c>
      <c r="BH721" s="210"/>
      <c r="BI721" s="188">
        <f t="shared" si="366"/>
        <v>0</v>
      </c>
      <c r="BJ721" s="189">
        <f t="shared" si="367"/>
        <v>0</v>
      </c>
      <c r="BK721" s="189">
        <f t="shared" si="368"/>
        <v>0</v>
      </c>
      <c r="BL721" s="190">
        <f t="shared" si="369"/>
        <v>0</v>
      </c>
      <c r="BM721" s="210"/>
      <c r="BN721" s="188">
        <f t="shared" si="370"/>
        <v>0</v>
      </c>
      <c r="BO721" s="189">
        <f t="shared" si="371"/>
        <v>0</v>
      </c>
      <c r="BP721" s="189">
        <f t="shared" si="372"/>
        <v>0</v>
      </c>
      <c r="BQ721" s="190">
        <f t="shared" si="373"/>
        <v>0</v>
      </c>
      <c r="BR721" s="210"/>
      <c r="BS721" s="188">
        <f t="shared" si="374"/>
        <v>0</v>
      </c>
      <c r="BT721" s="189">
        <f t="shared" si="375"/>
        <v>0</v>
      </c>
      <c r="BU721" s="189">
        <f t="shared" si="376"/>
        <v>0</v>
      </c>
      <c r="BV721" s="190">
        <f t="shared" si="377"/>
        <v>0</v>
      </c>
      <c r="BW721" s="210"/>
      <c r="BX721" s="188">
        <f t="shared" si="378"/>
        <v>0</v>
      </c>
      <c r="BY721" s="189">
        <f t="shared" si="379"/>
        <v>0</v>
      </c>
      <c r="BZ721" s="189">
        <f t="shared" si="380"/>
        <v>0</v>
      </c>
      <c r="CA721" s="190">
        <f t="shared" si="381"/>
        <v>0</v>
      </c>
      <c r="CB721" s="210"/>
      <c r="CC721" s="188">
        <f t="shared" si="382"/>
        <v>0</v>
      </c>
      <c r="CD721" s="189">
        <f t="shared" si="383"/>
        <v>0</v>
      </c>
      <c r="CE721" s="189">
        <f t="shared" si="384"/>
        <v>0</v>
      </c>
      <c r="CF721" s="190">
        <f t="shared" si="385"/>
        <v>0</v>
      </c>
      <c r="CG721" s="210"/>
      <c r="CH721" s="188">
        <f t="shared" si="386"/>
        <v>0</v>
      </c>
      <c r="CI721" s="189">
        <f t="shared" si="387"/>
        <v>0</v>
      </c>
      <c r="CJ721" s="189">
        <f t="shared" si="388"/>
        <v>0</v>
      </c>
      <c r="CK721" s="190">
        <f t="shared" si="389"/>
        <v>0</v>
      </c>
      <c r="CL721" s="210"/>
      <c r="CM721" s="192">
        <f t="shared" si="390"/>
        <v>0</v>
      </c>
      <c r="CN721" s="215">
        <f t="shared" si="391"/>
        <v>0</v>
      </c>
      <c r="CO721" s="216">
        <f t="shared" si="392"/>
        <v>0</v>
      </c>
      <c r="CP721" s="217">
        <f t="shared" si="393"/>
        <v>0</v>
      </c>
      <c r="CR721" s="192">
        <f t="shared" si="394"/>
        <v>0</v>
      </c>
      <c r="CS721" s="215">
        <f t="shared" si="395"/>
        <v>0</v>
      </c>
      <c r="CT721" s="216">
        <f t="shared" si="396"/>
        <v>0</v>
      </c>
      <c r="CU721" s="217">
        <f t="shared" si="397"/>
        <v>0</v>
      </c>
      <c r="CW721" s="192">
        <f t="shared" si="398"/>
        <v>0</v>
      </c>
      <c r="CX721" s="215">
        <f t="shared" si="399"/>
        <v>0</v>
      </c>
      <c r="CY721" s="216">
        <f t="shared" si="400"/>
        <v>0</v>
      </c>
      <c r="CZ721" s="217">
        <f t="shared" si="401"/>
        <v>0</v>
      </c>
      <c r="DB721" s="197">
        <f t="shared" si="402"/>
        <v>0</v>
      </c>
      <c r="DC721" s="19" t="str">
        <f t="shared" si="403"/>
        <v/>
      </c>
      <c r="DD721" s="197">
        <f t="shared" si="404"/>
        <v>0</v>
      </c>
      <c r="DE721"/>
      <c r="DF721" s="197">
        <f t="shared" si="405"/>
        <v>0</v>
      </c>
      <c r="DG721" s="19" t="str">
        <f t="shared" si="406"/>
        <v/>
      </c>
      <c r="DH721" s="197">
        <f t="shared" si="407"/>
        <v>0</v>
      </c>
      <c r="DJ721" s="197">
        <f t="shared" si="408"/>
        <v>0</v>
      </c>
      <c r="DK721" s="19" t="str">
        <f t="shared" si="409"/>
        <v/>
      </c>
      <c r="DL721" s="197">
        <f t="shared" si="410"/>
        <v>0</v>
      </c>
    </row>
    <row r="722" spans="1:116" ht="15" customHeight="1" thickBot="1">
      <c r="A722" s="41"/>
      <c r="B722" s="30"/>
      <c r="C722" s="63" t="s">
        <v>151</v>
      </c>
      <c r="D722" s="354" t="str">
        <f t="shared" si="340"/>
        <v/>
      </c>
      <c r="E722" s="355"/>
      <c r="F722" s="355"/>
      <c r="G722" s="355"/>
      <c r="H722" s="355"/>
      <c r="I722" s="355"/>
      <c r="J722" s="355"/>
      <c r="K722" s="355"/>
      <c r="L722" s="355"/>
      <c r="M722" s="355"/>
      <c r="N722" s="355"/>
      <c r="O722" s="356"/>
      <c r="P722" s="261" t="str">
        <f t="shared" si="341"/>
        <v/>
      </c>
      <c r="Q722" s="261" t="str">
        <f t="shared" si="342"/>
        <v/>
      </c>
      <c r="R722" s="261" t="str">
        <f t="shared" si="343"/>
        <v/>
      </c>
      <c r="S722" s="2"/>
      <c r="T722" s="2"/>
      <c r="U722" s="2"/>
      <c r="V722" s="2"/>
      <c r="W722" s="2"/>
      <c r="X722" s="2"/>
      <c r="Y722" s="2"/>
      <c r="Z722" s="2"/>
      <c r="AA722" s="2"/>
      <c r="AB722" s="2"/>
      <c r="AC722" s="2"/>
      <c r="AD722" s="2"/>
      <c r="AG722" s="197">
        <f t="shared" si="344"/>
        <v>33</v>
      </c>
      <c r="AH722" s="210">
        <f t="shared" si="345"/>
        <v>0</v>
      </c>
      <c r="AJ722" s="188">
        <f t="shared" si="346"/>
        <v>0</v>
      </c>
      <c r="AK722" s="189">
        <f t="shared" si="347"/>
        <v>0</v>
      </c>
      <c r="AL722" s="189">
        <f t="shared" si="348"/>
        <v>0</v>
      </c>
      <c r="AM722" s="190">
        <f t="shared" si="349"/>
        <v>0</v>
      </c>
      <c r="AN722" s="210"/>
      <c r="AO722" s="188">
        <f t="shared" si="350"/>
        <v>0</v>
      </c>
      <c r="AP722" s="189">
        <f t="shared" si="351"/>
        <v>0</v>
      </c>
      <c r="AQ722" s="189">
        <f t="shared" si="352"/>
        <v>0</v>
      </c>
      <c r="AR722" s="190">
        <f t="shared" si="353"/>
        <v>0</v>
      </c>
      <c r="AT722" s="188">
        <f t="shared" si="354"/>
        <v>0</v>
      </c>
      <c r="AU722" s="189">
        <f t="shared" si="355"/>
        <v>0</v>
      </c>
      <c r="AV722" s="189">
        <f t="shared" si="356"/>
        <v>0</v>
      </c>
      <c r="AW722" s="190">
        <f t="shared" si="357"/>
        <v>0</v>
      </c>
      <c r="AY722" s="188">
        <f t="shared" si="358"/>
        <v>0</v>
      </c>
      <c r="AZ722" s="189">
        <f t="shared" si="359"/>
        <v>0</v>
      </c>
      <c r="BA722" s="189">
        <f t="shared" si="360"/>
        <v>0</v>
      </c>
      <c r="BB722" s="190">
        <f t="shared" si="361"/>
        <v>0</v>
      </c>
      <c r="BD722" s="188">
        <f t="shared" si="362"/>
        <v>0</v>
      </c>
      <c r="BE722" s="189">
        <f t="shared" si="363"/>
        <v>0</v>
      </c>
      <c r="BF722" s="189">
        <f t="shared" si="364"/>
        <v>0</v>
      </c>
      <c r="BG722" s="190">
        <f t="shared" si="365"/>
        <v>0</v>
      </c>
      <c r="BH722" s="210"/>
      <c r="BI722" s="188">
        <f t="shared" si="366"/>
        <v>0</v>
      </c>
      <c r="BJ722" s="189">
        <f t="shared" si="367"/>
        <v>0</v>
      </c>
      <c r="BK722" s="189">
        <f t="shared" si="368"/>
        <v>0</v>
      </c>
      <c r="BL722" s="190">
        <f t="shared" si="369"/>
        <v>0</v>
      </c>
      <c r="BM722" s="210"/>
      <c r="BN722" s="188">
        <f t="shared" si="370"/>
        <v>0</v>
      </c>
      <c r="BO722" s="189">
        <f t="shared" si="371"/>
        <v>0</v>
      </c>
      <c r="BP722" s="189">
        <f t="shared" si="372"/>
        <v>0</v>
      </c>
      <c r="BQ722" s="190">
        <f t="shared" si="373"/>
        <v>0</v>
      </c>
      <c r="BR722" s="210"/>
      <c r="BS722" s="188">
        <f t="shared" si="374"/>
        <v>0</v>
      </c>
      <c r="BT722" s="189">
        <f t="shared" si="375"/>
        <v>0</v>
      </c>
      <c r="BU722" s="189">
        <f t="shared" si="376"/>
        <v>0</v>
      </c>
      <c r="BV722" s="190">
        <f t="shared" si="377"/>
        <v>0</v>
      </c>
      <c r="BW722" s="210"/>
      <c r="BX722" s="188">
        <f t="shared" si="378"/>
        <v>0</v>
      </c>
      <c r="BY722" s="189">
        <f t="shared" si="379"/>
        <v>0</v>
      </c>
      <c r="BZ722" s="189">
        <f t="shared" si="380"/>
        <v>0</v>
      </c>
      <c r="CA722" s="190">
        <f t="shared" si="381"/>
        <v>0</v>
      </c>
      <c r="CB722" s="210"/>
      <c r="CC722" s="188">
        <f t="shared" si="382"/>
        <v>0</v>
      </c>
      <c r="CD722" s="189">
        <f t="shared" si="383"/>
        <v>0</v>
      </c>
      <c r="CE722" s="189">
        <f t="shared" si="384"/>
        <v>0</v>
      </c>
      <c r="CF722" s="190">
        <f t="shared" si="385"/>
        <v>0</v>
      </c>
      <c r="CG722" s="210"/>
      <c r="CH722" s="188">
        <f t="shared" si="386"/>
        <v>0</v>
      </c>
      <c r="CI722" s="189">
        <f t="shared" si="387"/>
        <v>0</v>
      </c>
      <c r="CJ722" s="189">
        <f t="shared" si="388"/>
        <v>0</v>
      </c>
      <c r="CK722" s="190">
        <f t="shared" si="389"/>
        <v>0</v>
      </c>
      <c r="CL722" s="210"/>
      <c r="CM722" s="192">
        <f t="shared" si="390"/>
        <v>0</v>
      </c>
      <c r="CN722" s="215">
        <f t="shared" si="391"/>
        <v>0</v>
      </c>
      <c r="CO722" s="216">
        <f t="shared" si="392"/>
        <v>0</v>
      </c>
      <c r="CP722" s="217">
        <f t="shared" si="393"/>
        <v>0</v>
      </c>
      <c r="CR722" s="192">
        <f t="shared" si="394"/>
        <v>0</v>
      </c>
      <c r="CS722" s="215">
        <f t="shared" si="395"/>
        <v>0</v>
      </c>
      <c r="CT722" s="216">
        <f t="shared" si="396"/>
        <v>0</v>
      </c>
      <c r="CU722" s="217">
        <f t="shared" si="397"/>
        <v>0</v>
      </c>
      <c r="CW722" s="192">
        <f t="shared" si="398"/>
        <v>0</v>
      </c>
      <c r="CX722" s="215">
        <f t="shared" si="399"/>
        <v>0</v>
      </c>
      <c r="CY722" s="216">
        <f t="shared" si="400"/>
        <v>0</v>
      </c>
      <c r="CZ722" s="217">
        <f t="shared" si="401"/>
        <v>0</v>
      </c>
      <c r="DB722" s="197">
        <f t="shared" si="402"/>
        <v>0</v>
      </c>
      <c r="DC722" s="19" t="str">
        <f t="shared" si="403"/>
        <v/>
      </c>
      <c r="DD722" s="197">
        <f t="shared" si="404"/>
        <v>0</v>
      </c>
      <c r="DE722"/>
      <c r="DF722" s="197">
        <f t="shared" si="405"/>
        <v>0</v>
      </c>
      <c r="DG722" s="19" t="str">
        <f t="shared" si="406"/>
        <v/>
      </c>
      <c r="DH722" s="197">
        <f t="shared" si="407"/>
        <v>0</v>
      </c>
      <c r="DJ722" s="197">
        <f t="shared" si="408"/>
        <v>0</v>
      </c>
      <c r="DK722" s="19" t="str">
        <f t="shared" si="409"/>
        <v/>
      </c>
      <c r="DL722" s="197">
        <f t="shared" si="410"/>
        <v>0</v>
      </c>
    </row>
    <row r="723" spans="1:116" ht="15" customHeight="1" thickBot="1">
      <c r="A723" s="41"/>
      <c r="B723" s="30"/>
      <c r="C723" s="63" t="s">
        <v>152</v>
      </c>
      <c r="D723" s="354" t="str">
        <f t="shared" si="340"/>
        <v/>
      </c>
      <c r="E723" s="355"/>
      <c r="F723" s="355"/>
      <c r="G723" s="355"/>
      <c r="H723" s="355"/>
      <c r="I723" s="355"/>
      <c r="J723" s="355"/>
      <c r="K723" s="355"/>
      <c r="L723" s="355"/>
      <c r="M723" s="355"/>
      <c r="N723" s="355"/>
      <c r="O723" s="356"/>
      <c r="P723" s="261" t="str">
        <f t="shared" si="341"/>
        <v/>
      </c>
      <c r="Q723" s="261" t="str">
        <f t="shared" si="342"/>
        <v/>
      </c>
      <c r="R723" s="261" t="str">
        <f t="shared" si="343"/>
        <v/>
      </c>
      <c r="S723" s="2"/>
      <c r="T723" s="2"/>
      <c r="U723" s="2"/>
      <c r="V723" s="2"/>
      <c r="W723" s="2"/>
      <c r="X723" s="2"/>
      <c r="Y723" s="2"/>
      <c r="Z723" s="2"/>
      <c r="AA723" s="2"/>
      <c r="AB723" s="2"/>
      <c r="AC723" s="2"/>
      <c r="AD723" s="2"/>
      <c r="AG723" s="197">
        <f t="shared" si="344"/>
        <v>33</v>
      </c>
      <c r="AH723" s="210">
        <f t="shared" si="345"/>
        <v>0</v>
      </c>
      <c r="AJ723" s="188">
        <f t="shared" si="346"/>
        <v>0</v>
      </c>
      <c r="AK723" s="189">
        <f t="shared" si="347"/>
        <v>0</v>
      </c>
      <c r="AL723" s="189">
        <f t="shared" si="348"/>
        <v>0</v>
      </c>
      <c r="AM723" s="190">
        <f t="shared" si="349"/>
        <v>0</v>
      </c>
      <c r="AN723" s="210"/>
      <c r="AO723" s="188">
        <f t="shared" si="350"/>
        <v>0</v>
      </c>
      <c r="AP723" s="189">
        <f t="shared" si="351"/>
        <v>0</v>
      </c>
      <c r="AQ723" s="189">
        <f t="shared" si="352"/>
        <v>0</v>
      </c>
      <c r="AR723" s="190">
        <f t="shared" si="353"/>
        <v>0</v>
      </c>
      <c r="AT723" s="188">
        <f t="shared" si="354"/>
        <v>0</v>
      </c>
      <c r="AU723" s="189">
        <f t="shared" si="355"/>
        <v>0</v>
      </c>
      <c r="AV723" s="189">
        <f t="shared" si="356"/>
        <v>0</v>
      </c>
      <c r="AW723" s="190">
        <f t="shared" si="357"/>
        <v>0</v>
      </c>
      <c r="AY723" s="188">
        <f t="shared" si="358"/>
        <v>0</v>
      </c>
      <c r="AZ723" s="189">
        <f t="shared" si="359"/>
        <v>0</v>
      </c>
      <c r="BA723" s="189">
        <f t="shared" si="360"/>
        <v>0</v>
      </c>
      <c r="BB723" s="190">
        <f t="shared" si="361"/>
        <v>0</v>
      </c>
      <c r="BD723" s="188">
        <f t="shared" si="362"/>
        <v>0</v>
      </c>
      <c r="BE723" s="189">
        <f t="shared" si="363"/>
        <v>0</v>
      </c>
      <c r="BF723" s="189">
        <f t="shared" si="364"/>
        <v>0</v>
      </c>
      <c r="BG723" s="190">
        <f t="shared" si="365"/>
        <v>0</v>
      </c>
      <c r="BH723" s="210"/>
      <c r="BI723" s="188">
        <f t="shared" si="366"/>
        <v>0</v>
      </c>
      <c r="BJ723" s="189">
        <f t="shared" si="367"/>
        <v>0</v>
      </c>
      <c r="BK723" s="189">
        <f t="shared" si="368"/>
        <v>0</v>
      </c>
      <c r="BL723" s="190">
        <f t="shared" si="369"/>
        <v>0</v>
      </c>
      <c r="BM723" s="210"/>
      <c r="BN723" s="188">
        <f t="shared" si="370"/>
        <v>0</v>
      </c>
      <c r="BO723" s="189">
        <f t="shared" si="371"/>
        <v>0</v>
      </c>
      <c r="BP723" s="189">
        <f t="shared" si="372"/>
        <v>0</v>
      </c>
      <c r="BQ723" s="190">
        <f t="shared" si="373"/>
        <v>0</v>
      </c>
      <c r="BR723" s="210"/>
      <c r="BS723" s="188">
        <f t="shared" si="374"/>
        <v>0</v>
      </c>
      <c r="BT723" s="189">
        <f t="shared" si="375"/>
        <v>0</v>
      </c>
      <c r="BU723" s="189">
        <f t="shared" si="376"/>
        <v>0</v>
      </c>
      <c r="BV723" s="190">
        <f t="shared" si="377"/>
        <v>0</v>
      </c>
      <c r="BW723" s="210"/>
      <c r="BX723" s="188">
        <f t="shared" si="378"/>
        <v>0</v>
      </c>
      <c r="BY723" s="189">
        <f t="shared" si="379"/>
        <v>0</v>
      </c>
      <c r="BZ723" s="189">
        <f t="shared" si="380"/>
        <v>0</v>
      </c>
      <c r="CA723" s="190">
        <f t="shared" si="381"/>
        <v>0</v>
      </c>
      <c r="CB723" s="210"/>
      <c r="CC723" s="188">
        <f t="shared" si="382"/>
        <v>0</v>
      </c>
      <c r="CD723" s="189">
        <f t="shared" si="383"/>
        <v>0</v>
      </c>
      <c r="CE723" s="189">
        <f t="shared" si="384"/>
        <v>0</v>
      </c>
      <c r="CF723" s="190">
        <f t="shared" si="385"/>
        <v>0</v>
      </c>
      <c r="CG723" s="210"/>
      <c r="CH723" s="188">
        <f t="shared" si="386"/>
        <v>0</v>
      </c>
      <c r="CI723" s="189">
        <f t="shared" si="387"/>
        <v>0</v>
      </c>
      <c r="CJ723" s="189">
        <f t="shared" si="388"/>
        <v>0</v>
      </c>
      <c r="CK723" s="190">
        <f t="shared" si="389"/>
        <v>0</v>
      </c>
      <c r="CL723" s="210"/>
      <c r="CM723" s="192">
        <f t="shared" si="390"/>
        <v>0</v>
      </c>
      <c r="CN723" s="215">
        <f t="shared" si="391"/>
        <v>0</v>
      </c>
      <c r="CO723" s="216">
        <f t="shared" si="392"/>
        <v>0</v>
      </c>
      <c r="CP723" s="217">
        <f t="shared" si="393"/>
        <v>0</v>
      </c>
      <c r="CR723" s="192">
        <f t="shared" si="394"/>
        <v>0</v>
      </c>
      <c r="CS723" s="215">
        <f t="shared" si="395"/>
        <v>0</v>
      </c>
      <c r="CT723" s="216">
        <f t="shared" si="396"/>
        <v>0</v>
      </c>
      <c r="CU723" s="217">
        <f t="shared" si="397"/>
        <v>0</v>
      </c>
      <c r="CW723" s="192">
        <f t="shared" si="398"/>
        <v>0</v>
      </c>
      <c r="CX723" s="215">
        <f t="shared" si="399"/>
        <v>0</v>
      </c>
      <c r="CY723" s="216">
        <f t="shared" si="400"/>
        <v>0</v>
      </c>
      <c r="CZ723" s="217">
        <f t="shared" si="401"/>
        <v>0</v>
      </c>
      <c r="DB723" s="197">
        <f t="shared" si="402"/>
        <v>0</v>
      </c>
      <c r="DC723" s="19" t="str">
        <f t="shared" si="403"/>
        <v/>
      </c>
      <c r="DD723" s="197">
        <f t="shared" si="404"/>
        <v>0</v>
      </c>
      <c r="DE723"/>
      <c r="DF723" s="197">
        <f t="shared" si="405"/>
        <v>0</v>
      </c>
      <c r="DG723" s="19" t="str">
        <f t="shared" si="406"/>
        <v/>
      </c>
      <c r="DH723" s="197">
        <f t="shared" si="407"/>
        <v>0</v>
      </c>
      <c r="DJ723" s="197">
        <f t="shared" si="408"/>
        <v>0</v>
      </c>
      <c r="DK723" s="19" t="str">
        <f t="shared" si="409"/>
        <v/>
      </c>
      <c r="DL723" s="197">
        <f t="shared" si="410"/>
        <v>0</v>
      </c>
    </row>
    <row r="724" spans="1:116" ht="15" customHeight="1" thickBot="1">
      <c r="A724" s="41"/>
      <c r="B724" s="30"/>
      <c r="C724" s="63" t="s">
        <v>153</v>
      </c>
      <c r="D724" s="354" t="str">
        <f t="shared" si="340"/>
        <v/>
      </c>
      <c r="E724" s="355"/>
      <c r="F724" s="355"/>
      <c r="G724" s="355"/>
      <c r="H724" s="355"/>
      <c r="I724" s="355"/>
      <c r="J724" s="355"/>
      <c r="K724" s="355"/>
      <c r="L724" s="355"/>
      <c r="M724" s="355"/>
      <c r="N724" s="355"/>
      <c r="O724" s="356"/>
      <c r="P724" s="261" t="str">
        <f t="shared" si="341"/>
        <v/>
      </c>
      <c r="Q724" s="261" t="str">
        <f t="shared" si="342"/>
        <v/>
      </c>
      <c r="R724" s="261" t="str">
        <f t="shared" si="343"/>
        <v/>
      </c>
      <c r="S724" s="2"/>
      <c r="T724" s="2"/>
      <c r="U724" s="2"/>
      <c r="V724" s="2"/>
      <c r="W724" s="2"/>
      <c r="X724" s="2"/>
      <c r="Y724" s="2"/>
      <c r="Z724" s="2"/>
      <c r="AA724" s="2"/>
      <c r="AB724" s="2"/>
      <c r="AC724" s="2"/>
      <c r="AD724" s="2"/>
      <c r="AG724" s="197">
        <f t="shared" si="344"/>
        <v>33</v>
      </c>
      <c r="AH724" s="210">
        <f t="shared" si="345"/>
        <v>0</v>
      </c>
      <c r="AJ724" s="188">
        <f t="shared" si="346"/>
        <v>0</v>
      </c>
      <c r="AK724" s="189">
        <f t="shared" si="347"/>
        <v>0</v>
      </c>
      <c r="AL724" s="189">
        <f t="shared" si="348"/>
        <v>0</v>
      </c>
      <c r="AM724" s="190">
        <f t="shared" si="349"/>
        <v>0</v>
      </c>
      <c r="AN724" s="210"/>
      <c r="AO724" s="188">
        <f t="shared" si="350"/>
        <v>0</v>
      </c>
      <c r="AP724" s="189">
        <f t="shared" si="351"/>
        <v>0</v>
      </c>
      <c r="AQ724" s="189">
        <f t="shared" si="352"/>
        <v>0</v>
      </c>
      <c r="AR724" s="190">
        <f t="shared" si="353"/>
        <v>0</v>
      </c>
      <c r="AT724" s="188">
        <f t="shared" si="354"/>
        <v>0</v>
      </c>
      <c r="AU724" s="189">
        <f t="shared" si="355"/>
        <v>0</v>
      </c>
      <c r="AV724" s="189">
        <f t="shared" si="356"/>
        <v>0</v>
      </c>
      <c r="AW724" s="190">
        <f t="shared" si="357"/>
        <v>0</v>
      </c>
      <c r="AY724" s="188">
        <f t="shared" si="358"/>
        <v>0</v>
      </c>
      <c r="AZ724" s="189">
        <f t="shared" si="359"/>
        <v>0</v>
      </c>
      <c r="BA724" s="189">
        <f t="shared" si="360"/>
        <v>0</v>
      </c>
      <c r="BB724" s="190">
        <f t="shared" si="361"/>
        <v>0</v>
      </c>
      <c r="BD724" s="188">
        <f t="shared" si="362"/>
        <v>0</v>
      </c>
      <c r="BE724" s="189">
        <f t="shared" si="363"/>
        <v>0</v>
      </c>
      <c r="BF724" s="189">
        <f t="shared" si="364"/>
        <v>0</v>
      </c>
      <c r="BG724" s="190">
        <f t="shared" si="365"/>
        <v>0</v>
      </c>
      <c r="BH724" s="210"/>
      <c r="BI724" s="188">
        <f t="shared" si="366"/>
        <v>0</v>
      </c>
      <c r="BJ724" s="189">
        <f t="shared" si="367"/>
        <v>0</v>
      </c>
      <c r="BK724" s="189">
        <f t="shared" si="368"/>
        <v>0</v>
      </c>
      <c r="BL724" s="190">
        <f t="shared" si="369"/>
        <v>0</v>
      </c>
      <c r="BM724" s="210"/>
      <c r="BN724" s="188">
        <f t="shared" si="370"/>
        <v>0</v>
      </c>
      <c r="BO724" s="189">
        <f t="shared" si="371"/>
        <v>0</v>
      </c>
      <c r="BP724" s="189">
        <f t="shared" si="372"/>
        <v>0</v>
      </c>
      <c r="BQ724" s="190">
        <f t="shared" si="373"/>
        <v>0</v>
      </c>
      <c r="BR724" s="210"/>
      <c r="BS724" s="188">
        <f t="shared" si="374"/>
        <v>0</v>
      </c>
      <c r="BT724" s="189">
        <f t="shared" si="375"/>
        <v>0</v>
      </c>
      <c r="BU724" s="189">
        <f t="shared" si="376"/>
        <v>0</v>
      </c>
      <c r="BV724" s="190">
        <f t="shared" si="377"/>
        <v>0</v>
      </c>
      <c r="BW724" s="210"/>
      <c r="BX724" s="188">
        <f t="shared" si="378"/>
        <v>0</v>
      </c>
      <c r="BY724" s="189">
        <f t="shared" si="379"/>
        <v>0</v>
      </c>
      <c r="BZ724" s="189">
        <f t="shared" si="380"/>
        <v>0</v>
      </c>
      <c r="CA724" s="190">
        <f t="shared" si="381"/>
        <v>0</v>
      </c>
      <c r="CB724" s="210"/>
      <c r="CC724" s="188">
        <f t="shared" si="382"/>
        <v>0</v>
      </c>
      <c r="CD724" s="189">
        <f t="shared" si="383"/>
        <v>0</v>
      </c>
      <c r="CE724" s="189">
        <f t="shared" si="384"/>
        <v>0</v>
      </c>
      <c r="CF724" s="190">
        <f t="shared" si="385"/>
        <v>0</v>
      </c>
      <c r="CG724" s="210"/>
      <c r="CH724" s="188">
        <f t="shared" si="386"/>
        <v>0</v>
      </c>
      <c r="CI724" s="189">
        <f t="shared" si="387"/>
        <v>0</v>
      </c>
      <c r="CJ724" s="189">
        <f t="shared" si="388"/>
        <v>0</v>
      </c>
      <c r="CK724" s="190">
        <f t="shared" si="389"/>
        <v>0</v>
      </c>
      <c r="CL724" s="210"/>
      <c r="CM724" s="192">
        <f t="shared" si="390"/>
        <v>0</v>
      </c>
      <c r="CN724" s="215">
        <f t="shared" si="391"/>
        <v>0</v>
      </c>
      <c r="CO724" s="216">
        <f t="shared" si="392"/>
        <v>0</v>
      </c>
      <c r="CP724" s="217">
        <f t="shared" si="393"/>
        <v>0</v>
      </c>
      <c r="CR724" s="192">
        <f t="shared" si="394"/>
        <v>0</v>
      </c>
      <c r="CS724" s="215">
        <f t="shared" si="395"/>
        <v>0</v>
      </c>
      <c r="CT724" s="216">
        <f t="shared" si="396"/>
        <v>0</v>
      </c>
      <c r="CU724" s="217">
        <f t="shared" si="397"/>
        <v>0</v>
      </c>
      <c r="CW724" s="192">
        <f t="shared" si="398"/>
        <v>0</v>
      </c>
      <c r="CX724" s="215">
        <f t="shared" si="399"/>
        <v>0</v>
      </c>
      <c r="CY724" s="216">
        <f t="shared" si="400"/>
        <v>0</v>
      </c>
      <c r="CZ724" s="217">
        <f t="shared" si="401"/>
        <v>0</v>
      </c>
      <c r="DB724" s="197">
        <f t="shared" si="402"/>
        <v>0</v>
      </c>
      <c r="DC724" s="19" t="str">
        <f t="shared" si="403"/>
        <v/>
      </c>
      <c r="DD724" s="197">
        <f t="shared" si="404"/>
        <v>0</v>
      </c>
      <c r="DE724"/>
      <c r="DF724" s="197">
        <f t="shared" si="405"/>
        <v>0</v>
      </c>
      <c r="DG724" s="19" t="str">
        <f t="shared" si="406"/>
        <v/>
      </c>
      <c r="DH724" s="197">
        <f t="shared" si="407"/>
        <v>0</v>
      </c>
      <c r="DJ724" s="197">
        <f t="shared" si="408"/>
        <v>0</v>
      </c>
      <c r="DK724" s="19" t="str">
        <f t="shared" si="409"/>
        <v/>
      </c>
      <c r="DL724" s="197">
        <f t="shared" si="410"/>
        <v>0</v>
      </c>
    </row>
    <row r="725" spans="1:116" ht="15" customHeight="1" thickBot="1">
      <c r="A725" s="41"/>
      <c r="B725" s="30"/>
      <c r="C725" s="63" t="s">
        <v>154</v>
      </c>
      <c r="D725" s="354" t="str">
        <f t="shared" si="340"/>
        <v/>
      </c>
      <c r="E725" s="355"/>
      <c r="F725" s="355"/>
      <c r="G725" s="355"/>
      <c r="H725" s="355"/>
      <c r="I725" s="355"/>
      <c r="J725" s="355"/>
      <c r="K725" s="355"/>
      <c r="L725" s="355"/>
      <c r="M725" s="355"/>
      <c r="N725" s="355"/>
      <c r="O725" s="356"/>
      <c r="P725" s="261" t="str">
        <f t="shared" si="341"/>
        <v/>
      </c>
      <c r="Q725" s="261" t="str">
        <f t="shared" si="342"/>
        <v/>
      </c>
      <c r="R725" s="261" t="str">
        <f t="shared" si="343"/>
        <v/>
      </c>
      <c r="S725" s="2"/>
      <c r="T725" s="2"/>
      <c r="U725" s="2"/>
      <c r="V725" s="2"/>
      <c r="W725" s="2"/>
      <c r="X725" s="2"/>
      <c r="Y725" s="2"/>
      <c r="Z725" s="2"/>
      <c r="AA725" s="2"/>
      <c r="AB725" s="2"/>
      <c r="AC725" s="2"/>
      <c r="AD725" s="2"/>
      <c r="AG725" s="197">
        <f t="shared" si="344"/>
        <v>33</v>
      </c>
      <c r="AH725" s="210">
        <f t="shared" si="345"/>
        <v>0</v>
      </c>
      <c r="AJ725" s="188">
        <f t="shared" si="346"/>
        <v>0</v>
      </c>
      <c r="AK725" s="189">
        <f t="shared" si="347"/>
        <v>0</v>
      </c>
      <c r="AL725" s="189">
        <f t="shared" si="348"/>
        <v>0</v>
      </c>
      <c r="AM725" s="190">
        <f t="shared" si="349"/>
        <v>0</v>
      </c>
      <c r="AN725" s="210"/>
      <c r="AO725" s="188">
        <f t="shared" si="350"/>
        <v>0</v>
      </c>
      <c r="AP725" s="189">
        <f t="shared" si="351"/>
        <v>0</v>
      </c>
      <c r="AQ725" s="189">
        <f t="shared" si="352"/>
        <v>0</v>
      </c>
      <c r="AR725" s="190">
        <f t="shared" si="353"/>
        <v>0</v>
      </c>
      <c r="AT725" s="188">
        <f t="shared" si="354"/>
        <v>0</v>
      </c>
      <c r="AU725" s="189">
        <f t="shared" si="355"/>
        <v>0</v>
      </c>
      <c r="AV725" s="189">
        <f t="shared" si="356"/>
        <v>0</v>
      </c>
      <c r="AW725" s="190">
        <f t="shared" si="357"/>
        <v>0</v>
      </c>
      <c r="AY725" s="188">
        <f t="shared" si="358"/>
        <v>0</v>
      </c>
      <c r="AZ725" s="189">
        <f t="shared" si="359"/>
        <v>0</v>
      </c>
      <c r="BA725" s="189">
        <f t="shared" si="360"/>
        <v>0</v>
      </c>
      <c r="BB725" s="190">
        <f t="shared" si="361"/>
        <v>0</v>
      </c>
      <c r="BD725" s="188">
        <f t="shared" si="362"/>
        <v>0</v>
      </c>
      <c r="BE725" s="189">
        <f t="shared" si="363"/>
        <v>0</v>
      </c>
      <c r="BF725" s="189">
        <f t="shared" si="364"/>
        <v>0</v>
      </c>
      <c r="BG725" s="190">
        <f t="shared" si="365"/>
        <v>0</v>
      </c>
      <c r="BH725" s="210"/>
      <c r="BI725" s="188">
        <f t="shared" si="366"/>
        <v>0</v>
      </c>
      <c r="BJ725" s="189">
        <f t="shared" si="367"/>
        <v>0</v>
      </c>
      <c r="BK725" s="189">
        <f t="shared" si="368"/>
        <v>0</v>
      </c>
      <c r="BL725" s="190">
        <f t="shared" si="369"/>
        <v>0</v>
      </c>
      <c r="BM725" s="210"/>
      <c r="BN725" s="188">
        <f t="shared" si="370"/>
        <v>0</v>
      </c>
      <c r="BO725" s="189">
        <f t="shared" si="371"/>
        <v>0</v>
      </c>
      <c r="BP725" s="189">
        <f t="shared" si="372"/>
        <v>0</v>
      </c>
      <c r="BQ725" s="190">
        <f t="shared" si="373"/>
        <v>0</v>
      </c>
      <c r="BR725" s="210"/>
      <c r="BS725" s="188">
        <f t="shared" si="374"/>
        <v>0</v>
      </c>
      <c r="BT725" s="189">
        <f t="shared" si="375"/>
        <v>0</v>
      </c>
      <c r="BU725" s="189">
        <f t="shared" si="376"/>
        <v>0</v>
      </c>
      <c r="BV725" s="190">
        <f t="shared" si="377"/>
        <v>0</v>
      </c>
      <c r="BW725" s="210"/>
      <c r="BX725" s="188">
        <f t="shared" si="378"/>
        <v>0</v>
      </c>
      <c r="BY725" s="189">
        <f t="shared" si="379"/>
        <v>0</v>
      </c>
      <c r="BZ725" s="189">
        <f t="shared" si="380"/>
        <v>0</v>
      </c>
      <c r="CA725" s="190">
        <f t="shared" si="381"/>
        <v>0</v>
      </c>
      <c r="CB725" s="210"/>
      <c r="CC725" s="188">
        <f t="shared" si="382"/>
        <v>0</v>
      </c>
      <c r="CD725" s="189">
        <f t="shared" si="383"/>
        <v>0</v>
      </c>
      <c r="CE725" s="189">
        <f t="shared" si="384"/>
        <v>0</v>
      </c>
      <c r="CF725" s="190">
        <f t="shared" si="385"/>
        <v>0</v>
      </c>
      <c r="CG725" s="210"/>
      <c r="CH725" s="188">
        <f t="shared" si="386"/>
        <v>0</v>
      </c>
      <c r="CI725" s="189">
        <f t="shared" si="387"/>
        <v>0</v>
      </c>
      <c r="CJ725" s="189">
        <f t="shared" si="388"/>
        <v>0</v>
      </c>
      <c r="CK725" s="190">
        <f t="shared" si="389"/>
        <v>0</v>
      </c>
      <c r="CL725" s="210"/>
      <c r="CM725" s="192">
        <f t="shared" si="390"/>
        <v>0</v>
      </c>
      <c r="CN725" s="215">
        <f t="shared" si="391"/>
        <v>0</v>
      </c>
      <c r="CO725" s="216">
        <f t="shared" si="392"/>
        <v>0</v>
      </c>
      <c r="CP725" s="217">
        <f t="shared" si="393"/>
        <v>0</v>
      </c>
      <c r="CR725" s="192">
        <f t="shared" si="394"/>
        <v>0</v>
      </c>
      <c r="CS725" s="215">
        <f t="shared" si="395"/>
        <v>0</v>
      </c>
      <c r="CT725" s="216">
        <f t="shared" si="396"/>
        <v>0</v>
      </c>
      <c r="CU725" s="217">
        <f t="shared" si="397"/>
        <v>0</v>
      </c>
      <c r="CW725" s="192">
        <f t="shared" si="398"/>
        <v>0</v>
      </c>
      <c r="CX725" s="215">
        <f t="shared" si="399"/>
        <v>0</v>
      </c>
      <c r="CY725" s="216">
        <f t="shared" si="400"/>
        <v>0</v>
      </c>
      <c r="CZ725" s="217">
        <f t="shared" si="401"/>
        <v>0</v>
      </c>
      <c r="DB725" s="197">
        <f t="shared" si="402"/>
        <v>0</v>
      </c>
      <c r="DC725" s="19" t="str">
        <f t="shared" si="403"/>
        <v/>
      </c>
      <c r="DD725" s="197">
        <f t="shared" si="404"/>
        <v>0</v>
      </c>
      <c r="DE725"/>
      <c r="DF725" s="197">
        <f t="shared" si="405"/>
        <v>0</v>
      </c>
      <c r="DG725" s="19" t="str">
        <f t="shared" si="406"/>
        <v/>
      </c>
      <c r="DH725" s="197">
        <f t="shared" si="407"/>
        <v>0</v>
      </c>
      <c r="DJ725" s="197">
        <f t="shared" si="408"/>
        <v>0</v>
      </c>
      <c r="DK725" s="19" t="str">
        <f t="shared" si="409"/>
        <v/>
      </c>
      <c r="DL725" s="197">
        <f t="shared" si="410"/>
        <v>0</v>
      </c>
    </row>
    <row r="726" spans="1:116" ht="15" customHeight="1" thickBot="1">
      <c r="A726" s="41"/>
      <c r="B726" s="30"/>
      <c r="C726" s="63" t="s">
        <v>155</v>
      </c>
      <c r="D726" s="354" t="str">
        <f t="shared" si="340"/>
        <v/>
      </c>
      <c r="E726" s="355"/>
      <c r="F726" s="355"/>
      <c r="G726" s="355"/>
      <c r="H726" s="355"/>
      <c r="I726" s="355"/>
      <c r="J726" s="355"/>
      <c r="K726" s="355"/>
      <c r="L726" s="355"/>
      <c r="M726" s="355"/>
      <c r="N726" s="355"/>
      <c r="O726" s="356"/>
      <c r="P726" s="261" t="str">
        <f t="shared" si="341"/>
        <v/>
      </c>
      <c r="Q726" s="261" t="str">
        <f t="shared" si="342"/>
        <v/>
      </c>
      <c r="R726" s="261" t="str">
        <f t="shared" si="343"/>
        <v/>
      </c>
      <c r="S726" s="2"/>
      <c r="T726" s="2"/>
      <c r="U726" s="2"/>
      <c r="V726" s="2"/>
      <c r="W726" s="2"/>
      <c r="X726" s="2"/>
      <c r="Y726" s="2"/>
      <c r="Z726" s="2"/>
      <c r="AA726" s="2"/>
      <c r="AB726" s="2"/>
      <c r="AC726" s="2"/>
      <c r="AD726" s="2"/>
      <c r="AG726" s="197">
        <f t="shared" si="344"/>
        <v>33</v>
      </c>
      <c r="AH726" s="210">
        <f t="shared" si="345"/>
        <v>0</v>
      </c>
      <c r="AJ726" s="188">
        <f t="shared" si="346"/>
        <v>0</v>
      </c>
      <c r="AK726" s="189">
        <f t="shared" si="347"/>
        <v>0</v>
      </c>
      <c r="AL726" s="189">
        <f t="shared" si="348"/>
        <v>0</v>
      </c>
      <c r="AM726" s="190">
        <f t="shared" si="349"/>
        <v>0</v>
      </c>
      <c r="AN726" s="210"/>
      <c r="AO726" s="188">
        <f t="shared" si="350"/>
        <v>0</v>
      </c>
      <c r="AP726" s="189">
        <f t="shared" si="351"/>
        <v>0</v>
      </c>
      <c r="AQ726" s="189">
        <f t="shared" si="352"/>
        <v>0</v>
      </c>
      <c r="AR726" s="190">
        <f t="shared" si="353"/>
        <v>0</v>
      </c>
      <c r="AT726" s="188">
        <f t="shared" si="354"/>
        <v>0</v>
      </c>
      <c r="AU726" s="189">
        <f t="shared" si="355"/>
        <v>0</v>
      </c>
      <c r="AV726" s="189">
        <f t="shared" si="356"/>
        <v>0</v>
      </c>
      <c r="AW726" s="190">
        <f t="shared" si="357"/>
        <v>0</v>
      </c>
      <c r="AY726" s="188">
        <f t="shared" si="358"/>
        <v>0</v>
      </c>
      <c r="AZ726" s="189">
        <f t="shared" si="359"/>
        <v>0</v>
      </c>
      <c r="BA726" s="189">
        <f t="shared" si="360"/>
        <v>0</v>
      </c>
      <c r="BB726" s="190">
        <f t="shared" si="361"/>
        <v>0</v>
      </c>
      <c r="BD726" s="188">
        <f t="shared" si="362"/>
        <v>0</v>
      </c>
      <c r="BE726" s="189">
        <f t="shared" si="363"/>
        <v>0</v>
      </c>
      <c r="BF726" s="189">
        <f t="shared" si="364"/>
        <v>0</v>
      </c>
      <c r="BG726" s="190">
        <f t="shared" si="365"/>
        <v>0</v>
      </c>
      <c r="BH726" s="210"/>
      <c r="BI726" s="188">
        <f t="shared" si="366"/>
        <v>0</v>
      </c>
      <c r="BJ726" s="189">
        <f t="shared" si="367"/>
        <v>0</v>
      </c>
      <c r="BK726" s="189">
        <f t="shared" si="368"/>
        <v>0</v>
      </c>
      <c r="BL726" s="190">
        <f t="shared" si="369"/>
        <v>0</v>
      </c>
      <c r="BM726" s="210"/>
      <c r="BN726" s="188">
        <f t="shared" si="370"/>
        <v>0</v>
      </c>
      <c r="BO726" s="189">
        <f t="shared" si="371"/>
        <v>0</v>
      </c>
      <c r="BP726" s="189">
        <f t="shared" si="372"/>
        <v>0</v>
      </c>
      <c r="BQ726" s="190">
        <f t="shared" si="373"/>
        <v>0</v>
      </c>
      <c r="BR726" s="210"/>
      <c r="BS726" s="188">
        <f t="shared" si="374"/>
        <v>0</v>
      </c>
      <c r="BT726" s="189">
        <f t="shared" si="375"/>
        <v>0</v>
      </c>
      <c r="BU726" s="189">
        <f t="shared" si="376"/>
        <v>0</v>
      </c>
      <c r="BV726" s="190">
        <f t="shared" si="377"/>
        <v>0</v>
      </c>
      <c r="BW726" s="210"/>
      <c r="BX726" s="188">
        <f t="shared" si="378"/>
        <v>0</v>
      </c>
      <c r="BY726" s="189">
        <f t="shared" si="379"/>
        <v>0</v>
      </c>
      <c r="BZ726" s="189">
        <f t="shared" si="380"/>
        <v>0</v>
      </c>
      <c r="CA726" s="190">
        <f t="shared" si="381"/>
        <v>0</v>
      </c>
      <c r="CB726" s="210"/>
      <c r="CC726" s="188">
        <f t="shared" si="382"/>
        <v>0</v>
      </c>
      <c r="CD726" s="189">
        <f t="shared" si="383"/>
        <v>0</v>
      </c>
      <c r="CE726" s="189">
        <f t="shared" si="384"/>
        <v>0</v>
      </c>
      <c r="CF726" s="190">
        <f t="shared" si="385"/>
        <v>0</v>
      </c>
      <c r="CG726" s="210"/>
      <c r="CH726" s="188">
        <f t="shared" si="386"/>
        <v>0</v>
      </c>
      <c r="CI726" s="189">
        <f t="shared" si="387"/>
        <v>0</v>
      </c>
      <c r="CJ726" s="189">
        <f t="shared" si="388"/>
        <v>0</v>
      </c>
      <c r="CK726" s="190">
        <f t="shared" si="389"/>
        <v>0</v>
      </c>
      <c r="CL726" s="210"/>
      <c r="CM726" s="192">
        <f t="shared" si="390"/>
        <v>0</v>
      </c>
      <c r="CN726" s="215">
        <f t="shared" si="391"/>
        <v>0</v>
      </c>
      <c r="CO726" s="216">
        <f t="shared" si="392"/>
        <v>0</v>
      </c>
      <c r="CP726" s="217">
        <f t="shared" si="393"/>
        <v>0</v>
      </c>
      <c r="CR726" s="192">
        <f t="shared" si="394"/>
        <v>0</v>
      </c>
      <c r="CS726" s="215">
        <f t="shared" si="395"/>
        <v>0</v>
      </c>
      <c r="CT726" s="216">
        <f t="shared" si="396"/>
        <v>0</v>
      </c>
      <c r="CU726" s="217">
        <f t="shared" si="397"/>
        <v>0</v>
      </c>
      <c r="CW726" s="192">
        <f t="shared" si="398"/>
        <v>0</v>
      </c>
      <c r="CX726" s="215">
        <f t="shared" si="399"/>
        <v>0</v>
      </c>
      <c r="CY726" s="216">
        <f t="shared" si="400"/>
        <v>0</v>
      </c>
      <c r="CZ726" s="217">
        <f t="shared" si="401"/>
        <v>0</v>
      </c>
      <c r="DB726" s="197">
        <f t="shared" si="402"/>
        <v>0</v>
      </c>
      <c r="DC726" s="19" t="str">
        <f t="shared" si="403"/>
        <v/>
      </c>
      <c r="DD726" s="197">
        <f t="shared" si="404"/>
        <v>0</v>
      </c>
      <c r="DE726"/>
      <c r="DF726" s="197">
        <f t="shared" si="405"/>
        <v>0</v>
      </c>
      <c r="DG726" s="19" t="str">
        <f t="shared" si="406"/>
        <v/>
      </c>
      <c r="DH726" s="197">
        <f t="shared" si="407"/>
        <v>0</v>
      </c>
      <c r="DJ726" s="197">
        <f t="shared" si="408"/>
        <v>0</v>
      </c>
      <c r="DK726" s="19" t="str">
        <f t="shared" si="409"/>
        <v/>
      </c>
      <c r="DL726" s="197">
        <f t="shared" si="410"/>
        <v>0</v>
      </c>
    </row>
    <row r="727" spans="1:116" ht="15" customHeight="1" thickBot="1">
      <c r="A727" s="41"/>
      <c r="B727" s="30"/>
      <c r="C727" s="63" t="s">
        <v>156</v>
      </c>
      <c r="D727" s="354" t="str">
        <f t="shared" si="340"/>
        <v/>
      </c>
      <c r="E727" s="355"/>
      <c r="F727" s="355"/>
      <c r="G727" s="355"/>
      <c r="H727" s="355"/>
      <c r="I727" s="355"/>
      <c r="J727" s="355"/>
      <c r="K727" s="355"/>
      <c r="L727" s="355"/>
      <c r="M727" s="355"/>
      <c r="N727" s="355"/>
      <c r="O727" s="356"/>
      <c r="P727" s="261" t="str">
        <f t="shared" si="341"/>
        <v/>
      </c>
      <c r="Q727" s="261" t="str">
        <f t="shared" si="342"/>
        <v/>
      </c>
      <c r="R727" s="261" t="str">
        <f t="shared" si="343"/>
        <v/>
      </c>
      <c r="S727" s="2"/>
      <c r="T727" s="2"/>
      <c r="U727" s="2"/>
      <c r="V727" s="2"/>
      <c r="W727" s="2"/>
      <c r="X727" s="2"/>
      <c r="Y727" s="2"/>
      <c r="Z727" s="2"/>
      <c r="AA727" s="2"/>
      <c r="AB727" s="2"/>
      <c r="AC727" s="2"/>
      <c r="AD727" s="2"/>
      <c r="AG727" s="197">
        <f t="shared" si="344"/>
        <v>33</v>
      </c>
      <c r="AH727" s="210">
        <f t="shared" si="345"/>
        <v>0</v>
      </c>
      <c r="AJ727" s="188">
        <f t="shared" si="346"/>
        <v>0</v>
      </c>
      <c r="AK727" s="189">
        <f t="shared" si="347"/>
        <v>0</v>
      </c>
      <c r="AL727" s="189">
        <f t="shared" si="348"/>
        <v>0</v>
      </c>
      <c r="AM727" s="190">
        <f t="shared" si="349"/>
        <v>0</v>
      </c>
      <c r="AN727" s="210"/>
      <c r="AO727" s="188">
        <f t="shared" si="350"/>
        <v>0</v>
      </c>
      <c r="AP727" s="189">
        <f t="shared" si="351"/>
        <v>0</v>
      </c>
      <c r="AQ727" s="189">
        <f t="shared" si="352"/>
        <v>0</v>
      </c>
      <c r="AR727" s="190">
        <f t="shared" si="353"/>
        <v>0</v>
      </c>
      <c r="AT727" s="188">
        <f t="shared" si="354"/>
        <v>0</v>
      </c>
      <c r="AU727" s="189">
        <f t="shared" si="355"/>
        <v>0</v>
      </c>
      <c r="AV727" s="189">
        <f t="shared" si="356"/>
        <v>0</v>
      </c>
      <c r="AW727" s="190">
        <f t="shared" si="357"/>
        <v>0</v>
      </c>
      <c r="AY727" s="188">
        <f t="shared" si="358"/>
        <v>0</v>
      </c>
      <c r="AZ727" s="189">
        <f t="shared" si="359"/>
        <v>0</v>
      </c>
      <c r="BA727" s="189">
        <f t="shared" si="360"/>
        <v>0</v>
      </c>
      <c r="BB727" s="190">
        <f t="shared" si="361"/>
        <v>0</v>
      </c>
      <c r="BD727" s="188">
        <f t="shared" si="362"/>
        <v>0</v>
      </c>
      <c r="BE727" s="189">
        <f t="shared" si="363"/>
        <v>0</v>
      </c>
      <c r="BF727" s="189">
        <f t="shared" si="364"/>
        <v>0</v>
      </c>
      <c r="BG727" s="190">
        <f t="shared" si="365"/>
        <v>0</v>
      </c>
      <c r="BH727" s="210"/>
      <c r="BI727" s="188">
        <f t="shared" si="366"/>
        <v>0</v>
      </c>
      <c r="BJ727" s="189">
        <f t="shared" si="367"/>
        <v>0</v>
      </c>
      <c r="BK727" s="189">
        <f t="shared" si="368"/>
        <v>0</v>
      </c>
      <c r="BL727" s="190">
        <f t="shared" si="369"/>
        <v>0</v>
      </c>
      <c r="BM727" s="210"/>
      <c r="BN727" s="188">
        <f t="shared" si="370"/>
        <v>0</v>
      </c>
      <c r="BO727" s="189">
        <f t="shared" si="371"/>
        <v>0</v>
      </c>
      <c r="BP727" s="189">
        <f t="shared" si="372"/>
        <v>0</v>
      </c>
      <c r="BQ727" s="190">
        <f t="shared" si="373"/>
        <v>0</v>
      </c>
      <c r="BR727" s="210"/>
      <c r="BS727" s="188">
        <f t="shared" si="374"/>
        <v>0</v>
      </c>
      <c r="BT727" s="189">
        <f t="shared" si="375"/>
        <v>0</v>
      </c>
      <c r="BU727" s="189">
        <f t="shared" si="376"/>
        <v>0</v>
      </c>
      <c r="BV727" s="190">
        <f t="shared" si="377"/>
        <v>0</v>
      </c>
      <c r="BW727" s="210"/>
      <c r="BX727" s="188">
        <f t="shared" si="378"/>
        <v>0</v>
      </c>
      <c r="BY727" s="189">
        <f t="shared" si="379"/>
        <v>0</v>
      </c>
      <c r="BZ727" s="189">
        <f t="shared" si="380"/>
        <v>0</v>
      </c>
      <c r="CA727" s="190">
        <f t="shared" si="381"/>
        <v>0</v>
      </c>
      <c r="CB727" s="210"/>
      <c r="CC727" s="188">
        <f t="shared" si="382"/>
        <v>0</v>
      </c>
      <c r="CD727" s="189">
        <f t="shared" si="383"/>
        <v>0</v>
      </c>
      <c r="CE727" s="189">
        <f t="shared" si="384"/>
        <v>0</v>
      </c>
      <c r="CF727" s="190">
        <f t="shared" si="385"/>
        <v>0</v>
      </c>
      <c r="CG727" s="210"/>
      <c r="CH727" s="188">
        <f t="shared" si="386"/>
        <v>0</v>
      </c>
      <c r="CI727" s="189">
        <f t="shared" si="387"/>
        <v>0</v>
      </c>
      <c r="CJ727" s="189">
        <f t="shared" si="388"/>
        <v>0</v>
      </c>
      <c r="CK727" s="190">
        <f t="shared" si="389"/>
        <v>0</v>
      </c>
      <c r="CL727" s="210"/>
      <c r="CM727" s="192">
        <f t="shared" si="390"/>
        <v>0</v>
      </c>
      <c r="CN727" s="215">
        <f t="shared" si="391"/>
        <v>0</v>
      </c>
      <c r="CO727" s="216">
        <f t="shared" si="392"/>
        <v>0</v>
      </c>
      <c r="CP727" s="217">
        <f t="shared" si="393"/>
        <v>0</v>
      </c>
      <c r="CR727" s="192">
        <f t="shared" si="394"/>
        <v>0</v>
      </c>
      <c r="CS727" s="215">
        <f t="shared" si="395"/>
        <v>0</v>
      </c>
      <c r="CT727" s="216">
        <f t="shared" si="396"/>
        <v>0</v>
      </c>
      <c r="CU727" s="217">
        <f t="shared" si="397"/>
        <v>0</v>
      </c>
      <c r="CW727" s="192">
        <f t="shared" si="398"/>
        <v>0</v>
      </c>
      <c r="CX727" s="215">
        <f t="shared" si="399"/>
        <v>0</v>
      </c>
      <c r="CY727" s="216">
        <f t="shared" si="400"/>
        <v>0</v>
      </c>
      <c r="CZ727" s="217">
        <f t="shared" si="401"/>
        <v>0</v>
      </c>
      <c r="DB727" s="197">
        <f t="shared" si="402"/>
        <v>0</v>
      </c>
      <c r="DC727" s="19" t="str">
        <f t="shared" si="403"/>
        <v/>
      </c>
      <c r="DD727" s="197">
        <f t="shared" si="404"/>
        <v>0</v>
      </c>
      <c r="DE727"/>
      <c r="DF727" s="197">
        <f t="shared" si="405"/>
        <v>0</v>
      </c>
      <c r="DG727" s="19" t="str">
        <f t="shared" si="406"/>
        <v/>
      </c>
      <c r="DH727" s="197">
        <f t="shared" si="407"/>
        <v>0</v>
      </c>
      <c r="DJ727" s="197">
        <f t="shared" si="408"/>
        <v>0</v>
      </c>
      <c r="DK727" s="19" t="str">
        <f t="shared" si="409"/>
        <v/>
      </c>
      <c r="DL727" s="197">
        <f t="shared" si="410"/>
        <v>0</v>
      </c>
    </row>
    <row r="728" spans="1:116" ht="15" customHeight="1" thickBot="1">
      <c r="A728" s="41"/>
      <c r="B728" s="30"/>
      <c r="C728" s="63" t="s">
        <v>157</v>
      </c>
      <c r="D728" s="354" t="str">
        <f t="shared" si="340"/>
        <v/>
      </c>
      <c r="E728" s="355"/>
      <c r="F728" s="355"/>
      <c r="G728" s="355"/>
      <c r="H728" s="355"/>
      <c r="I728" s="355"/>
      <c r="J728" s="355"/>
      <c r="K728" s="355"/>
      <c r="L728" s="355"/>
      <c r="M728" s="355"/>
      <c r="N728" s="355"/>
      <c r="O728" s="356"/>
      <c r="P728" s="261" t="str">
        <f t="shared" si="341"/>
        <v/>
      </c>
      <c r="Q728" s="261" t="str">
        <f t="shared" si="342"/>
        <v/>
      </c>
      <c r="R728" s="261" t="str">
        <f t="shared" si="343"/>
        <v/>
      </c>
      <c r="S728" s="2"/>
      <c r="T728" s="2"/>
      <c r="U728" s="2"/>
      <c r="V728" s="2"/>
      <c r="W728" s="2"/>
      <c r="X728" s="2"/>
      <c r="Y728" s="2"/>
      <c r="Z728" s="2"/>
      <c r="AA728" s="2"/>
      <c r="AB728" s="2"/>
      <c r="AC728" s="2"/>
      <c r="AD728" s="2"/>
      <c r="AG728" s="197">
        <f t="shared" si="344"/>
        <v>33</v>
      </c>
      <c r="AH728" s="210">
        <f t="shared" si="345"/>
        <v>0</v>
      </c>
      <c r="AJ728" s="188">
        <f t="shared" si="346"/>
        <v>0</v>
      </c>
      <c r="AK728" s="189">
        <f t="shared" si="347"/>
        <v>0</v>
      </c>
      <c r="AL728" s="189">
        <f t="shared" si="348"/>
        <v>0</v>
      </c>
      <c r="AM728" s="190">
        <f t="shared" si="349"/>
        <v>0</v>
      </c>
      <c r="AN728" s="210"/>
      <c r="AO728" s="188">
        <f t="shared" si="350"/>
        <v>0</v>
      </c>
      <c r="AP728" s="189">
        <f t="shared" si="351"/>
        <v>0</v>
      </c>
      <c r="AQ728" s="189">
        <f t="shared" si="352"/>
        <v>0</v>
      </c>
      <c r="AR728" s="190">
        <f t="shared" si="353"/>
        <v>0</v>
      </c>
      <c r="AT728" s="188">
        <f t="shared" si="354"/>
        <v>0</v>
      </c>
      <c r="AU728" s="189">
        <f t="shared" si="355"/>
        <v>0</v>
      </c>
      <c r="AV728" s="189">
        <f t="shared" si="356"/>
        <v>0</v>
      </c>
      <c r="AW728" s="190">
        <f t="shared" si="357"/>
        <v>0</v>
      </c>
      <c r="AY728" s="188">
        <f t="shared" si="358"/>
        <v>0</v>
      </c>
      <c r="AZ728" s="189">
        <f t="shared" si="359"/>
        <v>0</v>
      </c>
      <c r="BA728" s="189">
        <f t="shared" si="360"/>
        <v>0</v>
      </c>
      <c r="BB728" s="190">
        <f t="shared" si="361"/>
        <v>0</v>
      </c>
      <c r="BD728" s="188">
        <f t="shared" si="362"/>
        <v>0</v>
      </c>
      <c r="BE728" s="189">
        <f t="shared" si="363"/>
        <v>0</v>
      </c>
      <c r="BF728" s="189">
        <f t="shared" si="364"/>
        <v>0</v>
      </c>
      <c r="BG728" s="190">
        <f t="shared" si="365"/>
        <v>0</v>
      </c>
      <c r="BH728" s="210"/>
      <c r="BI728" s="188">
        <f t="shared" si="366"/>
        <v>0</v>
      </c>
      <c r="BJ728" s="189">
        <f t="shared" si="367"/>
        <v>0</v>
      </c>
      <c r="BK728" s="189">
        <f t="shared" si="368"/>
        <v>0</v>
      </c>
      <c r="BL728" s="190">
        <f t="shared" si="369"/>
        <v>0</v>
      </c>
      <c r="BM728" s="210"/>
      <c r="BN728" s="188">
        <f t="shared" si="370"/>
        <v>0</v>
      </c>
      <c r="BO728" s="189">
        <f t="shared" si="371"/>
        <v>0</v>
      </c>
      <c r="BP728" s="189">
        <f t="shared" si="372"/>
        <v>0</v>
      </c>
      <c r="BQ728" s="190">
        <f t="shared" si="373"/>
        <v>0</v>
      </c>
      <c r="BR728" s="210"/>
      <c r="BS728" s="188">
        <f t="shared" si="374"/>
        <v>0</v>
      </c>
      <c r="BT728" s="189">
        <f t="shared" si="375"/>
        <v>0</v>
      </c>
      <c r="BU728" s="189">
        <f t="shared" si="376"/>
        <v>0</v>
      </c>
      <c r="BV728" s="190">
        <f t="shared" si="377"/>
        <v>0</v>
      </c>
      <c r="BW728" s="210"/>
      <c r="BX728" s="188">
        <f t="shared" si="378"/>
        <v>0</v>
      </c>
      <c r="BY728" s="189">
        <f t="shared" si="379"/>
        <v>0</v>
      </c>
      <c r="BZ728" s="189">
        <f t="shared" si="380"/>
        <v>0</v>
      </c>
      <c r="CA728" s="190">
        <f t="shared" si="381"/>
        <v>0</v>
      </c>
      <c r="CB728" s="210"/>
      <c r="CC728" s="188">
        <f t="shared" si="382"/>
        <v>0</v>
      </c>
      <c r="CD728" s="189">
        <f t="shared" si="383"/>
        <v>0</v>
      </c>
      <c r="CE728" s="189">
        <f t="shared" si="384"/>
        <v>0</v>
      </c>
      <c r="CF728" s="190">
        <f t="shared" si="385"/>
        <v>0</v>
      </c>
      <c r="CG728" s="210"/>
      <c r="CH728" s="188">
        <f t="shared" si="386"/>
        <v>0</v>
      </c>
      <c r="CI728" s="189">
        <f t="shared" si="387"/>
        <v>0</v>
      </c>
      <c r="CJ728" s="189">
        <f t="shared" si="388"/>
        <v>0</v>
      </c>
      <c r="CK728" s="190">
        <f t="shared" si="389"/>
        <v>0</v>
      </c>
      <c r="CL728" s="210"/>
      <c r="CM728" s="192">
        <f t="shared" si="390"/>
        <v>0</v>
      </c>
      <c r="CN728" s="215">
        <f t="shared" si="391"/>
        <v>0</v>
      </c>
      <c r="CO728" s="216">
        <f t="shared" si="392"/>
        <v>0</v>
      </c>
      <c r="CP728" s="217">
        <f t="shared" si="393"/>
        <v>0</v>
      </c>
      <c r="CR728" s="192">
        <f t="shared" si="394"/>
        <v>0</v>
      </c>
      <c r="CS728" s="215">
        <f t="shared" si="395"/>
        <v>0</v>
      </c>
      <c r="CT728" s="216">
        <f t="shared" si="396"/>
        <v>0</v>
      </c>
      <c r="CU728" s="217">
        <f t="shared" si="397"/>
        <v>0</v>
      </c>
      <c r="CW728" s="192">
        <f t="shared" si="398"/>
        <v>0</v>
      </c>
      <c r="CX728" s="215">
        <f t="shared" si="399"/>
        <v>0</v>
      </c>
      <c r="CY728" s="216">
        <f t="shared" si="400"/>
        <v>0</v>
      </c>
      <c r="CZ728" s="217">
        <f t="shared" si="401"/>
        <v>0</v>
      </c>
      <c r="DB728" s="197">
        <f t="shared" si="402"/>
        <v>0</v>
      </c>
      <c r="DC728" s="19" t="str">
        <f t="shared" si="403"/>
        <v/>
      </c>
      <c r="DD728" s="197">
        <f t="shared" si="404"/>
        <v>0</v>
      </c>
      <c r="DE728"/>
      <c r="DF728" s="197">
        <f t="shared" si="405"/>
        <v>0</v>
      </c>
      <c r="DG728" s="19" t="str">
        <f t="shared" si="406"/>
        <v/>
      </c>
      <c r="DH728" s="197">
        <f t="shared" si="407"/>
        <v>0</v>
      </c>
      <c r="DJ728" s="197">
        <f t="shared" si="408"/>
        <v>0</v>
      </c>
      <c r="DK728" s="19" t="str">
        <f t="shared" si="409"/>
        <v/>
      </c>
      <c r="DL728" s="197">
        <f t="shared" si="410"/>
        <v>0</v>
      </c>
    </row>
    <row r="729" spans="1:116" ht="15" customHeight="1" thickBot="1">
      <c r="A729" s="41"/>
      <c r="B729" s="30"/>
      <c r="C729" s="63" t="s">
        <v>158</v>
      </c>
      <c r="D729" s="354" t="str">
        <f t="shared" si="340"/>
        <v/>
      </c>
      <c r="E729" s="355"/>
      <c r="F729" s="355"/>
      <c r="G729" s="355"/>
      <c r="H729" s="355"/>
      <c r="I729" s="355"/>
      <c r="J729" s="355"/>
      <c r="K729" s="355"/>
      <c r="L729" s="355"/>
      <c r="M729" s="355"/>
      <c r="N729" s="355"/>
      <c r="O729" s="356"/>
      <c r="P729" s="261" t="str">
        <f t="shared" si="341"/>
        <v/>
      </c>
      <c r="Q729" s="261" t="str">
        <f t="shared" si="342"/>
        <v/>
      </c>
      <c r="R729" s="261" t="str">
        <f t="shared" si="343"/>
        <v/>
      </c>
      <c r="S729" s="2"/>
      <c r="T729" s="2"/>
      <c r="U729" s="2"/>
      <c r="V729" s="2"/>
      <c r="W729" s="2"/>
      <c r="X729" s="2"/>
      <c r="Y729" s="2"/>
      <c r="Z729" s="2"/>
      <c r="AA729" s="2"/>
      <c r="AB729" s="2"/>
      <c r="AC729" s="2"/>
      <c r="AD729" s="2"/>
      <c r="AG729" s="197">
        <f t="shared" si="344"/>
        <v>33</v>
      </c>
      <c r="AH729" s="210">
        <f t="shared" si="345"/>
        <v>0</v>
      </c>
      <c r="AJ729" s="188">
        <f t="shared" si="346"/>
        <v>0</v>
      </c>
      <c r="AK729" s="189">
        <f t="shared" si="347"/>
        <v>0</v>
      </c>
      <c r="AL729" s="189">
        <f t="shared" si="348"/>
        <v>0</v>
      </c>
      <c r="AM729" s="190">
        <f t="shared" si="349"/>
        <v>0</v>
      </c>
      <c r="AN729" s="210"/>
      <c r="AO729" s="188">
        <f t="shared" si="350"/>
        <v>0</v>
      </c>
      <c r="AP729" s="189">
        <f t="shared" si="351"/>
        <v>0</v>
      </c>
      <c r="AQ729" s="189">
        <f t="shared" si="352"/>
        <v>0</v>
      </c>
      <c r="AR729" s="190">
        <f t="shared" si="353"/>
        <v>0</v>
      </c>
      <c r="AT729" s="188">
        <f t="shared" si="354"/>
        <v>0</v>
      </c>
      <c r="AU729" s="189">
        <f t="shared" si="355"/>
        <v>0</v>
      </c>
      <c r="AV729" s="189">
        <f t="shared" si="356"/>
        <v>0</v>
      </c>
      <c r="AW729" s="190">
        <f t="shared" si="357"/>
        <v>0</v>
      </c>
      <c r="AY729" s="188">
        <f t="shared" si="358"/>
        <v>0</v>
      </c>
      <c r="AZ729" s="189">
        <f t="shared" si="359"/>
        <v>0</v>
      </c>
      <c r="BA729" s="189">
        <f t="shared" si="360"/>
        <v>0</v>
      </c>
      <c r="BB729" s="190">
        <f t="shared" si="361"/>
        <v>0</v>
      </c>
      <c r="BD729" s="188">
        <f t="shared" si="362"/>
        <v>0</v>
      </c>
      <c r="BE729" s="189">
        <f t="shared" si="363"/>
        <v>0</v>
      </c>
      <c r="BF729" s="189">
        <f t="shared" si="364"/>
        <v>0</v>
      </c>
      <c r="BG729" s="190">
        <f t="shared" si="365"/>
        <v>0</v>
      </c>
      <c r="BH729" s="210"/>
      <c r="BI729" s="188">
        <f t="shared" si="366"/>
        <v>0</v>
      </c>
      <c r="BJ729" s="189">
        <f t="shared" si="367"/>
        <v>0</v>
      </c>
      <c r="BK729" s="189">
        <f t="shared" si="368"/>
        <v>0</v>
      </c>
      <c r="BL729" s="190">
        <f t="shared" si="369"/>
        <v>0</v>
      </c>
      <c r="BM729" s="210"/>
      <c r="BN729" s="188">
        <f t="shared" si="370"/>
        <v>0</v>
      </c>
      <c r="BO729" s="189">
        <f t="shared" si="371"/>
        <v>0</v>
      </c>
      <c r="BP729" s="189">
        <f t="shared" si="372"/>
        <v>0</v>
      </c>
      <c r="BQ729" s="190">
        <f t="shared" si="373"/>
        <v>0</v>
      </c>
      <c r="BR729" s="210"/>
      <c r="BS729" s="188">
        <f t="shared" si="374"/>
        <v>0</v>
      </c>
      <c r="BT729" s="189">
        <f t="shared" si="375"/>
        <v>0</v>
      </c>
      <c r="BU729" s="189">
        <f t="shared" si="376"/>
        <v>0</v>
      </c>
      <c r="BV729" s="190">
        <f t="shared" si="377"/>
        <v>0</v>
      </c>
      <c r="BW729" s="210"/>
      <c r="BX729" s="188">
        <f t="shared" si="378"/>
        <v>0</v>
      </c>
      <c r="BY729" s="189">
        <f t="shared" si="379"/>
        <v>0</v>
      </c>
      <c r="BZ729" s="189">
        <f t="shared" si="380"/>
        <v>0</v>
      </c>
      <c r="CA729" s="190">
        <f t="shared" si="381"/>
        <v>0</v>
      </c>
      <c r="CB729" s="210"/>
      <c r="CC729" s="188">
        <f t="shared" si="382"/>
        <v>0</v>
      </c>
      <c r="CD729" s="189">
        <f t="shared" si="383"/>
        <v>0</v>
      </c>
      <c r="CE729" s="189">
        <f t="shared" si="384"/>
        <v>0</v>
      </c>
      <c r="CF729" s="190">
        <f t="shared" si="385"/>
        <v>0</v>
      </c>
      <c r="CG729" s="210"/>
      <c r="CH729" s="188">
        <f t="shared" si="386"/>
        <v>0</v>
      </c>
      <c r="CI729" s="189">
        <f t="shared" si="387"/>
        <v>0</v>
      </c>
      <c r="CJ729" s="189">
        <f t="shared" si="388"/>
        <v>0</v>
      </c>
      <c r="CK729" s="190">
        <f t="shared" si="389"/>
        <v>0</v>
      </c>
      <c r="CL729" s="210"/>
      <c r="CM729" s="192">
        <f t="shared" si="390"/>
        <v>0</v>
      </c>
      <c r="CN729" s="215">
        <f t="shared" si="391"/>
        <v>0</v>
      </c>
      <c r="CO729" s="216">
        <f t="shared" si="392"/>
        <v>0</v>
      </c>
      <c r="CP729" s="217">
        <f t="shared" si="393"/>
        <v>0</v>
      </c>
      <c r="CR729" s="192">
        <f t="shared" si="394"/>
        <v>0</v>
      </c>
      <c r="CS729" s="215">
        <f t="shared" si="395"/>
        <v>0</v>
      </c>
      <c r="CT729" s="216">
        <f t="shared" si="396"/>
        <v>0</v>
      </c>
      <c r="CU729" s="217">
        <f t="shared" si="397"/>
        <v>0</v>
      </c>
      <c r="CW729" s="192">
        <f t="shared" si="398"/>
        <v>0</v>
      </c>
      <c r="CX729" s="215">
        <f t="shared" si="399"/>
        <v>0</v>
      </c>
      <c r="CY729" s="216">
        <f t="shared" si="400"/>
        <v>0</v>
      </c>
      <c r="CZ729" s="217">
        <f t="shared" si="401"/>
        <v>0</v>
      </c>
      <c r="DB729" s="197">
        <f t="shared" si="402"/>
        <v>0</v>
      </c>
      <c r="DC729" s="19" t="str">
        <f t="shared" si="403"/>
        <v/>
      </c>
      <c r="DD729" s="197">
        <f t="shared" si="404"/>
        <v>0</v>
      </c>
      <c r="DE729"/>
      <c r="DF729" s="197">
        <f t="shared" si="405"/>
        <v>0</v>
      </c>
      <c r="DG729" s="19" t="str">
        <f t="shared" si="406"/>
        <v/>
      </c>
      <c r="DH729" s="197">
        <f t="shared" si="407"/>
        <v>0</v>
      </c>
      <c r="DJ729" s="197">
        <f t="shared" si="408"/>
        <v>0</v>
      </c>
      <c r="DK729" s="19" t="str">
        <f t="shared" si="409"/>
        <v/>
      </c>
      <c r="DL729" s="197">
        <f t="shared" si="410"/>
        <v>0</v>
      </c>
    </row>
    <row r="730" spans="1:116" ht="15" customHeight="1" thickBot="1">
      <c r="A730" s="41"/>
      <c r="B730" s="30"/>
      <c r="C730" s="63" t="s">
        <v>159</v>
      </c>
      <c r="D730" s="354" t="str">
        <f t="shared" si="340"/>
        <v/>
      </c>
      <c r="E730" s="355"/>
      <c r="F730" s="355"/>
      <c r="G730" s="355"/>
      <c r="H730" s="355"/>
      <c r="I730" s="355"/>
      <c r="J730" s="355"/>
      <c r="K730" s="355"/>
      <c r="L730" s="355"/>
      <c r="M730" s="355"/>
      <c r="N730" s="355"/>
      <c r="O730" s="356"/>
      <c r="P730" s="261" t="str">
        <f t="shared" si="341"/>
        <v/>
      </c>
      <c r="Q730" s="261" t="str">
        <f t="shared" si="342"/>
        <v/>
      </c>
      <c r="R730" s="261" t="str">
        <f t="shared" si="343"/>
        <v/>
      </c>
      <c r="S730" s="2"/>
      <c r="T730" s="2"/>
      <c r="U730" s="2"/>
      <c r="V730" s="2"/>
      <c r="W730" s="2"/>
      <c r="X730" s="2"/>
      <c r="Y730" s="2"/>
      <c r="Z730" s="2"/>
      <c r="AA730" s="2"/>
      <c r="AB730" s="2"/>
      <c r="AC730" s="2"/>
      <c r="AD730" s="2"/>
      <c r="AG730" s="197">
        <f t="shared" si="344"/>
        <v>33</v>
      </c>
      <c r="AH730" s="210">
        <f t="shared" si="345"/>
        <v>0</v>
      </c>
      <c r="AJ730" s="188">
        <f t="shared" si="346"/>
        <v>0</v>
      </c>
      <c r="AK730" s="189">
        <f t="shared" si="347"/>
        <v>0</v>
      </c>
      <c r="AL730" s="189">
        <f t="shared" si="348"/>
        <v>0</v>
      </c>
      <c r="AM730" s="190">
        <f t="shared" si="349"/>
        <v>0</v>
      </c>
      <c r="AN730" s="210"/>
      <c r="AO730" s="188">
        <f t="shared" si="350"/>
        <v>0</v>
      </c>
      <c r="AP730" s="189">
        <f t="shared" si="351"/>
        <v>0</v>
      </c>
      <c r="AQ730" s="189">
        <f t="shared" si="352"/>
        <v>0</v>
      </c>
      <c r="AR730" s="190">
        <f t="shared" si="353"/>
        <v>0</v>
      </c>
      <c r="AT730" s="188">
        <f t="shared" si="354"/>
        <v>0</v>
      </c>
      <c r="AU730" s="189">
        <f t="shared" si="355"/>
        <v>0</v>
      </c>
      <c r="AV730" s="189">
        <f t="shared" si="356"/>
        <v>0</v>
      </c>
      <c r="AW730" s="190">
        <f t="shared" si="357"/>
        <v>0</v>
      </c>
      <c r="AY730" s="188">
        <f t="shared" si="358"/>
        <v>0</v>
      </c>
      <c r="AZ730" s="189">
        <f t="shared" si="359"/>
        <v>0</v>
      </c>
      <c r="BA730" s="189">
        <f t="shared" si="360"/>
        <v>0</v>
      </c>
      <c r="BB730" s="190">
        <f t="shared" si="361"/>
        <v>0</v>
      </c>
      <c r="BD730" s="188">
        <f t="shared" si="362"/>
        <v>0</v>
      </c>
      <c r="BE730" s="189">
        <f t="shared" si="363"/>
        <v>0</v>
      </c>
      <c r="BF730" s="189">
        <f t="shared" si="364"/>
        <v>0</v>
      </c>
      <c r="BG730" s="190">
        <f t="shared" si="365"/>
        <v>0</v>
      </c>
      <c r="BH730" s="210"/>
      <c r="BI730" s="188">
        <f t="shared" si="366"/>
        <v>0</v>
      </c>
      <c r="BJ730" s="189">
        <f t="shared" si="367"/>
        <v>0</v>
      </c>
      <c r="BK730" s="189">
        <f t="shared" si="368"/>
        <v>0</v>
      </c>
      <c r="BL730" s="190">
        <f t="shared" si="369"/>
        <v>0</v>
      </c>
      <c r="BM730" s="210"/>
      <c r="BN730" s="188">
        <f t="shared" si="370"/>
        <v>0</v>
      </c>
      <c r="BO730" s="189">
        <f t="shared" si="371"/>
        <v>0</v>
      </c>
      <c r="BP730" s="189">
        <f t="shared" si="372"/>
        <v>0</v>
      </c>
      <c r="BQ730" s="190">
        <f t="shared" si="373"/>
        <v>0</v>
      </c>
      <c r="BR730" s="210"/>
      <c r="BS730" s="188">
        <f t="shared" si="374"/>
        <v>0</v>
      </c>
      <c r="BT730" s="189">
        <f t="shared" si="375"/>
        <v>0</v>
      </c>
      <c r="BU730" s="189">
        <f t="shared" si="376"/>
        <v>0</v>
      </c>
      <c r="BV730" s="190">
        <f t="shared" si="377"/>
        <v>0</v>
      </c>
      <c r="BW730" s="210"/>
      <c r="BX730" s="188">
        <f t="shared" si="378"/>
        <v>0</v>
      </c>
      <c r="BY730" s="189">
        <f t="shared" si="379"/>
        <v>0</v>
      </c>
      <c r="BZ730" s="189">
        <f t="shared" si="380"/>
        <v>0</v>
      </c>
      <c r="CA730" s="190">
        <f t="shared" si="381"/>
        <v>0</v>
      </c>
      <c r="CB730" s="210"/>
      <c r="CC730" s="188">
        <f t="shared" si="382"/>
        <v>0</v>
      </c>
      <c r="CD730" s="189">
        <f t="shared" si="383"/>
        <v>0</v>
      </c>
      <c r="CE730" s="189">
        <f t="shared" si="384"/>
        <v>0</v>
      </c>
      <c r="CF730" s="190">
        <f t="shared" si="385"/>
        <v>0</v>
      </c>
      <c r="CG730" s="210"/>
      <c r="CH730" s="188">
        <f t="shared" si="386"/>
        <v>0</v>
      </c>
      <c r="CI730" s="189">
        <f t="shared" si="387"/>
        <v>0</v>
      </c>
      <c r="CJ730" s="189">
        <f t="shared" si="388"/>
        <v>0</v>
      </c>
      <c r="CK730" s="190">
        <f t="shared" si="389"/>
        <v>0</v>
      </c>
      <c r="CL730" s="210"/>
      <c r="CM730" s="192">
        <f t="shared" si="390"/>
        <v>0</v>
      </c>
      <c r="CN730" s="215">
        <f t="shared" si="391"/>
        <v>0</v>
      </c>
      <c r="CO730" s="216">
        <f t="shared" si="392"/>
        <v>0</v>
      </c>
      <c r="CP730" s="217">
        <f t="shared" si="393"/>
        <v>0</v>
      </c>
      <c r="CR730" s="192">
        <f t="shared" si="394"/>
        <v>0</v>
      </c>
      <c r="CS730" s="215">
        <f t="shared" si="395"/>
        <v>0</v>
      </c>
      <c r="CT730" s="216">
        <f t="shared" si="396"/>
        <v>0</v>
      </c>
      <c r="CU730" s="217">
        <f t="shared" si="397"/>
        <v>0</v>
      </c>
      <c r="CW730" s="192">
        <f t="shared" si="398"/>
        <v>0</v>
      </c>
      <c r="CX730" s="215">
        <f t="shared" si="399"/>
        <v>0</v>
      </c>
      <c r="CY730" s="216">
        <f t="shared" si="400"/>
        <v>0</v>
      </c>
      <c r="CZ730" s="217">
        <f t="shared" si="401"/>
        <v>0</v>
      </c>
      <c r="DB730" s="197">
        <f t="shared" si="402"/>
        <v>0</v>
      </c>
      <c r="DC730" s="19" t="str">
        <f t="shared" si="403"/>
        <v/>
      </c>
      <c r="DD730" s="197">
        <f t="shared" si="404"/>
        <v>0</v>
      </c>
      <c r="DE730"/>
      <c r="DF730" s="197">
        <f t="shared" si="405"/>
        <v>0</v>
      </c>
      <c r="DG730" s="19" t="str">
        <f t="shared" si="406"/>
        <v/>
      </c>
      <c r="DH730" s="197">
        <f t="shared" si="407"/>
        <v>0</v>
      </c>
      <c r="DJ730" s="197">
        <f t="shared" si="408"/>
        <v>0</v>
      </c>
      <c r="DK730" s="19" t="str">
        <f t="shared" si="409"/>
        <v/>
      </c>
      <c r="DL730" s="197">
        <f t="shared" si="410"/>
        <v>0</v>
      </c>
    </row>
    <row r="731" spans="1:116" ht="15" customHeight="1" thickBot="1">
      <c r="A731" s="41"/>
      <c r="B731" s="30"/>
      <c r="C731" s="63" t="s">
        <v>160</v>
      </c>
      <c r="D731" s="354" t="str">
        <f t="shared" si="340"/>
        <v/>
      </c>
      <c r="E731" s="355"/>
      <c r="F731" s="355"/>
      <c r="G731" s="355"/>
      <c r="H731" s="355"/>
      <c r="I731" s="355"/>
      <c r="J731" s="355"/>
      <c r="K731" s="355"/>
      <c r="L731" s="355"/>
      <c r="M731" s="355"/>
      <c r="N731" s="355"/>
      <c r="O731" s="356"/>
      <c r="P731" s="261" t="str">
        <f t="shared" si="341"/>
        <v/>
      </c>
      <c r="Q731" s="261" t="str">
        <f t="shared" si="342"/>
        <v/>
      </c>
      <c r="R731" s="261" t="str">
        <f t="shared" si="343"/>
        <v/>
      </c>
      <c r="S731" s="2"/>
      <c r="T731" s="2"/>
      <c r="U731" s="2"/>
      <c r="V731" s="2"/>
      <c r="W731" s="2"/>
      <c r="X731" s="2"/>
      <c r="Y731" s="2"/>
      <c r="Z731" s="2"/>
      <c r="AA731" s="2"/>
      <c r="AB731" s="2"/>
      <c r="AC731" s="2"/>
      <c r="AD731" s="2"/>
      <c r="AG731" s="197">
        <f t="shared" si="344"/>
        <v>33</v>
      </c>
      <c r="AH731" s="210">
        <f t="shared" si="345"/>
        <v>0</v>
      </c>
      <c r="AJ731" s="188">
        <f t="shared" si="346"/>
        <v>0</v>
      </c>
      <c r="AK731" s="189">
        <f t="shared" si="347"/>
        <v>0</v>
      </c>
      <c r="AL731" s="189">
        <f t="shared" si="348"/>
        <v>0</v>
      </c>
      <c r="AM731" s="190">
        <f t="shared" si="349"/>
        <v>0</v>
      </c>
      <c r="AN731" s="210"/>
      <c r="AO731" s="188">
        <f t="shared" si="350"/>
        <v>0</v>
      </c>
      <c r="AP731" s="189">
        <f t="shared" si="351"/>
        <v>0</v>
      </c>
      <c r="AQ731" s="189">
        <f t="shared" si="352"/>
        <v>0</v>
      </c>
      <c r="AR731" s="190">
        <f t="shared" si="353"/>
        <v>0</v>
      </c>
      <c r="AT731" s="188">
        <f t="shared" si="354"/>
        <v>0</v>
      </c>
      <c r="AU731" s="189">
        <f t="shared" si="355"/>
        <v>0</v>
      </c>
      <c r="AV731" s="189">
        <f t="shared" si="356"/>
        <v>0</v>
      </c>
      <c r="AW731" s="190">
        <f t="shared" si="357"/>
        <v>0</v>
      </c>
      <c r="AY731" s="188">
        <f t="shared" si="358"/>
        <v>0</v>
      </c>
      <c r="AZ731" s="189">
        <f t="shared" si="359"/>
        <v>0</v>
      </c>
      <c r="BA731" s="189">
        <f t="shared" si="360"/>
        <v>0</v>
      </c>
      <c r="BB731" s="190">
        <f t="shared" si="361"/>
        <v>0</v>
      </c>
      <c r="BD731" s="188">
        <f t="shared" si="362"/>
        <v>0</v>
      </c>
      <c r="BE731" s="189">
        <f t="shared" si="363"/>
        <v>0</v>
      </c>
      <c r="BF731" s="189">
        <f t="shared" si="364"/>
        <v>0</v>
      </c>
      <c r="BG731" s="190">
        <f t="shared" si="365"/>
        <v>0</v>
      </c>
      <c r="BH731" s="210"/>
      <c r="BI731" s="188">
        <f t="shared" si="366"/>
        <v>0</v>
      </c>
      <c r="BJ731" s="189">
        <f t="shared" si="367"/>
        <v>0</v>
      </c>
      <c r="BK731" s="189">
        <f t="shared" si="368"/>
        <v>0</v>
      </c>
      <c r="BL731" s="190">
        <f t="shared" si="369"/>
        <v>0</v>
      </c>
      <c r="BM731" s="210"/>
      <c r="BN731" s="188">
        <f t="shared" si="370"/>
        <v>0</v>
      </c>
      <c r="BO731" s="189">
        <f t="shared" si="371"/>
        <v>0</v>
      </c>
      <c r="BP731" s="189">
        <f t="shared" si="372"/>
        <v>0</v>
      </c>
      <c r="BQ731" s="190">
        <f t="shared" si="373"/>
        <v>0</v>
      </c>
      <c r="BR731" s="210"/>
      <c r="BS731" s="188">
        <f t="shared" si="374"/>
        <v>0</v>
      </c>
      <c r="BT731" s="189">
        <f t="shared" si="375"/>
        <v>0</v>
      </c>
      <c r="BU731" s="189">
        <f t="shared" si="376"/>
        <v>0</v>
      </c>
      <c r="BV731" s="190">
        <f t="shared" si="377"/>
        <v>0</v>
      </c>
      <c r="BW731" s="210"/>
      <c r="BX731" s="188">
        <f t="shared" si="378"/>
        <v>0</v>
      </c>
      <c r="BY731" s="189">
        <f t="shared" si="379"/>
        <v>0</v>
      </c>
      <c r="BZ731" s="189">
        <f t="shared" si="380"/>
        <v>0</v>
      </c>
      <c r="CA731" s="190">
        <f t="shared" si="381"/>
        <v>0</v>
      </c>
      <c r="CB731" s="210"/>
      <c r="CC731" s="188">
        <f t="shared" si="382"/>
        <v>0</v>
      </c>
      <c r="CD731" s="189">
        <f t="shared" si="383"/>
        <v>0</v>
      </c>
      <c r="CE731" s="189">
        <f t="shared" si="384"/>
        <v>0</v>
      </c>
      <c r="CF731" s="190">
        <f t="shared" si="385"/>
        <v>0</v>
      </c>
      <c r="CG731" s="210"/>
      <c r="CH731" s="188">
        <f t="shared" si="386"/>
        <v>0</v>
      </c>
      <c r="CI731" s="189">
        <f t="shared" si="387"/>
        <v>0</v>
      </c>
      <c r="CJ731" s="189">
        <f t="shared" si="388"/>
        <v>0</v>
      </c>
      <c r="CK731" s="190">
        <f t="shared" si="389"/>
        <v>0</v>
      </c>
      <c r="CL731" s="210"/>
      <c r="CM731" s="192">
        <f t="shared" si="390"/>
        <v>0</v>
      </c>
      <c r="CN731" s="215">
        <f t="shared" si="391"/>
        <v>0</v>
      </c>
      <c r="CO731" s="216">
        <f t="shared" si="392"/>
        <v>0</v>
      </c>
      <c r="CP731" s="217">
        <f t="shared" si="393"/>
        <v>0</v>
      </c>
      <c r="CR731" s="192">
        <f t="shared" si="394"/>
        <v>0</v>
      </c>
      <c r="CS731" s="215">
        <f t="shared" si="395"/>
        <v>0</v>
      </c>
      <c r="CT731" s="216">
        <f t="shared" si="396"/>
        <v>0</v>
      </c>
      <c r="CU731" s="217">
        <f t="shared" si="397"/>
        <v>0</v>
      </c>
      <c r="CW731" s="192">
        <f t="shared" si="398"/>
        <v>0</v>
      </c>
      <c r="CX731" s="215">
        <f t="shared" si="399"/>
        <v>0</v>
      </c>
      <c r="CY731" s="216">
        <f t="shared" si="400"/>
        <v>0</v>
      </c>
      <c r="CZ731" s="217">
        <f t="shared" si="401"/>
        <v>0</v>
      </c>
      <c r="DB731" s="197">
        <f t="shared" si="402"/>
        <v>0</v>
      </c>
      <c r="DC731" s="19" t="str">
        <f t="shared" si="403"/>
        <v/>
      </c>
      <c r="DD731" s="197">
        <f t="shared" si="404"/>
        <v>0</v>
      </c>
      <c r="DE731"/>
      <c r="DF731" s="197">
        <f t="shared" si="405"/>
        <v>0</v>
      </c>
      <c r="DG731" s="19" t="str">
        <f t="shared" si="406"/>
        <v/>
      </c>
      <c r="DH731" s="197">
        <f t="shared" si="407"/>
        <v>0</v>
      </c>
      <c r="DJ731" s="197">
        <f t="shared" si="408"/>
        <v>0</v>
      </c>
      <c r="DK731" s="19" t="str">
        <f t="shared" si="409"/>
        <v/>
      </c>
      <c r="DL731" s="197">
        <f t="shared" si="410"/>
        <v>0</v>
      </c>
    </row>
    <row r="732" spans="1:116" ht="15" customHeight="1" thickBot="1">
      <c r="A732" s="41"/>
      <c r="B732" s="30"/>
      <c r="C732" s="63" t="s">
        <v>161</v>
      </c>
      <c r="D732" s="354" t="str">
        <f t="shared" si="340"/>
        <v/>
      </c>
      <c r="E732" s="355"/>
      <c r="F732" s="355"/>
      <c r="G732" s="355"/>
      <c r="H732" s="355"/>
      <c r="I732" s="355"/>
      <c r="J732" s="355"/>
      <c r="K732" s="355"/>
      <c r="L732" s="355"/>
      <c r="M732" s="355"/>
      <c r="N732" s="355"/>
      <c r="O732" s="356"/>
      <c r="P732" s="261" t="str">
        <f t="shared" si="341"/>
        <v/>
      </c>
      <c r="Q732" s="261" t="str">
        <f t="shared" si="342"/>
        <v/>
      </c>
      <c r="R732" s="261" t="str">
        <f t="shared" si="343"/>
        <v/>
      </c>
      <c r="S732" s="2"/>
      <c r="T732" s="2"/>
      <c r="U732" s="2"/>
      <c r="V732" s="2"/>
      <c r="W732" s="2"/>
      <c r="X732" s="2"/>
      <c r="Y732" s="2"/>
      <c r="Z732" s="2"/>
      <c r="AA732" s="2"/>
      <c r="AB732" s="2"/>
      <c r="AC732" s="2"/>
      <c r="AD732" s="2"/>
      <c r="AG732" s="197">
        <f t="shared" si="344"/>
        <v>33</v>
      </c>
      <c r="AH732" s="210">
        <f t="shared" si="345"/>
        <v>0</v>
      </c>
      <c r="AJ732" s="188">
        <f t="shared" si="346"/>
        <v>0</v>
      </c>
      <c r="AK732" s="189">
        <f t="shared" si="347"/>
        <v>0</v>
      </c>
      <c r="AL732" s="189">
        <f t="shared" si="348"/>
        <v>0</v>
      </c>
      <c r="AM732" s="190">
        <f t="shared" si="349"/>
        <v>0</v>
      </c>
      <c r="AN732" s="210"/>
      <c r="AO732" s="188">
        <f t="shared" si="350"/>
        <v>0</v>
      </c>
      <c r="AP732" s="189">
        <f t="shared" si="351"/>
        <v>0</v>
      </c>
      <c r="AQ732" s="189">
        <f t="shared" si="352"/>
        <v>0</v>
      </c>
      <c r="AR732" s="190">
        <f t="shared" si="353"/>
        <v>0</v>
      </c>
      <c r="AT732" s="188">
        <f t="shared" si="354"/>
        <v>0</v>
      </c>
      <c r="AU732" s="189">
        <f t="shared" si="355"/>
        <v>0</v>
      </c>
      <c r="AV732" s="189">
        <f t="shared" si="356"/>
        <v>0</v>
      </c>
      <c r="AW732" s="190">
        <f t="shared" si="357"/>
        <v>0</v>
      </c>
      <c r="AY732" s="188">
        <f t="shared" si="358"/>
        <v>0</v>
      </c>
      <c r="AZ732" s="189">
        <f t="shared" si="359"/>
        <v>0</v>
      </c>
      <c r="BA732" s="189">
        <f t="shared" si="360"/>
        <v>0</v>
      </c>
      <c r="BB732" s="190">
        <f t="shared" si="361"/>
        <v>0</v>
      </c>
      <c r="BD732" s="188">
        <f t="shared" si="362"/>
        <v>0</v>
      </c>
      <c r="BE732" s="189">
        <f t="shared" si="363"/>
        <v>0</v>
      </c>
      <c r="BF732" s="189">
        <f t="shared" si="364"/>
        <v>0</v>
      </c>
      <c r="BG732" s="190">
        <f t="shared" si="365"/>
        <v>0</v>
      </c>
      <c r="BH732" s="210"/>
      <c r="BI732" s="188">
        <f t="shared" si="366"/>
        <v>0</v>
      </c>
      <c r="BJ732" s="189">
        <f t="shared" si="367"/>
        <v>0</v>
      </c>
      <c r="BK732" s="189">
        <f t="shared" si="368"/>
        <v>0</v>
      </c>
      <c r="BL732" s="190">
        <f t="shared" si="369"/>
        <v>0</v>
      </c>
      <c r="BM732" s="210"/>
      <c r="BN732" s="188">
        <f t="shared" si="370"/>
        <v>0</v>
      </c>
      <c r="BO732" s="189">
        <f t="shared" si="371"/>
        <v>0</v>
      </c>
      <c r="BP732" s="189">
        <f t="shared" si="372"/>
        <v>0</v>
      </c>
      <c r="BQ732" s="190">
        <f t="shared" si="373"/>
        <v>0</v>
      </c>
      <c r="BR732" s="210"/>
      <c r="BS732" s="188">
        <f t="shared" si="374"/>
        <v>0</v>
      </c>
      <c r="BT732" s="189">
        <f t="shared" si="375"/>
        <v>0</v>
      </c>
      <c r="BU732" s="189">
        <f t="shared" si="376"/>
        <v>0</v>
      </c>
      <c r="BV732" s="190">
        <f t="shared" si="377"/>
        <v>0</v>
      </c>
      <c r="BW732" s="210"/>
      <c r="BX732" s="188">
        <f t="shared" si="378"/>
        <v>0</v>
      </c>
      <c r="BY732" s="189">
        <f t="shared" si="379"/>
        <v>0</v>
      </c>
      <c r="BZ732" s="189">
        <f t="shared" si="380"/>
        <v>0</v>
      </c>
      <c r="CA732" s="190">
        <f t="shared" si="381"/>
        <v>0</v>
      </c>
      <c r="CB732" s="210"/>
      <c r="CC732" s="188">
        <f t="shared" si="382"/>
        <v>0</v>
      </c>
      <c r="CD732" s="189">
        <f t="shared" si="383"/>
        <v>0</v>
      </c>
      <c r="CE732" s="189">
        <f t="shared" si="384"/>
        <v>0</v>
      </c>
      <c r="CF732" s="190">
        <f t="shared" si="385"/>
        <v>0</v>
      </c>
      <c r="CG732" s="210"/>
      <c r="CH732" s="188">
        <f t="shared" si="386"/>
        <v>0</v>
      </c>
      <c r="CI732" s="189">
        <f t="shared" si="387"/>
        <v>0</v>
      </c>
      <c r="CJ732" s="189">
        <f t="shared" si="388"/>
        <v>0</v>
      </c>
      <c r="CK732" s="190">
        <f t="shared" si="389"/>
        <v>0</v>
      </c>
      <c r="CL732" s="210"/>
      <c r="CM732" s="192">
        <f t="shared" si="390"/>
        <v>0</v>
      </c>
      <c r="CN732" s="215">
        <f t="shared" si="391"/>
        <v>0</v>
      </c>
      <c r="CO732" s="216">
        <f t="shared" si="392"/>
        <v>0</v>
      </c>
      <c r="CP732" s="217">
        <f t="shared" si="393"/>
        <v>0</v>
      </c>
      <c r="CR732" s="192">
        <f t="shared" si="394"/>
        <v>0</v>
      </c>
      <c r="CS732" s="215">
        <f t="shared" si="395"/>
        <v>0</v>
      </c>
      <c r="CT732" s="216">
        <f t="shared" si="396"/>
        <v>0</v>
      </c>
      <c r="CU732" s="217">
        <f t="shared" si="397"/>
        <v>0</v>
      </c>
      <c r="CW732" s="192">
        <f t="shared" si="398"/>
        <v>0</v>
      </c>
      <c r="CX732" s="215">
        <f t="shared" si="399"/>
        <v>0</v>
      </c>
      <c r="CY732" s="216">
        <f t="shared" si="400"/>
        <v>0</v>
      </c>
      <c r="CZ732" s="217">
        <f t="shared" si="401"/>
        <v>0</v>
      </c>
      <c r="DB732" s="197">
        <f t="shared" si="402"/>
        <v>0</v>
      </c>
      <c r="DC732" s="19" t="str">
        <f t="shared" si="403"/>
        <v/>
      </c>
      <c r="DD732" s="197">
        <f t="shared" si="404"/>
        <v>0</v>
      </c>
      <c r="DE732"/>
      <c r="DF732" s="197">
        <f t="shared" si="405"/>
        <v>0</v>
      </c>
      <c r="DG732" s="19" t="str">
        <f t="shared" si="406"/>
        <v/>
      </c>
      <c r="DH732" s="197">
        <f t="shared" si="407"/>
        <v>0</v>
      </c>
      <c r="DJ732" s="197">
        <f t="shared" si="408"/>
        <v>0</v>
      </c>
      <c r="DK732" s="19" t="str">
        <f t="shared" si="409"/>
        <v/>
      </c>
      <c r="DL732" s="197">
        <f t="shared" si="410"/>
        <v>0</v>
      </c>
    </row>
    <row r="733" spans="1:116" ht="15" customHeight="1" thickBot="1">
      <c r="A733" s="41"/>
      <c r="B733" s="30"/>
      <c r="C733" s="63" t="s">
        <v>162</v>
      </c>
      <c r="D733" s="354" t="str">
        <f t="shared" si="340"/>
        <v/>
      </c>
      <c r="E733" s="355"/>
      <c r="F733" s="355"/>
      <c r="G733" s="355"/>
      <c r="H733" s="355"/>
      <c r="I733" s="355"/>
      <c r="J733" s="355"/>
      <c r="K733" s="355"/>
      <c r="L733" s="355"/>
      <c r="M733" s="355"/>
      <c r="N733" s="355"/>
      <c r="O733" s="356"/>
      <c r="P733" s="261" t="str">
        <f t="shared" si="341"/>
        <v/>
      </c>
      <c r="Q733" s="261" t="str">
        <f t="shared" si="342"/>
        <v/>
      </c>
      <c r="R733" s="261" t="str">
        <f t="shared" si="343"/>
        <v/>
      </c>
      <c r="S733" s="2"/>
      <c r="T733" s="2"/>
      <c r="U733" s="2"/>
      <c r="V733" s="2"/>
      <c r="W733" s="2"/>
      <c r="X733" s="2"/>
      <c r="Y733" s="2"/>
      <c r="Z733" s="2"/>
      <c r="AA733" s="2"/>
      <c r="AB733" s="2"/>
      <c r="AC733" s="2"/>
      <c r="AD733" s="2"/>
      <c r="AG733" s="197">
        <f t="shared" si="344"/>
        <v>33</v>
      </c>
      <c r="AH733" s="210">
        <f t="shared" si="345"/>
        <v>0</v>
      </c>
      <c r="AJ733" s="188">
        <f t="shared" si="346"/>
        <v>0</v>
      </c>
      <c r="AK733" s="189">
        <f t="shared" si="347"/>
        <v>0</v>
      </c>
      <c r="AL733" s="189">
        <f t="shared" si="348"/>
        <v>0</v>
      </c>
      <c r="AM733" s="190">
        <f t="shared" si="349"/>
        <v>0</v>
      </c>
      <c r="AN733" s="210"/>
      <c r="AO733" s="188">
        <f t="shared" si="350"/>
        <v>0</v>
      </c>
      <c r="AP733" s="189">
        <f t="shared" si="351"/>
        <v>0</v>
      </c>
      <c r="AQ733" s="189">
        <f t="shared" si="352"/>
        <v>0</v>
      </c>
      <c r="AR733" s="190">
        <f t="shared" si="353"/>
        <v>0</v>
      </c>
      <c r="AT733" s="188">
        <f t="shared" si="354"/>
        <v>0</v>
      </c>
      <c r="AU733" s="189">
        <f t="shared" si="355"/>
        <v>0</v>
      </c>
      <c r="AV733" s="189">
        <f t="shared" si="356"/>
        <v>0</v>
      </c>
      <c r="AW733" s="190">
        <f t="shared" si="357"/>
        <v>0</v>
      </c>
      <c r="AY733" s="188">
        <f t="shared" si="358"/>
        <v>0</v>
      </c>
      <c r="AZ733" s="189">
        <f t="shared" si="359"/>
        <v>0</v>
      </c>
      <c r="BA733" s="189">
        <f t="shared" si="360"/>
        <v>0</v>
      </c>
      <c r="BB733" s="190">
        <f t="shared" si="361"/>
        <v>0</v>
      </c>
      <c r="BD733" s="188">
        <f t="shared" si="362"/>
        <v>0</v>
      </c>
      <c r="BE733" s="189">
        <f t="shared" si="363"/>
        <v>0</v>
      </c>
      <c r="BF733" s="189">
        <f t="shared" si="364"/>
        <v>0</v>
      </c>
      <c r="BG733" s="190">
        <f t="shared" si="365"/>
        <v>0</v>
      </c>
      <c r="BH733" s="210"/>
      <c r="BI733" s="188">
        <f t="shared" si="366"/>
        <v>0</v>
      </c>
      <c r="BJ733" s="189">
        <f t="shared" si="367"/>
        <v>0</v>
      </c>
      <c r="BK733" s="189">
        <f t="shared" si="368"/>
        <v>0</v>
      </c>
      <c r="BL733" s="190">
        <f t="shared" si="369"/>
        <v>0</v>
      </c>
      <c r="BM733" s="210"/>
      <c r="BN733" s="188">
        <f t="shared" si="370"/>
        <v>0</v>
      </c>
      <c r="BO733" s="189">
        <f t="shared" si="371"/>
        <v>0</v>
      </c>
      <c r="BP733" s="189">
        <f t="shared" si="372"/>
        <v>0</v>
      </c>
      <c r="BQ733" s="190">
        <f t="shared" si="373"/>
        <v>0</v>
      </c>
      <c r="BR733" s="210"/>
      <c r="BS733" s="188">
        <f t="shared" si="374"/>
        <v>0</v>
      </c>
      <c r="BT733" s="189">
        <f t="shared" si="375"/>
        <v>0</v>
      </c>
      <c r="BU733" s="189">
        <f t="shared" si="376"/>
        <v>0</v>
      </c>
      <c r="BV733" s="190">
        <f t="shared" si="377"/>
        <v>0</v>
      </c>
      <c r="BW733" s="210"/>
      <c r="BX733" s="188">
        <f t="shared" si="378"/>
        <v>0</v>
      </c>
      <c r="BY733" s="189">
        <f t="shared" si="379"/>
        <v>0</v>
      </c>
      <c r="BZ733" s="189">
        <f t="shared" si="380"/>
        <v>0</v>
      </c>
      <c r="CA733" s="190">
        <f t="shared" si="381"/>
        <v>0</v>
      </c>
      <c r="CB733" s="210"/>
      <c r="CC733" s="188">
        <f t="shared" si="382"/>
        <v>0</v>
      </c>
      <c r="CD733" s="189">
        <f t="shared" si="383"/>
        <v>0</v>
      </c>
      <c r="CE733" s="189">
        <f t="shared" si="384"/>
        <v>0</v>
      </c>
      <c r="CF733" s="190">
        <f t="shared" si="385"/>
        <v>0</v>
      </c>
      <c r="CG733" s="210"/>
      <c r="CH733" s="188">
        <f t="shared" si="386"/>
        <v>0</v>
      </c>
      <c r="CI733" s="189">
        <f t="shared" si="387"/>
        <v>0</v>
      </c>
      <c r="CJ733" s="189">
        <f t="shared" si="388"/>
        <v>0</v>
      </c>
      <c r="CK733" s="190">
        <f t="shared" si="389"/>
        <v>0</v>
      </c>
      <c r="CL733" s="210"/>
      <c r="CM733" s="192">
        <f t="shared" si="390"/>
        <v>0</v>
      </c>
      <c r="CN733" s="215">
        <f t="shared" si="391"/>
        <v>0</v>
      </c>
      <c r="CO733" s="216">
        <f t="shared" si="392"/>
        <v>0</v>
      </c>
      <c r="CP733" s="217">
        <f t="shared" si="393"/>
        <v>0</v>
      </c>
      <c r="CR733" s="192">
        <f t="shared" si="394"/>
        <v>0</v>
      </c>
      <c r="CS733" s="215">
        <f t="shared" si="395"/>
        <v>0</v>
      </c>
      <c r="CT733" s="216">
        <f t="shared" si="396"/>
        <v>0</v>
      </c>
      <c r="CU733" s="217">
        <f t="shared" si="397"/>
        <v>0</v>
      </c>
      <c r="CW733" s="192">
        <f t="shared" si="398"/>
        <v>0</v>
      </c>
      <c r="CX733" s="215">
        <f t="shared" si="399"/>
        <v>0</v>
      </c>
      <c r="CY733" s="216">
        <f t="shared" si="400"/>
        <v>0</v>
      </c>
      <c r="CZ733" s="217">
        <f t="shared" si="401"/>
        <v>0</v>
      </c>
      <c r="DB733" s="197">
        <f t="shared" si="402"/>
        <v>0</v>
      </c>
      <c r="DC733" s="19" t="str">
        <f t="shared" si="403"/>
        <v/>
      </c>
      <c r="DD733" s="197">
        <f t="shared" si="404"/>
        <v>0</v>
      </c>
      <c r="DE733"/>
      <c r="DF733" s="197">
        <f t="shared" si="405"/>
        <v>0</v>
      </c>
      <c r="DG733" s="19" t="str">
        <f t="shared" si="406"/>
        <v/>
      </c>
      <c r="DH733" s="197">
        <f t="shared" si="407"/>
        <v>0</v>
      </c>
      <c r="DJ733" s="197">
        <f t="shared" si="408"/>
        <v>0</v>
      </c>
      <c r="DK733" s="19" t="str">
        <f t="shared" si="409"/>
        <v/>
      </c>
      <c r="DL733" s="197">
        <f t="shared" si="410"/>
        <v>0</v>
      </c>
    </row>
    <row r="734" spans="1:116" ht="15" customHeight="1" thickBot="1">
      <c r="A734" s="41"/>
      <c r="B734" s="30"/>
      <c r="C734" s="64" t="s">
        <v>163</v>
      </c>
      <c r="D734" s="354" t="str">
        <f t="shared" si="340"/>
        <v/>
      </c>
      <c r="E734" s="355"/>
      <c r="F734" s="355"/>
      <c r="G734" s="355"/>
      <c r="H734" s="355"/>
      <c r="I734" s="355"/>
      <c r="J734" s="355"/>
      <c r="K734" s="355"/>
      <c r="L734" s="355"/>
      <c r="M734" s="355"/>
      <c r="N734" s="355"/>
      <c r="O734" s="356"/>
      <c r="P734" s="261" t="str">
        <f t="shared" si="341"/>
        <v/>
      </c>
      <c r="Q734" s="261" t="str">
        <f t="shared" si="342"/>
        <v/>
      </c>
      <c r="R734" s="261" t="str">
        <f t="shared" si="343"/>
        <v/>
      </c>
      <c r="S734" s="2"/>
      <c r="T734" s="2"/>
      <c r="U734" s="2"/>
      <c r="V734" s="2"/>
      <c r="W734" s="2"/>
      <c r="X734" s="2"/>
      <c r="Y734" s="2"/>
      <c r="Z734" s="2"/>
      <c r="AA734" s="2"/>
      <c r="AB734" s="2"/>
      <c r="AC734" s="2"/>
      <c r="AD734" s="2"/>
      <c r="AG734" s="197">
        <f t="shared" si="344"/>
        <v>33</v>
      </c>
      <c r="AH734" s="210">
        <f t="shared" si="345"/>
        <v>0</v>
      </c>
      <c r="AJ734" s="188">
        <f t="shared" si="346"/>
        <v>0</v>
      </c>
      <c r="AK734" s="189">
        <f t="shared" si="347"/>
        <v>0</v>
      </c>
      <c r="AL734" s="189">
        <f t="shared" si="348"/>
        <v>0</v>
      </c>
      <c r="AM734" s="190">
        <f t="shared" si="349"/>
        <v>0</v>
      </c>
      <c r="AN734" s="210"/>
      <c r="AO734" s="188">
        <f t="shared" si="350"/>
        <v>0</v>
      </c>
      <c r="AP734" s="189">
        <f t="shared" si="351"/>
        <v>0</v>
      </c>
      <c r="AQ734" s="189">
        <f t="shared" si="352"/>
        <v>0</v>
      </c>
      <c r="AR734" s="190">
        <f t="shared" si="353"/>
        <v>0</v>
      </c>
      <c r="AT734" s="188">
        <f t="shared" si="354"/>
        <v>0</v>
      </c>
      <c r="AU734" s="189">
        <f t="shared" si="355"/>
        <v>0</v>
      </c>
      <c r="AV734" s="189">
        <f t="shared" si="356"/>
        <v>0</v>
      </c>
      <c r="AW734" s="190">
        <f t="shared" si="357"/>
        <v>0</v>
      </c>
      <c r="AY734" s="188">
        <f t="shared" si="358"/>
        <v>0</v>
      </c>
      <c r="AZ734" s="189">
        <f t="shared" si="359"/>
        <v>0</v>
      </c>
      <c r="BA734" s="189">
        <f t="shared" si="360"/>
        <v>0</v>
      </c>
      <c r="BB734" s="190">
        <f t="shared" si="361"/>
        <v>0</v>
      </c>
      <c r="BD734" s="188">
        <f t="shared" si="362"/>
        <v>0</v>
      </c>
      <c r="BE734" s="189">
        <f t="shared" si="363"/>
        <v>0</v>
      </c>
      <c r="BF734" s="189">
        <f t="shared" si="364"/>
        <v>0</v>
      </c>
      <c r="BG734" s="190">
        <f t="shared" si="365"/>
        <v>0</v>
      </c>
      <c r="BH734" s="210"/>
      <c r="BI734" s="188">
        <f t="shared" si="366"/>
        <v>0</v>
      </c>
      <c r="BJ734" s="189">
        <f t="shared" si="367"/>
        <v>0</v>
      </c>
      <c r="BK734" s="189">
        <f t="shared" si="368"/>
        <v>0</v>
      </c>
      <c r="BL734" s="190">
        <f t="shared" si="369"/>
        <v>0</v>
      </c>
      <c r="BM734" s="210"/>
      <c r="BN734" s="188">
        <f t="shared" si="370"/>
        <v>0</v>
      </c>
      <c r="BO734" s="189">
        <f t="shared" si="371"/>
        <v>0</v>
      </c>
      <c r="BP734" s="189">
        <f t="shared" si="372"/>
        <v>0</v>
      </c>
      <c r="BQ734" s="190">
        <f t="shared" si="373"/>
        <v>0</v>
      </c>
      <c r="BR734" s="210"/>
      <c r="BS734" s="188">
        <f t="shared" si="374"/>
        <v>0</v>
      </c>
      <c r="BT734" s="189">
        <f t="shared" si="375"/>
        <v>0</v>
      </c>
      <c r="BU734" s="189">
        <f t="shared" si="376"/>
        <v>0</v>
      </c>
      <c r="BV734" s="190">
        <f t="shared" si="377"/>
        <v>0</v>
      </c>
      <c r="BW734" s="210"/>
      <c r="BX734" s="188">
        <f t="shared" si="378"/>
        <v>0</v>
      </c>
      <c r="BY734" s="189">
        <f t="shared" si="379"/>
        <v>0</v>
      </c>
      <c r="BZ734" s="189">
        <f t="shared" si="380"/>
        <v>0</v>
      </c>
      <c r="CA734" s="190">
        <f t="shared" si="381"/>
        <v>0</v>
      </c>
      <c r="CB734" s="210"/>
      <c r="CC734" s="188">
        <f t="shared" si="382"/>
        <v>0</v>
      </c>
      <c r="CD734" s="189">
        <f t="shared" si="383"/>
        <v>0</v>
      </c>
      <c r="CE734" s="189">
        <f t="shared" si="384"/>
        <v>0</v>
      </c>
      <c r="CF734" s="190">
        <f t="shared" si="385"/>
        <v>0</v>
      </c>
      <c r="CG734" s="210"/>
      <c r="CH734" s="188">
        <f t="shared" si="386"/>
        <v>0</v>
      </c>
      <c r="CI734" s="189">
        <f t="shared" si="387"/>
        <v>0</v>
      </c>
      <c r="CJ734" s="189">
        <f t="shared" si="388"/>
        <v>0</v>
      </c>
      <c r="CK734" s="190">
        <f t="shared" si="389"/>
        <v>0</v>
      </c>
      <c r="CL734" s="210"/>
      <c r="CM734" s="192">
        <f t="shared" si="390"/>
        <v>0</v>
      </c>
      <c r="CN734" s="215">
        <f t="shared" si="391"/>
        <v>0</v>
      </c>
      <c r="CO734" s="216">
        <f t="shared" si="392"/>
        <v>0</v>
      </c>
      <c r="CP734" s="217">
        <f t="shared" si="393"/>
        <v>0</v>
      </c>
      <c r="CR734" s="192">
        <f t="shared" si="394"/>
        <v>0</v>
      </c>
      <c r="CS734" s="215">
        <f t="shared" si="395"/>
        <v>0</v>
      </c>
      <c r="CT734" s="216">
        <f t="shared" si="396"/>
        <v>0</v>
      </c>
      <c r="CU734" s="217">
        <f t="shared" si="397"/>
        <v>0</v>
      </c>
      <c r="CW734" s="192">
        <f t="shared" si="398"/>
        <v>0</v>
      </c>
      <c r="CX734" s="215">
        <f t="shared" si="399"/>
        <v>0</v>
      </c>
      <c r="CY734" s="216">
        <f t="shared" si="400"/>
        <v>0</v>
      </c>
      <c r="CZ734" s="217">
        <f t="shared" si="401"/>
        <v>0</v>
      </c>
      <c r="DB734" s="197">
        <f t="shared" si="402"/>
        <v>0</v>
      </c>
      <c r="DC734" s="19" t="str">
        <f t="shared" si="403"/>
        <v/>
      </c>
      <c r="DD734" s="197">
        <f t="shared" si="404"/>
        <v>0</v>
      </c>
      <c r="DE734"/>
      <c r="DF734" s="197">
        <f t="shared" si="405"/>
        <v>0</v>
      </c>
      <c r="DG734" s="19" t="str">
        <f t="shared" si="406"/>
        <v/>
      </c>
      <c r="DH734" s="197">
        <f t="shared" si="407"/>
        <v>0</v>
      </c>
      <c r="DJ734" s="197">
        <f t="shared" si="408"/>
        <v>0</v>
      </c>
      <c r="DK734" s="19" t="str">
        <f t="shared" si="409"/>
        <v/>
      </c>
      <c r="DL734" s="197">
        <f t="shared" si="410"/>
        <v>0</v>
      </c>
    </row>
    <row r="735" spans="1:116" ht="15" customHeight="1" thickBot="1">
      <c r="A735" s="41"/>
      <c r="B735" s="30"/>
      <c r="C735" s="64" t="s">
        <v>164</v>
      </c>
      <c r="D735" s="354" t="str">
        <f t="shared" si="340"/>
        <v/>
      </c>
      <c r="E735" s="355"/>
      <c r="F735" s="355"/>
      <c r="G735" s="355"/>
      <c r="H735" s="355"/>
      <c r="I735" s="355"/>
      <c r="J735" s="355"/>
      <c r="K735" s="355"/>
      <c r="L735" s="355"/>
      <c r="M735" s="355"/>
      <c r="N735" s="355"/>
      <c r="O735" s="356"/>
      <c r="P735" s="261" t="str">
        <f t="shared" si="341"/>
        <v/>
      </c>
      <c r="Q735" s="261" t="str">
        <f t="shared" si="342"/>
        <v/>
      </c>
      <c r="R735" s="261" t="str">
        <f t="shared" si="343"/>
        <v/>
      </c>
      <c r="S735" s="2"/>
      <c r="T735" s="2"/>
      <c r="U735" s="2"/>
      <c r="V735" s="2"/>
      <c r="W735" s="2"/>
      <c r="X735" s="2"/>
      <c r="Y735" s="2"/>
      <c r="Z735" s="2"/>
      <c r="AA735" s="2"/>
      <c r="AB735" s="2"/>
      <c r="AC735" s="2"/>
      <c r="AD735" s="2"/>
      <c r="AG735" s="197">
        <f t="shared" si="344"/>
        <v>33</v>
      </c>
      <c r="AH735" s="210">
        <f t="shared" si="345"/>
        <v>0</v>
      </c>
      <c r="AJ735" s="188">
        <f t="shared" si="346"/>
        <v>0</v>
      </c>
      <c r="AK735" s="189">
        <f t="shared" si="347"/>
        <v>0</v>
      </c>
      <c r="AL735" s="189">
        <f t="shared" si="348"/>
        <v>0</v>
      </c>
      <c r="AM735" s="190">
        <f t="shared" si="349"/>
        <v>0</v>
      </c>
      <c r="AN735" s="210"/>
      <c r="AO735" s="188">
        <f t="shared" si="350"/>
        <v>0</v>
      </c>
      <c r="AP735" s="189">
        <f t="shared" si="351"/>
        <v>0</v>
      </c>
      <c r="AQ735" s="189">
        <f t="shared" si="352"/>
        <v>0</v>
      </c>
      <c r="AR735" s="190">
        <f t="shared" si="353"/>
        <v>0</v>
      </c>
      <c r="AT735" s="188">
        <f t="shared" si="354"/>
        <v>0</v>
      </c>
      <c r="AU735" s="189">
        <f t="shared" si="355"/>
        <v>0</v>
      </c>
      <c r="AV735" s="189">
        <f t="shared" si="356"/>
        <v>0</v>
      </c>
      <c r="AW735" s="190">
        <f t="shared" si="357"/>
        <v>0</v>
      </c>
      <c r="AY735" s="188">
        <f t="shared" si="358"/>
        <v>0</v>
      </c>
      <c r="AZ735" s="189">
        <f t="shared" si="359"/>
        <v>0</v>
      </c>
      <c r="BA735" s="189">
        <f t="shared" si="360"/>
        <v>0</v>
      </c>
      <c r="BB735" s="190">
        <f t="shared" si="361"/>
        <v>0</v>
      </c>
      <c r="BD735" s="188">
        <f t="shared" si="362"/>
        <v>0</v>
      </c>
      <c r="BE735" s="189">
        <f t="shared" si="363"/>
        <v>0</v>
      </c>
      <c r="BF735" s="189">
        <f t="shared" si="364"/>
        <v>0</v>
      </c>
      <c r="BG735" s="190">
        <f t="shared" si="365"/>
        <v>0</v>
      </c>
      <c r="BH735" s="210"/>
      <c r="BI735" s="188">
        <f t="shared" si="366"/>
        <v>0</v>
      </c>
      <c r="BJ735" s="189">
        <f t="shared" si="367"/>
        <v>0</v>
      </c>
      <c r="BK735" s="189">
        <f t="shared" si="368"/>
        <v>0</v>
      </c>
      <c r="BL735" s="190">
        <f t="shared" si="369"/>
        <v>0</v>
      </c>
      <c r="BM735" s="210"/>
      <c r="BN735" s="188">
        <f t="shared" si="370"/>
        <v>0</v>
      </c>
      <c r="BO735" s="189">
        <f t="shared" si="371"/>
        <v>0</v>
      </c>
      <c r="BP735" s="189">
        <f t="shared" si="372"/>
        <v>0</v>
      </c>
      <c r="BQ735" s="190">
        <f t="shared" si="373"/>
        <v>0</v>
      </c>
      <c r="BR735" s="210"/>
      <c r="BS735" s="188">
        <f t="shared" si="374"/>
        <v>0</v>
      </c>
      <c r="BT735" s="189">
        <f t="shared" si="375"/>
        <v>0</v>
      </c>
      <c r="BU735" s="189">
        <f t="shared" si="376"/>
        <v>0</v>
      </c>
      <c r="BV735" s="190">
        <f t="shared" si="377"/>
        <v>0</v>
      </c>
      <c r="BW735" s="210"/>
      <c r="BX735" s="188">
        <f t="shared" si="378"/>
        <v>0</v>
      </c>
      <c r="BY735" s="189">
        <f t="shared" si="379"/>
        <v>0</v>
      </c>
      <c r="BZ735" s="189">
        <f t="shared" si="380"/>
        <v>0</v>
      </c>
      <c r="CA735" s="190">
        <f t="shared" si="381"/>
        <v>0</v>
      </c>
      <c r="CB735" s="210"/>
      <c r="CC735" s="188">
        <f t="shared" si="382"/>
        <v>0</v>
      </c>
      <c r="CD735" s="189">
        <f t="shared" si="383"/>
        <v>0</v>
      </c>
      <c r="CE735" s="189">
        <f t="shared" si="384"/>
        <v>0</v>
      </c>
      <c r="CF735" s="190">
        <f t="shared" si="385"/>
        <v>0</v>
      </c>
      <c r="CG735" s="210"/>
      <c r="CH735" s="188">
        <f t="shared" si="386"/>
        <v>0</v>
      </c>
      <c r="CI735" s="189">
        <f t="shared" si="387"/>
        <v>0</v>
      </c>
      <c r="CJ735" s="189">
        <f t="shared" si="388"/>
        <v>0</v>
      </c>
      <c r="CK735" s="190">
        <f t="shared" si="389"/>
        <v>0</v>
      </c>
      <c r="CL735" s="210"/>
      <c r="CM735" s="192">
        <f t="shared" si="390"/>
        <v>0</v>
      </c>
      <c r="CN735" s="215">
        <f t="shared" si="391"/>
        <v>0</v>
      </c>
      <c r="CO735" s="216">
        <f t="shared" si="392"/>
        <v>0</v>
      </c>
      <c r="CP735" s="217">
        <f t="shared" si="393"/>
        <v>0</v>
      </c>
      <c r="CR735" s="192">
        <f t="shared" si="394"/>
        <v>0</v>
      </c>
      <c r="CS735" s="215">
        <f t="shared" si="395"/>
        <v>0</v>
      </c>
      <c r="CT735" s="216">
        <f t="shared" si="396"/>
        <v>0</v>
      </c>
      <c r="CU735" s="217">
        <f t="shared" si="397"/>
        <v>0</v>
      </c>
      <c r="CW735" s="192">
        <f t="shared" si="398"/>
        <v>0</v>
      </c>
      <c r="CX735" s="215">
        <f t="shared" si="399"/>
        <v>0</v>
      </c>
      <c r="CY735" s="216">
        <f t="shared" si="400"/>
        <v>0</v>
      </c>
      <c r="CZ735" s="217">
        <f t="shared" si="401"/>
        <v>0</v>
      </c>
      <c r="DB735" s="197">
        <f t="shared" si="402"/>
        <v>0</v>
      </c>
      <c r="DC735" s="19" t="str">
        <f t="shared" si="403"/>
        <v/>
      </c>
      <c r="DD735" s="197">
        <f t="shared" si="404"/>
        <v>0</v>
      </c>
      <c r="DE735"/>
      <c r="DF735" s="197">
        <f t="shared" si="405"/>
        <v>0</v>
      </c>
      <c r="DG735" s="19" t="str">
        <f t="shared" si="406"/>
        <v/>
      </c>
      <c r="DH735" s="197">
        <f t="shared" si="407"/>
        <v>0</v>
      </c>
      <c r="DJ735" s="197">
        <f t="shared" si="408"/>
        <v>0</v>
      </c>
      <c r="DK735" s="19" t="str">
        <f t="shared" si="409"/>
        <v/>
      </c>
      <c r="DL735" s="197">
        <f t="shared" si="410"/>
        <v>0</v>
      </c>
    </row>
    <row r="736" spans="1:116" ht="15" customHeight="1" thickBot="1">
      <c r="A736" s="41"/>
      <c r="B736" s="30"/>
      <c r="C736" s="64" t="s">
        <v>165</v>
      </c>
      <c r="D736" s="354" t="str">
        <f t="shared" si="340"/>
        <v/>
      </c>
      <c r="E736" s="355"/>
      <c r="F736" s="355"/>
      <c r="G736" s="355"/>
      <c r="H736" s="355"/>
      <c r="I736" s="355"/>
      <c r="J736" s="355"/>
      <c r="K736" s="355"/>
      <c r="L736" s="355"/>
      <c r="M736" s="355"/>
      <c r="N736" s="355"/>
      <c r="O736" s="356"/>
      <c r="P736" s="261" t="str">
        <f t="shared" si="341"/>
        <v/>
      </c>
      <c r="Q736" s="261" t="str">
        <f t="shared" si="342"/>
        <v/>
      </c>
      <c r="R736" s="261" t="str">
        <f t="shared" si="343"/>
        <v/>
      </c>
      <c r="S736" s="2"/>
      <c r="T736" s="2"/>
      <c r="U736" s="2"/>
      <c r="V736" s="2"/>
      <c r="W736" s="2"/>
      <c r="X736" s="2"/>
      <c r="Y736" s="2"/>
      <c r="Z736" s="2"/>
      <c r="AA736" s="2"/>
      <c r="AB736" s="2"/>
      <c r="AC736" s="2"/>
      <c r="AD736" s="2"/>
      <c r="AG736" s="197">
        <f t="shared" si="344"/>
        <v>33</v>
      </c>
      <c r="AH736" s="210">
        <f t="shared" si="345"/>
        <v>0</v>
      </c>
      <c r="AJ736" s="188">
        <f t="shared" si="346"/>
        <v>0</v>
      </c>
      <c r="AK736" s="189">
        <f t="shared" si="347"/>
        <v>0</v>
      </c>
      <c r="AL736" s="189">
        <f t="shared" si="348"/>
        <v>0</v>
      </c>
      <c r="AM736" s="190">
        <f t="shared" si="349"/>
        <v>0</v>
      </c>
      <c r="AN736" s="210"/>
      <c r="AO736" s="188">
        <f t="shared" si="350"/>
        <v>0</v>
      </c>
      <c r="AP736" s="189">
        <f t="shared" si="351"/>
        <v>0</v>
      </c>
      <c r="AQ736" s="189">
        <f t="shared" si="352"/>
        <v>0</v>
      </c>
      <c r="AR736" s="190">
        <f t="shared" si="353"/>
        <v>0</v>
      </c>
      <c r="AT736" s="188">
        <f t="shared" si="354"/>
        <v>0</v>
      </c>
      <c r="AU736" s="189">
        <f t="shared" si="355"/>
        <v>0</v>
      </c>
      <c r="AV736" s="189">
        <f t="shared" si="356"/>
        <v>0</v>
      </c>
      <c r="AW736" s="190">
        <f t="shared" si="357"/>
        <v>0</v>
      </c>
      <c r="AY736" s="188">
        <f t="shared" si="358"/>
        <v>0</v>
      </c>
      <c r="AZ736" s="189">
        <f t="shared" si="359"/>
        <v>0</v>
      </c>
      <c r="BA736" s="189">
        <f t="shared" si="360"/>
        <v>0</v>
      </c>
      <c r="BB736" s="190">
        <f t="shared" si="361"/>
        <v>0</v>
      </c>
      <c r="BD736" s="188">
        <f t="shared" si="362"/>
        <v>0</v>
      </c>
      <c r="BE736" s="189">
        <f t="shared" si="363"/>
        <v>0</v>
      </c>
      <c r="BF736" s="189">
        <f t="shared" si="364"/>
        <v>0</v>
      </c>
      <c r="BG736" s="190">
        <f t="shared" si="365"/>
        <v>0</v>
      </c>
      <c r="BH736" s="210"/>
      <c r="BI736" s="188">
        <f t="shared" si="366"/>
        <v>0</v>
      </c>
      <c r="BJ736" s="189">
        <f t="shared" si="367"/>
        <v>0</v>
      </c>
      <c r="BK736" s="189">
        <f t="shared" si="368"/>
        <v>0</v>
      </c>
      <c r="BL736" s="190">
        <f t="shared" si="369"/>
        <v>0</v>
      </c>
      <c r="BM736" s="210"/>
      <c r="BN736" s="188">
        <f t="shared" si="370"/>
        <v>0</v>
      </c>
      <c r="BO736" s="189">
        <f t="shared" si="371"/>
        <v>0</v>
      </c>
      <c r="BP736" s="189">
        <f t="shared" si="372"/>
        <v>0</v>
      </c>
      <c r="BQ736" s="190">
        <f t="shared" si="373"/>
        <v>0</v>
      </c>
      <c r="BR736" s="210"/>
      <c r="BS736" s="188">
        <f t="shared" si="374"/>
        <v>0</v>
      </c>
      <c r="BT736" s="189">
        <f t="shared" si="375"/>
        <v>0</v>
      </c>
      <c r="BU736" s="189">
        <f t="shared" si="376"/>
        <v>0</v>
      </c>
      <c r="BV736" s="190">
        <f t="shared" si="377"/>
        <v>0</v>
      </c>
      <c r="BW736" s="210"/>
      <c r="BX736" s="188">
        <f t="shared" si="378"/>
        <v>0</v>
      </c>
      <c r="BY736" s="189">
        <f t="shared" si="379"/>
        <v>0</v>
      </c>
      <c r="BZ736" s="189">
        <f t="shared" si="380"/>
        <v>0</v>
      </c>
      <c r="CA736" s="190">
        <f t="shared" si="381"/>
        <v>0</v>
      </c>
      <c r="CB736" s="210"/>
      <c r="CC736" s="188">
        <f t="shared" si="382"/>
        <v>0</v>
      </c>
      <c r="CD736" s="189">
        <f t="shared" si="383"/>
        <v>0</v>
      </c>
      <c r="CE736" s="189">
        <f t="shared" si="384"/>
        <v>0</v>
      </c>
      <c r="CF736" s="190">
        <f t="shared" si="385"/>
        <v>0</v>
      </c>
      <c r="CG736" s="210"/>
      <c r="CH736" s="188">
        <f t="shared" si="386"/>
        <v>0</v>
      </c>
      <c r="CI736" s="189">
        <f t="shared" si="387"/>
        <v>0</v>
      </c>
      <c r="CJ736" s="189">
        <f t="shared" si="388"/>
        <v>0</v>
      </c>
      <c r="CK736" s="190">
        <f t="shared" si="389"/>
        <v>0</v>
      </c>
      <c r="CL736" s="210"/>
      <c r="CM736" s="192">
        <f t="shared" si="390"/>
        <v>0</v>
      </c>
      <c r="CN736" s="215">
        <f t="shared" si="391"/>
        <v>0</v>
      </c>
      <c r="CO736" s="216">
        <f t="shared" si="392"/>
        <v>0</v>
      </c>
      <c r="CP736" s="217">
        <f t="shared" si="393"/>
        <v>0</v>
      </c>
      <c r="CR736" s="192">
        <f t="shared" si="394"/>
        <v>0</v>
      </c>
      <c r="CS736" s="215">
        <f t="shared" si="395"/>
        <v>0</v>
      </c>
      <c r="CT736" s="216">
        <f t="shared" si="396"/>
        <v>0</v>
      </c>
      <c r="CU736" s="217">
        <f t="shared" si="397"/>
        <v>0</v>
      </c>
      <c r="CW736" s="192">
        <f t="shared" si="398"/>
        <v>0</v>
      </c>
      <c r="CX736" s="215">
        <f t="shared" si="399"/>
        <v>0</v>
      </c>
      <c r="CY736" s="216">
        <f t="shared" si="400"/>
        <v>0</v>
      </c>
      <c r="CZ736" s="217">
        <f t="shared" si="401"/>
        <v>0</v>
      </c>
      <c r="DB736" s="197">
        <f t="shared" si="402"/>
        <v>0</v>
      </c>
      <c r="DC736" s="19" t="str">
        <f t="shared" si="403"/>
        <v/>
      </c>
      <c r="DD736" s="197">
        <f t="shared" si="404"/>
        <v>0</v>
      </c>
      <c r="DE736"/>
      <c r="DF736" s="197">
        <f t="shared" si="405"/>
        <v>0</v>
      </c>
      <c r="DG736" s="19" t="str">
        <f t="shared" si="406"/>
        <v/>
      </c>
      <c r="DH736" s="197">
        <f t="shared" si="407"/>
        <v>0</v>
      </c>
      <c r="DJ736" s="197">
        <f t="shared" si="408"/>
        <v>0</v>
      </c>
      <c r="DK736" s="19" t="str">
        <f t="shared" si="409"/>
        <v/>
      </c>
      <c r="DL736" s="197">
        <f t="shared" si="410"/>
        <v>0</v>
      </c>
    </row>
    <row r="737" spans="1:116" ht="15" customHeight="1" thickBot="1">
      <c r="A737" s="41"/>
      <c r="B737" s="30"/>
      <c r="C737" s="64" t="s">
        <v>166</v>
      </c>
      <c r="D737" s="354" t="str">
        <f t="shared" si="340"/>
        <v/>
      </c>
      <c r="E737" s="355"/>
      <c r="F737" s="355"/>
      <c r="G737" s="355"/>
      <c r="H737" s="355"/>
      <c r="I737" s="355"/>
      <c r="J737" s="355"/>
      <c r="K737" s="355"/>
      <c r="L737" s="355"/>
      <c r="M737" s="355"/>
      <c r="N737" s="355"/>
      <c r="O737" s="356"/>
      <c r="P737" s="261" t="str">
        <f t="shared" si="341"/>
        <v/>
      </c>
      <c r="Q737" s="261" t="str">
        <f t="shared" si="342"/>
        <v/>
      </c>
      <c r="R737" s="261" t="str">
        <f t="shared" si="343"/>
        <v/>
      </c>
      <c r="S737" s="2"/>
      <c r="T737" s="2"/>
      <c r="U737" s="2"/>
      <c r="V737" s="2"/>
      <c r="W737" s="2"/>
      <c r="X737" s="2"/>
      <c r="Y737" s="2"/>
      <c r="Z737" s="2"/>
      <c r="AA737" s="2"/>
      <c r="AB737" s="2"/>
      <c r="AC737" s="2"/>
      <c r="AD737" s="2"/>
      <c r="AG737" s="197">
        <f t="shared" si="344"/>
        <v>33</v>
      </c>
      <c r="AH737" s="210">
        <f t="shared" si="345"/>
        <v>0</v>
      </c>
      <c r="AJ737" s="188">
        <f t="shared" si="346"/>
        <v>0</v>
      </c>
      <c r="AK737" s="189">
        <f t="shared" si="347"/>
        <v>0</v>
      </c>
      <c r="AL737" s="189">
        <f t="shared" si="348"/>
        <v>0</v>
      </c>
      <c r="AM737" s="190">
        <f t="shared" si="349"/>
        <v>0</v>
      </c>
      <c r="AN737" s="210"/>
      <c r="AO737" s="188">
        <f t="shared" si="350"/>
        <v>0</v>
      </c>
      <c r="AP737" s="189">
        <f t="shared" si="351"/>
        <v>0</v>
      </c>
      <c r="AQ737" s="189">
        <f t="shared" si="352"/>
        <v>0</v>
      </c>
      <c r="AR737" s="190">
        <f t="shared" si="353"/>
        <v>0</v>
      </c>
      <c r="AT737" s="188">
        <f t="shared" si="354"/>
        <v>0</v>
      </c>
      <c r="AU737" s="189">
        <f t="shared" si="355"/>
        <v>0</v>
      </c>
      <c r="AV737" s="189">
        <f t="shared" si="356"/>
        <v>0</v>
      </c>
      <c r="AW737" s="190">
        <f t="shared" si="357"/>
        <v>0</v>
      </c>
      <c r="AY737" s="188">
        <f t="shared" si="358"/>
        <v>0</v>
      </c>
      <c r="AZ737" s="189">
        <f t="shared" si="359"/>
        <v>0</v>
      </c>
      <c r="BA737" s="189">
        <f t="shared" si="360"/>
        <v>0</v>
      </c>
      <c r="BB737" s="190">
        <f t="shared" si="361"/>
        <v>0</v>
      </c>
      <c r="BD737" s="188">
        <f t="shared" si="362"/>
        <v>0</v>
      </c>
      <c r="BE737" s="189">
        <f t="shared" si="363"/>
        <v>0</v>
      </c>
      <c r="BF737" s="189">
        <f t="shared" si="364"/>
        <v>0</v>
      </c>
      <c r="BG737" s="190">
        <f t="shared" si="365"/>
        <v>0</v>
      </c>
      <c r="BH737" s="210"/>
      <c r="BI737" s="188">
        <f t="shared" si="366"/>
        <v>0</v>
      </c>
      <c r="BJ737" s="189">
        <f t="shared" si="367"/>
        <v>0</v>
      </c>
      <c r="BK737" s="189">
        <f t="shared" si="368"/>
        <v>0</v>
      </c>
      <c r="BL737" s="190">
        <f t="shared" si="369"/>
        <v>0</v>
      </c>
      <c r="BM737" s="210"/>
      <c r="BN737" s="188">
        <f t="shared" si="370"/>
        <v>0</v>
      </c>
      <c r="BO737" s="189">
        <f t="shared" si="371"/>
        <v>0</v>
      </c>
      <c r="BP737" s="189">
        <f t="shared" si="372"/>
        <v>0</v>
      </c>
      <c r="BQ737" s="190">
        <f t="shared" si="373"/>
        <v>0</v>
      </c>
      <c r="BR737" s="210"/>
      <c r="BS737" s="188">
        <f t="shared" si="374"/>
        <v>0</v>
      </c>
      <c r="BT737" s="189">
        <f t="shared" si="375"/>
        <v>0</v>
      </c>
      <c r="BU737" s="189">
        <f t="shared" si="376"/>
        <v>0</v>
      </c>
      <c r="BV737" s="190">
        <f t="shared" si="377"/>
        <v>0</v>
      </c>
      <c r="BW737" s="210"/>
      <c r="BX737" s="188">
        <f t="shared" si="378"/>
        <v>0</v>
      </c>
      <c r="BY737" s="189">
        <f t="shared" si="379"/>
        <v>0</v>
      </c>
      <c r="BZ737" s="189">
        <f t="shared" si="380"/>
        <v>0</v>
      </c>
      <c r="CA737" s="190">
        <f t="shared" si="381"/>
        <v>0</v>
      </c>
      <c r="CB737" s="210"/>
      <c r="CC737" s="188">
        <f t="shared" si="382"/>
        <v>0</v>
      </c>
      <c r="CD737" s="189">
        <f t="shared" si="383"/>
        <v>0</v>
      </c>
      <c r="CE737" s="189">
        <f t="shared" si="384"/>
        <v>0</v>
      </c>
      <c r="CF737" s="190">
        <f t="shared" si="385"/>
        <v>0</v>
      </c>
      <c r="CG737" s="210"/>
      <c r="CH737" s="188">
        <f t="shared" si="386"/>
        <v>0</v>
      </c>
      <c r="CI737" s="189">
        <f t="shared" si="387"/>
        <v>0</v>
      </c>
      <c r="CJ737" s="189">
        <f t="shared" si="388"/>
        <v>0</v>
      </c>
      <c r="CK737" s="190">
        <f t="shared" si="389"/>
        <v>0</v>
      </c>
      <c r="CL737" s="210"/>
      <c r="CM737" s="192">
        <f t="shared" si="390"/>
        <v>0</v>
      </c>
      <c r="CN737" s="215">
        <f t="shared" si="391"/>
        <v>0</v>
      </c>
      <c r="CO737" s="216">
        <f t="shared" si="392"/>
        <v>0</v>
      </c>
      <c r="CP737" s="217">
        <f t="shared" si="393"/>
        <v>0</v>
      </c>
      <c r="CR737" s="192">
        <f t="shared" si="394"/>
        <v>0</v>
      </c>
      <c r="CS737" s="215">
        <f t="shared" si="395"/>
        <v>0</v>
      </c>
      <c r="CT737" s="216">
        <f t="shared" si="396"/>
        <v>0</v>
      </c>
      <c r="CU737" s="217">
        <f t="shared" si="397"/>
        <v>0</v>
      </c>
      <c r="CW737" s="192">
        <f t="shared" si="398"/>
        <v>0</v>
      </c>
      <c r="CX737" s="215">
        <f t="shared" si="399"/>
        <v>0</v>
      </c>
      <c r="CY737" s="216">
        <f t="shared" si="400"/>
        <v>0</v>
      </c>
      <c r="CZ737" s="217">
        <f t="shared" si="401"/>
        <v>0</v>
      </c>
      <c r="DB737" s="197">
        <f t="shared" si="402"/>
        <v>0</v>
      </c>
      <c r="DC737" s="19" t="str">
        <f t="shared" si="403"/>
        <v/>
      </c>
      <c r="DD737" s="197">
        <f t="shared" si="404"/>
        <v>0</v>
      </c>
      <c r="DE737"/>
      <c r="DF737" s="197">
        <f t="shared" si="405"/>
        <v>0</v>
      </c>
      <c r="DG737" s="19" t="str">
        <f t="shared" si="406"/>
        <v/>
      </c>
      <c r="DH737" s="197">
        <f t="shared" si="407"/>
        <v>0</v>
      </c>
      <c r="DJ737" s="197">
        <f t="shared" si="408"/>
        <v>0</v>
      </c>
      <c r="DK737" s="19" t="str">
        <f t="shared" si="409"/>
        <v/>
      </c>
      <c r="DL737" s="197">
        <f t="shared" si="410"/>
        <v>0</v>
      </c>
    </row>
    <row r="738" spans="1:116" ht="15" customHeight="1" thickBot="1">
      <c r="A738" s="41"/>
      <c r="B738" s="30"/>
      <c r="C738" s="64" t="s">
        <v>167</v>
      </c>
      <c r="D738" s="354" t="str">
        <f t="shared" si="340"/>
        <v/>
      </c>
      <c r="E738" s="355"/>
      <c r="F738" s="355"/>
      <c r="G738" s="355"/>
      <c r="H738" s="355"/>
      <c r="I738" s="355"/>
      <c r="J738" s="355"/>
      <c r="K738" s="355"/>
      <c r="L738" s="355"/>
      <c r="M738" s="355"/>
      <c r="N738" s="355"/>
      <c r="O738" s="356"/>
      <c r="P738" s="261" t="str">
        <f t="shared" si="341"/>
        <v/>
      </c>
      <c r="Q738" s="261" t="str">
        <f t="shared" si="342"/>
        <v/>
      </c>
      <c r="R738" s="261" t="str">
        <f t="shared" si="343"/>
        <v/>
      </c>
      <c r="S738" s="2"/>
      <c r="T738" s="2"/>
      <c r="U738" s="2"/>
      <c r="V738" s="2"/>
      <c r="W738" s="2"/>
      <c r="X738" s="2"/>
      <c r="Y738" s="2"/>
      <c r="Z738" s="2"/>
      <c r="AA738" s="2"/>
      <c r="AB738" s="2"/>
      <c r="AC738" s="2"/>
      <c r="AD738" s="2"/>
      <c r="AG738" s="197">
        <f t="shared" si="344"/>
        <v>33</v>
      </c>
      <c r="AH738" s="210">
        <f t="shared" si="345"/>
        <v>0</v>
      </c>
      <c r="AJ738" s="188">
        <f t="shared" si="346"/>
        <v>0</v>
      </c>
      <c r="AK738" s="189">
        <f t="shared" si="347"/>
        <v>0</v>
      </c>
      <c r="AL738" s="189">
        <f t="shared" si="348"/>
        <v>0</v>
      </c>
      <c r="AM738" s="190">
        <f t="shared" si="349"/>
        <v>0</v>
      </c>
      <c r="AN738" s="210"/>
      <c r="AO738" s="188">
        <f t="shared" si="350"/>
        <v>0</v>
      </c>
      <c r="AP738" s="189">
        <f t="shared" si="351"/>
        <v>0</v>
      </c>
      <c r="AQ738" s="189">
        <f t="shared" si="352"/>
        <v>0</v>
      </c>
      <c r="AR738" s="190">
        <f t="shared" si="353"/>
        <v>0</v>
      </c>
      <c r="AT738" s="188">
        <f t="shared" si="354"/>
        <v>0</v>
      </c>
      <c r="AU738" s="189">
        <f t="shared" si="355"/>
        <v>0</v>
      </c>
      <c r="AV738" s="189">
        <f t="shared" si="356"/>
        <v>0</v>
      </c>
      <c r="AW738" s="190">
        <f t="shared" si="357"/>
        <v>0</v>
      </c>
      <c r="AY738" s="188">
        <f t="shared" si="358"/>
        <v>0</v>
      </c>
      <c r="AZ738" s="189">
        <f t="shared" si="359"/>
        <v>0</v>
      </c>
      <c r="BA738" s="189">
        <f t="shared" si="360"/>
        <v>0</v>
      </c>
      <c r="BB738" s="190">
        <f t="shared" si="361"/>
        <v>0</v>
      </c>
      <c r="BD738" s="188">
        <f t="shared" si="362"/>
        <v>0</v>
      </c>
      <c r="BE738" s="189">
        <f t="shared" si="363"/>
        <v>0</v>
      </c>
      <c r="BF738" s="189">
        <f t="shared" si="364"/>
        <v>0</v>
      </c>
      <c r="BG738" s="190">
        <f t="shared" si="365"/>
        <v>0</v>
      </c>
      <c r="BH738" s="210"/>
      <c r="BI738" s="188">
        <f t="shared" si="366"/>
        <v>0</v>
      </c>
      <c r="BJ738" s="189">
        <f t="shared" si="367"/>
        <v>0</v>
      </c>
      <c r="BK738" s="189">
        <f t="shared" si="368"/>
        <v>0</v>
      </c>
      <c r="BL738" s="190">
        <f t="shared" si="369"/>
        <v>0</v>
      </c>
      <c r="BM738" s="210"/>
      <c r="BN738" s="188">
        <f t="shared" si="370"/>
        <v>0</v>
      </c>
      <c r="BO738" s="189">
        <f t="shared" si="371"/>
        <v>0</v>
      </c>
      <c r="BP738" s="189">
        <f t="shared" si="372"/>
        <v>0</v>
      </c>
      <c r="BQ738" s="190">
        <f t="shared" si="373"/>
        <v>0</v>
      </c>
      <c r="BR738" s="210"/>
      <c r="BS738" s="188">
        <f t="shared" si="374"/>
        <v>0</v>
      </c>
      <c r="BT738" s="189">
        <f t="shared" si="375"/>
        <v>0</v>
      </c>
      <c r="BU738" s="189">
        <f t="shared" si="376"/>
        <v>0</v>
      </c>
      <c r="BV738" s="190">
        <f t="shared" si="377"/>
        <v>0</v>
      </c>
      <c r="BW738" s="210"/>
      <c r="BX738" s="188">
        <f t="shared" si="378"/>
        <v>0</v>
      </c>
      <c r="BY738" s="189">
        <f t="shared" si="379"/>
        <v>0</v>
      </c>
      <c r="BZ738" s="189">
        <f t="shared" si="380"/>
        <v>0</v>
      </c>
      <c r="CA738" s="190">
        <f t="shared" si="381"/>
        <v>0</v>
      </c>
      <c r="CB738" s="210"/>
      <c r="CC738" s="188">
        <f t="shared" si="382"/>
        <v>0</v>
      </c>
      <c r="CD738" s="189">
        <f t="shared" si="383"/>
        <v>0</v>
      </c>
      <c r="CE738" s="189">
        <f t="shared" si="384"/>
        <v>0</v>
      </c>
      <c r="CF738" s="190">
        <f t="shared" si="385"/>
        <v>0</v>
      </c>
      <c r="CG738" s="210"/>
      <c r="CH738" s="188">
        <f t="shared" si="386"/>
        <v>0</v>
      </c>
      <c r="CI738" s="189">
        <f t="shared" si="387"/>
        <v>0</v>
      </c>
      <c r="CJ738" s="189">
        <f t="shared" si="388"/>
        <v>0</v>
      </c>
      <c r="CK738" s="190">
        <f t="shared" si="389"/>
        <v>0</v>
      </c>
      <c r="CL738" s="210"/>
      <c r="CM738" s="192">
        <f t="shared" si="390"/>
        <v>0</v>
      </c>
      <c r="CN738" s="215">
        <f t="shared" si="391"/>
        <v>0</v>
      </c>
      <c r="CO738" s="216">
        <f t="shared" si="392"/>
        <v>0</v>
      </c>
      <c r="CP738" s="217">
        <f t="shared" si="393"/>
        <v>0</v>
      </c>
      <c r="CR738" s="192">
        <f t="shared" si="394"/>
        <v>0</v>
      </c>
      <c r="CS738" s="215">
        <f t="shared" si="395"/>
        <v>0</v>
      </c>
      <c r="CT738" s="216">
        <f t="shared" si="396"/>
        <v>0</v>
      </c>
      <c r="CU738" s="217">
        <f t="shared" si="397"/>
        <v>0</v>
      </c>
      <c r="CW738" s="192">
        <f t="shared" si="398"/>
        <v>0</v>
      </c>
      <c r="CX738" s="215">
        <f t="shared" si="399"/>
        <v>0</v>
      </c>
      <c r="CY738" s="216">
        <f t="shared" si="400"/>
        <v>0</v>
      </c>
      <c r="CZ738" s="217">
        <f t="shared" si="401"/>
        <v>0</v>
      </c>
      <c r="DB738" s="197">
        <f t="shared" si="402"/>
        <v>0</v>
      </c>
      <c r="DC738" s="19" t="str">
        <f t="shared" si="403"/>
        <v/>
      </c>
      <c r="DD738" s="197">
        <f t="shared" si="404"/>
        <v>0</v>
      </c>
      <c r="DE738"/>
      <c r="DF738" s="197">
        <f t="shared" si="405"/>
        <v>0</v>
      </c>
      <c r="DG738" s="19" t="str">
        <f t="shared" si="406"/>
        <v/>
      </c>
      <c r="DH738" s="197">
        <f t="shared" si="407"/>
        <v>0</v>
      </c>
      <c r="DJ738" s="197">
        <f t="shared" si="408"/>
        <v>0</v>
      </c>
      <c r="DK738" s="19" t="str">
        <f t="shared" si="409"/>
        <v/>
      </c>
      <c r="DL738" s="197">
        <f t="shared" si="410"/>
        <v>0</v>
      </c>
    </row>
    <row r="739" spans="1:116" ht="15" customHeight="1" thickBot="1">
      <c r="A739" s="41"/>
      <c r="B739" s="30"/>
      <c r="C739" s="64" t="s">
        <v>168</v>
      </c>
      <c r="D739" s="354" t="str">
        <f t="shared" si="340"/>
        <v/>
      </c>
      <c r="E739" s="355"/>
      <c r="F739" s="355"/>
      <c r="G739" s="355"/>
      <c r="H739" s="355"/>
      <c r="I739" s="355"/>
      <c r="J739" s="355"/>
      <c r="K739" s="355"/>
      <c r="L739" s="355"/>
      <c r="M739" s="355"/>
      <c r="N739" s="355"/>
      <c r="O739" s="356"/>
      <c r="P739" s="261" t="str">
        <f t="shared" si="341"/>
        <v/>
      </c>
      <c r="Q739" s="261" t="str">
        <f t="shared" si="342"/>
        <v/>
      </c>
      <c r="R739" s="261" t="str">
        <f t="shared" si="343"/>
        <v/>
      </c>
      <c r="S739" s="2"/>
      <c r="T739" s="2"/>
      <c r="U739" s="2"/>
      <c r="V739" s="2"/>
      <c r="W739" s="2"/>
      <c r="X739" s="2"/>
      <c r="Y739" s="2"/>
      <c r="Z739" s="2"/>
      <c r="AA739" s="2"/>
      <c r="AB739" s="2"/>
      <c r="AC739" s="2"/>
      <c r="AD739" s="2"/>
      <c r="AG739" s="197">
        <f t="shared" si="344"/>
        <v>33</v>
      </c>
      <c r="AH739" s="210">
        <f t="shared" si="345"/>
        <v>0</v>
      </c>
      <c r="AJ739" s="188">
        <f t="shared" si="346"/>
        <v>0</v>
      </c>
      <c r="AK739" s="189">
        <f t="shared" si="347"/>
        <v>0</v>
      </c>
      <c r="AL739" s="189">
        <f t="shared" si="348"/>
        <v>0</v>
      </c>
      <c r="AM739" s="190">
        <f t="shared" si="349"/>
        <v>0</v>
      </c>
      <c r="AN739" s="210"/>
      <c r="AO739" s="188">
        <f t="shared" si="350"/>
        <v>0</v>
      </c>
      <c r="AP739" s="189">
        <f t="shared" si="351"/>
        <v>0</v>
      </c>
      <c r="AQ739" s="189">
        <f t="shared" si="352"/>
        <v>0</v>
      </c>
      <c r="AR739" s="190">
        <f t="shared" si="353"/>
        <v>0</v>
      </c>
      <c r="AT739" s="188">
        <f t="shared" si="354"/>
        <v>0</v>
      </c>
      <c r="AU739" s="189">
        <f t="shared" si="355"/>
        <v>0</v>
      </c>
      <c r="AV739" s="189">
        <f t="shared" si="356"/>
        <v>0</v>
      </c>
      <c r="AW739" s="190">
        <f t="shared" si="357"/>
        <v>0</v>
      </c>
      <c r="AY739" s="188">
        <f t="shared" si="358"/>
        <v>0</v>
      </c>
      <c r="AZ739" s="189">
        <f t="shared" si="359"/>
        <v>0</v>
      </c>
      <c r="BA739" s="189">
        <f t="shared" si="360"/>
        <v>0</v>
      </c>
      <c r="BB739" s="190">
        <f t="shared" si="361"/>
        <v>0</v>
      </c>
      <c r="BD739" s="188">
        <f t="shared" si="362"/>
        <v>0</v>
      </c>
      <c r="BE739" s="189">
        <f t="shared" si="363"/>
        <v>0</v>
      </c>
      <c r="BF739" s="189">
        <f t="shared" si="364"/>
        <v>0</v>
      </c>
      <c r="BG739" s="190">
        <f t="shared" si="365"/>
        <v>0</v>
      </c>
      <c r="BH739" s="210"/>
      <c r="BI739" s="188">
        <f t="shared" si="366"/>
        <v>0</v>
      </c>
      <c r="BJ739" s="189">
        <f t="shared" si="367"/>
        <v>0</v>
      </c>
      <c r="BK739" s="189">
        <f t="shared" si="368"/>
        <v>0</v>
      </c>
      <c r="BL739" s="190">
        <f t="shared" si="369"/>
        <v>0</v>
      </c>
      <c r="BM739" s="210"/>
      <c r="BN739" s="188">
        <f t="shared" si="370"/>
        <v>0</v>
      </c>
      <c r="BO739" s="189">
        <f t="shared" si="371"/>
        <v>0</v>
      </c>
      <c r="BP739" s="189">
        <f t="shared" si="372"/>
        <v>0</v>
      </c>
      <c r="BQ739" s="190">
        <f t="shared" si="373"/>
        <v>0</v>
      </c>
      <c r="BR739" s="210"/>
      <c r="BS739" s="188">
        <f t="shared" si="374"/>
        <v>0</v>
      </c>
      <c r="BT739" s="189">
        <f t="shared" si="375"/>
        <v>0</v>
      </c>
      <c r="BU739" s="189">
        <f t="shared" si="376"/>
        <v>0</v>
      </c>
      <c r="BV739" s="190">
        <f t="shared" si="377"/>
        <v>0</v>
      </c>
      <c r="BW739" s="210"/>
      <c r="BX739" s="188">
        <f t="shared" si="378"/>
        <v>0</v>
      </c>
      <c r="BY739" s="189">
        <f t="shared" si="379"/>
        <v>0</v>
      </c>
      <c r="BZ739" s="189">
        <f t="shared" si="380"/>
        <v>0</v>
      </c>
      <c r="CA739" s="190">
        <f t="shared" si="381"/>
        <v>0</v>
      </c>
      <c r="CB739" s="210"/>
      <c r="CC739" s="188">
        <f t="shared" si="382"/>
        <v>0</v>
      </c>
      <c r="CD739" s="189">
        <f t="shared" si="383"/>
        <v>0</v>
      </c>
      <c r="CE739" s="189">
        <f t="shared" si="384"/>
        <v>0</v>
      </c>
      <c r="CF739" s="190">
        <f t="shared" si="385"/>
        <v>0</v>
      </c>
      <c r="CG739" s="210"/>
      <c r="CH739" s="188">
        <f t="shared" si="386"/>
        <v>0</v>
      </c>
      <c r="CI739" s="189">
        <f t="shared" si="387"/>
        <v>0</v>
      </c>
      <c r="CJ739" s="189">
        <f t="shared" si="388"/>
        <v>0</v>
      </c>
      <c r="CK739" s="190">
        <f t="shared" si="389"/>
        <v>0</v>
      </c>
      <c r="CL739" s="210"/>
      <c r="CM739" s="192">
        <f t="shared" si="390"/>
        <v>0</v>
      </c>
      <c r="CN739" s="215">
        <f t="shared" si="391"/>
        <v>0</v>
      </c>
      <c r="CO739" s="216">
        <f t="shared" si="392"/>
        <v>0</v>
      </c>
      <c r="CP739" s="217">
        <f t="shared" si="393"/>
        <v>0</v>
      </c>
      <c r="CR739" s="192">
        <f t="shared" si="394"/>
        <v>0</v>
      </c>
      <c r="CS739" s="215">
        <f t="shared" si="395"/>
        <v>0</v>
      </c>
      <c r="CT739" s="216">
        <f t="shared" si="396"/>
        <v>0</v>
      </c>
      <c r="CU739" s="217">
        <f t="shared" si="397"/>
        <v>0</v>
      </c>
      <c r="CW739" s="192">
        <f t="shared" si="398"/>
        <v>0</v>
      </c>
      <c r="CX739" s="215">
        <f t="shared" si="399"/>
        <v>0</v>
      </c>
      <c r="CY739" s="216">
        <f t="shared" si="400"/>
        <v>0</v>
      </c>
      <c r="CZ739" s="217">
        <f t="shared" si="401"/>
        <v>0</v>
      </c>
      <c r="DB739" s="197">
        <f t="shared" si="402"/>
        <v>0</v>
      </c>
      <c r="DC739" s="19" t="str">
        <f t="shared" si="403"/>
        <v/>
      </c>
      <c r="DD739" s="197">
        <f t="shared" si="404"/>
        <v>0</v>
      </c>
      <c r="DE739"/>
      <c r="DF739" s="197">
        <f t="shared" si="405"/>
        <v>0</v>
      </c>
      <c r="DG739" s="19" t="str">
        <f t="shared" si="406"/>
        <v/>
      </c>
      <c r="DH739" s="197">
        <f t="shared" si="407"/>
        <v>0</v>
      </c>
      <c r="DJ739" s="197">
        <f t="shared" si="408"/>
        <v>0</v>
      </c>
      <c r="DK739" s="19" t="str">
        <f t="shared" si="409"/>
        <v/>
      </c>
      <c r="DL739" s="197">
        <f t="shared" si="410"/>
        <v>0</v>
      </c>
    </row>
    <row r="740" spans="1:116" ht="15" customHeight="1" thickBot="1">
      <c r="A740" s="41"/>
      <c r="B740" s="30"/>
      <c r="C740" s="64" t="s">
        <v>169</v>
      </c>
      <c r="D740" s="354" t="str">
        <f t="shared" si="340"/>
        <v/>
      </c>
      <c r="E740" s="355"/>
      <c r="F740" s="355"/>
      <c r="G740" s="355"/>
      <c r="H740" s="355"/>
      <c r="I740" s="355"/>
      <c r="J740" s="355"/>
      <c r="K740" s="355"/>
      <c r="L740" s="355"/>
      <c r="M740" s="355"/>
      <c r="N740" s="355"/>
      <c r="O740" s="356"/>
      <c r="P740" s="261" t="str">
        <f t="shared" si="341"/>
        <v/>
      </c>
      <c r="Q740" s="261" t="str">
        <f t="shared" si="342"/>
        <v/>
      </c>
      <c r="R740" s="261" t="str">
        <f t="shared" si="343"/>
        <v/>
      </c>
      <c r="S740" s="2"/>
      <c r="T740" s="2"/>
      <c r="U740" s="2"/>
      <c r="V740" s="2"/>
      <c r="W740" s="2"/>
      <c r="X740" s="2"/>
      <c r="Y740" s="2"/>
      <c r="Z740" s="2"/>
      <c r="AA740" s="2"/>
      <c r="AB740" s="2"/>
      <c r="AC740" s="2"/>
      <c r="AD740" s="2"/>
      <c r="AG740" s="197">
        <f t="shared" si="344"/>
        <v>33</v>
      </c>
      <c r="AH740" s="210">
        <f t="shared" si="345"/>
        <v>0</v>
      </c>
      <c r="AJ740" s="188">
        <f t="shared" si="346"/>
        <v>0</v>
      </c>
      <c r="AK740" s="189">
        <f t="shared" si="347"/>
        <v>0</v>
      </c>
      <c r="AL740" s="189">
        <f t="shared" si="348"/>
        <v>0</v>
      </c>
      <c r="AM740" s="190">
        <f t="shared" si="349"/>
        <v>0</v>
      </c>
      <c r="AN740" s="210"/>
      <c r="AO740" s="188">
        <f t="shared" si="350"/>
        <v>0</v>
      </c>
      <c r="AP740" s="189">
        <f t="shared" si="351"/>
        <v>0</v>
      </c>
      <c r="AQ740" s="189">
        <f t="shared" si="352"/>
        <v>0</v>
      </c>
      <c r="AR740" s="190">
        <f t="shared" si="353"/>
        <v>0</v>
      </c>
      <c r="AT740" s="188">
        <f t="shared" si="354"/>
        <v>0</v>
      </c>
      <c r="AU740" s="189">
        <f t="shared" si="355"/>
        <v>0</v>
      </c>
      <c r="AV740" s="189">
        <f t="shared" si="356"/>
        <v>0</v>
      </c>
      <c r="AW740" s="190">
        <f t="shared" si="357"/>
        <v>0</v>
      </c>
      <c r="AY740" s="188">
        <f t="shared" si="358"/>
        <v>0</v>
      </c>
      <c r="AZ740" s="189">
        <f t="shared" si="359"/>
        <v>0</v>
      </c>
      <c r="BA740" s="189">
        <f t="shared" si="360"/>
        <v>0</v>
      </c>
      <c r="BB740" s="190">
        <f t="shared" si="361"/>
        <v>0</v>
      </c>
      <c r="BD740" s="188">
        <f t="shared" si="362"/>
        <v>0</v>
      </c>
      <c r="BE740" s="189">
        <f t="shared" si="363"/>
        <v>0</v>
      </c>
      <c r="BF740" s="189">
        <f t="shared" si="364"/>
        <v>0</v>
      </c>
      <c r="BG740" s="190">
        <f t="shared" si="365"/>
        <v>0</v>
      </c>
      <c r="BH740" s="210"/>
      <c r="BI740" s="188">
        <f t="shared" si="366"/>
        <v>0</v>
      </c>
      <c r="BJ740" s="189">
        <f t="shared" si="367"/>
        <v>0</v>
      </c>
      <c r="BK740" s="189">
        <f t="shared" si="368"/>
        <v>0</v>
      </c>
      <c r="BL740" s="190">
        <f t="shared" si="369"/>
        <v>0</v>
      </c>
      <c r="BM740" s="210"/>
      <c r="BN740" s="188">
        <f t="shared" si="370"/>
        <v>0</v>
      </c>
      <c r="BO740" s="189">
        <f t="shared" si="371"/>
        <v>0</v>
      </c>
      <c r="BP740" s="189">
        <f t="shared" si="372"/>
        <v>0</v>
      </c>
      <c r="BQ740" s="190">
        <f t="shared" si="373"/>
        <v>0</v>
      </c>
      <c r="BR740" s="210"/>
      <c r="BS740" s="188">
        <f t="shared" si="374"/>
        <v>0</v>
      </c>
      <c r="BT740" s="189">
        <f t="shared" si="375"/>
        <v>0</v>
      </c>
      <c r="BU740" s="189">
        <f t="shared" si="376"/>
        <v>0</v>
      </c>
      <c r="BV740" s="190">
        <f t="shared" si="377"/>
        <v>0</v>
      </c>
      <c r="BW740" s="210"/>
      <c r="BX740" s="188">
        <f t="shared" si="378"/>
        <v>0</v>
      </c>
      <c r="BY740" s="189">
        <f t="shared" si="379"/>
        <v>0</v>
      </c>
      <c r="BZ740" s="189">
        <f t="shared" si="380"/>
        <v>0</v>
      </c>
      <c r="CA740" s="190">
        <f t="shared" si="381"/>
        <v>0</v>
      </c>
      <c r="CB740" s="210"/>
      <c r="CC740" s="188">
        <f t="shared" si="382"/>
        <v>0</v>
      </c>
      <c r="CD740" s="189">
        <f t="shared" si="383"/>
        <v>0</v>
      </c>
      <c r="CE740" s="189">
        <f t="shared" si="384"/>
        <v>0</v>
      </c>
      <c r="CF740" s="190">
        <f t="shared" si="385"/>
        <v>0</v>
      </c>
      <c r="CG740" s="210"/>
      <c r="CH740" s="188">
        <f t="shared" si="386"/>
        <v>0</v>
      </c>
      <c r="CI740" s="189">
        <f t="shared" si="387"/>
        <v>0</v>
      </c>
      <c r="CJ740" s="189">
        <f t="shared" si="388"/>
        <v>0</v>
      </c>
      <c r="CK740" s="190">
        <f t="shared" si="389"/>
        <v>0</v>
      </c>
      <c r="CL740" s="210"/>
      <c r="CM740" s="192">
        <f t="shared" si="390"/>
        <v>0</v>
      </c>
      <c r="CN740" s="215">
        <f t="shared" si="391"/>
        <v>0</v>
      </c>
      <c r="CO740" s="216">
        <f t="shared" si="392"/>
        <v>0</v>
      </c>
      <c r="CP740" s="217">
        <f t="shared" si="393"/>
        <v>0</v>
      </c>
      <c r="CR740" s="192">
        <f t="shared" si="394"/>
        <v>0</v>
      </c>
      <c r="CS740" s="215">
        <f t="shared" si="395"/>
        <v>0</v>
      </c>
      <c r="CT740" s="216">
        <f t="shared" si="396"/>
        <v>0</v>
      </c>
      <c r="CU740" s="217">
        <f t="shared" si="397"/>
        <v>0</v>
      </c>
      <c r="CW740" s="192">
        <f t="shared" si="398"/>
        <v>0</v>
      </c>
      <c r="CX740" s="215">
        <f t="shared" si="399"/>
        <v>0</v>
      </c>
      <c r="CY740" s="216">
        <f t="shared" si="400"/>
        <v>0</v>
      </c>
      <c r="CZ740" s="217">
        <f t="shared" si="401"/>
        <v>0</v>
      </c>
      <c r="DB740" s="197">
        <f t="shared" si="402"/>
        <v>0</v>
      </c>
      <c r="DC740" s="19" t="str">
        <f t="shared" si="403"/>
        <v/>
      </c>
      <c r="DD740" s="197">
        <f t="shared" si="404"/>
        <v>0</v>
      </c>
      <c r="DE740"/>
      <c r="DF740" s="197">
        <f t="shared" si="405"/>
        <v>0</v>
      </c>
      <c r="DG740" s="19" t="str">
        <f t="shared" si="406"/>
        <v/>
      </c>
      <c r="DH740" s="197">
        <f t="shared" si="407"/>
        <v>0</v>
      </c>
      <c r="DJ740" s="197">
        <f t="shared" si="408"/>
        <v>0</v>
      </c>
      <c r="DK740" s="19" t="str">
        <f t="shared" si="409"/>
        <v/>
      </c>
      <c r="DL740" s="197">
        <f t="shared" si="410"/>
        <v>0</v>
      </c>
    </row>
    <row r="741" spans="1:116" ht="15" customHeight="1" thickBot="1">
      <c r="A741" s="41"/>
      <c r="B741" s="30"/>
      <c r="C741" s="64" t="s">
        <v>170</v>
      </c>
      <c r="D741" s="354" t="str">
        <f t="shared" si="340"/>
        <v/>
      </c>
      <c r="E741" s="355"/>
      <c r="F741" s="355"/>
      <c r="G741" s="355"/>
      <c r="H741" s="355"/>
      <c r="I741" s="355"/>
      <c r="J741" s="355"/>
      <c r="K741" s="355"/>
      <c r="L741" s="355"/>
      <c r="M741" s="355"/>
      <c r="N741" s="355"/>
      <c r="O741" s="356"/>
      <c r="P741" s="261" t="str">
        <f t="shared" si="341"/>
        <v/>
      </c>
      <c r="Q741" s="261" t="str">
        <f t="shared" si="342"/>
        <v/>
      </c>
      <c r="R741" s="261" t="str">
        <f t="shared" si="343"/>
        <v/>
      </c>
      <c r="S741" s="2"/>
      <c r="T741" s="2"/>
      <c r="U741" s="2"/>
      <c r="V741" s="2"/>
      <c r="W741" s="2"/>
      <c r="X741" s="2"/>
      <c r="Y741" s="2"/>
      <c r="Z741" s="2"/>
      <c r="AA741" s="2"/>
      <c r="AB741" s="2"/>
      <c r="AC741" s="2"/>
      <c r="AD741" s="2"/>
      <c r="AG741" s="197">
        <f t="shared" si="344"/>
        <v>33</v>
      </c>
      <c r="AH741" s="210">
        <f t="shared" si="345"/>
        <v>0</v>
      </c>
      <c r="AJ741" s="188">
        <f t="shared" si="346"/>
        <v>0</v>
      </c>
      <c r="AK741" s="189">
        <f t="shared" si="347"/>
        <v>0</v>
      </c>
      <c r="AL741" s="189">
        <f t="shared" si="348"/>
        <v>0</v>
      </c>
      <c r="AM741" s="190">
        <f t="shared" si="349"/>
        <v>0</v>
      </c>
      <c r="AN741" s="210"/>
      <c r="AO741" s="188">
        <f t="shared" si="350"/>
        <v>0</v>
      </c>
      <c r="AP741" s="189">
        <f t="shared" si="351"/>
        <v>0</v>
      </c>
      <c r="AQ741" s="189">
        <f t="shared" si="352"/>
        <v>0</v>
      </c>
      <c r="AR741" s="190">
        <f t="shared" si="353"/>
        <v>0</v>
      </c>
      <c r="AT741" s="188">
        <f t="shared" si="354"/>
        <v>0</v>
      </c>
      <c r="AU741" s="189">
        <f t="shared" si="355"/>
        <v>0</v>
      </c>
      <c r="AV741" s="189">
        <f t="shared" si="356"/>
        <v>0</v>
      </c>
      <c r="AW741" s="190">
        <f t="shared" si="357"/>
        <v>0</v>
      </c>
      <c r="AY741" s="188">
        <f t="shared" si="358"/>
        <v>0</v>
      </c>
      <c r="AZ741" s="189">
        <f t="shared" si="359"/>
        <v>0</v>
      </c>
      <c r="BA741" s="189">
        <f t="shared" si="360"/>
        <v>0</v>
      </c>
      <c r="BB741" s="190">
        <f t="shared" si="361"/>
        <v>0</v>
      </c>
      <c r="BD741" s="188">
        <f t="shared" si="362"/>
        <v>0</v>
      </c>
      <c r="BE741" s="189">
        <f t="shared" si="363"/>
        <v>0</v>
      </c>
      <c r="BF741" s="189">
        <f t="shared" si="364"/>
        <v>0</v>
      </c>
      <c r="BG741" s="190">
        <f t="shared" si="365"/>
        <v>0</v>
      </c>
      <c r="BH741" s="210"/>
      <c r="BI741" s="188">
        <f t="shared" si="366"/>
        <v>0</v>
      </c>
      <c r="BJ741" s="189">
        <f t="shared" si="367"/>
        <v>0</v>
      </c>
      <c r="BK741" s="189">
        <f t="shared" si="368"/>
        <v>0</v>
      </c>
      <c r="BL741" s="190">
        <f t="shared" si="369"/>
        <v>0</v>
      </c>
      <c r="BM741" s="210"/>
      <c r="BN741" s="188">
        <f t="shared" si="370"/>
        <v>0</v>
      </c>
      <c r="BO741" s="189">
        <f t="shared" si="371"/>
        <v>0</v>
      </c>
      <c r="BP741" s="189">
        <f t="shared" si="372"/>
        <v>0</v>
      </c>
      <c r="BQ741" s="190">
        <f t="shared" si="373"/>
        <v>0</v>
      </c>
      <c r="BR741" s="210"/>
      <c r="BS741" s="188">
        <f t="shared" si="374"/>
        <v>0</v>
      </c>
      <c r="BT741" s="189">
        <f t="shared" si="375"/>
        <v>0</v>
      </c>
      <c r="BU741" s="189">
        <f t="shared" si="376"/>
        <v>0</v>
      </c>
      <c r="BV741" s="190">
        <f t="shared" si="377"/>
        <v>0</v>
      </c>
      <c r="BW741" s="210"/>
      <c r="BX741" s="188">
        <f t="shared" si="378"/>
        <v>0</v>
      </c>
      <c r="BY741" s="189">
        <f t="shared" si="379"/>
        <v>0</v>
      </c>
      <c r="BZ741" s="189">
        <f t="shared" si="380"/>
        <v>0</v>
      </c>
      <c r="CA741" s="190">
        <f t="shared" si="381"/>
        <v>0</v>
      </c>
      <c r="CB741" s="210"/>
      <c r="CC741" s="188">
        <f t="shared" si="382"/>
        <v>0</v>
      </c>
      <c r="CD741" s="189">
        <f t="shared" si="383"/>
        <v>0</v>
      </c>
      <c r="CE741" s="189">
        <f t="shared" si="384"/>
        <v>0</v>
      </c>
      <c r="CF741" s="190">
        <f t="shared" si="385"/>
        <v>0</v>
      </c>
      <c r="CG741" s="210"/>
      <c r="CH741" s="188">
        <f t="shared" si="386"/>
        <v>0</v>
      </c>
      <c r="CI741" s="189">
        <f t="shared" si="387"/>
        <v>0</v>
      </c>
      <c r="CJ741" s="189">
        <f t="shared" si="388"/>
        <v>0</v>
      </c>
      <c r="CK741" s="190">
        <f t="shared" si="389"/>
        <v>0</v>
      </c>
      <c r="CL741" s="210"/>
      <c r="CM741" s="192">
        <f t="shared" si="390"/>
        <v>0</v>
      </c>
      <c r="CN741" s="215">
        <f t="shared" si="391"/>
        <v>0</v>
      </c>
      <c r="CO741" s="216">
        <f t="shared" si="392"/>
        <v>0</v>
      </c>
      <c r="CP741" s="217">
        <f t="shared" si="393"/>
        <v>0</v>
      </c>
      <c r="CR741" s="192">
        <f t="shared" si="394"/>
        <v>0</v>
      </c>
      <c r="CS741" s="215">
        <f t="shared" si="395"/>
        <v>0</v>
      </c>
      <c r="CT741" s="216">
        <f t="shared" si="396"/>
        <v>0</v>
      </c>
      <c r="CU741" s="217">
        <f t="shared" si="397"/>
        <v>0</v>
      </c>
      <c r="CW741" s="192">
        <f t="shared" si="398"/>
        <v>0</v>
      </c>
      <c r="CX741" s="215">
        <f t="shared" si="399"/>
        <v>0</v>
      </c>
      <c r="CY741" s="216">
        <f t="shared" si="400"/>
        <v>0</v>
      </c>
      <c r="CZ741" s="217">
        <f t="shared" si="401"/>
        <v>0</v>
      </c>
      <c r="DB741" s="197">
        <f t="shared" si="402"/>
        <v>0</v>
      </c>
      <c r="DC741" s="19" t="str">
        <f t="shared" si="403"/>
        <v/>
      </c>
      <c r="DD741" s="197">
        <f t="shared" si="404"/>
        <v>0</v>
      </c>
      <c r="DE741"/>
      <c r="DF741" s="197">
        <f t="shared" si="405"/>
        <v>0</v>
      </c>
      <c r="DG741" s="19" t="str">
        <f t="shared" si="406"/>
        <v/>
      </c>
      <c r="DH741" s="197">
        <f t="shared" si="407"/>
        <v>0</v>
      </c>
      <c r="DJ741" s="197">
        <f t="shared" si="408"/>
        <v>0</v>
      </c>
      <c r="DK741" s="19" t="str">
        <f t="shared" si="409"/>
        <v/>
      </c>
      <c r="DL741" s="197">
        <f t="shared" si="410"/>
        <v>0</v>
      </c>
    </row>
    <row r="742" spans="1:116" ht="15" customHeight="1" thickBot="1">
      <c r="A742" s="41"/>
      <c r="B742" s="30"/>
      <c r="C742" s="64" t="s">
        <v>171</v>
      </c>
      <c r="D742" s="354" t="str">
        <f t="shared" si="340"/>
        <v/>
      </c>
      <c r="E742" s="355"/>
      <c r="F742" s="355"/>
      <c r="G742" s="355"/>
      <c r="H742" s="355"/>
      <c r="I742" s="355"/>
      <c r="J742" s="355"/>
      <c r="K742" s="355"/>
      <c r="L742" s="355"/>
      <c r="M742" s="355"/>
      <c r="N742" s="355"/>
      <c r="O742" s="356"/>
      <c r="P742" s="261" t="str">
        <f t="shared" si="341"/>
        <v/>
      </c>
      <c r="Q742" s="261" t="str">
        <f t="shared" si="342"/>
        <v/>
      </c>
      <c r="R742" s="261" t="str">
        <f t="shared" si="343"/>
        <v/>
      </c>
      <c r="S742" s="2"/>
      <c r="T742" s="2"/>
      <c r="U742" s="2"/>
      <c r="V742" s="2"/>
      <c r="W742" s="2"/>
      <c r="X742" s="2"/>
      <c r="Y742" s="2"/>
      <c r="Z742" s="2"/>
      <c r="AA742" s="2"/>
      <c r="AB742" s="2"/>
      <c r="AC742" s="2"/>
      <c r="AD742" s="2"/>
      <c r="AG742" s="197">
        <f t="shared" si="344"/>
        <v>33</v>
      </c>
      <c r="AH742" s="210">
        <f t="shared" si="345"/>
        <v>0</v>
      </c>
      <c r="AJ742" s="188">
        <f t="shared" si="346"/>
        <v>0</v>
      </c>
      <c r="AK742" s="189">
        <f t="shared" si="347"/>
        <v>0</v>
      </c>
      <c r="AL742" s="189">
        <f t="shared" si="348"/>
        <v>0</v>
      </c>
      <c r="AM742" s="190">
        <f t="shared" si="349"/>
        <v>0</v>
      </c>
      <c r="AN742" s="210"/>
      <c r="AO742" s="188">
        <f t="shared" si="350"/>
        <v>0</v>
      </c>
      <c r="AP742" s="189">
        <f t="shared" si="351"/>
        <v>0</v>
      </c>
      <c r="AQ742" s="189">
        <f t="shared" si="352"/>
        <v>0</v>
      </c>
      <c r="AR742" s="190">
        <f t="shared" si="353"/>
        <v>0</v>
      </c>
      <c r="AT742" s="188">
        <f t="shared" si="354"/>
        <v>0</v>
      </c>
      <c r="AU742" s="189">
        <f t="shared" si="355"/>
        <v>0</v>
      </c>
      <c r="AV742" s="189">
        <f t="shared" si="356"/>
        <v>0</v>
      </c>
      <c r="AW742" s="190">
        <f t="shared" si="357"/>
        <v>0</v>
      </c>
      <c r="AY742" s="188">
        <f t="shared" si="358"/>
        <v>0</v>
      </c>
      <c r="AZ742" s="189">
        <f t="shared" si="359"/>
        <v>0</v>
      </c>
      <c r="BA742" s="189">
        <f t="shared" si="360"/>
        <v>0</v>
      </c>
      <c r="BB742" s="190">
        <f t="shared" si="361"/>
        <v>0</v>
      </c>
      <c r="BD742" s="188">
        <f t="shared" si="362"/>
        <v>0</v>
      </c>
      <c r="BE742" s="189">
        <f t="shared" si="363"/>
        <v>0</v>
      </c>
      <c r="BF742" s="189">
        <f t="shared" si="364"/>
        <v>0</v>
      </c>
      <c r="BG742" s="190">
        <f t="shared" si="365"/>
        <v>0</v>
      </c>
      <c r="BH742" s="210"/>
      <c r="BI742" s="188">
        <f t="shared" si="366"/>
        <v>0</v>
      </c>
      <c r="BJ742" s="189">
        <f t="shared" si="367"/>
        <v>0</v>
      </c>
      <c r="BK742" s="189">
        <f t="shared" si="368"/>
        <v>0</v>
      </c>
      <c r="BL742" s="190">
        <f t="shared" si="369"/>
        <v>0</v>
      </c>
      <c r="BM742" s="210"/>
      <c r="BN742" s="188">
        <f t="shared" si="370"/>
        <v>0</v>
      </c>
      <c r="BO742" s="189">
        <f t="shared" si="371"/>
        <v>0</v>
      </c>
      <c r="BP742" s="189">
        <f t="shared" si="372"/>
        <v>0</v>
      </c>
      <c r="BQ742" s="190">
        <f t="shared" si="373"/>
        <v>0</v>
      </c>
      <c r="BR742" s="210"/>
      <c r="BS742" s="188">
        <f t="shared" si="374"/>
        <v>0</v>
      </c>
      <c r="BT742" s="189">
        <f t="shared" si="375"/>
        <v>0</v>
      </c>
      <c r="BU742" s="189">
        <f t="shared" si="376"/>
        <v>0</v>
      </c>
      <c r="BV742" s="190">
        <f t="shared" si="377"/>
        <v>0</v>
      </c>
      <c r="BW742" s="210"/>
      <c r="BX742" s="188">
        <f t="shared" si="378"/>
        <v>0</v>
      </c>
      <c r="BY742" s="189">
        <f t="shared" si="379"/>
        <v>0</v>
      </c>
      <c r="BZ742" s="189">
        <f t="shared" si="380"/>
        <v>0</v>
      </c>
      <c r="CA742" s="190">
        <f t="shared" si="381"/>
        <v>0</v>
      </c>
      <c r="CB742" s="210"/>
      <c r="CC742" s="188">
        <f t="shared" si="382"/>
        <v>0</v>
      </c>
      <c r="CD742" s="189">
        <f t="shared" si="383"/>
        <v>0</v>
      </c>
      <c r="CE742" s="189">
        <f t="shared" si="384"/>
        <v>0</v>
      </c>
      <c r="CF742" s="190">
        <f t="shared" si="385"/>
        <v>0</v>
      </c>
      <c r="CG742" s="210"/>
      <c r="CH742" s="188">
        <f t="shared" si="386"/>
        <v>0</v>
      </c>
      <c r="CI742" s="189">
        <f t="shared" si="387"/>
        <v>0</v>
      </c>
      <c r="CJ742" s="189">
        <f t="shared" si="388"/>
        <v>0</v>
      </c>
      <c r="CK742" s="190">
        <f t="shared" si="389"/>
        <v>0</v>
      </c>
      <c r="CL742" s="210"/>
      <c r="CM742" s="192">
        <f t="shared" si="390"/>
        <v>0</v>
      </c>
      <c r="CN742" s="215">
        <f t="shared" si="391"/>
        <v>0</v>
      </c>
      <c r="CO742" s="216">
        <f t="shared" si="392"/>
        <v>0</v>
      </c>
      <c r="CP742" s="217">
        <f t="shared" si="393"/>
        <v>0</v>
      </c>
      <c r="CR742" s="192">
        <f t="shared" si="394"/>
        <v>0</v>
      </c>
      <c r="CS742" s="215">
        <f t="shared" si="395"/>
        <v>0</v>
      </c>
      <c r="CT742" s="216">
        <f t="shared" si="396"/>
        <v>0</v>
      </c>
      <c r="CU742" s="217">
        <f t="shared" si="397"/>
        <v>0</v>
      </c>
      <c r="CW742" s="192">
        <f t="shared" si="398"/>
        <v>0</v>
      </c>
      <c r="CX742" s="215">
        <f t="shared" si="399"/>
        <v>0</v>
      </c>
      <c r="CY742" s="216">
        <f t="shared" si="400"/>
        <v>0</v>
      </c>
      <c r="CZ742" s="217">
        <f t="shared" si="401"/>
        <v>0</v>
      </c>
      <c r="DB742" s="197">
        <f t="shared" si="402"/>
        <v>0</v>
      </c>
      <c r="DC742" s="19" t="str">
        <f t="shared" si="403"/>
        <v/>
      </c>
      <c r="DD742" s="197">
        <f t="shared" si="404"/>
        <v>0</v>
      </c>
      <c r="DE742"/>
      <c r="DF742" s="197">
        <f t="shared" si="405"/>
        <v>0</v>
      </c>
      <c r="DG742" s="19" t="str">
        <f t="shared" si="406"/>
        <v/>
      </c>
      <c r="DH742" s="197">
        <f t="shared" si="407"/>
        <v>0</v>
      </c>
      <c r="DJ742" s="197">
        <f t="shared" si="408"/>
        <v>0</v>
      </c>
      <c r="DK742" s="19" t="str">
        <f t="shared" si="409"/>
        <v/>
      </c>
      <c r="DL742" s="197">
        <f t="shared" si="410"/>
        <v>0</v>
      </c>
    </row>
    <row r="743" spans="1:116" ht="15" customHeight="1" thickBot="1">
      <c r="A743" s="41"/>
      <c r="B743" s="30"/>
      <c r="C743" s="64" t="s">
        <v>172</v>
      </c>
      <c r="D743" s="354" t="str">
        <f t="shared" si="340"/>
        <v/>
      </c>
      <c r="E743" s="355"/>
      <c r="F743" s="355"/>
      <c r="G743" s="355"/>
      <c r="H743" s="355"/>
      <c r="I743" s="355"/>
      <c r="J743" s="355"/>
      <c r="K743" s="355"/>
      <c r="L743" s="355"/>
      <c r="M743" s="355"/>
      <c r="N743" s="355"/>
      <c r="O743" s="356"/>
      <c r="P743" s="261" t="str">
        <f t="shared" si="341"/>
        <v/>
      </c>
      <c r="Q743" s="261" t="str">
        <f t="shared" si="342"/>
        <v/>
      </c>
      <c r="R743" s="261" t="str">
        <f t="shared" si="343"/>
        <v/>
      </c>
      <c r="S743" s="2"/>
      <c r="T743" s="2"/>
      <c r="U743" s="2"/>
      <c r="V743" s="2"/>
      <c r="W743" s="2"/>
      <c r="X743" s="2"/>
      <c r="Y743" s="2"/>
      <c r="Z743" s="2"/>
      <c r="AA743" s="2"/>
      <c r="AB743" s="2"/>
      <c r="AC743" s="2"/>
      <c r="AD743" s="2"/>
      <c r="AG743" s="197">
        <f t="shared" si="344"/>
        <v>33</v>
      </c>
      <c r="AH743" s="210">
        <f t="shared" si="345"/>
        <v>0</v>
      </c>
      <c r="AJ743" s="188">
        <f t="shared" si="346"/>
        <v>0</v>
      </c>
      <c r="AK743" s="189">
        <f t="shared" si="347"/>
        <v>0</v>
      </c>
      <c r="AL743" s="189">
        <f t="shared" si="348"/>
        <v>0</v>
      </c>
      <c r="AM743" s="190">
        <f t="shared" si="349"/>
        <v>0</v>
      </c>
      <c r="AN743" s="210"/>
      <c r="AO743" s="188">
        <f t="shared" si="350"/>
        <v>0</v>
      </c>
      <c r="AP743" s="189">
        <f t="shared" si="351"/>
        <v>0</v>
      </c>
      <c r="AQ743" s="189">
        <f t="shared" si="352"/>
        <v>0</v>
      </c>
      <c r="AR743" s="190">
        <f t="shared" si="353"/>
        <v>0</v>
      </c>
      <c r="AT743" s="188">
        <f t="shared" si="354"/>
        <v>0</v>
      </c>
      <c r="AU743" s="189">
        <f t="shared" si="355"/>
        <v>0</v>
      </c>
      <c r="AV743" s="189">
        <f t="shared" si="356"/>
        <v>0</v>
      </c>
      <c r="AW743" s="190">
        <f t="shared" si="357"/>
        <v>0</v>
      </c>
      <c r="AY743" s="188">
        <f t="shared" si="358"/>
        <v>0</v>
      </c>
      <c r="AZ743" s="189">
        <f t="shared" si="359"/>
        <v>0</v>
      </c>
      <c r="BA743" s="189">
        <f t="shared" si="360"/>
        <v>0</v>
      </c>
      <c r="BB743" s="190">
        <f t="shared" si="361"/>
        <v>0</v>
      </c>
      <c r="BD743" s="188">
        <f t="shared" si="362"/>
        <v>0</v>
      </c>
      <c r="BE743" s="189">
        <f t="shared" si="363"/>
        <v>0</v>
      </c>
      <c r="BF743" s="189">
        <f t="shared" si="364"/>
        <v>0</v>
      </c>
      <c r="BG743" s="190">
        <f t="shared" si="365"/>
        <v>0</v>
      </c>
      <c r="BH743" s="210"/>
      <c r="BI743" s="188">
        <f t="shared" si="366"/>
        <v>0</v>
      </c>
      <c r="BJ743" s="189">
        <f t="shared" si="367"/>
        <v>0</v>
      </c>
      <c r="BK743" s="189">
        <f t="shared" si="368"/>
        <v>0</v>
      </c>
      <c r="BL743" s="190">
        <f t="shared" si="369"/>
        <v>0</v>
      </c>
      <c r="BM743" s="210"/>
      <c r="BN743" s="188">
        <f t="shared" si="370"/>
        <v>0</v>
      </c>
      <c r="BO743" s="189">
        <f t="shared" si="371"/>
        <v>0</v>
      </c>
      <c r="BP743" s="189">
        <f t="shared" si="372"/>
        <v>0</v>
      </c>
      <c r="BQ743" s="190">
        <f t="shared" si="373"/>
        <v>0</v>
      </c>
      <c r="BR743" s="210"/>
      <c r="BS743" s="188">
        <f t="shared" si="374"/>
        <v>0</v>
      </c>
      <c r="BT743" s="189">
        <f t="shared" si="375"/>
        <v>0</v>
      </c>
      <c r="BU743" s="189">
        <f t="shared" si="376"/>
        <v>0</v>
      </c>
      <c r="BV743" s="190">
        <f t="shared" si="377"/>
        <v>0</v>
      </c>
      <c r="BW743" s="210"/>
      <c r="BX743" s="188">
        <f t="shared" si="378"/>
        <v>0</v>
      </c>
      <c r="BY743" s="189">
        <f t="shared" si="379"/>
        <v>0</v>
      </c>
      <c r="BZ743" s="189">
        <f t="shared" si="380"/>
        <v>0</v>
      </c>
      <c r="CA743" s="190">
        <f t="shared" si="381"/>
        <v>0</v>
      </c>
      <c r="CB743" s="210"/>
      <c r="CC743" s="188">
        <f t="shared" si="382"/>
        <v>0</v>
      </c>
      <c r="CD743" s="189">
        <f t="shared" si="383"/>
        <v>0</v>
      </c>
      <c r="CE743" s="189">
        <f t="shared" si="384"/>
        <v>0</v>
      </c>
      <c r="CF743" s="190">
        <f t="shared" si="385"/>
        <v>0</v>
      </c>
      <c r="CG743" s="210"/>
      <c r="CH743" s="188">
        <f t="shared" si="386"/>
        <v>0</v>
      </c>
      <c r="CI743" s="189">
        <f t="shared" si="387"/>
        <v>0</v>
      </c>
      <c r="CJ743" s="189">
        <f t="shared" si="388"/>
        <v>0</v>
      </c>
      <c r="CK743" s="190">
        <f t="shared" si="389"/>
        <v>0</v>
      </c>
      <c r="CL743" s="210"/>
      <c r="CM743" s="192">
        <f t="shared" si="390"/>
        <v>0</v>
      </c>
      <c r="CN743" s="215">
        <f t="shared" si="391"/>
        <v>0</v>
      </c>
      <c r="CO743" s="216">
        <f t="shared" si="392"/>
        <v>0</v>
      </c>
      <c r="CP743" s="217">
        <f t="shared" si="393"/>
        <v>0</v>
      </c>
      <c r="CR743" s="192">
        <f t="shared" si="394"/>
        <v>0</v>
      </c>
      <c r="CS743" s="215">
        <f t="shared" si="395"/>
        <v>0</v>
      </c>
      <c r="CT743" s="216">
        <f t="shared" si="396"/>
        <v>0</v>
      </c>
      <c r="CU743" s="217">
        <f t="shared" si="397"/>
        <v>0</v>
      </c>
      <c r="CW743" s="192">
        <f t="shared" si="398"/>
        <v>0</v>
      </c>
      <c r="CX743" s="215">
        <f t="shared" si="399"/>
        <v>0</v>
      </c>
      <c r="CY743" s="216">
        <f t="shared" si="400"/>
        <v>0</v>
      </c>
      <c r="CZ743" s="217">
        <f t="shared" si="401"/>
        <v>0</v>
      </c>
      <c r="DB743" s="197">
        <f t="shared" si="402"/>
        <v>0</v>
      </c>
      <c r="DC743" s="19" t="str">
        <f t="shared" si="403"/>
        <v/>
      </c>
      <c r="DD743" s="197">
        <f t="shared" si="404"/>
        <v>0</v>
      </c>
      <c r="DE743"/>
      <c r="DF743" s="197">
        <f t="shared" si="405"/>
        <v>0</v>
      </c>
      <c r="DG743" s="19" t="str">
        <f t="shared" si="406"/>
        <v/>
      </c>
      <c r="DH743" s="197">
        <f t="shared" si="407"/>
        <v>0</v>
      </c>
      <c r="DJ743" s="197">
        <f t="shared" si="408"/>
        <v>0</v>
      </c>
      <c r="DK743" s="19" t="str">
        <f t="shared" si="409"/>
        <v/>
      </c>
      <c r="DL743" s="197">
        <f t="shared" si="410"/>
        <v>0</v>
      </c>
    </row>
    <row r="744" spans="1:116" ht="15" customHeight="1" thickBot="1">
      <c r="A744" s="41"/>
      <c r="B744" s="30"/>
      <c r="C744" s="64" t="s">
        <v>173</v>
      </c>
      <c r="D744" s="354" t="str">
        <f t="shared" si="340"/>
        <v/>
      </c>
      <c r="E744" s="355"/>
      <c r="F744" s="355"/>
      <c r="G744" s="355"/>
      <c r="H744" s="355"/>
      <c r="I744" s="355"/>
      <c r="J744" s="355"/>
      <c r="K744" s="355"/>
      <c r="L744" s="355"/>
      <c r="M744" s="355"/>
      <c r="N744" s="355"/>
      <c r="O744" s="356"/>
      <c r="P744" s="261" t="str">
        <f t="shared" si="341"/>
        <v/>
      </c>
      <c r="Q744" s="261" t="str">
        <f t="shared" si="342"/>
        <v/>
      </c>
      <c r="R744" s="261" t="str">
        <f t="shared" si="343"/>
        <v/>
      </c>
      <c r="S744" s="2"/>
      <c r="T744" s="2"/>
      <c r="U744" s="2"/>
      <c r="V744" s="2"/>
      <c r="W744" s="2"/>
      <c r="X744" s="2"/>
      <c r="Y744" s="2"/>
      <c r="Z744" s="2"/>
      <c r="AA744" s="2"/>
      <c r="AB744" s="2"/>
      <c r="AC744" s="2"/>
      <c r="AD744" s="2"/>
      <c r="AG744" s="197">
        <f t="shared" si="344"/>
        <v>33</v>
      </c>
      <c r="AH744" s="210">
        <f t="shared" si="345"/>
        <v>0</v>
      </c>
      <c r="AJ744" s="188">
        <f t="shared" si="346"/>
        <v>0</v>
      </c>
      <c r="AK744" s="189">
        <f t="shared" si="347"/>
        <v>0</v>
      </c>
      <c r="AL744" s="189">
        <f t="shared" si="348"/>
        <v>0</v>
      </c>
      <c r="AM744" s="190">
        <f t="shared" si="349"/>
        <v>0</v>
      </c>
      <c r="AN744" s="210"/>
      <c r="AO744" s="188">
        <f t="shared" si="350"/>
        <v>0</v>
      </c>
      <c r="AP744" s="189">
        <f t="shared" si="351"/>
        <v>0</v>
      </c>
      <c r="AQ744" s="189">
        <f t="shared" si="352"/>
        <v>0</v>
      </c>
      <c r="AR744" s="190">
        <f t="shared" si="353"/>
        <v>0</v>
      </c>
      <c r="AT744" s="188">
        <f t="shared" si="354"/>
        <v>0</v>
      </c>
      <c r="AU744" s="189">
        <f t="shared" si="355"/>
        <v>0</v>
      </c>
      <c r="AV744" s="189">
        <f t="shared" si="356"/>
        <v>0</v>
      </c>
      <c r="AW744" s="190">
        <f t="shared" si="357"/>
        <v>0</v>
      </c>
      <c r="AY744" s="188">
        <f t="shared" si="358"/>
        <v>0</v>
      </c>
      <c r="AZ744" s="189">
        <f t="shared" si="359"/>
        <v>0</v>
      </c>
      <c r="BA744" s="189">
        <f t="shared" si="360"/>
        <v>0</v>
      </c>
      <c r="BB744" s="190">
        <f t="shared" si="361"/>
        <v>0</v>
      </c>
      <c r="BD744" s="188">
        <f t="shared" si="362"/>
        <v>0</v>
      </c>
      <c r="BE744" s="189">
        <f t="shared" si="363"/>
        <v>0</v>
      </c>
      <c r="BF744" s="189">
        <f t="shared" si="364"/>
        <v>0</v>
      </c>
      <c r="BG744" s="190">
        <f t="shared" si="365"/>
        <v>0</v>
      </c>
      <c r="BH744" s="210"/>
      <c r="BI744" s="188">
        <f t="shared" si="366"/>
        <v>0</v>
      </c>
      <c r="BJ744" s="189">
        <f t="shared" si="367"/>
        <v>0</v>
      </c>
      <c r="BK744" s="189">
        <f t="shared" si="368"/>
        <v>0</v>
      </c>
      <c r="BL744" s="190">
        <f t="shared" si="369"/>
        <v>0</v>
      </c>
      <c r="BM744" s="210"/>
      <c r="BN744" s="188">
        <f t="shared" si="370"/>
        <v>0</v>
      </c>
      <c r="BO744" s="189">
        <f t="shared" si="371"/>
        <v>0</v>
      </c>
      <c r="BP744" s="189">
        <f t="shared" si="372"/>
        <v>0</v>
      </c>
      <c r="BQ744" s="190">
        <f t="shared" si="373"/>
        <v>0</v>
      </c>
      <c r="BR744" s="210"/>
      <c r="BS744" s="188">
        <f t="shared" si="374"/>
        <v>0</v>
      </c>
      <c r="BT744" s="189">
        <f t="shared" si="375"/>
        <v>0</v>
      </c>
      <c r="BU744" s="189">
        <f t="shared" si="376"/>
        <v>0</v>
      </c>
      <c r="BV744" s="190">
        <f t="shared" si="377"/>
        <v>0</v>
      </c>
      <c r="BW744" s="210"/>
      <c r="BX744" s="188">
        <f t="shared" si="378"/>
        <v>0</v>
      </c>
      <c r="BY744" s="189">
        <f t="shared" si="379"/>
        <v>0</v>
      </c>
      <c r="BZ744" s="189">
        <f t="shared" si="380"/>
        <v>0</v>
      </c>
      <c r="CA744" s="190">
        <f t="shared" si="381"/>
        <v>0</v>
      </c>
      <c r="CB744" s="210"/>
      <c r="CC744" s="188">
        <f t="shared" si="382"/>
        <v>0</v>
      </c>
      <c r="CD744" s="189">
        <f t="shared" si="383"/>
        <v>0</v>
      </c>
      <c r="CE744" s="189">
        <f t="shared" si="384"/>
        <v>0</v>
      </c>
      <c r="CF744" s="190">
        <f t="shared" si="385"/>
        <v>0</v>
      </c>
      <c r="CG744" s="210"/>
      <c r="CH744" s="188">
        <f t="shared" si="386"/>
        <v>0</v>
      </c>
      <c r="CI744" s="189">
        <f t="shared" si="387"/>
        <v>0</v>
      </c>
      <c r="CJ744" s="189">
        <f t="shared" si="388"/>
        <v>0</v>
      </c>
      <c r="CK744" s="190">
        <f t="shared" si="389"/>
        <v>0</v>
      </c>
      <c r="CL744" s="210"/>
      <c r="CM744" s="192">
        <f t="shared" si="390"/>
        <v>0</v>
      </c>
      <c r="CN744" s="215">
        <f t="shared" si="391"/>
        <v>0</v>
      </c>
      <c r="CO744" s="216">
        <f t="shared" si="392"/>
        <v>0</v>
      </c>
      <c r="CP744" s="217">
        <f t="shared" si="393"/>
        <v>0</v>
      </c>
      <c r="CR744" s="192">
        <f t="shared" si="394"/>
        <v>0</v>
      </c>
      <c r="CS744" s="215">
        <f t="shared" si="395"/>
        <v>0</v>
      </c>
      <c r="CT744" s="216">
        <f t="shared" si="396"/>
        <v>0</v>
      </c>
      <c r="CU744" s="217">
        <f t="shared" si="397"/>
        <v>0</v>
      </c>
      <c r="CW744" s="192">
        <f t="shared" si="398"/>
        <v>0</v>
      </c>
      <c r="CX744" s="215">
        <f t="shared" si="399"/>
        <v>0</v>
      </c>
      <c r="CY744" s="216">
        <f t="shared" si="400"/>
        <v>0</v>
      </c>
      <c r="CZ744" s="217">
        <f t="shared" si="401"/>
        <v>0</v>
      </c>
      <c r="DB744" s="197">
        <f t="shared" si="402"/>
        <v>0</v>
      </c>
      <c r="DC744" s="19" t="str">
        <f t="shared" si="403"/>
        <v/>
      </c>
      <c r="DD744" s="197">
        <f t="shared" si="404"/>
        <v>0</v>
      </c>
      <c r="DE744"/>
      <c r="DF744" s="197">
        <f t="shared" si="405"/>
        <v>0</v>
      </c>
      <c r="DG744" s="19" t="str">
        <f t="shared" si="406"/>
        <v/>
      </c>
      <c r="DH744" s="197">
        <f t="shared" si="407"/>
        <v>0</v>
      </c>
      <c r="DJ744" s="197">
        <f t="shared" si="408"/>
        <v>0</v>
      </c>
      <c r="DK744" s="19" t="str">
        <f t="shared" si="409"/>
        <v/>
      </c>
      <c r="DL744" s="197">
        <f t="shared" si="410"/>
        <v>0</v>
      </c>
    </row>
    <row r="745" spans="1:116" ht="15" customHeight="1" thickBot="1">
      <c r="A745" s="41"/>
      <c r="B745" s="30"/>
      <c r="C745" s="64" t="s">
        <v>174</v>
      </c>
      <c r="D745" s="354" t="str">
        <f t="shared" si="340"/>
        <v/>
      </c>
      <c r="E745" s="355"/>
      <c r="F745" s="355"/>
      <c r="G745" s="355"/>
      <c r="H745" s="355"/>
      <c r="I745" s="355"/>
      <c r="J745" s="355"/>
      <c r="K745" s="355"/>
      <c r="L745" s="355"/>
      <c r="M745" s="355"/>
      <c r="N745" s="355"/>
      <c r="O745" s="356"/>
      <c r="P745" s="261" t="str">
        <f t="shared" si="341"/>
        <v/>
      </c>
      <c r="Q745" s="261" t="str">
        <f t="shared" si="342"/>
        <v/>
      </c>
      <c r="R745" s="261" t="str">
        <f t="shared" si="343"/>
        <v/>
      </c>
      <c r="S745" s="2"/>
      <c r="T745" s="2"/>
      <c r="U745" s="2"/>
      <c r="V745" s="2"/>
      <c r="W745" s="2"/>
      <c r="X745" s="2"/>
      <c r="Y745" s="2"/>
      <c r="Z745" s="2"/>
      <c r="AA745" s="2"/>
      <c r="AB745" s="2"/>
      <c r="AC745" s="2"/>
      <c r="AD745" s="2"/>
      <c r="AG745" s="197">
        <f t="shared" si="344"/>
        <v>33</v>
      </c>
      <c r="AH745" s="210">
        <f t="shared" si="345"/>
        <v>0</v>
      </c>
      <c r="AJ745" s="188">
        <f t="shared" si="346"/>
        <v>0</v>
      </c>
      <c r="AK745" s="189">
        <f t="shared" si="347"/>
        <v>0</v>
      </c>
      <c r="AL745" s="189">
        <f t="shared" si="348"/>
        <v>0</v>
      </c>
      <c r="AM745" s="190">
        <f t="shared" si="349"/>
        <v>0</v>
      </c>
      <c r="AN745" s="210"/>
      <c r="AO745" s="188">
        <f t="shared" si="350"/>
        <v>0</v>
      </c>
      <c r="AP745" s="189">
        <f t="shared" si="351"/>
        <v>0</v>
      </c>
      <c r="AQ745" s="189">
        <f t="shared" si="352"/>
        <v>0</v>
      </c>
      <c r="AR745" s="190">
        <f t="shared" si="353"/>
        <v>0</v>
      </c>
      <c r="AT745" s="188">
        <f t="shared" si="354"/>
        <v>0</v>
      </c>
      <c r="AU745" s="189">
        <f t="shared" si="355"/>
        <v>0</v>
      </c>
      <c r="AV745" s="189">
        <f t="shared" si="356"/>
        <v>0</v>
      </c>
      <c r="AW745" s="190">
        <f t="shared" si="357"/>
        <v>0</v>
      </c>
      <c r="AY745" s="188">
        <f t="shared" si="358"/>
        <v>0</v>
      </c>
      <c r="AZ745" s="189">
        <f t="shared" si="359"/>
        <v>0</v>
      </c>
      <c r="BA745" s="189">
        <f t="shared" si="360"/>
        <v>0</v>
      </c>
      <c r="BB745" s="190">
        <f t="shared" si="361"/>
        <v>0</v>
      </c>
      <c r="BD745" s="188">
        <f t="shared" si="362"/>
        <v>0</v>
      </c>
      <c r="BE745" s="189">
        <f t="shared" si="363"/>
        <v>0</v>
      </c>
      <c r="BF745" s="189">
        <f t="shared" si="364"/>
        <v>0</v>
      </c>
      <c r="BG745" s="190">
        <f t="shared" si="365"/>
        <v>0</v>
      </c>
      <c r="BH745" s="210"/>
      <c r="BI745" s="188">
        <f t="shared" si="366"/>
        <v>0</v>
      </c>
      <c r="BJ745" s="189">
        <f t="shared" si="367"/>
        <v>0</v>
      </c>
      <c r="BK745" s="189">
        <f t="shared" si="368"/>
        <v>0</v>
      </c>
      <c r="BL745" s="190">
        <f t="shared" si="369"/>
        <v>0</v>
      </c>
      <c r="BM745" s="210"/>
      <c r="BN745" s="188">
        <f t="shared" si="370"/>
        <v>0</v>
      </c>
      <c r="BO745" s="189">
        <f t="shared" si="371"/>
        <v>0</v>
      </c>
      <c r="BP745" s="189">
        <f t="shared" si="372"/>
        <v>0</v>
      </c>
      <c r="BQ745" s="190">
        <f t="shared" si="373"/>
        <v>0</v>
      </c>
      <c r="BR745" s="210"/>
      <c r="BS745" s="188">
        <f t="shared" si="374"/>
        <v>0</v>
      </c>
      <c r="BT745" s="189">
        <f t="shared" si="375"/>
        <v>0</v>
      </c>
      <c r="BU745" s="189">
        <f t="shared" si="376"/>
        <v>0</v>
      </c>
      <c r="BV745" s="190">
        <f t="shared" si="377"/>
        <v>0</v>
      </c>
      <c r="BW745" s="210"/>
      <c r="BX745" s="188">
        <f t="shared" si="378"/>
        <v>0</v>
      </c>
      <c r="BY745" s="189">
        <f t="shared" si="379"/>
        <v>0</v>
      </c>
      <c r="BZ745" s="189">
        <f t="shared" si="380"/>
        <v>0</v>
      </c>
      <c r="CA745" s="190">
        <f t="shared" si="381"/>
        <v>0</v>
      </c>
      <c r="CB745" s="210"/>
      <c r="CC745" s="188">
        <f t="shared" si="382"/>
        <v>0</v>
      </c>
      <c r="CD745" s="189">
        <f t="shared" si="383"/>
        <v>0</v>
      </c>
      <c r="CE745" s="189">
        <f t="shared" si="384"/>
        <v>0</v>
      </c>
      <c r="CF745" s="190">
        <f t="shared" si="385"/>
        <v>0</v>
      </c>
      <c r="CG745" s="210"/>
      <c r="CH745" s="188">
        <f t="shared" si="386"/>
        <v>0</v>
      </c>
      <c r="CI745" s="189">
        <f t="shared" si="387"/>
        <v>0</v>
      </c>
      <c r="CJ745" s="189">
        <f t="shared" si="388"/>
        <v>0</v>
      </c>
      <c r="CK745" s="190">
        <f t="shared" si="389"/>
        <v>0</v>
      </c>
      <c r="CL745" s="210"/>
      <c r="CM745" s="192">
        <f t="shared" si="390"/>
        <v>0</v>
      </c>
      <c r="CN745" s="215">
        <f t="shared" si="391"/>
        <v>0</v>
      </c>
      <c r="CO745" s="216">
        <f t="shared" si="392"/>
        <v>0</v>
      </c>
      <c r="CP745" s="217">
        <f t="shared" si="393"/>
        <v>0</v>
      </c>
      <c r="CR745" s="192">
        <f t="shared" si="394"/>
        <v>0</v>
      </c>
      <c r="CS745" s="215">
        <f t="shared" si="395"/>
        <v>0</v>
      </c>
      <c r="CT745" s="216">
        <f t="shared" si="396"/>
        <v>0</v>
      </c>
      <c r="CU745" s="217">
        <f t="shared" si="397"/>
        <v>0</v>
      </c>
      <c r="CW745" s="192">
        <f t="shared" si="398"/>
        <v>0</v>
      </c>
      <c r="CX745" s="215">
        <f t="shared" si="399"/>
        <v>0</v>
      </c>
      <c r="CY745" s="216">
        <f t="shared" si="400"/>
        <v>0</v>
      </c>
      <c r="CZ745" s="217">
        <f t="shared" si="401"/>
        <v>0</v>
      </c>
      <c r="DB745" s="197">
        <f t="shared" si="402"/>
        <v>0</v>
      </c>
      <c r="DC745" s="19" t="str">
        <f t="shared" si="403"/>
        <v/>
      </c>
      <c r="DD745" s="197">
        <f t="shared" si="404"/>
        <v>0</v>
      </c>
      <c r="DE745"/>
      <c r="DF745" s="197">
        <f t="shared" si="405"/>
        <v>0</v>
      </c>
      <c r="DG745" s="19" t="str">
        <f t="shared" si="406"/>
        <v/>
      </c>
      <c r="DH745" s="197">
        <f t="shared" si="407"/>
        <v>0</v>
      </c>
      <c r="DJ745" s="197">
        <f t="shared" si="408"/>
        <v>0</v>
      </c>
      <c r="DK745" s="19" t="str">
        <f t="shared" si="409"/>
        <v/>
      </c>
      <c r="DL745" s="197">
        <f t="shared" si="410"/>
        <v>0</v>
      </c>
    </row>
    <row r="746" spans="1:116" ht="15" customHeight="1" thickBot="1">
      <c r="A746" s="41"/>
      <c r="B746" s="30"/>
      <c r="C746" s="64" t="s">
        <v>175</v>
      </c>
      <c r="D746" s="354" t="str">
        <f t="shared" si="340"/>
        <v/>
      </c>
      <c r="E746" s="355"/>
      <c r="F746" s="355"/>
      <c r="G746" s="355"/>
      <c r="H746" s="355"/>
      <c r="I746" s="355"/>
      <c r="J746" s="355"/>
      <c r="K746" s="355"/>
      <c r="L746" s="355"/>
      <c r="M746" s="355"/>
      <c r="N746" s="355"/>
      <c r="O746" s="356"/>
      <c r="P746" s="261" t="str">
        <f t="shared" si="341"/>
        <v/>
      </c>
      <c r="Q746" s="261" t="str">
        <f t="shared" si="342"/>
        <v/>
      </c>
      <c r="R746" s="261" t="str">
        <f t="shared" si="343"/>
        <v/>
      </c>
      <c r="S746" s="2"/>
      <c r="T746" s="2"/>
      <c r="U746" s="2"/>
      <c r="V746" s="2"/>
      <c r="W746" s="2"/>
      <c r="X746" s="2"/>
      <c r="Y746" s="2"/>
      <c r="Z746" s="2"/>
      <c r="AA746" s="2"/>
      <c r="AB746" s="2"/>
      <c r="AC746" s="2"/>
      <c r="AD746" s="2"/>
      <c r="AG746" s="197">
        <f t="shared" si="344"/>
        <v>33</v>
      </c>
      <c r="AH746" s="210">
        <f t="shared" si="345"/>
        <v>0</v>
      </c>
      <c r="AJ746" s="188">
        <f t="shared" si="346"/>
        <v>0</v>
      </c>
      <c r="AK746" s="189">
        <f t="shared" si="347"/>
        <v>0</v>
      </c>
      <c r="AL746" s="189">
        <f t="shared" si="348"/>
        <v>0</v>
      </c>
      <c r="AM746" s="190">
        <f t="shared" si="349"/>
        <v>0</v>
      </c>
      <c r="AN746" s="210"/>
      <c r="AO746" s="188">
        <f t="shared" si="350"/>
        <v>0</v>
      </c>
      <c r="AP746" s="189">
        <f t="shared" si="351"/>
        <v>0</v>
      </c>
      <c r="AQ746" s="189">
        <f t="shared" si="352"/>
        <v>0</v>
      </c>
      <c r="AR746" s="190">
        <f t="shared" si="353"/>
        <v>0</v>
      </c>
      <c r="AT746" s="188">
        <f t="shared" si="354"/>
        <v>0</v>
      </c>
      <c r="AU746" s="189">
        <f t="shared" si="355"/>
        <v>0</v>
      </c>
      <c r="AV746" s="189">
        <f t="shared" si="356"/>
        <v>0</v>
      </c>
      <c r="AW746" s="190">
        <f t="shared" si="357"/>
        <v>0</v>
      </c>
      <c r="AY746" s="188">
        <f t="shared" si="358"/>
        <v>0</v>
      </c>
      <c r="AZ746" s="189">
        <f t="shared" si="359"/>
        <v>0</v>
      </c>
      <c r="BA746" s="189">
        <f t="shared" si="360"/>
        <v>0</v>
      </c>
      <c r="BB746" s="190">
        <f t="shared" si="361"/>
        <v>0</v>
      </c>
      <c r="BD746" s="188">
        <f t="shared" si="362"/>
        <v>0</v>
      </c>
      <c r="BE746" s="189">
        <f t="shared" si="363"/>
        <v>0</v>
      </c>
      <c r="BF746" s="189">
        <f t="shared" si="364"/>
        <v>0</v>
      </c>
      <c r="BG746" s="190">
        <f t="shared" si="365"/>
        <v>0</v>
      </c>
      <c r="BH746" s="210"/>
      <c r="BI746" s="188">
        <f t="shared" si="366"/>
        <v>0</v>
      </c>
      <c r="BJ746" s="189">
        <f t="shared" si="367"/>
        <v>0</v>
      </c>
      <c r="BK746" s="189">
        <f t="shared" si="368"/>
        <v>0</v>
      </c>
      <c r="BL746" s="190">
        <f t="shared" si="369"/>
        <v>0</v>
      </c>
      <c r="BM746" s="210"/>
      <c r="BN746" s="188">
        <f t="shared" si="370"/>
        <v>0</v>
      </c>
      <c r="BO746" s="189">
        <f t="shared" si="371"/>
        <v>0</v>
      </c>
      <c r="BP746" s="189">
        <f t="shared" si="372"/>
        <v>0</v>
      </c>
      <c r="BQ746" s="190">
        <f t="shared" si="373"/>
        <v>0</v>
      </c>
      <c r="BR746" s="210"/>
      <c r="BS746" s="188">
        <f t="shared" si="374"/>
        <v>0</v>
      </c>
      <c r="BT746" s="189">
        <f t="shared" si="375"/>
        <v>0</v>
      </c>
      <c r="BU746" s="189">
        <f t="shared" si="376"/>
        <v>0</v>
      </c>
      <c r="BV746" s="190">
        <f t="shared" si="377"/>
        <v>0</v>
      </c>
      <c r="BW746" s="210"/>
      <c r="BX746" s="188">
        <f t="shared" si="378"/>
        <v>0</v>
      </c>
      <c r="BY746" s="189">
        <f t="shared" si="379"/>
        <v>0</v>
      </c>
      <c r="BZ746" s="189">
        <f t="shared" si="380"/>
        <v>0</v>
      </c>
      <c r="CA746" s="190">
        <f t="shared" si="381"/>
        <v>0</v>
      </c>
      <c r="CB746" s="210"/>
      <c r="CC746" s="188">
        <f t="shared" si="382"/>
        <v>0</v>
      </c>
      <c r="CD746" s="189">
        <f t="shared" si="383"/>
        <v>0</v>
      </c>
      <c r="CE746" s="189">
        <f t="shared" si="384"/>
        <v>0</v>
      </c>
      <c r="CF746" s="190">
        <f t="shared" si="385"/>
        <v>0</v>
      </c>
      <c r="CG746" s="210"/>
      <c r="CH746" s="188">
        <f t="shared" si="386"/>
        <v>0</v>
      </c>
      <c r="CI746" s="189">
        <f t="shared" si="387"/>
        <v>0</v>
      </c>
      <c r="CJ746" s="189">
        <f t="shared" si="388"/>
        <v>0</v>
      </c>
      <c r="CK746" s="190">
        <f t="shared" si="389"/>
        <v>0</v>
      </c>
      <c r="CL746" s="210"/>
      <c r="CM746" s="192">
        <f t="shared" si="390"/>
        <v>0</v>
      </c>
      <c r="CN746" s="215">
        <f t="shared" si="391"/>
        <v>0</v>
      </c>
      <c r="CO746" s="216">
        <f t="shared" si="392"/>
        <v>0</v>
      </c>
      <c r="CP746" s="217">
        <f t="shared" si="393"/>
        <v>0</v>
      </c>
      <c r="CR746" s="192">
        <f t="shared" si="394"/>
        <v>0</v>
      </c>
      <c r="CS746" s="215">
        <f t="shared" si="395"/>
        <v>0</v>
      </c>
      <c r="CT746" s="216">
        <f t="shared" si="396"/>
        <v>0</v>
      </c>
      <c r="CU746" s="217">
        <f t="shared" si="397"/>
        <v>0</v>
      </c>
      <c r="CW746" s="192">
        <f t="shared" si="398"/>
        <v>0</v>
      </c>
      <c r="CX746" s="215">
        <f t="shared" si="399"/>
        <v>0</v>
      </c>
      <c r="CY746" s="216">
        <f t="shared" si="400"/>
        <v>0</v>
      </c>
      <c r="CZ746" s="217">
        <f t="shared" si="401"/>
        <v>0</v>
      </c>
      <c r="DB746" s="197">
        <f t="shared" si="402"/>
        <v>0</v>
      </c>
      <c r="DC746" s="19" t="str">
        <f t="shared" si="403"/>
        <v/>
      </c>
      <c r="DD746" s="197">
        <f t="shared" si="404"/>
        <v>0</v>
      </c>
      <c r="DE746"/>
      <c r="DF746" s="197">
        <f t="shared" si="405"/>
        <v>0</v>
      </c>
      <c r="DG746" s="19" t="str">
        <f t="shared" si="406"/>
        <v/>
      </c>
      <c r="DH746" s="197">
        <f t="shared" si="407"/>
        <v>0</v>
      </c>
      <c r="DJ746" s="197">
        <f t="shared" si="408"/>
        <v>0</v>
      </c>
      <c r="DK746" s="19" t="str">
        <f t="shared" si="409"/>
        <v/>
      </c>
      <c r="DL746" s="197">
        <f t="shared" si="410"/>
        <v>0</v>
      </c>
    </row>
    <row r="747" spans="1:116" ht="15" customHeight="1" thickBot="1">
      <c r="A747" s="41"/>
      <c r="B747" s="30"/>
      <c r="C747" s="64" t="s">
        <v>176</v>
      </c>
      <c r="D747" s="354" t="str">
        <f t="shared" si="340"/>
        <v/>
      </c>
      <c r="E747" s="355"/>
      <c r="F747" s="355"/>
      <c r="G747" s="355"/>
      <c r="H747" s="355"/>
      <c r="I747" s="355"/>
      <c r="J747" s="355"/>
      <c r="K747" s="355"/>
      <c r="L747" s="355"/>
      <c r="M747" s="355"/>
      <c r="N747" s="355"/>
      <c r="O747" s="356"/>
      <c r="P747" s="261" t="str">
        <f t="shared" si="341"/>
        <v/>
      </c>
      <c r="Q747" s="261" t="str">
        <f t="shared" si="342"/>
        <v/>
      </c>
      <c r="R747" s="261" t="str">
        <f t="shared" si="343"/>
        <v/>
      </c>
      <c r="S747" s="2"/>
      <c r="T747" s="2"/>
      <c r="U747" s="2"/>
      <c r="V747" s="2"/>
      <c r="W747" s="2"/>
      <c r="X747" s="2"/>
      <c r="Y747" s="2"/>
      <c r="Z747" s="2"/>
      <c r="AA747" s="2"/>
      <c r="AB747" s="2"/>
      <c r="AC747" s="2"/>
      <c r="AD747" s="2"/>
      <c r="AG747" s="197">
        <f t="shared" si="344"/>
        <v>33</v>
      </c>
      <c r="AH747" s="210">
        <f t="shared" si="345"/>
        <v>0</v>
      </c>
      <c r="AJ747" s="188">
        <f t="shared" si="346"/>
        <v>0</v>
      </c>
      <c r="AK747" s="189">
        <f t="shared" si="347"/>
        <v>0</v>
      </c>
      <c r="AL747" s="189">
        <f t="shared" si="348"/>
        <v>0</v>
      </c>
      <c r="AM747" s="190">
        <f t="shared" si="349"/>
        <v>0</v>
      </c>
      <c r="AN747" s="210"/>
      <c r="AO747" s="188">
        <f t="shared" si="350"/>
        <v>0</v>
      </c>
      <c r="AP747" s="189">
        <f t="shared" si="351"/>
        <v>0</v>
      </c>
      <c r="AQ747" s="189">
        <f t="shared" si="352"/>
        <v>0</v>
      </c>
      <c r="AR747" s="190">
        <f t="shared" si="353"/>
        <v>0</v>
      </c>
      <c r="AT747" s="188">
        <f t="shared" si="354"/>
        <v>0</v>
      </c>
      <c r="AU747" s="189">
        <f t="shared" si="355"/>
        <v>0</v>
      </c>
      <c r="AV747" s="189">
        <f t="shared" si="356"/>
        <v>0</v>
      </c>
      <c r="AW747" s="190">
        <f t="shared" si="357"/>
        <v>0</v>
      </c>
      <c r="AY747" s="188">
        <f t="shared" si="358"/>
        <v>0</v>
      </c>
      <c r="AZ747" s="189">
        <f t="shared" si="359"/>
        <v>0</v>
      </c>
      <c r="BA747" s="189">
        <f t="shared" si="360"/>
        <v>0</v>
      </c>
      <c r="BB747" s="190">
        <f t="shared" si="361"/>
        <v>0</v>
      </c>
      <c r="BD747" s="188">
        <f t="shared" si="362"/>
        <v>0</v>
      </c>
      <c r="BE747" s="189">
        <f t="shared" si="363"/>
        <v>0</v>
      </c>
      <c r="BF747" s="189">
        <f t="shared" si="364"/>
        <v>0</v>
      </c>
      <c r="BG747" s="190">
        <f t="shared" si="365"/>
        <v>0</v>
      </c>
      <c r="BH747" s="210"/>
      <c r="BI747" s="188">
        <f t="shared" si="366"/>
        <v>0</v>
      </c>
      <c r="BJ747" s="189">
        <f t="shared" si="367"/>
        <v>0</v>
      </c>
      <c r="BK747" s="189">
        <f t="shared" si="368"/>
        <v>0</v>
      </c>
      <c r="BL747" s="190">
        <f t="shared" si="369"/>
        <v>0</v>
      </c>
      <c r="BM747" s="210"/>
      <c r="BN747" s="188">
        <f t="shared" si="370"/>
        <v>0</v>
      </c>
      <c r="BO747" s="189">
        <f t="shared" si="371"/>
        <v>0</v>
      </c>
      <c r="BP747" s="189">
        <f t="shared" si="372"/>
        <v>0</v>
      </c>
      <c r="BQ747" s="190">
        <f t="shared" si="373"/>
        <v>0</v>
      </c>
      <c r="BR747" s="210"/>
      <c r="BS747" s="188">
        <f t="shared" si="374"/>
        <v>0</v>
      </c>
      <c r="BT747" s="189">
        <f t="shared" si="375"/>
        <v>0</v>
      </c>
      <c r="BU747" s="189">
        <f t="shared" si="376"/>
        <v>0</v>
      </c>
      <c r="BV747" s="190">
        <f t="shared" si="377"/>
        <v>0</v>
      </c>
      <c r="BW747" s="210"/>
      <c r="BX747" s="188">
        <f t="shared" si="378"/>
        <v>0</v>
      </c>
      <c r="BY747" s="189">
        <f t="shared" si="379"/>
        <v>0</v>
      </c>
      <c r="BZ747" s="189">
        <f t="shared" si="380"/>
        <v>0</v>
      </c>
      <c r="CA747" s="190">
        <f t="shared" si="381"/>
        <v>0</v>
      </c>
      <c r="CB747" s="210"/>
      <c r="CC747" s="188">
        <f t="shared" si="382"/>
        <v>0</v>
      </c>
      <c r="CD747" s="189">
        <f t="shared" si="383"/>
        <v>0</v>
      </c>
      <c r="CE747" s="189">
        <f t="shared" si="384"/>
        <v>0</v>
      </c>
      <c r="CF747" s="190">
        <f t="shared" si="385"/>
        <v>0</v>
      </c>
      <c r="CG747" s="210"/>
      <c r="CH747" s="188">
        <f t="shared" si="386"/>
        <v>0</v>
      </c>
      <c r="CI747" s="189">
        <f t="shared" si="387"/>
        <v>0</v>
      </c>
      <c r="CJ747" s="189">
        <f t="shared" si="388"/>
        <v>0</v>
      </c>
      <c r="CK747" s="190">
        <f t="shared" si="389"/>
        <v>0</v>
      </c>
      <c r="CL747" s="210"/>
      <c r="CM747" s="192">
        <f t="shared" si="390"/>
        <v>0</v>
      </c>
      <c r="CN747" s="215">
        <f t="shared" si="391"/>
        <v>0</v>
      </c>
      <c r="CO747" s="216">
        <f t="shared" si="392"/>
        <v>0</v>
      </c>
      <c r="CP747" s="217">
        <f t="shared" si="393"/>
        <v>0</v>
      </c>
      <c r="CR747" s="192">
        <f t="shared" si="394"/>
        <v>0</v>
      </c>
      <c r="CS747" s="215">
        <f t="shared" si="395"/>
        <v>0</v>
      </c>
      <c r="CT747" s="216">
        <f t="shared" si="396"/>
        <v>0</v>
      </c>
      <c r="CU747" s="217">
        <f t="shared" si="397"/>
        <v>0</v>
      </c>
      <c r="CW747" s="192">
        <f t="shared" si="398"/>
        <v>0</v>
      </c>
      <c r="CX747" s="215">
        <f t="shared" si="399"/>
        <v>0</v>
      </c>
      <c r="CY747" s="216">
        <f t="shared" si="400"/>
        <v>0</v>
      </c>
      <c r="CZ747" s="217">
        <f t="shared" si="401"/>
        <v>0</v>
      </c>
      <c r="DB747" s="197">
        <f t="shared" si="402"/>
        <v>0</v>
      </c>
      <c r="DC747" s="19" t="str">
        <f t="shared" si="403"/>
        <v/>
      </c>
      <c r="DD747" s="197">
        <f t="shared" si="404"/>
        <v>0</v>
      </c>
      <c r="DE747"/>
      <c r="DF747" s="197">
        <f t="shared" si="405"/>
        <v>0</v>
      </c>
      <c r="DG747" s="19" t="str">
        <f t="shared" si="406"/>
        <v/>
      </c>
      <c r="DH747" s="197">
        <f t="shared" si="407"/>
        <v>0</v>
      </c>
      <c r="DJ747" s="197">
        <f t="shared" si="408"/>
        <v>0</v>
      </c>
      <c r="DK747" s="19" t="str">
        <f t="shared" si="409"/>
        <v/>
      </c>
      <c r="DL747" s="197">
        <f t="shared" si="410"/>
        <v>0</v>
      </c>
    </row>
    <row r="748" spans="1:116" ht="15" customHeight="1" thickBot="1">
      <c r="A748" s="41"/>
      <c r="B748" s="30"/>
      <c r="C748" s="64" t="s">
        <v>177</v>
      </c>
      <c r="D748" s="354" t="str">
        <f t="shared" si="340"/>
        <v/>
      </c>
      <c r="E748" s="355"/>
      <c r="F748" s="355"/>
      <c r="G748" s="355"/>
      <c r="H748" s="355"/>
      <c r="I748" s="355"/>
      <c r="J748" s="355"/>
      <c r="K748" s="355"/>
      <c r="L748" s="355"/>
      <c r="M748" s="355"/>
      <c r="N748" s="355"/>
      <c r="O748" s="356"/>
      <c r="P748" s="261" t="str">
        <f t="shared" si="341"/>
        <v/>
      </c>
      <c r="Q748" s="261" t="str">
        <f t="shared" si="342"/>
        <v/>
      </c>
      <c r="R748" s="261" t="str">
        <f t="shared" si="343"/>
        <v/>
      </c>
      <c r="S748" s="2"/>
      <c r="T748" s="2"/>
      <c r="U748" s="2"/>
      <c r="V748" s="2"/>
      <c r="W748" s="2"/>
      <c r="X748" s="2"/>
      <c r="Y748" s="2"/>
      <c r="Z748" s="2"/>
      <c r="AA748" s="2"/>
      <c r="AB748" s="2"/>
      <c r="AC748" s="2"/>
      <c r="AD748" s="2"/>
      <c r="AG748" s="197">
        <f t="shared" si="344"/>
        <v>33</v>
      </c>
      <c r="AH748" s="210">
        <f t="shared" si="345"/>
        <v>0</v>
      </c>
      <c r="AJ748" s="188">
        <f t="shared" si="346"/>
        <v>0</v>
      </c>
      <c r="AK748" s="189">
        <f t="shared" si="347"/>
        <v>0</v>
      </c>
      <c r="AL748" s="189">
        <f t="shared" si="348"/>
        <v>0</v>
      </c>
      <c r="AM748" s="190">
        <f t="shared" si="349"/>
        <v>0</v>
      </c>
      <c r="AN748" s="210"/>
      <c r="AO748" s="188">
        <f t="shared" si="350"/>
        <v>0</v>
      </c>
      <c r="AP748" s="189">
        <f t="shared" si="351"/>
        <v>0</v>
      </c>
      <c r="AQ748" s="189">
        <f t="shared" si="352"/>
        <v>0</v>
      </c>
      <c r="AR748" s="190">
        <f t="shared" si="353"/>
        <v>0</v>
      </c>
      <c r="AT748" s="188">
        <f t="shared" si="354"/>
        <v>0</v>
      </c>
      <c r="AU748" s="189">
        <f t="shared" si="355"/>
        <v>0</v>
      </c>
      <c r="AV748" s="189">
        <f t="shared" si="356"/>
        <v>0</v>
      </c>
      <c r="AW748" s="190">
        <f t="shared" si="357"/>
        <v>0</v>
      </c>
      <c r="AY748" s="188">
        <f t="shared" si="358"/>
        <v>0</v>
      </c>
      <c r="AZ748" s="189">
        <f t="shared" si="359"/>
        <v>0</v>
      </c>
      <c r="BA748" s="189">
        <f t="shared" si="360"/>
        <v>0</v>
      </c>
      <c r="BB748" s="190">
        <f t="shared" si="361"/>
        <v>0</v>
      </c>
      <c r="BD748" s="188">
        <f t="shared" si="362"/>
        <v>0</v>
      </c>
      <c r="BE748" s="189">
        <f t="shared" si="363"/>
        <v>0</v>
      </c>
      <c r="BF748" s="189">
        <f t="shared" si="364"/>
        <v>0</v>
      </c>
      <c r="BG748" s="190">
        <f t="shared" si="365"/>
        <v>0</v>
      </c>
      <c r="BH748" s="210"/>
      <c r="BI748" s="188">
        <f t="shared" si="366"/>
        <v>0</v>
      </c>
      <c r="BJ748" s="189">
        <f t="shared" si="367"/>
        <v>0</v>
      </c>
      <c r="BK748" s="189">
        <f t="shared" si="368"/>
        <v>0</v>
      </c>
      <c r="BL748" s="190">
        <f t="shared" si="369"/>
        <v>0</v>
      </c>
      <c r="BM748" s="210"/>
      <c r="BN748" s="188">
        <f t="shared" si="370"/>
        <v>0</v>
      </c>
      <c r="BO748" s="189">
        <f t="shared" si="371"/>
        <v>0</v>
      </c>
      <c r="BP748" s="189">
        <f t="shared" si="372"/>
        <v>0</v>
      </c>
      <c r="BQ748" s="190">
        <f t="shared" si="373"/>
        <v>0</v>
      </c>
      <c r="BR748" s="210"/>
      <c r="BS748" s="188">
        <f t="shared" si="374"/>
        <v>0</v>
      </c>
      <c r="BT748" s="189">
        <f t="shared" si="375"/>
        <v>0</v>
      </c>
      <c r="BU748" s="189">
        <f t="shared" si="376"/>
        <v>0</v>
      </c>
      <c r="BV748" s="190">
        <f t="shared" si="377"/>
        <v>0</v>
      </c>
      <c r="BW748" s="210"/>
      <c r="BX748" s="188">
        <f t="shared" si="378"/>
        <v>0</v>
      </c>
      <c r="BY748" s="189">
        <f t="shared" si="379"/>
        <v>0</v>
      </c>
      <c r="BZ748" s="189">
        <f t="shared" si="380"/>
        <v>0</v>
      </c>
      <c r="CA748" s="190">
        <f t="shared" si="381"/>
        <v>0</v>
      </c>
      <c r="CB748" s="210"/>
      <c r="CC748" s="188">
        <f t="shared" si="382"/>
        <v>0</v>
      </c>
      <c r="CD748" s="189">
        <f t="shared" si="383"/>
        <v>0</v>
      </c>
      <c r="CE748" s="189">
        <f t="shared" si="384"/>
        <v>0</v>
      </c>
      <c r="CF748" s="190">
        <f t="shared" si="385"/>
        <v>0</v>
      </c>
      <c r="CG748" s="210"/>
      <c r="CH748" s="188">
        <f t="shared" si="386"/>
        <v>0</v>
      </c>
      <c r="CI748" s="189">
        <f t="shared" si="387"/>
        <v>0</v>
      </c>
      <c r="CJ748" s="189">
        <f t="shared" si="388"/>
        <v>0</v>
      </c>
      <c r="CK748" s="190">
        <f t="shared" si="389"/>
        <v>0</v>
      </c>
      <c r="CL748" s="210"/>
      <c r="CM748" s="192">
        <f t="shared" si="390"/>
        <v>0</v>
      </c>
      <c r="CN748" s="215">
        <f t="shared" si="391"/>
        <v>0</v>
      </c>
      <c r="CO748" s="216">
        <f t="shared" si="392"/>
        <v>0</v>
      </c>
      <c r="CP748" s="217">
        <f t="shared" si="393"/>
        <v>0</v>
      </c>
      <c r="CR748" s="192">
        <f t="shared" si="394"/>
        <v>0</v>
      </c>
      <c r="CS748" s="215">
        <f t="shared" si="395"/>
        <v>0</v>
      </c>
      <c r="CT748" s="216">
        <f t="shared" si="396"/>
        <v>0</v>
      </c>
      <c r="CU748" s="217">
        <f t="shared" si="397"/>
        <v>0</v>
      </c>
      <c r="CW748" s="192">
        <f t="shared" si="398"/>
        <v>0</v>
      </c>
      <c r="CX748" s="215">
        <f t="shared" si="399"/>
        <v>0</v>
      </c>
      <c r="CY748" s="216">
        <f t="shared" si="400"/>
        <v>0</v>
      </c>
      <c r="CZ748" s="217">
        <f t="shared" si="401"/>
        <v>0</v>
      </c>
      <c r="DB748" s="197">
        <f t="shared" si="402"/>
        <v>0</v>
      </c>
      <c r="DC748" s="19" t="str">
        <f t="shared" si="403"/>
        <v/>
      </c>
      <c r="DD748" s="197">
        <f t="shared" si="404"/>
        <v>0</v>
      </c>
      <c r="DE748"/>
      <c r="DF748" s="197">
        <f t="shared" si="405"/>
        <v>0</v>
      </c>
      <c r="DG748" s="19" t="str">
        <f t="shared" si="406"/>
        <v/>
      </c>
      <c r="DH748" s="197">
        <f t="shared" si="407"/>
        <v>0</v>
      </c>
      <c r="DJ748" s="197">
        <f t="shared" si="408"/>
        <v>0</v>
      </c>
      <c r="DK748" s="19" t="str">
        <f t="shared" si="409"/>
        <v/>
      </c>
      <c r="DL748" s="197">
        <f t="shared" si="410"/>
        <v>0</v>
      </c>
    </row>
    <row r="749" spans="1:116" ht="15" customHeight="1" thickBot="1">
      <c r="A749" s="41"/>
      <c r="B749" s="30"/>
      <c r="C749" s="64" t="s">
        <v>178</v>
      </c>
      <c r="D749" s="354" t="str">
        <f t="shared" si="340"/>
        <v/>
      </c>
      <c r="E749" s="355"/>
      <c r="F749" s="355"/>
      <c r="G749" s="355"/>
      <c r="H749" s="355"/>
      <c r="I749" s="355"/>
      <c r="J749" s="355"/>
      <c r="K749" s="355"/>
      <c r="L749" s="355"/>
      <c r="M749" s="355"/>
      <c r="N749" s="355"/>
      <c r="O749" s="356"/>
      <c r="P749" s="261" t="str">
        <f t="shared" si="341"/>
        <v/>
      </c>
      <c r="Q749" s="261" t="str">
        <f t="shared" si="342"/>
        <v/>
      </c>
      <c r="R749" s="261" t="str">
        <f t="shared" si="343"/>
        <v/>
      </c>
      <c r="S749" s="2"/>
      <c r="T749" s="2"/>
      <c r="U749" s="2"/>
      <c r="V749" s="2"/>
      <c r="W749" s="2"/>
      <c r="X749" s="2"/>
      <c r="Y749" s="2"/>
      <c r="Z749" s="2"/>
      <c r="AA749" s="2"/>
      <c r="AB749" s="2"/>
      <c r="AC749" s="2"/>
      <c r="AD749" s="2"/>
      <c r="AG749" s="197">
        <f t="shared" si="344"/>
        <v>33</v>
      </c>
      <c r="AH749" s="210">
        <f t="shared" si="345"/>
        <v>0</v>
      </c>
      <c r="AJ749" s="188">
        <f t="shared" si="346"/>
        <v>0</v>
      </c>
      <c r="AK749" s="189">
        <f t="shared" si="347"/>
        <v>0</v>
      </c>
      <c r="AL749" s="189">
        <f t="shared" si="348"/>
        <v>0</v>
      </c>
      <c r="AM749" s="190">
        <f t="shared" si="349"/>
        <v>0</v>
      </c>
      <c r="AN749" s="210"/>
      <c r="AO749" s="188">
        <f t="shared" si="350"/>
        <v>0</v>
      </c>
      <c r="AP749" s="189">
        <f t="shared" si="351"/>
        <v>0</v>
      </c>
      <c r="AQ749" s="189">
        <f t="shared" si="352"/>
        <v>0</v>
      </c>
      <c r="AR749" s="190">
        <f t="shared" si="353"/>
        <v>0</v>
      </c>
      <c r="AT749" s="188">
        <f t="shared" si="354"/>
        <v>0</v>
      </c>
      <c r="AU749" s="189">
        <f t="shared" si="355"/>
        <v>0</v>
      </c>
      <c r="AV749" s="189">
        <f t="shared" si="356"/>
        <v>0</v>
      </c>
      <c r="AW749" s="190">
        <f t="shared" si="357"/>
        <v>0</v>
      </c>
      <c r="AY749" s="188">
        <f t="shared" si="358"/>
        <v>0</v>
      </c>
      <c r="AZ749" s="189">
        <f t="shared" si="359"/>
        <v>0</v>
      </c>
      <c r="BA749" s="189">
        <f t="shared" si="360"/>
        <v>0</v>
      </c>
      <c r="BB749" s="190">
        <f t="shared" si="361"/>
        <v>0</v>
      </c>
      <c r="BD749" s="188">
        <f t="shared" si="362"/>
        <v>0</v>
      </c>
      <c r="BE749" s="189">
        <f t="shared" si="363"/>
        <v>0</v>
      </c>
      <c r="BF749" s="189">
        <f t="shared" si="364"/>
        <v>0</v>
      </c>
      <c r="BG749" s="190">
        <f t="shared" si="365"/>
        <v>0</v>
      </c>
      <c r="BH749" s="210"/>
      <c r="BI749" s="188">
        <f t="shared" si="366"/>
        <v>0</v>
      </c>
      <c r="BJ749" s="189">
        <f t="shared" si="367"/>
        <v>0</v>
      </c>
      <c r="BK749" s="189">
        <f t="shared" si="368"/>
        <v>0</v>
      </c>
      <c r="BL749" s="190">
        <f t="shared" si="369"/>
        <v>0</v>
      </c>
      <c r="BM749" s="210"/>
      <c r="BN749" s="188">
        <f t="shared" si="370"/>
        <v>0</v>
      </c>
      <c r="BO749" s="189">
        <f t="shared" si="371"/>
        <v>0</v>
      </c>
      <c r="BP749" s="189">
        <f t="shared" si="372"/>
        <v>0</v>
      </c>
      <c r="BQ749" s="190">
        <f t="shared" si="373"/>
        <v>0</v>
      </c>
      <c r="BR749" s="210"/>
      <c r="BS749" s="188">
        <f t="shared" si="374"/>
        <v>0</v>
      </c>
      <c r="BT749" s="189">
        <f t="shared" si="375"/>
        <v>0</v>
      </c>
      <c r="BU749" s="189">
        <f t="shared" si="376"/>
        <v>0</v>
      </c>
      <c r="BV749" s="190">
        <f t="shared" si="377"/>
        <v>0</v>
      </c>
      <c r="BW749" s="210"/>
      <c r="BX749" s="188">
        <f t="shared" si="378"/>
        <v>0</v>
      </c>
      <c r="BY749" s="189">
        <f t="shared" si="379"/>
        <v>0</v>
      </c>
      <c r="BZ749" s="189">
        <f t="shared" si="380"/>
        <v>0</v>
      </c>
      <c r="CA749" s="190">
        <f t="shared" si="381"/>
        <v>0</v>
      </c>
      <c r="CB749" s="210"/>
      <c r="CC749" s="188">
        <f t="shared" si="382"/>
        <v>0</v>
      </c>
      <c r="CD749" s="189">
        <f t="shared" si="383"/>
        <v>0</v>
      </c>
      <c r="CE749" s="189">
        <f t="shared" si="384"/>
        <v>0</v>
      </c>
      <c r="CF749" s="190">
        <f t="shared" si="385"/>
        <v>0</v>
      </c>
      <c r="CG749" s="210"/>
      <c r="CH749" s="188">
        <f t="shared" si="386"/>
        <v>0</v>
      </c>
      <c r="CI749" s="189">
        <f t="shared" si="387"/>
        <v>0</v>
      </c>
      <c r="CJ749" s="189">
        <f t="shared" si="388"/>
        <v>0</v>
      </c>
      <c r="CK749" s="190">
        <f t="shared" si="389"/>
        <v>0</v>
      </c>
      <c r="CL749" s="210"/>
      <c r="CM749" s="192">
        <f t="shared" si="390"/>
        <v>0</v>
      </c>
      <c r="CN749" s="215">
        <f t="shared" si="391"/>
        <v>0</v>
      </c>
      <c r="CO749" s="216">
        <f t="shared" si="392"/>
        <v>0</v>
      </c>
      <c r="CP749" s="217">
        <f t="shared" si="393"/>
        <v>0</v>
      </c>
      <c r="CR749" s="192">
        <f t="shared" si="394"/>
        <v>0</v>
      </c>
      <c r="CS749" s="215">
        <f t="shared" si="395"/>
        <v>0</v>
      </c>
      <c r="CT749" s="216">
        <f t="shared" si="396"/>
        <v>0</v>
      </c>
      <c r="CU749" s="217">
        <f t="shared" si="397"/>
        <v>0</v>
      </c>
      <c r="CW749" s="192">
        <f t="shared" si="398"/>
        <v>0</v>
      </c>
      <c r="CX749" s="215">
        <f t="shared" si="399"/>
        <v>0</v>
      </c>
      <c r="CY749" s="216">
        <f t="shared" si="400"/>
        <v>0</v>
      </c>
      <c r="CZ749" s="217">
        <f t="shared" si="401"/>
        <v>0</v>
      </c>
      <c r="DB749" s="197">
        <f t="shared" si="402"/>
        <v>0</v>
      </c>
      <c r="DC749" s="19" t="str">
        <f t="shared" si="403"/>
        <v/>
      </c>
      <c r="DD749" s="197">
        <f t="shared" si="404"/>
        <v>0</v>
      </c>
      <c r="DE749"/>
      <c r="DF749" s="197">
        <f t="shared" si="405"/>
        <v>0</v>
      </c>
      <c r="DG749" s="19" t="str">
        <f t="shared" si="406"/>
        <v/>
      </c>
      <c r="DH749" s="197">
        <f t="shared" si="407"/>
        <v>0</v>
      </c>
      <c r="DJ749" s="197">
        <f t="shared" si="408"/>
        <v>0</v>
      </c>
      <c r="DK749" s="19" t="str">
        <f t="shared" si="409"/>
        <v/>
      </c>
      <c r="DL749" s="197">
        <f t="shared" si="410"/>
        <v>0</v>
      </c>
    </row>
    <row r="750" spans="1:116" ht="15" customHeight="1" thickBot="1">
      <c r="A750" s="41"/>
      <c r="B750" s="30"/>
      <c r="C750" s="64" t="s">
        <v>179</v>
      </c>
      <c r="D750" s="354" t="str">
        <f t="shared" si="340"/>
        <v/>
      </c>
      <c r="E750" s="355"/>
      <c r="F750" s="355"/>
      <c r="G750" s="355"/>
      <c r="H750" s="355"/>
      <c r="I750" s="355"/>
      <c r="J750" s="355"/>
      <c r="K750" s="355"/>
      <c r="L750" s="355"/>
      <c r="M750" s="355"/>
      <c r="N750" s="355"/>
      <c r="O750" s="356"/>
      <c r="P750" s="261" t="str">
        <f t="shared" si="341"/>
        <v/>
      </c>
      <c r="Q750" s="261" t="str">
        <f t="shared" si="342"/>
        <v/>
      </c>
      <c r="R750" s="261" t="str">
        <f t="shared" si="343"/>
        <v/>
      </c>
      <c r="S750" s="2"/>
      <c r="T750" s="2"/>
      <c r="U750" s="2"/>
      <c r="V750" s="2"/>
      <c r="W750" s="2"/>
      <c r="X750" s="2"/>
      <c r="Y750" s="2"/>
      <c r="Z750" s="2"/>
      <c r="AA750" s="2"/>
      <c r="AB750" s="2"/>
      <c r="AC750" s="2"/>
      <c r="AD750" s="2"/>
      <c r="AG750" s="197">
        <f t="shared" si="344"/>
        <v>33</v>
      </c>
      <c r="AH750" s="210">
        <f t="shared" si="345"/>
        <v>0</v>
      </c>
      <c r="AJ750" s="188">
        <f t="shared" si="346"/>
        <v>0</v>
      </c>
      <c r="AK750" s="189">
        <f t="shared" si="347"/>
        <v>0</v>
      </c>
      <c r="AL750" s="189">
        <f t="shared" si="348"/>
        <v>0</v>
      </c>
      <c r="AM750" s="190">
        <f t="shared" si="349"/>
        <v>0</v>
      </c>
      <c r="AN750" s="210"/>
      <c r="AO750" s="188">
        <f t="shared" si="350"/>
        <v>0</v>
      </c>
      <c r="AP750" s="189">
        <f t="shared" si="351"/>
        <v>0</v>
      </c>
      <c r="AQ750" s="189">
        <f t="shared" si="352"/>
        <v>0</v>
      </c>
      <c r="AR750" s="190">
        <f t="shared" si="353"/>
        <v>0</v>
      </c>
      <c r="AT750" s="188">
        <f t="shared" si="354"/>
        <v>0</v>
      </c>
      <c r="AU750" s="189">
        <f t="shared" si="355"/>
        <v>0</v>
      </c>
      <c r="AV750" s="189">
        <f t="shared" si="356"/>
        <v>0</v>
      </c>
      <c r="AW750" s="190">
        <f t="shared" si="357"/>
        <v>0</v>
      </c>
      <c r="AY750" s="188">
        <f t="shared" si="358"/>
        <v>0</v>
      </c>
      <c r="AZ750" s="189">
        <f t="shared" si="359"/>
        <v>0</v>
      </c>
      <c r="BA750" s="189">
        <f t="shared" si="360"/>
        <v>0</v>
      </c>
      <c r="BB750" s="190">
        <f t="shared" si="361"/>
        <v>0</v>
      </c>
      <c r="BD750" s="188">
        <f t="shared" si="362"/>
        <v>0</v>
      </c>
      <c r="BE750" s="189">
        <f t="shared" si="363"/>
        <v>0</v>
      </c>
      <c r="BF750" s="189">
        <f t="shared" si="364"/>
        <v>0</v>
      </c>
      <c r="BG750" s="190">
        <f t="shared" si="365"/>
        <v>0</v>
      </c>
      <c r="BH750" s="210"/>
      <c r="BI750" s="188">
        <f t="shared" si="366"/>
        <v>0</v>
      </c>
      <c r="BJ750" s="189">
        <f t="shared" si="367"/>
        <v>0</v>
      </c>
      <c r="BK750" s="189">
        <f t="shared" si="368"/>
        <v>0</v>
      </c>
      <c r="BL750" s="190">
        <f t="shared" si="369"/>
        <v>0</v>
      </c>
      <c r="BM750" s="210"/>
      <c r="BN750" s="188">
        <f t="shared" si="370"/>
        <v>0</v>
      </c>
      <c r="BO750" s="189">
        <f t="shared" si="371"/>
        <v>0</v>
      </c>
      <c r="BP750" s="189">
        <f t="shared" si="372"/>
        <v>0</v>
      </c>
      <c r="BQ750" s="190">
        <f t="shared" si="373"/>
        <v>0</v>
      </c>
      <c r="BR750" s="210"/>
      <c r="BS750" s="188">
        <f t="shared" si="374"/>
        <v>0</v>
      </c>
      <c r="BT750" s="189">
        <f t="shared" si="375"/>
        <v>0</v>
      </c>
      <c r="BU750" s="189">
        <f t="shared" si="376"/>
        <v>0</v>
      </c>
      <c r="BV750" s="190">
        <f t="shared" si="377"/>
        <v>0</v>
      </c>
      <c r="BW750" s="210"/>
      <c r="BX750" s="188">
        <f t="shared" si="378"/>
        <v>0</v>
      </c>
      <c r="BY750" s="189">
        <f t="shared" si="379"/>
        <v>0</v>
      </c>
      <c r="BZ750" s="189">
        <f t="shared" si="380"/>
        <v>0</v>
      </c>
      <c r="CA750" s="190">
        <f t="shared" si="381"/>
        <v>0</v>
      </c>
      <c r="CB750" s="210"/>
      <c r="CC750" s="188">
        <f t="shared" si="382"/>
        <v>0</v>
      </c>
      <c r="CD750" s="189">
        <f t="shared" si="383"/>
        <v>0</v>
      </c>
      <c r="CE750" s="189">
        <f t="shared" si="384"/>
        <v>0</v>
      </c>
      <c r="CF750" s="190">
        <f t="shared" si="385"/>
        <v>0</v>
      </c>
      <c r="CG750" s="210"/>
      <c r="CH750" s="188">
        <f t="shared" si="386"/>
        <v>0</v>
      </c>
      <c r="CI750" s="189">
        <f t="shared" si="387"/>
        <v>0</v>
      </c>
      <c r="CJ750" s="189">
        <f t="shared" si="388"/>
        <v>0</v>
      </c>
      <c r="CK750" s="190">
        <f t="shared" si="389"/>
        <v>0</v>
      </c>
      <c r="CL750" s="210"/>
      <c r="CM750" s="192">
        <f t="shared" si="390"/>
        <v>0</v>
      </c>
      <c r="CN750" s="215">
        <f t="shared" si="391"/>
        <v>0</v>
      </c>
      <c r="CO750" s="216">
        <f t="shared" si="392"/>
        <v>0</v>
      </c>
      <c r="CP750" s="217">
        <f t="shared" si="393"/>
        <v>0</v>
      </c>
      <c r="CR750" s="192">
        <f t="shared" si="394"/>
        <v>0</v>
      </c>
      <c r="CS750" s="215">
        <f t="shared" si="395"/>
        <v>0</v>
      </c>
      <c r="CT750" s="216">
        <f t="shared" si="396"/>
        <v>0</v>
      </c>
      <c r="CU750" s="217">
        <f t="shared" si="397"/>
        <v>0</v>
      </c>
      <c r="CW750" s="192">
        <f t="shared" si="398"/>
        <v>0</v>
      </c>
      <c r="CX750" s="215">
        <f t="shared" si="399"/>
        <v>0</v>
      </c>
      <c r="CY750" s="216">
        <f t="shared" si="400"/>
        <v>0</v>
      </c>
      <c r="CZ750" s="217">
        <f t="shared" si="401"/>
        <v>0</v>
      </c>
      <c r="DB750" s="197">
        <f t="shared" si="402"/>
        <v>0</v>
      </c>
      <c r="DC750" s="19" t="str">
        <f t="shared" si="403"/>
        <v/>
      </c>
      <c r="DD750" s="197">
        <f t="shared" si="404"/>
        <v>0</v>
      </c>
      <c r="DE750"/>
      <c r="DF750" s="197">
        <f t="shared" si="405"/>
        <v>0</v>
      </c>
      <c r="DG750" s="19" t="str">
        <f t="shared" si="406"/>
        <v/>
      </c>
      <c r="DH750" s="197">
        <f t="shared" si="407"/>
        <v>0</v>
      </c>
      <c r="DJ750" s="197">
        <f t="shared" si="408"/>
        <v>0</v>
      </c>
      <c r="DK750" s="19" t="str">
        <f t="shared" si="409"/>
        <v/>
      </c>
      <c r="DL750" s="197">
        <f t="shared" si="410"/>
        <v>0</v>
      </c>
    </row>
    <row r="751" spans="1:116" ht="15" customHeight="1" thickBot="1">
      <c r="A751" s="41"/>
      <c r="B751" s="30"/>
      <c r="C751" s="64" t="s">
        <v>180</v>
      </c>
      <c r="D751" s="354" t="str">
        <f t="shared" si="340"/>
        <v/>
      </c>
      <c r="E751" s="355"/>
      <c r="F751" s="355"/>
      <c r="G751" s="355"/>
      <c r="H751" s="355"/>
      <c r="I751" s="355"/>
      <c r="J751" s="355"/>
      <c r="K751" s="355"/>
      <c r="L751" s="355"/>
      <c r="M751" s="355"/>
      <c r="N751" s="355"/>
      <c r="O751" s="356"/>
      <c r="P751" s="261" t="str">
        <f t="shared" si="341"/>
        <v/>
      </c>
      <c r="Q751" s="261" t="str">
        <f t="shared" si="342"/>
        <v/>
      </c>
      <c r="R751" s="261" t="str">
        <f t="shared" si="343"/>
        <v/>
      </c>
      <c r="S751" s="2"/>
      <c r="T751" s="2"/>
      <c r="U751" s="2"/>
      <c r="V751" s="2"/>
      <c r="W751" s="2"/>
      <c r="X751" s="2"/>
      <c r="Y751" s="2"/>
      <c r="Z751" s="2"/>
      <c r="AA751" s="2"/>
      <c r="AB751" s="2"/>
      <c r="AC751" s="2"/>
      <c r="AD751" s="2"/>
      <c r="AG751" s="197">
        <f t="shared" si="344"/>
        <v>33</v>
      </c>
      <c r="AH751" s="210">
        <f t="shared" si="345"/>
        <v>0</v>
      </c>
      <c r="AJ751" s="188">
        <f t="shared" si="346"/>
        <v>0</v>
      </c>
      <c r="AK751" s="189">
        <f t="shared" si="347"/>
        <v>0</v>
      </c>
      <c r="AL751" s="189">
        <f t="shared" si="348"/>
        <v>0</v>
      </c>
      <c r="AM751" s="190">
        <f t="shared" si="349"/>
        <v>0</v>
      </c>
      <c r="AN751" s="210"/>
      <c r="AO751" s="188">
        <f t="shared" si="350"/>
        <v>0</v>
      </c>
      <c r="AP751" s="189">
        <f t="shared" si="351"/>
        <v>0</v>
      </c>
      <c r="AQ751" s="189">
        <f t="shared" si="352"/>
        <v>0</v>
      </c>
      <c r="AR751" s="190">
        <f t="shared" si="353"/>
        <v>0</v>
      </c>
      <c r="AT751" s="188">
        <f t="shared" si="354"/>
        <v>0</v>
      </c>
      <c r="AU751" s="189">
        <f t="shared" si="355"/>
        <v>0</v>
      </c>
      <c r="AV751" s="189">
        <f t="shared" si="356"/>
        <v>0</v>
      </c>
      <c r="AW751" s="190">
        <f t="shared" si="357"/>
        <v>0</v>
      </c>
      <c r="AY751" s="188">
        <f t="shared" si="358"/>
        <v>0</v>
      </c>
      <c r="AZ751" s="189">
        <f t="shared" si="359"/>
        <v>0</v>
      </c>
      <c r="BA751" s="189">
        <f t="shared" si="360"/>
        <v>0</v>
      </c>
      <c r="BB751" s="190">
        <f t="shared" si="361"/>
        <v>0</v>
      </c>
      <c r="BD751" s="188">
        <f t="shared" si="362"/>
        <v>0</v>
      </c>
      <c r="BE751" s="189">
        <f t="shared" si="363"/>
        <v>0</v>
      </c>
      <c r="BF751" s="189">
        <f t="shared" si="364"/>
        <v>0</v>
      </c>
      <c r="BG751" s="190">
        <f t="shared" si="365"/>
        <v>0</v>
      </c>
      <c r="BH751" s="210"/>
      <c r="BI751" s="188">
        <f t="shared" si="366"/>
        <v>0</v>
      </c>
      <c r="BJ751" s="189">
        <f t="shared" si="367"/>
        <v>0</v>
      </c>
      <c r="BK751" s="189">
        <f t="shared" si="368"/>
        <v>0</v>
      </c>
      <c r="BL751" s="190">
        <f t="shared" si="369"/>
        <v>0</v>
      </c>
      <c r="BM751" s="210"/>
      <c r="BN751" s="188">
        <f t="shared" si="370"/>
        <v>0</v>
      </c>
      <c r="BO751" s="189">
        <f t="shared" si="371"/>
        <v>0</v>
      </c>
      <c r="BP751" s="189">
        <f t="shared" si="372"/>
        <v>0</v>
      </c>
      <c r="BQ751" s="190">
        <f t="shared" si="373"/>
        <v>0</v>
      </c>
      <c r="BR751" s="210"/>
      <c r="BS751" s="188">
        <f t="shared" si="374"/>
        <v>0</v>
      </c>
      <c r="BT751" s="189">
        <f t="shared" si="375"/>
        <v>0</v>
      </c>
      <c r="BU751" s="189">
        <f t="shared" si="376"/>
        <v>0</v>
      </c>
      <c r="BV751" s="190">
        <f t="shared" si="377"/>
        <v>0</v>
      </c>
      <c r="BW751" s="210"/>
      <c r="BX751" s="188">
        <f t="shared" si="378"/>
        <v>0</v>
      </c>
      <c r="BY751" s="189">
        <f t="shared" si="379"/>
        <v>0</v>
      </c>
      <c r="BZ751" s="189">
        <f t="shared" si="380"/>
        <v>0</v>
      </c>
      <c r="CA751" s="190">
        <f t="shared" si="381"/>
        <v>0</v>
      </c>
      <c r="CB751" s="210"/>
      <c r="CC751" s="188">
        <f t="shared" si="382"/>
        <v>0</v>
      </c>
      <c r="CD751" s="189">
        <f t="shared" si="383"/>
        <v>0</v>
      </c>
      <c r="CE751" s="189">
        <f t="shared" si="384"/>
        <v>0</v>
      </c>
      <c r="CF751" s="190">
        <f t="shared" si="385"/>
        <v>0</v>
      </c>
      <c r="CG751" s="210"/>
      <c r="CH751" s="188">
        <f t="shared" si="386"/>
        <v>0</v>
      </c>
      <c r="CI751" s="189">
        <f t="shared" si="387"/>
        <v>0</v>
      </c>
      <c r="CJ751" s="189">
        <f t="shared" si="388"/>
        <v>0</v>
      </c>
      <c r="CK751" s="190">
        <f t="shared" si="389"/>
        <v>0</v>
      </c>
      <c r="CL751" s="210"/>
      <c r="CM751" s="192">
        <f t="shared" si="390"/>
        <v>0</v>
      </c>
      <c r="CN751" s="215">
        <f t="shared" si="391"/>
        <v>0</v>
      </c>
      <c r="CO751" s="216">
        <f t="shared" si="392"/>
        <v>0</v>
      </c>
      <c r="CP751" s="217">
        <f t="shared" si="393"/>
        <v>0</v>
      </c>
      <c r="CR751" s="192">
        <f t="shared" si="394"/>
        <v>0</v>
      </c>
      <c r="CS751" s="215">
        <f t="shared" si="395"/>
        <v>0</v>
      </c>
      <c r="CT751" s="216">
        <f t="shared" si="396"/>
        <v>0</v>
      </c>
      <c r="CU751" s="217">
        <f t="shared" si="397"/>
        <v>0</v>
      </c>
      <c r="CW751" s="192">
        <f t="shared" si="398"/>
        <v>0</v>
      </c>
      <c r="CX751" s="215">
        <f t="shared" si="399"/>
        <v>0</v>
      </c>
      <c r="CY751" s="216">
        <f t="shared" si="400"/>
        <v>0</v>
      </c>
      <c r="CZ751" s="217">
        <f t="shared" si="401"/>
        <v>0</v>
      </c>
      <c r="DB751" s="197">
        <f t="shared" si="402"/>
        <v>0</v>
      </c>
      <c r="DC751" s="19" t="str">
        <f t="shared" si="403"/>
        <v/>
      </c>
      <c r="DD751" s="197">
        <f t="shared" si="404"/>
        <v>0</v>
      </c>
      <c r="DE751"/>
      <c r="DF751" s="197">
        <f t="shared" si="405"/>
        <v>0</v>
      </c>
      <c r="DG751" s="19" t="str">
        <f t="shared" si="406"/>
        <v/>
      </c>
      <c r="DH751" s="197">
        <f t="shared" si="407"/>
        <v>0</v>
      </c>
      <c r="DJ751" s="197">
        <f t="shared" si="408"/>
        <v>0</v>
      </c>
      <c r="DK751" s="19" t="str">
        <f t="shared" si="409"/>
        <v/>
      </c>
      <c r="DL751" s="197">
        <f t="shared" si="410"/>
        <v>0</v>
      </c>
    </row>
    <row r="752" spans="1:116" ht="15" customHeight="1" thickBot="1">
      <c r="A752" s="41"/>
      <c r="B752" s="30"/>
      <c r="C752" s="64" t="s">
        <v>181</v>
      </c>
      <c r="D752" s="354" t="str">
        <f t="shared" si="340"/>
        <v/>
      </c>
      <c r="E752" s="355"/>
      <c r="F752" s="355"/>
      <c r="G752" s="355"/>
      <c r="H752" s="355"/>
      <c r="I752" s="355"/>
      <c r="J752" s="355"/>
      <c r="K752" s="355"/>
      <c r="L752" s="355"/>
      <c r="M752" s="355"/>
      <c r="N752" s="355"/>
      <c r="O752" s="356"/>
      <c r="P752" s="261" t="str">
        <f t="shared" si="341"/>
        <v/>
      </c>
      <c r="Q752" s="261" t="str">
        <f t="shared" si="342"/>
        <v/>
      </c>
      <c r="R752" s="261" t="str">
        <f t="shared" si="343"/>
        <v/>
      </c>
      <c r="S752" s="2"/>
      <c r="T752" s="2"/>
      <c r="U752" s="2"/>
      <c r="V752" s="2"/>
      <c r="W752" s="2"/>
      <c r="X752" s="2"/>
      <c r="Y752" s="2"/>
      <c r="Z752" s="2"/>
      <c r="AA752" s="2"/>
      <c r="AB752" s="2"/>
      <c r="AC752" s="2"/>
      <c r="AD752" s="2"/>
      <c r="AG752" s="197">
        <f t="shared" si="344"/>
        <v>33</v>
      </c>
      <c r="AH752" s="210">
        <f t="shared" si="345"/>
        <v>0</v>
      </c>
      <c r="AJ752" s="188">
        <f t="shared" si="346"/>
        <v>0</v>
      </c>
      <c r="AK752" s="189">
        <f t="shared" si="347"/>
        <v>0</v>
      </c>
      <c r="AL752" s="189">
        <f t="shared" si="348"/>
        <v>0</v>
      </c>
      <c r="AM752" s="190">
        <f t="shared" si="349"/>
        <v>0</v>
      </c>
      <c r="AN752" s="210"/>
      <c r="AO752" s="188">
        <f t="shared" si="350"/>
        <v>0</v>
      </c>
      <c r="AP752" s="189">
        <f t="shared" si="351"/>
        <v>0</v>
      </c>
      <c r="AQ752" s="189">
        <f t="shared" si="352"/>
        <v>0</v>
      </c>
      <c r="AR752" s="190">
        <f t="shared" si="353"/>
        <v>0</v>
      </c>
      <c r="AT752" s="188">
        <f t="shared" si="354"/>
        <v>0</v>
      </c>
      <c r="AU752" s="189">
        <f t="shared" si="355"/>
        <v>0</v>
      </c>
      <c r="AV752" s="189">
        <f t="shared" si="356"/>
        <v>0</v>
      </c>
      <c r="AW752" s="190">
        <f t="shared" si="357"/>
        <v>0</v>
      </c>
      <c r="AY752" s="188">
        <f t="shared" si="358"/>
        <v>0</v>
      </c>
      <c r="AZ752" s="189">
        <f t="shared" si="359"/>
        <v>0</v>
      </c>
      <c r="BA752" s="189">
        <f t="shared" si="360"/>
        <v>0</v>
      </c>
      <c r="BB752" s="190">
        <f t="shared" si="361"/>
        <v>0</v>
      </c>
      <c r="BD752" s="188">
        <f t="shared" si="362"/>
        <v>0</v>
      </c>
      <c r="BE752" s="189">
        <f t="shared" si="363"/>
        <v>0</v>
      </c>
      <c r="BF752" s="189">
        <f t="shared" si="364"/>
        <v>0</v>
      </c>
      <c r="BG752" s="190">
        <f t="shared" si="365"/>
        <v>0</v>
      </c>
      <c r="BH752" s="210"/>
      <c r="BI752" s="188">
        <f t="shared" si="366"/>
        <v>0</v>
      </c>
      <c r="BJ752" s="189">
        <f t="shared" si="367"/>
        <v>0</v>
      </c>
      <c r="BK752" s="189">
        <f t="shared" si="368"/>
        <v>0</v>
      </c>
      <c r="BL752" s="190">
        <f t="shared" si="369"/>
        <v>0</v>
      </c>
      <c r="BM752" s="210"/>
      <c r="BN752" s="188">
        <f t="shared" si="370"/>
        <v>0</v>
      </c>
      <c r="BO752" s="189">
        <f t="shared" si="371"/>
        <v>0</v>
      </c>
      <c r="BP752" s="189">
        <f t="shared" si="372"/>
        <v>0</v>
      </c>
      <c r="BQ752" s="190">
        <f t="shared" si="373"/>
        <v>0</v>
      </c>
      <c r="BR752" s="210"/>
      <c r="BS752" s="188">
        <f t="shared" si="374"/>
        <v>0</v>
      </c>
      <c r="BT752" s="189">
        <f t="shared" si="375"/>
        <v>0</v>
      </c>
      <c r="BU752" s="189">
        <f t="shared" si="376"/>
        <v>0</v>
      </c>
      <c r="BV752" s="190">
        <f t="shared" si="377"/>
        <v>0</v>
      </c>
      <c r="BW752" s="210"/>
      <c r="BX752" s="188">
        <f t="shared" si="378"/>
        <v>0</v>
      </c>
      <c r="BY752" s="189">
        <f t="shared" si="379"/>
        <v>0</v>
      </c>
      <c r="BZ752" s="189">
        <f t="shared" si="380"/>
        <v>0</v>
      </c>
      <c r="CA752" s="190">
        <f t="shared" si="381"/>
        <v>0</v>
      </c>
      <c r="CB752" s="210"/>
      <c r="CC752" s="188">
        <f t="shared" si="382"/>
        <v>0</v>
      </c>
      <c r="CD752" s="189">
        <f t="shared" si="383"/>
        <v>0</v>
      </c>
      <c r="CE752" s="189">
        <f t="shared" si="384"/>
        <v>0</v>
      </c>
      <c r="CF752" s="190">
        <f t="shared" si="385"/>
        <v>0</v>
      </c>
      <c r="CG752" s="210"/>
      <c r="CH752" s="188">
        <f t="shared" si="386"/>
        <v>0</v>
      </c>
      <c r="CI752" s="189">
        <f t="shared" si="387"/>
        <v>0</v>
      </c>
      <c r="CJ752" s="189">
        <f t="shared" si="388"/>
        <v>0</v>
      </c>
      <c r="CK752" s="190">
        <f t="shared" si="389"/>
        <v>0</v>
      </c>
      <c r="CL752" s="210"/>
      <c r="CM752" s="192">
        <f t="shared" si="390"/>
        <v>0</v>
      </c>
      <c r="CN752" s="215">
        <f t="shared" si="391"/>
        <v>0</v>
      </c>
      <c r="CO752" s="216">
        <f t="shared" si="392"/>
        <v>0</v>
      </c>
      <c r="CP752" s="217">
        <f t="shared" si="393"/>
        <v>0</v>
      </c>
      <c r="CR752" s="192">
        <f t="shared" si="394"/>
        <v>0</v>
      </c>
      <c r="CS752" s="215">
        <f t="shared" si="395"/>
        <v>0</v>
      </c>
      <c r="CT752" s="216">
        <f t="shared" si="396"/>
        <v>0</v>
      </c>
      <c r="CU752" s="217">
        <f t="shared" si="397"/>
        <v>0</v>
      </c>
      <c r="CW752" s="192">
        <f t="shared" si="398"/>
        <v>0</v>
      </c>
      <c r="CX752" s="215">
        <f t="shared" si="399"/>
        <v>0</v>
      </c>
      <c r="CY752" s="216">
        <f t="shared" si="400"/>
        <v>0</v>
      </c>
      <c r="CZ752" s="217">
        <f t="shared" si="401"/>
        <v>0</v>
      </c>
      <c r="DB752" s="197">
        <f t="shared" si="402"/>
        <v>0</v>
      </c>
      <c r="DC752" s="19" t="str">
        <f t="shared" si="403"/>
        <v/>
      </c>
      <c r="DD752" s="197">
        <f t="shared" si="404"/>
        <v>0</v>
      </c>
      <c r="DE752"/>
      <c r="DF752" s="197">
        <f t="shared" si="405"/>
        <v>0</v>
      </c>
      <c r="DG752" s="19" t="str">
        <f t="shared" si="406"/>
        <v/>
      </c>
      <c r="DH752" s="197">
        <f t="shared" si="407"/>
        <v>0</v>
      </c>
      <c r="DJ752" s="197">
        <f t="shared" si="408"/>
        <v>0</v>
      </c>
      <c r="DK752" s="19" t="str">
        <f t="shared" si="409"/>
        <v/>
      </c>
      <c r="DL752" s="197">
        <f t="shared" si="410"/>
        <v>0</v>
      </c>
    </row>
    <row r="753" spans="1:117" ht="15" customHeight="1" thickBot="1">
      <c r="A753" s="41"/>
      <c r="B753" s="30"/>
      <c r="C753" s="64" t="s">
        <v>182</v>
      </c>
      <c r="D753" s="354" t="str">
        <f t="shared" si="340"/>
        <v/>
      </c>
      <c r="E753" s="355"/>
      <c r="F753" s="355"/>
      <c r="G753" s="355"/>
      <c r="H753" s="355"/>
      <c r="I753" s="355"/>
      <c r="J753" s="355"/>
      <c r="K753" s="355"/>
      <c r="L753" s="355"/>
      <c r="M753" s="355"/>
      <c r="N753" s="355"/>
      <c r="O753" s="356"/>
      <c r="P753" s="261" t="str">
        <f t="shared" si="341"/>
        <v/>
      </c>
      <c r="Q753" s="261" t="str">
        <f t="shared" si="342"/>
        <v/>
      </c>
      <c r="R753" s="261" t="str">
        <f t="shared" si="343"/>
        <v/>
      </c>
      <c r="S753" s="2"/>
      <c r="T753" s="2"/>
      <c r="U753" s="2"/>
      <c r="V753" s="2"/>
      <c r="W753" s="2"/>
      <c r="X753" s="2"/>
      <c r="Y753" s="2"/>
      <c r="Z753" s="2"/>
      <c r="AA753" s="2"/>
      <c r="AB753" s="2"/>
      <c r="AC753" s="2"/>
      <c r="AD753" s="2"/>
      <c r="AG753" s="197">
        <f t="shared" si="344"/>
        <v>33</v>
      </c>
      <c r="AH753" s="210">
        <f t="shared" si="345"/>
        <v>0</v>
      </c>
      <c r="AJ753" s="188">
        <f t="shared" si="346"/>
        <v>0</v>
      </c>
      <c r="AK753" s="189">
        <f t="shared" si="347"/>
        <v>0</v>
      </c>
      <c r="AL753" s="189">
        <f t="shared" si="348"/>
        <v>0</v>
      </c>
      <c r="AM753" s="190">
        <f t="shared" si="349"/>
        <v>0</v>
      </c>
      <c r="AN753" s="210"/>
      <c r="AO753" s="188">
        <f t="shared" si="350"/>
        <v>0</v>
      </c>
      <c r="AP753" s="189">
        <f t="shared" si="351"/>
        <v>0</v>
      </c>
      <c r="AQ753" s="189">
        <f t="shared" si="352"/>
        <v>0</v>
      </c>
      <c r="AR753" s="190">
        <f t="shared" si="353"/>
        <v>0</v>
      </c>
      <c r="AT753" s="188">
        <f t="shared" si="354"/>
        <v>0</v>
      </c>
      <c r="AU753" s="189">
        <f t="shared" si="355"/>
        <v>0</v>
      </c>
      <c r="AV753" s="189">
        <f t="shared" si="356"/>
        <v>0</v>
      </c>
      <c r="AW753" s="190">
        <f t="shared" si="357"/>
        <v>0</v>
      </c>
      <c r="AY753" s="188">
        <f t="shared" si="358"/>
        <v>0</v>
      </c>
      <c r="AZ753" s="189">
        <f t="shared" si="359"/>
        <v>0</v>
      </c>
      <c r="BA753" s="189">
        <f t="shared" si="360"/>
        <v>0</v>
      </c>
      <c r="BB753" s="190">
        <f t="shared" si="361"/>
        <v>0</v>
      </c>
      <c r="BD753" s="188">
        <f t="shared" si="362"/>
        <v>0</v>
      </c>
      <c r="BE753" s="189">
        <f t="shared" si="363"/>
        <v>0</v>
      </c>
      <c r="BF753" s="189">
        <f t="shared" si="364"/>
        <v>0</v>
      </c>
      <c r="BG753" s="190">
        <f t="shared" si="365"/>
        <v>0</v>
      </c>
      <c r="BH753" s="210"/>
      <c r="BI753" s="188">
        <f t="shared" si="366"/>
        <v>0</v>
      </c>
      <c r="BJ753" s="189">
        <f t="shared" si="367"/>
        <v>0</v>
      </c>
      <c r="BK753" s="189">
        <f t="shared" si="368"/>
        <v>0</v>
      </c>
      <c r="BL753" s="190">
        <f t="shared" si="369"/>
        <v>0</v>
      </c>
      <c r="BM753" s="210"/>
      <c r="BN753" s="188">
        <f t="shared" si="370"/>
        <v>0</v>
      </c>
      <c r="BO753" s="189">
        <f t="shared" si="371"/>
        <v>0</v>
      </c>
      <c r="BP753" s="189">
        <f t="shared" si="372"/>
        <v>0</v>
      </c>
      <c r="BQ753" s="190">
        <f t="shared" si="373"/>
        <v>0</v>
      </c>
      <c r="BR753" s="210"/>
      <c r="BS753" s="188">
        <f t="shared" si="374"/>
        <v>0</v>
      </c>
      <c r="BT753" s="189">
        <f t="shared" si="375"/>
        <v>0</v>
      </c>
      <c r="BU753" s="189">
        <f t="shared" si="376"/>
        <v>0</v>
      </c>
      <c r="BV753" s="190">
        <f t="shared" si="377"/>
        <v>0</v>
      </c>
      <c r="BW753" s="210"/>
      <c r="BX753" s="188">
        <f t="shared" si="378"/>
        <v>0</v>
      </c>
      <c r="BY753" s="189">
        <f t="shared" si="379"/>
        <v>0</v>
      </c>
      <c r="BZ753" s="189">
        <f t="shared" si="380"/>
        <v>0</v>
      </c>
      <c r="CA753" s="190">
        <f t="shared" si="381"/>
        <v>0</v>
      </c>
      <c r="CB753" s="210"/>
      <c r="CC753" s="188">
        <f t="shared" si="382"/>
        <v>0</v>
      </c>
      <c r="CD753" s="189">
        <f t="shared" si="383"/>
        <v>0</v>
      </c>
      <c r="CE753" s="189">
        <f t="shared" si="384"/>
        <v>0</v>
      </c>
      <c r="CF753" s="190">
        <f t="shared" si="385"/>
        <v>0</v>
      </c>
      <c r="CG753" s="210"/>
      <c r="CH753" s="188">
        <f t="shared" si="386"/>
        <v>0</v>
      </c>
      <c r="CI753" s="189">
        <f t="shared" si="387"/>
        <v>0</v>
      </c>
      <c r="CJ753" s="189">
        <f t="shared" si="388"/>
        <v>0</v>
      </c>
      <c r="CK753" s="190">
        <f t="shared" si="389"/>
        <v>0</v>
      </c>
      <c r="CL753" s="210"/>
      <c r="CM753" s="192">
        <f t="shared" si="390"/>
        <v>0</v>
      </c>
      <c r="CN753" s="215">
        <f t="shared" si="391"/>
        <v>0</v>
      </c>
      <c r="CO753" s="216">
        <f t="shared" si="392"/>
        <v>0</v>
      </c>
      <c r="CP753" s="217">
        <f t="shared" si="393"/>
        <v>0</v>
      </c>
      <c r="CR753" s="192">
        <f t="shared" si="394"/>
        <v>0</v>
      </c>
      <c r="CS753" s="215">
        <f t="shared" si="395"/>
        <v>0</v>
      </c>
      <c r="CT753" s="216">
        <f t="shared" si="396"/>
        <v>0</v>
      </c>
      <c r="CU753" s="217">
        <f t="shared" si="397"/>
        <v>0</v>
      </c>
      <c r="CW753" s="192">
        <f t="shared" si="398"/>
        <v>0</v>
      </c>
      <c r="CX753" s="215">
        <f t="shared" si="399"/>
        <v>0</v>
      </c>
      <c r="CY753" s="216">
        <f t="shared" si="400"/>
        <v>0</v>
      </c>
      <c r="CZ753" s="217">
        <f t="shared" si="401"/>
        <v>0</v>
      </c>
      <c r="DB753" s="197">
        <f t="shared" si="402"/>
        <v>0</v>
      </c>
      <c r="DC753" s="19" t="str">
        <f t="shared" si="403"/>
        <v/>
      </c>
      <c r="DD753" s="197">
        <f t="shared" si="404"/>
        <v>0</v>
      </c>
      <c r="DE753"/>
      <c r="DF753" s="197">
        <f t="shared" si="405"/>
        <v>0</v>
      </c>
      <c r="DG753" s="19" t="str">
        <f t="shared" si="406"/>
        <v/>
      </c>
      <c r="DH753" s="197">
        <f t="shared" si="407"/>
        <v>0</v>
      </c>
      <c r="DJ753" s="197">
        <f t="shared" si="408"/>
        <v>0</v>
      </c>
      <c r="DK753" s="19" t="str">
        <f t="shared" si="409"/>
        <v/>
      </c>
      <c r="DL753" s="197">
        <f t="shared" si="410"/>
        <v>0</v>
      </c>
    </row>
    <row r="754" spans="1:117" ht="15" customHeight="1" thickBot="1">
      <c r="A754" s="41"/>
      <c r="B754" s="30"/>
      <c r="C754" s="64" t="s">
        <v>183</v>
      </c>
      <c r="D754" s="354" t="str">
        <f t="shared" si="340"/>
        <v/>
      </c>
      <c r="E754" s="355"/>
      <c r="F754" s="355"/>
      <c r="G754" s="355"/>
      <c r="H754" s="355"/>
      <c r="I754" s="355"/>
      <c r="J754" s="355"/>
      <c r="K754" s="355"/>
      <c r="L754" s="355"/>
      <c r="M754" s="355"/>
      <c r="N754" s="355"/>
      <c r="O754" s="356"/>
      <c r="P754" s="261" t="str">
        <f t="shared" si="341"/>
        <v/>
      </c>
      <c r="Q754" s="261" t="str">
        <f t="shared" si="342"/>
        <v/>
      </c>
      <c r="R754" s="261" t="str">
        <f t="shared" si="343"/>
        <v/>
      </c>
      <c r="S754" s="2"/>
      <c r="T754" s="2"/>
      <c r="U754" s="2"/>
      <c r="V754" s="2"/>
      <c r="W754" s="2"/>
      <c r="X754" s="2"/>
      <c r="Y754" s="2"/>
      <c r="Z754" s="2"/>
      <c r="AA754" s="2"/>
      <c r="AB754" s="2"/>
      <c r="AC754" s="2"/>
      <c r="AD754" s="2"/>
      <c r="AG754" s="197">
        <f t="shared" si="344"/>
        <v>33</v>
      </c>
      <c r="AH754" s="210">
        <f t="shared" si="345"/>
        <v>0</v>
      </c>
      <c r="AJ754" s="188">
        <f t="shared" si="346"/>
        <v>0</v>
      </c>
      <c r="AK754" s="189">
        <f t="shared" si="347"/>
        <v>0</v>
      </c>
      <c r="AL754" s="189">
        <f t="shared" si="348"/>
        <v>0</v>
      </c>
      <c r="AM754" s="190">
        <f t="shared" si="349"/>
        <v>0</v>
      </c>
      <c r="AN754" s="210"/>
      <c r="AO754" s="188">
        <f t="shared" si="350"/>
        <v>0</v>
      </c>
      <c r="AP754" s="189">
        <f t="shared" si="351"/>
        <v>0</v>
      </c>
      <c r="AQ754" s="189">
        <f t="shared" si="352"/>
        <v>0</v>
      </c>
      <c r="AR754" s="190">
        <f t="shared" si="353"/>
        <v>0</v>
      </c>
      <c r="AT754" s="188">
        <f t="shared" si="354"/>
        <v>0</v>
      </c>
      <c r="AU754" s="189">
        <f t="shared" si="355"/>
        <v>0</v>
      </c>
      <c r="AV754" s="189">
        <f t="shared" si="356"/>
        <v>0</v>
      </c>
      <c r="AW754" s="190">
        <f t="shared" si="357"/>
        <v>0</v>
      </c>
      <c r="AY754" s="188">
        <f t="shared" si="358"/>
        <v>0</v>
      </c>
      <c r="AZ754" s="189">
        <f t="shared" si="359"/>
        <v>0</v>
      </c>
      <c r="BA754" s="189">
        <f t="shared" si="360"/>
        <v>0</v>
      </c>
      <c r="BB754" s="190">
        <f t="shared" si="361"/>
        <v>0</v>
      </c>
      <c r="BD754" s="188">
        <f t="shared" si="362"/>
        <v>0</v>
      </c>
      <c r="BE754" s="189">
        <f t="shared" si="363"/>
        <v>0</v>
      </c>
      <c r="BF754" s="189">
        <f t="shared" si="364"/>
        <v>0</v>
      </c>
      <c r="BG754" s="190">
        <f t="shared" si="365"/>
        <v>0</v>
      </c>
      <c r="BH754" s="210"/>
      <c r="BI754" s="188">
        <f t="shared" si="366"/>
        <v>0</v>
      </c>
      <c r="BJ754" s="189">
        <f t="shared" si="367"/>
        <v>0</v>
      </c>
      <c r="BK754" s="189">
        <f t="shared" si="368"/>
        <v>0</v>
      </c>
      <c r="BL754" s="190">
        <f t="shared" si="369"/>
        <v>0</v>
      </c>
      <c r="BM754" s="210"/>
      <c r="BN754" s="188">
        <f t="shared" si="370"/>
        <v>0</v>
      </c>
      <c r="BO754" s="189">
        <f t="shared" si="371"/>
        <v>0</v>
      </c>
      <c r="BP754" s="189">
        <f t="shared" si="372"/>
        <v>0</v>
      </c>
      <c r="BQ754" s="190">
        <f t="shared" si="373"/>
        <v>0</v>
      </c>
      <c r="BR754" s="210"/>
      <c r="BS754" s="188">
        <f t="shared" si="374"/>
        <v>0</v>
      </c>
      <c r="BT754" s="189">
        <f t="shared" si="375"/>
        <v>0</v>
      </c>
      <c r="BU754" s="189">
        <f t="shared" si="376"/>
        <v>0</v>
      </c>
      <c r="BV754" s="190">
        <f t="shared" si="377"/>
        <v>0</v>
      </c>
      <c r="BW754" s="210"/>
      <c r="BX754" s="188">
        <f t="shared" si="378"/>
        <v>0</v>
      </c>
      <c r="BY754" s="189">
        <f t="shared" si="379"/>
        <v>0</v>
      </c>
      <c r="BZ754" s="189">
        <f t="shared" si="380"/>
        <v>0</v>
      </c>
      <c r="CA754" s="190">
        <f t="shared" si="381"/>
        <v>0</v>
      </c>
      <c r="CB754" s="210"/>
      <c r="CC754" s="188">
        <f t="shared" si="382"/>
        <v>0</v>
      </c>
      <c r="CD754" s="189">
        <f t="shared" si="383"/>
        <v>0</v>
      </c>
      <c r="CE754" s="189">
        <f t="shared" si="384"/>
        <v>0</v>
      </c>
      <c r="CF754" s="190">
        <f t="shared" si="385"/>
        <v>0</v>
      </c>
      <c r="CG754" s="210"/>
      <c r="CH754" s="188">
        <f t="shared" si="386"/>
        <v>0</v>
      </c>
      <c r="CI754" s="189">
        <f t="shared" si="387"/>
        <v>0</v>
      </c>
      <c r="CJ754" s="189">
        <f t="shared" si="388"/>
        <v>0</v>
      </c>
      <c r="CK754" s="190">
        <f t="shared" si="389"/>
        <v>0</v>
      </c>
      <c r="CL754" s="210"/>
      <c r="CM754" s="192">
        <f t="shared" si="390"/>
        <v>0</v>
      </c>
      <c r="CN754" s="215">
        <f t="shared" si="391"/>
        <v>0</v>
      </c>
      <c r="CO754" s="216">
        <f t="shared" si="392"/>
        <v>0</v>
      </c>
      <c r="CP754" s="217">
        <f t="shared" si="393"/>
        <v>0</v>
      </c>
      <c r="CR754" s="192">
        <f t="shared" si="394"/>
        <v>0</v>
      </c>
      <c r="CS754" s="215">
        <f t="shared" si="395"/>
        <v>0</v>
      </c>
      <c r="CT754" s="216">
        <f t="shared" si="396"/>
        <v>0</v>
      </c>
      <c r="CU754" s="217">
        <f t="shared" si="397"/>
        <v>0</v>
      </c>
      <c r="CW754" s="192">
        <f t="shared" si="398"/>
        <v>0</v>
      </c>
      <c r="CX754" s="215">
        <f t="shared" si="399"/>
        <v>0</v>
      </c>
      <c r="CY754" s="216">
        <f t="shared" si="400"/>
        <v>0</v>
      </c>
      <c r="CZ754" s="217">
        <f t="shared" si="401"/>
        <v>0</v>
      </c>
      <c r="DB754" s="197">
        <f t="shared" si="402"/>
        <v>0</v>
      </c>
      <c r="DC754" s="19" t="str">
        <f t="shared" si="403"/>
        <v/>
      </c>
      <c r="DD754" s="197">
        <f t="shared" si="404"/>
        <v>0</v>
      </c>
      <c r="DE754"/>
      <c r="DF754" s="197">
        <f t="shared" si="405"/>
        <v>0</v>
      </c>
      <c r="DG754" s="19" t="str">
        <f t="shared" si="406"/>
        <v/>
      </c>
      <c r="DH754" s="197">
        <f t="shared" si="407"/>
        <v>0</v>
      </c>
      <c r="DJ754" s="197">
        <f t="shared" si="408"/>
        <v>0</v>
      </c>
      <c r="DK754" s="19" t="str">
        <f t="shared" si="409"/>
        <v/>
      </c>
      <c r="DL754" s="197">
        <f t="shared" si="410"/>
        <v>0</v>
      </c>
    </row>
    <row r="755" spans="1:117" ht="15" customHeight="1" thickBot="1">
      <c r="A755" s="41"/>
      <c r="B755" s="30"/>
      <c r="C755" s="64" t="s">
        <v>184</v>
      </c>
      <c r="D755" s="354" t="str">
        <f t="shared" si="340"/>
        <v/>
      </c>
      <c r="E755" s="355"/>
      <c r="F755" s="355"/>
      <c r="G755" s="355"/>
      <c r="H755" s="355"/>
      <c r="I755" s="355"/>
      <c r="J755" s="355"/>
      <c r="K755" s="355"/>
      <c r="L755" s="355"/>
      <c r="M755" s="355"/>
      <c r="N755" s="355"/>
      <c r="O755" s="356"/>
      <c r="P755" s="261" t="str">
        <f t="shared" si="341"/>
        <v/>
      </c>
      <c r="Q755" s="261" t="str">
        <f t="shared" si="342"/>
        <v/>
      </c>
      <c r="R755" s="261" t="str">
        <f t="shared" si="343"/>
        <v/>
      </c>
      <c r="S755" s="2"/>
      <c r="T755" s="2"/>
      <c r="U755" s="2"/>
      <c r="V755" s="2"/>
      <c r="W755" s="2"/>
      <c r="X755" s="2"/>
      <c r="Y755" s="2"/>
      <c r="Z755" s="2"/>
      <c r="AA755" s="2"/>
      <c r="AB755" s="2"/>
      <c r="AC755" s="2"/>
      <c r="AD755" s="2"/>
      <c r="AG755" s="197">
        <f t="shared" si="344"/>
        <v>33</v>
      </c>
      <c r="AH755" s="210">
        <f t="shared" si="345"/>
        <v>0</v>
      </c>
      <c r="AJ755" s="188">
        <f t="shared" si="346"/>
        <v>0</v>
      </c>
      <c r="AK755" s="189">
        <f t="shared" si="347"/>
        <v>0</v>
      </c>
      <c r="AL755" s="189">
        <f t="shared" si="348"/>
        <v>0</v>
      </c>
      <c r="AM755" s="190">
        <f t="shared" si="349"/>
        <v>0</v>
      </c>
      <c r="AN755" s="210"/>
      <c r="AO755" s="188">
        <f t="shared" si="350"/>
        <v>0</v>
      </c>
      <c r="AP755" s="189">
        <f t="shared" si="351"/>
        <v>0</v>
      </c>
      <c r="AQ755" s="189">
        <f t="shared" si="352"/>
        <v>0</v>
      </c>
      <c r="AR755" s="190">
        <f t="shared" si="353"/>
        <v>0</v>
      </c>
      <c r="AT755" s="188">
        <f t="shared" si="354"/>
        <v>0</v>
      </c>
      <c r="AU755" s="189">
        <f t="shared" si="355"/>
        <v>0</v>
      </c>
      <c r="AV755" s="189">
        <f t="shared" si="356"/>
        <v>0</v>
      </c>
      <c r="AW755" s="190">
        <f t="shared" si="357"/>
        <v>0</v>
      </c>
      <c r="AY755" s="188">
        <f t="shared" si="358"/>
        <v>0</v>
      </c>
      <c r="AZ755" s="189">
        <f t="shared" si="359"/>
        <v>0</v>
      </c>
      <c r="BA755" s="189">
        <f t="shared" si="360"/>
        <v>0</v>
      </c>
      <c r="BB755" s="190">
        <f t="shared" si="361"/>
        <v>0</v>
      </c>
      <c r="BD755" s="188">
        <f t="shared" si="362"/>
        <v>0</v>
      </c>
      <c r="BE755" s="189">
        <f t="shared" si="363"/>
        <v>0</v>
      </c>
      <c r="BF755" s="189">
        <f t="shared" si="364"/>
        <v>0</v>
      </c>
      <c r="BG755" s="190">
        <f t="shared" si="365"/>
        <v>0</v>
      </c>
      <c r="BH755" s="210"/>
      <c r="BI755" s="188">
        <f t="shared" si="366"/>
        <v>0</v>
      </c>
      <c r="BJ755" s="189">
        <f t="shared" si="367"/>
        <v>0</v>
      </c>
      <c r="BK755" s="189">
        <f t="shared" si="368"/>
        <v>0</v>
      </c>
      <c r="BL755" s="190">
        <f t="shared" si="369"/>
        <v>0</v>
      </c>
      <c r="BM755" s="210"/>
      <c r="BN755" s="188">
        <f t="shared" si="370"/>
        <v>0</v>
      </c>
      <c r="BO755" s="189">
        <f t="shared" si="371"/>
        <v>0</v>
      </c>
      <c r="BP755" s="189">
        <f t="shared" si="372"/>
        <v>0</v>
      </c>
      <c r="BQ755" s="190">
        <f t="shared" si="373"/>
        <v>0</v>
      </c>
      <c r="BR755" s="210"/>
      <c r="BS755" s="188">
        <f t="shared" si="374"/>
        <v>0</v>
      </c>
      <c r="BT755" s="189">
        <f t="shared" si="375"/>
        <v>0</v>
      </c>
      <c r="BU755" s="189">
        <f t="shared" si="376"/>
        <v>0</v>
      </c>
      <c r="BV755" s="190">
        <f t="shared" si="377"/>
        <v>0</v>
      </c>
      <c r="BW755" s="210"/>
      <c r="BX755" s="188">
        <f t="shared" si="378"/>
        <v>0</v>
      </c>
      <c r="BY755" s="189">
        <f t="shared" si="379"/>
        <v>0</v>
      </c>
      <c r="BZ755" s="189">
        <f t="shared" si="380"/>
        <v>0</v>
      </c>
      <c r="CA755" s="190">
        <f t="shared" si="381"/>
        <v>0</v>
      </c>
      <c r="CB755" s="210"/>
      <c r="CC755" s="188">
        <f t="shared" si="382"/>
        <v>0</v>
      </c>
      <c r="CD755" s="189">
        <f t="shared" si="383"/>
        <v>0</v>
      </c>
      <c r="CE755" s="189">
        <f t="shared" si="384"/>
        <v>0</v>
      </c>
      <c r="CF755" s="190">
        <f t="shared" si="385"/>
        <v>0</v>
      </c>
      <c r="CG755" s="210"/>
      <c r="CH755" s="188">
        <f t="shared" si="386"/>
        <v>0</v>
      </c>
      <c r="CI755" s="189">
        <f t="shared" si="387"/>
        <v>0</v>
      </c>
      <c r="CJ755" s="189">
        <f t="shared" si="388"/>
        <v>0</v>
      </c>
      <c r="CK755" s="190">
        <f t="shared" si="389"/>
        <v>0</v>
      </c>
      <c r="CL755" s="210"/>
      <c r="CM755" s="192">
        <f t="shared" si="390"/>
        <v>0</v>
      </c>
      <c r="CN755" s="215">
        <f t="shared" si="391"/>
        <v>0</v>
      </c>
      <c r="CO755" s="216">
        <f t="shared" si="392"/>
        <v>0</v>
      </c>
      <c r="CP755" s="217">
        <f t="shared" si="393"/>
        <v>0</v>
      </c>
      <c r="CR755" s="192">
        <f t="shared" si="394"/>
        <v>0</v>
      </c>
      <c r="CS755" s="215">
        <f t="shared" si="395"/>
        <v>0</v>
      </c>
      <c r="CT755" s="216">
        <f t="shared" si="396"/>
        <v>0</v>
      </c>
      <c r="CU755" s="217">
        <f t="shared" si="397"/>
        <v>0</v>
      </c>
      <c r="CW755" s="192">
        <f t="shared" si="398"/>
        <v>0</v>
      </c>
      <c r="CX755" s="215">
        <f t="shared" si="399"/>
        <v>0</v>
      </c>
      <c r="CY755" s="216">
        <f t="shared" si="400"/>
        <v>0</v>
      </c>
      <c r="CZ755" s="217">
        <f t="shared" si="401"/>
        <v>0</v>
      </c>
      <c r="DB755" s="197">
        <f t="shared" si="402"/>
        <v>0</v>
      </c>
      <c r="DC755" s="19" t="str">
        <f t="shared" si="403"/>
        <v/>
      </c>
      <c r="DD755" s="197">
        <f t="shared" si="404"/>
        <v>0</v>
      </c>
      <c r="DE755"/>
      <c r="DF755" s="197">
        <f t="shared" si="405"/>
        <v>0</v>
      </c>
      <c r="DG755" s="19" t="str">
        <f t="shared" si="406"/>
        <v/>
      </c>
      <c r="DH755" s="197">
        <f t="shared" si="407"/>
        <v>0</v>
      </c>
      <c r="DJ755" s="197">
        <f t="shared" si="408"/>
        <v>0</v>
      </c>
      <c r="DK755" s="19" t="str">
        <f t="shared" si="409"/>
        <v/>
      </c>
      <c r="DL755" s="197">
        <f t="shared" si="410"/>
        <v>0</v>
      </c>
    </row>
    <row r="756" spans="1:117" ht="15" customHeight="1" thickBot="1">
      <c r="A756" s="41"/>
      <c r="B756" s="30"/>
      <c r="C756" s="64" t="s">
        <v>185</v>
      </c>
      <c r="D756" s="354" t="str">
        <f t="shared" si="340"/>
        <v/>
      </c>
      <c r="E756" s="355"/>
      <c r="F756" s="355"/>
      <c r="G756" s="355"/>
      <c r="H756" s="355"/>
      <c r="I756" s="355"/>
      <c r="J756" s="355"/>
      <c r="K756" s="355"/>
      <c r="L756" s="355"/>
      <c r="M756" s="355"/>
      <c r="N756" s="355"/>
      <c r="O756" s="356"/>
      <c r="P756" s="261" t="str">
        <f t="shared" si="341"/>
        <v/>
      </c>
      <c r="Q756" s="261" t="str">
        <f t="shared" si="342"/>
        <v/>
      </c>
      <c r="R756" s="261" t="str">
        <f t="shared" si="343"/>
        <v/>
      </c>
      <c r="S756" s="2"/>
      <c r="T756" s="2"/>
      <c r="U756" s="2"/>
      <c r="V756" s="2"/>
      <c r="W756" s="2"/>
      <c r="X756" s="2"/>
      <c r="Y756" s="2"/>
      <c r="Z756" s="2"/>
      <c r="AA756" s="2"/>
      <c r="AB756" s="2"/>
      <c r="AC756" s="2"/>
      <c r="AD756" s="2"/>
      <c r="AG756" s="197">
        <f t="shared" si="344"/>
        <v>33</v>
      </c>
      <c r="AH756" s="210">
        <f t="shared" si="345"/>
        <v>0</v>
      </c>
      <c r="AJ756" s="188">
        <f t="shared" si="346"/>
        <v>0</v>
      </c>
      <c r="AK756" s="189">
        <f t="shared" si="347"/>
        <v>0</v>
      </c>
      <c r="AL756" s="189">
        <f t="shared" si="348"/>
        <v>0</v>
      </c>
      <c r="AM756" s="190">
        <f t="shared" si="349"/>
        <v>0</v>
      </c>
      <c r="AN756" s="210"/>
      <c r="AO756" s="188">
        <f t="shared" si="350"/>
        <v>0</v>
      </c>
      <c r="AP756" s="189">
        <f t="shared" si="351"/>
        <v>0</v>
      </c>
      <c r="AQ756" s="189">
        <f t="shared" si="352"/>
        <v>0</v>
      </c>
      <c r="AR756" s="190">
        <f t="shared" si="353"/>
        <v>0</v>
      </c>
      <c r="AT756" s="188">
        <f t="shared" si="354"/>
        <v>0</v>
      </c>
      <c r="AU756" s="189">
        <f t="shared" si="355"/>
        <v>0</v>
      </c>
      <c r="AV756" s="189">
        <f t="shared" si="356"/>
        <v>0</v>
      </c>
      <c r="AW756" s="190">
        <f t="shared" si="357"/>
        <v>0</v>
      </c>
      <c r="AY756" s="188">
        <f t="shared" si="358"/>
        <v>0</v>
      </c>
      <c r="AZ756" s="189">
        <f t="shared" si="359"/>
        <v>0</v>
      </c>
      <c r="BA756" s="189">
        <f t="shared" si="360"/>
        <v>0</v>
      </c>
      <c r="BB756" s="190">
        <f t="shared" si="361"/>
        <v>0</v>
      </c>
      <c r="BD756" s="188">
        <f t="shared" si="362"/>
        <v>0</v>
      </c>
      <c r="BE756" s="189">
        <f t="shared" si="363"/>
        <v>0</v>
      </c>
      <c r="BF756" s="189">
        <f t="shared" si="364"/>
        <v>0</v>
      </c>
      <c r="BG756" s="190">
        <f t="shared" si="365"/>
        <v>0</v>
      </c>
      <c r="BH756" s="210"/>
      <c r="BI756" s="188">
        <f t="shared" si="366"/>
        <v>0</v>
      </c>
      <c r="BJ756" s="189">
        <f t="shared" si="367"/>
        <v>0</v>
      </c>
      <c r="BK756" s="189">
        <f t="shared" si="368"/>
        <v>0</v>
      </c>
      <c r="BL756" s="190">
        <f t="shared" si="369"/>
        <v>0</v>
      </c>
      <c r="BM756" s="210"/>
      <c r="BN756" s="188">
        <f t="shared" si="370"/>
        <v>0</v>
      </c>
      <c r="BO756" s="189">
        <f t="shared" si="371"/>
        <v>0</v>
      </c>
      <c r="BP756" s="189">
        <f t="shared" si="372"/>
        <v>0</v>
      </c>
      <c r="BQ756" s="190">
        <f t="shared" si="373"/>
        <v>0</v>
      </c>
      <c r="BR756" s="210"/>
      <c r="BS756" s="188">
        <f t="shared" si="374"/>
        <v>0</v>
      </c>
      <c r="BT756" s="189">
        <f t="shared" si="375"/>
        <v>0</v>
      </c>
      <c r="BU756" s="189">
        <f t="shared" si="376"/>
        <v>0</v>
      </c>
      <c r="BV756" s="190">
        <f t="shared" si="377"/>
        <v>0</v>
      </c>
      <c r="BW756" s="210"/>
      <c r="BX756" s="188">
        <f t="shared" si="378"/>
        <v>0</v>
      </c>
      <c r="BY756" s="189">
        <f t="shared" si="379"/>
        <v>0</v>
      </c>
      <c r="BZ756" s="189">
        <f t="shared" si="380"/>
        <v>0</v>
      </c>
      <c r="CA756" s="190">
        <f t="shared" si="381"/>
        <v>0</v>
      </c>
      <c r="CB756" s="210"/>
      <c r="CC756" s="188">
        <f t="shared" si="382"/>
        <v>0</v>
      </c>
      <c r="CD756" s="189">
        <f t="shared" si="383"/>
        <v>0</v>
      </c>
      <c r="CE756" s="189">
        <f t="shared" si="384"/>
        <v>0</v>
      </c>
      <c r="CF756" s="190">
        <f t="shared" si="385"/>
        <v>0</v>
      </c>
      <c r="CG756" s="210"/>
      <c r="CH756" s="188">
        <f t="shared" si="386"/>
        <v>0</v>
      </c>
      <c r="CI756" s="189">
        <f t="shared" si="387"/>
        <v>0</v>
      </c>
      <c r="CJ756" s="189">
        <f t="shared" si="388"/>
        <v>0</v>
      </c>
      <c r="CK756" s="190">
        <f t="shared" si="389"/>
        <v>0</v>
      </c>
      <c r="CL756" s="210"/>
      <c r="CM756" s="192">
        <f t="shared" si="390"/>
        <v>0</v>
      </c>
      <c r="CN756" s="215">
        <f t="shared" si="391"/>
        <v>0</v>
      </c>
      <c r="CO756" s="216">
        <f t="shared" si="392"/>
        <v>0</v>
      </c>
      <c r="CP756" s="217">
        <f t="shared" si="393"/>
        <v>0</v>
      </c>
      <c r="CR756" s="192">
        <f t="shared" si="394"/>
        <v>0</v>
      </c>
      <c r="CS756" s="215">
        <f t="shared" si="395"/>
        <v>0</v>
      </c>
      <c r="CT756" s="216">
        <f t="shared" si="396"/>
        <v>0</v>
      </c>
      <c r="CU756" s="217">
        <f t="shared" si="397"/>
        <v>0</v>
      </c>
      <c r="CW756" s="192">
        <f t="shared" si="398"/>
        <v>0</v>
      </c>
      <c r="CX756" s="215">
        <f t="shared" si="399"/>
        <v>0</v>
      </c>
      <c r="CY756" s="216">
        <f t="shared" si="400"/>
        <v>0</v>
      </c>
      <c r="CZ756" s="217">
        <f t="shared" si="401"/>
        <v>0</v>
      </c>
      <c r="DB756" s="197">
        <f t="shared" si="402"/>
        <v>0</v>
      </c>
      <c r="DC756" s="19" t="str">
        <f t="shared" si="403"/>
        <v/>
      </c>
      <c r="DD756" s="197">
        <f t="shared" si="404"/>
        <v>0</v>
      </c>
      <c r="DE756"/>
      <c r="DF756" s="197">
        <f t="shared" si="405"/>
        <v>0</v>
      </c>
      <c r="DG756" s="19" t="str">
        <f t="shared" si="406"/>
        <v/>
      </c>
      <c r="DH756" s="197">
        <f t="shared" si="407"/>
        <v>0</v>
      </c>
      <c r="DJ756" s="197">
        <f t="shared" si="408"/>
        <v>0</v>
      </c>
      <c r="DK756" s="19" t="str">
        <f t="shared" si="409"/>
        <v/>
      </c>
      <c r="DL756" s="197">
        <f t="shared" si="410"/>
        <v>0</v>
      </c>
    </row>
    <row r="757" spans="1:117" ht="15" customHeight="1" thickBot="1">
      <c r="A757" s="41"/>
      <c r="B757" s="30"/>
      <c r="C757" s="64" t="s">
        <v>186</v>
      </c>
      <c r="D757" s="354" t="str">
        <f t="shared" si="340"/>
        <v/>
      </c>
      <c r="E757" s="355"/>
      <c r="F757" s="355"/>
      <c r="G757" s="355"/>
      <c r="H757" s="355"/>
      <c r="I757" s="355"/>
      <c r="J757" s="355"/>
      <c r="K757" s="355"/>
      <c r="L757" s="355"/>
      <c r="M757" s="355"/>
      <c r="N757" s="355"/>
      <c r="O757" s="356"/>
      <c r="P757" s="261" t="str">
        <f t="shared" si="341"/>
        <v/>
      </c>
      <c r="Q757" s="261" t="str">
        <f t="shared" si="342"/>
        <v/>
      </c>
      <c r="R757" s="261" t="str">
        <f t="shared" si="343"/>
        <v/>
      </c>
      <c r="S757" s="2"/>
      <c r="T757" s="2"/>
      <c r="U757" s="2"/>
      <c r="V757" s="2"/>
      <c r="W757" s="2"/>
      <c r="X757" s="2"/>
      <c r="Y757" s="2"/>
      <c r="Z757" s="2"/>
      <c r="AA757" s="2"/>
      <c r="AB757" s="2"/>
      <c r="AC757" s="2"/>
      <c r="AD757" s="2"/>
      <c r="AG757" s="197">
        <f t="shared" si="344"/>
        <v>33</v>
      </c>
      <c r="AH757" s="210">
        <f t="shared" si="345"/>
        <v>0</v>
      </c>
      <c r="AJ757" s="188">
        <f t="shared" si="346"/>
        <v>0</v>
      </c>
      <c r="AK757" s="189">
        <f t="shared" si="347"/>
        <v>0</v>
      </c>
      <c r="AL757" s="189">
        <f t="shared" si="348"/>
        <v>0</v>
      </c>
      <c r="AM757" s="190">
        <f t="shared" si="349"/>
        <v>0</v>
      </c>
      <c r="AN757" s="210"/>
      <c r="AO757" s="188">
        <f t="shared" si="350"/>
        <v>0</v>
      </c>
      <c r="AP757" s="189">
        <f t="shared" si="351"/>
        <v>0</v>
      </c>
      <c r="AQ757" s="189">
        <f t="shared" si="352"/>
        <v>0</v>
      </c>
      <c r="AR757" s="190">
        <f t="shared" si="353"/>
        <v>0</v>
      </c>
      <c r="AT757" s="188">
        <f t="shared" si="354"/>
        <v>0</v>
      </c>
      <c r="AU757" s="189">
        <f t="shared" si="355"/>
        <v>0</v>
      </c>
      <c r="AV757" s="189">
        <f t="shared" si="356"/>
        <v>0</v>
      </c>
      <c r="AW757" s="190">
        <f t="shared" si="357"/>
        <v>0</v>
      </c>
      <c r="AY757" s="188">
        <f t="shared" si="358"/>
        <v>0</v>
      </c>
      <c r="AZ757" s="189">
        <f t="shared" si="359"/>
        <v>0</v>
      </c>
      <c r="BA757" s="189">
        <f t="shared" si="360"/>
        <v>0</v>
      </c>
      <c r="BB757" s="190">
        <f t="shared" si="361"/>
        <v>0</v>
      </c>
      <c r="BD757" s="188">
        <f t="shared" si="362"/>
        <v>0</v>
      </c>
      <c r="BE757" s="189">
        <f t="shared" si="363"/>
        <v>0</v>
      </c>
      <c r="BF757" s="189">
        <f t="shared" si="364"/>
        <v>0</v>
      </c>
      <c r="BG757" s="190">
        <f t="shared" si="365"/>
        <v>0</v>
      </c>
      <c r="BH757" s="210"/>
      <c r="BI757" s="188">
        <f t="shared" si="366"/>
        <v>0</v>
      </c>
      <c r="BJ757" s="189">
        <f t="shared" si="367"/>
        <v>0</v>
      </c>
      <c r="BK757" s="189">
        <f t="shared" si="368"/>
        <v>0</v>
      </c>
      <c r="BL757" s="190">
        <f t="shared" si="369"/>
        <v>0</v>
      </c>
      <c r="BM757" s="210"/>
      <c r="BN757" s="188">
        <f t="shared" si="370"/>
        <v>0</v>
      </c>
      <c r="BO757" s="189">
        <f t="shared" si="371"/>
        <v>0</v>
      </c>
      <c r="BP757" s="189">
        <f t="shared" si="372"/>
        <v>0</v>
      </c>
      <c r="BQ757" s="190">
        <f t="shared" si="373"/>
        <v>0</v>
      </c>
      <c r="BR757" s="210"/>
      <c r="BS757" s="188">
        <f t="shared" si="374"/>
        <v>0</v>
      </c>
      <c r="BT757" s="189">
        <f t="shared" si="375"/>
        <v>0</v>
      </c>
      <c r="BU757" s="189">
        <f t="shared" si="376"/>
        <v>0</v>
      </c>
      <c r="BV757" s="190">
        <f t="shared" si="377"/>
        <v>0</v>
      </c>
      <c r="BW757" s="210"/>
      <c r="BX757" s="188">
        <f t="shared" si="378"/>
        <v>0</v>
      </c>
      <c r="BY757" s="189">
        <f t="shared" si="379"/>
        <v>0</v>
      </c>
      <c r="BZ757" s="189">
        <f t="shared" si="380"/>
        <v>0</v>
      </c>
      <c r="CA757" s="190">
        <f t="shared" si="381"/>
        <v>0</v>
      </c>
      <c r="CB757" s="210"/>
      <c r="CC757" s="188">
        <f t="shared" si="382"/>
        <v>0</v>
      </c>
      <c r="CD757" s="189">
        <f t="shared" si="383"/>
        <v>0</v>
      </c>
      <c r="CE757" s="189">
        <f t="shared" si="384"/>
        <v>0</v>
      </c>
      <c r="CF757" s="190">
        <f t="shared" si="385"/>
        <v>0</v>
      </c>
      <c r="CG757" s="210"/>
      <c r="CH757" s="188">
        <f t="shared" si="386"/>
        <v>0</v>
      </c>
      <c r="CI757" s="189">
        <f t="shared" si="387"/>
        <v>0</v>
      </c>
      <c r="CJ757" s="189">
        <f t="shared" si="388"/>
        <v>0</v>
      </c>
      <c r="CK757" s="190">
        <f t="shared" si="389"/>
        <v>0</v>
      </c>
      <c r="CL757" s="210"/>
      <c r="CM757" s="192">
        <f t="shared" si="390"/>
        <v>0</v>
      </c>
      <c r="CN757" s="215">
        <f t="shared" si="391"/>
        <v>0</v>
      </c>
      <c r="CO757" s="216">
        <f t="shared" si="392"/>
        <v>0</v>
      </c>
      <c r="CP757" s="217">
        <f t="shared" si="393"/>
        <v>0</v>
      </c>
      <c r="CR757" s="192">
        <f t="shared" si="394"/>
        <v>0</v>
      </c>
      <c r="CS757" s="215">
        <f t="shared" si="395"/>
        <v>0</v>
      </c>
      <c r="CT757" s="216">
        <f t="shared" si="396"/>
        <v>0</v>
      </c>
      <c r="CU757" s="217">
        <f t="shared" si="397"/>
        <v>0</v>
      </c>
      <c r="CW757" s="192">
        <f t="shared" si="398"/>
        <v>0</v>
      </c>
      <c r="CX757" s="215">
        <f t="shared" si="399"/>
        <v>0</v>
      </c>
      <c r="CY757" s="216">
        <f t="shared" si="400"/>
        <v>0</v>
      </c>
      <c r="CZ757" s="217">
        <f t="shared" si="401"/>
        <v>0</v>
      </c>
      <c r="DB757" s="197">
        <f t="shared" si="402"/>
        <v>0</v>
      </c>
      <c r="DC757" s="19" t="str">
        <f t="shared" si="403"/>
        <v/>
      </c>
      <c r="DD757" s="197">
        <f t="shared" si="404"/>
        <v>0</v>
      </c>
      <c r="DE757"/>
      <c r="DF757" s="197">
        <f t="shared" si="405"/>
        <v>0</v>
      </c>
      <c r="DG757" s="19" t="str">
        <f t="shared" si="406"/>
        <v/>
      </c>
      <c r="DH757" s="197">
        <f t="shared" si="407"/>
        <v>0</v>
      </c>
      <c r="DJ757" s="197">
        <f t="shared" si="408"/>
        <v>0</v>
      </c>
      <c r="DK757" s="19" t="str">
        <f t="shared" si="409"/>
        <v/>
      </c>
      <c r="DL757" s="197">
        <f t="shared" si="410"/>
        <v>0</v>
      </c>
    </row>
    <row r="758" spans="1:117" ht="15" customHeight="1" thickBot="1">
      <c r="A758" s="41"/>
      <c r="B758" s="30"/>
      <c r="C758" s="64" t="s">
        <v>187</v>
      </c>
      <c r="D758" s="354" t="str">
        <f t="shared" si="340"/>
        <v/>
      </c>
      <c r="E758" s="355"/>
      <c r="F758" s="355"/>
      <c r="G758" s="355"/>
      <c r="H758" s="355"/>
      <c r="I758" s="355"/>
      <c r="J758" s="355"/>
      <c r="K758" s="355"/>
      <c r="L758" s="355"/>
      <c r="M758" s="355"/>
      <c r="N758" s="355"/>
      <c r="O758" s="356"/>
      <c r="P758" s="261" t="str">
        <f>IF(M348="","",M348)</f>
        <v/>
      </c>
      <c r="Q758" s="261" t="str">
        <f>IF(S348="","",S348)</f>
        <v/>
      </c>
      <c r="R758" s="261" t="str">
        <f>IF(Y348="","",Y348)</f>
        <v/>
      </c>
      <c r="S758" s="2"/>
      <c r="T758" s="2"/>
      <c r="U758" s="2"/>
      <c r="V758" s="2"/>
      <c r="W758" s="2"/>
      <c r="X758" s="2"/>
      <c r="Y758" s="2"/>
      <c r="Z758" s="2"/>
      <c r="AA758" s="2"/>
      <c r="AB758" s="2"/>
      <c r="AC758" s="2"/>
      <c r="AD758" s="2"/>
      <c r="AG758" s="197">
        <f t="shared" si="344"/>
        <v>33</v>
      </c>
      <c r="AH758" s="210">
        <f t="shared" si="345"/>
        <v>0</v>
      </c>
      <c r="AJ758" s="188">
        <f t="shared" si="346"/>
        <v>0</v>
      </c>
      <c r="AK758" s="189">
        <f t="shared" si="347"/>
        <v>0</v>
      </c>
      <c r="AL758" s="189">
        <f t="shared" si="348"/>
        <v>0</v>
      </c>
      <c r="AM758" s="190">
        <f t="shared" si="349"/>
        <v>0</v>
      </c>
      <c r="AN758" s="210"/>
      <c r="AO758" s="188">
        <f t="shared" si="350"/>
        <v>0</v>
      </c>
      <c r="AP758" s="189">
        <f t="shared" si="351"/>
        <v>0</v>
      </c>
      <c r="AQ758" s="189">
        <f t="shared" si="352"/>
        <v>0</v>
      </c>
      <c r="AR758" s="190">
        <f t="shared" si="353"/>
        <v>0</v>
      </c>
      <c r="AT758" s="188">
        <f t="shared" si="354"/>
        <v>0</v>
      </c>
      <c r="AU758" s="189">
        <f t="shared" si="355"/>
        <v>0</v>
      </c>
      <c r="AV758" s="189">
        <f t="shared" si="356"/>
        <v>0</v>
      </c>
      <c r="AW758" s="190">
        <f t="shared" si="357"/>
        <v>0</v>
      </c>
      <c r="AY758" s="188">
        <f t="shared" si="358"/>
        <v>0</v>
      </c>
      <c r="AZ758" s="189">
        <f t="shared" si="359"/>
        <v>0</v>
      </c>
      <c r="BA758" s="189">
        <f t="shared" si="360"/>
        <v>0</v>
      </c>
      <c r="BB758" s="190">
        <f t="shared" si="361"/>
        <v>0</v>
      </c>
      <c r="BD758" s="188">
        <f t="shared" si="362"/>
        <v>0</v>
      </c>
      <c r="BE758" s="189">
        <f t="shared" si="363"/>
        <v>0</v>
      </c>
      <c r="BF758" s="189">
        <f t="shared" si="364"/>
        <v>0</v>
      </c>
      <c r="BG758" s="190">
        <f t="shared" si="365"/>
        <v>0</v>
      </c>
      <c r="BH758" s="210"/>
      <c r="BI758" s="188">
        <f t="shared" si="366"/>
        <v>0</v>
      </c>
      <c r="BJ758" s="189">
        <f t="shared" si="367"/>
        <v>0</v>
      </c>
      <c r="BK758" s="189">
        <f t="shared" si="368"/>
        <v>0</v>
      </c>
      <c r="BL758" s="190">
        <f t="shared" si="369"/>
        <v>0</v>
      </c>
      <c r="BM758" s="210"/>
      <c r="BN758" s="188">
        <f t="shared" si="370"/>
        <v>0</v>
      </c>
      <c r="BO758" s="189">
        <f t="shared" si="371"/>
        <v>0</v>
      </c>
      <c r="BP758" s="189">
        <f t="shared" si="372"/>
        <v>0</v>
      </c>
      <c r="BQ758" s="190">
        <f t="shared" si="373"/>
        <v>0</v>
      </c>
      <c r="BR758" s="210"/>
      <c r="BS758" s="188">
        <f t="shared" si="374"/>
        <v>0</v>
      </c>
      <c r="BT758" s="189">
        <f t="shared" si="375"/>
        <v>0</v>
      </c>
      <c r="BU758" s="189">
        <f t="shared" si="376"/>
        <v>0</v>
      </c>
      <c r="BV758" s="190">
        <f t="shared" si="377"/>
        <v>0</v>
      </c>
      <c r="BW758" s="210"/>
      <c r="BX758" s="188">
        <f t="shared" si="378"/>
        <v>0</v>
      </c>
      <c r="BY758" s="189">
        <f t="shared" si="379"/>
        <v>0</v>
      </c>
      <c r="BZ758" s="189">
        <f t="shared" si="380"/>
        <v>0</v>
      </c>
      <c r="CA758" s="190">
        <f t="shared" si="381"/>
        <v>0</v>
      </c>
      <c r="CB758" s="210"/>
      <c r="CC758" s="188">
        <f t="shared" si="382"/>
        <v>0</v>
      </c>
      <c r="CD758" s="189">
        <f t="shared" si="383"/>
        <v>0</v>
      </c>
      <c r="CE758" s="189">
        <f t="shared" si="384"/>
        <v>0</v>
      </c>
      <c r="CF758" s="190">
        <f t="shared" si="385"/>
        <v>0</v>
      </c>
      <c r="CG758" s="210"/>
      <c r="CH758" s="188">
        <f t="shared" si="386"/>
        <v>0</v>
      </c>
      <c r="CI758" s="189">
        <f t="shared" si="387"/>
        <v>0</v>
      </c>
      <c r="CJ758" s="189">
        <f t="shared" si="388"/>
        <v>0</v>
      </c>
      <c r="CK758" s="190">
        <f t="shared" si="389"/>
        <v>0</v>
      </c>
      <c r="CL758" s="210"/>
      <c r="CM758" s="192">
        <f t="shared" si="390"/>
        <v>0</v>
      </c>
      <c r="CN758" s="215">
        <f t="shared" si="391"/>
        <v>0</v>
      </c>
      <c r="CO758" s="216">
        <f t="shared" si="392"/>
        <v>0</v>
      </c>
      <c r="CP758" s="217">
        <f t="shared" si="393"/>
        <v>0</v>
      </c>
      <c r="CR758" s="192">
        <f t="shared" si="394"/>
        <v>0</v>
      </c>
      <c r="CS758" s="215">
        <f t="shared" si="395"/>
        <v>0</v>
      </c>
      <c r="CT758" s="216">
        <f t="shared" si="396"/>
        <v>0</v>
      </c>
      <c r="CU758" s="217">
        <f t="shared" si="397"/>
        <v>0</v>
      </c>
      <c r="CW758" s="192">
        <f t="shared" si="398"/>
        <v>0</v>
      </c>
      <c r="CX758" s="215">
        <f t="shared" si="399"/>
        <v>0</v>
      </c>
      <c r="CY758" s="216">
        <f t="shared" si="400"/>
        <v>0</v>
      </c>
      <c r="CZ758" s="217">
        <f t="shared" si="401"/>
        <v>0</v>
      </c>
      <c r="DB758" s="197">
        <f t="shared" si="402"/>
        <v>0</v>
      </c>
      <c r="DC758" s="19" t="str">
        <f t="shared" si="403"/>
        <v/>
      </c>
      <c r="DD758" s="197">
        <f t="shared" si="404"/>
        <v>0</v>
      </c>
      <c r="DE758"/>
      <c r="DF758" s="197">
        <f t="shared" si="405"/>
        <v>0</v>
      </c>
      <c r="DG758" s="19" t="str">
        <f t="shared" si="406"/>
        <v/>
      </c>
      <c r="DH758" s="197">
        <f t="shared" si="407"/>
        <v>0</v>
      </c>
      <c r="DJ758" s="197">
        <f t="shared" si="408"/>
        <v>0</v>
      </c>
      <c r="DK758" s="19" t="str">
        <f t="shared" si="409"/>
        <v/>
      </c>
      <c r="DL758" s="197">
        <f t="shared" si="410"/>
        <v>0</v>
      </c>
    </row>
    <row r="759" spans="1:117" ht="15" customHeight="1" thickBot="1">
      <c r="A759" s="41"/>
      <c r="B759" s="30"/>
      <c r="C759" s="64" t="s">
        <v>188</v>
      </c>
      <c r="D759" s="354" t="str">
        <f t="shared" si="340"/>
        <v/>
      </c>
      <c r="E759" s="355"/>
      <c r="F759" s="355"/>
      <c r="G759" s="355"/>
      <c r="H759" s="355"/>
      <c r="I759" s="355"/>
      <c r="J759" s="355"/>
      <c r="K759" s="355"/>
      <c r="L759" s="355"/>
      <c r="M759" s="355"/>
      <c r="N759" s="355"/>
      <c r="O759" s="356"/>
      <c r="P759" s="261" t="str">
        <f>IF(M349="","",M349)</f>
        <v/>
      </c>
      <c r="Q759" s="261" t="str">
        <f>IF(S349="","",S349)</f>
        <v/>
      </c>
      <c r="R759" s="261" t="str">
        <f>IF(Y349="","",Y349)</f>
        <v/>
      </c>
      <c r="S759" s="2"/>
      <c r="T759" s="2"/>
      <c r="U759" s="2"/>
      <c r="V759" s="2"/>
      <c r="W759" s="2"/>
      <c r="X759" s="2"/>
      <c r="Y759" s="2"/>
      <c r="Z759" s="2"/>
      <c r="AA759" s="2"/>
      <c r="AB759" s="2"/>
      <c r="AC759" s="2"/>
      <c r="AD759" s="2"/>
      <c r="AG759" s="197">
        <f t="shared" si="344"/>
        <v>33</v>
      </c>
      <c r="AH759" s="210">
        <f t="shared" si="345"/>
        <v>0</v>
      </c>
      <c r="AJ759" s="188">
        <f t="shared" si="346"/>
        <v>0</v>
      </c>
      <c r="AK759" s="189">
        <f t="shared" si="347"/>
        <v>0</v>
      </c>
      <c r="AL759" s="189">
        <f t="shared" si="348"/>
        <v>0</v>
      </c>
      <c r="AM759" s="190">
        <f t="shared" si="349"/>
        <v>0</v>
      </c>
      <c r="AN759" s="210"/>
      <c r="AO759" s="188">
        <f t="shared" si="350"/>
        <v>0</v>
      </c>
      <c r="AP759" s="189">
        <f t="shared" si="351"/>
        <v>0</v>
      </c>
      <c r="AQ759" s="189">
        <f t="shared" si="352"/>
        <v>0</v>
      </c>
      <c r="AR759" s="190">
        <f t="shared" si="353"/>
        <v>0</v>
      </c>
      <c r="AT759" s="188">
        <f t="shared" si="354"/>
        <v>0</v>
      </c>
      <c r="AU759" s="189">
        <f t="shared" si="355"/>
        <v>0</v>
      </c>
      <c r="AV759" s="189">
        <f t="shared" si="356"/>
        <v>0</v>
      </c>
      <c r="AW759" s="190">
        <f t="shared" si="357"/>
        <v>0</v>
      </c>
      <c r="AY759" s="188">
        <f t="shared" si="358"/>
        <v>0</v>
      </c>
      <c r="AZ759" s="189">
        <f t="shared" si="359"/>
        <v>0</v>
      </c>
      <c r="BA759" s="189">
        <f t="shared" si="360"/>
        <v>0</v>
      </c>
      <c r="BB759" s="190">
        <f t="shared" si="361"/>
        <v>0</v>
      </c>
      <c r="BD759" s="188">
        <f t="shared" si="362"/>
        <v>0</v>
      </c>
      <c r="BE759" s="189">
        <f t="shared" si="363"/>
        <v>0</v>
      </c>
      <c r="BF759" s="189">
        <f t="shared" si="364"/>
        <v>0</v>
      </c>
      <c r="BG759" s="190">
        <f t="shared" si="365"/>
        <v>0</v>
      </c>
      <c r="BH759" s="210"/>
      <c r="BI759" s="188">
        <f t="shared" si="366"/>
        <v>0</v>
      </c>
      <c r="BJ759" s="189">
        <f t="shared" si="367"/>
        <v>0</v>
      </c>
      <c r="BK759" s="189">
        <f t="shared" si="368"/>
        <v>0</v>
      </c>
      <c r="BL759" s="190">
        <f t="shared" si="369"/>
        <v>0</v>
      </c>
      <c r="BM759" s="210"/>
      <c r="BN759" s="188">
        <f t="shared" si="370"/>
        <v>0</v>
      </c>
      <c r="BO759" s="189">
        <f t="shared" si="371"/>
        <v>0</v>
      </c>
      <c r="BP759" s="189">
        <f t="shared" si="372"/>
        <v>0</v>
      </c>
      <c r="BQ759" s="190">
        <f t="shared" si="373"/>
        <v>0</v>
      </c>
      <c r="BR759" s="210"/>
      <c r="BS759" s="188">
        <f t="shared" si="374"/>
        <v>0</v>
      </c>
      <c r="BT759" s="189">
        <f t="shared" si="375"/>
        <v>0</v>
      </c>
      <c r="BU759" s="189">
        <f t="shared" si="376"/>
        <v>0</v>
      </c>
      <c r="BV759" s="190">
        <f t="shared" si="377"/>
        <v>0</v>
      </c>
      <c r="BW759" s="210"/>
      <c r="BX759" s="188">
        <f t="shared" si="378"/>
        <v>0</v>
      </c>
      <c r="BY759" s="189">
        <f t="shared" si="379"/>
        <v>0</v>
      </c>
      <c r="BZ759" s="189">
        <f t="shared" si="380"/>
        <v>0</v>
      </c>
      <c r="CA759" s="190">
        <f t="shared" si="381"/>
        <v>0</v>
      </c>
      <c r="CB759" s="210"/>
      <c r="CC759" s="188">
        <f t="shared" si="382"/>
        <v>0</v>
      </c>
      <c r="CD759" s="189">
        <f t="shared" si="383"/>
        <v>0</v>
      </c>
      <c r="CE759" s="189">
        <f t="shared" si="384"/>
        <v>0</v>
      </c>
      <c r="CF759" s="190">
        <f t="shared" si="385"/>
        <v>0</v>
      </c>
      <c r="CG759" s="210"/>
      <c r="CH759" s="188">
        <f t="shared" si="386"/>
        <v>0</v>
      </c>
      <c r="CI759" s="189">
        <f t="shared" si="387"/>
        <v>0</v>
      </c>
      <c r="CJ759" s="189">
        <f t="shared" si="388"/>
        <v>0</v>
      </c>
      <c r="CK759" s="190">
        <f t="shared" si="389"/>
        <v>0</v>
      </c>
      <c r="CL759" s="210"/>
      <c r="CM759" s="192">
        <f t="shared" si="390"/>
        <v>0</v>
      </c>
      <c r="CN759" s="215">
        <f t="shared" si="391"/>
        <v>0</v>
      </c>
      <c r="CO759" s="216">
        <f t="shared" si="392"/>
        <v>0</v>
      </c>
      <c r="CP759" s="217">
        <f t="shared" si="393"/>
        <v>0</v>
      </c>
      <c r="CR759" s="192">
        <f t="shared" si="394"/>
        <v>0</v>
      </c>
      <c r="CS759" s="215">
        <f t="shared" si="395"/>
        <v>0</v>
      </c>
      <c r="CT759" s="216">
        <f>SUM(T759,W759,Z759,AC759,N885,Q885,T885,W885,Z885,AC885)</f>
        <v>0</v>
      </c>
      <c r="CU759" s="217">
        <f t="shared" si="397"/>
        <v>0</v>
      </c>
      <c r="CW759" s="192">
        <f t="shared" si="398"/>
        <v>0</v>
      </c>
      <c r="CX759" s="215">
        <f t="shared" si="399"/>
        <v>0</v>
      </c>
      <c r="CY759" s="216">
        <f t="shared" si="400"/>
        <v>0</v>
      </c>
      <c r="CZ759" s="217">
        <f t="shared" si="401"/>
        <v>0</v>
      </c>
      <c r="DB759" s="197">
        <f t="shared" si="402"/>
        <v>0</v>
      </c>
      <c r="DC759" s="19" t="str">
        <f t="shared" si="403"/>
        <v/>
      </c>
      <c r="DD759" s="197">
        <f t="shared" si="404"/>
        <v>0</v>
      </c>
      <c r="DE759"/>
      <c r="DF759" s="197">
        <f t="shared" si="405"/>
        <v>0</v>
      </c>
      <c r="DG759" s="19" t="str">
        <f t="shared" si="406"/>
        <v/>
      </c>
      <c r="DH759" s="197">
        <f t="shared" si="407"/>
        <v>0</v>
      </c>
      <c r="DJ759" s="197">
        <f t="shared" si="408"/>
        <v>0</v>
      </c>
      <c r="DK759" s="19" t="str">
        <f t="shared" si="409"/>
        <v/>
      </c>
      <c r="DL759" s="197">
        <f t="shared" si="410"/>
        <v>0</v>
      </c>
    </row>
    <row r="760" spans="1:117" ht="15" customHeight="1" thickBot="1">
      <c r="A760" s="41"/>
      <c r="B760" s="30"/>
      <c r="C760" s="64" t="s">
        <v>189</v>
      </c>
      <c r="D760" s="354" t="str">
        <f t="shared" si="340"/>
        <v/>
      </c>
      <c r="E760" s="355"/>
      <c r="F760" s="355"/>
      <c r="G760" s="355"/>
      <c r="H760" s="355"/>
      <c r="I760" s="355"/>
      <c r="J760" s="355"/>
      <c r="K760" s="355"/>
      <c r="L760" s="355"/>
      <c r="M760" s="355"/>
      <c r="N760" s="355"/>
      <c r="O760" s="356"/>
      <c r="P760" s="261" t="str">
        <f>IF(M350="","",M350)</f>
        <v/>
      </c>
      <c r="Q760" s="261" t="str">
        <f>IF(S350="","",S350)</f>
        <v/>
      </c>
      <c r="R760" s="261" t="str">
        <f>IF(Y350="","",Y350)</f>
        <v/>
      </c>
      <c r="S760" s="2"/>
      <c r="T760" s="2"/>
      <c r="U760" s="2"/>
      <c r="V760" s="2"/>
      <c r="W760" s="2"/>
      <c r="X760" s="2"/>
      <c r="Y760" s="2"/>
      <c r="Z760" s="2"/>
      <c r="AA760" s="2"/>
      <c r="AB760" s="2"/>
      <c r="AC760" s="2"/>
      <c r="AD760" s="2"/>
      <c r="AG760" s="197">
        <f t="shared" si="344"/>
        <v>33</v>
      </c>
      <c r="AH760" s="210">
        <f t="shared" si="345"/>
        <v>0</v>
      </c>
      <c r="AJ760" s="188">
        <f t="shared" si="346"/>
        <v>0</v>
      </c>
      <c r="AK760" s="189">
        <f t="shared" si="347"/>
        <v>0</v>
      </c>
      <c r="AL760" s="189">
        <f t="shared" si="348"/>
        <v>0</v>
      </c>
      <c r="AM760" s="190">
        <f t="shared" si="349"/>
        <v>0</v>
      </c>
      <c r="AN760" s="210"/>
      <c r="AO760" s="188">
        <f t="shared" si="350"/>
        <v>0</v>
      </c>
      <c r="AP760" s="189">
        <f t="shared" si="351"/>
        <v>0</v>
      </c>
      <c r="AQ760" s="189">
        <f t="shared" si="352"/>
        <v>0</v>
      </c>
      <c r="AR760" s="190">
        <f t="shared" si="353"/>
        <v>0</v>
      </c>
      <c r="AT760" s="188">
        <f t="shared" si="354"/>
        <v>0</v>
      </c>
      <c r="AU760" s="189">
        <f t="shared" si="355"/>
        <v>0</v>
      </c>
      <c r="AV760" s="189">
        <f t="shared" si="356"/>
        <v>0</v>
      </c>
      <c r="AW760" s="190">
        <f t="shared" si="357"/>
        <v>0</v>
      </c>
      <c r="AY760" s="188">
        <f t="shared" si="358"/>
        <v>0</v>
      </c>
      <c r="AZ760" s="189">
        <f t="shared" si="359"/>
        <v>0</v>
      </c>
      <c r="BA760" s="189">
        <f t="shared" si="360"/>
        <v>0</v>
      </c>
      <c r="BB760" s="190">
        <f t="shared" si="361"/>
        <v>0</v>
      </c>
      <c r="BD760" s="188">
        <f t="shared" si="362"/>
        <v>0</v>
      </c>
      <c r="BE760" s="189">
        <f t="shared" si="363"/>
        <v>0</v>
      </c>
      <c r="BF760" s="189">
        <f t="shared" si="364"/>
        <v>0</v>
      </c>
      <c r="BG760" s="190">
        <f t="shared" si="365"/>
        <v>0</v>
      </c>
      <c r="BH760" s="210"/>
      <c r="BI760" s="188">
        <f t="shared" si="366"/>
        <v>0</v>
      </c>
      <c r="BJ760" s="189">
        <f t="shared" si="367"/>
        <v>0</v>
      </c>
      <c r="BK760" s="189">
        <f t="shared" si="368"/>
        <v>0</v>
      </c>
      <c r="BL760" s="190">
        <f t="shared" si="369"/>
        <v>0</v>
      </c>
      <c r="BM760" s="210"/>
      <c r="BN760" s="188">
        <f t="shared" si="370"/>
        <v>0</v>
      </c>
      <c r="BO760" s="189">
        <f t="shared" si="371"/>
        <v>0</v>
      </c>
      <c r="BP760" s="189">
        <f t="shared" si="372"/>
        <v>0</v>
      </c>
      <c r="BQ760" s="190">
        <f t="shared" si="373"/>
        <v>0</v>
      </c>
      <c r="BR760" s="210"/>
      <c r="BS760" s="188">
        <f t="shared" si="374"/>
        <v>0</v>
      </c>
      <c r="BT760" s="189">
        <f t="shared" si="375"/>
        <v>0</v>
      </c>
      <c r="BU760" s="189">
        <f t="shared" si="376"/>
        <v>0</v>
      </c>
      <c r="BV760" s="190">
        <f t="shared" si="377"/>
        <v>0</v>
      </c>
      <c r="BW760" s="210"/>
      <c r="BX760" s="188">
        <f t="shared" si="378"/>
        <v>0</v>
      </c>
      <c r="BY760" s="189">
        <f t="shared" si="379"/>
        <v>0</v>
      </c>
      <c r="BZ760" s="189">
        <f t="shared" si="380"/>
        <v>0</v>
      </c>
      <c r="CA760" s="190">
        <f t="shared" si="381"/>
        <v>0</v>
      </c>
      <c r="CB760" s="210"/>
      <c r="CC760" s="188">
        <f t="shared" si="382"/>
        <v>0</v>
      </c>
      <c r="CD760" s="189">
        <f t="shared" si="383"/>
        <v>0</v>
      </c>
      <c r="CE760" s="189">
        <f t="shared" si="384"/>
        <v>0</v>
      </c>
      <c r="CF760" s="190">
        <f t="shared" si="385"/>
        <v>0</v>
      </c>
      <c r="CG760" s="210"/>
      <c r="CH760" s="188">
        <f t="shared" si="386"/>
        <v>0</v>
      </c>
      <c r="CI760" s="189">
        <f t="shared" si="387"/>
        <v>0</v>
      </c>
      <c r="CJ760" s="189">
        <f t="shared" si="388"/>
        <v>0</v>
      </c>
      <c r="CK760" s="190">
        <f t="shared" si="389"/>
        <v>0</v>
      </c>
      <c r="CL760" s="210"/>
      <c r="CM760" s="192">
        <f t="shared" si="390"/>
        <v>0</v>
      </c>
      <c r="CN760" s="215">
        <f t="shared" si="391"/>
        <v>0</v>
      </c>
      <c r="CO760" s="216">
        <f t="shared" si="392"/>
        <v>0</v>
      </c>
      <c r="CP760" s="217">
        <f t="shared" si="393"/>
        <v>0</v>
      </c>
      <c r="CR760" s="192">
        <f t="shared" si="394"/>
        <v>0</v>
      </c>
      <c r="CS760" s="215">
        <f t="shared" si="395"/>
        <v>0</v>
      </c>
      <c r="CT760" s="216">
        <f t="shared" si="396"/>
        <v>0</v>
      </c>
      <c r="CU760" s="217">
        <f t="shared" si="397"/>
        <v>0</v>
      </c>
      <c r="CW760" s="192">
        <f t="shared" si="398"/>
        <v>0</v>
      </c>
      <c r="CX760" s="215">
        <f t="shared" si="399"/>
        <v>0</v>
      </c>
      <c r="CY760" s="216">
        <f t="shared" si="400"/>
        <v>0</v>
      </c>
      <c r="CZ760" s="217">
        <f t="shared" si="401"/>
        <v>0</v>
      </c>
      <c r="DB760" s="197">
        <f t="shared" si="402"/>
        <v>0</v>
      </c>
      <c r="DC760" s="19" t="str">
        <f t="shared" si="403"/>
        <v/>
      </c>
      <c r="DD760" s="197">
        <f t="shared" si="404"/>
        <v>0</v>
      </c>
      <c r="DE760"/>
      <c r="DF760" s="197">
        <f t="shared" si="405"/>
        <v>0</v>
      </c>
      <c r="DG760" s="19" t="str">
        <f t="shared" si="406"/>
        <v/>
      </c>
      <c r="DH760" s="197">
        <f t="shared" si="407"/>
        <v>0</v>
      </c>
      <c r="DJ760" s="197">
        <f t="shared" si="408"/>
        <v>0</v>
      </c>
      <c r="DK760" s="19" t="str">
        <f t="shared" si="409"/>
        <v/>
      </c>
      <c r="DL760" s="197">
        <f t="shared" si="410"/>
        <v>0</v>
      </c>
    </row>
    <row r="761" spans="1:117" s="210" customFormat="1" ht="15" customHeight="1">
      <c r="A761" s="51"/>
      <c r="B761" s="220"/>
      <c r="C761" s="220"/>
      <c r="D761" s="220"/>
      <c r="E761" s="220"/>
      <c r="F761" s="29"/>
      <c r="G761" s="220"/>
      <c r="H761" s="220"/>
      <c r="I761" s="220"/>
      <c r="J761" s="220"/>
      <c r="K761" s="220"/>
      <c r="L761" s="220"/>
      <c r="M761" s="220"/>
      <c r="N761" s="220"/>
      <c r="O761" s="80" t="s">
        <v>321</v>
      </c>
      <c r="P761" s="195">
        <f t="shared" ref="P761:AD761" si="411">IF(AND(SUM(P641:P760)=0,COUNTIF(P641:P760,"NS")&gt;0),"NS",
IF(AND(SUM(P641:P760)=0,COUNTIF(P641:P760,0)&gt;0),0,
IF(AND(SUM(P641:P760)=0,COUNTIF(P641:P760,"NA")&gt;0),"NA",
SUM(P641:P760))))</f>
        <v>0</v>
      </c>
      <c r="Q761" s="195">
        <f t="shared" si="411"/>
        <v>0</v>
      </c>
      <c r="R761" s="195">
        <f t="shared" si="411"/>
        <v>0</v>
      </c>
      <c r="S761" s="195">
        <f t="shared" si="411"/>
        <v>0</v>
      </c>
      <c r="T761" s="195">
        <f t="shared" si="411"/>
        <v>0</v>
      </c>
      <c r="U761" s="195">
        <f t="shared" si="411"/>
        <v>0</v>
      </c>
      <c r="V761" s="195">
        <f t="shared" si="411"/>
        <v>0</v>
      </c>
      <c r="W761" s="195">
        <f t="shared" si="411"/>
        <v>0</v>
      </c>
      <c r="X761" s="195">
        <f t="shared" si="411"/>
        <v>0</v>
      </c>
      <c r="Y761" s="195">
        <f t="shared" si="411"/>
        <v>0</v>
      </c>
      <c r="Z761" s="195">
        <f t="shared" si="411"/>
        <v>0</v>
      </c>
      <c r="AA761" s="195">
        <f t="shared" si="411"/>
        <v>0</v>
      </c>
      <c r="AB761" s="195">
        <f t="shared" si="411"/>
        <v>0</v>
      </c>
      <c r="AC761" s="195">
        <f t="shared" si="411"/>
        <v>0</v>
      </c>
      <c r="AD761" s="195">
        <f t="shared" si="411"/>
        <v>0</v>
      </c>
      <c r="AE761" s="29"/>
      <c r="AF761" s="258"/>
      <c r="AH761" s="210">
        <f>+SUM(AH641:AH760)</f>
        <v>0</v>
      </c>
      <c r="AM761" s="210">
        <f>+SUM(AM641:AM760)</f>
        <v>0</v>
      </c>
      <c r="AR761" s="210">
        <f>+SUM(AR641:AR760)</f>
        <v>0</v>
      </c>
      <c r="AW761" s="210">
        <f>+SUM(AW641:AW760)</f>
        <v>0</v>
      </c>
      <c r="BB761" s="210">
        <f>+SUM(BB641:BB760)</f>
        <v>0</v>
      </c>
      <c r="BG761" s="210">
        <f>+SUM(BG641:BG760)</f>
        <v>0</v>
      </c>
      <c r="BL761" s="210">
        <f>+SUM(BL641:BL760)</f>
        <v>0</v>
      </c>
      <c r="BQ761" s="210">
        <f>+SUM(BQ641:BQ760)</f>
        <v>0</v>
      </c>
      <c r="BV761" s="210">
        <f>+SUM(BV641:BV760)</f>
        <v>0</v>
      </c>
      <c r="CA761" s="210">
        <f>+SUM(CA641:CA760)</f>
        <v>0</v>
      </c>
      <c r="CF761" s="210">
        <f>+SUM(CF641:CF760)</f>
        <v>0</v>
      </c>
      <c r="CK761" s="210">
        <f>+SUM(CK641:CK760)</f>
        <v>0</v>
      </c>
      <c r="CP761" s="210">
        <f>+SUM(CP641:CP760)</f>
        <v>0</v>
      </c>
      <c r="CU761" s="210">
        <f>+SUM(CU641:CU760)</f>
        <v>0</v>
      </c>
      <c r="CZ761" s="210">
        <f>+SUM(CZ641:CZ760)</f>
        <v>0</v>
      </c>
      <c r="DA761" s="210">
        <f>+SUM(AM761:CZ761)</f>
        <v>0</v>
      </c>
      <c r="DD761" s="210">
        <f>+SUM(DD641:DD760)</f>
        <v>0</v>
      </c>
      <c r="DH761" s="210">
        <f>+SUM(DH641:DH760)</f>
        <v>0</v>
      </c>
      <c r="DL761" s="210">
        <f>+SUM(DL641:DL760)</f>
        <v>0</v>
      </c>
      <c r="DM761" s="210">
        <f>+SUM(DD761:DL761)</f>
        <v>0</v>
      </c>
    </row>
    <row r="762" spans="1:117" ht="15" customHeight="1">
      <c r="A762" s="41"/>
      <c r="B762" s="30"/>
      <c r="C762" s="95"/>
      <c r="D762" s="80"/>
      <c r="M762" s="3"/>
      <c r="N762" s="3"/>
      <c r="O762" s="3"/>
      <c r="P762" s="3"/>
      <c r="Q762" s="3"/>
      <c r="R762" s="3"/>
      <c r="S762" s="3"/>
      <c r="T762" s="3"/>
      <c r="U762" s="3"/>
      <c r="V762" s="3"/>
      <c r="W762" s="3"/>
      <c r="X762" s="3"/>
      <c r="Y762" s="3"/>
      <c r="Z762" s="3"/>
      <c r="AA762" s="3"/>
      <c r="AB762" s="3"/>
      <c r="AC762" s="3"/>
      <c r="AD762" s="3"/>
    </row>
    <row r="763" spans="1:117" ht="15" customHeight="1">
      <c r="A763" s="41"/>
      <c r="B763" s="30"/>
      <c r="C763" s="95"/>
      <c r="D763" s="28"/>
      <c r="E763" s="28"/>
      <c r="F763" s="28"/>
      <c r="G763" s="28"/>
      <c r="H763" s="28"/>
      <c r="I763" s="80"/>
      <c r="P763" s="118"/>
      <c r="Q763" s="118"/>
      <c r="R763" s="118"/>
      <c r="S763" s="118"/>
      <c r="T763" s="118"/>
      <c r="U763" s="118"/>
      <c r="V763" s="118"/>
      <c r="W763" s="118"/>
      <c r="X763" s="118"/>
      <c r="Y763" s="118"/>
      <c r="Z763" s="118"/>
      <c r="AA763" s="510" t="s">
        <v>349</v>
      </c>
      <c r="AB763" s="510"/>
      <c r="AC763" s="510"/>
      <c r="AD763" s="510"/>
    </row>
    <row r="764" spans="1:117" s="210" customFormat="1" ht="24" customHeight="1">
      <c r="A764" s="56"/>
      <c r="B764" s="219"/>
      <c r="C764" s="478" t="s">
        <v>98</v>
      </c>
      <c r="D764" s="479"/>
      <c r="E764" s="479"/>
      <c r="F764" s="479"/>
      <c r="G764" s="479"/>
      <c r="H764" s="479"/>
      <c r="I764" s="479"/>
      <c r="J764" s="479"/>
      <c r="K764" s="479"/>
      <c r="L764" s="480"/>
      <c r="M764" s="288" t="s">
        <v>331</v>
      </c>
      <c r="N764" s="289"/>
      <c r="O764" s="289"/>
      <c r="P764" s="289"/>
      <c r="Q764" s="289"/>
      <c r="R764" s="289"/>
      <c r="S764" s="289"/>
      <c r="T764" s="289"/>
      <c r="U764" s="289"/>
      <c r="V764" s="289"/>
      <c r="W764" s="289"/>
      <c r="X764" s="289"/>
      <c r="Y764" s="289"/>
      <c r="Z764" s="289"/>
      <c r="AA764" s="289"/>
      <c r="AB764" s="289"/>
      <c r="AC764" s="289"/>
      <c r="AD764" s="290"/>
      <c r="AE764" s="29"/>
      <c r="AF764" s="258"/>
    </row>
    <row r="765" spans="1:117" s="210" customFormat="1" ht="24" customHeight="1">
      <c r="A765" s="56"/>
      <c r="B765" s="29"/>
      <c r="C765" s="490"/>
      <c r="D765" s="491"/>
      <c r="E765" s="491"/>
      <c r="F765" s="491"/>
      <c r="G765" s="491"/>
      <c r="H765" s="491"/>
      <c r="I765" s="491"/>
      <c r="J765" s="491"/>
      <c r="K765" s="491"/>
      <c r="L765" s="492"/>
      <c r="M765" s="511" t="s">
        <v>336</v>
      </c>
      <c r="N765" s="284"/>
      <c r="O765" s="512"/>
      <c r="P765" s="511" t="s">
        <v>337</v>
      </c>
      <c r="Q765" s="284"/>
      <c r="R765" s="512"/>
      <c r="S765" s="511" t="s">
        <v>338</v>
      </c>
      <c r="T765" s="284"/>
      <c r="U765" s="512"/>
      <c r="V765" s="511" t="s">
        <v>339</v>
      </c>
      <c r="W765" s="284"/>
      <c r="X765" s="512"/>
      <c r="Y765" s="511" t="s">
        <v>340</v>
      </c>
      <c r="Z765" s="284"/>
      <c r="AA765" s="512"/>
      <c r="AB765" s="511" t="s">
        <v>955</v>
      </c>
      <c r="AC765" s="284"/>
      <c r="AD765" s="512"/>
      <c r="AE765" s="29"/>
      <c r="AF765" s="258"/>
    </row>
    <row r="766" spans="1:117" s="210" customFormat="1" ht="48" customHeight="1">
      <c r="A766" s="56"/>
      <c r="B766" s="29"/>
      <c r="C766" s="481"/>
      <c r="D766" s="482"/>
      <c r="E766" s="482"/>
      <c r="F766" s="482"/>
      <c r="G766" s="482"/>
      <c r="H766" s="482"/>
      <c r="I766" s="482"/>
      <c r="J766" s="482"/>
      <c r="K766" s="482"/>
      <c r="L766" s="483"/>
      <c r="M766" s="73" t="s">
        <v>952</v>
      </c>
      <c r="N766" s="211" t="s">
        <v>319</v>
      </c>
      <c r="O766" s="211" t="s">
        <v>320</v>
      </c>
      <c r="P766" s="73" t="s">
        <v>952</v>
      </c>
      <c r="Q766" s="211" t="s">
        <v>319</v>
      </c>
      <c r="R766" s="211" t="s">
        <v>320</v>
      </c>
      <c r="S766" s="73" t="s">
        <v>952</v>
      </c>
      <c r="T766" s="211" t="s">
        <v>319</v>
      </c>
      <c r="U766" s="211" t="s">
        <v>320</v>
      </c>
      <c r="V766" s="73" t="s">
        <v>952</v>
      </c>
      <c r="W766" s="211" t="s">
        <v>319</v>
      </c>
      <c r="X766" s="211" t="s">
        <v>320</v>
      </c>
      <c r="Y766" s="73" t="s">
        <v>952</v>
      </c>
      <c r="Z766" s="211" t="s">
        <v>319</v>
      </c>
      <c r="AA766" s="211" t="s">
        <v>320</v>
      </c>
      <c r="AB766" s="73" t="s">
        <v>952</v>
      </c>
      <c r="AC766" s="211" t="s">
        <v>319</v>
      </c>
      <c r="AD766" s="211" t="s">
        <v>320</v>
      </c>
      <c r="AE766" s="29"/>
      <c r="AF766" s="258"/>
    </row>
    <row r="767" spans="1:117" s="210" customFormat="1" ht="15" customHeight="1">
      <c r="A767" s="221"/>
      <c r="B767" s="29"/>
      <c r="C767" s="113" t="s">
        <v>58</v>
      </c>
      <c r="D767" s="354" t="str">
        <f>IF(D49="","",D49)</f>
        <v/>
      </c>
      <c r="E767" s="355"/>
      <c r="F767" s="355"/>
      <c r="G767" s="355"/>
      <c r="H767" s="355"/>
      <c r="I767" s="355"/>
      <c r="J767" s="355"/>
      <c r="K767" s="355"/>
      <c r="L767" s="356"/>
      <c r="M767" s="2"/>
      <c r="N767" s="2"/>
      <c r="O767" s="2"/>
      <c r="P767" s="2"/>
      <c r="Q767" s="2"/>
      <c r="R767" s="2"/>
      <c r="S767" s="2"/>
      <c r="T767" s="2"/>
      <c r="U767" s="2"/>
      <c r="V767" s="2"/>
      <c r="W767" s="2"/>
      <c r="X767" s="2"/>
      <c r="Y767" s="2"/>
      <c r="Z767" s="2"/>
      <c r="AA767" s="2"/>
      <c r="AB767" s="2"/>
      <c r="AC767" s="2"/>
      <c r="AD767" s="2"/>
      <c r="AE767" s="29"/>
      <c r="AF767" s="258"/>
    </row>
    <row r="768" spans="1:117" ht="15" customHeight="1">
      <c r="A768" s="41"/>
      <c r="B768" s="30"/>
      <c r="C768" s="62" t="s">
        <v>59</v>
      </c>
      <c r="D768" s="354" t="str">
        <f t="shared" ref="D768:D831" si="412">IF(D50="","",D50)</f>
        <v/>
      </c>
      <c r="E768" s="355"/>
      <c r="F768" s="355"/>
      <c r="G768" s="355"/>
      <c r="H768" s="355"/>
      <c r="I768" s="355"/>
      <c r="J768" s="355"/>
      <c r="K768" s="355"/>
      <c r="L768" s="356"/>
      <c r="M768" s="2"/>
      <c r="N768" s="2"/>
      <c r="O768" s="2"/>
      <c r="P768" s="2"/>
      <c r="Q768" s="2"/>
      <c r="R768" s="2"/>
      <c r="S768" s="2"/>
      <c r="T768" s="2"/>
      <c r="U768" s="2"/>
      <c r="V768" s="2"/>
      <c r="W768" s="2"/>
      <c r="X768" s="2"/>
      <c r="Y768" s="2"/>
      <c r="Z768" s="2"/>
      <c r="AA768" s="2"/>
      <c r="AB768" s="2"/>
      <c r="AC768" s="2"/>
      <c r="AD768" s="2"/>
    </row>
    <row r="769" spans="1:30" ht="15" customHeight="1">
      <c r="A769" s="41"/>
      <c r="B769" s="30"/>
      <c r="C769" s="63" t="s">
        <v>60</v>
      </c>
      <c r="D769" s="354" t="str">
        <f t="shared" si="412"/>
        <v/>
      </c>
      <c r="E769" s="355"/>
      <c r="F769" s="355"/>
      <c r="G769" s="355"/>
      <c r="H769" s="355"/>
      <c r="I769" s="355"/>
      <c r="J769" s="355"/>
      <c r="K769" s="355"/>
      <c r="L769" s="356"/>
      <c r="M769" s="2"/>
      <c r="N769" s="2"/>
      <c r="O769" s="2"/>
      <c r="P769" s="2"/>
      <c r="Q769" s="2"/>
      <c r="R769" s="2"/>
      <c r="S769" s="2"/>
      <c r="T769" s="2"/>
      <c r="U769" s="2"/>
      <c r="V769" s="2"/>
      <c r="W769" s="2"/>
      <c r="X769" s="2"/>
      <c r="Y769" s="2"/>
      <c r="Z769" s="2"/>
      <c r="AA769" s="2"/>
      <c r="AB769" s="2"/>
      <c r="AC769" s="2"/>
      <c r="AD769" s="2"/>
    </row>
    <row r="770" spans="1:30" ht="15" customHeight="1">
      <c r="A770" s="41"/>
      <c r="B770" s="30"/>
      <c r="C770" s="63" t="s">
        <v>61</v>
      </c>
      <c r="D770" s="354" t="str">
        <f t="shared" si="412"/>
        <v/>
      </c>
      <c r="E770" s="355"/>
      <c r="F770" s="355"/>
      <c r="G770" s="355"/>
      <c r="H770" s="355"/>
      <c r="I770" s="355"/>
      <c r="J770" s="355"/>
      <c r="K770" s="355"/>
      <c r="L770" s="356"/>
      <c r="M770" s="2"/>
      <c r="N770" s="2"/>
      <c r="O770" s="2"/>
      <c r="P770" s="2"/>
      <c r="Q770" s="2"/>
      <c r="R770" s="2"/>
      <c r="S770" s="2"/>
      <c r="T770" s="2"/>
      <c r="U770" s="2"/>
      <c r="V770" s="2"/>
      <c r="W770" s="2"/>
      <c r="X770" s="2"/>
      <c r="Y770" s="2"/>
      <c r="Z770" s="2"/>
      <c r="AA770" s="2"/>
      <c r="AB770" s="2"/>
      <c r="AC770" s="2"/>
      <c r="AD770" s="2"/>
    </row>
    <row r="771" spans="1:30" ht="15" customHeight="1">
      <c r="A771" s="41"/>
      <c r="B771" s="30"/>
      <c r="C771" s="63" t="s">
        <v>62</v>
      </c>
      <c r="D771" s="354" t="str">
        <f t="shared" si="412"/>
        <v/>
      </c>
      <c r="E771" s="355"/>
      <c r="F771" s="355"/>
      <c r="G771" s="355"/>
      <c r="H771" s="355"/>
      <c r="I771" s="355"/>
      <c r="J771" s="355"/>
      <c r="K771" s="355"/>
      <c r="L771" s="356"/>
      <c r="M771" s="2"/>
      <c r="N771" s="2"/>
      <c r="O771" s="2"/>
      <c r="P771" s="2"/>
      <c r="Q771" s="2"/>
      <c r="R771" s="2"/>
      <c r="S771" s="2"/>
      <c r="T771" s="2"/>
      <c r="U771" s="2"/>
      <c r="V771" s="2"/>
      <c r="W771" s="2"/>
      <c r="X771" s="2"/>
      <c r="Y771" s="2"/>
      <c r="Z771" s="2"/>
      <c r="AA771" s="2"/>
      <c r="AB771" s="2"/>
      <c r="AC771" s="2"/>
      <c r="AD771" s="2"/>
    </row>
    <row r="772" spans="1:30" ht="15" customHeight="1">
      <c r="A772" s="41"/>
      <c r="B772" s="30"/>
      <c r="C772" s="63" t="s">
        <v>63</v>
      </c>
      <c r="D772" s="354" t="str">
        <f t="shared" si="412"/>
        <v/>
      </c>
      <c r="E772" s="355"/>
      <c r="F772" s="355"/>
      <c r="G772" s="355"/>
      <c r="H772" s="355"/>
      <c r="I772" s="355"/>
      <c r="J772" s="355"/>
      <c r="K772" s="355"/>
      <c r="L772" s="356"/>
      <c r="M772" s="2"/>
      <c r="N772" s="2"/>
      <c r="O772" s="2"/>
      <c r="P772" s="2"/>
      <c r="Q772" s="2"/>
      <c r="R772" s="2"/>
      <c r="S772" s="2"/>
      <c r="T772" s="2"/>
      <c r="U772" s="2"/>
      <c r="V772" s="2"/>
      <c r="W772" s="2"/>
      <c r="X772" s="2"/>
      <c r="Y772" s="2"/>
      <c r="Z772" s="2"/>
      <c r="AA772" s="2"/>
      <c r="AB772" s="2"/>
      <c r="AC772" s="2"/>
      <c r="AD772" s="2"/>
    </row>
    <row r="773" spans="1:30" ht="15" customHeight="1">
      <c r="A773" s="41"/>
      <c r="B773" s="30"/>
      <c r="C773" s="63" t="s">
        <v>64</v>
      </c>
      <c r="D773" s="354" t="str">
        <f t="shared" si="412"/>
        <v/>
      </c>
      <c r="E773" s="355"/>
      <c r="F773" s="355"/>
      <c r="G773" s="355"/>
      <c r="H773" s="355"/>
      <c r="I773" s="355"/>
      <c r="J773" s="355"/>
      <c r="K773" s="355"/>
      <c r="L773" s="356"/>
      <c r="M773" s="2"/>
      <c r="N773" s="2"/>
      <c r="O773" s="2"/>
      <c r="P773" s="2"/>
      <c r="Q773" s="2"/>
      <c r="R773" s="2"/>
      <c r="S773" s="2"/>
      <c r="T773" s="2"/>
      <c r="U773" s="2"/>
      <c r="V773" s="2"/>
      <c r="W773" s="2"/>
      <c r="X773" s="2"/>
      <c r="Y773" s="2"/>
      <c r="Z773" s="2"/>
      <c r="AA773" s="2"/>
      <c r="AB773" s="2"/>
      <c r="AC773" s="2"/>
      <c r="AD773" s="2"/>
    </row>
    <row r="774" spans="1:30" ht="15" customHeight="1">
      <c r="A774" s="41"/>
      <c r="B774" s="30"/>
      <c r="C774" s="63" t="s">
        <v>65</v>
      </c>
      <c r="D774" s="354" t="str">
        <f t="shared" si="412"/>
        <v/>
      </c>
      <c r="E774" s="355"/>
      <c r="F774" s="355"/>
      <c r="G774" s="355"/>
      <c r="H774" s="355"/>
      <c r="I774" s="355"/>
      <c r="J774" s="355"/>
      <c r="K774" s="355"/>
      <c r="L774" s="356"/>
      <c r="M774" s="2"/>
      <c r="N774" s="2"/>
      <c r="O774" s="2"/>
      <c r="P774" s="2"/>
      <c r="Q774" s="2"/>
      <c r="R774" s="2"/>
      <c r="S774" s="2"/>
      <c r="T774" s="2"/>
      <c r="U774" s="2"/>
      <c r="V774" s="2"/>
      <c r="W774" s="2"/>
      <c r="X774" s="2"/>
      <c r="Y774" s="2"/>
      <c r="Z774" s="2"/>
      <c r="AA774" s="2"/>
      <c r="AB774" s="2"/>
      <c r="AC774" s="2"/>
      <c r="AD774" s="2"/>
    </row>
    <row r="775" spans="1:30" ht="15" customHeight="1">
      <c r="A775" s="41"/>
      <c r="B775" s="30"/>
      <c r="C775" s="63" t="s">
        <v>66</v>
      </c>
      <c r="D775" s="354" t="str">
        <f t="shared" si="412"/>
        <v/>
      </c>
      <c r="E775" s="355"/>
      <c r="F775" s="355"/>
      <c r="G775" s="355"/>
      <c r="H775" s="355"/>
      <c r="I775" s="355"/>
      <c r="J775" s="355"/>
      <c r="K775" s="355"/>
      <c r="L775" s="356"/>
      <c r="M775" s="2"/>
      <c r="N775" s="2"/>
      <c r="O775" s="2"/>
      <c r="P775" s="2"/>
      <c r="Q775" s="2"/>
      <c r="R775" s="2"/>
      <c r="S775" s="2"/>
      <c r="T775" s="2"/>
      <c r="U775" s="2"/>
      <c r="V775" s="2"/>
      <c r="W775" s="2"/>
      <c r="X775" s="2"/>
      <c r="Y775" s="2"/>
      <c r="Z775" s="2"/>
      <c r="AA775" s="2"/>
      <c r="AB775" s="2"/>
      <c r="AC775" s="2"/>
      <c r="AD775" s="2"/>
    </row>
    <row r="776" spans="1:30" ht="15" customHeight="1">
      <c r="A776" s="41"/>
      <c r="B776" s="30"/>
      <c r="C776" s="63" t="s">
        <v>67</v>
      </c>
      <c r="D776" s="354" t="str">
        <f t="shared" si="412"/>
        <v/>
      </c>
      <c r="E776" s="355"/>
      <c r="F776" s="355"/>
      <c r="G776" s="355"/>
      <c r="H776" s="355"/>
      <c r="I776" s="355"/>
      <c r="J776" s="355"/>
      <c r="K776" s="355"/>
      <c r="L776" s="356"/>
      <c r="M776" s="2"/>
      <c r="N776" s="2"/>
      <c r="O776" s="2"/>
      <c r="P776" s="2"/>
      <c r="Q776" s="2"/>
      <c r="R776" s="2"/>
      <c r="S776" s="2"/>
      <c r="T776" s="2"/>
      <c r="U776" s="2"/>
      <c r="V776" s="2"/>
      <c r="W776" s="2"/>
      <c r="X776" s="2"/>
      <c r="Y776" s="2"/>
      <c r="Z776" s="2"/>
      <c r="AA776" s="2"/>
      <c r="AB776" s="2"/>
      <c r="AC776" s="2"/>
      <c r="AD776" s="2"/>
    </row>
    <row r="777" spans="1:30" ht="15" customHeight="1">
      <c r="A777" s="41"/>
      <c r="B777" s="30"/>
      <c r="C777" s="63" t="s">
        <v>68</v>
      </c>
      <c r="D777" s="354" t="str">
        <f t="shared" si="412"/>
        <v/>
      </c>
      <c r="E777" s="355"/>
      <c r="F777" s="355"/>
      <c r="G777" s="355"/>
      <c r="H777" s="355"/>
      <c r="I777" s="355"/>
      <c r="J777" s="355"/>
      <c r="K777" s="355"/>
      <c r="L777" s="356"/>
      <c r="M777" s="2"/>
      <c r="N777" s="2"/>
      <c r="O777" s="2"/>
      <c r="P777" s="2"/>
      <c r="Q777" s="2"/>
      <c r="R777" s="2"/>
      <c r="S777" s="2"/>
      <c r="T777" s="2"/>
      <c r="U777" s="2"/>
      <c r="V777" s="2"/>
      <c r="W777" s="2"/>
      <c r="X777" s="2"/>
      <c r="Y777" s="2"/>
      <c r="Z777" s="2"/>
      <c r="AA777" s="2"/>
      <c r="AB777" s="2"/>
      <c r="AC777" s="2"/>
      <c r="AD777" s="2"/>
    </row>
    <row r="778" spans="1:30" ht="15" customHeight="1">
      <c r="A778" s="41"/>
      <c r="B778" s="30"/>
      <c r="C778" s="63" t="s">
        <v>69</v>
      </c>
      <c r="D778" s="354" t="str">
        <f t="shared" si="412"/>
        <v/>
      </c>
      <c r="E778" s="355"/>
      <c r="F778" s="355"/>
      <c r="G778" s="355"/>
      <c r="H778" s="355"/>
      <c r="I778" s="355"/>
      <c r="J778" s="355"/>
      <c r="K778" s="355"/>
      <c r="L778" s="356"/>
      <c r="M778" s="2"/>
      <c r="N778" s="2"/>
      <c r="O778" s="2"/>
      <c r="P778" s="2"/>
      <c r="Q778" s="2"/>
      <c r="R778" s="2"/>
      <c r="S778" s="2"/>
      <c r="T778" s="2"/>
      <c r="U778" s="2"/>
      <c r="V778" s="2"/>
      <c r="W778" s="2"/>
      <c r="X778" s="2"/>
      <c r="Y778" s="2"/>
      <c r="Z778" s="2"/>
      <c r="AA778" s="2"/>
      <c r="AB778" s="2"/>
      <c r="AC778" s="2"/>
      <c r="AD778" s="2"/>
    </row>
    <row r="779" spans="1:30" ht="15" customHeight="1">
      <c r="A779" s="41"/>
      <c r="B779" s="30"/>
      <c r="C779" s="63" t="s">
        <v>70</v>
      </c>
      <c r="D779" s="354" t="str">
        <f t="shared" si="412"/>
        <v/>
      </c>
      <c r="E779" s="355"/>
      <c r="F779" s="355"/>
      <c r="G779" s="355"/>
      <c r="H779" s="355"/>
      <c r="I779" s="355"/>
      <c r="J779" s="355"/>
      <c r="K779" s="355"/>
      <c r="L779" s="356"/>
      <c r="M779" s="2"/>
      <c r="N779" s="2"/>
      <c r="O779" s="2"/>
      <c r="P779" s="2"/>
      <c r="Q779" s="2"/>
      <c r="R779" s="2"/>
      <c r="S779" s="2"/>
      <c r="T779" s="2"/>
      <c r="U779" s="2"/>
      <c r="V779" s="2"/>
      <c r="W779" s="2"/>
      <c r="X779" s="2"/>
      <c r="Y779" s="2"/>
      <c r="Z779" s="2"/>
      <c r="AA779" s="2"/>
      <c r="AB779" s="2"/>
      <c r="AC779" s="2"/>
      <c r="AD779" s="2"/>
    </row>
    <row r="780" spans="1:30" ht="15" customHeight="1">
      <c r="A780" s="41"/>
      <c r="B780" s="30"/>
      <c r="C780" s="63" t="s">
        <v>71</v>
      </c>
      <c r="D780" s="354" t="str">
        <f t="shared" si="412"/>
        <v/>
      </c>
      <c r="E780" s="355"/>
      <c r="F780" s="355"/>
      <c r="G780" s="355"/>
      <c r="H780" s="355"/>
      <c r="I780" s="355"/>
      <c r="J780" s="355"/>
      <c r="K780" s="355"/>
      <c r="L780" s="356"/>
      <c r="M780" s="2"/>
      <c r="N780" s="2"/>
      <c r="O780" s="2"/>
      <c r="P780" s="2"/>
      <c r="Q780" s="2"/>
      <c r="R780" s="2"/>
      <c r="S780" s="2"/>
      <c r="T780" s="2"/>
      <c r="U780" s="2"/>
      <c r="V780" s="2"/>
      <c r="W780" s="2"/>
      <c r="X780" s="2"/>
      <c r="Y780" s="2"/>
      <c r="Z780" s="2"/>
      <c r="AA780" s="2"/>
      <c r="AB780" s="2"/>
      <c r="AC780" s="2"/>
      <c r="AD780" s="2"/>
    </row>
    <row r="781" spans="1:30" ht="15" customHeight="1">
      <c r="A781" s="41"/>
      <c r="B781" s="30"/>
      <c r="C781" s="63" t="s">
        <v>72</v>
      </c>
      <c r="D781" s="354" t="str">
        <f t="shared" si="412"/>
        <v/>
      </c>
      <c r="E781" s="355"/>
      <c r="F781" s="355"/>
      <c r="G781" s="355"/>
      <c r="H781" s="355"/>
      <c r="I781" s="355"/>
      <c r="J781" s="355"/>
      <c r="K781" s="355"/>
      <c r="L781" s="356"/>
      <c r="M781" s="2"/>
      <c r="N781" s="2"/>
      <c r="O781" s="2"/>
      <c r="P781" s="2"/>
      <c r="Q781" s="2"/>
      <c r="R781" s="2"/>
      <c r="S781" s="2"/>
      <c r="T781" s="2"/>
      <c r="U781" s="2"/>
      <c r="V781" s="2"/>
      <c r="W781" s="2"/>
      <c r="X781" s="2"/>
      <c r="Y781" s="2"/>
      <c r="Z781" s="2"/>
      <c r="AA781" s="2"/>
      <c r="AB781" s="2"/>
      <c r="AC781" s="2"/>
      <c r="AD781" s="2"/>
    </row>
    <row r="782" spans="1:30" ht="15" customHeight="1">
      <c r="A782" s="41"/>
      <c r="B782" s="30"/>
      <c r="C782" s="63" t="s">
        <v>73</v>
      </c>
      <c r="D782" s="354" t="str">
        <f t="shared" si="412"/>
        <v/>
      </c>
      <c r="E782" s="355"/>
      <c r="F782" s="355"/>
      <c r="G782" s="355"/>
      <c r="H782" s="355"/>
      <c r="I782" s="355"/>
      <c r="J782" s="355"/>
      <c r="K782" s="355"/>
      <c r="L782" s="356"/>
      <c r="M782" s="2"/>
      <c r="N782" s="2"/>
      <c r="O782" s="2"/>
      <c r="P782" s="2"/>
      <c r="Q782" s="2"/>
      <c r="R782" s="2"/>
      <c r="S782" s="2"/>
      <c r="T782" s="2"/>
      <c r="U782" s="2"/>
      <c r="V782" s="2"/>
      <c r="W782" s="2"/>
      <c r="X782" s="2"/>
      <c r="Y782" s="2"/>
      <c r="Z782" s="2"/>
      <c r="AA782" s="2"/>
      <c r="AB782" s="2"/>
      <c r="AC782" s="2"/>
      <c r="AD782" s="2"/>
    </row>
    <row r="783" spans="1:30" ht="15" customHeight="1">
      <c r="A783" s="41"/>
      <c r="B783" s="30"/>
      <c r="C783" s="63" t="s">
        <v>74</v>
      </c>
      <c r="D783" s="354" t="str">
        <f t="shared" si="412"/>
        <v/>
      </c>
      <c r="E783" s="355"/>
      <c r="F783" s="355"/>
      <c r="G783" s="355"/>
      <c r="H783" s="355"/>
      <c r="I783" s="355"/>
      <c r="J783" s="355"/>
      <c r="K783" s="355"/>
      <c r="L783" s="356"/>
      <c r="M783" s="2"/>
      <c r="N783" s="2"/>
      <c r="O783" s="2"/>
      <c r="P783" s="2"/>
      <c r="Q783" s="2"/>
      <c r="R783" s="2"/>
      <c r="S783" s="2"/>
      <c r="T783" s="2"/>
      <c r="U783" s="2"/>
      <c r="V783" s="2"/>
      <c r="W783" s="2"/>
      <c r="X783" s="2"/>
      <c r="Y783" s="2"/>
      <c r="Z783" s="2"/>
      <c r="AA783" s="2"/>
      <c r="AB783" s="2"/>
      <c r="AC783" s="2"/>
      <c r="AD783" s="2"/>
    </row>
    <row r="784" spans="1:30" ht="15" customHeight="1">
      <c r="A784" s="41"/>
      <c r="B784" s="30"/>
      <c r="C784" s="63" t="s">
        <v>75</v>
      </c>
      <c r="D784" s="354" t="str">
        <f t="shared" si="412"/>
        <v/>
      </c>
      <c r="E784" s="355"/>
      <c r="F784" s="355"/>
      <c r="G784" s="355"/>
      <c r="H784" s="355"/>
      <c r="I784" s="355"/>
      <c r="J784" s="355"/>
      <c r="K784" s="355"/>
      <c r="L784" s="356"/>
      <c r="M784" s="2"/>
      <c r="N784" s="2"/>
      <c r="O784" s="2"/>
      <c r="P784" s="2"/>
      <c r="Q784" s="2"/>
      <c r="R784" s="2"/>
      <c r="S784" s="2"/>
      <c r="T784" s="2"/>
      <c r="U784" s="2"/>
      <c r="V784" s="2"/>
      <c r="W784" s="2"/>
      <c r="X784" s="2"/>
      <c r="Y784" s="2"/>
      <c r="Z784" s="2"/>
      <c r="AA784" s="2"/>
      <c r="AB784" s="2"/>
      <c r="AC784" s="2"/>
      <c r="AD784" s="2"/>
    </row>
    <row r="785" spans="1:30" ht="15" customHeight="1">
      <c r="A785" s="41"/>
      <c r="B785" s="30"/>
      <c r="C785" s="63" t="s">
        <v>76</v>
      </c>
      <c r="D785" s="354" t="str">
        <f t="shared" si="412"/>
        <v/>
      </c>
      <c r="E785" s="355"/>
      <c r="F785" s="355"/>
      <c r="G785" s="355"/>
      <c r="H785" s="355"/>
      <c r="I785" s="355"/>
      <c r="J785" s="355"/>
      <c r="K785" s="355"/>
      <c r="L785" s="356"/>
      <c r="M785" s="2"/>
      <c r="N785" s="2"/>
      <c r="O785" s="2"/>
      <c r="P785" s="2"/>
      <c r="Q785" s="2"/>
      <c r="R785" s="2"/>
      <c r="S785" s="2"/>
      <c r="T785" s="2"/>
      <c r="U785" s="2"/>
      <c r="V785" s="2"/>
      <c r="W785" s="2"/>
      <c r="X785" s="2"/>
      <c r="Y785" s="2"/>
      <c r="Z785" s="2"/>
      <c r="AA785" s="2"/>
      <c r="AB785" s="2"/>
      <c r="AC785" s="2"/>
      <c r="AD785" s="2"/>
    </row>
    <row r="786" spans="1:30" ht="15" customHeight="1">
      <c r="A786" s="41"/>
      <c r="B786" s="30"/>
      <c r="C786" s="63" t="s">
        <v>77</v>
      </c>
      <c r="D786" s="354" t="str">
        <f t="shared" si="412"/>
        <v/>
      </c>
      <c r="E786" s="355"/>
      <c r="F786" s="355"/>
      <c r="G786" s="355"/>
      <c r="H786" s="355"/>
      <c r="I786" s="355"/>
      <c r="J786" s="355"/>
      <c r="K786" s="355"/>
      <c r="L786" s="356"/>
      <c r="M786" s="2"/>
      <c r="N786" s="2"/>
      <c r="O786" s="2"/>
      <c r="P786" s="2"/>
      <c r="Q786" s="2"/>
      <c r="R786" s="2"/>
      <c r="S786" s="2"/>
      <c r="T786" s="2"/>
      <c r="U786" s="2"/>
      <c r="V786" s="2"/>
      <c r="W786" s="2"/>
      <c r="X786" s="2"/>
      <c r="Y786" s="2"/>
      <c r="Z786" s="2"/>
      <c r="AA786" s="2"/>
      <c r="AB786" s="2"/>
      <c r="AC786" s="2"/>
      <c r="AD786" s="2"/>
    </row>
    <row r="787" spans="1:30" ht="15" customHeight="1">
      <c r="A787" s="41"/>
      <c r="B787" s="30"/>
      <c r="C787" s="63" t="s">
        <v>78</v>
      </c>
      <c r="D787" s="354" t="str">
        <f t="shared" si="412"/>
        <v/>
      </c>
      <c r="E787" s="355"/>
      <c r="F787" s="355"/>
      <c r="G787" s="355"/>
      <c r="H787" s="355"/>
      <c r="I787" s="355"/>
      <c r="J787" s="355"/>
      <c r="K787" s="355"/>
      <c r="L787" s="356"/>
      <c r="M787" s="2"/>
      <c r="N787" s="2"/>
      <c r="O787" s="2"/>
      <c r="P787" s="2"/>
      <c r="Q787" s="2"/>
      <c r="R787" s="2"/>
      <c r="S787" s="2"/>
      <c r="T787" s="2"/>
      <c r="U787" s="2"/>
      <c r="V787" s="2"/>
      <c r="W787" s="2"/>
      <c r="X787" s="2"/>
      <c r="Y787" s="2"/>
      <c r="Z787" s="2"/>
      <c r="AA787" s="2"/>
      <c r="AB787" s="2"/>
      <c r="AC787" s="2"/>
      <c r="AD787" s="2"/>
    </row>
    <row r="788" spans="1:30" ht="15" customHeight="1">
      <c r="A788" s="41"/>
      <c r="B788" s="30"/>
      <c r="C788" s="63" t="s">
        <v>79</v>
      </c>
      <c r="D788" s="354" t="str">
        <f t="shared" si="412"/>
        <v/>
      </c>
      <c r="E788" s="355"/>
      <c r="F788" s="355"/>
      <c r="G788" s="355"/>
      <c r="H788" s="355"/>
      <c r="I788" s="355"/>
      <c r="J788" s="355"/>
      <c r="K788" s="355"/>
      <c r="L788" s="356"/>
      <c r="M788" s="2"/>
      <c r="N788" s="2"/>
      <c r="O788" s="2"/>
      <c r="P788" s="2"/>
      <c r="Q788" s="2"/>
      <c r="R788" s="2"/>
      <c r="S788" s="2"/>
      <c r="T788" s="2"/>
      <c r="U788" s="2"/>
      <c r="V788" s="2"/>
      <c r="W788" s="2"/>
      <c r="X788" s="2"/>
      <c r="Y788" s="2"/>
      <c r="Z788" s="2"/>
      <c r="AA788" s="2"/>
      <c r="AB788" s="2"/>
      <c r="AC788" s="2"/>
      <c r="AD788" s="2"/>
    </row>
    <row r="789" spans="1:30" ht="15" customHeight="1">
      <c r="A789" s="41"/>
      <c r="B789" s="30"/>
      <c r="C789" s="63" t="s">
        <v>80</v>
      </c>
      <c r="D789" s="354" t="str">
        <f t="shared" si="412"/>
        <v/>
      </c>
      <c r="E789" s="355"/>
      <c r="F789" s="355"/>
      <c r="G789" s="355"/>
      <c r="H789" s="355"/>
      <c r="I789" s="355"/>
      <c r="J789" s="355"/>
      <c r="K789" s="355"/>
      <c r="L789" s="356"/>
      <c r="M789" s="2"/>
      <c r="N789" s="2"/>
      <c r="O789" s="2"/>
      <c r="P789" s="2"/>
      <c r="Q789" s="2"/>
      <c r="R789" s="2"/>
      <c r="S789" s="2"/>
      <c r="T789" s="2"/>
      <c r="U789" s="2"/>
      <c r="V789" s="2"/>
      <c r="W789" s="2"/>
      <c r="X789" s="2"/>
      <c r="Y789" s="2"/>
      <c r="Z789" s="2"/>
      <c r="AA789" s="2"/>
      <c r="AB789" s="2"/>
      <c r="AC789" s="2"/>
      <c r="AD789" s="2"/>
    </row>
    <row r="790" spans="1:30" ht="15" customHeight="1">
      <c r="A790" s="41"/>
      <c r="B790" s="30"/>
      <c r="C790" s="63" t="s">
        <v>81</v>
      </c>
      <c r="D790" s="354" t="str">
        <f t="shared" si="412"/>
        <v/>
      </c>
      <c r="E790" s="355"/>
      <c r="F790" s="355"/>
      <c r="G790" s="355"/>
      <c r="H790" s="355"/>
      <c r="I790" s="355"/>
      <c r="J790" s="355"/>
      <c r="K790" s="355"/>
      <c r="L790" s="356"/>
      <c r="M790" s="2"/>
      <c r="N790" s="2"/>
      <c r="O790" s="2"/>
      <c r="P790" s="2"/>
      <c r="Q790" s="2"/>
      <c r="R790" s="2"/>
      <c r="S790" s="2"/>
      <c r="T790" s="2"/>
      <c r="U790" s="2"/>
      <c r="V790" s="2"/>
      <c r="W790" s="2"/>
      <c r="X790" s="2"/>
      <c r="Y790" s="2"/>
      <c r="Z790" s="2"/>
      <c r="AA790" s="2"/>
      <c r="AB790" s="2"/>
      <c r="AC790" s="2"/>
      <c r="AD790" s="2"/>
    </row>
    <row r="791" spans="1:30" ht="15" customHeight="1">
      <c r="A791" s="41"/>
      <c r="B791" s="30"/>
      <c r="C791" s="63" t="s">
        <v>82</v>
      </c>
      <c r="D791" s="354" t="str">
        <f t="shared" si="412"/>
        <v/>
      </c>
      <c r="E791" s="355"/>
      <c r="F791" s="355"/>
      <c r="G791" s="355"/>
      <c r="H791" s="355"/>
      <c r="I791" s="355"/>
      <c r="J791" s="355"/>
      <c r="K791" s="355"/>
      <c r="L791" s="356"/>
      <c r="M791" s="2"/>
      <c r="N791" s="2"/>
      <c r="O791" s="2"/>
      <c r="P791" s="2"/>
      <c r="Q791" s="2"/>
      <c r="R791" s="2"/>
      <c r="S791" s="2"/>
      <c r="T791" s="2"/>
      <c r="U791" s="2"/>
      <c r="V791" s="2"/>
      <c r="W791" s="2"/>
      <c r="X791" s="2"/>
      <c r="Y791" s="2"/>
      <c r="Z791" s="2"/>
      <c r="AA791" s="2"/>
      <c r="AB791" s="2"/>
      <c r="AC791" s="2"/>
      <c r="AD791" s="2"/>
    </row>
    <row r="792" spans="1:30" ht="15" customHeight="1">
      <c r="A792" s="41"/>
      <c r="B792" s="30"/>
      <c r="C792" s="63" t="s">
        <v>83</v>
      </c>
      <c r="D792" s="354" t="str">
        <f t="shared" si="412"/>
        <v/>
      </c>
      <c r="E792" s="355"/>
      <c r="F792" s="355"/>
      <c r="G792" s="355"/>
      <c r="H792" s="355"/>
      <c r="I792" s="355"/>
      <c r="J792" s="355"/>
      <c r="K792" s="355"/>
      <c r="L792" s="356"/>
      <c r="M792" s="2"/>
      <c r="N792" s="2"/>
      <c r="O792" s="2"/>
      <c r="P792" s="2"/>
      <c r="Q792" s="2"/>
      <c r="R792" s="2"/>
      <c r="S792" s="2"/>
      <c r="T792" s="2"/>
      <c r="U792" s="2"/>
      <c r="V792" s="2"/>
      <c r="W792" s="2"/>
      <c r="X792" s="2"/>
      <c r="Y792" s="2"/>
      <c r="Z792" s="2"/>
      <c r="AA792" s="2"/>
      <c r="AB792" s="2"/>
      <c r="AC792" s="2"/>
      <c r="AD792" s="2"/>
    </row>
    <row r="793" spans="1:30" ht="15" customHeight="1">
      <c r="A793" s="41"/>
      <c r="B793" s="30"/>
      <c r="C793" s="63" t="s">
        <v>84</v>
      </c>
      <c r="D793" s="354" t="str">
        <f t="shared" si="412"/>
        <v/>
      </c>
      <c r="E793" s="355"/>
      <c r="F793" s="355"/>
      <c r="G793" s="355"/>
      <c r="H793" s="355"/>
      <c r="I793" s="355"/>
      <c r="J793" s="355"/>
      <c r="K793" s="355"/>
      <c r="L793" s="356"/>
      <c r="M793" s="2"/>
      <c r="N793" s="2"/>
      <c r="O793" s="2"/>
      <c r="P793" s="2"/>
      <c r="Q793" s="2"/>
      <c r="R793" s="2"/>
      <c r="S793" s="2"/>
      <c r="T793" s="2"/>
      <c r="U793" s="2"/>
      <c r="V793" s="2"/>
      <c r="W793" s="2"/>
      <c r="X793" s="2"/>
      <c r="Y793" s="2"/>
      <c r="Z793" s="2"/>
      <c r="AA793" s="2"/>
      <c r="AB793" s="2"/>
      <c r="AC793" s="2"/>
      <c r="AD793" s="2"/>
    </row>
    <row r="794" spans="1:30" ht="15" customHeight="1">
      <c r="A794" s="41"/>
      <c r="B794" s="30"/>
      <c r="C794" s="63" t="s">
        <v>85</v>
      </c>
      <c r="D794" s="354" t="str">
        <f t="shared" si="412"/>
        <v/>
      </c>
      <c r="E794" s="355"/>
      <c r="F794" s="355"/>
      <c r="G794" s="355"/>
      <c r="H794" s="355"/>
      <c r="I794" s="355"/>
      <c r="J794" s="355"/>
      <c r="K794" s="355"/>
      <c r="L794" s="356"/>
      <c r="M794" s="2"/>
      <c r="N794" s="2"/>
      <c r="O794" s="2"/>
      <c r="P794" s="2"/>
      <c r="Q794" s="2"/>
      <c r="R794" s="2"/>
      <c r="S794" s="2"/>
      <c r="T794" s="2"/>
      <c r="U794" s="2"/>
      <c r="V794" s="2"/>
      <c r="W794" s="2"/>
      <c r="X794" s="2"/>
      <c r="Y794" s="2"/>
      <c r="Z794" s="2"/>
      <c r="AA794" s="2"/>
      <c r="AB794" s="2"/>
      <c r="AC794" s="2"/>
      <c r="AD794" s="2"/>
    </row>
    <row r="795" spans="1:30" ht="15" customHeight="1">
      <c r="A795" s="41"/>
      <c r="B795" s="30"/>
      <c r="C795" s="63" t="s">
        <v>86</v>
      </c>
      <c r="D795" s="354" t="str">
        <f t="shared" si="412"/>
        <v/>
      </c>
      <c r="E795" s="355"/>
      <c r="F795" s="355"/>
      <c r="G795" s="355"/>
      <c r="H795" s="355"/>
      <c r="I795" s="355"/>
      <c r="J795" s="355"/>
      <c r="K795" s="355"/>
      <c r="L795" s="356"/>
      <c r="M795" s="2"/>
      <c r="N795" s="2"/>
      <c r="O795" s="2"/>
      <c r="P795" s="2"/>
      <c r="Q795" s="2"/>
      <c r="R795" s="2"/>
      <c r="S795" s="2"/>
      <c r="T795" s="2"/>
      <c r="U795" s="2"/>
      <c r="V795" s="2"/>
      <c r="W795" s="2"/>
      <c r="X795" s="2"/>
      <c r="Y795" s="2"/>
      <c r="Z795" s="2"/>
      <c r="AA795" s="2"/>
      <c r="AB795" s="2"/>
      <c r="AC795" s="2"/>
      <c r="AD795" s="2"/>
    </row>
    <row r="796" spans="1:30" ht="15" customHeight="1">
      <c r="A796" s="41"/>
      <c r="B796" s="30"/>
      <c r="C796" s="63" t="s">
        <v>87</v>
      </c>
      <c r="D796" s="354" t="str">
        <f t="shared" si="412"/>
        <v/>
      </c>
      <c r="E796" s="355"/>
      <c r="F796" s="355"/>
      <c r="G796" s="355"/>
      <c r="H796" s="355"/>
      <c r="I796" s="355"/>
      <c r="J796" s="355"/>
      <c r="K796" s="355"/>
      <c r="L796" s="356"/>
      <c r="M796" s="2"/>
      <c r="N796" s="2"/>
      <c r="O796" s="2"/>
      <c r="P796" s="2"/>
      <c r="Q796" s="2"/>
      <c r="R796" s="2"/>
      <c r="S796" s="2"/>
      <c r="T796" s="2"/>
      <c r="U796" s="2"/>
      <c r="V796" s="2"/>
      <c r="W796" s="2"/>
      <c r="X796" s="2"/>
      <c r="Y796" s="2"/>
      <c r="Z796" s="2"/>
      <c r="AA796" s="2"/>
      <c r="AB796" s="2"/>
      <c r="AC796" s="2"/>
      <c r="AD796" s="2"/>
    </row>
    <row r="797" spans="1:30" ht="15" customHeight="1">
      <c r="A797" s="41"/>
      <c r="B797" s="30"/>
      <c r="C797" s="63" t="s">
        <v>88</v>
      </c>
      <c r="D797" s="354" t="str">
        <f t="shared" si="412"/>
        <v/>
      </c>
      <c r="E797" s="355"/>
      <c r="F797" s="355"/>
      <c r="G797" s="355"/>
      <c r="H797" s="355"/>
      <c r="I797" s="355"/>
      <c r="J797" s="355"/>
      <c r="K797" s="355"/>
      <c r="L797" s="356"/>
      <c r="M797" s="2"/>
      <c r="N797" s="2"/>
      <c r="O797" s="2"/>
      <c r="P797" s="2"/>
      <c r="Q797" s="2"/>
      <c r="R797" s="2"/>
      <c r="S797" s="2"/>
      <c r="T797" s="2"/>
      <c r="U797" s="2"/>
      <c r="V797" s="2"/>
      <c r="W797" s="2"/>
      <c r="X797" s="2"/>
      <c r="Y797" s="2"/>
      <c r="Z797" s="2"/>
      <c r="AA797" s="2"/>
      <c r="AB797" s="2"/>
      <c r="AC797" s="2"/>
      <c r="AD797" s="2"/>
    </row>
    <row r="798" spans="1:30" ht="15" customHeight="1">
      <c r="A798" s="41"/>
      <c r="B798" s="30"/>
      <c r="C798" s="63" t="s">
        <v>89</v>
      </c>
      <c r="D798" s="354" t="str">
        <f t="shared" si="412"/>
        <v/>
      </c>
      <c r="E798" s="355"/>
      <c r="F798" s="355"/>
      <c r="G798" s="355"/>
      <c r="H798" s="355"/>
      <c r="I798" s="355"/>
      <c r="J798" s="355"/>
      <c r="K798" s="355"/>
      <c r="L798" s="356"/>
      <c r="M798" s="2"/>
      <c r="N798" s="2"/>
      <c r="O798" s="2"/>
      <c r="P798" s="2"/>
      <c r="Q798" s="2"/>
      <c r="R798" s="2"/>
      <c r="S798" s="2"/>
      <c r="T798" s="2"/>
      <c r="U798" s="2"/>
      <c r="V798" s="2"/>
      <c r="W798" s="2"/>
      <c r="X798" s="2"/>
      <c r="Y798" s="2"/>
      <c r="Z798" s="2"/>
      <c r="AA798" s="2"/>
      <c r="AB798" s="2"/>
      <c r="AC798" s="2"/>
      <c r="AD798" s="2"/>
    </row>
    <row r="799" spans="1:30" ht="15" customHeight="1">
      <c r="A799" s="41"/>
      <c r="B799" s="30"/>
      <c r="C799" s="63" t="s">
        <v>90</v>
      </c>
      <c r="D799" s="354" t="str">
        <f t="shared" si="412"/>
        <v/>
      </c>
      <c r="E799" s="355"/>
      <c r="F799" s="355"/>
      <c r="G799" s="355"/>
      <c r="H799" s="355"/>
      <c r="I799" s="355"/>
      <c r="J799" s="355"/>
      <c r="K799" s="355"/>
      <c r="L799" s="356"/>
      <c r="M799" s="2"/>
      <c r="N799" s="2"/>
      <c r="O799" s="2"/>
      <c r="P799" s="2"/>
      <c r="Q799" s="2"/>
      <c r="R799" s="2"/>
      <c r="S799" s="2"/>
      <c r="T799" s="2"/>
      <c r="U799" s="2"/>
      <c r="V799" s="2"/>
      <c r="W799" s="2"/>
      <c r="X799" s="2"/>
      <c r="Y799" s="2"/>
      <c r="Z799" s="2"/>
      <c r="AA799" s="2"/>
      <c r="AB799" s="2"/>
      <c r="AC799" s="2"/>
      <c r="AD799" s="2"/>
    </row>
    <row r="800" spans="1:30" ht="15" customHeight="1">
      <c r="A800" s="41"/>
      <c r="B800" s="30"/>
      <c r="C800" s="63" t="s">
        <v>91</v>
      </c>
      <c r="D800" s="354" t="str">
        <f t="shared" si="412"/>
        <v/>
      </c>
      <c r="E800" s="355"/>
      <c r="F800" s="355"/>
      <c r="G800" s="355"/>
      <c r="H800" s="355"/>
      <c r="I800" s="355"/>
      <c r="J800" s="355"/>
      <c r="K800" s="355"/>
      <c r="L800" s="356"/>
      <c r="M800" s="2"/>
      <c r="N800" s="2"/>
      <c r="O800" s="2"/>
      <c r="P800" s="2"/>
      <c r="Q800" s="2"/>
      <c r="R800" s="2"/>
      <c r="S800" s="2"/>
      <c r="T800" s="2"/>
      <c r="U800" s="2"/>
      <c r="V800" s="2"/>
      <c r="W800" s="2"/>
      <c r="X800" s="2"/>
      <c r="Y800" s="2"/>
      <c r="Z800" s="2"/>
      <c r="AA800" s="2"/>
      <c r="AB800" s="2"/>
      <c r="AC800" s="2"/>
      <c r="AD800" s="2"/>
    </row>
    <row r="801" spans="1:30" ht="15" customHeight="1">
      <c r="A801" s="41"/>
      <c r="B801" s="30"/>
      <c r="C801" s="63" t="s">
        <v>92</v>
      </c>
      <c r="D801" s="354" t="str">
        <f t="shared" si="412"/>
        <v/>
      </c>
      <c r="E801" s="355"/>
      <c r="F801" s="355"/>
      <c r="G801" s="355"/>
      <c r="H801" s="355"/>
      <c r="I801" s="355"/>
      <c r="J801" s="355"/>
      <c r="K801" s="355"/>
      <c r="L801" s="356"/>
      <c r="M801" s="2"/>
      <c r="N801" s="2"/>
      <c r="O801" s="2"/>
      <c r="P801" s="2"/>
      <c r="Q801" s="2"/>
      <c r="R801" s="2"/>
      <c r="S801" s="2"/>
      <c r="T801" s="2"/>
      <c r="U801" s="2"/>
      <c r="V801" s="2"/>
      <c r="W801" s="2"/>
      <c r="X801" s="2"/>
      <c r="Y801" s="2"/>
      <c r="Z801" s="2"/>
      <c r="AA801" s="2"/>
      <c r="AB801" s="2"/>
      <c r="AC801" s="2"/>
      <c r="AD801" s="2"/>
    </row>
    <row r="802" spans="1:30" ht="15" customHeight="1">
      <c r="A802" s="41"/>
      <c r="B802" s="30"/>
      <c r="C802" s="63" t="s">
        <v>105</v>
      </c>
      <c r="D802" s="354" t="str">
        <f t="shared" si="412"/>
        <v/>
      </c>
      <c r="E802" s="355"/>
      <c r="F802" s="355"/>
      <c r="G802" s="355"/>
      <c r="H802" s="355"/>
      <c r="I802" s="355"/>
      <c r="J802" s="355"/>
      <c r="K802" s="355"/>
      <c r="L802" s="356"/>
      <c r="M802" s="2"/>
      <c r="N802" s="2"/>
      <c r="O802" s="2"/>
      <c r="P802" s="2"/>
      <c r="Q802" s="2"/>
      <c r="R802" s="2"/>
      <c r="S802" s="2"/>
      <c r="T802" s="2"/>
      <c r="U802" s="2"/>
      <c r="V802" s="2"/>
      <c r="W802" s="2"/>
      <c r="X802" s="2"/>
      <c r="Y802" s="2"/>
      <c r="Z802" s="2"/>
      <c r="AA802" s="2"/>
      <c r="AB802" s="2"/>
      <c r="AC802" s="2"/>
      <c r="AD802" s="2"/>
    </row>
    <row r="803" spans="1:30" ht="15" customHeight="1">
      <c r="A803" s="41"/>
      <c r="B803" s="30"/>
      <c r="C803" s="63" t="s">
        <v>106</v>
      </c>
      <c r="D803" s="354" t="str">
        <f t="shared" si="412"/>
        <v/>
      </c>
      <c r="E803" s="355"/>
      <c r="F803" s="355"/>
      <c r="G803" s="355"/>
      <c r="H803" s="355"/>
      <c r="I803" s="355"/>
      <c r="J803" s="355"/>
      <c r="K803" s="355"/>
      <c r="L803" s="356"/>
      <c r="M803" s="2"/>
      <c r="N803" s="2"/>
      <c r="O803" s="2"/>
      <c r="P803" s="2"/>
      <c r="Q803" s="2"/>
      <c r="R803" s="2"/>
      <c r="S803" s="2"/>
      <c r="T803" s="2"/>
      <c r="U803" s="2"/>
      <c r="V803" s="2"/>
      <c r="W803" s="2"/>
      <c r="X803" s="2"/>
      <c r="Y803" s="2"/>
      <c r="Z803" s="2"/>
      <c r="AA803" s="2"/>
      <c r="AB803" s="2"/>
      <c r="AC803" s="2"/>
      <c r="AD803" s="2"/>
    </row>
    <row r="804" spans="1:30" ht="15" customHeight="1">
      <c r="A804" s="41"/>
      <c r="B804" s="30"/>
      <c r="C804" s="63" t="s">
        <v>107</v>
      </c>
      <c r="D804" s="354" t="str">
        <f t="shared" si="412"/>
        <v/>
      </c>
      <c r="E804" s="355"/>
      <c r="F804" s="355"/>
      <c r="G804" s="355"/>
      <c r="H804" s="355"/>
      <c r="I804" s="355"/>
      <c r="J804" s="355"/>
      <c r="K804" s="355"/>
      <c r="L804" s="356"/>
      <c r="M804" s="2"/>
      <c r="N804" s="2"/>
      <c r="O804" s="2"/>
      <c r="P804" s="2"/>
      <c r="Q804" s="2"/>
      <c r="R804" s="2"/>
      <c r="S804" s="2"/>
      <c r="T804" s="2"/>
      <c r="U804" s="2"/>
      <c r="V804" s="2"/>
      <c r="W804" s="2"/>
      <c r="X804" s="2"/>
      <c r="Y804" s="2"/>
      <c r="Z804" s="2"/>
      <c r="AA804" s="2"/>
      <c r="AB804" s="2"/>
      <c r="AC804" s="2"/>
      <c r="AD804" s="2"/>
    </row>
    <row r="805" spans="1:30" ht="15" customHeight="1">
      <c r="A805" s="41"/>
      <c r="B805" s="30"/>
      <c r="C805" s="63" t="s">
        <v>108</v>
      </c>
      <c r="D805" s="354" t="str">
        <f t="shared" si="412"/>
        <v/>
      </c>
      <c r="E805" s="355"/>
      <c r="F805" s="355"/>
      <c r="G805" s="355"/>
      <c r="H805" s="355"/>
      <c r="I805" s="355"/>
      <c r="J805" s="355"/>
      <c r="K805" s="355"/>
      <c r="L805" s="356"/>
      <c r="M805" s="2"/>
      <c r="N805" s="2"/>
      <c r="O805" s="2"/>
      <c r="P805" s="2"/>
      <c r="Q805" s="2"/>
      <c r="R805" s="2"/>
      <c r="S805" s="2"/>
      <c r="T805" s="2"/>
      <c r="U805" s="2"/>
      <c r="V805" s="2"/>
      <c r="W805" s="2"/>
      <c r="X805" s="2"/>
      <c r="Y805" s="2"/>
      <c r="Z805" s="2"/>
      <c r="AA805" s="2"/>
      <c r="AB805" s="2"/>
      <c r="AC805" s="2"/>
      <c r="AD805" s="2"/>
    </row>
    <row r="806" spans="1:30" ht="15" customHeight="1">
      <c r="A806" s="41"/>
      <c r="B806" s="30"/>
      <c r="C806" s="63" t="s">
        <v>109</v>
      </c>
      <c r="D806" s="354" t="str">
        <f t="shared" si="412"/>
        <v/>
      </c>
      <c r="E806" s="355"/>
      <c r="F806" s="355"/>
      <c r="G806" s="355"/>
      <c r="H806" s="355"/>
      <c r="I806" s="355"/>
      <c r="J806" s="355"/>
      <c r="K806" s="355"/>
      <c r="L806" s="356"/>
      <c r="M806" s="2"/>
      <c r="N806" s="2"/>
      <c r="O806" s="2"/>
      <c r="P806" s="2"/>
      <c r="Q806" s="2"/>
      <c r="R806" s="2"/>
      <c r="S806" s="2"/>
      <c r="T806" s="2"/>
      <c r="U806" s="2"/>
      <c r="V806" s="2"/>
      <c r="W806" s="2"/>
      <c r="X806" s="2"/>
      <c r="Y806" s="2"/>
      <c r="Z806" s="2"/>
      <c r="AA806" s="2"/>
      <c r="AB806" s="2"/>
      <c r="AC806" s="2"/>
      <c r="AD806" s="2"/>
    </row>
    <row r="807" spans="1:30" ht="15" customHeight="1">
      <c r="A807" s="41"/>
      <c r="B807" s="30"/>
      <c r="C807" s="63" t="s">
        <v>110</v>
      </c>
      <c r="D807" s="354" t="str">
        <f t="shared" si="412"/>
        <v/>
      </c>
      <c r="E807" s="355"/>
      <c r="F807" s="355"/>
      <c r="G807" s="355"/>
      <c r="H807" s="355"/>
      <c r="I807" s="355"/>
      <c r="J807" s="355"/>
      <c r="K807" s="355"/>
      <c r="L807" s="356"/>
      <c r="M807" s="2"/>
      <c r="N807" s="2"/>
      <c r="O807" s="2"/>
      <c r="P807" s="2"/>
      <c r="Q807" s="2"/>
      <c r="R807" s="2"/>
      <c r="S807" s="2"/>
      <c r="T807" s="2"/>
      <c r="U807" s="2"/>
      <c r="V807" s="2"/>
      <c r="W807" s="2"/>
      <c r="X807" s="2"/>
      <c r="Y807" s="2"/>
      <c r="Z807" s="2"/>
      <c r="AA807" s="2"/>
      <c r="AB807" s="2"/>
      <c r="AC807" s="2"/>
      <c r="AD807" s="2"/>
    </row>
    <row r="808" spans="1:30" ht="15" customHeight="1">
      <c r="A808" s="41"/>
      <c r="B808" s="30"/>
      <c r="C808" s="63" t="s">
        <v>111</v>
      </c>
      <c r="D808" s="354" t="str">
        <f t="shared" si="412"/>
        <v/>
      </c>
      <c r="E808" s="355"/>
      <c r="F808" s="355"/>
      <c r="G808" s="355"/>
      <c r="H808" s="355"/>
      <c r="I808" s="355"/>
      <c r="J808" s="355"/>
      <c r="K808" s="355"/>
      <c r="L808" s="356"/>
      <c r="M808" s="2"/>
      <c r="N808" s="2"/>
      <c r="O808" s="2"/>
      <c r="P808" s="2"/>
      <c r="Q808" s="2"/>
      <c r="R808" s="2"/>
      <c r="S808" s="2"/>
      <c r="T808" s="2"/>
      <c r="U808" s="2"/>
      <c r="V808" s="2"/>
      <c r="W808" s="2"/>
      <c r="X808" s="2"/>
      <c r="Y808" s="2"/>
      <c r="Z808" s="2"/>
      <c r="AA808" s="2"/>
      <c r="AB808" s="2"/>
      <c r="AC808" s="2"/>
      <c r="AD808" s="2"/>
    </row>
    <row r="809" spans="1:30" ht="15" customHeight="1">
      <c r="A809" s="41"/>
      <c r="B809" s="30"/>
      <c r="C809" s="63" t="s">
        <v>112</v>
      </c>
      <c r="D809" s="354" t="str">
        <f t="shared" si="412"/>
        <v/>
      </c>
      <c r="E809" s="355"/>
      <c r="F809" s="355"/>
      <c r="G809" s="355"/>
      <c r="H809" s="355"/>
      <c r="I809" s="355"/>
      <c r="J809" s="355"/>
      <c r="K809" s="355"/>
      <c r="L809" s="356"/>
      <c r="M809" s="2"/>
      <c r="N809" s="2"/>
      <c r="O809" s="2"/>
      <c r="P809" s="2"/>
      <c r="Q809" s="2"/>
      <c r="R809" s="2"/>
      <c r="S809" s="2"/>
      <c r="T809" s="2"/>
      <c r="U809" s="2"/>
      <c r="V809" s="2"/>
      <c r="W809" s="2"/>
      <c r="X809" s="2"/>
      <c r="Y809" s="2"/>
      <c r="Z809" s="2"/>
      <c r="AA809" s="2"/>
      <c r="AB809" s="2"/>
      <c r="AC809" s="2"/>
      <c r="AD809" s="2"/>
    </row>
    <row r="810" spans="1:30" ht="15" customHeight="1">
      <c r="A810" s="41"/>
      <c r="B810" s="30"/>
      <c r="C810" s="63" t="s">
        <v>113</v>
      </c>
      <c r="D810" s="354" t="str">
        <f t="shared" si="412"/>
        <v/>
      </c>
      <c r="E810" s="355"/>
      <c r="F810" s="355"/>
      <c r="G810" s="355"/>
      <c r="H810" s="355"/>
      <c r="I810" s="355"/>
      <c r="J810" s="355"/>
      <c r="K810" s="355"/>
      <c r="L810" s="356"/>
      <c r="M810" s="2"/>
      <c r="N810" s="2"/>
      <c r="O810" s="2"/>
      <c r="P810" s="2"/>
      <c r="Q810" s="2"/>
      <c r="R810" s="2"/>
      <c r="S810" s="2"/>
      <c r="T810" s="2"/>
      <c r="U810" s="2"/>
      <c r="V810" s="2"/>
      <c r="W810" s="2"/>
      <c r="X810" s="2"/>
      <c r="Y810" s="2"/>
      <c r="Z810" s="2"/>
      <c r="AA810" s="2"/>
      <c r="AB810" s="2"/>
      <c r="AC810" s="2"/>
      <c r="AD810" s="2"/>
    </row>
    <row r="811" spans="1:30" ht="15" customHeight="1">
      <c r="A811" s="41"/>
      <c r="B811" s="30"/>
      <c r="C811" s="63" t="s">
        <v>114</v>
      </c>
      <c r="D811" s="354" t="str">
        <f t="shared" si="412"/>
        <v/>
      </c>
      <c r="E811" s="355"/>
      <c r="F811" s="355"/>
      <c r="G811" s="355"/>
      <c r="H811" s="355"/>
      <c r="I811" s="355"/>
      <c r="J811" s="355"/>
      <c r="K811" s="355"/>
      <c r="L811" s="356"/>
      <c r="M811" s="2"/>
      <c r="N811" s="2"/>
      <c r="O811" s="2"/>
      <c r="P811" s="2"/>
      <c r="Q811" s="2"/>
      <c r="R811" s="2"/>
      <c r="S811" s="2"/>
      <c r="T811" s="2"/>
      <c r="U811" s="2"/>
      <c r="V811" s="2"/>
      <c r="W811" s="2"/>
      <c r="X811" s="2"/>
      <c r="Y811" s="2"/>
      <c r="Z811" s="2"/>
      <c r="AA811" s="2"/>
      <c r="AB811" s="2"/>
      <c r="AC811" s="2"/>
      <c r="AD811" s="2"/>
    </row>
    <row r="812" spans="1:30" ht="15" customHeight="1">
      <c r="A812" s="41"/>
      <c r="B812" s="30"/>
      <c r="C812" s="63" t="s">
        <v>115</v>
      </c>
      <c r="D812" s="354" t="str">
        <f t="shared" si="412"/>
        <v/>
      </c>
      <c r="E812" s="355"/>
      <c r="F812" s="355"/>
      <c r="G812" s="355"/>
      <c r="H812" s="355"/>
      <c r="I812" s="355"/>
      <c r="J812" s="355"/>
      <c r="K812" s="355"/>
      <c r="L812" s="356"/>
      <c r="M812" s="2"/>
      <c r="N812" s="2"/>
      <c r="O812" s="2"/>
      <c r="P812" s="2"/>
      <c r="Q812" s="2"/>
      <c r="R812" s="2"/>
      <c r="S812" s="2"/>
      <c r="T812" s="2"/>
      <c r="U812" s="2"/>
      <c r="V812" s="2"/>
      <c r="W812" s="2"/>
      <c r="X812" s="2"/>
      <c r="Y812" s="2"/>
      <c r="Z812" s="2"/>
      <c r="AA812" s="2"/>
      <c r="AB812" s="2"/>
      <c r="AC812" s="2"/>
      <c r="AD812" s="2"/>
    </row>
    <row r="813" spans="1:30" ht="15" customHeight="1">
      <c r="A813" s="41"/>
      <c r="B813" s="30"/>
      <c r="C813" s="63" t="s">
        <v>116</v>
      </c>
      <c r="D813" s="354" t="str">
        <f t="shared" si="412"/>
        <v/>
      </c>
      <c r="E813" s="355"/>
      <c r="F813" s="355"/>
      <c r="G813" s="355"/>
      <c r="H813" s="355"/>
      <c r="I813" s="355"/>
      <c r="J813" s="355"/>
      <c r="K813" s="355"/>
      <c r="L813" s="356"/>
      <c r="M813" s="2"/>
      <c r="N813" s="2"/>
      <c r="O813" s="2"/>
      <c r="P813" s="2"/>
      <c r="Q813" s="2"/>
      <c r="R813" s="2"/>
      <c r="S813" s="2"/>
      <c r="T813" s="2"/>
      <c r="U813" s="2"/>
      <c r="V813" s="2"/>
      <c r="W813" s="2"/>
      <c r="X813" s="2"/>
      <c r="Y813" s="2"/>
      <c r="Z813" s="2"/>
      <c r="AA813" s="2"/>
      <c r="AB813" s="2"/>
      <c r="AC813" s="2"/>
      <c r="AD813" s="2"/>
    </row>
    <row r="814" spans="1:30" ht="15" customHeight="1">
      <c r="A814" s="41"/>
      <c r="B814" s="30"/>
      <c r="C814" s="63" t="s">
        <v>117</v>
      </c>
      <c r="D814" s="354" t="str">
        <f t="shared" si="412"/>
        <v/>
      </c>
      <c r="E814" s="355"/>
      <c r="F814" s="355"/>
      <c r="G814" s="355"/>
      <c r="H814" s="355"/>
      <c r="I814" s="355"/>
      <c r="J814" s="355"/>
      <c r="K814" s="355"/>
      <c r="L814" s="356"/>
      <c r="M814" s="2"/>
      <c r="N814" s="2"/>
      <c r="O814" s="2"/>
      <c r="P814" s="2"/>
      <c r="Q814" s="2"/>
      <c r="R814" s="2"/>
      <c r="S814" s="2"/>
      <c r="T814" s="2"/>
      <c r="U814" s="2"/>
      <c r="V814" s="2"/>
      <c r="W814" s="2"/>
      <c r="X814" s="2"/>
      <c r="Y814" s="2"/>
      <c r="Z814" s="2"/>
      <c r="AA814" s="2"/>
      <c r="AB814" s="2"/>
      <c r="AC814" s="2"/>
      <c r="AD814" s="2"/>
    </row>
    <row r="815" spans="1:30" ht="15" customHeight="1">
      <c r="A815" s="41"/>
      <c r="B815" s="30"/>
      <c r="C815" s="63" t="s">
        <v>118</v>
      </c>
      <c r="D815" s="354" t="str">
        <f t="shared" si="412"/>
        <v/>
      </c>
      <c r="E815" s="355"/>
      <c r="F815" s="355"/>
      <c r="G815" s="355"/>
      <c r="H815" s="355"/>
      <c r="I815" s="355"/>
      <c r="J815" s="355"/>
      <c r="K815" s="355"/>
      <c r="L815" s="356"/>
      <c r="M815" s="2"/>
      <c r="N815" s="2"/>
      <c r="O815" s="2"/>
      <c r="P815" s="2"/>
      <c r="Q815" s="2"/>
      <c r="R815" s="2"/>
      <c r="S815" s="2"/>
      <c r="T815" s="2"/>
      <c r="U815" s="2"/>
      <c r="V815" s="2"/>
      <c r="W815" s="2"/>
      <c r="X815" s="2"/>
      <c r="Y815" s="2"/>
      <c r="Z815" s="2"/>
      <c r="AA815" s="2"/>
      <c r="AB815" s="2"/>
      <c r="AC815" s="2"/>
      <c r="AD815" s="2"/>
    </row>
    <row r="816" spans="1:30" ht="15" customHeight="1">
      <c r="A816" s="41"/>
      <c r="B816" s="30"/>
      <c r="C816" s="63" t="s">
        <v>119</v>
      </c>
      <c r="D816" s="354" t="str">
        <f t="shared" si="412"/>
        <v/>
      </c>
      <c r="E816" s="355"/>
      <c r="F816" s="355"/>
      <c r="G816" s="355"/>
      <c r="H816" s="355"/>
      <c r="I816" s="355"/>
      <c r="J816" s="355"/>
      <c r="K816" s="355"/>
      <c r="L816" s="356"/>
      <c r="M816" s="2"/>
      <c r="N816" s="2"/>
      <c r="O816" s="2"/>
      <c r="P816" s="2"/>
      <c r="Q816" s="2"/>
      <c r="R816" s="2"/>
      <c r="S816" s="2"/>
      <c r="T816" s="2"/>
      <c r="U816" s="2"/>
      <c r="V816" s="2"/>
      <c r="W816" s="2"/>
      <c r="X816" s="2"/>
      <c r="Y816" s="2"/>
      <c r="Z816" s="2"/>
      <c r="AA816" s="2"/>
      <c r="AB816" s="2"/>
      <c r="AC816" s="2"/>
      <c r="AD816" s="2"/>
    </row>
    <row r="817" spans="1:30" ht="15" customHeight="1">
      <c r="A817" s="41"/>
      <c r="B817" s="30"/>
      <c r="C817" s="63" t="s">
        <v>120</v>
      </c>
      <c r="D817" s="354" t="str">
        <f t="shared" si="412"/>
        <v/>
      </c>
      <c r="E817" s="355"/>
      <c r="F817" s="355"/>
      <c r="G817" s="355"/>
      <c r="H817" s="355"/>
      <c r="I817" s="355"/>
      <c r="J817" s="355"/>
      <c r="K817" s="355"/>
      <c r="L817" s="356"/>
      <c r="M817" s="2"/>
      <c r="N817" s="2"/>
      <c r="O817" s="2"/>
      <c r="P817" s="2"/>
      <c r="Q817" s="2"/>
      <c r="R817" s="2"/>
      <c r="S817" s="2"/>
      <c r="T817" s="2"/>
      <c r="U817" s="2"/>
      <c r="V817" s="2"/>
      <c r="W817" s="2"/>
      <c r="X817" s="2"/>
      <c r="Y817" s="2"/>
      <c r="Z817" s="2"/>
      <c r="AA817" s="2"/>
      <c r="AB817" s="2"/>
      <c r="AC817" s="2"/>
      <c r="AD817" s="2"/>
    </row>
    <row r="818" spans="1:30" ht="15" customHeight="1">
      <c r="A818" s="41"/>
      <c r="B818" s="30"/>
      <c r="C818" s="63" t="s">
        <v>121</v>
      </c>
      <c r="D818" s="354" t="str">
        <f t="shared" si="412"/>
        <v/>
      </c>
      <c r="E818" s="355"/>
      <c r="F818" s="355"/>
      <c r="G818" s="355"/>
      <c r="H818" s="355"/>
      <c r="I818" s="355"/>
      <c r="J818" s="355"/>
      <c r="K818" s="355"/>
      <c r="L818" s="356"/>
      <c r="M818" s="2"/>
      <c r="N818" s="2"/>
      <c r="O818" s="2"/>
      <c r="P818" s="2"/>
      <c r="Q818" s="2"/>
      <c r="R818" s="2"/>
      <c r="S818" s="2"/>
      <c r="T818" s="2"/>
      <c r="U818" s="2"/>
      <c r="V818" s="2"/>
      <c r="W818" s="2"/>
      <c r="X818" s="2"/>
      <c r="Y818" s="2"/>
      <c r="Z818" s="2"/>
      <c r="AA818" s="2"/>
      <c r="AB818" s="2"/>
      <c r="AC818" s="2"/>
      <c r="AD818" s="2"/>
    </row>
    <row r="819" spans="1:30" ht="15" customHeight="1">
      <c r="A819" s="41"/>
      <c r="B819" s="30"/>
      <c r="C819" s="63" t="s">
        <v>122</v>
      </c>
      <c r="D819" s="354" t="str">
        <f t="shared" si="412"/>
        <v/>
      </c>
      <c r="E819" s="355"/>
      <c r="F819" s="355"/>
      <c r="G819" s="355"/>
      <c r="H819" s="355"/>
      <c r="I819" s="355"/>
      <c r="J819" s="355"/>
      <c r="K819" s="355"/>
      <c r="L819" s="356"/>
      <c r="M819" s="2"/>
      <c r="N819" s="2"/>
      <c r="O819" s="2"/>
      <c r="P819" s="2"/>
      <c r="Q819" s="2"/>
      <c r="R819" s="2"/>
      <c r="S819" s="2"/>
      <c r="T819" s="2"/>
      <c r="U819" s="2"/>
      <c r="V819" s="2"/>
      <c r="W819" s="2"/>
      <c r="X819" s="2"/>
      <c r="Y819" s="2"/>
      <c r="Z819" s="2"/>
      <c r="AA819" s="2"/>
      <c r="AB819" s="2"/>
      <c r="AC819" s="2"/>
      <c r="AD819" s="2"/>
    </row>
    <row r="820" spans="1:30" ht="15" customHeight="1">
      <c r="A820" s="41"/>
      <c r="B820" s="30"/>
      <c r="C820" s="63" t="s">
        <v>123</v>
      </c>
      <c r="D820" s="354" t="str">
        <f t="shared" si="412"/>
        <v/>
      </c>
      <c r="E820" s="355"/>
      <c r="F820" s="355"/>
      <c r="G820" s="355"/>
      <c r="H820" s="355"/>
      <c r="I820" s="355"/>
      <c r="J820" s="355"/>
      <c r="K820" s="355"/>
      <c r="L820" s="356"/>
      <c r="M820" s="2"/>
      <c r="N820" s="2"/>
      <c r="O820" s="2"/>
      <c r="P820" s="2"/>
      <c r="Q820" s="2"/>
      <c r="R820" s="2"/>
      <c r="S820" s="2"/>
      <c r="T820" s="2"/>
      <c r="U820" s="2"/>
      <c r="V820" s="2"/>
      <c r="W820" s="2"/>
      <c r="X820" s="2"/>
      <c r="Y820" s="2"/>
      <c r="Z820" s="2"/>
      <c r="AA820" s="2"/>
      <c r="AB820" s="2"/>
      <c r="AC820" s="2"/>
      <c r="AD820" s="2"/>
    </row>
    <row r="821" spans="1:30" ht="15" customHeight="1">
      <c r="A821" s="41"/>
      <c r="B821" s="30"/>
      <c r="C821" s="63" t="s">
        <v>124</v>
      </c>
      <c r="D821" s="354" t="str">
        <f t="shared" si="412"/>
        <v/>
      </c>
      <c r="E821" s="355"/>
      <c r="F821" s="355"/>
      <c r="G821" s="355"/>
      <c r="H821" s="355"/>
      <c r="I821" s="355"/>
      <c r="J821" s="355"/>
      <c r="K821" s="355"/>
      <c r="L821" s="356"/>
      <c r="M821" s="2"/>
      <c r="N821" s="2"/>
      <c r="O821" s="2"/>
      <c r="P821" s="2"/>
      <c r="Q821" s="2"/>
      <c r="R821" s="2"/>
      <c r="S821" s="2"/>
      <c r="T821" s="2"/>
      <c r="U821" s="2"/>
      <c r="V821" s="2"/>
      <c r="W821" s="2"/>
      <c r="X821" s="2"/>
      <c r="Y821" s="2"/>
      <c r="Z821" s="2"/>
      <c r="AA821" s="2"/>
      <c r="AB821" s="2"/>
      <c r="AC821" s="2"/>
      <c r="AD821" s="2"/>
    </row>
    <row r="822" spans="1:30" ht="15" customHeight="1">
      <c r="A822" s="41"/>
      <c r="B822" s="30"/>
      <c r="C822" s="63" t="s">
        <v>125</v>
      </c>
      <c r="D822" s="354" t="str">
        <f t="shared" si="412"/>
        <v/>
      </c>
      <c r="E822" s="355"/>
      <c r="F822" s="355"/>
      <c r="G822" s="355"/>
      <c r="H822" s="355"/>
      <c r="I822" s="355"/>
      <c r="J822" s="355"/>
      <c r="K822" s="355"/>
      <c r="L822" s="356"/>
      <c r="M822" s="2"/>
      <c r="N822" s="2"/>
      <c r="O822" s="2"/>
      <c r="P822" s="2"/>
      <c r="Q822" s="2"/>
      <c r="R822" s="2"/>
      <c r="S822" s="2"/>
      <c r="T822" s="2"/>
      <c r="U822" s="2"/>
      <c r="V822" s="2"/>
      <c r="W822" s="2"/>
      <c r="X822" s="2"/>
      <c r="Y822" s="2"/>
      <c r="Z822" s="2"/>
      <c r="AA822" s="2"/>
      <c r="AB822" s="2"/>
      <c r="AC822" s="2"/>
      <c r="AD822" s="2"/>
    </row>
    <row r="823" spans="1:30" ht="15" customHeight="1">
      <c r="A823" s="41"/>
      <c r="B823" s="30"/>
      <c r="C823" s="63" t="s">
        <v>126</v>
      </c>
      <c r="D823" s="354" t="str">
        <f t="shared" si="412"/>
        <v/>
      </c>
      <c r="E823" s="355"/>
      <c r="F823" s="355"/>
      <c r="G823" s="355"/>
      <c r="H823" s="355"/>
      <c r="I823" s="355"/>
      <c r="J823" s="355"/>
      <c r="K823" s="355"/>
      <c r="L823" s="356"/>
      <c r="M823" s="2"/>
      <c r="N823" s="2"/>
      <c r="O823" s="2"/>
      <c r="P823" s="2"/>
      <c r="Q823" s="2"/>
      <c r="R823" s="2"/>
      <c r="S823" s="2"/>
      <c r="T823" s="2"/>
      <c r="U823" s="2"/>
      <c r="V823" s="2"/>
      <c r="W823" s="2"/>
      <c r="X823" s="2"/>
      <c r="Y823" s="2"/>
      <c r="Z823" s="2"/>
      <c r="AA823" s="2"/>
      <c r="AB823" s="2"/>
      <c r="AC823" s="2"/>
      <c r="AD823" s="2"/>
    </row>
    <row r="824" spans="1:30" ht="15" customHeight="1">
      <c r="A824" s="41"/>
      <c r="B824" s="30"/>
      <c r="C824" s="63" t="s">
        <v>127</v>
      </c>
      <c r="D824" s="354" t="str">
        <f t="shared" si="412"/>
        <v/>
      </c>
      <c r="E824" s="355"/>
      <c r="F824" s="355"/>
      <c r="G824" s="355"/>
      <c r="H824" s="355"/>
      <c r="I824" s="355"/>
      <c r="J824" s="355"/>
      <c r="K824" s="355"/>
      <c r="L824" s="356"/>
      <c r="M824" s="2"/>
      <c r="N824" s="2"/>
      <c r="O824" s="2"/>
      <c r="P824" s="2"/>
      <c r="Q824" s="2"/>
      <c r="R824" s="2"/>
      <c r="S824" s="2"/>
      <c r="T824" s="2"/>
      <c r="U824" s="2"/>
      <c r="V824" s="2"/>
      <c r="W824" s="2"/>
      <c r="X824" s="2"/>
      <c r="Y824" s="2"/>
      <c r="Z824" s="2"/>
      <c r="AA824" s="2"/>
      <c r="AB824" s="2"/>
      <c r="AC824" s="2"/>
      <c r="AD824" s="2"/>
    </row>
    <row r="825" spans="1:30" ht="15" customHeight="1">
      <c r="A825" s="41"/>
      <c r="B825" s="30"/>
      <c r="C825" s="63" t="s">
        <v>128</v>
      </c>
      <c r="D825" s="354" t="str">
        <f t="shared" si="412"/>
        <v/>
      </c>
      <c r="E825" s="355"/>
      <c r="F825" s="355"/>
      <c r="G825" s="355"/>
      <c r="H825" s="355"/>
      <c r="I825" s="355"/>
      <c r="J825" s="355"/>
      <c r="K825" s="355"/>
      <c r="L825" s="356"/>
      <c r="M825" s="2"/>
      <c r="N825" s="2"/>
      <c r="O825" s="2"/>
      <c r="P825" s="2"/>
      <c r="Q825" s="2"/>
      <c r="R825" s="2"/>
      <c r="S825" s="2"/>
      <c r="T825" s="2"/>
      <c r="U825" s="2"/>
      <c r="V825" s="2"/>
      <c r="W825" s="2"/>
      <c r="X825" s="2"/>
      <c r="Y825" s="2"/>
      <c r="Z825" s="2"/>
      <c r="AA825" s="2"/>
      <c r="AB825" s="2"/>
      <c r="AC825" s="2"/>
      <c r="AD825" s="2"/>
    </row>
    <row r="826" spans="1:30" ht="15" customHeight="1">
      <c r="A826" s="41"/>
      <c r="B826" s="30"/>
      <c r="C826" s="63" t="s">
        <v>129</v>
      </c>
      <c r="D826" s="354" t="str">
        <f t="shared" si="412"/>
        <v/>
      </c>
      <c r="E826" s="355"/>
      <c r="F826" s="355"/>
      <c r="G826" s="355"/>
      <c r="H826" s="355"/>
      <c r="I826" s="355"/>
      <c r="J826" s="355"/>
      <c r="K826" s="355"/>
      <c r="L826" s="356"/>
      <c r="M826" s="2"/>
      <c r="N826" s="2"/>
      <c r="O826" s="2"/>
      <c r="P826" s="2"/>
      <c r="Q826" s="2"/>
      <c r="R826" s="2"/>
      <c r="S826" s="2"/>
      <c r="T826" s="2"/>
      <c r="U826" s="2"/>
      <c r="V826" s="2"/>
      <c r="W826" s="2"/>
      <c r="X826" s="2"/>
      <c r="Y826" s="2"/>
      <c r="Z826" s="2"/>
      <c r="AA826" s="2"/>
      <c r="AB826" s="2"/>
      <c r="AC826" s="2"/>
      <c r="AD826" s="2"/>
    </row>
    <row r="827" spans="1:30" ht="15" customHeight="1">
      <c r="A827" s="41"/>
      <c r="B827" s="30"/>
      <c r="C827" s="63" t="s">
        <v>130</v>
      </c>
      <c r="D827" s="354" t="str">
        <f t="shared" si="412"/>
        <v/>
      </c>
      <c r="E827" s="355"/>
      <c r="F827" s="355"/>
      <c r="G827" s="355"/>
      <c r="H827" s="355"/>
      <c r="I827" s="355"/>
      <c r="J827" s="355"/>
      <c r="K827" s="355"/>
      <c r="L827" s="356"/>
      <c r="M827" s="2"/>
      <c r="N827" s="2"/>
      <c r="O827" s="2"/>
      <c r="P827" s="2"/>
      <c r="Q827" s="2"/>
      <c r="R827" s="2"/>
      <c r="S827" s="2"/>
      <c r="T827" s="2"/>
      <c r="U827" s="2"/>
      <c r="V827" s="2"/>
      <c r="W827" s="2"/>
      <c r="X827" s="2"/>
      <c r="Y827" s="2"/>
      <c r="Z827" s="2"/>
      <c r="AA827" s="2"/>
      <c r="AB827" s="2"/>
      <c r="AC827" s="2"/>
      <c r="AD827" s="2"/>
    </row>
    <row r="828" spans="1:30" ht="15" customHeight="1">
      <c r="A828" s="41"/>
      <c r="B828" s="30"/>
      <c r="C828" s="63" t="s">
        <v>131</v>
      </c>
      <c r="D828" s="354" t="str">
        <f t="shared" si="412"/>
        <v/>
      </c>
      <c r="E828" s="355"/>
      <c r="F828" s="355"/>
      <c r="G828" s="355"/>
      <c r="H828" s="355"/>
      <c r="I828" s="355"/>
      <c r="J828" s="355"/>
      <c r="K828" s="355"/>
      <c r="L828" s="356"/>
      <c r="M828" s="2"/>
      <c r="N828" s="2"/>
      <c r="O828" s="2"/>
      <c r="P828" s="2"/>
      <c r="Q828" s="2"/>
      <c r="R828" s="2"/>
      <c r="S828" s="2"/>
      <c r="T828" s="2"/>
      <c r="U828" s="2"/>
      <c r="V828" s="2"/>
      <c r="W828" s="2"/>
      <c r="X828" s="2"/>
      <c r="Y828" s="2"/>
      <c r="Z828" s="2"/>
      <c r="AA828" s="2"/>
      <c r="AB828" s="2"/>
      <c r="AC828" s="2"/>
      <c r="AD828" s="2"/>
    </row>
    <row r="829" spans="1:30" ht="15" customHeight="1">
      <c r="A829" s="41"/>
      <c r="B829" s="30"/>
      <c r="C829" s="63" t="s">
        <v>132</v>
      </c>
      <c r="D829" s="354" t="str">
        <f t="shared" si="412"/>
        <v/>
      </c>
      <c r="E829" s="355"/>
      <c r="F829" s="355"/>
      <c r="G829" s="355"/>
      <c r="H829" s="355"/>
      <c r="I829" s="355"/>
      <c r="J829" s="355"/>
      <c r="K829" s="355"/>
      <c r="L829" s="356"/>
      <c r="M829" s="2"/>
      <c r="N829" s="2"/>
      <c r="O829" s="2"/>
      <c r="P829" s="2"/>
      <c r="Q829" s="2"/>
      <c r="R829" s="2"/>
      <c r="S829" s="2"/>
      <c r="T829" s="2"/>
      <c r="U829" s="2"/>
      <c r="V829" s="2"/>
      <c r="W829" s="2"/>
      <c r="X829" s="2"/>
      <c r="Y829" s="2"/>
      <c r="Z829" s="2"/>
      <c r="AA829" s="2"/>
      <c r="AB829" s="2"/>
      <c r="AC829" s="2"/>
      <c r="AD829" s="2"/>
    </row>
    <row r="830" spans="1:30" ht="15" customHeight="1">
      <c r="A830" s="41"/>
      <c r="B830" s="30"/>
      <c r="C830" s="63" t="s">
        <v>133</v>
      </c>
      <c r="D830" s="354" t="str">
        <f t="shared" si="412"/>
        <v/>
      </c>
      <c r="E830" s="355"/>
      <c r="F830" s="355"/>
      <c r="G830" s="355"/>
      <c r="H830" s="355"/>
      <c r="I830" s="355"/>
      <c r="J830" s="355"/>
      <c r="K830" s="355"/>
      <c r="L830" s="356"/>
      <c r="M830" s="2"/>
      <c r="N830" s="2"/>
      <c r="O830" s="2"/>
      <c r="P830" s="2"/>
      <c r="Q830" s="2"/>
      <c r="R830" s="2"/>
      <c r="S830" s="2"/>
      <c r="T830" s="2"/>
      <c r="U830" s="2"/>
      <c r="V830" s="2"/>
      <c r="W830" s="2"/>
      <c r="X830" s="2"/>
      <c r="Y830" s="2"/>
      <c r="Z830" s="2"/>
      <c r="AA830" s="2"/>
      <c r="AB830" s="2"/>
      <c r="AC830" s="2"/>
      <c r="AD830" s="2"/>
    </row>
    <row r="831" spans="1:30" ht="15" customHeight="1">
      <c r="A831" s="41"/>
      <c r="B831" s="30"/>
      <c r="C831" s="63" t="s">
        <v>134</v>
      </c>
      <c r="D831" s="354" t="str">
        <f t="shared" si="412"/>
        <v/>
      </c>
      <c r="E831" s="355"/>
      <c r="F831" s="355"/>
      <c r="G831" s="355"/>
      <c r="H831" s="355"/>
      <c r="I831" s="355"/>
      <c r="J831" s="355"/>
      <c r="K831" s="355"/>
      <c r="L831" s="356"/>
      <c r="M831" s="2"/>
      <c r="N831" s="2"/>
      <c r="O831" s="2"/>
      <c r="P831" s="2"/>
      <c r="Q831" s="2"/>
      <c r="R831" s="2"/>
      <c r="S831" s="2"/>
      <c r="T831" s="2"/>
      <c r="U831" s="2"/>
      <c r="V831" s="2"/>
      <c r="W831" s="2"/>
      <c r="X831" s="2"/>
      <c r="Y831" s="2"/>
      <c r="Z831" s="2"/>
      <c r="AA831" s="2"/>
      <c r="AB831" s="2"/>
      <c r="AC831" s="2"/>
      <c r="AD831" s="2"/>
    </row>
    <row r="832" spans="1:30" ht="15" customHeight="1">
      <c r="A832" s="41"/>
      <c r="B832" s="30"/>
      <c r="C832" s="63" t="s">
        <v>135</v>
      </c>
      <c r="D832" s="354" t="str">
        <f t="shared" ref="D832:D886" si="413">IF(D114="","",D114)</f>
        <v/>
      </c>
      <c r="E832" s="355"/>
      <c r="F832" s="355"/>
      <c r="G832" s="355"/>
      <c r="H832" s="355"/>
      <c r="I832" s="355"/>
      <c r="J832" s="355"/>
      <c r="K832" s="355"/>
      <c r="L832" s="356"/>
      <c r="M832" s="2"/>
      <c r="N832" s="2"/>
      <c r="O832" s="2"/>
      <c r="P832" s="2"/>
      <c r="Q832" s="2"/>
      <c r="R832" s="2"/>
      <c r="S832" s="2"/>
      <c r="T832" s="2"/>
      <c r="U832" s="2"/>
      <c r="V832" s="2"/>
      <c r="W832" s="2"/>
      <c r="X832" s="2"/>
      <c r="Y832" s="2"/>
      <c r="Z832" s="2"/>
      <c r="AA832" s="2"/>
      <c r="AB832" s="2"/>
      <c r="AC832" s="2"/>
      <c r="AD832" s="2"/>
    </row>
    <row r="833" spans="1:30" ht="15" customHeight="1">
      <c r="A833" s="41"/>
      <c r="B833" s="30"/>
      <c r="C833" s="63" t="s">
        <v>136</v>
      </c>
      <c r="D833" s="354" t="str">
        <f t="shared" si="413"/>
        <v/>
      </c>
      <c r="E833" s="355"/>
      <c r="F833" s="355"/>
      <c r="G833" s="355"/>
      <c r="H833" s="355"/>
      <c r="I833" s="355"/>
      <c r="J833" s="355"/>
      <c r="K833" s="355"/>
      <c r="L833" s="356"/>
      <c r="M833" s="2"/>
      <c r="N833" s="2"/>
      <c r="O833" s="2"/>
      <c r="P833" s="2"/>
      <c r="Q833" s="2"/>
      <c r="R833" s="2"/>
      <c r="S833" s="2"/>
      <c r="T833" s="2"/>
      <c r="U833" s="2"/>
      <c r="V833" s="2"/>
      <c r="W833" s="2"/>
      <c r="X833" s="2"/>
      <c r="Y833" s="2"/>
      <c r="Z833" s="2"/>
      <c r="AA833" s="2"/>
      <c r="AB833" s="2"/>
      <c r="AC833" s="2"/>
      <c r="AD833" s="2"/>
    </row>
    <row r="834" spans="1:30" ht="15" customHeight="1">
      <c r="A834" s="41"/>
      <c r="B834" s="30"/>
      <c r="C834" s="63" t="s">
        <v>137</v>
      </c>
      <c r="D834" s="354" t="str">
        <f t="shared" si="413"/>
        <v/>
      </c>
      <c r="E834" s="355"/>
      <c r="F834" s="355"/>
      <c r="G834" s="355"/>
      <c r="H834" s="355"/>
      <c r="I834" s="355"/>
      <c r="J834" s="355"/>
      <c r="K834" s="355"/>
      <c r="L834" s="356"/>
      <c r="M834" s="2"/>
      <c r="N834" s="2"/>
      <c r="O834" s="2"/>
      <c r="P834" s="2"/>
      <c r="Q834" s="2"/>
      <c r="R834" s="2"/>
      <c r="S834" s="2"/>
      <c r="T834" s="2"/>
      <c r="U834" s="2"/>
      <c r="V834" s="2"/>
      <c r="W834" s="2"/>
      <c r="X834" s="2"/>
      <c r="Y834" s="2"/>
      <c r="Z834" s="2"/>
      <c r="AA834" s="2"/>
      <c r="AB834" s="2"/>
      <c r="AC834" s="2"/>
      <c r="AD834" s="2"/>
    </row>
    <row r="835" spans="1:30" ht="15" customHeight="1">
      <c r="A835" s="41"/>
      <c r="B835" s="30"/>
      <c r="C835" s="63" t="s">
        <v>138</v>
      </c>
      <c r="D835" s="354" t="str">
        <f t="shared" si="413"/>
        <v/>
      </c>
      <c r="E835" s="355"/>
      <c r="F835" s="355"/>
      <c r="G835" s="355"/>
      <c r="H835" s="355"/>
      <c r="I835" s="355"/>
      <c r="J835" s="355"/>
      <c r="K835" s="355"/>
      <c r="L835" s="356"/>
      <c r="M835" s="2"/>
      <c r="N835" s="2"/>
      <c r="O835" s="2"/>
      <c r="P835" s="2"/>
      <c r="Q835" s="2"/>
      <c r="R835" s="2"/>
      <c r="S835" s="2"/>
      <c r="T835" s="2"/>
      <c r="U835" s="2"/>
      <c r="V835" s="2"/>
      <c r="W835" s="2"/>
      <c r="X835" s="2"/>
      <c r="Y835" s="2"/>
      <c r="Z835" s="2"/>
      <c r="AA835" s="2"/>
      <c r="AB835" s="2"/>
      <c r="AC835" s="2"/>
      <c r="AD835" s="2"/>
    </row>
    <row r="836" spans="1:30" ht="15" customHeight="1">
      <c r="A836" s="41"/>
      <c r="B836" s="30"/>
      <c r="C836" s="63" t="s">
        <v>139</v>
      </c>
      <c r="D836" s="354" t="str">
        <f t="shared" si="413"/>
        <v/>
      </c>
      <c r="E836" s="355"/>
      <c r="F836" s="355"/>
      <c r="G836" s="355"/>
      <c r="H836" s="355"/>
      <c r="I836" s="355"/>
      <c r="J836" s="355"/>
      <c r="K836" s="355"/>
      <c r="L836" s="356"/>
      <c r="M836" s="2"/>
      <c r="N836" s="2"/>
      <c r="O836" s="2"/>
      <c r="P836" s="2"/>
      <c r="Q836" s="2"/>
      <c r="R836" s="2"/>
      <c r="S836" s="2"/>
      <c r="T836" s="2"/>
      <c r="U836" s="2"/>
      <c r="V836" s="2"/>
      <c r="W836" s="2"/>
      <c r="X836" s="2"/>
      <c r="Y836" s="2"/>
      <c r="Z836" s="2"/>
      <c r="AA836" s="2"/>
      <c r="AB836" s="2"/>
      <c r="AC836" s="2"/>
      <c r="AD836" s="2"/>
    </row>
    <row r="837" spans="1:30" ht="15" customHeight="1">
      <c r="A837" s="41"/>
      <c r="B837" s="30"/>
      <c r="C837" s="63" t="s">
        <v>140</v>
      </c>
      <c r="D837" s="354" t="str">
        <f t="shared" si="413"/>
        <v/>
      </c>
      <c r="E837" s="355"/>
      <c r="F837" s="355"/>
      <c r="G837" s="355"/>
      <c r="H837" s="355"/>
      <c r="I837" s="355"/>
      <c r="J837" s="355"/>
      <c r="K837" s="355"/>
      <c r="L837" s="356"/>
      <c r="M837" s="2"/>
      <c r="N837" s="2"/>
      <c r="O837" s="2"/>
      <c r="P837" s="2"/>
      <c r="Q837" s="2"/>
      <c r="R837" s="2"/>
      <c r="S837" s="2"/>
      <c r="T837" s="2"/>
      <c r="U837" s="2"/>
      <c r="V837" s="2"/>
      <c r="W837" s="2"/>
      <c r="X837" s="2"/>
      <c r="Y837" s="2"/>
      <c r="Z837" s="2"/>
      <c r="AA837" s="2"/>
      <c r="AB837" s="2"/>
      <c r="AC837" s="2"/>
      <c r="AD837" s="2"/>
    </row>
    <row r="838" spans="1:30" ht="15" customHeight="1">
      <c r="A838" s="41"/>
      <c r="B838" s="30"/>
      <c r="C838" s="63" t="s">
        <v>141</v>
      </c>
      <c r="D838" s="354" t="str">
        <f t="shared" si="413"/>
        <v/>
      </c>
      <c r="E838" s="355"/>
      <c r="F838" s="355"/>
      <c r="G838" s="355"/>
      <c r="H838" s="355"/>
      <c r="I838" s="355"/>
      <c r="J838" s="355"/>
      <c r="K838" s="355"/>
      <c r="L838" s="356"/>
      <c r="M838" s="2"/>
      <c r="N838" s="2"/>
      <c r="O838" s="2"/>
      <c r="P838" s="2"/>
      <c r="Q838" s="2"/>
      <c r="R838" s="2"/>
      <c r="S838" s="2"/>
      <c r="T838" s="2"/>
      <c r="U838" s="2"/>
      <c r="V838" s="2"/>
      <c r="W838" s="2"/>
      <c r="X838" s="2"/>
      <c r="Y838" s="2"/>
      <c r="Z838" s="2"/>
      <c r="AA838" s="2"/>
      <c r="AB838" s="2"/>
      <c r="AC838" s="2"/>
      <c r="AD838" s="2"/>
    </row>
    <row r="839" spans="1:30" ht="15" customHeight="1">
      <c r="A839" s="41"/>
      <c r="B839" s="30"/>
      <c r="C839" s="63" t="s">
        <v>142</v>
      </c>
      <c r="D839" s="354" t="str">
        <f t="shared" si="413"/>
        <v/>
      </c>
      <c r="E839" s="355"/>
      <c r="F839" s="355"/>
      <c r="G839" s="355"/>
      <c r="H839" s="355"/>
      <c r="I839" s="355"/>
      <c r="J839" s="355"/>
      <c r="K839" s="355"/>
      <c r="L839" s="356"/>
      <c r="M839" s="2"/>
      <c r="N839" s="2"/>
      <c r="O839" s="2"/>
      <c r="P839" s="2"/>
      <c r="Q839" s="2"/>
      <c r="R839" s="2"/>
      <c r="S839" s="2"/>
      <c r="T839" s="2"/>
      <c r="U839" s="2"/>
      <c r="V839" s="2"/>
      <c r="W839" s="2"/>
      <c r="X839" s="2"/>
      <c r="Y839" s="2"/>
      <c r="Z839" s="2"/>
      <c r="AA839" s="2"/>
      <c r="AB839" s="2"/>
      <c r="AC839" s="2"/>
      <c r="AD839" s="2"/>
    </row>
    <row r="840" spans="1:30" ht="15" customHeight="1">
      <c r="A840" s="41"/>
      <c r="B840" s="30"/>
      <c r="C840" s="63" t="s">
        <v>143</v>
      </c>
      <c r="D840" s="354" t="str">
        <f t="shared" si="413"/>
        <v/>
      </c>
      <c r="E840" s="355"/>
      <c r="F840" s="355"/>
      <c r="G840" s="355"/>
      <c r="H840" s="355"/>
      <c r="I840" s="355"/>
      <c r="J840" s="355"/>
      <c r="K840" s="355"/>
      <c r="L840" s="356"/>
      <c r="M840" s="2"/>
      <c r="N840" s="2"/>
      <c r="O840" s="2"/>
      <c r="P840" s="2"/>
      <c r="Q840" s="2"/>
      <c r="R840" s="2"/>
      <c r="S840" s="2"/>
      <c r="T840" s="2"/>
      <c r="U840" s="2"/>
      <c r="V840" s="2"/>
      <c r="W840" s="2"/>
      <c r="X840" s="2"/>
      <c r="Y840" s="2"/>
      <c r="Z840" s="2"/>
      <c r="AA840" s="2"/>
      <c r="AB840" s="2"/>
      <c r="AC840" s="2"/>
      <c r="AD840" s="2"/>
    </row>
    <row r="841" spans="1:30" ht="15" customHeight="1">
      <c r="A841" s="41"/>
      <c r="B841" s="30"/>
      <c r="C841" s="63" t="s">
        <v>144</v>
      </c>
      <c r="D841" s="354" t="str">
        <f t="shared" si="413"/>
        <v/>
      </c>
      <c r="E841" s="355"/>
      <c r="F841" s="355"/>
      <c r="G841" s="355"/>
      <c r="H841" s="355"/>
      <c r="I841" s="355"/>
      <c r="J841" s="355"/>
      <c r="K841" s="355"/>
      <c r="L841" s="356"/>
      <c r="M841" s="2"/>
      <c r="N841" s="2"/>
      <c r="O841" s="2"/>
      <c r="P841" s="2"/>
      <c r="Q841" s="2"/>
      <c r="R841" s="2"/>
      <c r="S841" s="2"/>
      <c r="T841" s="2"/>
      <c r="U841" s="2"/>
      <c r="V841" s="2"/>
      <c r="W841" s="2"/>
      <c r="X841" s="2"/>
      <c r="Y841" s="2"/>
      <c r="Z841" s="2"/>
      <c r="AA841" s="2"/>
      <c r="AB841" s="2"/>
      <c r="AC841" s="2"/>
      <c r="AD841" s="2"/>
    </row>
    <row r="842" spans="1:30" ht="15" customHeight="1">
      <c r="A842" s="41"/>
      <c r="B842" s="30"/>
      <c r="C842" s="63" t="s">
        <v>145</v>
      </c>
      <c r="D842" s="354" t="str">
        <f t="shared" si="413"/>
        <v/>
      </c>
      <c r="E842" s="355"/>
      <c r="F842" s="355"/>
      <c r="G842" s="355"/>
      <c r="H842" s="355"/>
      <c r="I842" s="355"/>
      <c r="J842" s="355"/>
      <c r="K842" s="355"/>
      <c r="L842" s="356"/>
      <c r="M842" s="2"/>
      <c r="N842" s="2"/>
      <c r="O842" s="2"/>
      <c r="P842" s="2"/>
      <c r="Q842" s="2"/>
      <c r="R842" s="2"/>
      <c r="S842" s="2"/>
      <c r="T842" s="2"/>
      <c r="U842" s="2"/>
      <c r="V842" s="2"/>
      <c r="W842" s="2"/>
      <c r="X842" s="2"/>
      <c r="Y842" s="2"/>
      <c r="Z842" s="2"/>
      <c r="AA842" s="2"/>
      <c r="AB842" s="2"/>
      <c r="AC842" s="2"/>
      <c r="AD842" s="2"/>
    </row>
    <row r="843" spans="1:30" ht="15" customHeight="1">
      <c r="A843" s="41"/>
      <c r="B843" s="30"/>
      <c r="C843" s="63" t="s">
        <v>146</v>
      </c>
      <c r="D843" s="354" t="str">
        <f t="shared" si="413"/>
        <v/>
      </c>
      <c r="E843" s="355"/>
      <c r="F843" s="355"/>
      <c r="G843" s="355"/>
      <c r="H843" s="355"/>
      <c r="I843" s="355"/>
      <c r="J843" s="355"/>
      <c r="K843" s="355"/>
      <c r="L843" s="356"/>
      <c r="M843" s="2"/>
      <c r="N843" s="2"/>
      <c r="O843" s="2"/>
      <c r="P843" s="2"/>
      <c r="Q843" s="2"/>
      <c r="R843" s="2"/>
      <c r="S843" s="2"/>
      <c r="T843" s="2"/>
      <c r="U843" s="2"/>
      <c r="V843" s="2"/>
      <c r="W843" s="2"/>
      <c r="X843" s="2"/>
      <c r="Y843" s="2"/>
      <c r="Z843" s="2"/>
      <c r="AA843" s="2"/>
      <c r="AB843" s="2"/>
      <c r="AC843" s="2"/>
      <c r="AD843" s="2"/>
    </row>
    <row r="844" spans="1:30" ht="15" customHeight="1">
      <c r="A844" s="41"/>
      <c r="B844" s="30"/>
      <c r="C844" s="63" t="s">
        <v>147</v>
      </c>
      <c r="D844" s="354" t="str">
        <f t="shared" si="413"/>
        <v/>
      </c>
      <c r="E844" s="355"/>
      <c r="F844" s="355"/>
      <c r="G844" s="355"/>
      <c r="H844" s="355"/>
      <c r="I844" s="355"/>
      <c r="J844" s="355"/>
      <c r="K844" s="355"/>
      <c r="L844" s="356"/>
      <c r="M844" s="2"/>
      <c r="N844" s="2"/>
      <c r="O844" s="2"/>
      <c r="P844" s="2"/>
      <c r="Q844" s="2"/>
      <c r="R844" s="2"/>
      <c r="S844" s="2"/>
      <c r="T844" s="2"/>
      <c r="U844" s="2"/>
      <c r="V844" s="2"/>
      <c r="W844" s="2"/>
      <c r="X844" s="2"/>
      <c r="Y844" s="2"/>
      <c r="Z844" s="2"/>
      <c r="AA844" s="2"/>
      <c r="AB844" s="2"/>
      <c r="AC844" s="2"/>
      <c r="AD844" s="2"/>
    </row>
    <row r="845" spans="1:30" ht="15" customHeight="1">
      <c r="A845" s="41"/>
      <c r="B845" s="30"/>
      <c r="C845" s="63" t="s">
        <v>148</v>
      </c>
      <c r="D845" s="354" t="str">
        <f t="shared" si="413"/>
        <v/>
      </c>
      <c r="E845" s="355"/>
      <c r="F845" s="355"/>
      <c r="G845" s="355"/>
      <c r="H845" s="355"/>
      <c r="I845" s="355"/>
      <c r="J845" s="355"/>
      <c r="K845" s="355"/>
      <c r="L845" s="356"/>
      <c r="M845" s="2"/>
      <c r="N845" s="2"/>
      <c r="O845" s="2"/>
      <c r="P845" s="2"/>
      <c r="Q845" s="2"/>
      <c r="R845" s="2"/>
      <c r="S845" s="2"/>
      <c r="T845" s="2"/>
      <c r="U845" s="2"/>
      <c r="V845" s="2"/>
      <c r="W845" s="2"/>
      <c r="X845" s="2"/>
      <c r="Y845" s="2"/>
      <c r="Z845" s="2"/>
      <c r="AA845" s="2"/>
      <c r="AB845" s="2"/>
      <c r="AC845" s="2"/>
      <c r="AD845" s="2"/>
    </row>
    <row r="846" spans="1:30" ht="15" customHeight="1">
      <c r="A846" s="41"/>
      <c r="B846" s="30"/>
      <c r="C846" s="63" t="s">
        <v>149</v>
      </c>
      <c r="D846" s="354" t="str">
        <f t="shared" si="413"/>
        <v/>
      </c>
      <c r="E846" s="355"/>
      <c r="F846" s="355"/>
      <c r="G846" s="355"/>
      <c r="H846" s="355"/>
      <c r="I846" s="355"/>
      <c r="J846" s="355"/>
      <c r="K846" s="355"/>
      <c r="L846" s="356"/>
      <c r="M846" s="2"/>
      <c r="N846" s="2"/>
      <c r="O846" s="2"/>
      <c r="P846" s="2"/>
      <c r="Q846" s="2"/>
      <c r="R846" s="2"/>
      <c r="S846" s="2"/>
      <c r="T846" s="2"/>
      <c r="U846" s="2"/>
      <c r="V846" s="2"/>
      <c r="W846" s="2"/>
      <c r="X846" s="2"/>
      <c r="Y846" s="2"/>
      <c r="Z846" s="2"/>
      <c r="AA846" s="2"/>
      <c r="AB846" s="2"/>
      <c r="AC846" s="2"/>
      <c r="AD846" s="2"/>
    </row>
    <row r="847" spans="1:30" ht="15" customHeight="1">
      <c r="A847" s="41"/>
      <c r="B847" s="30"/>
      <c r="C847" s="63" t="s">
        <v>150</v>
      </c>
      <c r="D847" s="354" t="str">
        <f t="shared" si="413"/>
        <v/>
      </c>
      <c r="E847" s="355"/>
      <c r="F847" s="355"/>
      <c r="G847" s="355"/>
      <c r="H847" s="355"/>
      <c r="I847" s="355"/>
      <c r="J847" s="355"/>
      <c r="K847" s="355"/>
      <c r="L847" s="356"/>
      <c r="M847" s="2"/>
      <c r="N847" s="2"/>
      <c r="O847" s="2"/>
      <c r="P847" s="2"/>
      <c r="Q847" s="2"/>
      <c r="R847" s="2"/>
      <c r="S847" s="2"/>
      <c r="T847" s="2"/>
      <c r="U847" s="2"/>
      <c r="V847" s="2"/>
      <c r="W847" s="2"/>
      <c r="X847" s="2"/>
      <c r="Y847" s="2"/>
      <c r="Z847" s="2"/>
      <c r="AA847" s="2"/>
      <c r="AB847" s="2"/>
      <c r="AC847" s="2"/>
      <c r="AD847" s="2"/>
    </row>
    <row r="848" spans="1:30" ht="15" customHeight="1">
      <c r="A848" s="41"/>
      <c r="B848" s="30"/>
      <c r="C848" s="63" t="s">
        <v>151</v>
      </c>
      <c r="D848" s="354" t="str">
        <f t="shared" si="413"/>
        <v/>
      </c>
      <c r="E848" s="355"/>
      <c r="F848" s="355"/>
      <c r="G848" s="355"/>
      <c r="H848" s="355"/>
      <c r="I848" s="355"/>
      <c r="J848" s="355"/>
      <c r="K848" s="355"/>
      <c r="L848" s="356"/>
      <c r="M848" s="2"/>
      <c r="N848" s="2"/>
      <c r="O848" s="2"/>
      <c r="P848" s="2"/>
      <c r="Q848" s="2"/>
      <c r="R848" s="2"/>
      <c r="S848" s="2"/>
      <c r="T848" s="2"/>
      <c r="U848" s="2"/>
      <c r="V848" s="2"/>
      <c r="W848" s="2"/>
      <c r="X848" s="2"/>
      <c r="Y848" s="2"/>
      <c r="Z848" s="2"/>
      <c r="AA848" s="2"/>
      <c r="AB848" s="2"/>
      <c r="AC848" s="2"/>
      <c r="AD848" s="2"/>
    </row>
    <row r="849" spans="1:30" ht="15" customHeight="1">
      <c r="A849" s="41"/>
      <c r="B849" s="30"/>
      <c r="C849" s="63" t="s">
        <v>152</v>
      </c>
      <c r="D849" s="354" t="str">
        <f t="shared" si="413"/>
        <v/>
      </c>
      <c r="E849" s="355"/>
      <c r="F849" s="355"/>
      <c r="G849" s="355"/>
      <c r="H849" s="355"/>
      <c r="I849" s="355"/>
      <c r="J849" s="355"/>
      <c r="K849" s="355"/>
      <c r="L849" s="356"/>
      <c r="M849" s="2"/>
      <c r="N849" s="2"/>
      <c r="O849" s="2"/>
      <c r="P849" s="2"/>
      <c r="Q849" s="2"/>
      <c r="R849" s="2"/>
      <c r="S849" s="2"/>
      <c r="T849" s="2"/>
      <c r="U849" s="2"/>
      <c r="V849" s="2"/>
      <c r="W849" s="2"/>
      <c r="X849" s="2"/>
      <c r="Y849" s="2"/>
      <c r="Z849" s="2"/>
      <c r="AA849" s="2"/>
      <c r="AB849" s="2"/>
      <c r="AC849" s="2"/>
      <c r="AD849" s="2"/>
    </row>
    <row r="850" spans="1:30" ht="15" customHeight="1">
      <c r="A850" s="41"/>
      <c r="B850" s="30"/>
      <c r="C850" s="63" t="s">
        <v>153</v>
      </c>
      <c r="D850" s="354" t="str">
        <f t="shared" si="413"/>
        <v/>
      </c>
      <c r="E850" s="355"/>
      <c r="F850" s="355"/>
      <c r="G850" s="355"/>
      <c r="H850" s="355"/>
      <c r="I850" s="355"/>
      <c r="J850" s="355"/>
      <c r="K850" s="355"/>
      <c r="L850" s="356"/>
      <c r="M850" s="2"/>
      <c r="N850" s="2"/>
      <c r="O850" s="2"/>
      <c r="P850" s="2"/>
      <c r="Q850" s="2"/>
      <c r="R850" s="2"/>
      <c r="S850" s="2"/>
      <c r="T850" s="2"/>
      <c r="U850" s="2"/>
      <c r="V850" s="2"/>
      <c r="W850" s="2"/>
      <c r="X850" s="2"/>
      <c r="Y850" s="2"/>
      <c r="Z850" s="2"/>
      <c r="AA850" s="2"/>
      <c r="AB850" s="2"/>
      <c r="AC850" s="2"/>
      <c r="AD850" s="2"/>
    </row>
    <row r="851" spans="1:30" ht="15" customHeight="1">
      <c r="A851" s="41"/>
      <c r="B851" s="30"/>
      <c r="C851" s="63" t="s">
        <v>154</v>
      </c>
      <c r="D851" s="354" t="str">
        <f t="shared" si="413"/>
        <v/>
      </c>
      <c r="E851" s="355"/>
      <c r="F851" s="355"/>
      <c r="G851" s="355"/>
      <c r="H851" s="355"/>
      <c r="I851" s="355"/>
      <c r="J851" s="355"/>
      <c r="K851" s="355"/>
      <c r="L851" s="356"/>
      <c r="M851" s="2"/>
      <c r="N851" s="2"/>
      <c r="O851" s="2"/>
      <c r="P851" s="2"/>
      <c r="Q851" s="2"/>
      <c r="R851" s="2"/>
      <c r="S851" s="2"/>
      <c r="T851" s="2"/>
      <c r="U851" s="2"/>
      <c r="V851" s="2"/>
      <c r="W851" s="2"/>
      <c r="X851" s="2"/>
      <c r="Y851" s="2"/>
      <c r="Z851" s="2"/>
      <c r="AA851" s="2"/>
      <c r="AB851" s="2"/>
      <c r="AC851" s="2"/>
      <c r="AD851" s="2"/>
    </row>
    <row r="852" spans="1:30" ht="15" customHeight="1">
      <c r="A852" s="41"/>
      <c r="B852" s="30"/>
      <c r="C852" s="63" t="s">
        <v>155</v>
      </c>
      <c r="D852" s="354" t="str">
        <f t="shared" si="413"/>
        <v/>
      </c>
      <c r="E852" s="355"/>
      <c r="F852" s="355"/>
      <c r="G852" s="355"/>
      <c r="H852" s="355"/>
      <c r="I852" s="355"/>
      <c r="J852" s="355"/>
      <c r="K852" s="355"/>
      <c r="L852" s="356"/>
      <c r="M852" s="2"/>
      <c r="N852" s="2"/>
      <c r="O852" s="2"/>
      <c r="P852" s="2"/>
      <c r="Q852" s="2"/>
      <c r="R852" s="2"/>
      <c r="S852" s="2"/>
      <c r="T852" s="2"/>
      <c r="U852" s="2"/>
      <c r="V852" s="2"/>
      <c r="W852" s="2"/>
      <c r="X852" s="2"/>
      <c r="Y852" s="2"/>
      <c r="Z852" s="2"/>
      <c r="AA852" s="2"/>
      <c r="AB852" s="2"/>
      <c r="AC852" s="2"/>
      <c r="AD852" s="2"/>
    </row>
    <row r="853" spans="1:30" ht="15" customHeight="1">
      <c r="A853" s="41"/>
      <c r="B853" s="30"/>
      <c r="C853" s="63" t="s">
        <v>156</v>
      </c>
      <c r="D853" s="354" t="str">
        <f t="shared" si="413"/>
        <v/>
      </c>
      <c r="E853" s="355"/>
      <c r="F853" s="355"/>
      <c r="G853" s="355"/>
      <c r="H853" s="355"/>
      <c r="I853" s="355"/>
      <c r="J853" s="355"/>
      <c r="K853" s="355"/>
      <c r="L853" s="356"/>
      <c r="M853" s="2"/>
      <c r="N853" s="2"/>
      <c r="O853" s="2"/>
      <c r="P853" s="2"/>
      <c r="Q853" s="2"/>
      <c r="R853" s="2"/>
      <c r="S853" s="2"/>
      <c r="T853" s="2"/>
      <c r="U853" s="2"/>
      <c r="V853" s="2"/>
      <c r="W853" s="2"/>
      <c r="X853" s="2"/>
      <c r="Y853" s="2"/>
      <c r="Z853" s="2"/>
      <c r="AA853" s="2"/>
      <c r="AB853" s="2"/>
      <c r="AC853" s="2"/>
      <c r="AD853" s="2"/>
    </row>
    <row r="854" spans="1:30" ht="15" customHeight="1">
      <c r="A854" s="41"/>
      <c r="B854" s="30"/>
      <c r="C854" s="63" t="s">
        <v>157</v>
      </c>
      <c r="D854" s="354" t="str">
        <f t="shared" si="413"/>
        <v/>
      </c>
      <c r="E854" s="355"/>
      <c r="F854" s="355"/>
      <c r="G854" s="355"/>
      <c r="H854" s="355"/>
      <c r="I854" s="355"/>
      <c r="J854" s="355"/>
      <c r="K854" s="355"/>
      <c r="L854" s="356"/>
      <c r="M854" s="2"/>
      <c r="N854" s="2"/>
      <c r="O854" s="2"/>
      <c r="P854" s="2"/>
      <c r="Q854" s="2"/>
      <c r="R854" s="2"/>
      <c r="S854" s="2"/>
      <c r="T854" s="2"/>
      <c r="U854" s="2"/>
      <c r="V854" s="2"/>
      <c r="W854" s="2"/>
      <c r="X854" s="2"/>
      <c r="Y854" s="2"/>
      <c r="Z854" s="2"/>
      <c r="AA854" s="2"/>
      <c r="AB854" s="2"/>
      <c r="AC854" s="2"/>
      <c r="AD854" s="2"/>
    </row>
    <row r="855" spans="1:30" ht="15" customHeight="1">
      <c r="A855" s="41"/>
      <c r="B855" s="30"/>
      <c r="C855" s="63" t="s">
        <v>158</v>
      </c>
      <c r="D855" s="354" t="str">
        <f t="shared" si="413"/>
        <v/>
      </c>
      <c r="E855" s="355"/>
      <c r="F855" s="355"/>
      <c r="G855" s="355"/>
      <c r="H855" s="355"/>
      <c r="I855" s="355"/>
      <c r="J855" s="355"/>
      <c r="K855" s="355"/>
      <c r="L855" s="356"/>
      <c r="M855" s="2"/>
      <c r="N855" s="2"/>
      <c r="O855" s="2"/>
      <c r="P855" s="2"/>
      <c r="Q855" s="2"/>
      <c r="R855" s="2"/>
      <c r="S855" s="2"/>
      <c r="T855" s="2"/>
      <c r="U855" s="2"/>
      <c r="V855" s="2"/>
      <c r="W855" s="2"/>
      <c r="X855" s="2"/>
      <c r="Y855" s="2"/>
      <c r="Z855" s="2"/>
      <c r="AA855" s="2"/>
      <c r="AB855" s="2"/>
      <c r="AC855" s="2"/>
      <c r="AD855" s="2"/>
    </row>
    <row r="856" spans="1:30" ht="15" customHeight="1">
      <c r="A856" s="41"/>
      <c r="B856" s="30"/>
      <c r="C856" s="63" t="s">
        <v>159</v>
      </c>
      <c r="D856" s="354" t="str">
        <f t="shared" si="413"/>
        <v/>
      </c>
      <c r="E856" s="355"/>
      <c r="F856" s="355"/>
      <c r="G856" s="355"/>
      <c r="H856" s="355"/>
      <c r="I856" s="355"/>
      <c r="J856" s="355"/>
      <c r="K856" s="355"/>
      <c r="L856" s="356"/>
      <c r="M856" s="2"/>
      <c r="N856" s="2"/>
      <c r="O856" s="2"/>
      <c r="P856" s="2"/>
      <c r="Q856" s="2"/>
      <c r="R856" s="2"/>
      <c r="S856" s="2"/>
      <c r="T856" s="2"/>
      <c r="U856" s="2"/>
      <c r="V856" s="2"/>
      <c r="W856" s="2"/>
      <c r="X856" s="2"/>
      <c r="Y856" s="2"/>
      <c r="Z856" s="2"/>
      <c r="AA856" s="2"/>
      <c r="AB856" s="2"/>
      <c r="AC856" s="2"/>
      <c r="AD856" s="2"/>
    </row>
    <row r="857" spans="1:30" ht="15" customHeight="1">
      <c r="A857" s="41"/>
      <c r="B857" s="30"/>
      <c r="C857" s="63" t="s">
        <v>160</v>
      </c>
      <c r="D857" s="354" t="str">
        <f t="shared" si="413"/>
        <v/>
      </c>
      <c r="E857" s="355"/>
      <c r="F857" s="355"/>
      <c r="G857" s="355"/>
      <c r="H857" s="355"/>
      <c r="I857" s="355"/>
      <c r="J857" s="355"/>
      <c r="K857" s="355"/>
      <c r="L857" s="356"/>
      <c r="M857" s="2"/>
      <c r="N857" s="2"/>
      <c r="O857" s="2"/>
      <c r="P857" s="2"/>
      <c r="Q857" s="2"/>
      <c r="R857" s="2"/>
      <c r="S857" s="2"/>
      <c r="T857" s="2"/>
      <c r="U857" s="2"/>
      <c r="V857" s="2"/>
      <c r="W857" s="2"/>
      <c r="X857" s="2"/>
      <c r="Y857" s="2"/>
      <c r="Z857" s="2"/>
      <c r="AA857" s="2"/>
      <c r="AB857" s="2"/>
      <c r="AC857" s="2"/>
      <c r="AD857" s="2"/>
    </row>
    <row r="858" spans="1:30" ht="15" customHeight="1">
      <c r="A858" s="41"/>
      <c r="B858" s="30"/>
      <c r="C858" s="63" t="s">
        <v>161</v>
      </c>
      <c r="D858" s="354" t="str">
        <f t="shared" si="413"/>
        <v/>
      </c>
      <c r="E858" s="355"/>
      <c r="F858" s="355"/>
      <c r="G858" s="355"/>
      <c r="H858" s="355"/>
      <c r="I858" s="355"/>
      <c r="J858" s="355"/>
      <c r="K858" s="355"/>
      <c r="L858" s="356"/>
      <c r="M858" s="2"/>
      <c r="N858" s="2"/>
      <c r="O858" s="2"/>
      <c r="P858" s="2"/>
      <c r="Q858" s="2"/>
      <c r="R858" s="2"/>
      <c r="S858" s="2"/>
      <c r="T858" s="2"/>
      <c r="U858" s="2"/>
      <c r="V858" s="2"/>
      <c r="W858" s="2"/>
      <c r="X858" s="2"/>
      <c r="Y858" s="2"/>
      <c r="Z858" s="2"/>
      <c r="AA858" s="2"/>
      <c r="AB858" s="2"/>
      <c r="AC858" s="2"/>
      <c r="AD858" s="2"/>
    </row>
    <row r="859" spans="1:30" ht="15" customHeight="1">
      <c r="A859" s="41"/>
      <c r="B859" s="30"/>
      <c r="C859" s="63" t="s">
        <v>162</v>
      </c>
      <c r="D859" s="354" t="str">
        <f t="shared" si="413"/>
        <v/>
      </c>
      <c r="E859" s="355"/>
      <c r="F859" s="355"/>
      <c r="G859" s="355"/>
      <c r="H859" s="355"/>
      <c r="I859" s="355"/>
      <c r="J859" s="355"/>
      <c r="K859" s="355"/>
      <c r="L859" s="356"/>
      <c r="M859" s="2"/>
      <c r="N859" s="2"/>
      <c r="O859" s="2"/>
      <c r="P859" s="2"/>
      <c r="Q859" s="2"/>
      <c r="R859" s="2"/>
      <c r="S859" s="2"/>
      <c r="T859" s="2"/>
      <c r="U859" s="2"/>
      <c r="V859" s="2"/>
      <c r="W859" s="2"/>
      <c r="X859" s="2"/>
      <c r="Y859" s="2"/>
      <c r="Z859" s="2"/>
      <c r="AA859" s="2"/>
      <c r="AB859" s="2"/>
      <c r="AC859" s="2"/>
      <c r="AD859" s="2"/>
    </row>
    <row r="860" spans="1:30" ht="15" customHeight="1">
      <c r="A860" s="41"/>
      <c r="B860" s="30"/>
      <c r="C860" s="64" t="s">
        <v>163</v>
      </c>
      <c r="D860" s="354" t="str">
        <f t="shared" si="413"/>
        <v/>
      </c>
      <c r="E860" s="355"/>
      <c r="F860" s="355"/>
      <c r="G860" s="355"/>
      <c r="H860" s="355"/>
      <c r="I860" s="355"/>
      <c r="J860" s="355"/>
      <c r="K860" s="355"/>
      <c r="L860" s="356"/>
      <c r="M860" s="2"/>
      <c r="N860" s="2"/>
      <c r="O860" s="2"/>
      <c r="P860" s="2"/>
      <c r="Q860" s="2"/>
      <c r="R860" s="2"/>
      <c r="S860" s="2"/>
      <c r="T860" s="2"/>
      <c r="U860" s="2"/>
      <c r="V860" s="2"/>
      <c r="W860" s="2"/>
      <c r="X860" s="2"/>
      <c r="Y860" s="2"/>
      <c r="Z860" s="2"/>
      <c r="AA860" s="2"/>
      <c r="AB860" s="2"/>
      <c r="AC860" s="2"/>
      <c r="AD860" s="2"/>
    </row>
    <row r="861" spans="1:30" ht="15" customHeight="1">
      <c r="A861" s="41"/>
      <c r="B861" s="30"/>
      <c r="C861" s="64" t="s">
        <v>164</v>
      </c>
      <c r="D861" s="354" t="str">
        <f t="shared" si="413"/>
        <v/>
      </c>
      <c r="E861" s="355"/>
      <c r="F861" s="355"/>
      <c r="G861" s="355"/>
      <c r="H861" s="355"/>
      <c r="I861" s="355"/>
      <c r="J861" s="355"/>
      <c r="K861" s="355"/>
      <c r="L861" s="356"/>
      <c r="M861" s="2"/>
      <c r="N861" s="2"/>
      <c r="O861" s="2"/>
      <c r="P861" s="2"/>
      <c r="Q861" s="2"/>
      <c r="R861" s="2"/>
      <c r="S861" s="2"/>
      <c r="T861" s="2"/>
      <c r="U861" s="2"/>
      <c r="V861" s="2"/>
      <c r="W861" s="2"/>
      <c r="X861" s="2"/>
      <c r="Y861" s="2"/>
      <c r="Z861" s="2"/>
      <c r="AA861" s="2"/>
      <c r="AB861" s="2"/>
      <c r="AC861" s="2"/>
      <c r="AD861" s="2"/>
    </row>
    <row r="862" spans="1:30" ht="15" customHeight="1">
      <c r="A862" s="41"/>
      <c r="B862" s="30"/>
      <c r="C862" s="64" t="s">
        <v>165</v>
      </c>
      <c r="D862" s="354" t="str">
        <f t="shared" si="413"/>
        <v/>
      </c>
      <c r="E862" s="355"/>
      <c r="F862" s="355"/>
      <c r="G862" s="355"/>
      <c r="H862" s="355"/>
      <c r="I862" s="355"/>
      <c r="J862" s="355"/>
      <c r="K862" s="355"/>
      <c r="L862" s="356"/>
      <c r="M862" s="2"/>
      <c r="N862" s="2"/>
      <c r="O862" s="2"/>
      <c r="P862" s="2"/>
      <c r="Q862" s="2"/>
      <c r="R862" s="2"/>
      <c r="S862" s="2"/>
      <c r="T862" s="2"/>
      <c r="U862" s="2"/>
      <c r="V862" s="2"/>
      <c r="W862" s="2"/>
      <c r="X862" s="2"/>
      <c r="Y862" s="2"/>
      <c r="Z862" s="2"/>
      <c r="AA862" s="2"/>
      <c r="AB862" s="2"/>
      <c r="AC862" s="2"/>
      <c r="AD862" s="2"/>
    </row>
    <row r="863" spans="1:30" ht="15" customHeight="1">
      <c r="A863" s="41"/>
      <c r="B863" s="30"/>
      <c r="C863" s="64" t="s">
        <v>166</v>
      </c>
      <c r="D863" s="354" t="str">
        <f t="shared" si="413"/>
        <v/>
      </c>
      <c r="E863" s="355"/>
      <c r="F863" s="355"/>
      <c r="G863" s="355"/>
      <c r="H863" s="355"/>
      <c r="I863" s="355"/>
      <c r="J863" s="355"/>
      <c r="K863" s="355"/>
      <c r="L863" s="356"/>
      <c r="M863" s="2"/>
      <c r="N863" s="2"/>
      <c r="O863" s="2"/>
      <c r="P863" s="2"/>
      <c r="Q863" s="2"/>
      <c r="R863" s="2"/>
      <c r="S863" s="2"/>
      <c r="T863" s="2"/>
      <c r="U863" s="2"/>
      <c r="V863" s="2"/>
      <c r="W863" s="2"/>
      <c r="X863" s="2"/>
      <c r="Y863" s="2"/>
      <c r="Z863" s="2"/>
      <c r="AA863" s="2"/>
      <c r="AB863" s="2"/>
      <c r="AC863" s="2"/>
      <c r="AD863" s="2"/>
    </row>
    <row r="864" spans="1:30" ht="15" customHeight="1">
      <c r="A864" s="41"/>
      <c r="B864" s="30"/>
      <c r="C864" s="64" t="s">
        <v>167</v>
      </c>
      <c r="D864" s="354" t="str">
        <f t="shared" si="413"/>
        <v/>
      </c>
      <c r="E864" s="355"/>
      <c r="F864" s="355"/>
      <c r="G864" s="355"/>
      <c r="H864" s="355"/>
      <c r="I864" s="355"/>
      <c r="J864" s="355"/>
      <c r="K864" s="355"/>
      <c r="L864" s="356"/>
      <c r="M864" s="2"/>
      <c r="N864" s="2"/>
      <c r="O864" s="2"/>
      <c r="P864" s="2"/>
      <c r="Q864" s="2"/>
      <c r="R864" s="2"/>
      <c r="S864" s="2"/>
      <c r="T864" s="2"/>
      <c r="U864" s="2"/>
      <c r="V864" s="2"/>
      <c r="W864" s="2"/>
      <c r="X864" s="2"/>
      <c r="Y864" s="2"/>
      <c r="Z864" s="2"/>
      <c r="AA864" s="2"/>
      <c r="AB864" s="2"/>
      <c r="AC864" s="2"/>
      <c r="AD864" s="2"/>
    </row>
    <row r="865" spans="1:30" ht="15" customHeight="1">
      <c r="A865" s="41"/>
      <c r="B865" s="30"/>
      <c r="C865" s="64" t="s">
        <v>168</v>
      </c>
      <c r="D865" s="354" t="str">
        <f t="shared" si="413"/>
        <v/>
      </c>
      <c r="E865" s="355"/>
      <c r="F865" s="355"/>
      <c r="G865" s="355"/>
      <c r="H865" s="355"/>
      <c r="I865" s="355"/>
      <c r="J865" s="355"/>
      <c r="K865" s="355"/>
      <c r="L865" s="356"/>
      <c r="M865" s="2"/>
      <c r="N865" s="2"/>
      <c r="O865" s="2"/>
      <c r="P865" s="2"/>
      <c r="Q865" s="2"/>
      <c r="R865" s="2"/>
      <c r="S865" s="2"/>
      <c r="T865" s="2"/>
      <c r="U865" s="2"/>
      <c r="V865" s="2"/>
      <c r="W865" s="2"/>
      <c r="X865" s="2"/>
      <c r="Y865" s="2"/>
      <c r="Z865" s="2"/>
      <c r="AA865" s="2"/>
      <c r="AB865" s="2"/>
      <c r="AC865" s="2"/>
      <c r="AD865" s="2"/>
    </row>
    <row r="866" spans="1:30" ht="15" customHeight="1">
      <c r="A866" s="41"/>
      <c r="B866" s="30"/>
      <c r="C866" s="64" t="s">
        <v>169</v>
      </c>
      <c r="D866" s="354" t="str">
        <f t="shared" si="413"/>
        <v/>
      </c>
      <c r="E866" s="355"/>
      <c r="F866" s="355"/>
      <c r="G866" s="355"/>
      <c r="H866" s="355"/>
      <c r="I866" s="355"/>
      <c r="J866" s="355"/>
      <c r="K866" s="355"/>
      <c r="L866" s="356"/>
      <c r="M866" s="2"/>
      <c r="N866" s="2"/>
      <c r="O866" s="2"/>
      <c r="P866" s="2"/>
      <c r="Q866" s="2"/>
      <c r="R866" s="2"/>
      <c r="S866" s="2"/>
      <c r="T866" s="2"/>
      <c r="U866" s="2"/>
      <c r="V866" s="2"/>
      <c r="W866" s="2"/>
      <c r="X866" s="2"/>
      <c r="Y866" s="2"/>
      <c r="Z866" s="2"/>
      <c r="AA866" s="2"/>
      <c r="AB866" s="2"/>
      <c r="AC866" s="2"/>
      <c r="AD866" s="2"/>
    </row>
    <row r="867" spans="1:30" ht="15" customHeight="1">
      <c r="A867" s="41"/>
      <c r="B867" s="30"/>
      <c r="C867" s="64" t="s">
        <v>170</v>
      </c>
      <c r="D867" s="354" t="str">
        <f t="shared" si="413"/>
        <v/>
      </c>
      <c r="E867" s="355"/>
      <c r="F867" s="355"/>
      <c r="G867" s="355"/>
      <c r="H867" s="355"/>
      <c r="I867" s="355"/>
      <c r="J867" s="355"/>
      <c r="K867" s="355"/>
      <c r="L867" s="356"/>
      <c r="M867" s="2"/>
      <c r="N867" s="2"/>
      <c r="O867" s="2"/>
      <c r="P867" s="2"/>
      <c r="Q867" s="2"/>
      <c r="R867" s="2"/>
      <c r="S867" s="2"/>
      <c r="T867" s="2"/>
      <c r="U867" s="2"/>
      <c r="V867" s="2"/>
      <c r="W867" s="2"/>
      <c r="X867" s="2"/>
      <c r="Y867" s="2"/>
      <c r="Z867" s="2"/>
      <c r="AA867" s="2"/>
      <c r="AB867" s="2"/>
      <c r="AC867" s="2"/>
      <c r="AD867" s="2"/>
    </row>
    <row r="868" spans="1:30" ht="15" customHeight="1">
      <c r="A868" s="41"/>
      <c r="B868" s="30"/>
      <c r="C868" s="64" t="s">
        <v>171</v>
      </c>
      <c r="D868" s="354" t="str">
        <f t="shared" si="413"/>
        <v/>
      </c>
      <c r="E868" s="355"/>
      <c r="F868" s="355"/>
      <c r="G868" s="355"/>
      <c r="H868" s="355"/>
      <c r="I868" s="355"/>
      <c r="J868" s="355"/>
      <c r="K868" s="355"/>
      <c r="L868" s="356"/>
      <c r="M868" s="2"/>
      <c r="N868" s="2"/>
      <c r="O868" s="2"/>
      <c r="P868" s="2"/>
      <c r="Q868" s="2"/>
      <c r="R868" s="2"/>
      <c r="S868" s="2"/>
      <c r="T868" s="2"/>
      <c r="U868" s="2"/>
      <c r="V868" s="2"/>
      <c r="W868" s="2"/>
      <c r="X868" s="2"/>
      <c r="Y868" s="2"/>
      <c r="Z868" s="2"/>
      <c r="AA868" s="2"/>
      <c r="AB868" s="2"/>
      <c r="AC868" s="2"/>
      <c r="AD868" s="2"/>
    </row>
    <row r="869" spans="1:30" ht="15" customHeight="1">
      <c r="A869" s="41"/>
      <c r="B869" s="30"/>
      <c r="C869" s="64" t="s">
        <v>172</v>
      </c>
      <c r="D869" s="354" t="str">
        <f t="shared" si="413"/>
        <v/>
      </c>
      <c r="E869" s="355"/>
      <c r="F869" s="355"/>
      <c r="G869" s="355"/>
      <c r="H869" s="355"/>
      <c r="I869" s="355"/>
      <c r="J869" s="355"/>
      <c r="K869" s="355"/>
      <c r="L869" s="356"/>
      <c r="M869" s="2"/>
      <c r="N869" s="2"/>
      <c r="O869" s="2"/>
      <c r="P869" s="2"/>
      <c r="Q869" s="2"/>
      <c r="R869" s="2"/>
      <c r="S869" s="2"/>
      <c r="T869" s="2"/>
      <c r="U869" s="2"/>
      <c r="V869" s="2"/>
      <c r="W869" s="2"/>
      <c r="X869" s="2"/>
      <c r="Y869" s="2"/>
      <c r="Z869" s="2"/>
      <c r="AA869" s="2"/>
      <c r="AB869" s="2"/>
      <c r="AC869" s="2"/>
      <c r="AD869" s="2"/>
    </row>
    <row r="870" spans="1:30" ht="15" customHeight="1">
      <c r="A870" s="41"/>
      <c r="B870" s="30"/>
      <c r="C870" s="64" t="s">
        <v>173</v>
      </c>
      <c r="D870" s="354" t="str">
        <f t="shared" si="413"/>
        <v/>
      </c>
      <c r="E870" s="355"/>
      <c r="F870" s="355"/>
      <c r="G870" s="355"/>
      <c r="H870" s="355"/>
      <c r="I870" s="355"/>
      <c r="J870" s="355"/>
      <c r="K870" s="355"/>
      <c r="L870" s="356"/>
      <c r="M870" s="2"/>
      <c r="N870" s="2"/>
      <c r="O870" s="2"/>
      <c r="P870" s="2"/>
      <c r="Q870" s="2"/>
      <c r="R870" s="2"/>
      <c r="S870" s="2"/>
      <c r="T870" s="2"/>
      <c r="U870" s="2"/>
      <c r="V870" s="2"/>
      <c r="W870" s="2"/>
      <c r="X870" s="2"/>
      <c r="Y870" s="2"/>
      <c r="Z870" s="2"/>
      <c r="AA870" s="2"/>
      <c r="AB870" s="2"/>
      <c r="AC870" s="2"/>
      <c r="AD870" s="2"/>
    </row>
    <row r="871" spans="1:30" ht="15" customHeight="1">
      <c r="A871" s="41"/>
      <c r="B871" s="30"/>
      <c r="C871" s="64" t="s">
        <v>174</v>
      </c>
      <c r="D871" s="354" t="str">
        <f t="shared" si="413"/>
        <v/>
      </c>
      <c r="E871" s="355"/>
      <c r="F871" s="355"/>
      <c r="G871" s="355"/>
      <c r="H871" s="355"/>
      <c r="I871" s="355"/>
      <c r="J871" s="355"/>
      <c r="K871" s="355"/>
      <c r="L871" s="356"/>
      <c r="M871" s="2"/>
      <c r="N871" s="2"/>
      <c r="O871" s="2"/>
      <c r="P871" s="2"/>
      <c r="Q871" s="2"/>
      <c r="R871" s="2"/>
      <c r="S871" s="2"/>
      <c r="T871" s="2"/>
      <c r="U871" s="2"/>
      <c r="V871" s="2"/>
      <c r="W871" s="2"/>
      <c r="X871" s="2"/>
      <c r="Y871" s="2"/>
      <c r="Z871" s="2"/>
      <c r="AA871" s="2"/>
      <c r="AB871" s="2"/>
      <c r="AC871" s="2"/>
      <c r="AD871" s="2"/>
    </row>
    <row r="872" spans="1:30" ht="15" customHeight="1">
      <c r="A872" s="41"/>
      <c r="B872" s="30"/>
      <c r="C872" s="64" t="s">
        <v>175</v>
      </c>
      <c r="D872" s="354" t="str">
        <f t="shared" si="413"/>
        <v/>
      </c>
      <c r="E872" s="355"/>
      <c r="F872" s="355"/>
      <c r="G872" s="355"/>
      <c r="H872" s="355"/>
      <c r="I872" s="355"/>
      <c r="J872" s="355"/>
      <c r="K872" s="355"/>
      <c r="L872" s="356"/>
      <c r="M872" s="2"/>
      <c r="N872" s="2"/>
      <c r="O872" s="2"/>
      <c r="P872" s="2"/>
      <c r="Q872" s="2"/>
      <c r="R872" s="2"/>
      <c r="S872" s="2"/>
      <c r="T872" s="2"/>
      <c r="U872" s="2"/>
      <c r="V872" s="2"/>
      <c r="W872" s="2"/>
      <c r="X872" s="2"/>
      <c r="Y872" s="2"/>
      <c r="Z872" s="2"/>
      <c r="AA872" s="2"/>
      <c r="AB872" s="2"/>
      <c r="AC872" s="2"/>
      <c r="AD872" s="2"/>
    </row>
    <row r="873" spans="1:30" ht="15" customHeight="1">
      <c r="A873" s="41"/>
      <c r="B873" s="30"/>
      <c r="C873" s="64" t="s">
        <v>176</v>
      </c>
      <c r="D873" s="354" t="str">
        <f t="shared" si="413"/>
        <v/>
      </c>
      <c r="E873" s="355"/>
      <c r="F873" s="355"/>
      <c r="G873" s="355"/>
      <c r="H873" s="355"/>
      <c r="I873" s="355"/>
      <c r="J873" s="355"/>
      <c r="K873" s="355"/>
      <c r="L873" s="356"/>
      <c r="M873" s="2"/>
      <c r="N873" s="2"/>
      <c r="O873" s="2"/>
      <c r="P873" s="2"/>
      <c r="Q873" s="2"/>
      <c r="R873" s="2"/>
      <c r="S873" s="2"/>
      <c r="T873" s="2"/>
      <c r="U873" s="2"/>
      <c r="V873" s="2"/>
      <c r="W873" s="2"/>
      <c r="X873" s="2"/>
      <c r="Y873" s="2"/>
      <c r="Z873" s="2"/>
      <c r="AA873" s="2"/>
      <c r="AB873" s="2"/>
      <c r="AC873" s="2"/>
      <c r="AD873" s="2"/>
    </row>
    <row r="874" spans="1:30" ht="15" customHeight="1">
      <c r="A874" s="41"/>
      <c r="B874" s="30"/>
      <c r="C874" s="64" t="s">
        <v>177</v>
      </c>
      <c r="D874" s="354" t="str">
        <f t="shared" si="413"/>
        <v/>
      </c>
      <c r="E874" s="355"/>
      <c r="F874" s="355"/>
      <c r="G874" s="355"/>
      <c r="H874" s="355"/>
      <c r="I874" s="355"/>
      <c r="J874" s="355"/>
      <c r="K874" s="355"/>
      <c r="L874" s="356"/>
      <c r="M874" s="2"/>
      <c r="N874" s="2"/>
      <c r="O874" s="2"/>
      <c r="P874" s="2"/>
      <c r="Q874" s="2"/>
      <c r="R874" s="2"/>
      <c r="S874" s="2"/>
      <c r="T874" s="2"/>
      <c r="U874" s="2"/>
      <c r="V874" s="2"/>
      <c r="W874" s="2"/>
      <c r="X874" s="2"/>
      <c r="Y874" s="2"/>
      <c r="Z874" s="2"/>
      <c r="AA874" s="2"/>
      <c r="AB874" s="2"/>
      <c r="AC874" s="2"/>
      <c r="AD874" s="2"/>
    </row>
    <row r="875" spans="1:30" ht="15" customHeight="1">
      <c r="A875" s="41"/>
      <c r="B875" s="30"/>
      <c r="C875" s="64" t="s">
        <v>178</v>
      </c>
      <c r="D875" s="354" t="str">
        <f t="shared" si="413"/>
        <v/>
      </c>
      <c r="E875" s="355"/>
      <c r="F875" s="355"/>
      <c r="G875" s="355"/>
      <c r="H875" s="355"/>
      <c r="I875" s="355"/>
      <c r="J875" s="355"/>
      <c r="K875" s="355"/>
      <c r="L875" s="356"/>
      <c r="M875" s="2"/>
      <c r="N875" s="2"/>
      <c r="O875" s="2"/>
      <c r="P875" s="2"/>
      <c r="Q875" s="2"/>
      <c r="R875" s="2"/>
      <c r="S875" s="2"/>
      <c r="T875" s="2"/>
      <c r="U875" s="2"/>
      <c r="V875" s="2"/>
      <c r="W875" s="2"/>
      <c r="X875" s="2"/>
      <c r="Y875" s="2"/>
      <c r="Z875" s="2"/>
      <c r="AA875" s="2"/>
      <c r="AB875" s="2"/>
      <c r="AC875" s="2"/>
      <c r="AD875" s="2"/>
    </row>
    <row r="876" spans="1:30" ht="15" customHeight="1">
      <c r="A876" s="41"/>
      <c r="B876" s="30"/>
      <c r="C876" s="64" t="s">
        <v>179</v>
      </c>
      <c r="D876" s="354" t="str">
        <f t="shared" si="413"/>
        <v/>
      </c>
      <c r="E876" s="355"/>
      <c r="F876" s="355"/>
      <c r="G876" s="355"/>
      <c r="H876" s="355"/>
      <c r="I876" s="355"/>
      <c r="J876" s="355"/>
      <c r="K876" s="355"/>
      <c r="L876" s="356"/>
      <c r="M876" s="2"/>
      <c r="N876" s="2"/>
      <c r="O876" s="2"/>
      <c r="P876" s="2"/>
      <c r="Q876" s="2"/>
      <c r="R876" s="2"/>
      <c r="S876" s="2"/>
      <c r="T876" s="2"/>
      <c r="U876" s="2"/>
      <c r="V876" s="2"/>
      <c r="W876" s="2"/>
      <c r="X876" s="2"/>
      <c r="Y876" s="2"/>
      <c r="Z876" s="2"/>
      <c r="AA876" s="2"/>
      <c r="AB876" s="2"/>
      <c r="AC876" s="2"/>
      <c r="AD876" s="2"/>
    </row>
    <row r="877" spans="1:30" ht="15" customHeight="1">
      <c r="A877" s="41"/>
      <c r="B877" s="30"/>
      <c r="C877" s="64" t="s">
        <v>180</v>
      </c>
      <c r="D877" s="354" t="str">
        <f t="shared" si="413"/>
        <v/>
      </c>
      <c r="E877" s="355"/>
      <c r="F877" s="355"/>
      <c r="G877" s="355"/>
      <c r="H877" s="355"/>
      <c r="I877" s="355"/>
      <c r="J877" s="355"/>
      <c r="K877" s="355"/>
      <c r="L877" s="356"/>
      <c r="M877" s="2"/>
      <c r="N877" s="2"/>
      <c r="O877" s="2"/>
      <c r="P877" s="2"/>
      <c r="Q877" s="2"/>
      <c r="R877" s="2"/>
      <c r="S877" s="2"/>
      <c r="T877" s="2"/>
      <c r="U877" s="2"/>
      <c r="V877" s="2"/>
      <c r="W877" s="2"/>
      <c r="X877" s="2"/>
      <c r="Y877" s="2"/>
      <c r="Z877" s="2"/>
      <c r="AA877" s="2"/>
      <c r="AB877" s="2"/>
      <c r="AC877" s="2"/>
      <c r="AD877" s="2"/>
    </row>
    <row r="878" spans="1:30" ht="15" customHeight="1">
      <c r="A878" s="41"/>
      <c r="B878" s="30"/>
      <c r="C878" s="64" t="s">
        <v>181</v>
      </c>
      <c r="D878" s="354" t="str">
        <f t="shared" si="413"/>
        <v/>
      </c>
      <c r="E878" s="355"/>
      <c r="F878" s="355"/>
      <c r="G878" s="355"/>
      <c r="H878" s="355"/>
      <c r="I878" s="355"/>
      <c r="J878" s="355"/>
      <c r="K878" s="355"/>
      <c r="L878" s="356"/>
      <c r="M878" s="2"/>
      <c r="N878" s="2"/>
      <c r="O878" s="2"/>
      <c r="P878" s="2"/>
      <c r="Q878" s="2"/>
      <c r="R878" s="2"/>
      <c r="S878" s="2"/>
      <c r="T878" s="2"/>
      <c r="U878" s="2"/>
      <c r="V878" s="2"/>
      <c r="W878" s="2"/>
      <c r="X878" s="2"/>
      <c r="Y878" s="2"/>
      <c r="Z878" s="2"/>
      <c r="AA878" s="2"/>
      <c r="AB878" s="2"/>
      <c r="AC878" s="2"/>
      <c r="AD878" s="2"/>
    </row>
    <row r="879" spans="1:30" ht="15" customHeight="1">
      <c r="A879" s="41"/>
      <c r="B879" s="30"/>
      <c r="C879" s="64" t="s">
        <v>182</v>
      </c>
      <c r="D879" s="354" t="str">
        <f t="shared" si="413"/>
        <v/>
      </c>
      <c r="E879" s="355"/>
      <c r="F879" s="355"/>
      <c r="G879" s="355"/>
      <c r="H879" s="355"/>
      <c r="I879" s="355"/>
      <c r="J879" s="355"/>
      <c r="K879" s="355"/>
      <c r="L879" s="356"/>
      <c r="M879" s="2"/>
      <c r="N879" s="2"/>
      <c r="O879" s="2"/>
      <c r="P879" s="2"/>
      <c r="Q879" s="2"/>
      <c r="R879" s="2"/>
      <c r="S879" s="2"/>
      <c r="T879" s="2"/>
      <c r="U879" s="2"/>
      <c r="V879" s="2"/>
      <c r="W879" s="2"/>
      <c r="X879" s="2"/>
      <c r="Y879" s="2"/>
      <c r="Z879" s="2"/>
      <c r="AA879" s="2"/>
      <c r="AB879" s="2"/>
      <c r="AC879" s="2"/>
      <c r="AD879" s="2"/>
    </row>
    <row r="880" spans="1:30" ht="15" customHeight="1">
      <c r="A880" s="41"/>
      <c r="B880" s="30"/>
      <c r="C880" s="64" t="s">
        <v>183</v>
      </c>
      <c r="D880" s="354" t="str">
        <f t="shared" si="413"/>
        <v/>
      </c>
      <c r="E880" s="355"/>
      <c r="F880" s="355"/>
      <c r="G880" s="355"/>
      <c r="H880" s="355"/>
      <c r="I880" s="355"/>
      <c r="J880" s="355"/>
      <c r="K880" s="355"/>
      <c r="L880" s="356"/>
      <c r="M880" s="2"/>
      <c r="N880" s="2"/>
      <c r="O880" s="2"/>
      <c r="P880" s="2"/>
      <c r="Q880" s="2"/>
      <c r="R880" s="2"/>
      <c r="S880" s="2"/>
      <c r="T880" s="2"/>
      <c r="U880" s="2"/>
      <c r="V880" s="2"/>
      <c r="W880" s="2"/>
      <c r="X880" s="2"/>
      <c r="Y880" s="2"/>
      <c r="Z880" s="2"/>
      <c r="AA880" s="2"/>
      <c r="AB880" s="2"/>
      <c r="AC880" s="2"/>
      <c r="AD880" s="2"/>
    </row>
    <row r="881" spans="1:33" ht="15" customHeight="1">
      <c r="A881" s="41"/>
      <c r="B881" s="30"/>
      <c r="C881" s="64" t="s">
        <v>184</v>
      </c>
      <c r="D881" s="354" t="str">
        <f t="shared" si="413"/>
        <v/>
      </c>
      <c r="E881" s="355"/>
      <c r="F881" s="355"/>
      <c r="G881" s="355"/>
      <c r="H881" s="355"/>
      <c r="I881" s="355"/>
      <c r="J881" s="355"/>
      <c r="K881" s="355"/>
      <c r="L881" s="356"/>
      <c r="M881" s="2"/>
      <c r="N881" s="2"/>
      <c r="O881" s="2"/>
      <c r="P881" s="2"/>
      <c r="Q881" s="2"/>
      <c r="R881" s="2"/>
      <c r="S881" s="2"/>
      <c r="T881" s="2"/>
      <c r="U881" s="2"/>
      <c r="V881" s="2"/>
      <c r="W881" s="2"/>
      <c r="X881" s="2"/>
      <c r="Y881" s="2"/>
      <c r="Z881" s="2"/>
      <c r="AA881" s="2"/>
      <c r="AB881" s="2"/>
      <c r="AC881" s="2"/>
      <c r="AD881" s="2"/>
    </row>
    <row r="882" spans="1:33" ht="15" customHeight="1">
      <c r="A882" s="41"/>
      <c r="B882" s="30"/>
      <c r="C882" s="64" t="s">
        <v>185</v>
      </c>
      <c r="D882" s="354" t="str">
        <f t="shared" si="413"/>
        <v/>
      </c>
      <c r="E882" s="355"/>
      <c r="F882" s="355"/>
      <c r="G882" s="355"/>
      <c r="H882" s="355"/>
      <c r="I882" s="355"/>
      <c r="J882" s="355"/>
      <c r="K882" s="355"/>
      <c r="L882" s="356"/>
      <c r="M882" s="2"/>
      <c r="N882" s="2"/>
      <c r="O882" s="2"/>
      <c r="P882" s="2"/>
      <c r="Q882" s="2"/>
      <c r="R882" s="2"/>
      <c r="S882" s="2"/>
      <c r="T882" s="2"/>
      <c r="U882" s="2"/>
      <c r="V882" s="2"/>
      <c r="W882" s="2"/>
      <c r="X882" s="2"/>
      <c r="Y882" s="2"/>
      <c r="Z882" s="2"/>
      <c r="AA882" s="2"/>
      <c r="AB882" s="2"/>
      <c r="AC882" s="2"/>
      <c r="AD882" s="2"/>
    </row>
    <row r="883" spans="1:33" ht="15" customHeight="1">
      <c r="A883" s="41"/>
      <c r="B883" s="30"/>
      <c r="C883" s="64" t="s">
        <v>186</v>
      </c>
      <c r="D883" s="354" t="str">
        <f t="shared" si="413"/>
        <v/>
      </c>
      <c r="E883" s="355"/>
      <c r="F883" s="355"/>
      <c r="G883" s="355"/>
      <c r="H883" s="355"/>
      <c r="I883" s="355"/>
      <c r="J883" s="355"/>
      <c r="K883" s="355"/>
      <c r="L883" s="356"/>
      <c r="M883" s="2"/>
      <c r="N883" s="2"/>
      <c r="O883" s="2"/>
      <c r="P883" s="2"/>
      <c r="Q883" s="2"/>
      <c r="R883" s="2"/>
      <c r="S883" s="2"/>
      <c r="T883" s="2"/>
      <c r="U883" s="2"/>
      <c r="V883" s="2"/>
      <c r="W883" s="2"/>
      <c r="X883" s="2"/>
      <c r="Y883" s="2"/>
      <c r="Z883" s="2"/>
      <c r="AA883" s="2"/>
      <c r="AB883" s="2"/>
      <c r="AC883" s="2"/>
      <c r="AD883" s="2"/>
    </row>
    <row r="884" spans="1:33" ht="15" customHeight="1">
      <c r="A884" s="41"/>
      <c r="B884" s="30"/>
      <c r="C884" s="64" t="s">
        <v>187</v>
      </c>
      <c r="D884" s="354" t="str">
        <f t="shared" si="413"/>
        <v/>
      </c>
      <c r="E884" s="355"/>
      <c r="F884" s="355"/>
      <c r="G884" s="355"/>
      <c r="H884" s="355"/>
      <c r="I884" s="355"/>
      <c r="J884" s="355"/>
      <c r="K884" s="355"/>
      <c r="L884" s="356"/>
      <c r="M884" s="2"/>
      <c r="N884" s="2"/>
      <c r="O884" s="2"/>
      <c r="P884" s="2"/>
      <c r="Q884" s="2"/>
      <c r="R884" s="2"/>
      <c r="S884" s="2"/>
      <c r="T884" s="2"/>
      <c r="U884" s="2"/>
      <c r="V884" s="2"/>
      <c r="W884" s="2"/>
      <c r="X884" s="2"/>
      <c r="Y884" s="2"/>
      <c r="Z884" s="2"/>
      <c r="AA884" s="2"/>
      <c r="AB884" s="2"/>
      <c r="AC884" s="2"/>
      <c r="AD884" s="2"/>
    </row>
    <row r="885" spans="1:33" ht="15" customHeight="1">
      <c r="A885" s="41"/>
      <c r="B885" s="30"/>
      <c r="C885" s="64" t="s">
        <v>188</v>
      </c>
      <c r="D885" s="354" t="str">
        <f t="shared" si="413"/>
        <v/>
      </c>
      <c r="E885" s="355"/>
      <c r="F885" s="355"/>
      <c r="G885" s="355"/>
      <c r="H885" s="355"/>
      <c r="I885" s="355"/>
      <c r="J885" s="355"/>
      <c r="K885" s="355"/>
      <c r="L885" s="356"/>
      <c r="M885" s="2"/>
      <c r="N885" s="2"/>
      <c r="O885" s="2"/>
      <c r="P885" s="2"/>
      <c r="Q885" s="2"/>
      <c r="R885" s="2"/>
      <c r="S885" s="2"/>
      <c r="T885" s="2"/>
      <c r="U885" s="2"/>
      <c r="V885" s="2"/>
      <c r="W885" s="2"/>
      <c r="X885" s="2"/>
      <c r="Y885" s="2"/>
      <c r="Z885" s="2"/>
      <c r="AA885" s="2"/>
      <c r="AB885" s="2"/>
      <c r="AC885" s="2"/>
      <c r="AD885" s="2"/>
    </row>
    <row r="886" spans="1:33" ht="15" customHeight="1">
      <c r="A886" s="41"/>
      <c r="B886" s="30"/>
      <c r="C886" s="64" t="s">
        <v>189</v>
      </c>
      <c r="D886" s="354" t="str">
        <f t="shared" si="413"/>
        <v/>
      </c>
      <c r="E886" s="355"/>
      <c r="F886" s="355"/>
      <c r="G886" s="355"/>
      <c r="H886" s="355"/>
      <c r="I886" s="355"/>
      <c r="J886" s="355"/>
      <c r="K886" s="355"/>
      <c r="L886" s="356"/>
      <c r="M886" s="2"/>
      <c r="N886" s="2"/>
      <c r="O886" s="2"/>
      <c r="P886" s="2"/>
      <c r="Q886" s="2"/>
      <c r="R886" s="2"/>
      <c r="S886" s="2"/>
      <c r="T886" s="2"/>
      <c r="U886" s="2"/>
      <c r="V886" s="2"/>
      <c r="W886" s="2"/>
      <c r="X886" s="2"/>
      <c r="Y886" s="2"/>
      <c r="Z886" s="2"/>
      <c r="AA886" s="2"/>
      <c r="AB886" s="2"/>
      <c r="AC886" s="2"/>
      <c r="AD886" s="2"/>
    </row>
    <row r="887" spans="1:33" s="210" customFormat="1" ht="15" customHeight="1">
      <c r="A887" s="221"/>
      <c r="B887" s="29"/>
      <c r="C887" s="29"/>
      <c r="D887" s="29"/>
      <c r="E887" s="29"/>
      <c r="F887" s="29"/>
      <c r="G887" s="29"/>
      <c r="H887" s="29"/>
      <c r="I887" s="29"/>
      <c r="J887" s="29"/>
      <c r="K887" s="29"/>
      <c r="L887" s="29"/>
      <c r="M887" s="195">
        <f>IF(AND(SUM(M767:M886)=0,COUNTIF(M767:M886,"NS")&gt;0),"NS",
IF(AND(SUM(M767:M886)=0,COUNTIF(M767:M886,0)&gt;0),0,
IF(AND(SUM(M767:M886)=0,COUNTIF(M767:M886,"NA")&gt;0),"NA",
SUM(M767:M886))))</f>
        <v>0</v>
      </c>
      <c r="N887" s="195">
        <f>IF(AND(SUM(N767:N886)=0,COUNTIF(N767:N886,"NS")&gt;0),"NS",
IF(AND(SUM(N767:N886)=0,COUNTIF(N767:N886,0)&gt;0),0,
IF(AND(SUM(N767:N886)=0,COUNTIF(N767:N886,"NA")&gt;0),"NA",
SUM(N767:N886))))</f>
        <v>0</v>
      </c>
      <c r="O887" s="195">
        <f t="shared" ref="O887:AD887" si="414">IF(AND(SUM(O767:O886)=0,COUNTIF(O767:O886,"NS")&gt;0),"NS",
IF(AND(SUM(O767:O886)=0,COUNTIF(O767:O886,0)&gt;0),0,
IF(AND(SUM(O767:O886)=0,COUNTIF(O767:O886,"NA")&gt;0),"NA",
SUM(O767:O886))))</f>
        <v>0</v>
      </c>
      <c r="P887" s="195">
        <f t="shared" si="414"/>
        <v>0</v>
      </c>
      <c r="Q887" s="195">
        <f t="shared" si="414"/>
        <v>0</v>
      </c>
      <c r="R887" s="195">
        <f t="shared" si="414"/>
        <v>0</v>
      </c>
      <c r="S887" s="195">
        <f t="shared" si="414"/>
        <v>0</v>
      </c>
      <c r="T887" s="195">
        <f t="shared" si="414"/>
        <v>0</v>
      </c>
      <c r="U887" s="195">
        <f t="shared" si="414"/>
        <v>0</v>
      </c>
      <c r="V887" s="195">
        <f t="shared" si="414"/>
        <v>0</v>
      </c>
      <c r="W887" s="195">
        <f t="shared" si="414"/>
        <v>0</v>
      </c>
      <c r="X887" s="195">
        <f t="shared" si="414"/>
        <v>0</v>
      </c>
      <c r="Y887" s="195">
        <f t="shared" si="414"/>
        <v>0</v>
      </c>
      <c r="Z887" s="195">
        <f t="shared" si="414"/>
        <v>0</v>
      </c>
      <c r="AA887" s="195">
        <f t="shared" si="414"/>
        <v>0</v>
      </c>
      <c r="AB887" s="195">
        <f t="shared" si="414"/>
        <v>0</v>
      </c>
      <c r="AC887" s="195">
        <f t="shared" si="414"/>
        <v>0</v>
      </c>
      <c r="AD887" s="195">
        <f t="shared" si="414"/>
        <v>0</v>
      </c>
      <c r="AE887" s="29"/>
      <c r="AF887" s="258"/>
    </row>
    <row r="888" spans="1:33" ht="15" customHeight="1">
      <c r="A888" s="41"/>
    </row>
    <row r="889" spans="1:33" ht="24" customHeight="1">
      <c r="A889" s="41"/>
      <c r="B889" s="30"/>
      <c r="C889" s="348" t="s">
        <v>225</v>
      </c>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c r="AA889" s="348"/>
      <c r="AB889" s="348"/>
      <c r="AC889" s="348"/>
      <c r="AD889" s="348"/>
    </row>
    <row r="890" spans="1:33" ht="60" customHeight="1">
      <c r="A890" s="41"/>
      <c r="B890" s="30"/>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499"/>
      <c r="Z890" s="499"/>
      <c r="AA890" s="499"/>
      <c r="AB890" s="499"/>
      <c r="AC890" s="499"/>
      <c r="AD890" s="499"/>
    </row>
    <row r="891" spans="1:33" ht="15" customHeight="1">
      <c r="A891" s="41"/>
      <c r="B891" s="30"/>
      <c r="C891"/>
      <c r="D891"/>
      <c r="E891"/>
      <c r="F891"/>
      <c r="G891"/>
      <c r="H891"/>
      <c r="I891"/>
      <c r="J891"/>
      <c r="K891"/>
      <c r="L891"/>
      <c r="M891"/>
      <c r="N891"/>
      <c r="O891"/>
      <c r="P891"/>
      <c r="Q891"/>
      <c r="R891"/>
      <c r="S891"/>
      <c r="T891"/>
      <c r="U891"/>
      <c r="V891"/>
      <c r="W891"/>
      <c r="X891"/>
      <c r="Y891"/>
      <c r="Z891"/>
      <c r="AA891"/>
      <c r="AB891"/>
      <c r="AC891"/>
      <c r="AD891"/>
    </row>
    <row r="892" spans="1:33" ht="15" customHeight="1">
      <c r="A892" s="41"/>
      <c r="B892" s="467" t="str">
        <f>IF(CA635=0,"","Alerta: se registró NS (no se sabe), favor de agregar su respectivo comentario (7ᵃ instrucción general).")</f>
        <v/>
      </c>
      <c r="C892" s="467"/>
      <c r="D892" s="467"/>
      <c r="E892" s="467"/>
      <c r="F892" s="467"/>
      <c r="G892" s="467"/>
      <c r="H892" s="467"/>
      <c r="I892" s="467"/>
      <c r="J892" s="467"/>
      <c r="K892" s="467"/>
      <c r="L892" s="467"/>
      <c r="M892" s="467"/>
      <c r="N892" s="467"/>
      <c r="O892" s="467"/>
      <c r="P892" s="467"/>
      <c r="Q892" s="467"/>
      <c r="R892" s="467"/>
      <c r="S892" s="467"/>
      <c r="T892" s="467"/>
      <c r="U892" s="467"/>
      <c r="V892" s="467"/>
      <c r="W892" s="467"/>
      <c r="X892" s="467"/>
      <c r="Y892" s="467"/>
      <c r="Z892" s="467"/>
      <c r="AA892" s="467"/>
      <c r="AB892" s="467"/>
      <c r="AC892" s="467"/>
      <c r="AD892" s="467"/>
    </row>
    <row r="893" spans="1:33" ht="15" customHeight="1">
      <c r="A893" s="41"/>
      <c r="B893" s="393" t="str">
        <f>IF(DM761=0,"","Error: la cantidad de Total, Hombres o Mujeres de cada institución debe ser igual a la cantidad de la pregunta 1.3.")</f>
        <v/>
      </c>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3" ht="15" customHeight="1">
      <c r="A894" s="41"/>
      <c r="B894" s="393" t="str">
        <f>IF(DA761=0,"","Error: verificar sumas.")</f>
        <v/>
      </c>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3" ht="15" customHeight="1">
      <c r="A895" s="41"/>
      <c r="B895" s="392" t="str">
        <f>IF(AH761=0,"","Error: debe completar toda la información requerida.")</f>
        <v/>
      </c>
      <c r="C895" s="392"/>
      <c r="D895" s="392"/>
      <c r="E895" s="392"/>
      <c r="F895" s="392"/>
      <c r="G895" s="392"/>
      <c r="H895" s="392"/>
      <c r="I895" s="392"/>
      <c r="J895" s="392"/>
      <c r="K895" s="392"/>
      <c r="L895" s="392"/>
      <c r="M895" s="392"/>
      <c r="N895" s="392"/>
      <c r="O895" s="392"/>
      <c r="P895" s="392"/>
      <c r="Q895" s="392"/>
      <c r="R895" s="392"/>
      <c r="S895" s="392"/>
      <c r="T895" s="392"/>
      <c r="U895" s="392"/>
      <c r="V895" s="392"/>
      <c r="W895" s="392"/>
      <c r="X895" s="392"/>
      <c r="Y895" s="392"/>
      <c r="Z895" s="392"/>
      <c r="AA895" s="392"/>
      <c r="AB895" s="392"/>
      <c r="AC895" s="392"/>
      <c r="AD895" s="392"/>
    </row>
    <row r="896" spans="1:33" ht="15" customHeight="1">
      <c r="A896" s="41"/>
      <c r="B896" s="30"/>
      <c r="C896"/>
      <c r="D896"/>
      <c r="E896"/>
      <c r="F896"/>
      <c r="G896"/>
      <c r="H896"/>
      <c r="I896"/>
      <c r="J896"/>
      <c r="K896"/>
      <c r="L896"/>
      <c r="M896"/>
      <c r="N896"/>
      <c r="O896"/>
      <c r="P896"/>
      <c r="Q896"/>
      <c r="R896"/>
      <c r="S896"/>
      <c r="T896"/>
      <c r="U896"/>
      <c r="V896"/>
      <c r="W896"/>
      <c r="X896"/>
      <c r="Y896"/>
      <c r="Z896"/>
      <c r="AA896"/>
      <c r="AB896"/>
      <c r="AC896"/>
      <c r="AD896"/>
      <c r="AG896" s="197" t="s">
        <v>1259</v>
      </c>
    </row>
    <row r="897" spans="1:151" ht="24" customHeight="1">
      <c r="A897" s="85" t="s">
        <v>861</v>
      </c>
      <c r="B897" s="417" t="s">
        <v>862</v>
      </c>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c r="AA897" s="417"/>
      <c r="AB897" s="417"/>
      <c r="AC897" s="417"/>
      <c r="AD897" s="417"/>
      <c r="AG897" s="197">
        <f>+COUNTBLANK(M904:AD1023)+COUNTBLANK(M1030:AD1149)+COUNTBLANK(M1156:AD1275)</f>
        <v>6480</v>
      </c>
      <c r="AH897" s="197">
        <v>6480</v>
      </c>
      <c r="CA897" s="197" t="s">
        <v>1279</v>
      </c>
    </row>
    <row r="898" spans="1:151" ht="24" customHeight="1">
      <c r="A898" s="203"/>
      <c r="B898" s="30"/>
      <c r="C898" s="384" t="s">
        <v>341</v>
      </c>
      <c r="D898" s="384"/>
      <c r="E898" s="384"/>
      <c r="F898" s="384"/>
      <c r="G898" s="384"/>
      <c r="H898" s="384"/>
      <c r="I898" s="384"/>
      <c r="J898" s="384"/>
      <c r="K898" s="384"/>
      <c r="L898" s="384"/>
      <c r="M898" s="384"/>
      <c r="N898" s="384"/>
      <c r="O898" s="384"/>
      <c r="P898" s="384"/>
      <c r="Q898" s="384"/>
      <c r="R898" s="384"/>
      <c r="S898" s="384"/>
      <c r="T898" s="384"/>
      <c r="U898" s="384"/>
      <c r="V898" s="384"/>
      <c r="W898" s="384"/>
      <c r="X898" s="384"/>
      <c r="Y898" s="384"/>
      <c r="Z898" s="384"/>
      <c r="AA898" s="384"/>
      <c r="AB898" s="384"/>
      <c r="AC898" s="384"/>
      <c r="AD898" s="384"/>
      <c r="CA898" s="197">
        <f>+COUNTIF(M904:AD1023,"ns")+COUNTIF(M1030:AD1149,"ns")+COUNTIF(M1156:AD1275,"ns")</f>
        <v>0</v>
      </c>
    </row>
    <row r="899" spans="1:151" ht="15" customHeight="1">
      <c r="A899" s="203"/>
      <c r="B899" s="30"/>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row>
    <row r="900" spans="1:151" s="210" customFormat="1" ht="15" customHeight="1">
      <c r="A900" s="221"/>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500" t="s">
        <v>956</v>
      </c>
      <c r="AB900" s="500"/>
      <c r="AC900" s="500"/>
      <c r="AD900" s="500"/>
      <c r="AE900" s="29"/>
      <c r="AF900" s="258"/>
    </row>
    <row r="901" spans="1:151" s="210" customFormat="1" ht="24" customHeight="1">
      <c r="A901" s="56"/>
      <c r="B901" s="219"/>
      <c r="C901" s="501" t="s">
        <v>98</v>
      </c>
      <c r="D901" s="502"/>
      <c r="E901" s="502"/>
      <c r="F901" s="502"/>
      <c r="G901" s="502"/>
      <c r="H901" s="502"/>
      <c r="I901" s="502"/>
      <c r="J901" s="502"/>
      <c r="K901" s="502"/>
      <c r="L901" s="503"/>
      <c r="M901" s="288" t="s">
        <v>343</v>
      </c>
      <c r="N901" s="289"/>
      <c r="O901" s="289"/>
      <c r="P901" s="289"/>
      <c r="Q901" s="289"/>
      <c r="R901" s="289"/>
      <c r="S901" s="289"/>
      <c r="T901" s="289"/>
      <c r="U901" s="289"/>
      <c r="V901" s="289"/>
      <c r="W901" s="289"/>
      <c r="X901" s="289"/>
      <c r="Y901" s="289"/>
      <c r="Z901" s="289"/>
      <c r="AA901" s="289"/>
      <c r="AB901" s="289"/>
      <c r="AC901" s="289"/>
      <c r="AD901" s="290"/>
      <c r="AE901" s="29"/>
      <c r="AF901" s="258"/>
    </row>
    <row r="902" spans="1:151" s="210" customFormat="1" ht="36" customHeight="1">
      <c r="A902" s="56"/>
      <c r="B902" s="29"/>
      <c r="C902" s="504"/>
      <c r="D902" s="505"/>
      <c r="E902" s="505"/>
      <c r="F902" s="505"/>
      <c r="G902" s="505"/>
      <c r="H902" s="505"/>
      <c r="I902" s="505"/>
      <c r="J902" s="505"/>
      <c r="K902" s="505"/>
      <c r="L902" s="506"/>
      <c r="M902" s="493" t="s">
        <v>318</v>
      </c>
      <c r="N902" s="494" t="s">
        <v>319</v>
      </c>
      <c r="O902" s="494" t="s">
        <v>320</v>
      </c>
      <c r="P902" s="292" t="s">
        <v>344</v>
      </c>
      <c r="Q902" s="285"/>
      <c r="R902" s="293"/>
      <c r="S902" s="292" t="s">
        <v>345</v>
      </c>
      <c r="T902" s="285"/>
      <c r="U902" s="293"/>
      <c r="V902" s="292" t="s">
        <v>346</v>
      </c>
      <c r="W902" s="285"/>
      <c r="X902" s="293"/>
      <c r="Y902" s="292" t="s">
        <v>347</v>
      </c>
      <c r="Z902" s="285"/>
      <c r="AA902" s="293"/>
      <c r="AB902" s="292" t="s">
        <v>348</v>
      </c>
      <c r="AC902" s="285"/>
      <c r="AD902" s="293"/>
      <c r="AE902" s="29"/>
      <c r="AF902" s="258"/>
      <c r="AJ902" s="210" t="s">
        <v>1284</v>
      </c>
      <c r="AO902" s="210" t="s">
        <v>1285</v>
      </c>
      <c r="AT902" s="210">
        <v>1</v>
      </c>
      <c r="AY902" s="210">
        <v>5</v>
      </c>
      <c r="BD902" s="210">
        <v>10</v>
      </c>
      <c r="BI902" s="210">
        <v>15</v>
      </c>
      <c r="BN902" s="210">
        <v>20</v>
      </c>
      <c r="BS902" s="210">
        <v>25</v>
      </c>
      <c r="BX902" s="210">
        <v>30</v>
      </c>
      <c r="CC902" s="210">
        <v>35</v>
      </c>
      <c r="CH902" s="210">
        <v>40</v>
      </c>
      <c r="CM902" s="210">
        <v>45</v>
      </c>
      <c r="CR902" s="210">
        <v>50</v>
      </c>
      <c r="CW902" s="210">
        <v>55</v>
      </c>
      <c r="DB902" s="210">
        <v>60</v>
      </c>
      <c r="DG902" s="210">
        <v>65</v>
      </c>
      <c r="DL902" s="210">
        <v>70</v>
      </c>
      <c r="DQ902" s="210" t="s">
        <v>1286</v>
      </c>
    </row>
    <row r="903" spans="1:151" s="210" customFormat="1" ht="48" customHeight="1" thickBot="1">
      <c r="A903" s="56"/>
      <c r="B903" s="29"/>
      <c r="C903" s="507"/>
      <c r="D903" s="508"/>
      <c r="E903" s="508"/>
      <c r="F903" s="508"/>
      <c r="G903" s="508"/>
      <c r="H903" s="508"/>
      <c r="I903" s="508"/>
      <c r="J903" s="508"/>
      <c r="K903" s="508"/>
      <c r="L903" s="509"/>
      <c r="M903" s="493"/>
      <c r="N903" s="494"/>
      <c r="O903" s="494"/>
      <c r="P903" s="73" t="s">
        <v>952</v>
      </c>
      <c r="Q903" s="211" t="s">
        <v>319</v>
      </c>
      <c r="R903" s="211" t="s">
        <v>320</v>
      </c>
      <c r="S903" s="73" t="s">
        <v>952</v>
      </c>
      <c r="T903" s="211" t="s">
        <v>319</v>
      </c>
      <c r="U903" s="211" t="s">
        <v>320</v>
      </c>
      <c r="V903" s="73" t="s">
        <v>952</v>
      </c>
      <c r="W903" s="211" t="s">
        <v>319</v>
      </c>
      <c r="X903" s="211" t="s">
        <v>320</v>
      </c>
      <c r="Y903" s="73" t="s">
        <v>952</v>
      </c>
      <c r="Z903" s="211" t="s">
        <v>319</v>
      </c>
      <c r="AA903" s="211" t="s">
        <v>320</v>
      </c>
      <c r="AB903" s="73" t="s">
        <v>952</v>
      </c>
      <c r="AC903" s="211" t="s">
        <v>319</v>
      </c>
      <c r="AD903" s="211" t="s">
        <v>320</v>
      </c>
      <c r="AE903" s="29"/>
      <c r="AF903" s="258"/>
      <c r="AG903" s="210" t="s">
        <v>1259</v>
      </c>
      <c r="AH903" s="210" t="s">
        <v>1269</v>
      </c>
      <c r="AJ903" s="135" t="s">
        <v>1280</v>
      </c>
      <c r="AK903" s="135" t="s">
        <v>1258</v>
      </c>
      <c r="AL903" s="135" t="s">
        <v>1281</v>
      </c>
      <c r="AM903" s="135" t="s">
        <v>1282</v>
      </c>
      <c r="AO903" s="135" t="s">
        <v>1280</v>
      </c>
      <c r="AP903" s="135" t="s">
        <v>1258</v>
      </c>
      <c r="AQ903" s="135" t="s">
        <v>1281</v>
      </c>
      <c r="AR903" s="135" t="s">
        <v>1282</v>
      </c>
      <c r="AS903" s="212"/>
      <c r="AT903" s="135" t="s">
        <v>1280</v>
      </c>
      <c r="AU903" s="135" t="s">
        <v>1258</v>
      </c>
      <c r="AV903" s="135" t="s">
        <v>1281</v>
      </c>
      <c r="AW903" s="135" t="s">
        <v>1282</v>
      </c>
      <c r="AX903" s="212"/>
      <c r="AY903" s="135" t="s">
        <v>1280</v>
      </c>
      <c r="AZ903" s="135" t="s">
        <v>1258</v>
      </c>
      <c r="BA903" s="135" t="s">
        <v>1281</v>
      </c>
      <c r="BB903" s="135" t="s">
        <v>1282</v>
      </c>
      <c r="BC903" s="212"/>
      <c r="BD903" s="135" t="s">
        <v>1280</v>
      </c>
      <c r="BE903" s="135" t="s">
        <v>1258</v>
      </c>
      <c r="BF903" s="135" t="s">
        <v>1281</v>
      </c>
      <c r="BG903" s="135" t="s">
        <v>1282</v>
      </c>
      <c r="BI903" s="135" t="s">
        <v>1280</v>
      </c>
      <c r="BJ903" s="135" t="s">
        <v>1258</v>
      </c>
      <c r="BK903" s="135" t="s">
        <v>1281</v>
      </c>
      <c r="BL903" s="135" t="s">
        <v>1282</v>
      </c>
      <c r="BN903" s="135" t="s">
        <v>1280</v>
      </c>
      <c r="BO903" s="135" t="s">
        <v>1258</v>
      </c>
      <c r="BP903" s="135" t="s">
        <v>1281</v>
      </c>
      <c r="BQ903" s="135" t="s">
        <v>1282</v>
      </c>
      <c r="BS903" s="135" t="s">
        <v>1280</v>
      </c>
      <c r="BT903" s="135" t="s">
        <v>1258</v>
      </c>
      <c r="BU903" s="135" t="s">
        <v>1281</v>
      </c>
      <c r="BV903" s="135" t="s">
        <v>1282</v>
      </c>
      <c r="BX903" s="135" t="s">
        <v>1280</v>
      </c>
      <c r="BY903" s="135" t="s">
        <v>1258</v>
      </c>
      <c r="BZ903" s="135" t="s">
        <v>1281</v>
      </c>
      <c r="CA903" s="135" t="s">
        <v>1282</v>
      </c>
      <c r="CC903" s="135" t="s">
        <v>1280</v>
      </c>
      <c r="CD903" s="135" t="s">
        <v>1258</v>
      </c>
      <c r="CE903" s="135" t="s">
        <v>1281</v>
      </c>
      <c r="CF903" s="135" t="s">
        <v>1282</v>
      </c>
      <c r="CH903" s="135" t="s">
        <v>1280</v>
      </c>
      <c r="CI903" s="135" t="s">
        <v>1258</v>
      </c>
      <c r="CJ903" s="135" t="s">
        <v>1281</v>
      </c>
      <c r="CK903" s="135" t="s">
        <v>1282</v>
      </c>
      <c r="CM903" s="135" t="s">
        <v>1280</v>
      </c>
      <c r="CN903" s="135" t="s">
        <v>1258</v>
      </c>
      <c r="CO903" s="135" t="s">
        <v>1281</v>
      </c>
      <c r="CP903" s="135" t="s">
        <v>1282</v>
      </c>
      <c r="CR903" s="135" t="s">
        <v>1280</v>
      </c>
      <c r="CS903" s="135" t="s">
        <v>1258</v>
      </c>
      <c r="CT903" s="135" t="s">
        <v>1281</v>
      </c>
      <c r="CU903" s="135" t="s">
        <v>1282</v>
      </c>
      <c r="CW903" s="135" t="s">
        <v>1280</v>
      </c>
      <c r="CX903" s="135" t="s">
        <v>1258</v>
      </c>
      <c r="CY903" s="135" t="s">
        <v>1281</v>
      </c>
      <c r="CZ903" s="135" t="s">
        <v>1282</v>
      </c>
      <c r="DB903" s="135" t="s">
        <v>1280</v>
      </c>
      <c r="DC903" s="135" t="s">
        <v>1258</v>
      </c>
      <c r="DD903" s="135" t="s">
        <v>1281</v>
      </c>
      <c r="DE903" s="135" t="s">
        <v>1282</v>
      </c>
      <c r="DG903" s="135" t="s">
        <v>1280</v>
      </c>
      <c r="DH903" s="135" t="s">
        <v>1258</v>
      </c>
      <c r="DI903" s="135" t="s">
        <v>1281</v>
      </c>
      <c r="DJ903" s="135" t="s">
        <v>1282</v>
      </c>
      <c r="DL903" s="135" t="s">
        <v>1280</v>
      </c>
      <c r="DM903" s="135" t="s">
        <v>1258</v>
      </c>
      <c r="DN903" s="135" t="s">
        <v>1281</v>
      </c>
      <c r="DO903" s="135" t="s">
        <v>1282</v>
      </c>
      <c r="DQ903" s="135" t="s">
        <v>1280</v>
      </c>
      <c r="DR903" s="135" t="s">
        <v>1258</v>
      </c>
      <c r="DS903" s="135" t="s">
        <v>1281</v>
      </c>
      <c r="DT903" s="135" t="s">
        <v>1282</v>
      </c>
      <c r="DV903" s="213" t="s">
        <v>318</v>
      </c>
      <c r="DW903" s="213" t="s">
        <v>1258</v>
      </c>
      <c r="DX903" s="213" t="s">
        <v>1283</v>
      </c>
      <c r="DY903" s="213" t="s">
        <v>1260</v>
      </c>
      <c r="DZ903" s="212"/>
      <c r="EA903" s="213" t="s">
        <v>318</v>
      </c>
      <c r="EB903" s="213" t="s">
        <v>1258</v>
      </c>
      <c r="EC903" s="213" t="s">
        <v>1283</v>
      </c>
      <c r="ED903" s="213" t="s">
        <v>1260</v>
      </c>
      <c r="EE903" s="212"/>
      <c r="EF903" s="213" t="s">
        <v>318</v>
      </c>
      <c r="EG903" s="213" t="s">
        <v>1258</v>
      </c>
      <c r="EH903" s="213" t="s">
        <v>1283</v>
      </c>
      <c r="EI903" s="213" t="s">
        <v>1260</v>
      </c>
      <c r="EK903" s="212" t="s">
        <v>1360</v>
      </c>
      <c r="EL903" s="213" t="s">
        <v>1364</v>
      </c>
      <c r="EM903" s="213" t="s">
        <v>1269</v>
      </c>
      <c r="EN903"/>
      <c r="EO903" s="212" t="s">
        <v>1360</v>
      </c>
      <c r="EP903" s="213" t="s">
        <v>1364</v>
      </c>
      <c r="EQ903" s="213" t="s">
        <v>1269</v>
      </c>
      <c r="ER903" s="212"/>
      <c r="ES903" s="212" t="s">
        <v>1360</v>
      </c>
      <c r="ET903" s="213" t="s">
        <v>1364</v>
      </c>
      <c r="EU903" s="213" t="s">
        <v>1269</v>
      </c>
    </row>
    <row r="904" spans="1:151" s="210" customFormat="1" ht="15" customHeight="1" thickBot="1">
      <c r="A904" s="100"/>
      <c r="B904" s="24"/>
      <c r="C904" s="113" t="s">
        <v>58</v>
      </c>
      <c r="D904" s="354" t="str">
        <f>IF(D49="","",D49)</f>
        <v/>
      </c>
      <c r="E904" s="355"/>
      <c r="F904" s="355"/>
      <c r="G904" s="355"/>
      <c r="H904" s="355"/>
      <c r="I904" s="355"/>
      <c r="J904" s="355"/>
      <c r="K904" s="355"/>
      <c r="L904" s="356"/>
      <c r="M904" s="2" t="str">
        <f>IF(M231="","",M231)</f>
        <v/>
      </c>
      <c r="N904" s="2" t="str">
        <f>IF(S231="","",S231)</f>
        <v/>
      </c>
      <c r="O904" s="2" t="str">
        <f>IF(Y231="","",Y231)</f>
        <v/>
      </c>
      <c r="P904" s="2"/>
      <c r="Q904" s="2"/>
      <c r="R904" s="2"/>
      <c r="S904" s="2"/>
      <c r="T904" s="2"/>
      <c r="U904" s="2"/>
      <c r="V904" s="2"/>
      <c r="W904" s="2"/>
      <c r="X904" s="2"/>
      <c r="Y904" s="2"/>
      <c r="Z904" s="2"/>
      <c r="AA904" s="2"/>
      <c r="AB904" s="2"/>
      <c r="AC904" s="2"/>
      <c r="AD904" s="2"/>
      <c r="AE904" s="29"/>
      <c r="AF904" s="258"/>
      <c r="AG904" s="197">
        <f>+COUNTBLANK(M904:AD904)+COUNTBLANK(M1030:AD1030)+COUNTBLANK(M1156:AD1156)</f>
        <v>54</v>
      </c>
      <c r="AH904" s="210">
        <f>+IF($AG$897=$AH$897,0,IF(OR(AND(D904&lt;&gt;"",AG904=0),AND(D904="",AG904=54)),0,1))</f>
        <v>0</v>
      </c>
      <c r="AJ904" s="188">
        <f>IF(M904="",0,M904)</f>
        <v>0</v>
      </c>
      <c r="AK904" s="189">
        <f>COUNTIF(N904:O904,"NS")</f>
        <v>0</v>
      </c>
      <c r="AL904" s="189">
        <f>SUM(N904:O904)</f>
        <v>0</v>
      </c>
      <c r="AM904" s="190">
        <f>IF($AG$897=$AH$897, 0, IF(OR(AND(AJ904=0, AK904&gt;0), AND(AJ904="ns", AL904&gt;0), AND(AJ904="ns", AK904=0, AL904=0)), 1, IF(OR(AND(AJ904&gt;0, AK904=2), AND(AJ904="ns", AK904=2), AND(AJ904="ns", AL904=0, AK904&gt;0), AJ904=AL904, COUNTIF(M904:O904, "NA")=COUNTA(M904:O904)), 0, 1)))</f>
        <v>0</v>
      </c>
      <c r="AO904" s="188">
        <f>P904</f>
        <v>0</v>
      </c>
      <c r="AP904" s="189">
        <f>COUNTIF(Q904:R904,"NS")</f>
        <v>0</v>
      </c>
      <c r="AQ904" s="189">
        <f>SUM(Q904:R904)</f>
        <v>0</v>
      </c>
      <c r="AR904" s="190">
        <f>IF($AG$897=$AH$897, 0, IF(OR(AND(AO904=0, AP904&gt;0), AND(AO904="ns", AQ904&gt;0), AND(AO904="ns", AP904=0, AQ904=0)), 1, IF(OR(AND(AO904&gt;0, AP904=2), AND(AO904="ns", AP904=2), AND(AO904="ns", AQ904=0, AP904&gt;0), AO904=AQ904, COUNTIF(P904:R904, "NA")=COUNTA(P904:R904)), 0, 1)))</f>
        <v>0</v>
      </c>
      <c r="AS904" s="197"/>
      <c r="AT904" s="188">
        <f>S904</f>
        <v>0</v>
      </c>
      <c r="AU904" s="189">
        <f>COUNTIF(T904:U904,"NS")</f>
        <v>0</v>
      </c>
      <c r="AV904" s="189">
        <f>SUM(T904:U904)</f>
        <v>0</v>
      </c>
      <c r="AW904" s="190">
        <f>IF($AG$897=$AH$897, 0, IF(OR(AND(AT904=0, AU904&gt;0), AND(AT904="ns", AV904&gt;0), AND(AT904="ns", AU904=0, AV904=0)), 1, IF(OR(AND(AT904&gt;0, AU904=2), AND(AT904="ns", AU904=2), AND(AT904="ns", AV904=0, AU904&gt;0), AT904=AV904, COUNTIF(S904:U904, "NA")=COUNTA(S904:U904)), 0, 1)))</f>
        <v>0</v>
      </c>
      <c r="AX904" s="197"/>
      <c r="AY904" s="188">
        <f>V904</f>
        <v>0</v>
      </c>
      <c r="AZ904" s="189">
        <f>COUNTIF(W904:X904,"NS")</f>
        <v>0</v>
      </c>
      <c r="BA904" s="189">
        <f>SUM(W904:X904)</f>
        <v>0</v>
      </c>
      <c r="BB904" s="190">
        <f>IF($AG$897=$AH$897, 0, IF(OR(AND(AY904=0, AZ904&gt;0), AND(AY904="ns", BA904&gt;0), AND(AY904="ns", AZ904=0, BA904=0)), 1, IF(OR(AND(AY904&gt;0, AZ904=2), AND(AY904="ns", AZ904=2), AND(AY904="ns", BA904=0, AZ904&gt;0), AY904=BA904, COUNTIF(V904:X904, "NA")=COUNTA(V904:X904)), 0, 1)))</f>
        <v>0</v>
      </c>
      <c r="BC904" s="197"/>
      <c r="BD904" s="188">
        <f>Y904</f>
        <v>0</v>
      </c>
      <c r="BE904" s="189">
        <f>COUNTIF(Z904:AA904,"NS")</f>
        <v>0</v>
      </c>
      <c r="BF904" s="189">
        <f>SUM(Z904:AA904)</f>
        <v>0</v>
      </c>
      <c r="BG904" s="190">
        <f>IF($AG$897=$AH$897, 0, IF(OR(AND(BD904=0, BE904&gt;0), AND(BD904="ns", BF904&gt;0), AND(BD904="ns", BE904=0, BF904=0)), 1, IF(OR(AND(BD904&gt;0, BE904=2), AND(BD904="ns", BE904=2), AND(BD904="ns", BF904=0, BE904&gt;0), BD904=BF904, COUNTIF(Y904:AA904, "NA")=COUNTA(Y904:AA904)), 0, 1)))</f>
        <v>0</v>
      </c>
      <c r="BI904" s="188">
        <f>AB904</f>
        <v>0</v>
      </c>
      <c r="BJ904" s="189">
        <f>COUNTIF(AC904:AD904,"NS")</f>
        <v>0</v>
      </c>
      <c r="BK904" s="189">
        <f>SUM(AC904:AD904)</f>
        <v>0</v>
      </c>
      <c r="BL904" s="190">
        <f>IF($AG$897=$AH$897, 0, IF(OR(AND(BI904=0, BJ904&gt;0), AND(BI904="ns", BK904&gt;0), AND(BI904="ns", BJ904=0, BK904=0)), 1, IF(OR(AND(BI904&gt;0, BJ904=2), AND(BI904="ns", BJ904=2), AND(BI904="ns", BK904=0, BJ904&gt;0), BI904=BK904, COUNTIF(AB904:AD904, "NA")=COUNTA(AB904:AD904)), 0, 1)))</f>
        <v>0</v>
      </c>
      <c r="BN904" s="188">
        <f>M1030</f>
        <v>0</v>
      </c>
      <c r="BO904" s="189">
        <f>COUNTIF(N1030:O1030,"NS")</f>
        <v>0</v>
      </c>
      <c r="BP904" s="189">
        <f>SUM(N1030:O1030)</f>
        <v>0</v>
      </c>
      <c r="BQ904" s="190">
        <f>IF($AG$897=$AH$897, 0, IF(OR(AND(BN904=0, BO904&gt;0), AND(BN904="ns", BP904&gt;0), AND(BN904="ns", BO904=0, BP904=0)), 1, IF(OR(AND(BN904&gt;0, BO904=2), AND(BN904="ns", BO904=2), AND(BN904="ns", BP904=0, BO904&gt;0), BN904=BP904, COUNTIF(M1030:O1030, "NA")=COUNTA(M1030:O1030)), 0, 1)))</f>
        <v>0</v>
      </c>
      <c r="BS904" s="188">
        <f>P1030</f>
        <v>0</v>
      </c>
      <c r="BT904" s="189">
        <f>COUNTIF(Q1030:R1030,"NS")</f>
        <v>0</v>
      </c>
      <c r="BU904" s="189">
        <f>SUM(Q1030:R1030)</f>
        <v>0</v>
      </c>
      <c r="BV904" s="190">
        <f>IF($AG$897=$AH$897, 0, IF(OR(AND(BS904=0, BT904&gt;0), AND(BS904="ns", BU904&gt;0), AND(BS904="ns", BT904=0, BU904=0)), 1, IF(OR(AND(BS904&gt;0, BT904=2), AND(BS904="ns", BT904=2), AND(BS904="ns", BU904=0, BT904&gt;0), BS904=BU904, COUNTIF(P1030:R1030, "NA")=COUNTA(P1030:R1030)), 0, 1)))</f>
        <v>0</v>
      </c>
      <c r="BX904" s="188">
        <f>S1030</f>
        <v>0</v>
      </c>
      <c r="BY904" s="189">
        <f>COUNTIF(T1030:U1030,"NS")</f>
        <v>0</v>
      </c>
      <c r="BZ904" s="189">
        <f>SUM(T1030:U1030)</f>
        <v>0</v>
      </c>
      <c r="CA904" s="190">
        <f>IF($AG$897=$AH$897, 0, IF(OR(AND(BX904=0, BY904&gt;0), AND(BX904="ns", BZ904&gt;0), AND(BX904="ns", BY904=0, BZ904=0)), 1, IF(OR(AND(BX904&gt;0, BY904=2), AND(BX904="ns", BY904=2), AND(BX904="ns", BZ904=0, BY904&gt;0), BX904=BZ904, COUNTIF(S1030:U1030, "NA")=COUNTA(S1030:U1030)), 0, 1)))</f>
        <v>0</v>
      </c>
      <c r="CC904" s="188">
        <f>V1030</f>
        <v>0</v>
      </c>
      <c r="CD904" s="189">
        <f>COUNTIF(W1030:X1030,"NS")</f>
        <v>0</v>
      </c>
      <c r="CE904" s="189">
        <f>SUM(W1030:X1030)</f>
        <v>0</v>
      </c>
      <c r="CF904" s="190">
        <f>IF($AG$897=$AH$897, 0, IF(OR(AND(CC904=0, CD904&gt;0), AND(CC904="ns", CE904&gt;0), AND(CC904="ns", CD904=0, CE904=0)), 1, IF(OR(AND(CC904&gt;0, CD904=2), AND(CC904="ns", CD904=2), AND(CC904="ns", CE904=0, CD904&gt;0), CC904=CE904, COUNTIF(V1030:X1030, "NA")=COUNTA(V1030:X1030)), 0, 1)))</f>
        <v>0</v>
      </c>
      <c r="CH904" s="188">
        <f>Y1030</f>
        <v>0</v>
      </c>
      <c r="CI904" s="189">
        <f>COUNTIF(Z1030:AA1030,"NS")</f>
        <v>0</v>
      </c>
      <c r="CJ904" s="189">
        <f>SUM(Z1030:AA1030)</f>
        <v>0</v>
      </c>
      <c r="CK904" s="190">
        <f>IF($AG$897=$AH$897, 0, IF(OR(AND(CH904=0, CI904&gt;0), AND(CH904="ns", CJ904&gt;0), AND(CH904="ns", CI904=0, CJ904=0)), 1, IF(OR(AND(CH904&gt;0, CI904=2), AND(CH904="ns", CI904=2), AND(CH904="ns", CJ904=0, CI904&gt;0), CH904=CJ904, COUNTIF(Y1030:AA1030, "NA")=COUNTA(Y1030:AA1030)), 0, 1)))</f>
        <v>0</v>
      </c>
      <c r="CM904" s="188">
        <f>AB1030</f>
        <v>0</v>
      </c>
      <c r="CN904" s="189">
        <f>COUNTIF(AC1030:AD1030,"NS")</f>
        <v>0</v>
      </c>
      <c r="CO904" s="189">
        <f>SUM(AC1030:AD1030)</f>
        <v>0</v>
      </c>
      <c r="CP904" s="190">
        <f>IF($AG$1286=$AH$897, 0, IF(OR(AND(CM904=0, CN904&gt;0), AND(CM904="ns", CO904&gt;0), AND(CM904="ns", CN904=0, CO904=0)), 1, IF(OR(AND(CM904&gt;0, CN904=2), AND(CM904="ns", CN904=2), AND(CM904="ns", CO904=0, CN904&gt;0), CM904=CO904, COUNTIF(AB1030:AD1030, "NA")=COUNTA(AB1030:AD1030)), 0, 1)))</f>
        <v>0</v>
      </c>
      <c r="CR904" s="188">
        <f>M1156</f>
        <v>0</v>
      </c>
      <c r="CS904" s="189">
        <f>COUNTIF(N1156:O1156,"NS")</f>
        <v>0</v>
      </c>
      <c r="CT904" s="189">
        <f>SUM(N1156:O1156)</f>
        <v>0</v>
      </c>
      <c r="CU904" s="190">
        <f>IF($AG$897=$AH$897, 0, IF(OR(AND(CR904=0, CS904&gt;0), AND(CR904="ns", CT904&gt;0), AND(CR904="ns", CS904=0, CT904=0)), 1, IF(OR(AND(CR904&gt;0, CS904=2), AND(CR904="ns", CS904=2), AND(CR904="ns", CT904=0, CS904&gt;0), CR904=CT904, COUNTIF(M1156:O1156, "NA")=COUNTA(M1156:O1156)), 0, 1)))</f>
        <v>0</v>
      </c>
      <c r="CW904" s="188">
        <f>P1156</f>
        <v>0</v>
      </c>
      <c r="CX904" s="189">
        <f>COUNTIF(Q1156:R1156,"NS")</f>
        <v>0</v>
      </c>
      <c r="CY904" s="189">
        <f>SUM(Q1156:R1156)</f>
        <v>0</v>
      </c>
      <c r="CZ904" s="190">
        <f>IF($AG$897=$AH$897, 0, IF(OR(AND(CW904=0, CX904&gt;0), AND(CW904="ns", CY904&gt;0), AND(CW904="ns", CX904=0, CY904=0)), 1, IF(OR(AND(CW904&gt;0, CX904=2), AND(CW904="ns", CX904=2), AND(CW904="ns", CY904=0, CX904&gt;0), CW904=CY904, COUNTIF(P1156:R1156, "NA")=COUNTA(P1156:R1156)), 0, 1)))</f>
        <v>0</v>
      </c>
      <c r="DB904" s="188">
        <f>S1156</f>
        <v>0</v>
      </c>
      <c r="DC904" s="189">
        <f>COUNTIF(T1156:U1156,"NS")</f>
        <v>0</v>
      </c>
      <c r="DD904" s="189">
        <f>SUM(T1156:U1156)</f>
        <v>0</v>
      </c>
      <c r="DE904" s="190">
        <f>IF($AG$897=$AH$897, 0, IF(OR(AND(DB904=0, DC904&gt;0), AND(DB904="ns", DD904&gt;0), AND(DB904="ns", DC904=0, DD904=0)), 1, IF(OR(AND(DB904&gt;0, DC904=2), AND(DB904="ns", DC904=2), AND(DB904="ns", DD904=0, DC904&gt;0), DB904=DD904, COUNTIF(S1156:U1156, "NA")=COUNTA(S1156:U1156)), 0, 1)))</f>
        <v>0</v>
      </c>
      <c r="DG904" s="188">
        <f>V1156</f>
        <v>0</v>
      </c>
      <c r="DH904" s="189">
        <f>COUNTIF(W1156:X1156,"NS")</f>
        <v>0</v>
      </c>
      <c r="DI904" s="189">
        <f>SUM(W1156:X1156)</f>
        <v>0</v>
      </c>
      <c r="DJ904" s="190">
        <f>IF($AG$897=$AH$897, 0, IF(OR(AND(DG904=0, DH904&gt;0), AND(DG904="ns", DI904&gt;0), AND(DG904="ns", DH904=0, DI904=0)), 1, IF(OR(AND(DG904&gt;0, DH904=2), AND(DG904="ns", DH904=2), AND(DG904="ns", DI904=0, DH904&gt;0), DG904=DI904, COUNTIF(V1156:X1156, "NA")=COUNTA(V1156:X1156)), 0, 1)))</f>
        <v>0</v>
      </c>
      <c r="DL904" s="188">
        <f>Y1156</f>
        <v>0</v>
      </c>
      <c r="DM904" s="189">
        <f>COUNTIF(Z1156:AA1156,"NS")</f>
        <v>0</v>
      </c>
      <c r="DN904" s="189">
        <f>SUM(Z1156:AA1156)</f>
        <v>0</v>
      </c>
      <c r="DO904" s="190">
        <f>IF($AG$897=$AH$897, 0, IF(OR(AND(DL904=0, DM904&gt;0), AND(DL904="ns", DN904&gt;0), AND(DL904="ns", DM904=0, DN904=0)), 1, IF(OR(AND(DL904&gt;0, DM904=2), AND(DL904="ns", DM904=2), AND(DL904="ns", DN904=0, DM904&gt;0), DL904=DN904, COUNTIF(Y1156:AA1156, "NA")=COUNTA(Y1156:AA1156)), 0, 1)))</f>
        <v>0</v>
      </c>
      <c r="DQ904" s="188">
        <f>AB1156</f>
        <v>0</v>
      </c>
      <c r="DR904" s="189">
        <f>COUNTIF(AC1156:AD1156,"NS")</f>
        <v>0</v>
      </c>
      <c r="DS904" s="189">
        <f>SUM(AC1156:AD1156)</f>
        <v>0</v>
      </c>
      <c r="DT904" s="190">
        <f>IF($AG$897=$AH$897, 0, IF(OR(AND(DQ904=0, DR904&gt;0), AND(DQ904="ns", DS904&gt;0), AND(DQ904="ns", DR904=0, DS904=0)), 1, IF(OR(AND(DQ904&gt;0, DR904=2), AND(DQ904="ns", DR904=2), AND(DQ904="ns", DS904=0, DR904&gt;0), DQ904=DS904, COUNTIF(AB1156:AD1156, "NA")=COUNTA(AB1156:AD1156)), 0, 1)))</f>
        <v>0</v>
      </c>
      <c r="DV904" s="192">
        <f>IF(M904="",0,M904)</f>
        <v>0</v>
      </c>
      <c r="DW904" s="215">
        <f>COUNTIF(P904,"NS")+COUNTIF(S904,"NS")+COUNTIF(V904,"NS")+COUNTIF(Y904,"NS")+COUNTIF(P1030,"NS")+COUNTIF(S1030,"NS")+COUNTIF(V1030,"NS")+COUNTIF(Y1030,"NS")+COUNTIF(AB1030,"NS")+COUNTIF(AB904,"NS")+COUNTIF(M1030,"NS")+COUNTIF(M1156,"NS")+COUNTIF(P1156,"NS")+COUNTIF(S1156,"NS")+COUNTIF(V1156,"NS")+COUNTIF(Y1156,"NS")+COUNTIF(AB1156,"NS")</f>
        <v>0</v>
      </c>
      <c r="DX904" s="216">
        <f>SUM(P904,S904,V904,Y904,AB904,M1030,P1030,S1030,V1030,Y1030,AB1030,M1156,P1156,S1156,V1156,Y1156,AB1156)</f>
        <v>0</v>
      </c>
      <c r="DY904" s="217">
        <f>IF($AG$897=$AH$897, 0, IF(OR(AND(DV904=0, DW904&gt;0), AND(DV904="NS", DX904&gt;0), AND(DV904="NS", DX904=0, DW904=0)), 1, IF(OR(AND(DW904&gt;=2, DX904&lt;DV904), AND(DV904="NS", DX904=0, DW904&gt;0), DV904=DX904, AND(DV904="NA", SUM(COUNTIF(P904:AD904, "NA")+COUNTIF(M1030:AD1030,"NA")+COUNTIF(M1156:AD1156,"NA"))=COUNTA(P904:AD904,M1030:AD1030,M1156:AD1156))), 0, 1)))</f>
        <v>0</v>
      </c>
      <c r="DZ904" s="197"/>
      <c r="EA904" s="192">
        <f>IF(N904="",0,N904)</f>
        <v>0</v>
      </c>
      <c r="EB904" s="215">
        <f>COUNTIF(Q904,"NS")+COUNTIF(T904,"NS")+COUNTIF(W904,"NS")+COUNTIF(Z904,"NS")+COUNTIF(Q1030,"NS")+COUNTIF(T1030,"NS")+COUNTIF(W1030,"NS")+COUNTIF(Z1030,"NS")+COUNTIF(AC1030,"NS")+COUNTIF(AC904,"NS")+COUNTIF(N1030,"NS")+COUNTIF(N1156,"NS")+COUNTIF(Q1156,"NS")+COUNTIF(T1156,"NS")+COUNTIF(W1156,"NS")+COUNTIF(Z1156,"NS")+COUNTIF(AC1156,"NS")</f>
        <v>0</v>
      </c>
      <c r="EC904" s="216">
        <f>SUM(Q904,T904,W904,Z904,AC904,N1030,Q1030,T1030,W1030,Z1030,AC1030,N1156,Q1156,T1156,W1156,Z1156,AC1156)</f>
        <v>0</v>
      </c>
      <c r="ED904" s="217">
        <f>IF($AG$897=$AH$897, 0, IF(OR(AND(EA904=0, EB904&gt;0), AND(EA904="NS", EC904&gt;0), AND(EA904="NS", EC904=0, EB904=0)), 1, IF(OR(AND(EB904&gt;=2, EC904&lt;EA904), AND(EA904="NS", EC904=0, EB904&gt;0), EA904=EC904, AND(EA904="NA", SUM(COUNTIF(P904:AD904, "NA")+COUNTIF(M1030:AD1030,"NA")+COUNTIF(M1156:AD1156,"NA"))=COUNTA(P904:AD904,M1030:AD1030,M1156:AD1156))), 0, 1)))</f>
        <v>0</v>
      </c>
      <c r="EE904" s="197"/>
      <c r="EF904" s="192">
        <f>IF(O904="",0,O904)</f>
        <v>0</v>
      </c>
      <c r="EG904" s="215">
        <f>COUNTIF(R904,"NS")+COUNTIF(U904,"NS")+COUNTIF(X904,"NS")+COUNTIF(AA904,"NS")+COUNTIF(R1030,"NS")+COUNTIF(U1030,"NS")+COUNTIF(X1030,"NS")+COUNTIF(AA1030,"NS")+COUNTIF(AD1030,"NS")+COUNTIF(AD904,"NS")+COUNTIF(O1030,"NS")+COUNTIF(O1156,"NS")+COUNTIF(R1156,"NS")+COUNTIF(U1156,"NS")+COUNTIF(X1156,"NS")+COUNTIF(AA1156,"NS")+COUNTIF(AD1156,"NS")</f>
        <v>0</v>
      </c>
      <c r="EH904" s="216">
        <f>SUM(AD904,R904,U904,X904,AA904,O1030,R1030,U1030,X1030,AA1030,AD1030,AD1156,AA1156,X1156,U1156,R1156,O1156)</f>
        <v>0</v>
      </c>
      <c r="EI904" s="217">
        <f>IF($AG$897=$AH$897, 0, IF(OR(AND(EF904=0, EG904&gt;0), AND(EF904="NS", EH904&gt;0), AND(EF904="NS", EH904=0, EG904=0)), 1, IF(OR(AND(EG904&gt;=2, EH904&lt;EF904), AND(EF904="NS", EH904=0, EG904&gt;0), EF904=EH904, AND(EF904="NA", SUM(COUNTIF(P904:AD904, "NA")+COUNTIF(M1030:AD1030,"NA")+COUNTIF(M1156:AD1156,"NA"))=COUNTA(P904:AD904,M1030:AD1030,M1156:AD1156))), 0, 1)))</f>
        <v>0</v>
      </c>
      <c r="EK904" s="197">
        <f>M231</f>
        <v>0</v>
      </c>
      <c r="EL904" s="19" t="str">
        <f>M904</f>
        <v/>
      </c>
      <c r="EM904" s="197">
        <f>+IF($AG$897=$AH$897,0,IF(OR(AND(EK904="NS",EL904="NS"),AND(EK904&gt;=1,EL904="NS"),AND(EK904=EL904)),0,1))</f>
        <v>0</v>
      </c>
      <c r="EN904"/>
      <c r="EO904" s="197">
        <f>S231</f>
        <v>0</v>
      </c>
      <c r="EP904" s="19" t="str">
        <f>N904</f>
        <v/>
      </c>
      <c r="EQ904" s="197">
        <f>+IF($AG$897=$AH$897,0,IF(OR(AND(EO904="NS",EP904="NS"),AND(EO904&gt;=1,EP904="NS"),AND(EO904=EP904)),0,1))</f>
        <v>0</v>
      </c>
      <c r="ER904" s="197"/>
      <c r="ES904" s="197">
        <f>Y231</f>
        <v>0</v>
      </c>
      <c r="ET904" s="19" t="str">
        <f>O904</f>
        <v/>
      </c>
      <c r="EU904" s="197">
        <f>+IF($AG$897=$AH$897,0,IF(OR(AND(ES904="NS",ET904="NS"),AND(ES904&gt;=1,ET904="NS"),AND(ES904=ET904)),0,1))</f>
        <v>0</v>
      </c>
    </row>
    <row r="905" spans="1:151" ht="15" customHeight="1" thickBot="1">
      <c r="A905" s="85"/>
      <c r="B905" s="87"/>
      <c r="C905" s="63" t="s">
        <v>59</v>
      </c>
      <c r="D905" s="354" t="str">
        <f t="shared" ref="D905:D968" si="415">IF(D50="","",D50)</f>
        <v/>
      </c>
      <c r="E905" s="355"/>
      <c r="F905" s="355"/>
      <c r="G905" s="355"/>
      <c r="H905" s="355"/>
      <c r="I905" s="355"/>
      <c r="J905" s="355"/>
      <c r="K905" s="355"/>
      <c r="L905" s="356"/>
      <c r="M905" s="2" t="str">
        <f t="shared" ref="M905:M968" si="416">IF(M232="","",M232)</f>
        <v/>
      </c>
      <c r="N905" s="2" t="str">
        <f t="shared" ref="N905:N968" si="417">IF(S232="","",S232)</f>
        <v/>
      </c>
      <c r="O905" s="2" t="str">
        <f t="shared" ref="O905:O968" si="418">IF(Y232="","",Y232)</f>
        <v/>
      </c>
      <c r="P905" s="2"/>
      <c r="Q905" s="2"/>
      <c r="R905" s="2"/>
      <c r="S905" s="2"/>
      <c r="T905" s="2"/>
      <c r="U905" s="2"/>
      <c r="V905" s="2"/>
      <c r="W905" s="2"/>
      <c r="X905" s="2"/>
      <c r="Y905" s="2"/>
      <c r="Z905" s="2"/>
      <c r="AA905" s="2"/>
      <c r="AB905" s="2"/>
      <c r="AC905" s="2"/>
      <c r="AD905" s="2"/>
      <c r="AG905" s="197">
        <f t="shared" ref="AG905:AG968" si="419">+COUNTBLANK(M905:AD905)+COUNTBLANK(M1031:AD1031)+COUNTBLANK(M1157:AD1157)</f>
        <v>54</v>
      </c>
      <c r="AH905" s="210">
        <f t="shared" ref="AH905:AH968" si="420">+IF($AG$897=$AH$897,0,IF(OR(AND(D905&lt;&gt;"",AG905=0),AND(D905="",AG905=54)),0,1))</f>
        <v>0</v>
      </c>
      <c r="AJ905" s="188">
        <f t="shared" ref="AJ905:AJ968" si="421">IF(M905="",0,M905)</f>
        <v>0</v>
      </c>
      <c r="AK905" s="189">
        <f t="shared" ref="AK905:AK968" si="422">COUNTIF(N905:O905,"NS")</f>
        <v>0</v>
      </c>
      <c r="AL905" s="189">
        <f t="shared" ref="AL905:AL968" si="423">SUM(N905:O905)</f>
        <v>0</v>
      </c>
      <c r="AM905" s="190">
        <f t="shared" ref="AM905:AM968" si="424">IF($AG$897=$AH$897, 0, IF(OR(AND(AJ905=0, AK905&gt;0), AND(AJ905="ns", AL905&gt;0), AND(AJ905="ns", AK905=0, AL905=0)), 1, IF(OR(AND(AJ905&gt;0, AK905=2), AND(AJ905="ns", AK905=2), AND(AJ905="ns", AL905=0, AK905&gt;0), AJ905=AL905, COUNTIF(M905:O905, "NA")=COUNTA(M905:O905)), 0, 1)))</f>
        <v>0</v>
      </c>
      <c r="AN905" s="210"/>
      <c r="AO905" s="188">
        <f t="shared" ref="AO905:AO968" si="425">P905</f>
        <v>0</v>
      </c>
      <c r="AP905" s="189">
        <f t="shared" ref="AP905:AP968" si="426">COUNTIF(Q905:R905,"NS")</f>
        <v>0</v>
      </c>
      <c r="AQ905" s="189">
        <f t="shared" ref="AQ905:AQ968" si="427">SUM(Q905:R905)</f>
        <v>0</v>
      </c>
      <c r="AR905" s="190">
        <f t="shared" ref="AR905:AR968" si="428">IF($AG$897=$AH$897, 0, IF(OR(AND(AO905=0, AP905&gt;0), AND(AO905="ns", AQ905&gt;0), AND(AO905="ns", AP905=0, AQ905=0)), 1, IF(OR(AND(AO905&gt;0, AP905=2), AND(AO905="ns", AP905=2), AND(AO905="ns", AQ905=0, AP905&gt;0), AO905=AQ905, COUNTIF(P905:R905, "NA")=COUNTA(P905:R905)), 0, 1)))</f>
        <v>0</v>
      </c>
      <c r="AT905" s="188">
        <f t="shared" ref="AT905:AT968" si="429">S905</f>
        <v>0</v>
      </c>
      <c r="AU905" s="189">
        <f t="shared" ref="AU905:AU968" si="430">COUNTIF(T905:U905,"NS")</f>
        <v>0</v>
      </c>
      <c r="AV905" s="189">
        <f t="shared" ref="AV905:AV968" si="431">SUM(T905:U905)</f>
        <v>0</v>
      </c>
      <c r="AW905" s="190">
        <f t="shared" ref="AW905:AW968" si="432">IF($AG$897=$AH$897, 0, IF(OR(AND(AT905=0, AU905&gt;0), AND(AT905="ns", AV905&gt;0), AND(AT905="ns", AU905=0, AV905=0)), 1, IF(OR(AND(AT905&gt;0, AU905=2), AND(AT905="ns", AU905=2), AND(AT905="ns", AV905=0, AU905&gt;0), AT905=AV905, COUNTIF(S905:U905, "NA")=COUNTA(S905:U905)), 0, 1)))</f>
        <v>0</v>
      </c>
      <c r="AY905" s="188">
        <f t="shared" ref="AY905:AY968" si="433">V905</f>
        <v>0</v>
      </c>
      <c r="AZ905" s="189">
        <f t="shared" ref="AZ905:AZ968" si="434">COUNTIF(W905:X905,"NS")</f>
        <v>0</v>
      </c>
      <c r="BA905" s="189">
        <f t="shared" ref="BA905:BA968" si="435">SUM(W905:X905)</f>
        <v>0</v>
      </c>
      <c r="BB905" s="190">
        <f t="shared" ref="BB905:BB968" si="436">IF($AG$897=$AH$897, 0, IF(OR(AND(AY905=0, AZ905&gt;0), AND(AY905="ns", BA905&gt;0), AND(AY905="ns", AZ905=0, BA905=0)), 1, IF(OR(AND(AY905&gt;0, AZ905=2), AND(AY905="ns", AZ905=2), AND(AY905="ns", BA905=0, AZ905&gt;0), AY905=BA905, COUNTIF(V905:X905, "NA")=COUNTA(V905:X905)), 0, 1)))</f>
        <v>0</v>
      </c>
      <c r="BD905" s="188">
        <f t="shared" ref="BD905:BD968" si="437">Y905</f>
        <v>0</v>
      </c>
      <c r="BE905" s="189">
        <f t="shared" ref="BE905:BE968" si="438">COUNTIF(Z905:AA905,"NS")</f>
        <v>0</v>
      </c>
      <c r="BF905" s="189">
        <f t="shared" ref="BF905:BF968" si="439">SUM(Z905:AA905)</f>
        <v>0</v>
      </c>
      <c r="BG905" s="190">
        <f t="shared" ref="BG905:BG968" si="440">IF($AG$897=$AH$897, 0, IF(OR(AND(BD905=0, BE905&gt;0), AND(BD905="ns", BF905&gt;0), AND(BD905="ns", BE905=0, BF905=0)), 1, IF(OR(AND(BD905&gt;0, BE905=2), AND(BD905="ns", BE905=2), AND(BD905="ns", BF905=0, BE905&gt;0), BD905=BF905, COUNTIF(Y905:AA905, "NA")=COUNTA(Y905:AA905)), 0, 1)))</f>
        <v>0</v>
      </c>
      <c r="BH905" s="210"/>
      <c r="BI905" s="188">
        <f t="shared" ref="BI905:BI968" si="441">AB905</f>
        <v>0</v>
      </c>
      <c r="BJ905" s="189">
        <f t="shared" ref="BJ905:BJ968" si="442">COUNTIF(AC905:AD905,"NS")</f>
        <v>0</v>
      </c>
      <c r="BK905" s="189">
        <f t="shared" ref="BK905:BK968" si="443">SUM(AC905:AD905)</f>
        <v>0</v>
      </c>
      <c r="BL905" s="190">
        <f t="shared" ref="BL905:BL968" si="444">IF($AG$897=$AH$897, 0, IF(OR(AND(BI905=0, BJ905&gt;0), AND(BI905="ns", BK905&gt;0), AND(BI905="ns", BJ905=0, BK905=0)), 1, IF(OR(AND(BI905&gt;0, BJ905=2), AND(BI905="ns", BJ905=2), AND(BI905="ns", BK905=0, BJ905&gt;0), BI905=BK905, COUNTIF(AB905:AD905, "NA")=COUNTA(AB905:AD905)), 0, 1)))</f>
        <v>0</v>
      </c>
      <c r="BM905" s="210"/>
      <c r="BN905" s="188">
        <f t="shared" ref="BN905:BN968" si="445">M1031</f>
        <v>0</v>
      </c>
      <c r="BO905" s="189">
        <f t="shared" ref="BO905:BO968" si="446">COUNTIF(N1031:O1031,"NS")</f>
        <v>0</v>
      </c>
      <c r="BP905" s="189">
        <f t="shared" ref="BP905:BP968" si="447">SUM(N1031:O1031)</f>
        <v>0</v>
      </c>
      <c r="BQ905" s="190">
        <f t="shared" ref="BQ905:BQ968" si="448">IF($AG$897=$AH$897, 0, IF(OR(AND(BN905=0, BO905&gt;0), AND(BN905="ns", BP905&gt;0), AND(BN905="ns", BO905=0, BP905=0)), 1, IF(OR(AND(BN905&gt;0, BO905=2), AND(BN905="ns", BO905=2), AND(BN905="ns", BP905=0, BO905&gt;0), BN905=BP905, COUNTIF(M1031:O1031, "NA")=COUNTA(M1031:O1031)), 0, 1)))</f>
        <v>0</v>
      </c>
      <c r="BR905" s="210"/>
      <c r="BS905" s="188">
        <f t="shared" ref="BS905:BS968" si="449">P1031</f>
        <v>0</v>
      </c>
      <c r="BT905" s="189">
        <f t="shared" ref="BT905:BT968" si="450">COUNTIF(Q1031:R1031,"NS")</f>
        <v>0</v>
      </c>
      <c r="BU905" s="189">
        <f t="shared" ref="BU905:BU968" si="451">SUM(Q1031:R1031)</f>
        <v>0</v>
      </c>
      <c r="BV905" s="190">
        <f t="shared" ref="BV905:BV968" si="452">IF($AG$897=$AH$897, 0, IF(OR(AND(BS905=0, BT905&gt;0), AND(BS905="ns", BU905&gt;0), AND(BS905="ns", BT905=0, BU905=0)), 1, IF(OR(AND(BS905&gt;0, BT905=2), AND(BS905="ns", BT905=2), AND(BS905="ns", BU905=0, BT905&gt;0), BS905=BU905, COUNTIF(P1031:R1031, "NA")=COUNTA(P1031:R1031)), 0, 1)))</f>
        <v>0</v>
      </c>
      <c r="BW905" s="210"/>
      <c r="BX905" s="188">
        <f t="shared" ref="BX905:BX968" si="453">S1031</f>
        <v>0</v>
      </c>
      <c r="BY905" s="189">
        <f t="shared" ref="BY905:BY968" si="454">COUNTIF(T1031:U1031,"NS")</f>
        <v>0</v>
      </c>
      <c r="BZ905" s="189">
        <f t="shared" ref="BZ905:BZ968" si="455">SUM(T1031:U1031)</f>
        <v>0</v>
      </c>
      <c r="CA905" s="190">
        <f t="shared" ref="CA905:CA968" si="456">IF($AG$897=$AH$897, 0, IF(OR(AND(BX905=0, BY905&gt;0), AND(BX905="ns", BZ905&gt;0), AND(BX905="ns", BY905=0, BZ905=0)), 1, IF(OR(AND(BX905&gt;0, BY905=2), AND(BX905="ns", BY905=2), AND(BX905="ns", BZ905=0, BY905&gt;0), BX905=BZ905, COUNTIF(S1031:U1031, "NA")=COUNTA(S1031:U1031)), 0, 1)))</f>
        <v>0</v>
      </c>
      <c r="CB905" s="210"/>
      <c r="CC905" s="188">
        <f t="shared" ref="CC905:CC968" si="457">V1031</f>
        <v>0</v>
      </c>
      <c r="CD905" s="189">
        <f t="shared" ref="CD905:CD968" si="458">COUNTIF(W1031:X1031,"NS")</f>
        <v>0</v>
      </c>
      <c r="CE905" s="189">
        <f t="shared" ref="CE905:CE968" si="459">SUM(W1031:X1031)</f>
        <v>0</v>
      </c>
      <c r="CF905" s="190">
        <f t="shared" ref="CF905:CF968" si="460">IF($AG$897=$AH$897, 0, IF(OR(AND(CC905=0, CD905&gt;0), AND(CC905="ns", CE905&gt;0), AND(CC905="ns", CD905=0, CE905=0)), 1, IF(OR(AND(CC905&gt;0, CD905=2), AND(CC905="ns", CD905=2), AND(CC905="ns", CE905=0, CD905&gt;0), CC905=CE905, COUNTIF(V1031:X1031, "NA")=COUNTA(V1031:X1031)), 0, 1)))</f>
        <v>0</v>
      </c>
      <c r="CG905" s="210"/>
      <c r="CH905" s="188">
        <f t="shared" ref="CH905:CH968" si="461">Y1031</f>
        <v>0</v>
      </c>
      <c r="CI905" s="189">
        <f t="shared" ref="CI905:CI968" si="462">COUNTIF(Z1031:AA1031,"NS")</f>
        <v>0</v>
      </c>
      <c r="CJ905" s="189">
        <f t="shared" ref="CJ905:CJ968" si="463">SUM(Z1031:AA1031)</f>
        <v>0</v>
      </c>
      <c r="CK905" s="190">
        <f t="shared" ref="CK905:CK968" si="464">IF($AG$897=$AH$897, 0, IF(OR(AND(CH905=0, CI905&gt;0), AND(CH905="ns", CJ905&gt;0), AND(CH905="ns", CI905=0, CJ905=0)), 1, IF(OR(AND(CH905&gt;0, CI905=2), AND(CH905="ns", CI905=2), AND(CH905="ns", CJ905=0, CI905&gt;0), CH905=CJ905, COUNTIF(Y1031:AA1031, "NA")=COUNTA(Y1031:AA1031)), 0, 1)))</f>
        <v>0</v>
      </c>
      <c r="CL905" s="210"/>
      <c r="CM905" s="188">
        <f t="shared" ref="CM905:CM968" si="465">AB1031</f>
        <v>0</v>
      </c>
      <c r="CN905" s="189">
        <f t="shared" ref="CN905:CN968" si="466">COUNTIF(AC1031:AD1031,"NS")</f>
        <v>0</v>
      </c>
      <c r="CO905" s="189">
        <f t="shared" ref="CO905:CO968" si="467">SUM(AC1031:AD1031)</f>
        <v>0</v>
      </c>
      <c r="CP905" s="190">
        <f t="shared" ref="CP905:CP968" si="468">IF($AG$1286=$AH$897, 0, IF(OR(AND(CM905=0, CN905&gt;0), AND(CM905="ns", CO905&gt;0), AND(CM905="ns", CN905=0, CO905=0)), 1, IF(OR(AND(CM905&gt;0, CN905=2), AND(CM905="ns", CN905=2), AND(CM905="ns", CO905=0, CN905&gt;0), CM905=CO905, COUNTIF(AB1031:AD1031, "NA")=COUNTA(AB1031:AD1031)), 0, 1)))</f>
        <v>0</v>
      </c>
      <c r="CQ905" s="210"/>
      <c r="CR905" s="188">
        <f t="shared" ref="CR905:CR968" si="469">M1157</f>
        <v>0</v>
      </c>
      <c r="CS905" s="189">
        <f t="shared" ref="CS905:CS968" si="470">COUNTIF(N1157:O1157,"NS")</f>
        <v>0</v>
      </c>
      <c r="CT905" s="189">
        <f t="shared" ref="CT905:CT968" si="471">SUM(N1157:O1157)</f>
        <v>0</v>
      </c>
      <c r="CU905" s="190">
        <f t="shared" ref="CU905:CU968" si="472">IF($AG$897=$AH$897, 0, IF(OR(AND(CR905=0, CS905&gt;0), AND(CR905="ns", CT905&gt;0), AND(CR905="ns", CS905=0, CT905=0)), 1, IF(OR(AND(CR905&gt;0, CS905=2), AND(CR905="ns", CS905=2), AND(CR905="ns", CT905=0, CS905&gt;0), CR905=CT905, COUNTIF(M1157:O1157, "NA")=COUNTA(M1157:O1157)), 0, 1)))</f>
        <v>0</v>
      </c>
      <c r="CV905" s="210"/>
      <c r="CW905" s="188">
        <f t="shared" ref="CW905:CW968" si="473">P1157</f>
        <v>0</v>
      </c>
      <c r="CX905" s="189">
        <f t="shared" ref="CX905:CX968" si="474">COUNTIF(Q1157:R1157,"NS")</f>
        <v>0</v>
      </c>
      <c r="CY905" s="189">
        <f t="shared" ref="CY905:CY968" si="475">SUM(Q1157:R1157)</f>
        <v>0</v>
      </c>
      <c r="CZ905" s="190">
        <f t="shared" ref="CZ905:CZ968" si="476">IF($AG$897=$AH$897, 0, IF(OR(AND(CW905=0, CX905&gt;0), AND(CW905="ns", CY905&gt;0), AND(CW905="ns", CX905=0, CY905=0)), 1, IF(OR(AND(CW905&gt;0, CX905=2), AND(CW905="ns", CX905=2), AND(CW905="ns", CY905=0, CX905&gt;0), CW905=CY905, COUNTIF(P1157:R1157, "NA")=COUNTA(P1157:R1157)), 0, 1)))</f>
        <v>0</v>
      </c>
      <c r="DA905" s="210"/>
      <c r="DB905" s="188">
        <f t="shared" ref="DB905:DB968" si="477">S1157</f>
        <v>0</v>
      </c>
      <c r="DC905" s="189">
        <f t="shared" ref="DC905:DC968" si="478">COUNTIF(T1157:U1157,"NS")</f>
        <v>0</v>
      </c>
      <c r="DD905" s="189">
        <f t="shared" ref="DD905:DD968" si="479">SUM(T1157:U1157)</f>
        <v>0</v>
      </c>
      <c r="DE905" s="190">
        <f t="shared" ref="DE905:DE968" si="480">IF($AG$897=$AH$897, 0, IF(OR(AND(DB905=0, DC905&gt;0), AND(DB905="ns", DD905&gt;0), AND(DB905="ns", DC905=0, DD905=0)), 1, IF(OR(AND(DB905&gt;0, DC905=2), AND(DB905="ns", DC905=2), AND(DB905="ns", DD905=0, DC905&gt;0), DB905=DD905, COUNTIF(S1157:U1157, "NA")=COUNTA(S1157:U1157)), 0, 1)))</f>
        <v>0</v>
      </c>
      <c r="DF905" s="210"/>
      <c r="DG905" s="188">
        <f t="shared" ref="DG905:DG968" si="481">V1157</f>
        <v>0</v>
      </c>
      <c r="DH905" s="189">
        <f t="shared" ref="DH905:DH968" si="482">COUNTIF(W1157:X1157,"NS")</f>
        <v>0</v>
      </c>
      <c r="DI905" s="189">
        <f t="shared" ref="DI905:DI968" si="483">SUM(W1157:X1157)</f>
        <v>0</v>
      </c>
      <c r="DJ905" s="190">
        <f t="shared" ref="DJ905:DJ968" si="484">IF($AG$897=$AH$897, 0, IF(OR(AND(DG905=0, DH905&gt;0), AND(DG905="ns", DI905&gt;0), AND(DG905="ns", DH905=0, DI905=0)), 1, IF(OR(AND(DG905&gt;0, DH905=2), AND(DG905="ns", DH905=2), AND(DG905="ns", DI905=0, DH905&gt;0), DG905=DI905, COUNTIF(V1157:X1157, "NA")=COUNTA(V1157:X1157)), 0, 1)))</f>
        <v>0</v>
      </c>
      <c r="DK905" s="210"/>
      <c r="DL905" s="188">
        <f t="shared" ref="DL905:DL968" si="485">Y1157</f>
        <v>0</v>
      </c>
      <c r="DM905" s="189">
        <f t="shared" ref="DM905:DM968" si="486">COUNTIF(Z1157:AA1157,"NS")</f>
        <v>0</v>
      </c>
      <c r="DN905" s="189">
        <f t="shared" ref="DN905:DN968" si="487">SUM(Z1157:AA1157)</f>
        <v>0</v>
      </c>
      <c r="DO905" s="190">
        <f t="shared" ref="DO905:DO968" si="488">IF($AG$897=$AH$897, 0, IF(OR(AND(DL905=0, DM905&gt;0), AND(DL905="ns", DN905&gt;0), AND(DL905="ns", DM905=0, DN905=0)), 1, IF(OR(AND(DL905&gt;0, DM905=2), AND(DL905="ns", DM905=2), AND(DL905="ns", DN905=0, DM905&gt;0), DL905=DN905, COUNTIF(Y1157:AA1157, "NA")=COUNTA(Y1157:AA1157)), 0, 1)))</f>
        <v>0</v>
      </c>
      <c r="DP905" s="210"/>
      <c r="DQ905" s="188">
        <f t="shared" ref="DQ905:DQ968" si="489">AB1157</f>
        <v>0</v>
      </c>
      <c r="DR905" s="189">
        <f t="shared" ref="DR905:DR968" si="490">COUNTIF(AC1157:AD1157,"NS")</f>
        <v>0</v>
      </c>
      <c r="DS905" s="189">
        <f t="shared" ref="DS905:DS968" si="491">SUM(AC1157:AD1157)</f>
        <v>0</v>
      </c>
      <c r="DT905" s="190">
        <f t="shared" ref="DT905:DT968" si="492">IF($AG$897=$AH$897, 0, IF(OR(AND(DQ905=0, DR905&gt;0), AND(DQ905="ns", DS905&gt;0), AND(DQ905="ns", DR905=0, DS905=0)), 1, IF(OR(AND(DQ905&gt;0, DR905=2), AND(DQ905="ns", DR905=2), AND(DQ905="ns", DS905=0, DR905&gt;0), DQ905=DS905, COUNTIF(AB1157:AD1157, "NA")=COUNTA(AB1157:AD1157)), 0, 1)))</f>
        <v>0</v>
      </c>
      <c r="DU905" s="210"/>
      <c r="DV905" s="192">
        <f t="shared" ref="DV905:DV968" si="493">IF(M905="",0,M905)</f>
        <v>0</v>
      </c>
      <c r="DW905" s="215">
        <f t="shared" ref="DW905:DW968" si="494">COUNTIF(P905,"NS")+COUNTIF(S905,"NS")+COUNTIF(V905,"NS")+COUNTIF(Y905,"NS")+COUNTIF(P1031,"NS")+COUNTIF(S1031,"NS")+COUNTIF(V1031,"NS")+COUNTIF(Y1031,"NS")+COUNTIF(AB1031,"NS")+COUNTIF(AB905,"NS")+COUNTIF(M1031,"NS")+COUNTIF(M1157,"NS")+COUNTIF(P1157,"NS")+COUNTIF(S1157,"NS")+COUNTIF(V1157,"NS")+COUNTIF(Y1157,"NS")+COUNTIF(AB1157,"NS")</f>
        <v>0</v>
      </c>
      <c r="DX905" s="216">
        <f t="shared" ref="DX905:DX968" si="495">SUM(P905,S905,V905,Y905,AB905,M1031,P1031,S1031,V1031,Y1031,AB1031,M1157,P1157,S1157,V1157,Y1157,AB1157)</f>
        <v>0</v>
      </c>
      <c r="DY905" s="217">
        <f t="shared" ref="DY905:DY968" si="496">IF($AG$897=$AH$897, 0, IF(OR(AND(DV905=0, DW905&gt;0), AND(DV905="NS", DX905&gt;0), AND(DV905="NS", DX905=0, DW905=0)), 1, IF(OR(AND(DW905&gt;=2, DX905&lt;DV905), AND(DV905="NS", DX905=0, DW905&gt;0), DV905=DX905, AND(DV905="NA", SUM(COUNTIF(P905:AD905, "NA")+COUNTIF(M1031:AD1031,"NA")+COUNTIF(M1157:AD1157,"NA"))=COUNTA(P905:AD905,M1031:AD1031,M1157:AD1157))), 0, 1)))</f>
        <v>0</v>
      </c>
      <c r="EA905" s="192">
        <f t="shared" ref="EA905:EA968" si="497">IF(N905="",0,N905)</f>
        <v>0</v>
      </c>
      <c r="EB905" s="215">
        <f t="shared" ref="EB905:EB968" si="498">COUNTIF(Q905,"NS")+COUNTIF(T905,"NS")+COUNTIF(W905,"NS")+COUNTIF(Z905,"NS")+COUNTIF(Q1031,"NS")+COUNTIF(T1031,"NS")+COUNTIF(W1031,"NS")+COUNTIF(Z1031,"NS")+COUNTIF(AC1031,"NS")+COUNTIF(AC905,"NS")+COUNTIF(N1031,"NS")+COUNTIF(N1157,"NS")+COUNTIF(Q1157,"NS")+COUNTIF(T1157,"NS")+COUNTIF(W1157,"NS")+COUNTIF(Z1157,"NS")+COUNTIF(AC1157,"NS")</f>
        <v>0</v>
      </c>
      <c r="EC905" s="216">
        <f t="shared" ref="EC905:EC968" si="499">SUM(Q905,T905,W905,Z905,AC905,N1031,Q1031,T1031,W1031,Z1031,AC1031,N1157,Q1157,T1157,W1157,Z1157,AC1157)</f>
        <v>0</v>
      </c>
      <c r="ED905" s="217">
        <f t="shared" ref="ED905:ED968" si="500">IF($AG$897=$AH$897, 0, IF(OR(AND(EA905=0, EB905&gt;0), AND(EA905="NS", EC905&gt;0), AND(EA905="NS", EC905=0, EB905=0)), 1, IF(OR(AND(EB905&gt;=2, EC905&lt;EA905), AND(EA905="NS", EC905=0, EB905&gt;0), EA905=EC905, AND(EA905="NA", SUM(COUNTIF(P905:AD905, "NA")+COUNTIF(M1031:AD1031,"NA")+COUNTIF(M1157:AD1157,"NA"))=COUNTA(P905:AD905,M1031:AD1031,M1157:AD1157))), 0, 1)))</f>
        <v>0</v>
      </c>
      <c r="EF905" s="192">
        <f t="shared" ref="EF905:EF968" si="501">IF(O905="",0,O905)</f>
        <v>0</v>
      </c>
      <c r="EG905" s="215">
        <f t="shared" ref="EG905:EG968" si="502">COUNTIF(R905,"NS")+COUNTIF(U905,"NS")+COUNTIF(X905,"NS")+COUNTIF(AA905,"NS")+COUNTIF(R1031,"NS")+COUNTIF(U1031,"NS")+COUNTIF(X1031,"NS")+COUNTIF(AA1031,"NS")+COUNTIF(AD1031,"NS")+COUNTIF(AD905,"NS")+COUNTIF(O1031,"NS")+COUNTIF(O1157,"NS")+COUNTIF(R1157,"NS")+COUNTIF(U1157,"NS")+COUNTIF(X1157,"NS")+COUNTIF(AA1157,"NS")+COUNTIF(AD1157,"NS")</f>
        <v>0</v>
      </c>
      <c r="EH905" s="216">
        <f t="shared" ref="EH905:EH968" si="503">SUM(AD905,R905,U905,X905,AA905,O1031,R1031,U1031,X1031,AA1031,AD1031,AD1157,AA1157,X1157,U1157,R1157,O1157)</f>
        <v>0</v>
      </c>
      <c r="EI905" s="217">
        <f t="shared" ref="EI905:EI968" si="504">IF($AG$897=$AH$897, 0, IF(OR(AND(EF905=0, EG905&gt;0), AND(EF905="NS", EH905&gt;0), AND(EF905="NS", EH905=0, EG905=0)), 1, IF(OR(AND(EG905&gt;=2, EH905&lt;EF905), AND(EF905="NS", EH905=0, EG905&gt;0), EF905=EH905, AND(EF905="NA", SUM(COUNTIF(P905:AD905, "NA")+COUNTIF(M1031:AD1031,"NA")+COUNTIF(M1157:AD1157,"NA"))=COUNTA(P905:AD905,M1031:AD1031,M1157:AD1157))), 0, 1)))</f>
        <v>0</v>
      </c>
      <c r="EK905" s="197">
        <f t="shared" ref="EK905:EK968" si="505">M232</f>
        <v>0</v>
      </c>
      <c r="EL905" s="19" t="str">
        <f t="shared" ref="EL905:EL968" si="506">M905</f>
        <v/>
      </c>
      <c r="EM905" s="197">
        <f t="shared" ref="EM905:EM968" si="507">+IF($AG$897=$AH$897,0,IF(OR(AND(EK905="NS",EL905="NS"),AND(EK905&gt;=1,EL905="NS"),AND(EK905=EL905)),0,1))</f>
        <v>0</v>
      </c>
      <c r="EN905"/>
      <c r="EO905" s="197">
        <f t="shared" ref="EO905:EO968" si="508">S232</f>
        <v>0</v>
      </c>
      <c r="EP905" s="19" t="str">
        <f t="shared" ref="EP905:EP968" si="509">N905</f>
        <v/>
      </c>
      <c r="EQ905" s="197">
        <f t="shared" ref="EQ905:EQ968" si="510">+IF($AG$897=$AH$897,0,IF(OR(AND(EO905="NS",EP905="NS"),AND(EO905&gt;=1,EP905="NS"),AND(EO905=EP905)),0,1))</f>
        <v>0</v>
      </c>
      <c r="ES905" s="197">
        <f t="shared" ref="ES905:ES968" si="511">Y232</f>
        <v>0</v>
      </c>
      <c r="ET905" s="19" t="str">
        <f t="shared" ref="ET905:ET968" si="512">O905</f>
        <v/>
      </c>
      <c r="EU905" s="197">
        <f t="shared" ref="EU905:EU968" si="513">+IF($AG$897=$AH$897,0,IF(OR(AND(ES905="NS",ET905="NS"),AND(ES905&gt;=1,ET905="NS"),AND(ES905=ET905)),0,1))</f>
        <v>0</v>
      </c>
    </row>
    <row r="906" spans="1:151" ht="15" customHeight="1" thickBot="1">
      <c r="A906" s="85"/>
      <c r="B906" s="87"/>
      <c r="C906" s="63" t="s">
        <v>60</v>
      </c>
      <c r="D906" s="354" t="str">
        <f t="shared" si="415"/>
        <v/>
      </c>
      <c r="E906" s="355"/>
      <c r="F906" s="355"/>
      <c r="G906" s="355"/>
      <c r="H906" s="355"/>
      <c r="I906" s="355"/>
      <c r="J906" s="355"/>
      <c r="K906" s="355"/>
      <c r="L906" s="356"/>
      <c r="M906" s="2" t="str">
        <f t="shared" si="416"/>
        <v/>
      </c>
      <c r="N906" s="2" t="str">
        <f t="shared" si="417"/>
        <v/>
      </c>
      <c r="O906" s="2" t="str">
        <f t="shared" si="418"/>
        <v/>
      </c>
      <c r="P906" s="2"/>
      <c r="Q906" s="2"/>
      <c r="R906" s="2"/>
      <c r="S906" s="2"/>
      <c r="T906" s="2"/>
      <c r="U906" s="2"/>
      <c r="V906" s="2"/>
      <c r="W906" s="2"/>
      <c r="X906" s="2"/>
      <c r="Y906" s="2"/>
      <c r="Z906" s="2"/>
      <c r="AA906" s="2"/>
      <c r="AB906" s="2"/>
      <c r="AC906" s="2"/>
      <c r="AD906" s="2"/>
      <c r="AG906" s="197">
        <f t="shared" si="419"/>
        <v>54</v>
      </c>
      <c r="AH906" s="210">
        <f t="shared" si="420"/>
        <v>0</v>
      </c>
      <c r="AJ906" s="188">
        <f t="shared" si="421"/>
        <v>0</v>
      </c>
      <c r="AK906" s="189">
        <f t="shared" si="422"/>
        <v>0</v>
      </c>
      <c r="AL906" s="189">
        <f t="shared" si="423"/>
        <v>0</v>
      </c>
      <c r="AM906" s="190">
        <f t="shared" si="424"/>
        <v>0</v>
      </c>
      <c r="AN906" s="210"/>
      <c r="AO906" s="188">
        <f t="shared" si="425"/>
        <v>0</v>
      </c>
      <c r="AP906" s="189">
        <f t="shared" si="426"/>
        <v>0</v>
      </c>
      <c r="AQ906" s="189">
        <f t="shared" si="427"/>
        <v>0</v>
      </c>
      <c r="AR906" s="190">
        <f t="shared" si="428"/>
        <v>0</v>
      </c>
      <c r="AT906" s="188">
        <f t="shared" si="429"/>
        <v>0</v>
      </c>
      <c r="AU906" s="189">
        <f t="shared" si="430"/>
        <v>0</v>
      </c>
      <c r="AV906" s="189">
        <f t="shared" si="431"/>
        <v>0</v>
      </c>
      <c r="AW906" s="190">
        <f t="shared" si="432"/>
        <v>0</v>
      </c>
      <c r="AY906" s="188">
        <f t="shared" si="433"/>
        <v>0</v>
      </c>
      <c r="AZ906" s="189">
        <f t="shared" si="434"/>
        <v>0</v>
      </c>
      <c r="BA906" s="189">
        <f t="shared" si="435"/>
        <v>0</v>
      </c>
      <c r="BB906" s="190">
        <f t="shared" si="436"/>
        <v>0</v>
      </c>
      <c r="BD906" s="188">
        <f t="shared" si="437"/>
        <v>0</v>
      </c>
      <c r="BE906" s="189">
        <f t="shared" si="438"/>
        <v>0</v>
      </c>
      <c r="BF906" s="189">
        <f t="shared" si="439"/>
        <v>0</v>
      </c>
      <c r="BG906" s="190">
        <f t="shared" si="440"/>
        <v>0</v>
      </c>
      <c r="BH906" s="210"/>
      <c r="BI906" s="188">
        <f t="shared" si="441"/>
        <v>0</v>
      </c>
      <c r="BJ906" s="189">
        <f t="shared" si="442"/>
        <v>0</v>
      </c>
      <c r="BK906" s="189">
        <f t="shared" si="443"/>
        <v>0</v>
      </c>
      <c r="BL906" s="190">
        <f t="shared" si="444"/>
        <v>0</v>
      </c>
      <c r="BM906" s="210"/>
      <c r="BN906" s="188">
        <f t="shared" si="445"/>
        <v>0</v>
      </c>
      <c r="BO906" s="189">
        <f t="shared" si="446"/>
        <v>0</v>
      </c>
      <c r="BP906" s="189">
        <f t="shared" si="447"/>
        <v>0</v>
      </c>
      <c r="BQ906" s="190">
        <f t="shared" si="448"/>
        <v>0</v>
      </c>
      <c r="BR906" s="210"/>
      <c r="BS906" s="188">
        <f t="shared" si="449"/>
        <v>0</v>
      </c>
      <c r="BT906" s="189">
        <f t="shared" si="450"/>
        <v>0</v>
      </c>
      <c r="BU906" s="189">
        <f t="shared" si="451"/>
        <v>0</v>
      </c>
      <c r="BV906" s="190">
        <f t="shared" si="452"/>
        <v>0</v>
      </c>
      <c r="BW906" s="210"/>
      <c r="BX906" s="188">
        <f t="shared" si="453"/>
        <v>0</v>
      </c>
      <c r="BY906" s="189">
        <f t="shared" si="454"/>
        <v>0</v>
      </c>
      <c r="BZ906" s="189">
        <f t="shared" si="455"/>
        <v>0</v>
      </c>
      <c r="CA906" s="190">
        <f t="shared" si="456"/>
        <v>0</v>
      </c>
      <c r="CB906" s="210"/>
      <c r="CC906" s="188">
        <f t="shared" si="457"/>
        <v>0</v>
      </c>
      <c r="CD906" s="189">
        <f t="shared" si="458"/>
        <v>0</v>
      </c>
      <c r="CE906" s="189">
        <f t="shared" si="459"/>
        <v>0</v>
      </c>
      <c r="CF906" s="190">
        <f t="shared" si="460"/>
        <v>0</v>
      </c>
      <c r="CG906" s="210"/>
      <c r="CH906" s="188">
        <f t="shared" si="461"/>
        <v>0</v>
      </c>
      <c r="CI906" s="189">
        <f t="shared" si="462"/>
        <v>0</v>
      </c>
      <c r="CJ906" s="189">
        <f t="shared" si="463"/>
        <v>0</v>
      </c>
      <c r="CK906" s="190">
        <f t="shared" si="464"/>
        <v>0</v>
      </c>
      <c r="CL906" s="210"/>
      <c r="CM906" s="188">
        <f t="shared" si="465"/>
        <v>0</v>
      </c>
      <c r="CN906" s="189">
        <f t="shared" si="466"/>
        <v>0</v>
      </c>
      <c r="CO906" s="189">
        <f t="shared" si="467"/>
        <v>0</v>
      </c>
      <c r="CP906" s="190">
        <f t="shared" si="468"/>
        <v>0</v>
      </c>
      <c r="CQ906" s="210"/>
      <c r="CR906" s="188">
        <f t="shared" si="469"/>
        <v>0</v>
      </c>
      <c r="CS906" s="189">
        <f t="shared" si="470"/>
        <v>0</v>
      </c>
      <c r="CT906" s="189">
        <f t="shared" si="471"/>
        <v>0</v>
      </c>
      <c r="CU906" s="190">
        <f t="shared" si="472"/>
        <v>0</v>
      </c>
      <c r="CV906" s="210"/>
      <c r="CW906" s="188">
        <f t="shared" si="473"/>
        <v>0</v>
      </c>
      <c r="CX906" s="189">
        <f t="shared" si="474"/>
        <v>0</v>
      </c>
      <c r="CY906" s="189">
        <f t="shared" si="475"/>
        <v>0</v>
      </c>
      <c r="CZ906" s="190">
        <f t="shared" si="476"/>
        <v>0</v>
      </c>
      <c r="DA906" s="210"/>
      <c r="DB906" s="188">
        <f t="shared" si="477"/>
        <v>0</v>
      </c>
      <c r="DC906" s="189">
        <f t="shared" si="478"/>
        <v>0</v>
      </c>
      <c r="DD906" s="189">
        <f t="shared" si="479"/>
        <v>0</v>
      </c>
      <c r="DE906" s="190">
        <f t="shared" si="480"/>
        <v>0</v>
      </c>
      <c r="DF906" s="210"/>
      <c r="DG906" s="188">
        <f t="shared" si="481"/>
        <v>0</v>
      </c>
      <c r="DH906" s="189">
        <f t="shared" si="482"/>
        <v>0</v>
      </c>
      <c r="DI906" s="189">
        <f t="shared" si="483"/>
        <v>0</v>
      </c>
      <c r="DJ906" s="190">
        <f t="shared" si="484"/>
        <v>0</v>
      </c>
      <c r="DK906" s="210"/>
      <c r="DL906" s="188">
        <f t="shared" si="485"/>
        <v>0</v>
      </c>
      <c r="DM906" s="189">
        <f t="shared" si="486"/>
        <v>0</v>
      </c>
      <c r="DN906" s="189">
        <f t="shared" si="487"/>
        <v>0</v>
      </c>
      <c r="DO906" s="190">
        <f t="shared" si="488"/>
        <v>0</v>
      </c>
      <c r="DP906" s="210"/>
      <c r="DQ906" s="188">
        <f t="shared" si="489"/>
        <v>0</v>
      </c>
      <c r="DR906" s="189">
        <f t="shared" si="490"/>
        <v>0</v>
      </c>
      <c r="DS906" s="189">
        <f t="shared" si="491"/>
        <v>0</v>
      </c>
      <c r="DT906" s="190">
        <f t="shared" si="492"/>
        <v>0</v>
      </c>
      <c r="DU906" s="210"/>
      <c r="DV906" s="192">
        <f t="shared" si="493"/>
        <v>0</v>
      </c>
      <c r="DW906" s="215">
        <f t="shared" si="494"/>
        <v>0</v>
      </c>
      <c r="DX906" s="216">
        <f t="shared" si="495"/>
        <v>0</v>
      </c>
      <c r="DY906" s="217">
        <f t="shared" si="496"/>
        <v>0</v>
      </c>
      <c r="EA906" s="192">
        <f t="shared" si="497"/>
        <v>0</v>
      </c>
      <c r="EB906" s="215">
        <f t="shared" si="498"/>
        <v>0</v>
      </c>
      <c r="EC906" s="216">
        <f t="shared" si="499"/>
        <v>0</v>
      </c>
      <c r="ED906" s="217">
        <f t="shared" si="500"/>
        <v>0</v>
      </c>
      <c r="EF906" s="192">
        <f t="shared" si="501"/>
        <v>0</v>
      </c>
      <c r="EG906" s="215">
        <f t="shared" si="502"/>
        <v>0</v>
      </c>
      <c r="EH906" s="216">
        <f t="shared" si="503"/>
        <v>0</v>
      </c>
      <c r="EI906" s="217">
        <f t="shared" si="504"/>
        <v>0</v>
      </c>
      <c r="EK906" s="197">
        <f t="shared" si="505"/>
        <v>0</v>
      </c>
      <c r="EL906" s="19" t="str">
        <f t="shared" si="506"/>
        <v/>
      </c>
      <c r="EM906" s="197">
        <f t="shared" si="507"/>
        <v>0</v>
      </c>
      <c r="EN906"/>
      <c r="EO906" s="197">
        <f t="shared" si="508"/>
        <v>0</v>
      </c>
      <c r="EP906" s="19" t="str">
        <f t="shared" si="509"/>
        <v/>
      </c>
      <c r="EQ906" s="197">
        <f t="shared" si="510"/>
        <v>0</v>
      </c>
      <c r="ES906" s="197">
        <f t="shared" si="511"/>
        <v>0</v>
      </c>
      <c r="ET906" s="19" t="str">
        <f t="shared" si="512"/>
        <v/>
      </c>
      <c r="EU906" s="197">
        <f t="shared" si="513"/>
        <v>0</v>
      </c>
    </row>
    <row r="907" spans="1:151" ht="15" customHeight="1" thickBot="1">
      <c r="A907" s="85"/>
      <c r="B907" s="87"/>
      <c r="C907" s="63" t="s">
        <v>61</v>
      </c>
      <c r="D907" s="354" t="str">
        <f t="shared" si="415"/>
        <v/>
      </c>
      <c r="E907" s="355"/>
      <c r="F907" s="355"/>
      <c r="G907" s="355"/>
      <c r="H907" s="355"/>
      <c r="I907" s="355"/>
      <c r="J907" s="355"/>
      <c r="K907" s="355"/>
      <c r="L907" s="356"/>
      <c r="M907" s="2" t="str">
        <f t="shared" si="416"/>
        <v/>
      </c>
      <c r="N907" s="2" t="str">
        <f t="shared" si="417"/>
        <v/>
      </c>
      <c r="O907" s="2" t="str">
        <f t="shared" si="418"/>
        <v/>
      </c>
      <c r="P907" s="2"/>
      <c r="Q907" s="2"/>
      <c r="R907" s="2"/>
      <c r="S907" s="2"/>
      <c r="T907" s="2"/>
      <c r="U907" s="2"/>
      <c r="V907" s="2"/>
      <c r="W907" s="2"/>
      <c r="X907" s="2"/>
      <c r="Y907" s="2"/>
      <c r="Z907" s="2"/>
      <c r="AA907" s="2"/>
      <c r="AB907" s="2"/>
      <c r="AC907" s="2"/>
      <c r="AD907" s="2"/>
      <c r="AG907" s="197">
        <f t="shared" si="419"/>
        <v>54</v>
      </c>
      <c r="AH907" s="210">
        <f t="shared" si="420"/>
        <v>0</v>
      </c>
      <c r="AJ907" s="188">
        <f t="shared" si="421"/>
        <v>0</v>
      </c>
      <c r="AK907" s="189">
        <f t="shared" si="422"/>
        <v>0</v>
      </c>
      <c r="AL907" s="189">
        <f t="shared" si="423"/>
        <v>0</v>
      </c>
      <c r="AM907" s="190">
        <f t="shared" si="424"/>
        <v>0</v>
      </c>
      <c r="AN907" s="210"/>
      <c r="AO907" s="188">
        <f t="shared" si="425"/>
        <v>0</v>
      </c>
      <c r="AP907" s="189">
        <f t="shared" si="426"/>
        <v>0</v>
      </c>
      <c r="AQ907" s="189">
        <f t="shared" si="427"/>
        <v>0</v>
      </c>
      <c r="AR907" s="190">
        <f t="shared" si="428"/>
        <v>0</v>
      </c>
      <c r="AT907" s="188">
        <f t="shared" si="429"/>
        <v>0</v>
      </c>
      <c r="AU907" s="189">
        <f t="shared" si="430"/>
        <v>0</v>
      </c>
      <c r="AV907" s="189">
        <f t="shared" si="431"/>
        <v>0</v>
      </c>
      <c r="AW907" s="190">
        <f t="shared" si="432"/>
        <v>0</v>
      </c>
      <c r="AY907" s="188">
        <f t="shared" si="433"/>
        <v>0</v>
      </c>
      <c r="AZ907" s="189">
        <f t="shared" si="434"/>
        <v>0</v>
      </c>
      <c r="BA907" s="189">
        <f t="shared" si="435"/>
        <v>0</v>
      </c>
      <c r="BB907" s="190">
        <f t="shared" si="436"/>
        <v>0</v>
      </c>
      <c r="BD907" s="188">
        <f t="shared" si="437"/>
        <v>0</v>
      </c>
      <c r="BE907" s="189">
        <f t="shared" si="438"/>
        <v>0</v>
      </c>
      <c r="BF907" s="189">
        <f t="shared" si="439"/>
        <v>0</v>
      </c>
      <c r="BG907" s="190">
        <f t="shared" si="440"/>
        <v>0</v>
      </c>
      <c r="BH907" s="210"/>
      <c r="BI907" s="188">
        <f t="shared" si="441"/>
        <v>0</v>
      </c>
      <c r="BJ907" s="189">
        <f t="shared" si="442"/>
        <v>0</v>
      </c>
      <c r="BK907" s="189">
        <f t="shared" si="443"/>
        <v>0</v>
      </c>
      <c r="BL907" s="190">
        <f t="shared" si="444"/>
        <v>0</v>
      </c>
      <c r="BM907" s="210"/>
      <c r="BN907" s="188">
        <f t="shared" si="445"/>
        <v>0</v>
      </c>
      <c r="BO907" s="189">
        <f t="shared" si="446"/>
        <v>0</v>
      </c>
      <c r="BP907" s="189">
        <f t="shared" si="447"/>
        <v>0</v>
      </c>
      <c r="BQ907" s="190">
        <f t="shared" si="448"/>
        <v>0</v>
      </c>
      <c r="BR907" s="210"/>
      <c r="BS907" s="188">
        <f t="shared" si="449"/>
        <v>0</v>
      </c>
      <c r="BT907" s="189">
        <f t="shared" si="450"/>
        <v>0</v>
      </c>
      <c r="BU907" s="189">
        <f t="shared" si="451"/>
        <v>0</v>
      </c>
      <c r="BV907" s="190">
        <f t="shared" si="452"/>
        <v>0</v>
      </c>
      <c r="BW907" s="210"/>
      <c r="BX907" s="188">
        <f t="shared" si="453"/>
        <v>0</v>
      </c>
      <c r="BY907" s="189">
        <f t="shared" si="454"/>
        <v>0</v>
      </c>
      <c r="BZ907" s="189">
        <f t="shared" si="455"/>
        <v>0</v>
      </c>
      <c r="CA907" s="190">
        <f t="shared" si="456"/>
        <v>0</v>
      </c>
      <c r="CB907" s="210"/>
      <c r="CC907" s="188">
        <f t="shared" si="457"/>
        <v>0</v>
      </c>
      <c r="CD907" s="189">
        <f t="shared" si="458"/>
        <v>0</v>
      </c>
      <c r="CE907" s="189">
        <f t="shared" si="459"/>
        <v>0</v>
      </c>
      <c r="CF907" s="190">
        <f t="shared" si="460"/>
        <v>0</v>
      </c>
      <c r="CG907" s="210"/>
      <c r="CH907" s="188">
        <f t="shared" si="461"/>
        <v>0</v>
      </c>
      <c r="CI907" s="189">
        <f t="shared" si="462"/>
        <v>0</v>
      </c>
      <c r="CJ907" s="189">
        <f t="shared" si="463"/>
        <v>0</v>
      </c>
      <c r="CK907" s="190">
        <f t="shared" si="464"/>
        <v>0</v>
      </c>
      <c r="CL907" s="210"/>
      <c r="CM907" s="188">
        <f t="shared" si="465"/>
        <v>0</v>
      </c>
      <c r="CN907" s="189">
        <f t="shared" si="466"/>
        <v>0</v>
      </c>
      <c r="CO907" s="189">
        <f t="shared" si="467"/>
        <v>0</v>
      </c>
      <c r="CP907" s="190">
        <f t="shared" si="468"/>
        <v>0</v>
      </c>
      <c r="CQ907" s="210"/>
      <c r="CR907" s="188">
        <f t="shared" si="469"/>
        <v>0</v>
      </c>
      <c r="CS907" s="189">
        <f t="shared" si="470"/>
        <v>0</v>
      </c>
      <c r="CT907" s="189">
        <f t="shared" si="471"/>
        <v>0</v>
      </c>
      <c r="CU907" s="190">
        <f t="shared" si="472"/>
        <v>0</v>
      </c>
      <c r="CV907" s="210"/>
      <c r="CW907" s="188">
        <f t="shared" si="473"/>
        <v>0</v>
      </c>
      <c r="CX907" s="189">
        <f t="shared" si="474"/>
        <v>0</v>
      </c>
      <c r="CY907" s="189">
        <f t="shared" si="475"/>
        <v>0</v>
      </c>
      <c r="CZ907" s="190">
        <f t="shared" si="476"/>
        <v>0</v>
      </c>
      <c r="DA907" s="210"/>
      <c r="DB907" s="188">
        <f t="shared" si="477"/>
        <v>0</v>
      </c>
      <c r="DC907" s="189">
        <f t="shared" si="478"/>
        <v>0</v>
      </c>
      <c r="DD907" s="189">
        <f t="shared" si="479"/>
        <v>0</v>
      </c>
      <c r="DE907" s="190">
        <f t="shared" si="480"/>
        <v>0</v>
      </c>
      <c r="DF907" s="210"/>
      <c r="DG907" s="188">
        <f t="shared" si="481"/>
        <v>0</v>
      </c>
      <c r="DH907" s="189">
        <f t="shared" si="482"/>
        <v>0</v>
      </c>
      <c r="DI907" s="189">
        <f t="shared" si="483"/>
        <v>0</v>
      </c>
      <c r="DJ907" s="190">
        <f t="shared" si="484"/>
        <v>0</v>
      </c>
      <c r="DK907" s="210"/>
      <c r="DL907" s="188">
        <f t="shared" si="485"/>
        <v>0</v>
      </c>
      <c r="DM907" s="189">
        <f t="shared" si="486"/>
        <v>0</v>
      </c>
      <c r="DN907" s="189">
        <f t="shared" si="487"/>
        <v>0</v>
      </c>
      <c r="DO907" s="190">
        <f t="shared" si="488"/>
        <v>0</v>
      </c>
      <c r="DP907" s="210"/>
      <c r="DQ907" s="188">
        <f t="shared" si="489"/>
        <v>0</v>
      </c>
      <c r="DR907" s="189">
        <f t="shared" si="490"/>
        <v>0</v>
      </c>
      <c r="DS907" s="189">
        <f t="shared" si="491"/>
        <v>0</v>
      </c>
      <c r="DT907" s="190">
        <f t="shared" si="492"/>
        <v>0</v>
      </c>
      <c r="DU907" s="210"/>
      <c r="DV907" s="192">
        <f t="shared" si="493"/>
        <v>0</v>
      </c>
      <c r="DW907" s="215">
        <f t="shared" si="494"/>
        <v>0</v>
      </c>
      <c r="DX907" s="216">
        <f t="shared" si="495"/>
        <v>0</v>
      </c>
      <c r="DY907" s="217">
        <f t="shared" si="496"/>
        <v>0</v>
      </c>
      <c r="EA907" s="192">
        <f t="shared" si="497"/>
        <v>0</v>
      </c>
      <c r="EB907" s="215">
        <f t="shared" si="498"/>
        <v>0</v>
      </c>
      <c r="EC907" s="216">
        <f t="shared" si="499"/>
        <v>0</v>
      </c>
      <c r="ED907" s="217">
        <f t="shared" si="500"/>
        <v>0</v>
      </c>
      <c r="EF907" s="192">
        <f t="shared" si="501"/>
        <v>0</v>
      </c>
      <c r="EG907" s="215">
        <f t="shared" si="502"/>
        <v>0</v>
      </c>
      <c r="EH907" s="216">
        <f t="shared" si="503"/>
        <v>0</v>
      </c>
      <c r="EI907" s="217">
        <f t="shared" si="504"/>
        <v>0</v>
      </c>
      <c r="EK907" s="197">
        <f t="shared" si="505"/>
        <v>0</v>
      </c>
      <c r="EL907" s="19" t="str">
        <f t="shared" si="506"/>
        <v/>
      </c>
      <c r="EM907" s="197">
        <f t="shared" si="507"/>
        <v>0</v>
      </c>
      <c r="EN907"/>
      <c r="EO907" s="197">
        <f t="shared" si="508"/>
        <v>0</v>
      </c>
      <c r="EP907" s="19" t="str">
        <f t="shared" si="509"/>
        <v/>
      </c>
      <c r="EQ907" s="197">
        <f t="shared" si="510"/>
        <v>0</v>
      </c>
      <c r="ES907" s="197">
        <f t="shared" si="511"/>
        <v>0</v>
      </c>
      <c r="ET907" s="19" t="str">
        <f t="shared" si="512"/>
        <v/>
      </c>
      <c r="EU907" s="197">
        <f t="shared" si="513"/>
        <v>0</v>
      </c>
    </row>
    <row r="908" spans="1:151" ht="15" customHeight="1" thickBot="1">
      <c r="A908" s="85"/>
      <c r="B908" s="87"/>
      <c r="C908" s="63" t="s">
        <v>62</v>
      </c>
      <c r="D908" s="354" t="str">
        <f t="shared" si="415"/>
        <v/>
      </c>
      <c r="E908" s="355"/>
      <c r="F908" s="355"/>
      <c r="G908" s="355"/>
      <c r="H908" s="355"/>
      <c r="I908" s="355"/>
      <c r="J908" s="355"/>
      <c r="K908" s="355"/>
      <c r="L908" s="356"/>
      <c r="M908" s="2" t="str">
        <f t="shared" si="416"/>
        <v/>
      </c>
      <c r="N908" s="2" t="str">
        <f t="shared" si="417"/>
        <v/>
      </c>
      <c r="O908" s="2" t="str">
        <f t="shared" si="418"/>
        <v/>
      </c>
      <c r="P908" s="2"/>
      <c r="Q908" s="2"/>
      <c r="R908" s="2"/>
      <c r="S908" s="2"/>
      <c r="T908" s="2"/>
      <c r="U908" s="2"/>
      <c r="V908" s="2"/>
      <c r="W908" s="2"/>
      <c r="X908" s="2"/>
      <c r="Y908" s="2"/>
      <c r="Z908" s="2"/>
      <c r="AA908" s="2"/>
      <c r="AB908" s="2"/>
      <c r="AC908" s="2"/>
      <c r="AD908" s="2"/>
      <c r="AG908" s="197">
        <f t="shared" si="419"/>
        <v>54</v>
      </c>
      <c r="AH908" s="210">
        <f t="shared" si="420"/>
        <v>0</v>
      </c>
      <c r="AJ908" s="188">
        <f t="shared" si="421"/>
        <v>0</v>
      </c>
      <c r="AK908" s="189">
        <f t="shared" si="422"/>
        <v>0</v>
      </c>
      <c r="AL908" s="189">
        <f t="shared" si="423"/>
        <v>0</v>
      </c>
      <c r="AM908" s="190">
        <f t="shared" si="424"/>
        <v>0</v>
      </c>
      <c r="AN908" s="210"/>
      <c r="AO908" s="188">
        <f t="shared" si="425"/>
        <v>0</v>
      </c>
      <c r="AP908" s="189">
        <f t="shared" si="426"/>
        <v>0</v>
      </c>
      <c r="AQ908" s="189">
        <f t="shared" si="427"/>
        <v>0</v>
      </c>
      <c r="AR908" s="190">
        <f t="shared" si="428"/>
        <v>0</v>
      </c>
      <c r="AT908" s="188">
        <f t="shared" si="429"/>
        <v>0</v>
      </c>
      <c r="AU908" s="189">
        <f t="shared" si="430"/>
        <v>0</v>
      </c>
      <c r="AV908" s="189">
        <f t="shared" si="431"/>
        <v>0</v>
      </c>
      <c r="AW908" s="190">
        <f t="shared" si="432"/>
        <v>0</v>
      </c>
      <c r="AY908" s="188">
        <f t="shared" si="433"/>
        <v>0</v>
      </c>
      <c r="AZ908" s="189">
        <f t="shared" si="434"/>
        <v>0</v>
      </c>
      <c r="BA908" s="189">
        <f t="shared" si="435"/>
        <v>0</v>
      </c>
      <c r="BB908" s="190">
        <f t="shared" si="436"/>
        <v>0</v>
      </c>
      <c r="BD908" s="188">
        <f t="shared" si="437"/>
        <v>0</v>
      </c>
      <c r="BE908" s="189">
        <f t="shared" si="438"/>
        <v>0</v>
      </c>
      <c r="BF908" s="189">
        <f t="shared" si="439"/>
        <v>0</v>
      </c>
      <c r="BG908" s="190">
        <f t="shared" si="440"/>
        <v>0</v>
      </c>
      <c r="BH908" s="210"/>
      <c r="BI908" s="188">
        <f t="shared" si="441"/>
        <v>0</v>
      </c>
      <c r="BJ908" s="189">
        <f t="shared" si="442"/>
        <v>0</v>
      </c>
      <c r="BK908" s="189">
        <f t="shared" si="443"/>
        <v>0</v>
      </c>
      <c r="BL908" s="190">
        <f t="shared" si="444"/>
        <v>0</v>
      </c>
      <c r="BM908" s="210"/>
      <c r="BN908" s="188">
        <f t="shared" si="445"/>
        <v>0</v>
      </c>
      <c r="BO908" s="189">
        <f t="shared" si="446"/>
        <v>0</v>
      </c>
      <c r="BP908" s="189">
        <f t="shared" si="447"/>
        <v>0</v>
      </c>
      <c r="BQ908" s="190">
        <f t="shared" si="448"/>
        <v>0</v>
      </c>
      <c r="BR908" s="210"/>
      <c r="BS908" s="188">
        <f t="shared" si="449"/>
        <v>0</v>
      </c>
      <c r="BT908" s="189">
        <f t="shared" si="450"/>
        <v>0</v>
      </c>
      <c r="BU908" s="189">
        <f t="shared" si="451"/>
        <v>0</v>
      </c>
      <c r="BV908" s="190">
        <f t="shared" si="452"/>
        <v>0</v>
      </c>
      <c r="BW908" s="210"/>
      <c r="BX908" s="188">
        <f t="shared" si="453"/>
        <v>0</v>
      </c>
      <c r="BY908" s="189">
        <f t="shared" si="454"/>
        <v>0</v>
      </c>
      <c r="BZ908" s="189">
        <f t="shared" si="455"/>
        <v>0</v>
      </c>
      <c r="CA908" s="190">
        <f t="shared" si="456"/>
        <v>0</v>
      </c>
      <c r="CB908" s="210"/>
      <c r="CC908" s="188">
        <f t="shared" si="457"/>
        <v>0</v>
      </c>
      <c r="CD908" s="189">
        <f t="shared" si="458"/>
        <v>0</v>
      </c>
      <c r="CE908" s="189">
        <f t="shared" si="459"/>
        <v>0</v>
      </c>
      <c r="CF908" s="190">
        <f t="shared" si="460"/>
        <v>0</v>
      </c>
      <c r="CG908" s="210"/>
      <c r="CH908" s="188">
        <f t="shared" si="461"/>
        <v>0</v>
      </c>
      <c r="CI908" s="189">
        <f t="shared" si="462"/>
        <v>0</v>
      </c>
      <c r="CJ908" s="189">
        <f t="shared" si="463"/>
        <v>0</v>
      </c>
      <c r="CK908" s="190">
        <f t="shared" si="464"/>
        <v>0</v>
      </c>
      <c r="CL908" s="210"/>
      <c r="CM908" s="188">
        <f t="shared" si="465"/>
        <v>0</v>
      </c>
      <c r="CN908" s="189">
        <f t="shared" si="466"/>
        <v>0</v>
      </c>
      <c r="CO908" s="189">
        <f t="shared" si="467"/>
        <v>0</v>
      </c>
      <c r="CP908" s="190">
        <f t="shared" si="468"/>
        <v>0</v>
      </c>
      <c r="CQ908" s="210"/>
      <c r="CR908" s="188">
        <f t="shared" si="469"/>
        <v>0</v>
      </c>
      <c r="CS908" s="189">
        <f t="shared" si="470"/>
        <v>0</v>
      </c>
      <c r="CT908" s="189">
        <f t="shared" si="471"/>
        <v>0</v>
      </c>
      <c r="CU908" s="190">
        <f t="shared" si="472"/>
        <v>0</v>
      </c>
      <c r="CV908" s="210"/>
      <c r="CW908" s="188">
        <f t="shared" si="473"/>
        <v>0</v>
      </c>
      <c r="CX908" s="189">
        <f t="shared" si="474"/>
        <v>0</v>
      </c>
      <c r="CY908" s="189">
        <f t="shared" si="475"/>
        <v>0</v>
      </c>
      <c r="CZ908" s="190">
        <f t="shared" si="476"/>
        <v>0</v>
      </c>
      <c r="DA908" s="210"/>
      <c r="DB908" s="188">
        <f t="shared" si="477"/>
        <v>0</v>
      </c>
      <c r="DC908" s="189">
        <f t="shared" si="478"/>
        <v>0</v>
      </c>
      <c r="DD908" s="189">
        <f t="shared" si="479"/>
        <v>0</v>
      </c>
      <c r="DE908" s="190">
        <f t="shared" si="480"/>
        <v>0</v>
      </c>
      <c r="DF908" s="210"/>
      <c r="DG908" s="188">
        <f t="shared" si="481"/>
        <v>0</v>
      </c>
      <c r="DH908" s="189">
        <f t="shared" si="482"/>
        <v>0</v>
      </c>
      <c r="DI908" s="189">
        <f t="shared" si="483"/>
        <v>0</v>
      </c>
      <c r="DJ908" s="190">
        <f t="shared" si="484"/>
        <v>0</v>
      </c>
      <c r="DK908" s="210"/>
      <c r="DL908" s="188">
        <f t="shared" si="485"/>
        <v>0</v>
      </c>
      <c r="DM908" s="189">
        <f t="shared" si="486"/>
        <v>0</v>
      </c>
      <c r="DN908" s="189">
        <f t="shared" si="487"/>
        <v>0</v>
      </c>
      <c r="DO908" s="190">
        <f t="shared" si="488"/>
        <v>0</v>
      </c>
      <c r="DP908" s="210"/>
      <c r="DQ908" s="188">
        <f t="shared" si="489"/>
        <v>0</v>
      </c>
      <c r="DR908" s="189">
        <f t="shared" si="490"/>
        <v>0</v>
      </c>
      <c r="DS908" s="189">
        <f t="shared" si="491"/>
        <v>0</v>
      </c>
      <c r="DT908" s="190">
        <f t="shared" si="492"/>
        <v>0</v>
      </c>
      <c r="DU908" s="210"/>
      <c r="DV908" s="192">
        <f t="shared" si="493"/>
        <v>0</v>
      </c>
      <c r="DW908" s="215">
        <f t="shared" si="494"/>
        <v>0</v>
      </c>
      <c r="DX908" s="216">
        <f t="shared" si="495"/>
        <v>0</v>
      </c>
      <c r="DY908" s="217">
        <f t="shared" si="496"/>
        <v>0</v>
      </c>
      <c r="EA908" s="192">
        <f t="shared" si="497"/>
        <v>0</v>
      </c>
      <c r="EB908" s="215">
        <f t="shared" si="498"/>
        <v>0</v>
      </c>
      <c r="EC908" s="216">
        <f t="shared" si="499"/>
        <v>0</v>
      </c>
      <c r="ED908" s="217">
        <f t="shared" si="500"/>
        <v>0</v>
      </c>
      <c r="EF908" s="192">
        <f t="shared" si="501"/>
        <v>0</v>
      </c>
      <c r="EG908" s="215">
        <f t="shared" si="502"/>
        <v>0</v>
      </c>
      <c r="EH908" s="216">
        <f t="shared" si="503"/>
        <v>0</v>
      </c>
      <c r="EI908" s="217">
        <f t="shared" si="504"/>
        <v>0</v>
      </c>
      <c r="EK908" s="197">
        <f t="shared" si="505"/>
        <v>0</v>
      </c>
      <c r="EL908" s="19" t="str">
        <f t="shared" si="506"/>
        <v/>
      </c>
      <c r="EM908" s="197">
        <f t="shared" si="507"/>
        <v>0</v>
      </c>
      <c r="EN908"/>
      <c r="EO908" s="197">
        <f t="shared" si="508"/>
        <v>0</v>
      </c>
      <c r="EP908" s="19" t="str">
        <f t="shared" si="509"/>
        <v/>
      </c>
      <c r="EQ908" s="197">
        <f t="shared" si="510"/>
        <v>0</v>
      </c>
      <c r="ES908" s="197">
        <f t="shared" si="511"/>
        <v>0</v>
      </c>
      <c r="ET908" s="19" t="str">
        <f t="shared" si="512"/>
        <v/>
      </c>
      <c r="EU908" s="197">
        <f t="shared" si="513"/>
        <v>0</v>
      </c>
    </row>
    <row r="909" spans="1:151" ht="15" customHeight="1" thickBot="1">
      <c r="A909" s="85"/>
      <c r="B909" s="87"/>
      <c r="C909" s="63" t="s">
        <v>63</v>
      </c>
      <c r="D909" s="354" t="str">
        <f t="shared" si="415"/>
        <v/>
      </c>
      <c r="E909" s="355"/>
      <c r="F909" s="355"/>
      <c r="G909" s="355"/>
      <c r="H909" s="355"/>
      <c r="I909" s="355"/>
      <c r="J909" s="355"/>
      <c r="K909" s="355"/>
      <c r="L909" s="356"/>
      <c r="M909" s="2" t="str">
        <f t="shared" si="416"/>
        <v/>
      </c>
      <c r="N909" s="2" t="str">
        <f t="shared" si="417"/>
        <v/>
      </c>
      <c r="O909" s="2" t="str">
        <f t="shared" si="418"/>
        <v/>
      </c>
      <c r="P909" s="2"/>
      <c r="Q909" s="2"/>
      <c r="R909" s="2"/>
      <c r="S909" s="2"/>
      <c r="T909" s="2"/>
      <c r="U909" s="2"/>
      <c r="V909" s="2"/>
      <c r="W909" s="2"/>
      <c r="X909" s="2"/>
      <c r="Y909" s="2"/>
      <c r="Z909" s="2"/>
      <c r="AA909" s="2"/>
      <c r="AB909" s="2"/>
      <c r="AC909" s="2"/>
      <c r="AD909" s="2"/>
      <c r="AG909" s="197">
        <f t="shared" si="419"/>
        <v>54</v>
      </c>
      <c r="AH909" s="210">
        <f t="shared" si="420"/>
        <v>0</v>
      </c>
      <c r="AJ909" s="188">
        <f t="shared" si="421"/>
        <v>0</v>
      </c>
      <c r="AK909" s="189">
        <f t="shared" si="422"/>
        <v>0</v>
      </c>
      <c r="AL909" s="189">
        <f t="shared" si="423"/>
        <v>0</v>
      </c>
      <c r="AM909" s="190">
        <f t="shared" si="424"/>
        <v>0</v>
      </c>
      <c r="AN909" s="210"/>
      <c r="AO909" s="188">
        <f t="shared" si="425"/>
        <v>0</v>
      </c>
      <c r="AP909" s="189">
        <f t="shared" si="426"/>
        <v>0</v>
      </c>
      <c r="AQ909" s="189">
        <f t="shared" si="427"/>
        <v>0</v>
      </c>
      <c r="AR909" s="190">
        <f t="shared" si="428"/>
        <v>0</v>
      </c>
      <c r="AT909" s="188">
        <f t="shared" si="429"/>
        <v>0</v>
      </c>
      <c r="AU909" s="189">
        <f t="shared" si="430"/>
        <v>0</v>
      </c>
      <c r="AV909" s="189">
        <f t="shared" si="431"/>
        <v>0</v>
      </c>
      <c r="AW909" s="190">
        <f t="shared" si="432"/>
        <v>0</v>
      </c>
      <c r="AY909" s="188">
        <f t="shared" si="433"/>
        <v>0</v>
      </c>
      <c r="AZ909" s="189">
        <f t="shared" si="434"/>
        <v>0</v>
      </c>
      <c r="BA909" s="189">
        <f t="shared" si="435"/>
        <v>0</v>
      </c>
      <c r="BB909" s="190">
        <f t="shared" si="436"/>
        <v>0</v>
      </c>
      <c r="BD909" s="188">
        <f t="shared" si="437"/>
        <v>0</v>
      </c>
      <c r="BE909" s="189">
        <f t="shared" si="438"/>
        <v>0</v>
      </c>
      <c r="BF909" s="189">
        <f t="shared" si="439"/>
        <v>0</v>
      </c>
      <c r="BG909" s="190">
        <f t="shared" si="440"/>
        <v>0</v>
      </c>
      <c r="BH909" s="210"/>
      <c r="BI909" s="188">
        <f t="shared" si="441"/>
        <v>0</v>
      </c>
      <c r="BJ909" s="189">
        <f t="shared" si="442"/>
        <v>0</v>
      </c>
      <c r="BK909" s="189">
        <f t="shared" si="443"/>
        <v>0</v>
      </c>
      <c r="BL909" s="190">
        <f t="shared" si="444"/>
        <v>0</v>
      </c>
      <c r="BM909" s="210"/>
      <c r="BN909" s="188">
        <f t="shared" si="445"/>
        <v>0</v>
      </c>
      <c r="BO909" s="189">
        <f t="shared" si="446"/>
        <v>0</v>
      </c>
      <c r="BP909" s="189">
        <f t="shared" si="447"/>
        <v>0</v>
      </c>
      <c r="BQ909" s="190">
        <f t="shared" si="448"/>
        <v>0</v>
      </c>
      <c r="BR909" s="210"/>
      <c r="BS909" s="188">
        <f t="shared" si="449"/>
        <v>0</v>
      </c>
      <c r="BT909" s="189">
        <f t="shared" si="450"/>
        <v>0</v>
      </c>
      <c r="BU909" s="189">
        <f t="shared" si="451"/>
        <v>0</v>
      </c>
      <c r="BV909" s="190">
        <f t="shared" si="452"/>
        <v>0</v>
      </c>
      <c r="BW909" s="210"/>
      <c r="BX909" s="188">
        <f t="shared" si="453"/>
        <v>0</v>
      </c>
      <c r="BY909" s="189">
        <f t="shared" si="454"/>
        <v>0</v>
      </c>
      <c r="BZ909" s="189">
        <f t="shared" si="455"/>
        <v>0</v>
      </c>
      <c r="CA909" s="190">
        <f t="shared" si="456"/>
        <v>0</v>
      </c>
      <c r="CB909" s="210"/>
      <c r="CC909" s="188">
        <f t="shared" si="457"/>
        <v>0</v>
      </c>
      <c r="CD909" s="189">
        <f t="shared" si="458"/>
        <v>0</v>
      </c>
      <c r="CE909" s="189">
        <f t="shared" si="459"/>
        <v>0</v>
      </c>
      <c r="CF909" s="190">
        <f t="shared" si="460"/>
        <v>0</v>
      </c>
      <c r="CG909" s="210"/>
      <c r="CH909" s="188">
        <f t="shared" si="461"/>
        <v>0</v>
      </c>
      <c r="CI909" s="189">
        <f t="shared" si="462"/>
        <v>0</v>
      </c>
      <c r="CJ909" s="189">
        <f t="shared" si="463"/>
        <v>0</v>
      </c>
      <c r="CK909" s="190">
        <f t="shared" si="464"/>
        <v>0</v>
      </c>
      <c r="CL909" s="210"/>
      <c r="CM909" s="188">
        <f t="shared" si="465"/>
        <v>0</v>
      </c>
      <c r="CN909" s="189">
        <f t="shared" si="466"/>
        <v>0</v>
      </c>
      <c r="CO909" s="189">
        <f t="shared" si="467"/>
        <v>0</v>
      </c>
      <c r="CP909" s="190">
        <f t="shared" si="468"/>
        <v>0</v>
      </c>
      <c r="CQ909" s="210"/>
      <c r="CR909" s="188">
        <f t="shared" si="469"/>
        <v>0</v>
      </c>
      <c r="CS909" s="189">
        <f t="shared" si="470"/>
        <v>0</v>
      </c>
      <c r="CT909" s="189">
        <f t="shared" si="471"/>
        <v>0</v>
      </c>
      <c r="CU909" s="190">
        <f t="shared" si="472"/>
        <v>0</v>
      </c>
      <c r="CV909" s="210"/>
      <c r="CW909" s="188">
        <f t="shared" si="473"/>
        <v>0</v>
      </c>
      <c r="CX909" s="189">
        <f t="shared" si="474"/>
        <v>0</v>
      </c>
      <c r="CY909" s="189">
        <f t="shared" si="475"/>
        <v>0</v>
      </c>
      <c r="CZ909" s="190">
        <f t="shared" si="476"/>
        <v>0</v>
      </c>
      <c r="DA909" s="210"/>
      <c r="DB909" s="188">
        <f t="shared" si="477"/>
        <v>0</v>
      </c>
      <c r="DC909" s="189">
        <f t="shared" si="478"/>
        <v>0</v>
      </c>
      <c r="DD909" s="189">
        <f t="shared" si="479"/>
        <v>0</v>
      </c>
      <c r="DE909" s="190">
        <f t="shared" si="480"/>
        <v>0</v>
      </c>
      <c r="DF909" s="210"/>
      <c r="DG909" s="188">
        <f t="shared" si="481"/>
        <v>0</v>
      </c>
      <c r="DH909" s="189">
        <f t="shared" si="482"/>
        <v>0</v>
      </c>
      <c r="DI909" s="189">
        <f t="shared" si="483"/>
        <v>0</v>
      </c>
      <c r="DJ909" s="190">
        <f t="shared" si="484"/>
        <v>0</v>
      </c>
      <c r="DK909" s="210"/>
      <c r="DL909" s="188">
        <f t="shared" si="485"/>
        <v>0</v>
      </c>
      <c r="DM909" s="189">
        <f t="shared" si="486"/>
        <v>0</v>
      </c>
      <c r="DN909" s="189">
        <f t="shared" si="487"/>
        <v>0</v>
      </c>
      <c r="DO909" s="190">
        <f t="shared" si="488"/>
        <v>0</v>
      </c>
      <c r="DP909" s="210"/>
      <c r="DQ909" s="188">
        <f t="shared" si="489"/>
        <v>0</v>
      </c>
      <c r="DR909" s="189">
        <f t="shared" si="490"/>
        <v>0</v>
      </c>
      <c r="DS909" s="189">
        <f t="shared" si="491"/>
        <v>0</v>
      </c>
      <c r="DT909" s="190">
        <f t="shared" si="492"/>
        <v>0</v>
      </c>
      <c r="DU909" s="210"/>
      <c r="DV909" s="192">
        <f t="shared" si="493"/>
        <v>0</v>
      </c>
      <c r="DW909" s="215">
        <f t="shared" si="494"/>
        <v>0</v>
      </c>
      <c r="DX909" s="216">
        <f t="shared" si="495"/>
        <v>0</v>
      </c>
      <c r="DY909" s="217">
        <f t="shared" si="496"/>
        <v>0</v>
      </c>
      <c r="EA909" s="192">
        <f t="shared" si="497"/>
        <v>0</v>
      </c>
      <c r="EB909" s="215">
        <f t="shared" si="498"/>
        <v>0</v>
      </c>
      <c r="EC909" s="216">
        <f t="shared" si="499"/>
        <v>0</v>
      </c>
      <c r="ED909" s="217">
        <f t="shared" si="500"/>
        <v>0</v>
      </c>
      <c r="EF909" s="192">
        <f t="shared" si="501"/>
        <v>0</v>
      </c>
      <c r="EG909" s="215">
        <f t="shared" si="502"/>
        <v>0</v>
      </c>
      <c r="EH909" s="216">
        <f t="shared" si="503"/>
        <v>0</v>
      </c>
      <c r="EI909" s="217">
        <f t="shared" si="504"/>
        <v>0</v>
      </c>
      <c r="EK909" s="197">
        <f t="shared" si="505"/>
        <v>0</v>
      </c>
      <c r="EL909" s="19" t="str">
        <f t="shared" si="506"/>
        <v/>
      </c>
      <c r="EM909" s="197">
        <f t="shared" si="507"/>
        <v>0</v>
      </c>
      <c r="EN909"/>
      <c r="EO909" s="197">
        <f t="shared" si="508"/>
        <v>0</v>
      </c>
      <c r="EP909" s="19" t="str">
        <f t="shared" si="509"/>
        <v/>
      </c>
      <c r="EQ909" s="197">
        <f t="shared" si="510"/>
        <v>0</v>
      </c>
      <c r="ES909" s="197">
        <f t="shared" si="511"/>
        <v>0</v>
      </c>
      <c r="ET909" s="19" t="str">
        <f t="shared" si="512"/>
        <v/>
      </c>
      <c r="EU909" s="197">
        <f t="shared" si="513"/>
        <v>0</v>
      </c>
    </row>
    <row r="910" spans="1:151" ht="15" customHeight="1" thickBot="1">
      <c r="A910" s="85"/>
      <c r="B910" s="87"/>
      <c r="C910" s="63" t="s">
        <v>64</v>
      </c>
      <c r="D910" s="354" t="str">
        <f t="shared" si="415"/>
        <v/>
      </c>
      <c r="E910" s="355"/>
      <c r="F910" s="355"/>
      <c r="G910" s="355"/>
      <c r="H910" s="355"/>
      <c r="I910" s="355"/>
      <c r="J910" s="355"/>
      <c r="K910" s="355"/>
      <c r="L910" s="356"/>
      <c r="M910" s="2" t="str">
        <f t="shared" si="416"/>
        <v/>
      </c>
      <c r="N910" s="2" t="str">
        <f t="shared" si="417"/>
        <v/>
      </c>
      <c r="O910" s="2" t="str">
        <f t="shared" si="418"/>
        <v/>
      </c>
      <c r="P910" s="2"/>
      <c r="Q910" s="2"/>
      <c r="R910" s="2"/>
      <c r="S910" s="2"/>
      <c r="T910" s="2"/>
      <c r="U910" s="2"/>
      <c r="V910" s="2"/>
      <c r="W910" s="2"/>
      <c r="X910" s="2"/>
      <c r="Y910" s="2"/>
      <c r="Z910" s="2"/>
      <c r="AA910" s="2"/>
      <c r="AB910" s="2"/>
      <c r="AC910" s="2"/>
      <c r="AD910" s="2"/>
      <c r="AG910" s="197">
        <f t="shared" si="419"/>
        <v>54</v>
      </c>
      <c r="AH910" s="210">
        <f t="shared" si="420"/>
        <v>0</v>
      </c>
      <c r="AJ910" s="188">
        <f t="shared" si="421"/>
        <v>0</v>
      </c>
      <c r="AK910" s="189">
        <f t="shared" si="422"/>
        <v>0</v>
      </c>
      <c r="AL910" s="189">
        <f t="shared" si="423"/>
        <v>0</v>
      </c>
      <c r="AM910" s="190">
        <f t="shared" si="424"/>
        <v>0</v>
      </c>
      <c r="AN910" s="210"/>
      <c r="AO910" s="188">
        <f t="shared" si="425"/>
        <v>0</v>
      </c>
      <c r="AP910" s="189">
        <f t="shared" si="426"/>
        <v>0</v>
      </c>
      <c r="AQ910" s="189">
        <f t="shared" si="427"/>
        <v>0</v>
      </c>
      <c r="AR910" s="190">
        <f t="shared" si="428"/>
        <v>0</v>
      </c>
      <c r="AT910" s="188">
        <f t="shared" si="429"/>
        <v>0</v>
      </c>
      <c r="AU910" s="189">
        <f t="shared" si="430"/>
        <v>0</v>
      </c>
      <c r="AV910" s="189">
        <f t="shared" si="431"/>
        <v>0</v>
      </c>
      <c r="AW910" s="190">
        <f t="shared" si="432"/>
        <v>0</v>
      </c>
      <c r="AY910" s="188">
        <f t="shared" si="433"/>
        <v>0</v>
      </c>
      <c r="AZ910" s="189">
        <f t="shared" si="434"/>
        <v>0</v>
      </c>
      <c r="BA910" s="189">
        <f t="shared" si="435"/>
        <v>0</v>
      </c>
      <c r="BB910" s="190">
        <f t="shared" si="436"/>
        <v>0</v>
      </c>
      <c r="BD910" s="188">
        <f t="shared" si="437"/>
        <v>0</v>
      </c>
      <c r="BE910" s="189">
        <f t="shared" si="438"/>
        <v>0</v>
      </c>
      <c r="BF910" s="189">
        <f t="shared" si="439"/>
        <v>0</v>
      </c>
      <c r="BG910" s="190">
        <f t="shared" si="440"/>
        <v>0</v>
      </c>
      <c r="BH910" s="210"/>
      <c r="BI910" s="188">
        <f t="shared" si="441"/>
        <v>0</v>
      </c>
      <c r="BJ910" s="189">
        <f t="shared" si="442"/>
        <v>0</v>
      </c>
      <c r="BK910" s="189">
        <f t="shared" si="443"/>
        <v>0</v>
      </c>
      <c r="BL910" s="190">
        <f t="shared" si="444"/>
        <v>0</v>
      </c>
      <c r="BM910" s="210"/>
      <c r="BN910" s="188">
        <f t="shared" si="445"/>
        <v>0</v>
      </c>
      <c r="BO910" s="189">
        <f t="shared" si="446"/>
        <v>0</v>
      </c>
      <c r="BP910" s="189">
        <f t="shared" si="447"/>
        <v>0</v>
      </c>
      <c r="BQ910" s="190">
        <f t="shared" si="448"/>
        <v>0</v>
      </c>
      <c r="BR910" s="210"/>
      <c r="BS910" s="188">
        <f t="shared" si="449"/>
        <v>0</v>
      </c>
      <c r="BT910" s="189">
        <f t="shared" si="450"/>
        <v>0</v>
      </c>
      <c r="BU910" s="189">
        <f t="shared" si="451"/>
        <v>0</v>
      </c>
      <c r="BV910" s="190">
        <f t="shared" si="452"/>
        <v>0</v>
      </c>
      <c r="BW910" s="210"/>
      <c r="BX910" s="188">
        <f t="shared" si="453"/>
        <v>0</v>
      </c>
      <c r="BY910" s="189">
        <f t="shared" si="454"/>
        <v>0</v>
      </c>
      <c r="BZ910" s="189">
        <f t="shared" si="455"/>
        <v>0</v>
      </c>
      <c r="CA910" s="190">
        <f t="shared" si="456"/>
        <v>0</v>
      </c>
      <c r="CB910" s="210"/>
      <c r="CC910" s="188">
        <f t="shared" si="457"/>
        <v>0</v>
      </c>
      <c r="CD910" s="189">
        <f t="shared" si="458"/>
        <v>0</v>
      </c>
      <c r="CE910" s="189">
        <f t="shared" si="459"/>
        <v>0</v>
      </c>
      <c r="CF910" s="190">
        <f t="shared" si="460"/>
        <v>0</v>
      </c>
      <c r="CG910" s="210"/>
      <c r="CH910" s="188">
        <f t="shared" si="461"/>
        <v>0</v>
      </c>
      <c r="CI910" s="189">
        <f t="shared" si="462"/>
        <v>0</v>
      </c>
      <c r="CJ910" s="189">
        <f t="shared" si="463"/>
        <v>0</v>
      </c>
      <c r="CK910" s="190">
        <f t="shared" si="464"/>
        <v>0</v>
      </c>
      <c r="CL910" s="210"/>
      <c r="CM910" s="188">
        <f t="shared" si="465"/>
        <v>0</v>
      </c>
      <c r="CN910" s="189">
        <f t="shared" si="466"/>
        <v>0</v>
      </c>
      <c r="CO910" s="189">
        <f t="shared" si="467"/>
        <v>0</v>
      </c>
      <c r="CP910" s="190">
        <f t="shared" si="468"/>
        <v>0</v>
      </c>
      <c r="CQ910" s="210"/>
      <c r="CR910" s="188">
        <f t="shared" si="469"/>
        <v>0</v>
      </c>
      <c r="CS910" s="189">
        <f t="shared" si="470"/>
        <v>0</v>
      </c>
      <c r="CT910" s="189">
        <f t="shared" si="471"/>
        <v>0</v>
      </c>
      <c r="CU910" s="190">
        <f t="shared" si="472"/>
        <v>0</v>
      </c>
      <c r="CV910" s="210"/>
      <c r="CW910" s="188">
        <f t="shared" si="473"/>
        <v>0</v>
      </c>
      <c r="CX910" s="189">
        <f t="shared" si="474"/>
        <v>0</v>
      </c>
      <c r="CY910" s="189">
        <f t="shared" si="475"/>
        <v>0</v>
      </c>
      <c r="CZ910" s="190">
        <f t="shared" si="476"/>
        <v>0</v>
      </c>
      <c r="DA910" s="210"/>
      <c r="DB910" s="188">
        <f t="shared" si="477"/>
        <v>0</v>
      </c>
      <c r="DC910" s="189">
        <f t="shared" si="478"/>
        <v>0</v>
      </c>
      <c r="DD910" s="189">
        <f t="shared" si="479"/>
        <v>0</v>
      </c>
      <c r="DE910" s="190">
        <f t="shared" si="480"/>
        <v>0</v>
      </c>
      <c r="DF910" s="210"/>
      <c r="DG910" s="188">
        <f t="shared" si="481"/>
        <v>0</v>
      </c>
      <c r="DH910" s="189">
        <f t="shared" si="482"/>
        <v>0</v>
      </c>
      <c r="DI910" s="189">
        <f t="shared" si="483"/>
        <v>0</v>
      </c>
      <c r="DJ910" s="190">
        <f t="shared" si="484"/>
        <v>0</v>
      </c>
      <c r="DK910" s="210"/>
      <c r="DL910" s="188">
        <f t="shared" si="485"/>
        <v>0</v>
      </c>
      <c r="DM910" s="189">
        <f t="shared" si="486"/>
        <v>0</v>
      </c>
      <c r="DN910" s="189">
        <f t="shared" si="487"/>
        <v>0</v>
      </c>
      <c r="DO910" s="190">
        <f t="shared" si="488"/>
        <v>0</v>
      </c>
      <c r="DP910" s="210"/>
      <c r="DQ910" s="188">
        <f t="shared" si="489"/>
        <v>0</v>
      </c>
      <c r="DR910" s="189">
        <f t="shared" si="490"/>
        <v>0</v>
      </c>
      <c r="DS910" s="189">
        <f t="shared" si="491"/>
        <v>0</v>
      </c>
      <c r="DT910" s="190">
        <f t="shared" si="492"/>
        <v>0</v>
      </c>
      <c r="DU910" s="210"/>
      <c r="DV910" s="192">
        <f t="shared" si="493"/>
        <v>0</v>
      </c>
      <c r="DW910" s="215">
        <f t="shared" si="494"/>
        <v>0</v>
      </c>
      <c r="DX910" s="216">
        <f t="shared" si="495"/>
        <v>0</v>
      </c>
      <c r="DY910" s="217">
        <f t="shared" si="496"/>
        <v>0</v>
      </c>
      <c r="EA910" s="192">
        <f t="shared" si="497"/>
        <v>0</v>
      </c>
      <c r="EB910" s="215">
        <f t="shared" si="498"/>
        <v>0</v>
      </c>
      <c r="EC910" s="216">
        <f t="shared" si="499"/>
        <v>0</v>
      </c>
      <c r="ED910" s="217">
        <f t="shared" si="500"/>
        <v>0</v>
      </c>
      <c r="EF910" s="192">
        <f t="shared" si="501"/>
        <v>0</v>
      </c>
      <c r="EG910" s="215">
        <f t="shared" si="502"/>
        <v>0</v>
      </c>
      <c r="EH910" s="216">
        <f t="shared" si="503"/>
        <v>0</v>
      </c>
      <c r="EI910" s="217">
        <f t="shared" si="504"/>
        <v>0</v>
      </c>
      <c r="EK910" s="197">
        <f t="shared" si="505"/>
        <v>0</v>
      </c>
      <c r="EL910" s="19" t="str">
        <f t="shared" si="506"/>
        <v/>
      </c>
      <c r="EM910" s="197">
        <f t="shared" si="507"/>
        <v>0</v>
      </c>
      <c r="EN910"/>
      <c r="EO910" s="197">
        <f t="shared" si="508"/>
        <v>0</v>
      </c>
      <c r="EP910" s="19" t="str">
        <f t="shared" si="509"/>
        <v/>
      </c>
      <c r="EQ910" s="197">
        <f t="shared" si="510"/>
        <v>0</v>
      </c>
      <c r="ES910" s="197">
        <f t="shared" si="511"/>
        <v>0</v>
      </c>
      <c r="ET910" s="19" t="str">
        <f t="shared" si="512"/>
        <v/>
      </c>
      <c r="EU910" s="197">
        <f t="shared" si="513"/>
        <v>0</v>
      </c>
    </row>
    <row r="911" spans="1:151" ht="15" customHeight="1" thickBot="1">
      <c r="A911" s="85"/>
      <c r="B911" s="87"/>
      <c r="C911" s="63" t="s">
        <v>65</v>
      </c>
      <c r="D911" s="354" t="str">
        <f t="shared" si="415"/>
        <v/>
      </c>
      <c r="E911" s="355"/>
      <c r="F911" s="355"/>
      <c r="G911" s="355"/>
      <c r="H911" s="355"/>
      <c r="I911" s="355"/>
      <c r="J911" s="355"/>
      <c r="K911" s="355"/>
      <c r="L911" s="356"/>
      <c r="M911" s="2" t="str">
        <f t="shared" si="416"/>
        <v/>
      </c>
      <c r="N911" s="2" t="str">
        <f t="shared" si="417"/>
        <v/>
      </c>
      <c r="O911" s="2" t="str">
        <f t="shared" si="418"/>
        <v/>
      </c>
      <c r="P911" s="2"/>
      <c r="Q911" s="2"/>
      <c r="R911" s="2"/>
      <c r="S911" s="2"/>
      <c r="T911" s="2"/>
      <c r="U911" s="2"/>
      <c r="V911" s="2"/>
      <c r="W911" s="2"/>
      <c r="X911" s="2"/>
      <c r="Y911" s="2"/>
      <c r="Z911" s="2"/>
      <c r="AA911" s="2"/>
      <c r="AB911" s="2"/>
      <c r="AC911" s="2"/>
      <c r="AD911" s="2"/>
      <c r="AG911" s="197">
        <f t="shared" si="419"/>
        <v>54</v>
      </c>
      <c r="AH911" s="210">
        <f t="shared" si="420"/>
        <v>0</v>
      </c>
      <c r="AJ911" s="188">
        <f t="shared" si="421"/>
        <v>0</v>
      </c>
      <c r="AK911" s="189">
        <f t="shared" si="422"/>
        <v>0</v>
      </c>
      <c r="AL911" s="189">
        <f t="shared" si="423"/>
        <v>0</v>
      </c>
      <c r="AM911" s="190">
        <f t="shared" si="424"/>
        <v>0</v>
      </c>
      <c r="AN911" s="210"/>
      <c r="AO911" s="188">
        <f t="shared" si="425"/>
        <v>0</v>
      </c>
      <c r="AP911" s="189">
        <f t="shared" si="426"/>
        <v>0</v>
      </c>
      <c r="AQ911" s="189">
        <f t="shared" si="427"/>
        <v>0</v>
      </c>
      <c r="AR911" s="190">
        <f t="shared" si="428"/>
        <v>0</v>
      </c>
      <c r="AT911" s="188">
        <f t="shared" si="429"/>
        <v>0</v>
      </c>
      <c r="AU911" s="189">
        <f t="shared" si="430"/>
        <v>0</v>
      </c>
      <c r="AV911" s="189">
        <f t="shared" si="431"/>
        <v>0</v>
      </c>
      <c r="AW911" s="190">
        <f t="shared" si="432"/>
        <v>0</v>
      </c>
      <c r="AY911" s="188">
        <f t="shared" si="433"/>
        <v>0</v>
      </c>
      <c r="AZ911" s="189">
        <f t="shared" si="434"/>
        <v>0</v>
      </c>
      <c r="BA911" s="189">
        <f t="shared" si="435"/>
        <v>0</v>
      </c>
      <c r="BB911" s="190">
        <f t="shared" si="436"/>
        <v>0</v>
      </c>
      <c r="BD911" s="188">
        <f t="shared" si="437"/>
        <v>0</v>
      </c>
      <c r="BE911" s="189">
        <f t="shared" si="438"/>
        <v>0</v>
      </c>
      <c r="BF911" s="189">
        <f t="shared" si="439"/>
        <v>0</v>
      </c>
      <c r="BG911" s="190">
        <f t="shared" si="440"/>
        <v>0</v>
      </c>
      <c r="BH911" s="210"/>
      <c r="BI911" s="188">
        <f t="shared" si="441"/>
        <v>0</v>
      </c>
      <c r="BJ911" s="189">
        <f t="shared" si="442"/>
        <v>0</v>
      </c>
      <c r="BK911" s="189">
        <f t="shared" si="443"/>
        <v>0</v>
      </c>
      <c r="BL911" s="190">
        <f t="shared" si="444"/>
        <v>0</v>
      </c>
      <c r="BM911" s="210"/>
      <c r="BN911" s="188">
        <f t="shared" si="445"/>
        <v>0</v>
      </c>
      <c r="BO911" s="189">
        <f t="shared" si="446"/>
        <v>0</v>
      </c>
      <c r="BP911" s="189">
        <f t="shared" si="447"/>
        <v>0</v>
      </c>
      <c r="BQ911" s="190">
        <f t="shared" si="448"/>
        <v>0</v>
      </c>
      <c r="BR911" s="210"/>
      <c r="BS911" s="188">
        <f t="shared" si="449"/>
        <v>0</v>
      </c>
      <c r="BT911" s="189">
        <f t="shared" si="450"/>
        <v>0</v>
      </c>
      <c r="BU911" s="189">
        <f t="shared" si="451"/>
        <v>0</v>
      </c>
      <c r="BV911" s="190">
        <f t="shared" si="452"/>
        <v>0</v>
      </c>
      <c r="BW911" s="210"/>
      <c r="BX911" s="188">
        <f t="shared" si="453"/>
        <v>0</v>
      </c>
      <c r="BY911" s="189">
        <f t="shared" si="454"/>
        <v>0</v>
      </c>
      <c r="BZ911" s="189">
        <f t="shared" si="455"/>
        <v>0</v>
      </c>
      <c r="CA911" s="190">
        <f t="shared" si="456"/>
        <v>0</v>
      </c>
      <c r="CB911" s="210"/>
      <c r="CC911" s="188">
        <f t="shared" si="457"/>
        <v>0</v>
      </c>
      <c r="CD911" s="189">
        <f t="shared" si="458"/>
        <v>0</v>
      </c>
      <c r="CE911" s="189">
        <f t="shared" si="459"/>
        <v>0</v>
      </c>
      <c r="CF911" s="190">
        <f t="shared" si="460"/>
        <v>0</v>
      </c>
      <c r="CG911" s="210"/>
      <c r="CH911" s="188">
        <f t="shared" si="461"/>
        <v>0</v>
      </c>
      <c r="CI911" s="189">
        <f t="shared" si="462"/>
        <v>0</v>
      </c>
      <c r="CJ911" s="189">
        <f t="shared" si="463"/>
        <v>0</v>
      </c>
      <c r="CK911" s="190">
        <f t="shared" si="464"/>
        <v>0</v>
      </c>
      <c r="CL911" s="210"/>
      <c r="CM911" s="188">
        <f t="shared" si="465"/>
        <v>0</v>
      </c>
      <c r="CN911" s="189">
        <f t="shared" si="466"/>
        <v>0</v>
      </c>
      <c r="CO911" s="189">
        <f t="shared" si="467"/>
        <v>0</v>
      </c>
      <c r="CP911" s="190">
        <f t="shared" si="468"/>
        <v>0</v>
      </c>
      <c r="CQ911" s="210"/>
      <c r="CR911" s="188">
        <f t="shared" si="469"/>
        <v>0</v>
      </c>
      <c r="CS911" s="189">
        <f t="shared" si="470"/>
        <v>0</v>
      </c>
      <c r="CT911" s="189">
        <f t="shared" si="471"/>
        <v>0</v>
      </c>
      <c r="CU911" s="190">
        <f t="shared" si="472"/>
        <v>0</v>
      </c>
      <c r="CV911" s="210"/>
      <c r="CW911" s="188">
        <f t="shared" si="473"/>
        <v>0</v>
      </c>
      <c r="CX911" s="189">
        <f t="shared" si="474"/>
        <v>0</v>
      </c>
      <c r="CY911" s="189">
        <f t="shared" si="475"/>
        <v>0</v>
      </c>
      <c r="CZ911" s="190">
        <f t="shared" si="476"/>
        <v>0</v>
      </c>
      <c r="DA911" s="210"/>
      <c r="DB911" s="188">
        <f t="shared" si="477"/>
        <v>0</v>
      </c>
      <c r="DC911" s="189">
        <f t="shared" si="478"/>
        <v>0</v>
      </c>
      <c r="DD911" s="189">
        <f t="shared" si="479"/>
        <v>0</v>
      </c>
      <c r="DE911" s="190">
        <f t="shared" si="480"/>
        <v>0</v>
      </c>
      <c r="DF911" s="210"/>
      <c r="DG911" s="188">
        <f t="shared" si="481"/>
        <v>0</v>
      </c>
      <c r="DH911" s="189">
        <f t="shared" si="482"/>
        <v>0</v>
      </c>
      <c r="DI911" s="189">
        <f t="shared" si="483"/>
        <v>0</v>
      </c>
      <c r="DJ911" s="190">
        <f t="shared" si="484"/>
        <v>0</v>
      </c>
      <c r="DK911" s="210"/>
      <c r="DL911" s="188">
        <f t="shared" si="485"/>
        <v>0</v>
      </c>
      <c r="DM911" s="189">
        <f t="shared" si="486"/>
        <v>0</v>
      </c>
      <c r="DN911" s="189">
        <f t="shared" si="487"/>
        <v>0</v>
      </c>
      <c r="DO911" s="190">
        <f t="shared" si="488"/>
        <v>0</v>
      </c>
      <c r="DP911" s="210"/>
      <c r="DQ911" s="188">
        <f t="shared" si="489"/>
        <v>0</v>
      </c>
      <c r="DR911" s="189">
        <f t="shared" si="490"/>
        <v>0</v>
      </c>
      <c r="DS911" s="189">
        <f t="shared" si="491"/>
        <v>0</v>
      </c>
      <c r="DT911" s="190">
        <f t="shared" si="492"/>
        <v>0</v>
      </c>
      <c r="DU911" s="210"/>
      <c r="DV911" s="192">
        <f t="shared" si="493"/>
        <v>0</v>
      </c>
      <c r="DW911" s="215">
        <f t="shared" si="494"/>
        <v>0</v>
      </c>
      <c r="DX911" s="216">
        <f t="shared" si="495"/>
        <v>0</v>
      </c>
      <c r="DY911" s="217">
        <f t="shared" si="496"/>
        <v>0</v>
      </c>
      <c r="EA911" s="192">
        <f t="shared" si="497"/>
        <v>0</v>
      </c>
      <c r="EB911" s="215">
        <f t="shared" si="498"/>
        <v>0</v>
      </c>
      <c r="EC911" s="216">
        <f t="shared" si="499"/>
        <v>0</v>
      </c>
      <c r="ED911" s="217">
        <f t="shared" si="500"/>
        <v>0</v>
      </c>
      <c r="EF911" s="192">
        <f t="shared" si="501"/>
        <v>0</v>
      </c>
      <c r="EG911" s="215">
        <f t="shared" si="502"/>
        <v>0</v>
      </c>
      <c r="EH911" s="216">
        <f t="shared" si="503"/>
        <v>0</v>
      </c>
      <c r="EI911" s="217">
        <f t="shared" si="504"/>
        <v>0</v>
      </c>
      <c r="EK911" s="197">
        <f t="shared" si="505"/>
        <v>0</v>
      </c>
      <c r="EL911" s="19" t="str">
        <f t="shared" si="506"/>
        <v/>
      </c>
      <c r="EM911" s="197">
        <f t="shared" si="507"/>
        <v>0</v>
      </c>
      <c r="EN911"/>
      <c r="EO911" s="197">
        <f t="shared" si="508"/>
        <v>0</v>
      </c>
      <c r="EP911" s="19" t="str">
        <f t="shared" si="509"/>
        <v/>
      </c>
      <c r="EQ911" s="197">
        <f t="shared" si="510"/>
        <v>0</v>
      </c>
      <c r="ES911" s="197">
        <f t="shared" si="511"/>
        <v>0</v>
      </c>
      <c r="ET911" s="19" t="str">
        <f t="shared" si="512"/>
        <v/>
      </c>
      <c r="EU911" s="197">
        <f t="shared" si="513"/>
        <v>0</v>
      </c>
    </row>
    <row r="912" spans="1:151" ht="15" customHeight="1" thickBot="1">
      <c r="A912" s="85"/>
      <c r="B912" s="87"/>
      <c r="C912" s="63" t="s">
        <v>66</v>
      </c>
      <c r="D912" s="354" t="str">
        <f t="shared" si="415"/>
        <v/>
      </c>
      <c r="E912" s="355"/>
      <c r="F912" s="355"/>
      <c r="G912" s="355"/>
      <c r="H912" s="355"/>
      <c r="I912" s="355"/>
      <c r="J912" s="355"/>
      <c r="K912" s="355"/>
      <c r="L912" s="356"/>
      <c r="M912" s="2" t="str">
        <f t="shared" si="416"/>
        <v/>
      </c>
      <c r="N912" s="2" t="str">
        <f t="shared" si="417"/>
        <v/>
      </c>
      <c r="O912" s="2" t="str">
        <f t="shared" si="418"/>
        <v/>
      </c>
      <c r="P912" s="2"/>
      <c r="Q912" s="2"/>
      <c r="R912" s="2"/>
      <c r="S912" s="2"/>
      <c r="T912" s="2"/>
      <c r="U912" s="2"/>
      <c r="V912" s="2"/>
      <c r="W912" s="2"/>
      <c r="X912" s="2"/>
      <c r="Y912" s="2"/>
      <c r="Z912" s="2"/>
      <c r="AA912" s="2"/>
      <c r="AB912" s="2"/>
      <c r="AC912" s="2"/>
      <c r="AD912" s="2"/>
      <c r="AG912" s="197">
        <f t="shared" si="419"/>
        <v>54</v>
      </c>
      <c r="AH912" s="210">
        <f t="shared" si="420"/>
        <v>0</v>
      </c>
      <c r="AJ912" s="188">
        <f t="shared" si="421"/>
        <v>0</v>
      </c>
      <c r="AK912" s="189">
        <f t="shared" si="422"/>
        <v>0</v>
      </c>
      <c r="AL912" s="189">
        <f t="shared" si="423"/>
        <v>0</v>
      </c>
      <c r="AM912" s="190">
        <f t="shared" si="424"/>
        <v>0</v>
      </c>
      <c r="AN912" s="210"/>
      <c r="AO912" s="188">
        <f t="shared" si="425"/>
        <v>0</v>
      </c>
      <c r="AP912" s="189">
        <f t="shared" si="426"/>
        <v>0</v>
      </c>
      <c r="AQ912" s="189">
        <f t="shared" si="427"/>
        <v>0</v>
      </c>
      <c r="AR912" s="190">
        <f t="shared" si="428"/>
        <v>0</v>
      </c>
      <c r="AT912" s="188">
        <f t="shared" si="429"/>
        <v>0</v>
      </c>
      <c r="AU912" s="189">
        <f t="shared" si="430"/>
        <v>0</v>
      </c>
      <c r="AV912" s="189">
        <f t="shared" si="431"/>
        <v>0</v>
      </c>
      <c r="AW912" s="190">
        <f t="shared" si="432"/>
        <v>0</v>
      </c>
      <c r="AY912" s="188">
        <f t="shared" si="433"/>
        <v>0</v>
      </c>
      <c r="AZ912" s="189">
        <f t="shared" si="434"/>
        <v>0</v>
      </c>
      <c r="BA912" s="189">
        <f t="shared" si="435"/>
        <v>0</v>
      </c>
      <c r="BB912" s="190">
        <f t="shared" si="436"/>
        <v>0</v>
      </c>
      <c r="BD912" s="188">
        <f t="shared" si="437"/>
        <v>0</v>
      </c>
      <c r="BE912" s="189">
        <f t="shared" si="438"/>
        <v>0</v>
      </c>
      <c r="BF912" s="189">
        <f t="shared" si="439"/>
        <v>0</v>
      </c>
      <c r="BG912" s="190">
        <f t="shared" si="440"/>
        <v>0</v>
      </c>
      <c r="BH912" s="210"/>
      <c r="BI912" s="188">
        <f t="shared" si="441"/>
        <v>0</v>
      </c>
      <c r="BJ912" s="189">
        <f t="shared" si="442"/>
        <v>0</v>
      </c>
      <c r="BK912" s="189">
        <f t="shared" si="443"/>
        <v>0</v>
      </c>
      <c r="BL912" s="190">
        <f t="shared" si="444"/>
        <v>0</v>
      </c>
      <c r="BM912" s="210"/>
      <c r="BN912" s="188">
        <f t="shared" si="445"/>
        <v>0</v>
      </c>
      <c r="BO912" s="189">
        <f t="shared" si="446"/>
        <v>0</v>
      </c>
      <c r="BP912" s="189">
        <f t="shared" si="447"/>
        <v>0</v>
      </c>
      <c r="BQ912" s="190">
        <f t="shared" si="448"/>
        <v>0</v>
      </c>
      <c r="BR912" s="210"/>
      <c r="BS912" s="188">
        <f t="shared" si="449"/>
        <v>0</v>
      </c>
      <c r="BT912" s="189">
        <f t="shared" si="450"/>
        <v>0</v>
      </c>
      <c r="BU912" s="189">
        <f t="shared" si="451"/>
        <v>0</v>
      </c>
      <c r="BV912" s="190">
        <f t="shared" si="452"/>
        <v>0</v>
      </c>
      <c r="BW912" s="210"/>
      <c r="BX912" s="188">
        <f t="shared" si="453"/>
        <v>0</v>
      </c>
      <c r="BY912" s="189">
        <f t="shared" si="454"/>
        <v>0</v>
      </c>
      <c r="BZ912" s="189">
        <f t="shared" si="455"/>
        <v>0</v>
      </c>
      <c r="CA912" s="190">
        <f t="shared" si="456"/>
        <v>0</v>
      </c>
      <c r="CB912" s="210"/>
      <c r="CC912" s="188">
        <f t="shared" si="457"/>
        <v>0</v>
      </c>
      <c r="CD912" s="189">
        <f t="shared" si="458"/>
        <v>0</v>
      </c>
      <c r="CE912" s="189">
        <f t="shared" si="459"/>
        <v>0</v>
      </c>
      <c r="CF912" s="190">
        <f t="shared" si="460"/>
        <v>0</v>
      </c>
      <c r="CG912" s="210"/>
      <c r="CH912" s="188">
        <f t="shared" si="461"/>
        <v>0</v>
      </c>
      <c r="CI912" s="189">
        <f t="shared" si="462"/>
        <v>0</v>
      </c>
      <c r="CJ912" s="189">
        <f t="shared" si="463"/>
        <v>0</v>
      </c>
      <c r="CK912" s="190">
        <f t="shared" si="464"/>
        <v>0</v>
      </c>
      <c r="CL912" s="210"/>
      <c r="CM912" s="188">
        <f t="shared" si="465"/>
        <v>0</v>
      </c>
      <c r="CN912" s="189">
        <f t="shared" si="466"/>
        <v>0</v>
      </c>
      <c r="CO912" s="189">
        <f t="shared" si="467"/>
        <v>0</v>
      </c>
      <c r="CP912" s="190">
        <f t="shared" si="468"/>
        <v>0</v>
      </c>
      <c r="CQ912" s="210"/>
      <c r="CR912" s="188">
        <f t="shared" si="469"/>
        <v>0</v>
      </c>
      <c r="CS912" s="189">
        <f t="shared" si="470"/>
        <v>0</v>
      </c>
      <c r="CT912" s="189">
        <f t="shared" si="471"/>
        <v>0</v>
      </c>
      <c r="CU912" s="190">
        <f t="shared" si="472"/>
        <v>0</v>
      </c>
      <c r="CV912" s="210"/>
      <c r="CW912" s="188">
        <f t="shared" si="473"/>
        <v>0</v>
      </c>
      <c r="CX912" s="189">
        <f t="shared" si="474"/>
        <v>0</v>
      </c>
      <c r="CY912" s="189">
        <f t="shared" si="475"/>
        <v>0</v>
      </c>
      <c r="CZ912" s="190">
        <f t="shared" si="476"/>
        <v>0</v>
      </c>
      <c r="DA912" s="210"/>
      <c r="DB912" s="188">
        <f t="shared" si="477"/>
        <v>0</v>
      </c>
      <c r="DC912" s="189">
        <f t="shared" si="478"/>
        <v>0</v>
      </c>
      <c r="DD912" s="189">
        <f t="shared" si="479"/>
        <v>0</v>
      </c>
      <c r="DE912" s="190">
        <f t="shared" si="480"/>
        <v>0</v>
      </c>
      <c r="DF912" s="210"/>
      <c r="DG912" s="188">
        <f t="shared" si="481"/>
        <v>0</v>
      </c>
      <c r="DH912" s="189">
        <f t="shared" si="482"/>
        <v>0</v>
      </c>
      <c r="DI912" s="189">
        <f t="shared" si="483"/>
        <v>0</v>
      </c>
      <c r="DJ912" s="190">
        <f t="shared" si="484"/>
        <v>0</v>
      </c>
      <c r="DK912" s="210"/>
      <c r="DL912" s="188">
        <f t="shared" si="485"/>
        <v>0</v>
      </c>
      <c r="DM912" s="189">
        <f t="shared" si="486"/>
        <v>0</v>
      </c>
      <c r="DN912" s="189">
        <f t="shared" si="487"/>
        <v>0</v>
      </c>
      <c r="DO912" s="190">
        <f t="shared" si="488"/>
        <v>0</v>
      </c>
      <c r="DP912" s="210"/>
      <c r="DQ912" s="188">
        <f t="shared" si="489"/>
        <v>0</v>
      </c>
      <c r="DR912" s="189">
        <f t="shared" si="490"/>
        <v>0</v>
      </c>
      <c r="DS912" s="189">
        <f t="shared" si="491"/>
        <v>0</v>
      </c>
      <c r="DT912" s="190">
        <f t="shared" si="492"/>
        <v>0</v>
      </c>
      <c r="DU912" s="210"/>
      <c r="DV912" s="192">
        <f t="shared" si="493"/>
        <v>0</v>
      </c>
      <c r="DW912" s="215">
        <f t="shared" si="494"/>
        <v>0</v>
      </c>
      <c r="DX912" s="216">
        <f t="shared" si="495"/>
        <v>0</v>
      </c>
      <c r="DY912" s="217">
        <f t="shared" si="496"/>
        <v>0</v>
      </c>
      <c r="EA912" s="192">
        <f t="shared" si="497"/>
        <v>0</v>
      </c>
      <c r="EB912" s="215">
        <f t="shared" si="498"/>
        <v>0</v>
      </c>
      <c r="EC912" s="216">
        <f t="shared" si="499"/>
        <v>0</v>
      </c>
      <c r="ED912" s="217">
        <f t="shared" si="500"/>
        <v>0</v>
      </c>
      <c r="EF912" s="192">
        <f t="shared" si="501"/>
        <v>0</v>
      </c>
      <c r="EG912" s="215">
        <f t="shared" si="502"/>
        <v>0</v>
      </c>
      <c r="EH912" s="216">
        <f t="shared" si="503"/>
        <v>0</v>
      </c>
      <c r="EI912" s="217">
        <f t="shared" si="504"/>
        <v>0</v>
      </c>
      <c r="EK912" s="197">
        <f t="shared" si="505"/>
        <v>0</v>
      </c>
      <c r="EL912" s="19" t="str">
        <f t="shared" si="506"/>
        <v/>
      </c>
      <c r="EM912" s="197">
        <f t="shared" si="507"/>
        <v>0</v>
      </c>
      <c r="EN912"/>
      <c r="EO912" s="197">
        <f t="shared" si="508"/>
        <v>0</v>
      </c>
      <c r="EP912" s="19" t="str">
        <f t="shared" si="509"/>
        <v/>
      </c>
      <c r="EQ912" s="197">
        <f t="shared" si="510"/>
        <v>0</v>
      </c>
      <c r="ES912" s="197">
        <f t="shared" si="511"/>
        <v>0</v>
      </c>
      <c r="ET912" s="19" t="str">
        <f t="shared" si="512"/>
        <v/>
      </c>
      <c r="EU912" s="197">
        <f t="shared" si="513"/>
        <v>0</v>
      </c>
    </row>
    <row r="913" spans="1:151" ht="15" customHeight="1" thickBot="1">
      <c r="A913" s="85"/>
      <c r="B913" s="87"/>
      <c r="C913" s="63" t="s">
        <v>67</v>
      </c>
      <c r="D913" s="354" t="str">
        <f t="shared" si="415"/>
        <v/>
      </c>
      <c r="E913" s="355"/>
      <c r="F913" s="355"/>
      <c r="G913" s="355"/>
      <c r="H913" s="355"/>
      <c r="I913" s="355"/>
      <c r="J913" s="355"/>
      <c r="K913" s="355"/>
      <c r="L913" s="356"/>
      <c r="M913" s="2" t="str">
        <f t="shared" si="416"/>
        <v/>
      </c>
      <c r="N913" s="2" t="str">
        <f t="shared" si="417"/>
        <v/>
      </c>
      <c r="O913" s="2" t="str">
        <f t="shared" si="418"/>
        <v/>
      </c>
      <c r="P913" s="2"/>
      <c r="Q913" s="2"/>
      <c r="R913" s="2"/>
      <c r="S913" s="2"/>
      <c r="T913" s="2"/>
      <c r="U913" s="2"/>
      <c r="V913" s="2"/>
      <c r="W913" s="2"/>
      <c r="X913" s="2"/>
      <c r="Y913" s="2"/>
      <c r="Z913" s="2"/>
      <c r="AA913" s="2"/>
      <c r="AB913" s="2"/>
      <c r="AC913" s="2"/>
      <c r="AD913" s="2"/>
      <c r="AG913" s="197">
        <f t="shared" si="419"/>
        <v>54</v>
      </c>
      <c r="AH913" s="210">
        <f t="shared" si="420"/>
        <v>0</v>
      </c>
      <c r="AJ913" s="188">
        <f t="shared" si="421"/>
        <v>0</v>
      </c>
      <c r="AK913" s="189">
        <f t="shared" si="422"/>
        <v>0</v>
      </c>
      <c r="AL913" s="189">
        <f t="shared" si="423"/>
        <v>0</v>
      </c>
      <c r="AM913" s="190">
        <f t="shared" si="424"/>
        <v>0</v>
      </c>
      <c r="AN913" s="210"/>
      <c r="AO913" s="188">
        <f t="shared" si="425"/>
        <v>0</v>
      </c>
      <c r="AP913" s="189">
        <f t="shared" si="426"/>
        <v>0</v>
      </c>
      <c r="AQ913" s="189">
        <f t="shared" si="427"/>
        <v>0</v>
      </c>
      <c r="AR913" s="190">
        <f t="shared" si="428"/>
        <v>0</v>
      </c>
      <c r="AT913" s="188">
        <f t="shared" si="429"/>
        <v>0</v>
      </c>
      <c r="AU913" s="189">
        <f t="shared" si="430"/>
        <v>0</v>
      </c>
      <c r="AV913" s="189">
        <f t="shared" si="431"/>
        <v>0</v>
      </c>
      <c r="AW913" s="190">
        <f t="shared" si="432"/>
        <v>0</v>
      </c>
      <c r="AY913" s="188">
        <f t="shared" si="433"/>
        <v>0</v>
      </c>
      <c r="AZ913" s="189">
        <f t="shared" si="434"/>
        <v>0</v>
      </c>
      <c r="BA913" s="189">
        <f t="shared" si="435"/>
        <v>0</v>
      </c>
      <c r="BB913" s="190">
        <f t="shared" si="436"/>
        <v>0</v>
      </c>
      <c r="BD913" s="188">
        <f t="shared" si="437"/>
        <v>0</v>
      </c>
      <c r="BE913" s="189">
        <f t="shared" si="438"/>
        <v>0</v>
      </c>
      <c r="BF913" s="189">
        <f t="shared" si="439"/>
        <v>0</v>
      </c>
      <c r="BG913" s="190">
        <f t="shared" si="440"/>
        <v>0</v>
      </c>
      <c r="BH913" s="210"/>
      <c r="BI913" s="188">
        <f t="shared" si="441"/>
        <v>0</v>
      </c>
      <c r="BJ913" s="189">
        <f t="shared" si="442"/>
        <v>0</v>
      </c>
      <c r="BK913" s="189">
        <f t="shared" si="443"/>
        <v>0</v>
      </c>
      <c r="BL913" s="190">
        <f t="shared" si="444"/>
        <v>0</v>
      </c>
      <c r="BM913" s="210"/>
      <c r="BN913" s="188">
        <f t="shared" si="445"/>
        <v>0</v>
      </c>
      <c r="BO913" s="189">
        <f t="shared" si="446"/>
        <v>0</v>
      </c>
      <c r="BP913" s="189">
        <f t="shared" si="447"/>
        <v>0</v>
      </c>
      <c r="BQ913" s="190">
        <f t="shared" si="448"/>
        <v>0</v>
      </c>
      <c r="BR913" s="210"/>
      <c r="BS913" s="188">
        <f t="shared" si="449"/>
        <v>0</v>
      </c>
      <c r="BT913" s="189">
        <f t="shared" si="450"/>
        <v>0</v>
      </c>
      <c r="BU913" s="189">
        <f t="shared" si="451"/>
        <v>0</v>
      </c>
      <c r="BV913" s="190">
        <f t="shared" si="452"/>
        <v>0</v>
      </c>
      <c r="BW913" s="210"/>
      <c r="BX913" s="188">
        <f t="shared" si="453"/>
        <v>0</v>
      </c>
      <c r="BY913" s="189">
        <f t="shared" si="454"/>
        <v>0</v>
      </c>
      <c r="BZ913" s="189">
        <f t="shared" si="455"/>
        <v>0</v>
      </c>
      <c r="CA913" s="190">
        <f t="shared" si="456"/>
        <v>0</v>
      </c>
      <c r="CB913" s="210"/>
      <c r="CC913" s="188">
        <f t="shared" si="457"/>
        <v>0</v>
      </c>
      <c r="CD913" s="189">
        <f t="shared" si="458"/>
        <v>0</v>
      </c>
      <c r="CE913" s="189">
        <f t="shared" si="459"/>
        <v>0</v>
      </c>
      <c r="CF913" s="190">
        <f t="shared" si="460"/>
        <v>0</v>
      </c>
      <c r="CG913" s="210"/>
      <c r="CH913" s="188">
        <f t="shared" si="461"/>
        <v>0</v>
      </c>
      <c r="CI913" s="189">
        <f t="shared" si="462"/>
        <v>0</v>
      </c>
      <c r="CJ913" s="189">
        <f t="shared" si="463"/>
        <v>0</v>
      </c>
      <c r="CK913" s="190">
        <f t="shared" si="464"/>
        <v>0</v>
      </c>
      <c r="CL913" s="210"/>
      <c r="CM913" s="188">
        <f t="shared" si="465"/>
        <v>0</v>
      </c>
      <c r="CN913" s="189">
        <f t="shared" si="466"/>
        <v>0</v>
      </c>
      <c r="CO913" s="189">
        <f t="shared" si="467"/>
        <v>0</v>
      </c>
      <c r="CP913" s="190">
        <f t="shared" si="468"/>
        <v>0</v>
      </c>
      <c r="CQ913" s="210"/>
      <c r="CR913" s="188">
        <f t="shared" si="469"/>
        <v>0</v>
      </c>
      <c r="CS913" s="189">
        <f t="shared" si="470"/>
        <v>0</v>
      </c>
      <c r="CT913" s="189">
        <f t="shared" si="471"/>
        <v>0</v>
      </c>
      <c r="CU913" s="190">
        <f t="shared" si="472"/>
        <v>0</v>
      </c>
      <c r="CV913" s="210"/>
      <c r="CW913" s="188">
        <f t="shared" si="473"/>
        <v>0</v>
      </c>
      <c r="CX913" s="189">
        <f t="shared" si="474"/>
        <v>0</v>
      </c>
      <c r="CY913" s="189">
        <f t="shared" si="475"/>
        <v>0</v>
      </c>
      <c r="CZ913" s="190">
        <f t="shared" si="476"/>
        <v>0</v>
      </c>
      <c r="DA913" s="210"/>
      <c r="DB913" s="188">
        <f t="shared" si="477"/>
        <v>0</v>
      </c>
      <c r="DC913" s="189">
        <f t="shared" si="478"/>
        <v>0</v>
      </c>
      <c r="DD913" s="189">
        <f t="shared" si="479"/>
        <v>0</v>
      </c>
      <c r="DE913" s="190">
        <f t="shared" si="480"/>
        <v>0</v>
      </c>
      <c r="DF913" s="210"/>
      <c r="DG913" s="188">
        <f t="shared" si="481"/>
        <v>0</v>
      </c>
      <c r="DH913" s="189">
        <f t="shared" si="482"/>
        <v>0</v>
      </c>
      <c r="DI913" s="189">
        <f t="shared" si="483"/>
        <v>0</v>
      </c>
      <c r="DJ913" s="190">
        <f t="shared" si="484"/>
        <v>0</v>
      </c>
      <c r="DK913" s="210"/>
      <c r="DL913" s="188">
        <f t="shared" si="485"/>
        <v>0</v>
      </c>
      <c r="DM913" s="189">
        <f t="shared" si="486"/>
        <v>0</v>
      </c>
      <c r="DN913" s="189">
        <f t="shared" si="487"/>
        <v>0</v>
      </c>
      <c r="DO913" s="190">
        <f t="shared" si="488"/>
        <v>0</v>
      </c>
      <c r="DP913" s="210"/>
      <c r="DQ913" s="188">
        <f t="shared" si="489"/>
        <v>0</v>
      </c>
      <c r="DR913" s="189">
        <f t="shared" si="490"/>
        <v>0</v>
      </c>
      <c r="DS913" s="189">
        <f t="shared" si="491"/>
        <v>0</v>
      </c>
      <c r="DT913" s="190">
        <f t="shared" si="492"/>
        <v>0</v>
      </c>
      <c r="DU913" s="210"/>
      <c r="DV913" s="192">
        <f t="shared" si="493"/>
        <v>0</v>
      </c>
      <c r="DW913" s="215">
        <f t="shared" si="494"/>
        <v>0</v>
      </c>
      <c r="DX913" s="216">
        <f t="shared" si="495"/>
        <v>0</v>
      </c>
      <c r="DY913" s="217">
        <f t="shared" si="496"/>
        <v>0</v>
      </c>
      <c r="EA913" s="192">
        <f t="shared" si="497"/>
        <v>0</v>
      </c>
      <c r="EB913" s="215">
        <f t="shared" si="498"/>
        <v>0</v>
      </c>
      <c r="EC913" s="216">
        <f t="shared" si="499"/>
        <v>0</v>
      </c>
      <c r="ED913" s="217">
        <f t="shared" si="500"/>
        <v>0</v>
      </c>
      <c r="EF913" s="192">
        <f t="shared" si="501"/>
        <v>0</v>
      </c>
      <c r="EG913" s="215">
        <f t="shared" si="502"/>
        <v>0</v>
      </c>
      <c r="EH913" s="216">
        <f t="shared" si="503"/>
        <v>0</v>
      </c>
      <c r="EI913" s="217">
        <f t="shared" si="504"/>
        <v>0</v>
      </c>
      <c r="EK913" s="197">
        <f t="shared" si="505"/>
        <v>0</v>
      </c>
      <c r="EL913" s="19" t="str">
        <f t="shared" si="506"/>
        <v/>
      </c>
      <c r="EM913" s="197">
        <f t="shared" si="507"/>
        <v>0</v>
      </c>
      <c r="EN913"/>
      <c r="EO913" s="197">
        <f t="shared" si="508"/>
        <v>0</v>
      </c>
      <c r="EP913" s="19" t="str">
        <f t="shared" si="509"/>
        <v/>
      </c>
      <c r="EQ913" s="197">
        <f t="shared" si="510"/>
        <v>0</v>
      </c>
      <c r="ES913" s="197">
        <f t="shared" si="511"/>
        <v>0</v>
      </c>
      <c r="ET913" s="19" t="str">
        <f t="shared" si="512"/>
        <v/>
      </c>
      <c r="EU913" s="197">
        <f t="shared" si="513"/>
        <v>0</v>
      </c>
    </row>
    <row r="914" spans="1:151" ht="15" customHeight="1" thickBot="1">
      <c r="A914" s="85"/>
      <c r="B914" s="87"/>
      <c r="C914" s="63" t="s">
        <v>68</v>
      </c>
      <c r="D914" s="354" t="str">
        <f t="shared" si="415"/>
        <v/>
      </c>
      <c r="E914" s="355"/>
      <c r="F914" s="355"/>
      <c r="G914" s="355"/>
      <c r="H914" s="355"/>
      <c r="I914" s="355"/>
      <c r="J914" s="355"/>
      <c r="K914" s="355"/>
      <c r="L914" s="356"/>
      <c r="M914" s="2" t="str">
        <f t="shared" si="416"/>
        <v/>
      </c>
      <c r="N914" s="2" t="str">
        <f t="shared" si="417"/>
        <v/>
      </c>
      <c r="O914" s="2" t="str">
        <f t="shared" si="418"/>
        <v/>
      </c>
      <c r="P914" s="2"/>
      <c r="Q914" s="2"/>
      <c r="R914" s="2"/>
      <c r="S914" s="2"/>
      <c r="T914" s="2"/>
      <c r="U914" s="2"/>
      <c r="V914" s="2"/>
      <c r="W914" s="2"/>
      <c r="X914" s="2"/>
      <c r="Y914" s="2"/>
      <c r="Z914" s="2"/>
      <c r="AA914" s="2"/>
      <c r="AB914" s="2"/>
      <c r="AC914" s="2"/>
      <c r="AD914" s="2"/>
      <c r="AG914" s="197">
        <f t="shared" si="419"/>
        <v>54</v>
      </c>
      <c r="AH914" s="210">
        <f t="shared" si="420"/>
        <v>0</v>
      </c>
      <c r="AJ914" s="188">
        <f t="shared" si="421"/>
        <v>0</v>
      </c>
      <c r="AK914" s="189">
        <f t="shared" si="422"/>
        <v>0</v>
      </c>
      <c r="AL914" s="189">
        <f t="shared" si="423"/>
        <v>0</v>
      </c>
      <c r="AM914" s="190">
        <f t="shared" si="424"/>
        <v>0</v>
      </c>
      <c r="AN914" s="210"/>
      <c r="AO914" s="188">
        <f t="shared" si="425"/>
        <v>0</v>
      </c>
      <c r="AP914" s="189">
        <f t="shared" si="426"/>
        <v>0</v>
      </c>
      <c r="AQ914" s="189">
        <f t="shared" si="427"/>
        <v>0</v>
      </c>
      <c r="AR914" s="190">
        <f t="shared" si="428"/>
        <v>0</v>
      </c>
      <c r="AT914" s="188">
        <f t="shared" si="429"/>
        <v>0</v>
      </c>
      <c r="AU914" s="189">
        <f t="shared" si="430"/>
        <v>0</v>
      </c>
      <c r="AV914" s="189">
        <f t="shared" si="431"/>
        <v>0</v>
      </c>
      <c r="AW914" s="190">
        <f t="shared" si="432"/>
        <v>0</v>
      </c>
      <c r="AY914" s="188">
        <f t="shared" si="433"/>
        <v>0</v>
      </c>
      <c r="AZ914" s="189">
        <f t="shared" si="434"/>
        <v>0</v>
      </c>
      <c r="BA914" s="189">
        <f t="shared" si="435"/>
        <v>0</v>
      </c>
      <c r="BB914" s="190">
        <f t="shared" si="436"/>
        <v>0</v>
      </c>
      <c r="BD914" s="188">
        <f t="shared" si="437"/>
        <v>0</v>
      </c>
      <c r="BE914" s="189">
        <f t="shared" si="438"/>
        <v>0</v>
      </c>
      <c r="BF914" s="189">
        <f t="shared" si="439"/>
        <v>0</v>
      </c>
      <c r="BG914" s="190">
        <f t="shared" si="440"/>
        <v>0</v>
      </c>
      <c r="BH914" s="210"/>
      <c r="BI914" s="188">
        <f t="shared" si="441"/>
        <v>0</v>
      </c>
      <c r="BJ914" s="189">
        <f t="shared" si="442"/>
        <v>0</v>
      </c>
      <c r="BK914" s="189">
        <f t="shared" si="443"/>
        <v>0</v>
      </c>
      <c r="BL914" s="190">
        <f t="shared" si="444"/>
        <v>0</v>
      </c>
      <c r="BM914" s="210"/>
      <c r="BN914" s="188">
        <f t="shared" si="445"/>
        <v>0</v>
      </c>
      <c r="BO914" s="189">
        <f t="shared" si="446"/>
        <v>0</v>
      </c>
      <c r="BP914" s="189">
        <f t="shared" si="447"/>
        <v>0</v>
      </c>
      <c r="BQ914" s="190">
        <f t="shared" si="448"/>
        <v>0</v>
      </c>
      <c r="BR914" s="210"/>
      <c r="BS914" s="188">
        <f t="shared" si="449"/>
        <v>0</v>
      </c>
      <c r="BT914" s="189">
        <f t="shared" si="450"/>
        <v>0</v>
      </c>
      <c r="BU914" s="189">
        <f t="shared" si="451"/>
        <v>0</v>
      </c>
      <c r="BV914" s="190">
        <f t="shared" si="452"/>
        <v>0</v>
      </c>
      <c r="BW914" s="210"/>
      <c r="BX914" s="188">
        <f t="shared" si="453"/>
        <v>0</v>
      </c>
      <c r="BY914" s="189">
        <f t="shared" si="454"/>
        <v>0</v>
      </c>
      <c r="BZ914" s="189">
        <f t="shared" si="455"/>
        <v>0</v>
      </c>
      <c r="CA914" s="190">
        <f t="shared" si="456"/>
        <v>0</v>
      </c>
      <c r="CB914" s="210"/>
      <c r="CC914" s="188">
        <f t="shared" si="457"/>
        <v>0</v>
      </c>
      <c r="CD914" s="189">
        <f t="shared" si="458"/>
        <v>0</v>
      </c>
      <c r="CE914" s="189">
        <f t="shared" si="459"/>
        <v>0</v>
      </c>
      <c r="CF914" s="190">
        <f t="shared" si="460"/>
        <v>0</v>
      </c>
      <c r="CG914" s="210"/>
      <c r="CH914" s="188">
        <f t="shared" si="461"/>
        <v>0</v>
      </c>
      <c r="CI914" s="189">
        <f t="shared" si="462"/>
        <v>0</v>
      </c>
      <c r="CJ914" s="189">
        <f t="shared" si="463"/>
        <v>0</v>
      </c>
      <c r="CK914" s="190">
        <f t="shared" si="464"/>
        <v>0</v>
      </c>
      <c r="CL914" s="210"/>
      <c r="CM914" s="188">
        <f t="shared" si="465"/>
        <v>0</v>
      </c>
      <c r="CN914" s="189">
        <f t="shared" si="466"/>
        <v>0</v>
      </c>
      <c r="CO914" s="189">
        <f t="shared" si="467"/>
        <v>0</v>
      </c>
      <c r="CP914" s="190">
        <f t="shared" si="468"/>
        <v>0</v>
      </c>
      <c r="CQ914" s="210"/>
      <c r="CR914" s="188">
        <f t="shared" si="469"/>
        <v>0</v>
      </c>
      <c r="CS914" s="189">
        <f t="shared" si="470"/>
        <v>0</v>
      </c>
      <c r="CT914" s="189">
        <f t="shared" si="471"/>
        <v>0</v>
      </c>
      <c r="CU914" s="190">
        <f t="shared" si="472"/>
        <v>0</v>
      </c>
      <c r="CV914" s="210"/>
      <c r="CW914" s="188">
        <f t="shared" si="473"/>
        <v>0</v>
      </c>
      <c r="CX914" s="189">
        <f t="shared" si="474"/>
        <v>0</v>
      </c>
      <c r="CY914" s="189">
        <f t="shared" si="475"/>
        <v>0</v>
      </c>
      <c r="CZ914" s="190">
        <f t="shared" si="476"/>
        <v>0</v>
      </c>
      <c r="DA914" s="210"/>
      <c r="DB914" s="188">
        <f t="shared" si="477"/>
        <v>0</v>
      </c>
      <c r="DC914" s="189">
        <f t="shared" si="478"/>
        <v>0</v>
      </c>
      <c r="DD914" s="189">
        <f t="shared" si="479"/>
        <v>0</v>
      </c>
      <c r="DE914" s="190">
        <f t="shared" si="480"/>
        <v>0</v>
      </c>
      <c r="DF914" s="210"/>
      <c r="DG914" s="188">
        <f t="shared" si="481"/>
        <v>0</v>
      </c>
      <c r="DH914" s="189">
        <f t="shared" si="482"/>
        <v>0</v>
      </c>
      <c r="DI914" s="189">
        <f t="shared" si="483"/>
        <v>0</v>
      </c>
      <c r="DJ914" s="190">
        <f t="shared" si="484"/>
        <v>0</v>
      </c>
      <c r="DK914" s="210"/>
      <c r="DL914" s="188">
        <f t="shared" si="485"/>
        <v>0</v>
      </c>
      <c r="DM914" s="189">
        <f t="shared" si="486"/>
        <v>0</v>
      </c>
      <c r="DN914" s="189">
        <f t="shared" si="487"/>
        <v>0</v>
      </c>
      <c r="DO914" s="190">
        <f t="shared" si="488"/>
        <v>0</v>
      </c>
      <c r="DP914" s="210"/>
      <c r="DQ914" s="188">
        <f t="shared" si="489"/>
        <v>0</v>
      </c>
      <c r="DR914" s="189">
        <f t="shared" si="490"/>
        <v>0</v>
      </c>
      <c r="DS914" s="189">
        <f t="shared" si="491"/>
        <v>0</v>
      </c>
      <c r="DT914" s="190">
        <f t="shared" si="492"/>
        <v>0</v>
      </c>
      <c r="DU914" s="210"/>
      <c r="DV914" s="192">
        <f t="shared" si="493"/>
        <v>0</v>
      </c>
      <c r="DW914" s="215">
        <f t="shared" si="494"/>
        <v>0</v>
      </c>
      <c r="DX914" s="216">
        <f t="shared" si="495"/>
        <v>0</v>
      </c>
      <c r="DY914" s="217">
        <f t="shared" si="496"/>
        <v>0</v>
      </c>
      <c r="EA914" s="192">
        <f t="shared" si="497"/>
        <v>0</v>
      </c>
      <c r="EB914" s="215">
        <f t="shared" si="498"/>
        <v>0</v>
      </c>
      <c r="EC914" s="216">
        <f t="shared" si="499"/>
        <v>0</v>
      </c>
      <c r="ED914" s="217">
        <f t="shared" si="500"/>
        <v>0</v>
      </c>
      <c r="EF914" s="192">
        <f t="shared" si="501"/>
        <v>0</v>
      </c>
      <c r="EG914" s="215">
        <f t="shared" si="502"/>
        <v>0</v>
      </c>
      <c r="EH914" s="216">
        <f t="shared" si="503"/>
        <v>0</v>
      </c>
      <c r="EI914" s="217">
        <f t="shared" si="504"/>
        <v>0</v>
      </c>
      <c r="EK914" s="197">
        <f t="shared" si="505"/>
        <v>0</v>
      </c>
      <c r="EL914" s="19" t="str">
        <f t="shared" si="506"/>
        <v/>
      </c>
      <c r="EM914" s="197">
        <f t="shared" si="507"/>
        <v>0</v>
      </c>
      <c r="EN914"/>
      <c r="EO914" s="197">
        <f t="shared" si="508"/>
        <v>0</v>
      </c>
      <c r="EP914" s="19" t="str">
        <f t="shared" si="509"/>
        <v/>
      </c>
      <c r="EQ914" s="197">
        <f t="shared" si="510"/>
        <v>0</v>
      </c>
      <c r="ES914" s="197">
        <f t="shared" si="511"/>
        <v>0</v>
      </c>
      <c r="ET914" s="19" t="str">
        <f t="shared" si="512"/>
        <v/>
      </c>
      <c r="EU914" s="197">
        <f t="shared" si="513"/>
        <v>0</v>
      </c>
    </row>
    <row r="915" spans="1:151" ht="15" customHeight="1" thickBot="1">
      <c r="A915" s="85"/>
      <c r="B915" s="87"/>
      <c r="C915" s="63" t="s">
        <v>69</v>
      </c>
      <c r="D915" s="354" t="str">
        <f t="shared" si="415"/>
        <v/>
      </c>
      <c r="E915" s="355"/>
      <c r="F915" s="355"/>
      <c r="G915" s="355"/>
      <c r="H915" s="355"/>
      <c r="I915" s="355"/>
      <c r="J915" s="355"/>
      <c r="K915" s="355"/>
      <c r="L915" s="356"/>
      <c r="M915" s="2" t="str">
        <f t="shared" si="416"/>
        <v/>
      </c>
      <c r="N915" s="2" t="str">
        <f t="shared" si="417"/>
        <v/>
      </c>
      <c r="O915" s="2" t="str">
        <f t="shared" si="418"/>
        <v/>
      </c>
      <c r="P915" s="2"/>
      <c r="Q915" s="2"/>
      <c r="R915" s="2"/>
      <c r="S915" s="2"/>
      <c r="T915" s="2"/>
      <c r="U915" s="2"/>
      <c r="V915" s="2"/>
      <c r="W915" s="2"/>
      <c r="X915" s="2"/>
      <c r="Y915" s="2"/>
      <c r="Z915" s="2"/>
      <c r="AA915" s="2"/>
      <c r="AB915" s="2"/>
      <c r="AC915" s="2"/>
      <c r="AD915" s="2"/>
      <c r="AG915" s="197">
        <f t="shared" si="419"/>
        <v>54</v>
      </c>
      <c r="AH915" s="210">
        <f t="shared" si="420"/>
        <v>0</v>
      </c>
      <c r="AJ915" s="188">
        <f t="shared" si="421"/>
        <v>0</v>
      </c>
      <c r="AK915" s="189">
        <f t="shared" si="422"/>
        <v>0</v>
      </c>
      <c r="AL915" s="189">
        <f t="shared" si="423"/>
        <v>0</v>
      </c>
      <c r="AM915" s="190">
        <f t="shared" si="424"/>
        <v>0</v>
      </c>
      <c r="AN915" s="210"/>
      <c r="AO915" s="188">
        <f t="shared" si="425"/>
        <v>0</v>
      </c>
      <c r="AP915" s="189">
        <f t="shared" si="426"/>
        <v>0</v>
      </c>
      <c r="AQ915" s="189">
        <f t="shared" si="427"/>
        <v>0</v>
      </c>
      <c r="AR915" s="190">
        <f t="shared" si="428"/>
        <v>0</v>
      </c>
      <c r="AT915" s="188">
        <f t="shared" si="429"/>
        <v>0</v>
      </c>
      <c r="AU915" s="189">
        <f t="shared" si="430"/>
        <v>0</v>
      </c>
      <c r="AV915" s="189">
        <f t="shared" si="431"/>
        <v>0</v>
      </c>
      <c r="AW915" s="190">
        <f t="shared" si="432"/>
        <v>0</v>
      </c>
      <c r="AY915" s="188">
        <f t="shared" si="433"/>
        <v>0</v>
      </c>
      <c r="AZ915" s="189">
        <f t="shared" si="434"/>
        <v>0</v>
      </c>
      <c r="BA915" s="189">
        <f t="shared" si="435"/>
        <v>0</v>
      </c>
      <c r="BB915" s="190">
        <f t="shared" si="436"/>
        <v>0</v>
      </c>
      <c r="BD915" s="188">
        <f t="shared" si="437"/>
        <v>0</v>
      </c>
      <c r="BE915" s="189">
        <f t="shared" si="438"/>
        <v>0</v>
      </c>
      <c r="BF915" s="189">
        <f t="shared" si="439"/>
        <v>0</v>
      </c>
      <c r="BG915" s="190">
        <f t="shared" si="440"/>
        <v>0</v>
      </c>
      <c r="BH915" s="210"/>
      <c r="BI915" s="188">
        <f t="shared" si="441"/>
        <v>0</v>
      </c>
      <c r="BJ915" s="189">
        <f t="shared" si="442"/>
        <v>0</v>
      </c>
      <c r="BK915" s="189">
        <f t="shared" si="443"/>
        <v>0</v>
      </c>
      <c r="BL915" s="190">
        <f t="shared" si="444"/>
        <v>0</v>
      </c>
      <c r="BM915" s="210"/>
      <c r="BN915" s="188">
        <f t="shared" si="445"/>
        <v>0</v>
      </c>
      <c r="BO915" s="189">
        <f t="shared" si="446"/>
        <v>0</v>
      </c>
      <c r="BP915" s="189">
        <f t="shared" si="447"/>
        <v>0</v>
      </c>
      <c r="BQ915" s="190">
        <f t="shared" si="448"/>
        <v>0</v>
      </c>
      <c r="BR915" s="210"/>
      <c r="BS915" s="188">
        <f t="shared" si="449"/>
        <v>0</v>
      </c>
      <c r="BT915" s="189">
        <f t="shared" si="450"/>
        <v>0</v>
      </c>
      <c r="BU915" s="189">
        <f t="shared" si="451"/>
        <v>0</v>
      </c>
      <c r="BV915" s="190">
        <f t="shared" si="452"/>
        <v>0</v>
      </c>
      <c r="BW915" s="210"/>
      <c r="BX915" s="188">
        <f t="shared" si="453"/>
        <v>0</v>
      </c>
      <c r="BY915" s="189">
        <f t="shared" si="454"/>
        <v>0</v>
      </c>
      <c r="BZ915" s="189">
        <f t="shared" si="455"/>
        <v>0</v>
      </c>
      <c r="CA915" s="190">
        <f t="shared" si="456"/>
        <v>0</v>
      </c>
      <c r="CB915" s="210"/>
      <c r="CC915" s="188">
        <f t="shared" si="457"/>
        <v>0</v>
      </c>
      <c r="CD915" s="189">
        <f t="shared" si="458"/>
        <v>0</v>
      </c>
      <c r="CE915" s="189">
        <f t="shared" si="459"/>
        <v>0</v>
      </c>
      <c r="CF915" s="190">
        <f t="shared" si="460"/>
        <v>0</v>
      </c>
      <c r="CG915" s="210"/>
      <c r="CH915" s="188">
        <f t="shared" si="461"/>
        <v>0</v>
      </c>
      <c r="CI915" s="189">
        <f t="shared" si="462"/>
        <v>0</v>
      </c>
      <c r="CJ915" s="189">
        <f t="shared" si="463"/>
        <v>0</v>
      </c>
      <c r="CK915" s="190">
        <f t="shared" si="464"/>
        <v>0</v>
      </c>
      <c r="CL915" s="210"/>
      <c r="CM915" s="188">
        <f t="shared" si="465"/>
        <v>0</v>
      </c>
      <c r="CN915" s="189">
        <f t="shared" si="466"/>
        <v>0</v>
      </c>
      <c r="CO915" s="189">
        <f t="shared" si="467"/>
        <v>0</v>
      </c>
      <c r="CP915" s="190">
        <f t="shared" si="468"/>
        <v>0</v>
      </c>
      <c r="CQ915" s="210"/>
      <c r="CR915" s="188">
        <f t="shared" si="469"/>
        <v>0</v>
      </c>
      <c r="CS915" s="189">
        <f t="shared" si="470"/>
        <v>0</v>
      </c>
      <c r="CT915" s="189">
        <f t="shared" si="471"/>
        <v>0</v>
      </c>
      <c r="CU915" s="190">
        <f t="shared" si="472"/>
        <v>0</v>
      </c>
      <c r="CV915" s="210"/>
      <c r="CW915" s="188">
        <f t="shared" si="473"/>
        <v>0</v>
      </c>
      <c r="CX915" s="189">
        <f t="shared" si="474"/>
        <v>0</v>
      </c>
      <c r="CY915" s="189">
        <f t="shared" si="475"/>
        <v>0</v>
      </c>
      <c r="CZ915" s="190">
        <f t="shared" si="476"/>
        <v>0</v>
      </c>
      <c r="DA915" s="210"/>
      <c r="DB915" s="188">
        <f t="shared" si="477"/>
        <v>0</v>
      </c>
      <c r="DC915" s="189">
        <f t="shared" si="478"/>
        <v>0</v>
      </c>
      <c r="DD915" s="189">
        <f t="shared" si="479"/>
        <v>0</v>
      </c>
      <c r="DE915" s="190">
        <f t="shared" si="480"/>
        <v>0</v>
      </c>
      <c r="DF915" s="210"/>
      <c r="DG915" s="188">
        <f t="shared" si="481"/>
        <v>0</v>
      </c>
      <c r="DH915" s="189">
        <f t="shared" si="482"/>
        <v>0</v>
      </c>
      <c r="DI915" s="189">
        <f t="shared" si="483"/>
        <v>0</v>
      </c>
      <c r="DJ915" s="190">
        <f t="shared" si="484"/>
        <v>0</v>
      </c>
      <c r="DK915" s="210"/>
      <c r="DL915" s="188">
        <f t="shared" si="485"/>
        <v>0</v>
      </c>
      <c r="DM915" s="189">
        <f t="shared" si="486"/>
        <v>0</v>
      </c>
      <c r="DN915" s="189">
        <f t="shared" si="487"/>
        <v>0</v>
      </c>
      <c r="DO915" s="190">
        <f t="shared" si="488"/>
        <v>0</v>
      </c>
      <c r="DP915" s="210"/>
      <c r="DQ915" s="188">
        <f t="shared" si="489"/>
        <v>0</v>
      </c>
      <c r="DR915" s="189">
        <f t="shared" si="490"/>
        <v>0</v>
      </c>
      <c r="DS915" s="189">
        <f t="shared" si="491"/>
        <v>0</v>
      </c>
      <c r="DT915" s="190">
        <f t="shared" si="492"/>
        <v>0</v>
      </c>
      <c r="DU915" s="210"/>
      <c r="DV915" s="192">
        <f t="shared" si="493"/>
        <v>0</v>
      </c>
      <c r="DW915" s="215">
        <f t="shared" si="494"/>
        <v>0</v>
      </c>
      <c r="DX915" s="216">
        <f t="shared" si="495"/>
        <v>0</v>
      </c>
      <c r="DY915" s="217">
        <f t="shared" si="496"/>
        <v>0</v>
      </c>
      <c r="EA915" s="192">
        <f t="shared" si="497"/>
        <v>0</v>
      </c>
      <c r="EB915" s="215">
        <f t="shared" si="498"/>
        <v>0</v>
      </c>
      <c r="EC915" s="216">
        <f t="shared" si="499"/>
        <v>0</v>
      </c>
      <c r="ED915" s="217">
        <f t="shared" si="500"/>
        <v>0</v>
      </c>
      <c r="EF915" s="192">
        <f t="shared" si="501"/>
        <v>0</v>
      </c>
      <c r="EG915" s="215">
        <f t="shared" si="502"/>
        <v>0</v>
      </c>
      <c r="EH915" s="216">
        <f t="shared" si="503"/>
        <v>0</v>
      </c>
      <c r="EI915" s="217">
        <f t="shared" si="504"/>
        <v>0</v>
      </c>
      <c r="EK915" s="197">
        <f t="shared" si="505"/>
        <v>0</v>
      </c>
      <c r="EL915" s="19" t="str">
        <f t="shared" si="506"/>
        <v/>
      </c>
      <c r="EM915" s="197">
        <f t="shared" si="507"/>
        <v>0</v>
      </c>
      <c r="EN915"/>
      <c r="EO915" s="197">
        <f t="shared" si="508"/>
        <v>0</v>
      </c>
      <c r="EP915" s="19" t="str">
        <f t="shared" si="509"/>
        <v/>
      </c>
      <c r="EQ915" s="197">
        <f t="shared" si="510"/>
        <v>0</v>
      </c>
      <c r="ES915" s="197">
        <f t="shared" si="511"/>
        <v>0</v>
      </c>
      <c r="ET915" s="19" t="str">
        <f t="shared" si="512"/>
        <v/>
      </c>
      <c r="EU915" s="197">
        <f t="shared" si="513"/>
        <v>0</v>
      </c>
    </row>
    <row r="916" spans="1:151" ht="15" customHeight="1" thickBot="1">
      <c r="A916" s="85"/>
      <c r="B916" s="87"/>
      <c r="C916" s="63" t="s">
        <v>70</v>
      </c>
      <c r="D916" s="354" t="str">
        <f t="shared" si="415"/>
        <v/>
      </c>
      <c r="E916" s="355"/>
      <c r="F916" s="355"/>
      <c r="G916" s="355"/>
      <c r="H916" s="355"/>
      <c r="I916" s="355"/>
      <c r="J916" s="355"/>
      <c r="K916" s="355"/>
      <c r="L916" s="356"/>
      <c r="M916" s="2" t="str">
        <f t="shared" si="416"/>
        <v/>
      </c>
      <c r="N916" s="2" t="str">
        <f t="shared" si="417"/>
        <v/>
      </c>
      <c r="O916" s="2" t="str">
        <f t="shared" si="418"/>
        <v/>
      </c>
      <c r="P916" s="2"/>
      <c r="Q916" s="2"/>
      <c r="R916" s="2"/>
      <c r="S916" s="2"/>
      <c r="T916" s="2"/>
      <c r="U916" s="2"/>
      <c r="V916" s="2"/>
      <c r="W916" s="2"/>
      <c r="X916" s="2"/>
      <c r="Y916" s="2"/>
      <c r="Z916" s="2"/>
      <c r="AA916" s="2"/>
      <c r="AB916" s="2"/>
      <c r="AC916" s="2"/>
      <c r="AD916" s="2"/>
      <c r="AG916" s="197">
        <f t="shared" si="419"/>
        <v>54</v>
      </c>
      <c r="AH916" s="210">
        <f t="shared" si="420"/>
        <v>0</v>
      </c>
      <c r="AJ916" s="188">
        <f t="shared" si="421"/>
        <v>0</v>
      </c>
      <c r="AK916" s="189">
        <f t="shared" si="422"/>
        <v>0</v>
      </c>
      <c r="AL916" s="189">
        <f t="shared" si="423"/>
        <v>0</v>
      </c>
      <c r="AM916" s="190">
        <f t="shared" si="424"/>
        <v>0</v>
      </c>
      <c r="AN916" s="210"/>
      <c r="AO916" s="188">
        <f t="shared" si="425"/>
        <v>0</v>
      </c>
      <c r="AP916" s="189">
        <f t="shared" si="426"/>
        <v>0</v>
      </c>
      <c r="AQ916" s="189">
        <f t="shared" si="427"/>
        <v>0</v>
      </c>
      <c r="AR916" s="190">
        <f t="shared" si="428"/>
        <v>0</v>
      </c>
      <c r="AT916" s="188">
        <f t="shared" si="429"/>
        <v>0</v>
      </c>
      <c r="AU916" s="189">
        <f t="shared" si="430"/>
        <v>0</v>
      </c>
      <c r="AV916" s="189">
        <f t="shared" si="431"/>
        <v>0</v>
      </c>
      <c r="AW916" s="190">
        <f t="shared" si="432"/>
        <v>0</v>
      </c>
      <c r="AY916" s="188">
        <f t="shared" si="433"/>
        <v>0</v>
      </c>
      <c r="AZ916" s="189">
        <f t="shared" si="434"/>
        <v>0</v>
      </c>
      <c r="BA916" s="189">
        <f t="shared" si="435"/>
        <v>0</v>
      </c>
      <c r="BB916" s="190">
        <f t="shared" si="436"/>
        <v>0</v>
      </c>
      <c r="BD916" s="188">
        <f t="shared" si="437"/>
        <v>0</v>
      </c>
      <c r="BE916" s="189">
        <f t="shared" si="438"/>
        <v>0</v>
      </c>
      <c r="BF916" s="189">
        <f t="shared" si="439"/>
        <v>0</v>
      </c>
      <c r="BG916" s="190">
        <f t="shared" si="440"/>
        <v>0</v>
      </c>
      <c r="BH916" s="210"/>
      <c r="BI916" s="188">
        <f t="shared" si="441"/>
        <v>0</v>
      </c>
      <c r="BJ916" s="189">
        <f t="shared" si="442"/>
        <v>0</v>
      </c>
      <c r="BK916" s="189">
        <f t="shared" si="443"/>
        <v>0</v>
      </c>
      <c r="BL916" s="190">
        <f t="shared" si="444"/>
        <v>0</v>
      </c>
      <c r="BM916" s="210"/>
      <c r="BN916" s="188">
        <f t="shared" si="445"/>
        <v>0</v>
      </c>
      <c r="BO916" s="189">
        <f t="shared" si="446"/>
        <v>0</v>
      </c>
      <c r="BP916" s="189">
        <f t="shared" si="447"/>
        <v>0</v>
      </c>
      <c r="BQ916" s="190">
        <f t="shared" si="448"/>
        <v>0</v>
      </c>
      <c r="BR916" s="210"/>
      <c r="BS916" s="188">
        <f t="shared" si="449"/>
        <v>0</v>
      </c>
      <c r="BT916" s="189">
        <f t="shared" si="450"/>
        <v>0</v>
      </c>
      <c r="BU916" s="189">
        <f t="shared" si="451"/>
        <v>0</v>
      </c>
      <c r="BV916" s="190">
        <f t="shared" si="452"/>
        <v>0</v>
      </c>
      <c r="BW916" s="210"/>
      <c r="BX916" s="188">
        <f t="shared" si="453"/>
        <v>0</v>
      </c>
      <c r="BY916" s="189">
        <f t="shared" si="454"/>
        <v>0</v>
      </c>
      <c r="BZ916" s="189">
        <f t="shared" si="455"/>
        <v>0</v>
      </c>
      <c r="CA916" s="190">
        <f t="shared" si="456"/>
        <v>0</v>
      </c>
      <c r="CB916" s="210"/>
      <c r="CC916" s="188">
        <f t="shared" si="457"/>
        <v>0</v>
      </c>
      <c r="CD916" s="189">
        <f t="shared" si="458"/>
        <v>0</v>
      </c>
      <c r="CE916" s="189">
        <f t="shared" si="459"/>
        <v>0</v>
      </c>
      <c r="CF916" s="190">
        <f t="shared" si="460"/>
        <v>0</v>
      </c>
      <c r="CG916" s="210"/>
      <c r="CH916" s="188">
        <f t="shared" si="461"/>
        <v>0</v>
      </c>
      <c r="CI916" s="189">
        <f t="shared" si="462"/>
        <v>0</v>
      </c>
      <c r="CJ916" s="189">
        <f t="shared" si="463"/>
        <v>0</v>
      </c>
      <c r="CK916" s="190">
        <f t="shared" si="464"/>
        <v>0</v>
      </c>
      <c r="CL916" s="210"/>
      <c r="CM916" s="188">
        <f t="shared" si="465"/>
        <v>0</v>
      </c>
      <c r="CN916" s="189">
        <f t="shared" si="466"/>
        <v>0</v>
      </c>
      <c r="CO916" s="189">
        <f t="shared" si="467"/>
        <v>0</v>
      </c>
      <c r="CP916" s="190">
        <f t="shared" si="468"/>
        <v>0</v>
      </c>
      <c r="CQ916" s="210"/>
      <c r="CR916" s="188">
        <f t="shared" si="469"/>
        <v>0</v>
      </c>
      <c r="CS916" s="189">
        <f t="shared" si="470"/>
        <v>0</v>
      </c>
      <c r="CT916" s="189">
        <f t="shared" si="471"/>
        <v>0</v>
      </c>
      <c r="CU916" s="190">
        <f t="shared" si="472"/>
        <v>0</v>
      </c>
      <c r="CV916" s="210"/>
      <c r="CW916" s="188">
        <f t="shared" si="473"/>
        <v>0</v>
      </c>
      <c r="CX916" s="189">
        <f t="shared" si="474"/>
        <v>0</v>
      </c>
      <c r="CY916" s="189">
        <f t="shared" si="475"/>
        <v>0</v>
      </c>
      <c r="CZ916" s="190">
        <f t="shared" si="476"/>
        <v>0</v>
      </c>
      <c r="DA916" s="210"/>
      <c r="DB916" s="188">
        <f t="shared" si="477"/>
        <v>0</v>
      </c>
      <c r="DC916" s="189">
        <f t="shared" si="478"/>
        <v>0</v>
      </c>
      <c r="DD916" s="189">
        <f t="shared" si="479"/>
        <v>0</v>
      </c>
      <c r="DE916" s="190">
        <f t="shared" si="480"/>
        <v>0</v>
      </c>
      <c r="DF916" s="210"/>
      <c r="DG916" s="188">
        <f t="shared" si="481"/>
        <v>0</v>
      </c>
      <c r="DH916" s="189">
        <f t="shared" si="482"/>
        <v>0</v>
      </c>
      <c r="DI916" s="189">
        <f t="shared" si="483"/>
        <v>0</v>
      </c>
      <c r="DJ916" s="190">
        <f t="shared" si="484"/>
        <v>0</v>
      </c>
      <c r="DK916" s="210"/>
      <c r="DL916" s="188">
        <f t="shared" si="485"/>
        <v>0</v>
      </c>
      <c r="DM916" s="189">
        <f t="shared" si="486"/>
        <v>0</v>
      </c>
      <c r="DN916" s="189">
        <f t="shared" si="487"/>
        <v>0</v>
      </c>
      <c r="DO916" s="190">
        <f t="shared" si="488"/>
        <v>0</v>
      </c>
      <c r="DP916" s="210"/>
      <c r="DQ916" s="188">
        <f t="shared" si="489"/>
        <v>0</v>
      </c>
      <c r="DR916" s="189">
        <f t="shared" si="490"/>
        <v>0</v>
      </c>
      <c r="DS916" s="189">
        <f t="shared" si="491"/>
        <v>0</v>
      </c>
      <c r="DT916" s="190">
        <f t="shared" si="492"/>
        <v>0</v>
      </c>
      <c r="DU916" s="210"/>
      <c r="DV916" s="192">
        <f t="shared" si="493"/>
        <v>0</v>
      </c>
      <c r="DW916" s="215">
        <f t="shared" si="494"/>
        <v>0</v>
      </c>
      <c r="DX916" s="216">
        <f t="shared" si="495"/>
        <v>0</v>
      </c>
      <c r="DY916" s="217">
        <f t="shared" si="496"/>
        <v>0</v>
      </c>
      <c r="EA916" s="192">
        <f t="shared" si="497"/>
        <v>0</v>
      </c>
      <c r="EB916" s="215">
        <f t="shared" si="498"/>
        <v>0</v>
      </c>
      <c r="EC916" s="216">
        <f t="shared" si="499"/>
        <v>0</v>
      </c>
      <c r="ED916" s="217">
        <f t="shared" si="500"/>
        <v>0</v>
      </c>
      <c r="EF916" s="192">
        <f t="shared" si="501"/>
        <v>0</v>
      </c>
      <c r="EG916" s="215">
        <f t="shared" si="502"/>
        <v>0</v>
      </c>
      <c r="EH916" s="216">
        <f t="shared" si="503"/>
        <v>0</v>
      </c>
      <c r="EI916" s="217">
        <f t="shared" si="504"/>
        <v>0</v>
      </c>
      <c r="EK916" s="197">
        <f t="shared" si="505"/>
        <v>0</v>
      </c>
      <c r="EL916" s="19" t="str">
        <f t="shared" si="506"/>
        <v/>
      </c>
      <c r="EM916" s="197">
        <f t="shared" si="507"/>
        <v>0</v>
      </c>
      <c r="EN916"/>
      <c r="EO916" s="197">
        <f t="shared" si="508"/>
        <v>0</v>
      </c>
      <c r="EP916" s="19" t="str">
        <f t="shared" si="509"/>
        <v/>
      </c>
      <c r="EQ916" s="197">
        <f t="shared" si="510"/>
        <v>0</v>
      </c>
      <c r="ES916" s="197">
        <f t="shared" si="511"/>
        <v>0</v>
      </c>
      <c r="ET916" s="19" t="str">
        <f t="shared" si="512"/>
        <v/>
      </c>
      <c r="EU916" s="197">
        <f t="shared" si="513"/>
        <v>0</v>
      </c>
    </row>
    <row r="917" spans="1:151" ht="15" customHeight="1" thickBot="1">
      <c r="A917" s="85"/>
      <c r="B917" s="87"/>
      <c r="C917" s="63" t="s">
        <v>71</v>
      </c>
      <c r="D917" s="354" t="str">
        <f t="shared" si="415"/>
        <v/>
      </c>
      <c r="E917" s="355"/>
      <c r="F917" s="355"/>
      <c r="G917" s="355"/>
      <c r="H917" s="355"/>
      <c r="I917" s="355"/>
      <c r="J917" s="355"/>
      <c r="K917" s="355"/>
      <c r="L917" s="356"/>
      <c r="M917" s="2" t="str">
        <f t="shared" si="416"/>
        <v/>
      </c>
      <c r="N917" s="2" t="str">
        <f t="shared" si="417"/>
        <v/>
      </c>
      <c r="O917" s="2" t="str">
        <f t="shared" si="418"/>
        <v/>
      </c>
      <c r="P917" s="2"/>
      <c r="Q917" s="2"/>
      <c r="R917" s="2"/>
      <c r="S917" s="2"/>
      <c r="T917" s="2"/>
      <c r="U917" s="2"/>
      <c r="V917" s="2"/>
      <c r="W917" s="2"/>
      <c r="X917" s="2"/>
      <c r="Y917" s="2"/>
      <c r="Z917" s="2"/>
      <c r="AA917" s="2"/>
      <c r="AB917" s="2"/>
      <c r="AC917" s="2"/>
      <c r="AD917" s="2"/>
      <c r="AG917" s="197">
        <f t="shared" si="419"/>
        <v>54</v>
      </c>
      <c r="AH917" s="210">
        <f t="shared" si="420"/>
        <v>0</v>
      </c>
      <c r="AJ917" s="188">
        <f t="shared" si="421"/>
        <v>0</v>
      </c>
      <c r="AK917" s="189">
        <f t="shared" si="422"/>
        <v>0</v>
      </c>
      <c r="AL917" s="189">
        <f t="shared" si="423"/>
        <v>0</v>
      </c>
      <c r="AM917" s="190">
        <f t="shared" si="424"/>
        <v>0</v>
      </c>
      <c r="AN917" s="210"/>
      <c r="AO917" s="188">
        <f t="shared" si="425"/>
        <v>0</v>
      </c>
      <c r="AP917" s="189">
        <f t="shared" si="426"/>
        <v>0</v>
      </c>
      <c r="AQ917" s="189">
        <f t="shared" si="427"/>
        <v>0</v>
      </c>
      <c r="AR917" s="190">
        <f t="shared" si="428"/>
        <v>0</v>
      </c>
      <c r="AT917" s="188">
        <f t="shared" si="429"/>
        <v>0</v>
      </c>
      <c r="AU917" s="189">
        <f t="shared" si="430"/>
        <v>0</v>
      </c>
      <c r="AV917" s="189">
        <f t="shared" si="431"/>
        <v>0</v>
      </c>
      <c r="AW917" s="190">
        <f t="shared" si="432"/>
        <v>0</v>
      </c>
      <c r="AY917" s="188">
        <f t="shared" si="433"/>
        <v>0</v>
      </c>
      <c r="AZ917" s="189">
        <f t="shared" si="434"/>
        <v>0</v>
      </c>
      <c r="BA917" s="189">
        <f t="shared" si="435"/>
        <v>0</v>
      </c>
      <c r="BB917" s="190">
        <f t="shared" si="436"/>
        <v>0</v>
      </c>
      <c r="BD917" s="188">
        <f t="shared" si="437"/>
        <v>0</v>
      </c>
      <c r="BE917" s="189">
        <f t="shared" si="438"/>
        <v>0</v>
      </c>
      <c r="BF917" s="189">
        <f t="shared" si="439"/>
        <v>0</v>
      </c>
      <c r="BG917" s="190">
        <f t="shared" si="440"/>
        <v>0</v>
      </c>
      <c r="BH917" s="210"/>
      <c r="BI917" s="188">
        <f t="shared" si="441"/>
        <v>0</v>
      </c>
      <c r="BJ917" s="189">
        <f t="shared" si="442"/>
        <v>0</v>
      </c>
      <c r="BK917" s="189">
        <f t="shared" si="443"/>
        <v>0</v>
      </c>
      <c r="BL917" s="190">
        <f t="shared" si="444"/>
        <v>0</v>
      </c>
      <c r="BM917" s="210"/>
      <c r="BN917" s="188">
        <f t="shared" si="445"/>
        <v>0</v>
      </c>
      <c r="BO917" s="189">
        <f t="shared" si="446"/>
        <v>0</v>
      </c>
      <c r="BP917" s="189">
        <f t="shared" si="447"/>
        <v>0</v>
      </c>
      <c r="BQ917" s="190">
        <f t="shared" si="448"/>
        <v>0</v>
      </c>
      <c r="BR917" s="210"/>
      <c r="BS917" s="188">
        <f t="shared" si="449"/>
        <v>0</v>
      </c>
      <c r="BT917" s="189">
        <f t="shared" si="450"/>
        <v>0</v>
      </c>
      <c r="BU917" s="189">
        <f t="shared" si="451"/>
        <v>0</v>
      </c>
      <c r="BV917" s="190">
        <f t="shared" si="452"/>
        <v>0</v>
      </c>
      <c r="BW917" s="210"/>
      <c r="BX917" s="188">
        <f t="shared" si="453"/>
        <v>0</v>
      </c>
      <c r="BY917" s="189">
        <f t="shared" si="454"/>
        <v>0</v>
      </c>
      <c r="BZ917" s="189">
        <f t="shared" si="455"/>
        <v>0</v>
      </c>
      <c r="CA917" s="190">
        <f t="shared" si="456"/>
        <v>0</v>
      </c>
      <c r="CB917" s="210"/>
      <c r="CC917" s="188">
        <f t="shared" si="457"/>
        <v>0</v>
      </c>
      <c r="CD917" s="189">
        <f t="shared" si="458"/>
        <v>0</v>
      </c>
      <c r="CE917" s="189">
        <f t="shared" si="459"/>
        <v>0</v>
      </c>
      <c r="CF917" s="190">
        <f t="shared" si="460"/>
        <v>0</v>
      </c>
      <c r="CG917" s="210"/>
      <c r="CH917" s="188">
        <f t="shared" si="461"/>
        <v>0</v>
      </c>
      <c r="CI917" s="189">
        <f t="shared" si="462"/>
        <v>0</v>
      </c>
      <c r="CJ917" s="189">
        <f t="shared" si="463"/>
        <v>0</v>
      </c>
      <c r="CK917" s="190">
        <f t="shared" si="464"/>
        <v>0</v>
      </c>
      <c r="CL917" s="210"/>
      <c r="CM917" s="188">
        <f t="shared" si="465"/>
        <v>0</v>
      </c>
      <c r="CN917" s="189">
        <f t="shared" si="466"/>
        <v>0</v>
      </c>
      <c r="CO917" s="189">
        <f t="shared" si="467"/>
        <v>0</v>
      </c>
      <c r="CP917" s="190">
        <f t="shared" si="468"/>
        <v>0</v>
      </c>
      <c r="CQ917" s="210"/>
      <c r="CR917" s="188">
        <f t="shared" si="469"/>
        <v>0</v>
      </c>
      <c r="CS917" s="189">
        <f t="shared" si="470"/>
        <v>0</v>
      </c>
      <c r="CT917" s="189">
        <f t="shared" si="471"/>
        <v>0</v>
      </c>
      <c r="CU917" s="190">
        <f t="shared" si="472"/>
        <v>0</v>
      </c>
      <c r="CV917" s="210"/>
      <c r="CW917" s="188">
        <f t="shared" si="473"/>
        <v>0</v>
      </c>
      <c r="CX917" s="189">
        <f t="shared" si="474"/>
        <v>0</v>
      </c>
      <c r="CY917" s="189">
        <f t="shared" si="475"/>
        <v>0</v>
      </c>
      <c r="CZ917" s="190">
        <f t="shared" si="476"/>
        <v>0</v>
      </c>
      <c r="DA917" s="210"/>
      <c r="DB917" s="188">
        <f t="shared" si="477"/>
        <v>0</v>
      </c>
      <c r="DC917" s="189">
        <f t="shared" si="478"/>
        <v>0</v>
      </c>
      <c r="DD917" s="189">
        <f t="shared" si="479"/>
        <v>0</v>
      </c>
      <c r="DE917" s="190">
        <f t="shared" si="480"/>
        <v>0</v>
      </c>
      <c r="DF917" s="210"/>
      <c r="DG917" s="188">
        <f t="shared" si="481"/>
        <v>0</v>
      </c>
      <c r="DH917" s="189">
        <f t="shared" si="482"/>
        <v>0</v>
      </c>
      <c r="DI917" s="189">
        <f t="shared" si="483"/>
        <v>0</v>
      </c>
      <c r="DJ917" s="190">
        <f t="shared" si="484"/>
        <v>0</v>
      </c>
      <c r="DK917" s="210"/>
      <c r="DL917" s="188">
        <f t="shared" si="485"/>
        <v>0</v>
      </c>
      <c r="DM917" s="189">
        <f t="shared" si="486"/>
        <v>0</v>
      </c>
      <c r="DN917" s="189">
        <f t="shared" si="487"/>
        <v>0</v>
      </c>
      <c r="DO917" s="190">
        <f t="shared" si="488"/>
        <v>0</v>
      </c>
      <c r="DP917" s="210"/>
      <c r="DQ917" s="188">
        <f t="shared" si="489"/>
        <v>0</v>
      </c>
      <c r="DR917" s="189">
        <f t="shared" si="490"/>
        <v>0</v>
      </c>
      <c r="DS917" s="189">
        <f t="shared" si="491"/>
        <v>0</v>
      </c>
      <c r="DT917" s="190">
        <f t="shared" si="492"/>
        <v>0</v>
      </c>
      <c r="DU917" s="210"/>
      <c r="DV917" s="192">
        <f t="shared" si="493"/>
        <v>0</v>
      </c>
      <c r="DW917" s="215">
        <f t="shared" si="494"/>
        <v>0</v>
      </c>
      <c r="DX917" s="216">
        <f t="shared" si="495"/>
        <v>0</v>
      </c>
      <c r="DY917" s="217">
        <f t="shared" si="496"/>
        <v>0</v>
      </c>
      <c r="EA917" s="192">
        <f t="shared" si="497"/>
        <v>0</v>
      </c>
      <c r="EB917" s="215">
        <f t="shared" si="498"/>
        <v>0</v>
      </c>
      <c r="EC917" s="216">
        <f t="shared" si="499"/>
        <v>0</v>
      </c>
      <c r="ED917" s="217">
        <f t="shared" si="500"/>
        <v>0</v>
      </c>
      <c r="EF917" s="192">
        <f t="shared" si="501"/>
        <v>0</v>
      </c>
      <c r="EG917" s="215">
        <f t="shared" si="502"/>
        <v>0</v>
      </c>
      <c r="EH917" s="216">
        <f t="shared" si="503"/>
        <v>0</v>
      </c>
      <c r="EI917" s="217">
        <f t="shared" si="504"/>
        <v>0</v>
      </c>
      <c r="EK917" s="197">
        <f t="shared" si="505"/>
        <v>0</v>
      </c>
      <c r="EL917" s="19" t="str">
        <f t="shared" si="506"/>
        <v/>
      </c>
      <c r="EM917" s="197">
        <f t="shared" si="507"/>
        <v>0</v>
      </c>
      <c r="EN917"/>
      <c r="EO917" s="197">
        <f t="shared" si="508"/>
        <v>0</v>
      </c>
      <c r="EP917" s="19" t="str">
        <f t="shared" si="509"/>
        <v/>
      </c>
      <c r="EQ917" s="197">
        <f t="shared" si="510"/>
        <v>0</v>
      </c>
      <c r="ES917" s="197">
        <f t="shared" si="511"/>
        <v>0</v>
      </c>
      <c r="ET917" s="19" t="str">
        <f t="shared" si="512"/>
        <v/>
      </c>
      <c r="EU917" s="197">
        <f t="shared" si="513"/>
        <v>0</v>
      </c>
    </row>
    <row r="918" spans="1:151" ht="15" customHeight="1" thickBot="1">
      <c r="A918" s="85"/>
      <c r="B918" s="87"/>
      <c r="C918" s="63" t="s">
        <v>72</v>
      </c>
      <c r="D918" s="354" t="str">
        <f t="shared" si="415"/>
        <v/>
      </c>
      <c r="E918" s="355"/>
      <c r="F918" s="355"/>
      <c r="G918" s="355"/>
      <c r="H918" s="355"/>
      <c r="I918" s="355"/>
      <c r="J918" s="355"/>
      <c r="K918" s="355"/>
      <c r="L918" s="356"/>
      <c r="M918" s="2" t="str">
        <f t="shared" si="416"/>
        <v/>
      </c>
      <c r="N918" s="2" t="str">
        <f t="shared" si="417"/>
        <v/>
      </c>
      <c r="O918" s="2" t="str">
        <f t="shared" si="418"/>
        <v/>
      </c>
      <c r="P918" s="2"/>
      <c r="Q918" s="2"/>
      <c r="R918" s="2"/>
      <c r="S918" s="2"/>
      <c r="T918" s="2"/>
      <c r="U918" s="2"/>
      <c r="V918" s="2"/>
      <c r="W918" s="2"/>
      <c r="X918" s="2"/>
      <c r="Y918" s="2"/>
      <c r="Z918" s="2"/>
      <c r="AA918" s="2"/>
      <c r="AB918" s="2"/>
      <c r="AC918" s="2"/>
      <c r="AD918" s="2"/>
      <c r="AG918" s="197">
        <f t="shared" si="419"/>
        <v>54</v>
      </c>
      <c r="AH918" s="210">
        <f t="shared" si="420"/>
        <v>0</v>
      </c>
      <c r="AJ918" s="188">
        <f t="shared" si="421"/>
        <v>0</v>
      </c>
      <c r="AK918" s="189">
        <f t="shared" si="422"/>
        <v>0</v>
      </c>
      <c r="AL918" s="189">
        <f t="shared" si="423"/>
        <v>0</v>
      </c>
      <c r="AM918" s="190">
        <f t="shared" si="424"/>
        <v>0</v>
      </c>
      <c r="AN918" s="210"/>
      <c r="AO918" s="188">
        <f t="shared" si="425"/>
        <v>0</v>
      </c>
      <c r="AP918" s="189">
        <f t="shared" si="426"/>
        <v>0</v>
      </c>
      <c r="AQ918" s="189">
        <f t="shared" si="427"/>
        <v>0</v>
      </c>
      <c r="AR918" s="190">
        <f t="shared" si="428"/>
        <v>0</v>
      </c>
      <c r="AT918" s="188">
        <f t="shared" si="429"/>
        <v>0</v>
      </c>
      <c r="AU918" s="189">
        <f t="shared" si="430"/>
        <v>0</v>
      </c>
      <c r="AV918" s="189">
        <f t="shared" si="431"/>
        <v>0</v>
      </c>
      <c r="AW918" s="190">
        <f t="shared" si="432"/>
        <v>0</v>
      </c>
      <c r="AY918" s="188">
        <f t="shared" si="433"/>
        <v>0</v>
      </c>
      <c r="AZ918" s="189">
        <f t="shared" si="434"/>
        <v>0</v>
      </c>
      <c r="BA918" s="189">
        <f t="shared" si="435"/>
        <v>0</v>
      </c>
      <c r="BB918" s="190">
        <f t="shared" si="436"/>
        <v>0</v>
      </c>
      <c r="BD918" s="188">
        <f t="shared" si="437"/>
        <v>0</v>
      </c>
      <c r="BE918" s="189">
        <f t="shared" si="438"/>
        <v>0</v>
      </c>
      <c r="BF918" s="189">
        <f t="shared" si="439"/>
        <v>0</v>
      </c>
      <c r="BG918" s="190">
        <f t="shared" si="440"/>
        <v>0</v>
      </c>
      <c r="BH918" s="210"/>
      <c r="BI918" s="188">
        <f t="shared" si="441"/>
        <v>0</v>
      </c>
      <c r="BJ918" s="189">
        <f t="shared" si="442"/>
        <v>0</v>
      </c>
      <c r="BK918" s="189">
        <f t="shared" si="443"/>
        <v>0</v>
      </c>
      <c r="BL918" s="190">
        <f t="shared" si="444"/>
        <v>0</v>
      </c>
      <c r="BM918" s="210"/>
      <c r="BN918" s="188">
        <f t="shared" si="445"/>
        <v>0</v>
      </c>
      <c r="BO918" s="189">
        <f t="shared" si="446"/>
        <v>0</v>
      </c>
      <c r="BP918" s="189">
        <f t="shared" si="447"/>
        <v>0</v>
      </c>
      <c r="BQ918" s="190">
        <f t="shared" si="448"/>
        <v>0</v>
      </c>
      <c r="BR918" s="210"/>
      <c r="BS918" s="188">
        <f t="shared" si="449"/>
        <v>0</v>
      </c>
      <c r="BT918" s="189">
        <f t="shared" si="450"/>
        <v>0</v>
      </c>
      <c r="BU918" s="189">
        <f t="shared" si="451"/>
        <v>0</v>
      </c>
      <c r="BV918" s="190">
        <f t="shared" si="452"/>
        <v>0</v>
      </c>
      <c r="BW918" s="210"/>
      <c r="BX918" s="188">
        <f t="shared" si="453"/>
        <v>0</v>
      </c>
      <c r="BY918" s="189">
        <f t="shared" si="454"/>
        <v>0</v>
      </c>
      <c r="BZ918" s="189">
        <f t="shared" si="455"/>
        <v>0</v>
      </c>
      <c r="CA918" s="190">
        <f t="shared" si="456"/>
        <v>0</v>
      </c>
      <c r="CB918" s="210"/>
      <c r="CC918" s="188">
        <f t="shared" si="457"/>
        <v>0</v>
      </c>
      <c r="CD918" s="189">
        <f t="shared" si="458"/>
        <v>0</v>
      </c>
      <c r="CE918" s="189">
        <f t="shared" si="459"/>
        <v>0</v>
      </c>
      <c r="CF918" s="190">
        <f t="shared" si="460"/>
        <v>0</v>
      </c>
      <c r="CG918" s="210"/>
      <c r="CH918" s="188">
        <f t="shared" si="461"/>
        <v>0</v>
      </c>
      <c r="CI918" s="189">
        <f t="shared" si="462"/>
        <v>0</v>
      </c>
      <c r="CJ918" s="189">
        <f t="shared" si="463"/>
        <v>0</v>
      </c>
      <c r="CK918" s="190">
        <f t="shared" si="464"/>
        <v>0</v>
      </c>
      <c r="CL918" s="210"/>
      <c r="CM918" s="188">
        <f t="shared" si="465"/>
        <v>0</v>
      </c>
      <c r="CN918" s="189">
        <f t="shared" si="466"/>
        <v>0</v>
      </c>
      <c r="CO918" s="189">
        <f t="shared" si="467"/>
        <v>0</v>
      </c>
      <c r="CP918" s="190">
        <f t="shared" si="468"/>
        <v>0</v>
      </c>
      <c r="CQ918" s="210"/>
      <c r="CR918" s="188">
        <f t="shared" si="469"/>
        <v>0</v>
      </c>
      <c r="CS918" s="189">
        <f t="shared" si="470"/>
        <v>0</v>
      </c>
      <c r="CT918" s="189">
        <f t="shared" si="471"/>
        <v>0</v>
      </c>
      <c r="CU918" s="190">
        <f t="shared" si="472"/>
        <v>0</v>
      </c>
      <c r="CV918" s="210"/>
      <c r="CW918" s="188">
        <f t="shared" si="473"/>
        <v>0</v>
      </c>
      <c r="CX918" s="189">
        <f t="shared" si="474"/>
        <v>0</v>
      </c>
      <c r="CY918" s="189">
        <f t="shared" si="475"/>
        <v>0</v>
      </c>
      <c r="CZ918" s="190">
        <f t="shared" si="476"/>
        <v>0</v>
      </c>
      <c r="DA918" s="210"/>
      <c r="DB918" s="188">
        <f t="shared" si="477"/>
        <v>0</v>
      </c>
      <c r="DC918" s="189">
        <f t="shared" si="478"/>
        <v>0</v>
      </c>
      <c r="DD918" s="189">
        <f t="shared" si="479"/>
        <v>0</v>
      </c>
      <c r="DE918" s="190">
        <f t="shared" si="480"/>
        <v>0</v>
      </c>
      <c r="DF918" s="210"/>
      <c r="DG918" s="188">
        <f t="shared" si="481"/>
        <v>0</v>
      </c>
      <c r="DH918" s="189">
        <f t="shared" si="482"/>
        <v>0</v>
      </c>
      <c r="DI918" s="189">
        <f t="shared" si="483"/>
        <v>0</v>
      </c>
      <c r="DJ918" s="190">
        <f t="shared" si="484"/>
        <v>0</v>
      </c>
      <c r="DK918" s="210"/>
      <c r="DL918" s="188">
        <f t="shared" si="485"/>
        <v>0</v>
      </c>
      <c r="DM918" s="189">
        <f t="shared" si="486"/>
        <v>0</v>
      </c>
      <c r="DN918" s="189">
        <f t="shared" si="487"/>
        <v>0</v>
      </c>
      <c r="DO918" s="190">
        <f t="shared" si="488"/>
        <v>0</v>
      </c>
      <c r="DP918" s="210"/>
      <c r="DQ918" s="188">
        <f t="shared" si="489"/>
        <v>0</v>
      </c>
      <c r="DR918" s="189">
        <f t="shared" si="490"/>
        <v>0</v>
      </c>
      <c r="DS918" s="189">
        <f t="shared" si="491"/>
        <v>0</v>
      </c>
      <c r="DT918" s="190">
        <f t="shared" si="492"/>
        <v>0</v>
      </c>
      <c r="DU918" s="210"/>
      <c r="DV918" s="192">
        <f t="shared" si="493"/>
        <v>0</v>
      </c>
      <c r="DW918" s="215">
        <f t="shared" si="494"/>
        <v>0</v>
      </c>
      <c r="DX918" s="216">
        <f t="shared" si="495"/>
        <v>0</v>
      </c>
      <c r="DY918" s="217">
        <f t="shared" si="496"/>
        <v>0</v>
      </c>
      <c r="EA918" s="192">
        <f t="shared" si="497"/>
        <v>0</v>
      </c>
      <c r="EB918" s="215">
        <f t="shared" si="498"/>
        <v>0</v>
      </c>
      <c r="EC918" s="216">
        <f t="shared" si="499"/>
        <v>0</v>
      </c>
      <c r="ED918" s="217">
        <f t="shared" si="500"/>
        <v>0</v>
      </c>
      <c r="EF918" s="192">
        <f t="shared" si="501"/>
        <v>0</v>
      </c>
      <c r="EG918" s="215">
        <f t="shared" si="502"/>
        <v>0</v>
      </c>
      <c r="EH918" s="216">
        <f t="shared" si="503"/>
        <v>0</v>
      </c>
      <c r="EI918" s="217">
        <f t="shared" si="504"/>
        <v>0</v>
      </c>
      <c r="EK918" s="197">
        <f t="shared" si="505"/>
        <v>0</v>
      </c>
      <c r="EL918" s="19" t="str">
        <f t="shared" si="506"/>
        <v/>
      </c>
      <c r="EM918" s="197">
        <f t="shared" si="507"/>
        <v>0</v>
      </c>
      <c r="EN918"/>
      <c r="EO918" s="197">
        <f t="shared" si="508"/>
        <v>0</v>
      </c>
      <c r="EP918" s="19" t="str">
        <f t="shared" si="509"/>
        <v/>
      </c>
      <c r="EQ918" s="197">
        <f t="shared" si="510"/>
        <v>0</v>
      </c>
      <c r="ES918" s="197">
        <f t="shared" si="511"/>
        <v>0</v>
      </c>
      <c r="ET918" s="19" t="str">
        <f t="shared" si="512"/>
        <v/>
      </c>
      <c r="EU918" s="197">
        <f t="shared" si="513"/>
        <v>0</v>
      </c>
    </row>
    <row r="919" spans="1:151" ht="15" customHeight="1" thickBot="1">
      <c r="A919" s="85"/>
      <c r="B919" s="87"/>
      <c r="C919" s="63" t="s">
        <v>73</v>
      </c>
      <c r="D919" s="354" t="str">
        <f t="shared" si="415"/>
        <v/>
      </c>
      <c r="E919" s="355"/>
      <c r="F919" s="355"/>
      <c r="G919" s="355"/>
      <c r="H919" s="355"/>
      <c r="I919" s="355"/>
      <c r="J919" s="355"/>
      <c r="K919" s="355"/>
      <c r="L919" s="356"/>
      <c r="M919" s="2" t="str">
        <f t="shared" si="416"/>
        <v/>
      </c>
      <c r="N919" s="2" t="str">
        <f t="shared" si="417"/>
        <v/>
      </c>
      <c r="O919" s="2" t="str">
        <f t="shared" si="418"/>
        <v/>
      </c>
      <c r="P919" s="2"/>
      <c r="Q919" s="2"/>
      <c r="R919" s="2"/>
      <c r="S919" s="2"/>
      <c r="T919" s="2"/>
      <c r="U919" s="2"/>
      <c r="V919" s="2"/>
      <c r="W919" s="2"/>
      <c r="X919" s="2"/>
      <c r="Y919" s="2"/>
      <c r="Z919" s="2"/>
      <c r="AA919" s="2"/>
      <c r="AB919" s="2"/>
      <c r="AC919" s="2"/>
      <c r="AD919" s="2"/>
      <c r="AG919" s="197">
        <f t="shared" si="419"/>
        <v>54</v>
      </c>
      <c r="AH919" s="210">
        <f t="shared" si="420"/>
        <v>0</v>
      </c>
      <c r="AJ919" s="188">
        <f t="shared" si="421"/>
        <v>0</v>
      </c>
      <c r="AK919" s="189">
        <f t="shared" si="422"/>
        <v>0</v>
      </c>
      <c r="AL919" s="189">
        <f t="shared" si="423"/>
        <v>0</v>
      </c>
      <c r="AM919" s="190">
        <f t="shared" si="424"/>
        <v>0</v>
      </c>
      <c r="AN919" s="210"/>
      <c r="AO919" s="188">
        <f t="shared" si="425"/>
        <v>0</v>
      </c>
      <c r="AP919" s="189">
        <f t="shared" si="426"/>
        <v>0</v>
      </c>
      <c r="AQ919" s="189">
        <f t="shared" si="427"/>
        <v>0</v>
      </c>
      <c r="AR919" s="190">
        <f t="shared" si="428"/>
        <v>0</v>
      </c>
      <c r="AT919" s="188">
        <f t="shared" si="429"/>
        <v>0</v>
      </c>
      <c r="AU919" s="189">
        <f t="shared" si="430"/>
        <v>0</v>
      </c>
      <c r="AV919" s="189">
        <f t="shared" si="431"/>
        <v>0</v>
      </c>
      <c r="AW919" s="190">
        <f t="shared" si="432"/>
        <v>0</v>
      </c>
      <c r="AY919" s="188">
        <f t="shared" si="433"/>
        <v>0</v>
      </c>
      <c r="AZ919" s="189">
        <f t="shared" si="434"/>
        <v>0</v>
      </c>
      <c r="BA919" s="189">
        <f t="shared" si="435"/>
        <v>0</v>
      </c>
      <c r="BB919" s="190">
        <f t="shared" si="436"/>
        <v>0</v>
      </c>
      <c r="BD919" s="188">
        <f t="shared" si="437"/>
        <v>0</v>
      </c>
      <c r="BE919" s="189">
        <f t="shared" si="438"/>
        <v>0</v>
      </c>
      <c r="BF919" s="189">
        <f t="shared" si="439"/>
        <v>0</v>
      </c>
      <c r="BG919" s="190">
        <f t="shared" si="440"/>
        <v>0</v>
      </c>
      <c r="BH919" s="210"/>
      <c r="BI919" s="188">
        <f t="shared" si="441"/>
        <v>0</v>
      </c>
      <c r="BJ919" s="189">
        <f t="shared" si="442"/>
        <v>0</v>
      </c>
      <c r="BK919" s="189">
        <f t="shared" si="443"/>
        <v>0</v>
      </c>
      <c r="BL919" s="190">
        <f t="shared" si="444"/>
        <v>0</v>
      </c>
      <c r="BM919" s="210"/>
      <c r="BN919" s="188">
        <f t="shared" si="445"/>
        <v>0</v>
      </c>
      <c r="BO919" s="189">
        <f t="shared" si="446"/>
        <v>0</v>
      </c>
      <c r="BP919" s="189">
        <f t="shared" si="447"/>
        <v>0</v>
      </c>
      <c r="BQ919" s="190">
        <f t="shared" si="448"/>
        <v>0</v>
      </c>
      <c r="BR919" s="210"/>
      <c r="BS919" s="188">
        <f t="shared" si="449"/>
        <v>0</v>
      </c>
      <c r="BT919" s="189">
        <f t="shared" si="450"/>
        <v>0</v>
      </c>
      <c r="BU919" s="189">
        <f t="shared" si="451"/>
        <v>0</v>
      </c>
      <c r="BV919" s="190">
        <f t="shared" si="452"/>
        <v>0</v>
      </c>
      <c r="BW919" s="210"/>
      <c r="BX919" s="188">
        <f t="shared" si="453"/>
        <v>0</v>
      </c>
      <c r="BY919" s="189">
        <f t="shared" si="454"/>
        <v>0</v>
      </c>
      <c r="BZ919" s="189">
        <f t="shared" si="455"/>
        <v>0</v>
      </c>
      <c r="CA919" s="190">
        <f t="shared" si="456"/>
        <v>0</v>
      </c>
      <c r="CB919" s="210"/>
      <c r="CC919" s="188">
        <f t="shared" si="457"/>
        <v>0</v>
      </c>
      <c r="CD919" s="189">
        <f t="shared" si="458"/>
        <v>0</v>
      </c>
      <c r="CE919" s="189">
        <f t="shared" si="459"/>
        <v>0</v>
      </c>
      <c r="CF919" s="190">
        <f t="shared" si="460"/>
        <v>0</v>
      </c>
      <c r="CG919" s="210"/>
      <c r="CH919" s="188">
        <f t="shared" si="461"/>
        <v>0</v>
      </c>
      <c r="CI919" s="189">
        <f t="shared" si="462"/>
        <v>0</v>
      </c>
      <c r="CJ919" s="189">
        <f t="shared" si="463"/>
        <v>0</v>
      </c>
      <c r="CK919" s="190">
        <f t="shared" si="464"/>
        <v>0</v>
      </c>
      <c r="CL919" s="210"/>
      <c r="CM919" s="188">
        <f t="shared" si="465"/>
        <v>0</v>
      </c>
      <c r="CN919" s="189">
        <f t="shared" si="466"/>
        <v>0</v>
      </c>
      <c r="CO919" s="189">
        <f t="shared" si="467"/>
        <v>0</v>
      </c>
      <c r="CP919" s="190">
        <f t="shared" si="468"/>
        <v>0</v>
      </c>
      <c r="CQ919" s="210"/>
      <c r="CR919" s="188">
        <f t="shared" si="469"/>
        <v>0</v>
      </c>
      <c r="CS919" s="189">
        <f t="shared" si="470"/>
        <v>0</v>
      </c>
      <c r="CT919" s="189">
        <f t="shared" si="471"/>
        <v>0</v>
      </c>
      <c r="CU919" s="190">
        <f t="shared" si="472"/>
        <v>0</v>
      </c>
      <c r="CV919" s="210"/>
      <c r="CW919" s="188">
        <f t="shared" si="473"/>
        <v>0</v>
      </c>
      <c r="CX919" s="189">
        <f t="shared" si="474"/>
        <v>0</v>
      </c>
      <c r="CY919" s="189">
        <f t="shared" si="475"/>
        <v>0</v>
      </c>
      <c r="CZ919" s="190">
        <f t="shared" si="476"/>
        <v>0</v>
      </c>
      <c r="DA919" s="210"/>
      <c r="DB919" s="188">
        <f t="shared" si="477"/>
        <v>0</v>
      </c>
      <c r="DC919" s="189">
        <f t="shared" si="478"/>
        <v>0</v>
      </c>
      <c r="DD919" s="189">
        <f t="shared" si="479"/>
        <v>0</v>
      </c>
      <c r="DE919" s="190">
        <f t="shared" si="480"/>
        <v>0</v>
      </c>
      <c r="DF919" s="210"/>
      <c r="DG919" s="188">
        <f t="shared" si="481"/>
        <v>0</v>
      </c>
      <c r="DH919" s="189">
        <f t="shared" si="482"/>
        <v>0</v>
      </c>
      <c r="DI919" s="189">
        <f t="shared" si="483"/>
        <v>0</v>
      </c>
      <c r="DJ919" s="190">
        <f t="shared" si="484"/>
        <v>0</v>
      </c>
      <c r="DK919" s="210"/>
      <c r="DL919" s="188">
        <f t="shared" si="485"/>
        <v>0</v>
      </c>
      <c r="DM919" s="189">
        <f t="shared" si="486"/>
        <v>0</v>
      </c>
      <c r="DN919" s="189">
        <f t="shared" si="487"/>
        <v>0</v>
      </c>
      <c r="DO919" s="190">
        <f t="shared" si="488"/>
        <v>0</v>
      </c>
      <c r="DP919" s="210"/>
      <c r="DQ919" s="188">
        <f t="shared" si="489"/>
        <v>0</v>
      </c>
      <c r="DR919" s="189">
        <f t="shared" si="490"/>
        <v>0</v>
      </c>
      <c r="DS919" s="189">
        <f t="shared" si="491"/>
        <v>0</v>
      </c>
      <c r="DT919" s="190">
        <f t="shared" si="492"/>
        <v>0</v>
      </c>
      <c r="DU919" s="210"/>
      <c r="DV919" s="192">
        <f t="shared" si="493"/>
        <v>0</v>
      </c>
      <c r="DW919" s="215">
        <f t="shared" si="494"/>
        <v>0</v>
      </c>
      <c r="DX919" s="216">
        <f t="shared" si="495"/>
        <v>0</v>
      </c>
      <c r="DY919" s="217">
        <f t="shared" si="496"/>
        <v>0</v>
      </c>
      <c r="EA919" s="192">
        <f t="shared" si="497"/>
        <v>0</v>
      </c>
      <c r="EB919" s="215">
        <f t="shared" si="498"/>
        <v>0</v>
      </c>
      <c r="EC919" s="216">
        <f t="shared" si="499"/>
        <v>0</v>
      </c>
      <c r="ED919" s="217">
        <f t="shared" si="500"/>
        <v>0</v>
      </c>
      <c r="EF919" s="192">
        <f t="shared" si="501"/>
        <v>0</v>
      </c>
      <c r="EG919" s="215">
        <f t="shared" si="502"/>
        <v>0</v>
      </c>
      <c r="EH919" s="216">
        <f t="shared" si="503"/>
        <v>0</v>
      </c>
      <c r="EI919" s="217">
        <f t="shared" si="504"/>
        <v>0</v>
      </c>
      <c r="EK919" s="197">
        <f t="shared" si="505"/>
        <v>0</v>
      </c>
      <c r="EL919" s="19" t="str">
        <f t="shared" si="506"/>
        <v/>
      </c>
      <c r="EM919" s="197">
        <f t="shared" si="507"/>
        <v>0</v>
      </c>
      <c r="EN919"/>
      <c r="EO919" s="197">
        <f t="shared" si="508"/>
        <v>0</v>
      </c>
      <c r="EP919" s="19" t="str">
        <f t="shared" si="509"/>
        <v/>
      </c>
      <c r="EQ919" s="197">
        <f t="shared" si="510"/>
        <v>0</v>
      </c>
      <c r="ES919" s="197">
        <f t="shared" si="511"/>
        <v>0</v>
      </c>
      <c r="ET919" s="19" t="str">
        <f t="shared" si="512"/>
        <v/>
      </c>
      <c r="EU919" s="197">
        <f t="shared" si="513"/>
        <v>0</v>
      </c>
    </row>
    <row r="920" spans="1:151" ht="15" customHeight="1" thickBot="1">
      <c r="A920" s="85"/>
      <c r="B920" s="87"/>
      <c r="C920" s="63" t="s">
        <v>74</v>
      </c>
      <c r="D920" s="354" t="str">
        <f t="shared" si="415"/>
        <v/>
      </c>
      <c r="E920" s="355"/>
      <c r="F920" s="355"/>
      <c r="G920" s="355"/>
      <c r="H920" s="355"/>
      <c r="I920" s="355"/>
      <c r="J920" s="355"/>
      <c r="K920" s="355"/>
      <c r="L920" s="356"/>
      <c r="M920" s="2" t="str">
        <f t="shared" si="416"/>
        <v/>
      </c>
      <c r="N920" s="2" t="str">
        <f t="shared" si="417"/>
        <v/>
      </c>
      <c r="O920" s="2" t="str">
        <f t="shared" si="418"/>
        <v/>
      </c>
      <c r="P920" s="2"/>
      <c r="Q920" s="2"/>
      <c r="R920" s="2"/>
      <c r="S920" s="2"/>
      <c r="T920" s="2"/>
      <c r="U920" s="2"/>
      <c r="V920" s="2"/>
      <c r="W920" s="2"/>
      <c r="X920" s="2"/>
      <c r="Y920" s="2"/>
      <c r="Z920" s="2"/>
      <c r="AA920" s="2"/>
      <c r="AB920" s="2"/>
      <c r="AC920" s="2"/>
      <c r="AD920" s="2"/>
      <c r="AG920" s="197">
        <f t="shared" si="419"/>
        <v>54</v>
      </c>
      <c r="AH920" s="210">
        <f t="shared" si="420"/>
        <v>0</v>
      </c>
      <c r="AJ920" s="188">
        <f t="shared" si="421"/>
        <v>0</v>
      </c>
      <c r="AK920" s="189">
        <f t="shared" si="422"/>
        <v>0</v>
      </c>
      <c r="AL920" s="189">
        <f t="shared" si="423"/>
        <v>0</v>
      </c>
      <c r="AM920" s="190">
        <f t="shared" si="424"/>
        <v>0</v>
      </c>
      <c r="AN920" s="210"/>
      <c r="AO920" s="188">
        <f t="shared" si="425"/>
        <v>0</v>
      </c>
      <c r="AP920" s="189">
        <f t="shared" si="426"/>
        <v>0</v>
      </c>
      <c r="AQ920" s="189">
        <f t="shared" si="427"/>
        <v>0</v>
      </c>
      <c r="AR920" s="190">
        <f t="shared" si="428"/>
        <v>0</v>
      </c>
      <c r="AT920" s="188">
        <f t="shared" si="429"/>
        <v>0</v>
      </c>
      <c r="AU920" s="189">
        <f t="shared" si="430"/>
        <v>0</v>
      </c>
      <c r="AV920" s="189">
        <f t="shared" si="431"/>
        <v>0</v>
      </c>
      <c r="AW920" s="190">
        <f t="shared" si="432"/>
        <v>0</v>
      </c>
      <c r="AY920" s="188">
        <f t="shared" si="433"/>
        <v>0</v>
      </c>
      <c r="AZ920" s="189">
        <f t="shared" si="434"/>
        <v>0</v>
      </c>
      <c r="BA920" s="189">
        <f t="shared" si="435"/>
        <v>0</v>
      </c>
      <c r="BB920" s="190">
        <f t="shared" si="436"/>
        <v>0</v>
      </c>
      <c r="BD920" s="188">
        <f t="shared" si="437"/>
        <v>0</v>
      </c>
      <c r="BE920" s="189">
        <f t="shared" si="438"/>
        <v>0</v>
      </c>
      <c r="BF920" s="189">
        <f t="shared" si="439"/>
        <v>0</v>
      </c>
      <c r="BG920" s="190">
        <f t="shared" si="440"/>
        <v>0</v>
      </c>
      <c r="BH920" s="210"/>
      <c r="BI920" s="188">
        <f t="shared" si="441"/>
        <v>0</v>
      </c>
      <c r="BJ920" s="189">
        <f t="shared" si="442"/>
        <v>0</v>
      </c>
      <c r="BK920" s="189">
        <f t="shared" si="443"/>
        <v>0</v>
      </c>
      <c r="BL920" s="190">
        <f t="shared" si="444"/>
        <v>0</v>
      </c>
      <c r="BM920" s="210"/>
      <c r="BN920" s="188">
        <f t="shared" si="445"/>
        <v>0</v>
      </c>
      <c r="BO920" s="189">
        <f t="shared" si="446"/>
        <v>0</v>
      </c>
      <c r="BP920" s="189">
        <f t="shared" si="447"/>
        <v>0</v>
      </c>
      <c r="BQ920" s="190">
        <f t="shared" si="448"/>
        <v>0</v>
      </c>
      <c r="BR920" s="210"/>
      <c r="BS920" s="188">
        <f t="shared" si="449"/>
        <v>0</v>
      </c>
      <c r="BT920" s="189">
        <f t="shared" si="450"/>
        <v>0</v>
      </c>
      <c r="BU920" s="189">
        <f t="shared" si="451"/>
        <v>0</v>
      </c>
      <c r="BV920" s="190">
        <f t="shared" si="452"/>
        <v>0</v>
      </c>
      <c r="BW920" s="210"/>
      <c r="BX920" s="188">
        <f t="shared" si="453"/>
        <v>0</v>
      </c>
      <c r="BY920" s="189">
        <f t="shared" si="454"/>
        <v>0</v>
      </c>
      <c r="BZ920" s="189">
        <f t="shared" si="455"/>
        <v>0</v>
      </c>
      <c r="CA920" s="190">
        <f t="shared" si="456"/>
        <v>0</v>
      </c>
      <c r="CB920" s="210"/>
      <c r="CC920" s="188">
        <f t="shared" si="457"/>
        <v>0</v>
      </c>
      <c r="CD920" s="189">
        <f t="shared" si="458"/>
        <v>0</v>
      </c>
      <c r="CE920" s="189">
        <f t="shared" si="459"/>
        <v>0</v>
      </c>
      <c r="CF920" s="190">
        <f t="shared" si="460"/>
        <v>0</v>
      </c>
      <c r="CG920" s="210"/>
      <c r="CH920" s="188">
        <f t="shared" si="461"/>
        <v>0</v>
      </c>
      <c r="CI920" s="189">
        <f t="shared" si="462"/>
        <v>0</v>
      </c>
      <c r="CJ920" s="189">
        <f t="shared" si="463"/>
        <v>0</v>
      </c>
      <c r="CK920" s="190">
        <f t="shared" si="464"/>
        <v>0</v>
      </c>
      <c r="CL920" s="210"/>
      <c r="CM920" s="188">
        <f t="shared" si="465"/>
        <v>0</v>
      </c>
      <c r="CN920" s="189">
        <f t="shared" si="466"/>
        <v>0</v>
      </c>
      <c r="CO920" s="189">
        <f t="shared" si="467"/>
        <v>0</v>
      </c>
      <c r="CP920" s="190">
        <f t="shared" si="468"/>
        <v>0</v>
      </c>
      <c r="CQ920" s="210"/>
      <c r="CR920" s="188">
        <f t="shared" si="469"/>
        <v>0</v>
      </c>
      <c r="CS920" s="189">
        <f t="shared" si="470"/>
        <v>0</v>
      </c>
      <c r="CT920" s="189">
        <f t="shared" si="471"/>
        <v>0</v>
      </c>
      <c r="CU920" s="190">
        <f t="shared" si="472"/>
        <v>0</v>
      </c>
      <c r="CV920" s="210"/>
      <c r="CW920" s="188">
        <f t="shared" si="473"/>
        <v>0</v>
      </c>
      <c r="CX920" s="189">
        <f t="shared" si="474"/>
        <v>0</v>
      </c>
      <c r="CY920" s="189">
        <f t="shared" si="475"/>
        <v>0</v>
      </c>
      <c r="CZ920" s="190">
        <f t="shared" si="476"/>
        <v>0</v>
      </c>
      <c r="DA920" s="210"/>
      <c r="DB920" s="188">
        <f t="shared" si="477"/>
        <v>0</v>
      </c>
      <c r="DC920" s="189">
        <f t="shared" si="478"/>
        <v>0</v>
      </c>
      <c r="DD920" s="189">
        <f t="shared" si="479"/>
        <v>0</v>
      </c>
      <c r="DE920" s="190">
        <f t="shared" si="480"/>
        <v>0</v>
      </c>
      <c r="DF920" s="210"/>
      <c r="DG920" s="188">
        <f t="shared" si="481"/>
        <v>0</v>
      </c>
      <c r="DH920" s="189">
        <f t="shared" si="482"/>
        <v>0</v>
      </c>
      <c r="DI920" s="189">
        <f t="shared" si="483"/>
        <v>0</v>
      </c>
      <c r="DJ920" s="190">
        <f t="shared" si="484"/>
        <v>0</v>
      </c>
      <c r="DK920" s="210"/>
      <c r="DL920" s="188">
        <f t="shared" si="485"/>
        <v>0</v>
      </c>
      <c r="DM920" s="189">
        <f t="shared" si="486"/>
        <v>0</v>
      </c>
      <c r="DN920" s="189">
        <f t="shared" si="487"/>
        <v>0</v>
      </c>
      <c r="DO920" s="190">
        <f t="shared" si="488"/>
        <v>0</v>
      </c>
      <c r="DP920" s="210"/>
      <c r="DQ920" s="188">
        <f t="shared" si="489"/>
        <v>0</v>
      </c>
      <c r="DR920" s="189">
        <f t="shared" si="490"/>
        <v>0</v>
      </c>
      <c r="DS920" s="189">
        <f t="shared" si="491"/>
        <v>0</v>
      </c>
      <c r="DT920" s="190">
        <f t="shared" si="492"/>
        <v>0</v>
      </c>
      <c r="DU920" s="210"/>
      <c r="DV920" s="192">
        <f t="shared" si="493"/>
        <v>0</v>
      </c>
      <c r="DW920" s="215">
        <f t="shared" si="494"/>
        <v>0</v>
      </c>
      <c r="DX920" s="216">
        <f t="shared" si="495"/>
        <v>0</v>
      </c>
      <c r="DY920" s="217">
        <f t="shared" si="496"/>
        <v>0</v>
      </c>
      <c r="EA920" s="192">
        <f t="shared" si="497"/>
        <v>0</v>
      </c>
      <c r="EB920" s="215">
        <f t="shared" si="498"/>
        <v>0</v>
      </c>
      <c r="EC920" s="216">
        <f t="shared" si="499"/>
        <v>0</v>
      </c>
      <c r="ED920" s="217">
        <f t="shared" si="500"/>
        <v>0</v>
      </c>
      <c r="EF920" s="192">
        <f t="shared" si="501"/>
        <v>0</v>
      </c>
      <c r="EG920" s="215">
        <f t="shared" si="502"/>
        <v>0</v>
      </c>
      <c r="EH920" s="216">
        <f t="shared" si="503"/>
        <v>0</v>
      </c>
      <c r="EI920" s="217">
        <f t="shared" si="504"/>
        <v>0</v>
      </c>
      <c r="EK920" s="197">
        <f t="shared" si="505"/>
        <v>0</v>
      </c>
      <c r="EL920" s="19" t="str">
        <f t="shared" si="506"/>
        <v/>
      </c>
      <c r="EM920" s="197">
        <f t="shared" si="507"/>
        <v>0</v>
      </c>
      <c r="EN920"/>
      <c r="EO920" s="197">
        <f t="shared" si="508"/>
        <v>0</v>
      </c>
      <c r="EP920" s="19" t="str">
        <f t="shared" si="509"/>
        <v/>
      </c>
      <c r="EQ920" s="197">
        <f t="shared" si="510"/>
        <v>0</v>
      </c>
      <c r="ES920" s="197">
        <f t="shared" si="511"/>
        <v>0</v>
      </c>
      <c r="ET920" s="19" t="str">
        <f t="shared" si="512"/>
        <v/>
      </c>
      <c r="EU920" s="197">
        <f t="shared" si="513"/>
        <v>0</v>
      </c>
    </row>
    <row r="921" spans="1:151" ht="15" customHeight="1" thickBot="1">
      <c r="A921" s="85"/>
      <c r="B921" s="87"/>
      <c r="C921" s="63" t="s">
        <v>75</v>
      </c>
      <c r="D921" s="354" t="str">
        <f t="shared" si="415"/>
        <v/>
      </c>
      <c r="E921" s="355"/>
      <c r="F921" s="355"/>
      <c r="G921" s="355"/>
      <c r="H921" s="355"/>
      <c r="I921" s="355"/>
      <c r="J921" s="355"/>
      <c r="K921" s="355"/>
      <c r="L921" s="356"/>
      <c r="M921" s="2" t="str">
        <f t="shared" si="416"/>
        <v/>
      </c>
      <c r="N921" s="2" t="str">
        <f t="shared" si="417"/>
        <v/>
      </c>
      <c r="O921" s="2" t="str">
        <f t="shared" si="418"/>
        <v/>
      </c>
      <c r="P921" s="2"/>
      <c r="Q921" s="2"/>
      <c r="R921" s="2"/>
      <c r="S921" s="2"/>
      <c r="T921" s="2"/>
      <c r="U921" s="2"/>
      <c r="V921" s="2"/>
      <c r="W921" s="2"/>
      <c r="X921" s="2"/>
      <c r="Y921" s="2"/>
      <c r="Z921" s="2"/>
      <c r="AA921" s="2"/>
      <c r="AB921" s="2"/>
      <c r="AC921" s="2"/>
      <c r="AD921" s="2"/>
      <c r="AG921" s="197">
        <f t="shared" si="419"/>
        <v>54</v>
      </c>
      <c r="AH921" s="210">
        <f t="shared" si="420"/>
        <v>0</v>
      </c>
      <c r="AJ921" s="188">
        <f t="shared" si="421"/>
        <v>0</v>
      </c>
      <c r="AK921" s="189">
        <f t="shared" si="422"/>
        <v>0</v>
      </c>
      <c r="AL921" s="189">
        <f t="shared" si="423"/>
        <v>0</v>
      </c>
      <c r="AM921" s="190">
        <f t="shared" si="424"/>
        <v>0</v>
      </c>
      <c r="AN921" s="210"/>
      <c r="AO921" s="188">
        <f t="shared" si="425"/>
        <v>0</v>
      </c>
      <c r="AP921" s="189">
        <f t="shared" si="426"/>
        <v>0</v>
      </c>
      <c r="AQ921" s="189">
        <f t="shared" si="427"/>
        <v>0</v>
      </c>
      <c r="AR921" s="190">
        <f t="shared" si="428"/>
        <v>0</v>
      </c>
      <c r="AT921" s="188">
        <f t="shared" si="429"/>
        <v>0</v>
      </c>
      <c r="AU921" s="189">
        <f t="shared" si="430"/>
        <v>0</v>
      </c>
      <c r="AV921" s="189">
        <f t="shared" si="431"/>
        <v>0</v>
      </c>
      <c r="AW921" s="190">
        <f t="shared" si="432"/>
        <v>0</v>
      </c>
      <c r="AY921" s="188">
        <f t="shared" si="433"/>
        <v>0</v>
      </c>
      <c r="AZ921" s="189">
        <f t="shared" si="434"/>
        <v>0</v>
      </c>
      <c r="BA921" s="189">
        <f t="shared" si="435"/>
        <v>0</v>
      </c>
      <c r="BB921" s="190">
        <f t="shared" si="436"/>
        <v>0</v>
      </c>
      <c r="BD921" s="188">
        <f t="shared" si="437"/>
        <v>0</v>
      </c>
      <c r="BE921" s="189">
        <f t="shared" si="438"/>
        <v>0</v>
      </c>
      <c r="BF921" s="189">
        <f t="shared" si="439"/>
        <v>0</v>
      </c>
      <c r="BG921" s="190">
        <f t="shared" si="440"/>
        <v>0</v>
      </c>
      <c r="BH921" s="210"/>
      <c r="BI921" s="188">
        <f t="shared" si="441"/>
        <v>0</v>
      </c>
      <c r="BJ921" s="189">
        <f t="shared" si="442"/>
        <v>0</v>
      </c>
      <c r="BK921" s="189">
        <f t="shared" si="443"/>
        <v>0</v>
      </c>
      <c r="BL921" s="190">
        <f t="shared" si="444"/>
        <v>0</v>
      </c>
      <c r="BM921" s="210"/>
      <c r="BN921" s="188">
        <f t="shared" si="445"/>
        <v>0</v>
      </c>
      <c r="BO921" s="189">
        <f t="shared" si="446"/>
        <v>0</v>
      </c>
      <c r="BP921" s="189">
        <f t="shared" si="447"/>
        <v>0</v>
      </c>
      <c r="BQ921" s="190">
        <f t="shared" si="448"/>
        <v>0</v>
      </c>
      <c r="BR921" s="210"/>
      <c r="BS921" s="188">
        <f t="shared" si="449"/>
        <v>0</v>
      </c>
      <c r="BT921" s="189">
        <f t="shared" si="450"/>
        <v>0</v>
      </c>
      <c r="BU921" s="189">
        <f t="shared" si="451"/>
        <v>0</v>
      </c>
      <c r="BV921" s="190">
        <f t="shared" si="452"/>
        <v>0</v>
      </c>
      <c r="BW921" s="210"/>
      <c r="BX921" s="188">
        <f t="shared" si="453"/>
        <v>0</v>
      </c>
      <c r="BY921" s="189">
        <f t="shared" si="454"/>
        <v>0</v>
      </c>
      <c r="BZ921" s="189">
        <f t="shared" si="455"/>
        <v>0</v>
      </c>
      <c r="CA921" s="190">
        <f t="shared" si="456"/>
        <v>0</v>
      </c>
      <c r="CB921" s="210"/>
      <c r="CC921" s="188">
        <f t="shared" si="457"/>
        <v>0</v>
      </c>
      <c r="CD921" s="189">
        <f t="shared" si="458"/>
        <v>0</v>
      </c>
      <c r="CE921" s="189">
        <f t="shared" si="459"/>
        <v>0</v>
      </c>
      <c r="CF921" s="190">
        <f t="shared" si="460"/>
        <v>0</v>
      </c>
      <c r="CG921" s="210"/>
      <c r="CH921" s="188">
        <f t="shared" si="461"/>
        <v>0</v>
      </c>
      <c r="CI921" s="189">
        <f t="shared" si="462"/>
        <v>0</v>
      </c>
      <c r="CJ921" s="189">
        <f t="shared" si="463"/>
        <v>0</v>
      </c>
      <c r="CK921" s="190">
        <f t="shared" si="464"/>
        <v>0</v>
      </c>
      <c r="CL921" s="210"/>
      <c r="CM921" s="188">
        <f t="shared" si="465"/>
        <v>0</v>
      </c>
      <c r="CN921" s="189">
        <f t="shared" si="466"/>
        <v>0</v>
      </c>
      <c r="CO921" s="189">
        <f t="shared" si="467"/>
        <v>0</v>
      </c>
      <c r="CP921" s="190">
        <f t="shared" si="468"/>
        <v>0</v>
      </c>
      <c r="CQ921" s="210"/>
      <c r="CR921" s="188">
        <f t="shared" si="469"/>
        <v>0</v>
      </c>
      <c r="CS921" s="189">
        <f t="shared" si="470"/>
        <v>0</v>
      </c>
      <c r="CT921" s="189">
        <f t="shared" si="471"/>
        <v>0</v>
      </c>
      <c r="CU921" s="190">
        <f t="shared" si="472"/>
        <v>0</v>
      </c>
      <c r="CV921" s="210"/>
      <c r="CW921" s="188">
        <f t="shared" si="473"/>
        <v>0</v>
      </c>
      <c r="CX921" s="189">
        <f t="shared" si="474"/>
        <v>0</v>
      </c>
      <c r="CY921" s="189">
        <f t="shared" si="475"/>
        <v>0</v>
      </c>
      <c r="CZ921" s="190">
        <f t="shared" si="476"/>
        <v>0</v>
      </c>
      <c r="DA921" s="210"/>
      <c r="DB921" s="188">
        <f t="shared" si="477"/>
        <v>0</v>
      </c>
      <c r="DC921" s="189">
        <f t="shared" si="478"/>
        <v>0</v>
      </c>
      <c r="DD921" s="189">
        <f t="shared" si="479"/>
        <v>0</v>
      </c>
      <c r="DE921" s="190">
        <f t="shared" si="480"/>
        <v>0</v>
      </c>
      <c r="DF921" s="210"/>
      <c r="DG921" s="188">
        <f t="shared" si="481"/>
        <v>0</v>
      </c>
      <c r="DH921" s="189">
        <f t="shared" si="482"/>
        <v>0</v>
      </c>
      <c r="DI921" s="189">
        <f t="shared" si="483"/>
        <v>0</v>
      </c>
      <c r="DJ921" s="190">
        <f t="shared" si="484"/>
        <v>0</v>
      </c>
      <c r="DK921" s="210"/>
      <c r="DL921" s="188">
        <f t="shared" si="485"/>
        <v>0</v>
      </c>
      <c r="DM921" s="189">
        <f t="shared" si="486"/>
        <v>0</v>
      </c>
      <c r="DN921" s="189">
        <f t="shared" si="487"/>
        <v>0</v>
      </c>
      <c r="DO921" s="190">
        <f t="shared" si="488"/>
        <v>0</v>
      </c>
      <c r="DP921" s="210"/>
      <c r="DQ921" s="188">
        <f t="shared" si="489"/>
        <v>0</v>
      </c>
      <c r="DR921" s="189">
        <f t="shared" si="490"/>
        <v>0</v>
      </c>
      <c r="DS921" s="189">
        <f t="shared" si="491"/>
        <v>0</v>
      </c>
      <c r="DT921" s="190">
        <f t="shared" si="492"/>
        <v>0</v>
      </c>
      <c r="DU921" s="210"/>
      <c r="DV921" s="192">
        <f t="shared" si="493"/>
        <v>0</v>
      </c>
      <c r="DW921" s="215">
        <f t="shared" si="494"/>
        <v>0</v>
      </c>
      <c r="DX921" s="216">
        <f t="shared" si="495"/>
        <v>0</v>
      </c>
      <c r="DY921" s="217">
        <f t="shared" si="496"/>
        <v>0</v>
      </c>
      <c r="EA921" s="192">
        <f t="shared" si="497"/>
        <v>0</v>
      </c>
      <c r="EB921" s="215">
        <f t="shared" si="498"/>
        <v>0</v>
      </c>
      <c r="EC921" s="216">
        <f t="shared" si="499"/>
        <v>0</v>
      </c>
      <c r="ED921" s="217">
        <f t="shared" si="500"/>
        <v>0</v>
      </c>
      <c r="EF921" s="192">
        <f t="shared" si="501"/>
        <v>0</v>
      </c>
      <c r="EG921" s="215">
        <f t="shared" si="502"/>
        <v>0</v>
      </c>
      <c r="EH921" s="216">
        <f t="shared" si="503"/>
        <v>0</v>
      </c>
      <c r="EI921" s="217">
        <f t="shared" si="504"/>
        <v>0</v>
      </c>
      <c r="EK921" s="197">
        <f t="shared" si="505"/>
        <v>0</v>
      </c>
      <c r="EL921" s="19" t="str">
        <f t="shared" si="506"/>
        <v/>
      </c>
      <c r="EM921" s="197">
        <f t="shared" si="507"/>
        <v>0</v>
      </c>
      <c r="EN921"/>
      <c r="EO921" s="197">
        <f t="shared" si="508"/>
        <v>0</v>
      </c>
      <c r="EP921" s="19" t="str">
        <f t="shared" si="509"/>
        <v/>
      </c>
      <c r="EQ921" s="197">
        <f t="shared" si="510"/>
        <v>0</v>
      </c>
      <c r="ES921" s="197">
        <f t="shared" si="511"/>
        <v>0</v>
      </c>
      <c r="ET921" s="19" t="str">
        <f t="shared" si="512"/>
        <v/>
      </c>
      <c r="EU921" s="197">
        <f t="shared" si="513"/>
        <v>0</v>
      </c>
    </row>
    <row r="922" spans="1:151" ht="15" customHeight="1" thickBot="1">
      <c r="A922" s="85"/>
      <c r="B922" s="87"/>
      <c r="C922" s="63" t="s">
        <v>76</v>
      </c>
      <c r="D922" s="354" t="str">
        <f t="shared" si="415"/>
        <v/>
      </c>
      <c r="E922" s="355"/>
      <c r="F922" s="355"/>
      <c r="G922" s="355"/>
      <c r="H922" s="355"/>
      <c r="I922" s="355"/>
      <c r="J922" s="355"/>
      <c r="K922" s="355"/>
      <c r="L922" s="356"/>
      <c r="M922" s="2" t="str">
        <f t="shared" si="416"/>
        <v/>
      </c>
      <c r="N922" s="2" t="str">
        <f t="shared" si="417"/>
        <v/>
      </c>
      <c r="O922" s="2" t="str">
        <f t="shared" si="418"/>
        <v/>
      </c>
      <c r="P922" s="2"/>
      <c r="Q922" s="2"/>
      <c r="R922" s="2"/>
      <c r="S922" s="2"/>
      <c r="T922" s="2"/>
      <c r="U922" s="2"/>
      <c r="V922" s="2"/>
      <c r="W922" s="2"/>
      <c r="X922" s="2"/>
      <c r="Y922" s="2"/>
      <c r="Z922" s="2"/>
      <c r="AA922" s="2"/>
      <c r="AB922" s="2"/>
      <c r="AC922" s="2"/>
      <c r="AD922" s="2"/>
      <c r="AG922" s="197">
        <f t="shared" si="419"/>
        <v>54</v>
      </c>
      <c r="AH922" s="210">
        <f t="shared" si="420"/>
        <v>0</v>
      </c>
      <c r="AJ922" s="188">
        <f t="shared" si="421"/>
        <v>0</v>
      </c>
      <c r="AK922" s="189">
        <f t="shared" si="422"/>
        <v>0</v>
      </c>
      <c r="AL922" s="189">
        <f t="shared" si="423"/>
        <v>0</v>
      </c>
      <c r="AM922" s="190">
        <f t="shared" si="424"/>
        <v>0</v>
      </c>
      <c r="AN922" s="210"/>
      <c r="AO922" s="188">
        <f t="shared" si="425"/>
        <v>0</v>
      </c>
      <c r="AP922" s="189">
        <f t="shared" si="426"/>
        <v>0</v>
      </c>
      <c r="AQ922" s="189">
        <f t="shared" si="427"/>
        <v>0</v>
      </c>
      <c r="AR922" s="190">
        <f t="shared" si="428"/>
        <v>0</v>
      </c>
      <c r="AT922" s="188">
        <f t="shared" si="429"/>
        <v>0</v>
      </c>
      <c r="AU922" s="189">
        <f t="shared" si="430"/>
        <v>0</v>
      </c>
      <c r="AV922" s="189">
        <f t="shared" si="431"/>
        <v>0</v>
      </c>
      <c r="AW922" s="190">
        <f t="shared" si="432"/>
        <v>0</v>
      </c>
      <c r="AY922" s="188">
        <f t="shared" si="433"/>
        <v>0</v>
      </c>
      <c r="AZ922" s="189">
        <f t="shared" si="434"/>
        <v>0</v>
      </c>
      <c r="BA922" s="189">
        <f t="shared" si="435"/>
        <v>0</v>
      </c>
      <c r="BB922" s="190">
        <f t="shared" si="436"/>
        <v>0</v>
      </c>
      <c r="BD922" s="188">
        <f t="shared" si="437"/>
        <v>0</v>
      </c>
      <c r="BE922" s="189">
        <f t="shared" si="438"/>
        <v>0</v>
      </c>
      <c r="BF922" s="189">
        <f t="shared" si="439"/>
        <v>0</v>
      </c>
      <c r="BG922" s="190">
        <f t="shared" si="440"/>
        <v>0</v>
      </c>
      <c r="BH922" s="210"/>
      <c r="BI922" s="188">
        <f t="shared" si="441"/>
        <v>0</v>
      </c>
      <c r="BJ922" s="189">
        <f t="shared" si="442"/>
        <v>0</v>
      </c>
      <c r="BK922" s="189">
        <f t="shared" si="443"/>
        <v>0</v>
      </c>
      <c r="BL922" s="190">
        <f t="shared" si="444"/>
        <v>0</v>
      </c>
      <c r="BM922" s="210"/>
      <c r="BN922" s="188">
        <f t="shared" si="445"/>
        <v>0</v>
      </c>
      <c r="BO922" s="189">
        <f t="shared" si="446"/>
        <v>0</v>
      </c>
      <c r="BP922" s="189">
        <f t="shared" si="447"/>
        <v>0</v>
      </c>
      <c r="BQ922" s="190">
        <f t="shared" si="448"/>
        <v>0</v>
      </c>
      <c r="BR922" s="210"/>
      <c r="BS922" s="188">
        <f t="shared" si="449"/>
        <v>0</v>
      </c>
      <c r="BT922" s="189">
        <f t="shared" si="450"/>
        <v>0</v>
      </c>
      <c r="BU922" s="189">
        <f t="shared" si="451"/>
        <v>0</v>
      </c>
      <c r="BV922" s="190">
        <f t="shared" si="452"/>
        <v>0</v>
      </c>
      <c r="BW922" s="210"/>
      <c r="BX922" s="188">
        <f t="shared" si="453"/>
        <v>0</v>
      </c>
      <c r="BY922" s="189">
        <f t="shared" si="454"/>
        <v>0</v>
      </c>
      <c r="BZ922" s="189">
        <f t="shared" si="455"/>
        <v>0</v>
      </c>
      <c r="CA922" s="190">
        <f t="shared" si="456"/>
        <v>0</v>
      </c>
      <c r="CB922" s="210"/>
      <c r="CC922" s="188">
        <f t="shared" si="457"/>
        <v>0</v>
      </c>
      <c r="CD922" s="189">
        <f t="shared" si="458"/>
        <v>0</v>
      </c>
      <c r="CE922" s="189">
        <f t="shared" si="459"/>
        <v>0</v>
      </c>
      <c r="CF922" s="190">
        <f t="shared" si="460"/>
        <v>0</v>
      </c>
      <c r="CG922" s="210"/>
      <c r="CH922" s="188">
        <f t="shared" si="461"/>
        <v>0</v>
      </c>
      <c r="CI922" s="189">
        <f t="shared" si="462"/>
        <v>0</v>
      </c>
      <c r="CJ922" s="189">
        <f t="shared" si="463"/>
        <v>0</v>
      </c>
      <c r="CK922" s="190">
        <f t="shared" si="464"/>
        <v>0</v>
      </c>
      <c r="CL922" s="210"/>
      <c r="CM922" s="188">
        <f t="shared" si="465"/>
        <v>0</v>
      </c>
      <c r="CN922" s="189">
        <f t="shared" si="466"/>
        <v>0</v>
      </c>
      <c r="CO922" s="189">
        <f t="shared" si="467"/>
        <v>0</v>
      </c>
      <c r="CP922" s="190">
        <f t="shared" si="468"/>
        <v>0</v>
      </c>
      <c r="CQ922" s="210"/>
      <c r="CR922" s="188">
        <f t="shared" si="469"/>
        <v>0</v>
      </c>
      <c r="CS922" s="189">
        <f t="shared" si="470"/>
        <v>0</v>
      </c>
      <c r="CT922" s="189">
        <f t="shared" si="471"/>
        <v>0</v>
      </c>
      <c r="CU922" s="190">
        <f t="shared" si="472"/>
        <v>0</v>
      </c>
      <c r="CV922" s="210"/>
      <c r="CW922" s="188">
        <f t="shared" si="473"/>
        <v>0</v>
      </c>
      <c r="CX922" s="189">
        <f t="shared" si="474"/>
        <v>0</v>
      </c>
      <c r="CY922" s="189">
        <f t="shared" si="475"/>
        <v>0</v>
      </c>
      <c r="CZ922" s="190">
        <f t="shared" si="476"/>
        <v>0</v>
      </c>
      <c r="DA922" s="210"/>
      <c r="DB922" s="188">
        <f t="shared" si="477"/>
        <v>0</v>
      </c>
      <c r="DC922" s="189">
        <f t="shared" si="478"/>
        <v>0</v>
      </c>
      <c r="DD922" s="189">
        <f t="shared" si="479"/>
        <v>0</v>
      </c>
      <c r="DE922" s="190">
        <f t="shared" si="480"/>
        <v>0</v>
      </c>
      <c r="DF922" s="210"/>
      <c r="DG922" s="188">
        <f t="shared" si="481"/>
        <v>0</v>
      </c>
      <c r="DH922" s="189">
        <f t="shared" si="482"/>
        <v>0</v>
      </c>
      <c r="DI922" s="189">
        <f t="shared" si="483"/>
        <v>0</v>
      </c>
      <c r="DJ922" s="190">
        <f t="shared" si="484"/>
        <v>0</v>
      </c>
      <c r="DK922" s="210"/>
      <c r="DL922" s="188">
        <f t="shared" si="485"/>
        <v>0</v>
      </c>
      <c r="DM922" s="189">
        <f t="shared" si="486"/>
        <v>0</v>
      </c>
      <c r="DN922" s="189">
        <f t="shared" si="487"/>
        <v>0</v>
      </c>
      <c r="DO922" s="190">
        <f t="shared" si="488"/>
        <v>0</v>
      </c>
      <c r="DP922" s="210"/>
      <c r="DQ922" s="188">
        <f t="shared" si="489"/>
        <v>0</v>
      </c>
      <c r="DR922" s="189">
        <f t="shared" si="490"/>
        <v>0</v>
      </c>
      <c r="DS922" s="189">
        <f t="shared" si="491"/>
        <v>0</v>
      </c>
      <c r="DT922" s="190">
        <f t="shared" si="492"/>
        <v>0</v>
      </c>
      <c r="DU922" s="210"/>
      <c r="DV922" s="192">
        <f t="shared" si="493"/>
        <v>0</v>
      </c>
      <c r="DW922" s="215">
        <f t="shared" si="494"/>
        <v>0</v>
      </c>
      <c r="DX922" s="216">
        <f t="shared" si="495"/>
        <v>0</v>
      </c>
      <c r="DY922" s="217">
        <f t="shared" si="496"/>
        <v>0</v>
      </c>
      <c r="EA922" s="192">
        <f t="shared" si="497"/>
        <v>0</v>
      </c>
      <c r="EB922" s="215">
        <f t="shared" si="498"/>
        <v>0</v>
      </c>
      <c r="EC922" s="216">
        <f t="shared" si="499"/>
        <v>0</v>
      </c>
      <c r="ED922" s="217">
        <f t="shared" si="500"/>
        <v>0</v>
      </c>
      <c r="EF922" s="192">
        <f t="shared" si="501"/>
        <v>0</v>
      </c>
      <c r="EG922" s="215">
        <f t="shared" si="502"/>
        <v>0</v>
      </c>
      <c r="EH922" s="216">
        <f t="shared" si="503"/>
        <v>0</v>
      </c>
      <c r="EI922" s="217">
        <f t="shared" si="504"/>
        <v>0</v>
      </c>
      <c r="EK922" s="197">
        <f t="shared" si="505"/>
        <v>0</v>
      </c>
      <c r="EL922" s="19" t="str">
        <f t="shared" si="506"/>
        <v/>
      </c>
      <c r="EM922" s="197">
        <f t="shared" si="507"/>
        <v>0</v>
      </c>
      <c r="EN922"/>
      <c r="EO922" s="197">
        <f t="shared" si="508"/>
        <v>0</v>
      </c>
      <c r="EP922" s="19" t="str">
        <f t="shared" si="509"/>
        <v/>
      </c>
      <c r="EQ922" s="197">
        <f t="shared" si="510"/>
        <v>0</v>
      </c>
      <c r="ES922" s="197">
        <f t="shared" si="511"/>
        <v>0</v>
      </c>
      <c r="ET922" s="19" t="str">
        <f t="shared" si="512"/>
        <v/>
      </c>
      <c r="EU922" s="197">
        <f t="shared" si="513"/>
        <v>0</v>
      </c>
    </row>
    <row r="923" spans="1:151" ht="15" customHeight="1" thickBot="1">
      <c r="A923" s="85"/>
      <c r="B923" s="87"/>
      <c r="C923" s="63" t="s">
        <v>77</v>
      </c>
      <c r="D923" s="354" t="str">
        <f t="shared" si="415"/>
        <v/>
      </c>
      <c r="E923" s="355"/>
      <c r="F923" s="355"/>
      <c r="G923" s="355"/>
      <c r="H923" s="355"/>
      <c r="I923" s="355"/>
      <c r="J923" s="355"/>
      <c r="K923" s="355"/>
      <c r="L923" s="356"/>
      <c r="M923" s="2" t="str">
        <f t="shared" si="416"/>
        <v/>
      </c>
      <c r="N923" s="2" t="str">
        <f t="shared" si="417"/>
        <v/>
      </c>
      <c r="O923" s="2" t="str">
        <f t="shared" si="418"/>
        <v/>
      </c>
      <c r="P923" s="2"/>
      <c r="Q923" s="2"/>
      <c r="R923" s="2"/>
      <c r="S923" s="2"/>
      <c r="T923" s="2"/>
      <c r="U923" s="2"/>
      <c r="V923" s="2"/>
      <c r="W923" s="2"/>
      <c r="X923" s="2"/>
      <c r="Y923" s="2"/>
      <c r="Z923" s="2"/>
      <c r="AA923" s="2"/>
      <c r="AB923" s="2"/>
      <c r="AC923" s="2"/>
      <c r="AD923" s="2"/>
      <c r="AG923" s="197">
        <f t="shared" si="419"/>
        <v>54</v>
      </c>
      <c r="AH923" s="210">
        <f t="shared" si="420"/>
        <v>0</v>
      </c>
      <c r="AJ923" s="188">
        <f t="shared" si="421"/>
        <v>0</v>
      </c>
      <c r="AK923" s="189">
        <f t="shared" si="422"/>
        <v>0</v>
      </c>
      <c r="AL923" s="189">
        <f t="shared" si="423"/>
        <v>0</v>
      </c>
      <c r="AM923" s="190">
        <f t="shared" si="424"/>
        <v>0</v>
      </c>
      <c r="AN923" s="210"/>
      <c r="AO923" s="188">
        <f t="shared" si="425"/>
        <v>0</v>
      </c>
      <c r="AP923" s="189">
        <f t="shared" si="426"/>
        <v>0</v>
      </c>
      <c r="AQ923" s="189">
        <f t="shared" si="427"/>
        <v>0</v>
      </c>
      <c r="AR923" s="190">
        <f t="shared" si="428"/>
        <v>0</v>
      </c>
      <c r="AT923" s="188">
        <f t="shared" si="429"/>
        <v>0</v>
      </c>
      <c r="AU923" s="189">
        <f t="shared" si="430"/>
        <v>0</v>
      </c>
      <c r="AV923" s="189">
        <f t="shared" si="431"/>
        <v>0</v>
      </c>
      <c r="AW923" s="190">
        <f t="shared" si="432"/>
        <v>0</v>
      </c>
      <c r="AY923" s="188">
        <f t="shared" si="433"/>
        <v>0</v>
      </c>
      <c r="AZ923" s="189">
        <f t="shared" si="434"/>
        <v>0</v>
      </c>
      <c r="BA923" s="189">
        <f t="shared" si="435"/>
        <v>0</v>
      </c>
      <c r="BB923" s="190">
        <f t="shared" si="436"/>
        <v>0</v>
      </c>
      <c r="BD923" s="188">
        <f t="shared" si="437"/>
        <v>0</v>
      </c>
      <c r="BE923" s="189">
        <f t="shared" si="438"/>
        <v>0</v>
      </c>
      <c r="BF923" s="189">
        <f t="shared" si="439"/>
        <v>0</v>
      </c>
      <c r="BG923" s="190">
        <f t="shared" si="440"/>
        <v>0</v>
      </c>
      <c r="BH923" s="210"/>
      <c r="BI923" s="188">
        <f t="shared" si="441"/>
        <v>0</v>
      </c>
      <c r="BJ923" s="189">
        <f t="shared" si="442"/>
        <v>0</v>
      </c>
      <c r="BK923" s="189">
        <f t="shared" si="443"/>
        <v>0</v>
      </c>
      <c r="BL923" s="190">
        <f t="shared" si="444"/>
        <v>0</v>
      </c>
      <c r="BM923" s="210"/>
      <c r="BN923" s="188">
        <f t="shared" si="445"/>
        <v>0</v>
      </c>
      <c r="BO923" s="189">
        <f t="shared" si="446"/>
        <v>0</v>
      </c>
      <c r="BP923" s="189">
        <f t="shared" si="447"/>
        <v>0</v>
      </c>
      <c r="BQ923" s="190">
        <f t="shared" si="448"/>
        <v>0</v>
      </c>
      <c r="BR923" s="210"/>
      <c r="BS923" s="188">
        <f t="shared" si="449"/>
        <v>0</v>
      </c>
      <c r="BT923" s="189">
        <f t="shared" si="450"/>
        <v>0</v>
      </c>
      <c r="BU923" s="189">
        <f t="shared" si="451"/>
        <v>0</v>
      </c>
      <c r="BV923" s="190">
        <f t="shared" si="452"/>
        <v>0</v>
      </c>
      <c r="BW923" s="210"/>
      <c r="BX923" s="188">
        <f t="shared" si="453"/>
        <v>0</v>
      </c>
      <c r="BY923" s="189">
        <f t="shared" si="454"/>
        <v>0</v>
      </c>
      <c r="BZ923" s="189">
        <f t="shared" si="455"/>
        <v>0</v>
      </c>
      <c r="CA923" s="190">
        <f t="shared" si="456"/>
        <v>0</v>
      </c>
      <c r="CB923" s="210"/>
      <c r="CC923" s="188">
        <f t="shared" si="457"/>
        <v>0</v>
      </c>
      <c r="CD923" s="189">
        <f t="shared" si="458"/>
        <v>0</v>
      </c>
      <c r="CE923" s="189">
        <f t="shared" si="459"/>
        <v>0</v>
      </c>
      <c r="CF923" s="190">
        <f t="shared" si="460"/>
        <v>0</v>
      </c>
      <c r="CG923" s="210"/>
      <c r="CH923" s="188">
        <f t="shared" si="461"/>
        <v>0</v>
      </c>
      <c r="CI923" s="189">
        <f t="shared" si="462"/>
        <v>0</v>
      </c>
      <c r="CJ923" s="189">
        <f t="shared" si="463"/>
        <v>0</v>
      </c>
      <c r="CK923" s="190">
        <f t="shared" si="464"/>
        <v>0</v>
      </c>
      <c r="CL923" s="210"/>
      <c r="CM923" s="188">
        <f t="shared" si="465"/>
        <v>0</v>
      </c>
      <c r="CN923" s="189">
        <f t="shared" si="466"/>
        <v>0</v>
      </c>
      <c r="CO923" s="189">
        <f t="shared" si="467"/>
        <v>0</v>
      </c>
      <c r="CP923" s="190">
        <f t="shared" si="468"/>
        <v>0</v>
      </c>
      <c r="CQ923" s="210"/>
      <c r="CR923" s="188">
        <f t="shared" si="469"/>
        <v>0</v>
      </c>
      <c r="CS923" s="189">
        <f t="shared" si="470"/>
        <v>0</v>
      </c>
      <c r="CT923" s="189">
        <f t="shared" si="471"/>
        <v>0</v>
      </c>
      <c r="CU923" s="190">
        <f t="shared" si="472"/>
        <v>0</v>
      </c>
      <c r="CV923" s="210"/>
      <c r="CW923" s="188">
        <f t="shared" si="473"/>
        <v>0</v>
      </c>
      <c r="CX923" s="189">
        <f t="shared" si="474"/>
        <v>0</v>
      </c>
      <c r="CY923" s="189">
        <f t="shared" si="475"/>
        <v>0</v>
      </c>
      <c r="CZ923" s="190">
        <f t="shared" si="476"/>
        <v>0</v>
      </c>
      <c r="DA923" s="210"/>
      <c r="DB923" s="188">
        <f t="shared" si="477"/>
        <v>0</v>
      </c>
      <c r="DC923" s="189">
        <f t="shared" si="478"/>
        <v>0</v>
      </c>
      <c r="DD923" s="189">
        <f t="shared" si="479"/>
        <v>0</v>
      </c>
      <c r="DE923" s="190">
        <f t="shared" si="480"/>
        <v>0</v>
      </c>
      <c r="DF923" s="210"/>
      <c r="DG923" s="188">
        <f t="shared" si="481"/>
        <v>0</v>
      </c>
      <c r="DH923" s="189">
        <f t="shared" si="482"/>
        <v>0</v>
      </c>
      <c r="DI923" s="189">
        <f t="shared" si="483"/>
        <v>0</v>
      </c>
      <c r="DJ923" s="190">
        <f t="shared" si="484"/>
        <v>0</v>
      </c>
      <c r="DK923" s="210"/>
      <c r="DL923" s="188">
        <f t="shared" si="485"/>
        <v>0</v>
      </c>
      <c r="DM923" s="189">
        <f t="shared" si="486"/>
        <v>0</v>
      </c>
      <c r="DN923" s="189">
        <f t="shared" si="487"/>
        <v>0</v>
      </c>
      <c r="DO923" s="190">
        <f t="shared" si="488"/>
        <v>0</v>
      </c>
      <c r="DP923" s="210"/>
      <c r="DQ923" s="188">
        <f t="shared" si="489"/>
        <v>0</v>
      </c>
      <c r="DR923" s="189">
        <f t="shared" si="490"/>
        <v>0</v>
      </c>
      <c r="DS923" s="189">
        <f t="shared" si="491"/>
        <v>0</v>
      </c>
      <c r="DT923" s="190">
        <f t="shared" si="492"/>
        <v>0</v>
      </c>
      <c r="DU923" s="210"/>
      <c r="DV923" s="192">
        <f t="shared" si="493"/>
        <v>0</v>
      </c>
      <c r="DW923" s="215">
        <f t="shared" si="494"/>
        <v>0</v>
      </c>
      <c r="DX923" s="216">
        <f t="shared" si="495"/>
        <v>0</v>
      </c>
      <c r="DY923" s="217">
        <f t="shared" si="496"/>
        <v>0</v>
      </c>
      <c r="EA923" s="192">
        <f t="shared" si="497"/>
        <v>0</v>
      </c>
      <c r="EB923" s="215">
        <f t="shared" si="498"/>
        <v>0</v>
      </c>
      <c r="EC923" s="216">
        <f t="shared" si="499"/>
        <v>0</v>
      </c>
      <c r="ED923" s="217">
        <f t="shared" si="500"/>
        <v>0</v>
      </c>
      <c r="EF923" s="192">
        <f t="shared" si="501"/>
        <v>0</v>
      </c>
      <c r="EG923" s="215">
        <f t="shared" si="502"/>
        <v>0</v>
      </c>
      <c r="EH923" s="216">
        <f t="shared" si="503"/>
        <v>0</v>
      </c>
      <c r="EI923" s="217">
        <f t="shared" si="504"/>
        <v>0</v>
      </c>
      <c r="EK923" s="197">
        <f t="shared" si="505"/>
        <v>0</v>
      </c>
      <c r="EL923" s="19" t="str">
        <f t="shared" si="506"/>
        <v/>
      </c>
      <c r="EM923" s="197">
        <f t="shared" si="507"/>
        <v>0</v>
      </c>
      <c r="EN923"/>
      <c r="EO923" s="197">
        <f t="shared" si="508"/>
        <v>0</v>
      </c>
      <c r="EP923" s="19" t="str">
        <f t="shared" si="509"/>
        <v/>
      </c>
      <c r="EQ923" s="197">
        <f t="shared" si="510"/>
        <v>0</v>
      </c>
      <c r="ES923" s="197">
        <f t="shared" si="511"/>
        <v>0</v>
      </c>
      <c r="ET923" s="19" t="str">
        <f t="shared" si="512"/>
        <v/>
      </c>
      <c r="EU923" s="197">
        <f t="shared" si="513"/>
        <v>0</v>
      </c>
    </row>
    <row r="924" spans="1:151" ht="15" customHeight="1" thickBot="1">
      <c r="A924" s="85"/>
      <c r="B924" s="87"/>
      <c r="C924" s="63" t="s">
        <v>78</v>
      </c>
      <c r="D924" s="354" t="str">
        <f t="shared" si="415"/>
        <v/>
      </c>
      <c r="E924" s="355"/>
      <c r="F924" s="355"/>
      <c r="G924" s="355"/>
      <c r="H924" s="355"/>
      <c r="I924" s="355"/>
      <c r="J924" s="355"/>
      <c r="K924" s="355"/>
      <c r="L924" s="356"/>
      <c r="M924" s="2" t="str">
        <f t="shared" si="416"/>
        <v/>
      </c>
      <c r="N924" s="2" t="str">
        <f t="shared" si="417"/>
        <v/>
      </c>
      <c r="O924" s="2" t="str">
        <f t="shared" si="418"/>
        <v/>
      </c>
      <c r="P924" s="2"/>
      <c r="Q924" s="2"/>
      <c r="R924" s="2"/>
      <c r="S924" s="2"/>
      <c r="T924" s="2"/>
      <c r="U924" s="2"/>
      <c r="V924" s="2"/>
      <c r="W924" s="2"/>
      <c r="X924" s="2"/>
      <c r="Y924" s="2"/>
      <c r="Z924" s="2"/>
      <c r="AA924" s="2"/>
      <c r="AB924" s="2"/>
      <c r="AC924" s="2"/>
      <c r="AD924" s="2"/>
      <c r="AG924" s="197">
        <f t="shared" si="419"/>
        <v>54</v>
      </c>
      <c r="AH924" s="210">
        <f t="shared" si="420"/>
        <v>0</v>
      </c>
      <c r="AJ924" s="188">
        <f t="shared" si="421"/>
        <v>0</v>
      </c>
      <c r="AK924" s="189">
        <f t="shared" si="422"/>
        <v>0</v>
      </c>
      <c r="AL924" s="189">
        <f t="shared" si="423"/>
        <v>0</v>
      </c>
      <c r="AM924" s="190">
        <f t="shared" si="424"/>
        <v>0</v>
      </c>
      <c r="AN924" s="210"/>
      <c r="AO924" s="188">
        <f t="shared" si="425"/>
        <v>0</v>
      </c>
      <c r="AP924" s="189">
        <f t="shared" si="426"/>
        <v>0</v>
      </c>
      <c r="AQ924" s="189">
        <f t="shared" si="427"/>
        <v>0</v>
      </c>
      <c r="AR924" s="190">
        <f t="shared" si="428"/>
        <v>0</v>
      </c>
      <c r="AT924" s="188">
        <f t="shared" si="429"/>
        <v>0</v>
      </c>
      <c r="AU924" s="189">
        <f t="shared" si="430"/>
        <v>0</v>
      </c>
      <c r="AV924" s="189">
        <f t="shared" si="431"/>
        <v>0</v>
      </c>
      <c r="AW924" s="190">
        <f t="shared" si="432"/>
        <v>0</v>
      </c>
      <c r="AY924" s="188">
        <f t="shared" si="433"/>
        <v>0</v>
      </c>
      <c r="AZ924" s="189">
        <f t="shared" si="434"/>
        <v>0</v>
      </c>
      <c r="BA924" s="189">
        <f t="shared" si="435"/>
        <v>0</v>
      </c>
      <c r="BB924" s="190">
        <f t="shared" si="436"/>
        <v>0</v>
      </c>
      <c r="BD924" s="188">
        <f t="shared" si="437"/>
        <v>0</v>
      </c>
      <c r="BE924" s="189">
        <f t="shared" si="438"/>
        <v>0</v>
      </c>
      <c r="BF924" s="189">
        <f t="shared" si="439"/>
        <v>0</v>
      </c>
      <c r="BG924" s="190">
        <f t="shared" si="440"/>
        <v>0</v>
      </c>
      <c r="BH924" s="210"/>
      <c r="BI924" s="188">
        <f t="shared" si="441"/>
        <v>0</v>
      </c>
      <c r="BJ924" s="189">
        <f t="shared" si="442"/>
        <v>0</v>
      </c>
      <c r="BK924" s="189">
        <f t="shared" si="443"/>
        <v>0</v>
      </c>
      <c r="BL924" s="190">
        <f t="shared" si="444"/>
        <v>0</v>
      </c>
      <c r="BM924" s="210"/>
      <c r="BN924" s="188">
        <f t="shared" si="445"/>
        <v>0</v>
      </c>
      <c r="BO924" s="189">
        <f t="shared" si="446"/>
        <v>0</v>
      </c>
      <c r="BP924" s="189">
        <f t="shared" si="447"/>
        <v>0</v>
      </c>
      <c r="BQ924" s="190">
        <f t="shared" si="448"/>
        <v>0</v>
      </c>
      <c r="BR924" s="210"/>
      <c r="BS924" s="188">
        <f t="shared" si="449"/>
        <v>0</v>
      </c>
      <c r="BT924" s="189">
        <f t="shared" si="450"/>
        <v>0</v>
      </c>
      <c r="BU924" s="189">
        <f t="shared" si="451"/>
        <v>0</v>
      </c>
      <c r="BV924" s="190">
        <f t="shared" si="452"/>
        <v>0</v>
      </c>
      <c r="BW924" s="210"/>
      <c r="BX924" s="188">
        <f t="shared" si="453"/>
        <v>0</v>
      </c>
      <c r="BY924" s="189">
        <f t="shared" si="454"/>
        <v>0</v>
      </c>
      <c r="BZ924" s="189">
        <f t="shared" si="455"/>
        <v>0</v>
      </c>
      <c r="CA924" s="190">
        <f t="shared" si="456"/>
        <v>0</v>
      </c>
      <c r="CB924" s="210"/>
      <c r="CC924" s="188">
        <f t="shared" si="457"/>
        <v>0</v>
      </c>
      <c r="CD924" s="189">
        <f t="shared" si="458"/>
        <v>0</v>
      </c>
      <c r="CE924" s="189">
        <f t="shared" si="459"/>
        <v>0</v>
      </c>
      <c r="CF924" s="190">
        <f t="shared" si="460"/>
        <v>0</v>
      </c>
      <c r="CG924" s="210"/>
      <c r="CH924" s="188">
        <f t="shared" si="461"/>
        <v>0</v>
      </c>
      <c r="CI924" s="189">
        <f t="shared" si="462"/>
        <v>0</v>
      </c>
      <c r="CJ924" s="189">
        <f t="shared" si="463"/>
        <v>0</v>
      </c>
      <c r="CK924" s="190">
        <f t="shared" si="464"/>
        <v>0</v>
      </c>
      <c r="CL924" s="210"/>
      <c r="CM924" s="188">
        <f t="shared" si="465"/>
        <v>0</v>
      </c>
      <c r="CN924" s="189">
        <f t="shared" si="466"/>
        <v>0</v>
      </c>
      <c r="CO924" s="189">
        <f t="shared" si="467"/>
        <v>0</v>
      </c>
      <c r="CP924" s="190">
        <f t="shared" si="468"/>
        <v>0</v>
      </c>
      <c r="CQ924" s="210"/>
      <c r="CR924" s="188">
        <f t="shared" si="469"/>
        <v>0</v>
      </c>
      <c r="CS924" s="189">
        <f t="shared" si="470"/>
        <v>0</v>
      </c>
      <c r="CT924" s="189">
        <f t="shared" si="471"/>
        <v>0</v>
      </c>
      <c r="CU924" s="190">
        <f t="shared" si="472"/>
        <v>0</v>
      </c>
      <c r="CV924" s="210"/>
      <c r="CW924" s="188">
        <f t="shared" si="473"/>
        <v>0</v>
      </c>
      <c r="CX924" s="189">
        <f t="shared" si="474"/>
        <v>0</v>
      </c>
      <c r="CY924" s="189">
        <f t="shared" si="475"/>
        <v>0</v>
      </c>
      <c r="CZ924" s="190">
        <f t="shared" si="476"/>
        <v>0</v>
      </c>
      <c r="DA924" s="210"/>
      <c r="DB924" s="188">
        <f t="shared" si="477"/>
        <v>0</v>
      </c>
      <c r="DC924" s="189">
        <f t="shared" si="478"/>
        <v>0</v>
      </c>
      <c r="DD924" s="189">
        <f t="shared" si="479"/>
        <v>0</v>
      </c>
      <c r="DE924" s="190">
        <f t="shared" si="480"/>
        <v>0</v>
      </c>
      <c r="DF924" s="210"/>
      <c r="DG924" s="188">
        <f t="shared" si="481"/>
        <v>0</v>
      </c>
      <c r="DH924" s="189">
        <f t="shared" si="482"/>
        <v>0</v>
      </c>
      <c r="DI924" s="189">
        <f t="shared" si="483"/>
        <v>0</v>
      </c>
      <c r="DJ924" s="190">
        <f t="shared" si="484"/>
        <v>0</v>
      </c>
      <c r="DK924" s="210"/>
      <c r="DL924" s="188">
        <f t="shared" si="485"/>
        <v>0</v>
      </c>
      <c r="DM924" s="189">
        <f t="shared" si="486"/>
        <v>0</v>
      </c>
      <c r="DN924" s="189">
        <f t="shared" si="487"/>
        <v>0</v>
      </c>
      <c r="DO924" s="190">
        <f t="shared" si="488"/>
        <v>0</v>
      </c>
      <c r="DP924" s="210"/>
      <c r="DQ924" s="188">
        <f t="shared" si="489"/>
        <v>0</v>
      </c>
      <c r="DR924" s="189">
        <f t="shared" si="490"/>
        <v>0</v>
      </c>
      <c r="DS924" s="189">
        <f t="shared" si="491"/>
        <v>0</v>
      </c>
      <c r="DT924" s="190">
        <f t="shared" si="492"/>
        <v>0</v>
      </c>
      <c r="DU924" s="210"/>
      <c r="DV924" s="192">
        <f t="shared" si="493"/>
        <v>0</v>
      </c>
      <c r="DW924" s="215">
        <f t="shared" si="494"/>
        <v>0</v>
      </c>
      <c r="DX924" s="216">
        <f t="shared" si="495"/>
        <v>0</v>
      </c>
      <c r="DY924" s="217">
        <f t="shared" si="496"/>
        <v>0</v>
      </c>
      <c r="EA924" s="192">
        <f t="shared" si="497"/>
        <v>0</v>
      </c>
      <c r="EB924" s="215">
        <f t="shared" si="498"/>
        <v>0</v>
      </c>
      <c r="EC924" s="216">
        <f t="shared" si="499"/>
        <v>0</v>
      </c>
      <c r="ED924" s="217">
        <f t="shared" si="500"/>
        <v>0</v>
      </c>
      <c r="EF924" s="192">
        <f t="shared" si="501"/>
        <v>0</v>
      </c>
      <c r="EG924" s="215">
        <f t="shared" si="502"/>
        <v>0</v>
      </c>
      <c r="EH924" s="216">
        <f t="shared" si="503"/>
        <v>0</v>
      </c>
      <c r="EI924" s="217">
        <f t="shared" si="504"/>
        <v>0</v>
      </c>
      <c r="EK924" s="197">
        <f t="shared" si="505"/>
        <v>0</v>
      </c>
      <c r="EL924" s="19" t="str">
        <f t="shared" si="506"/>
        <v/>
      </c>
      <c r="EM924" s="197">
        <f t="shared" si="507"/>
        <v>0</v>
      </c>
      <c r="EN924"/>
      <c r="EO924" s="197">
        <f t="shared" si="508"/>
        <v>0</v>
      </c>
      <c r="EP924" s="19" t="str">
        <f t="shared" si="509"/>
        <v/>
      </c>
      <c r="EQ924" s="197">
        <f t="shared" si="510"/>
        <v>0</v>
      </c>
      <c r="ES924" s="197">
        <f t="shared" si="511"/>
        <v>0</v>
      </c>
      <c r="ET924" s="19" t="str">
        <f t="shared" si="512"/>
        <v/>
      </c>
      <c r="EU924" s="197">
        <f t="shared" si="513"/>
        <v>0</v>
      </c>
    </row>
    <row r="925" spans="1:151" ht="15" customHeight="1" thickBot="1">
      <c r="A925" s="85"/>
      <c r="B925" s="87"/>
      <c r="C925" s="63" t="s">
        <v>79</v>
      </c>
      <c r="D925" s="354" t="str">
        <f t="shared" si="415"/>
        <v/>
      </c>
      <c r="E925" s="355"/>
      <c r="F925" s="355"/>
      <c r="G925" s="355"/>
      <c r="H925" s="355"/>
      <c r="I925" s="355"/>
      <c r="J925" s="355"/>
      <c r="K925" s="355"/>
      <c r="L925" s="356"/>
      <c r="M925" s="2" t="str">
        <f t="shared" si="416"/>
        <v/>
      </c>
      <c r="N925" s="2" t="str">
        <f t="shared" si="417"/>
        <v/>
      </c>
      <c r="O925" s="2" t="str">
        <f t="shared" si="418"/>
        <v/>
      </c>
      <c r="P925" s="2"/>
      <c r="Q925" s="2"/>
      <c r="R925" s="2"/>
      <c r="S925" s="2"/>
      <c r="T925" s="2"/>
      <c r="U925" s="2"/>
      <c r="V925" s="2"/>
      <c r="W925" s="2"/>
      <c r="X925" s="2"/>
      <c r="Y925" s="2"/>
      <c r="Z925" s="2"/>
      <c r="AA925" s="2"/>
      <c r="AB925" s="2"/>
      <c r="AC925" s="2"/>
      <c r="AD925" s="2"/>
      <c r="AG925" s="197">
        <f t="shared" si="419"/>
        <v>54</v>
      </c>
      <c r="AH925" s="210">
        <f t="shared" si="420"/>
        <v>0</v>
      </c>
      <c r="AJ925" s="188">
        <f t="shared" si="421"/>
        <v>0</v>
      </c>
      <c r="AK925" s="189">
        <f t="shared" si="422"/>
        <v>0</v>
      </c>
      <c r="AL925" s="189">
        <f t="shared" si="423"/>
        <v>0</v>
      </c>
      <c r="AM925" s="190">
        <f t="shared" si="424"/>
        <v>0</v>
      </c>
      <c r="AN925" s="210"/>
      <c r="AO925" s="188">
        <f t="shared" si="425"/>
        <v>0</v>
      </c>
      <c r="AP925" s="189">
        <f t="shared" si="426"/>
        <v>0</v>
      </c>
      <c r="AQ925" s="189">
        <f t="shared" si="427"/>
        <v>0</v>
      </c>
      <c r="AR925" s="190">
        <f t="shared" si="428"/>
        <v>0</v>
      </c>
      <c r="AT925" s="188">
        <f t="shared" si="429"/>
        <v>0</v>
      </c>
      <c r="AU925" s="189">
        <f t="shared" si="430"/>
        <v>0</v>
      </c>
      <c r="AV925" s="189">
        <f t="shared" si="431"/>
        <v>0</v>
      </c>
      <c r="AW925" s="190">
        <f t="shared" si="432"/>
        <v>0</v>
      </c>
      <c r="AY925" s="188">
        <f t="shared" si="433"/>
        <v>0</v>
      </c>
      <c r="AZ925" s="189">
        <f t="shared" si="434"/>
        <v>0</v>
      </c>
      <c r="BA925" s="189">
        <f t="shared" si="435"/>
        <v>0</v>
      </c>
      <c r="BB925" s="190">
        <f t="shared" si="436"/>
        <v>0</v>
      </c>
      <c r="BD925" s="188">
        <f t="shared" si="437"/>
        <v>0</v>
      </c>
      <c r="BE925" s="189">
        <f t="shared" si="438"/>
        <v>0</v>
      </c>
      <c r="BF925" s="189">
        <f t="shared" si="439"/>
        <v>0</v>
      </c>
      <c r="BG925" s="190">
        <f t="shared" si="440"/>
        <v>0</v>
      </c>
      <c r="BH925" s="210"/>
      <c r="BI925" s="188">
        <f t="shared" si="441"/>
        <v>0</v>
      </c>
      <c r="BJ925" s="189">
        <f t="shared" si="442"/>
        <v>0</v>
      </c>
      <c r="BK925" s="189">
        <f t="shared" si="443"/>
        <v>0</v>
      </c>
      <c r="BL925" s="190">
        <f t="shared" si="444"/>
        <v>0</v>
      </c>
      <c r="BM925" s="210"/>
      <c r="BN925" s="188">
        <f t="shared" si="445"/>
        <v>0</v>
      </c>
      <c r="BO925" s="189">
        <f t="shared" si="446"/>
        <v>0</v>
      </c>
      <c r="BP925" s="189">
        <f t="shared" si="447"/>
        <v>0</v>
      </c>
      <c r="BQ925" s="190">
        <f t="shared" si="448"/>
        <v>0</v>
      </c>
      <c r="BR925" s="210"/>
      <c r="BS925" s="188">
        <f t="shared" si="449"/>
        <v>0</v>
      </c>
      <c r="BT925" s="189">
        <f t="shared" si="450"/>
        <v>0</v>
      </c>
      <c r="BU925" s="189">
        <f t="shared" si="451"/>
        <v>0</v>
      </c>
      <c r="BV925" s="190">
        <f t="shared" si="452"/>
        <v>0</v>
      </c>
      <c r="BW925" s="210"/>
      <c r="BX925" s="188">
        <f t="shared" si="453"/>
        <v>0</v>
      </c>
      <c r="BY925" s="189">
        <f t="shared" si="454"/>
        <v>0</v>
      </c>
      <c r="BZ925" s="189">
        <f t="shared" si="455"/>
        <v>0</v>
      </c>
      <c r="CA925" s="190">
        <f t="shared" si="456"/>
        <v>0</v>
      </c>
      <c r="CB925" s="210"/>
      <c r="CC925" s="188">
        <f t="shared" si="457"/>
        <v>0</v>
      </c>
      <c r="CD925" s="189">
        <f t="shared" si="458"/>
        <v>0</v>
      </c>
      <c r="CE925" s="189">
        <f t="shared" si="459"/>
        <v>0</v>
      </c>
      <c r="CF925" s="190">
        <f t="shared" si="460"/>
        <v>0</v>
      </c>
      <c r="CG925" s="210"/>
      <c r="CH925" s="188">
        <f t="shared" si="461"/>
        <v>0</v>
      </c>
      <c r="CI925" s="189">
        <f t="shared" si="462"/>
        <v>0</v>
      </c>
      <c r="CJ925" s="189">
        <f t="shared" si="463"/>
        <v>0</v>
      </c>
      <c r="CK925" s="190">
        <f t="shared" si="464"/>
        <v>0</v>
      </c>
      <c r="CL925" s="210"/>
      <c r="CM925" s="188">
        <f t="shared" si="465"/>
        <v>0</v>
      </c>
      <c r="CN925" s="189">
        <f t="shared" si="466"/>
        <v>0</v>
      </c>
      <c r="CO925" s="189">
        <f t="shared" si="467"/>
        <v>0</v>
      </c>
      <c r="CP925" s="190">
        <f t="shared" si="468"/>
        <v>0</v>
      </c>
      <c r="CQ925" s="210"/>
      <c r="CR925" s="188">
        <f t="shared" si="469"/>
        <v>0</v>
      </c>
      <c r="CS925" s="189">
        <f t="shared" si="470"/>
        <v>0</v>
      </c>
      <c r="CT925" s="189">
        <f t="shared" si="471"/>
        <v>0</v>
      </c>
      <c r="CU925" s="190">
        <f t="shared" si="472"/>
        <v>0</v>
      </c>
      <c r="CV925" s="210"/>
      <c r="CW925" s="188">
        <f t="shared" si="473"/>
        <v>0</v>
      </c>
      <c r="CX925" s="189">
        <f t="shared" si="474"/>
        <v>0</v>
      </c>
      <c r="CY925" s="189">
        <f t="shared" si="475"/>
        <v>0</v>
      </c>
      <c r="CZ925" s="190">
        <f t="shared" si="476"/>
        <v>0</v>
      </c>
      <c r="DA925" s="210"/>
      <c r="DB925" s="188">
        <f t="shared" si="477"/>
        <v>0</v>
      </c>
      <c r="DC925" s="189">
        <f t="shared" si="478"/>
        <v>0</v>
      </c>
      <c r="DD925" s="189">
        <f t="shared" si="479"/>
        <v>0</v>
      </c>
      <c r="DE925" s="190">
        <f t="shared" si="480"/>
        <v>0</v>
      </c>
      <c r="DF925" s="210"/>
      <c r="DG925" s="188">
        <f t="shared" si="481"/>
        <v>0</v>
      </c>
      <c r="DH925" s="189">
        <f t="shared" si="482"/>
        <v>0</v>
      </c>
      <c r="DI925" s="189">
        <f t="shared" si="483"/>
        <v>0</v>
      </c>
      <c r="DJ925" s="190">
        <f t="shared" si="484"/>
        <v>0</v>
      </c>
      <c r="DK925" s="210"/>
      <c r="DL925" s="188">
        <f t="shared" si="485"/>
        <v>0</v>
      </c>
      <c r="DM925" s="189">
        <f t="shared" si="486"/>
        <v>0</v>
      </c>
      <c r="DN925" s="189">
        <f t="shared" si="487"/>
        <v>0</v>
      </c>
      <c r="DO925" s="190">
        <f t="shared" si="488"/>
        <v>0</v>
      </c>
      <c r="DP925" s="210"/>
      <c r="DQ925" s="188">
        <f t="shared" si="489"/>
        <v>0</v>
      </c>
      <c r="DR925" s="189">
        <f t="shared" si="490"/>
        <v>0</v>
      </c>
      <c r="DS925" s="189">
        <f t="shared" si="491"/>
        <v>0</v>
      </c>
      <c r="DT925" s="190">
        <f t="shared" si="492"/>
        <v>0</v>
      </c>
      <c r="DU925" s="210"/>
      <c r="DV925" s="192">
        <f t="shared" si="493"/>
        <v>0</v>
      </c>
      <c r="DW925" s="215">
        <f t="shared" si="494"/>
        <v>0</v>
      </c>
      <c r="DX925" s="216">
        <f t="shared" si="495"/>
        <v>0</v>
      </c>
      <c r="DY925" s="217">
        <f t="shared" si="496"/>
        <v>0</v>
      </c>
      <c r="EA925" s="192">
        <f t="shared" si="497"/>
        <v>0</v>
      </c>
      <c r="EB925" s="215">
        <f t="shared" si="498"/>
        <v>0</v>
      </c>
      <c r="EC925" s="216">
        <f t="shared" si="499"/>
        <v>0</v>
      </c>
      <c r="ED925" s="217">
        <f t="shared" si="500"/>
        <v>0</v>
      </c>
      <c r="EF925" s="192">
        <f t="shared" si="501"/>
        <v>0</v>
      </c>
      <c r="EG925" s="215">
        <f t="shared" si="502"/>
        <v>0</v>
      </c>
      <c r="EH925" s="216">
        <f t="shared" si="503"/>
        <v>0</v>
      </c>
      <c r="EI925" s="217">
        <f t="shared" si="504"/>
        <v>0</v>
      </c>
      <c r="EK925" s="197">
        <f t="shared" si="505"/>
        <v>0</v>
      </c>
      <c r="EL925" s="19" t="str">
        <f t="shared" si="506"/>
        <v/>
      </c>
      <c r="EM925" s="197">
        <f t="shared" si="507"/>
        <v>0</v>
      </c>
      <c r="EN925"/>
      <c r="EO925" s="197">
        <f t="shared" si="508"/>
        <v>0</v>
      </c>
      <c r="EP925" s="19" t="str">
        <f t="shared" si="509"/>
        <v/>
      </c>
      <c r="EQ925" s="197">
        <f t="shared" si="510"/>
        <v>0</v>
      </c>
      <c r="ES925" s="197">
        <f t="shared" si="511"/>
        <v>0</v>
      </c>
      <c r="ET925" s="19" t="str">
        <f t="shared" si="512"/>
        <v/>
      </c>
      <c r="EU925" s="197">
        <f t="shared" si="513"/>
        <v>0</v>
      </c>
    </row>
    <row r="926" spans="1:151" ht="15" customHeight="1" thickBot="1">
      <c r="A926" s="85"/>
      <c r="B926" s="87"/>
      <c r="C926" s="63" t="s">
        <v>80</v>
      </c>
      <c r="D926" s="354" t="str">
        <f t="shared" si="415"/>
        <v/>
      </c>
      <c r="E926" s="355"/>
      <c r="F926" s="355"/>
      <c r="G926" s="355"/>
      <c r="H926" s="355"/>
      <c r="I926" s="355"/>
      <c r="J926" s="355"/>
      <c r="K926" s="355"/>
      <c r="L926" s="356"/>
      <c r="M926" s="2" t="str">
        <f t="shared" si="416"/>
        <v/>
      </c>
      <c r="N926" s="2" t="str">
        <f t="shared" si="417"/>
        <v/>
      </c>
      <c r="O926" s="2" t="str">
        <f t="shared" si="418"/>
        <v/>
      </c>
      <c r="P926" s="2"/>
      <c r="Q926" s="2"/>
      <c r="R926" s="2"/>
      <c r="S926" s="2"/>
      <c r="T926" s="2"/>
      <c r="U926" s="2"/>
      <c r="V926" s="2"/>
      <c r="W926" s="2"/>
      <c r="X926" s="2"/>
      <c r="Y926" s="2"/>
      <c r="Z926" s="2"/>
      <c r="AA926" s="2"/>
      <c r="AB926" s="2"/>
      <c r="AC926" s="2"/>
      <c r="AD926" s="2"/>
      <c r="AG926" s="197">
        <f t="shared" si="419"/>
        <v>54</v>
      </c>
      <c r="AH926" s="210">
        <f t="shared" si="420"/>
        <v>0</v>
      </c>
      <c r="AJ926" s="188">
        <f t="shared" si="421"/>
        <v>0</v>
      </c>
      <c r="AK926" s="189">
        <f t="shared" si="422"/>
        <v>0</v>
      </c>
      <c r="AL926" s="189">
        <f t="shared" si="423"/>
        <v>0</v>
      </c>
      <c r="AM926" s="190">
        <f t="shared" si="424"/>
        <v>0</v>
      </c>
      <c r="AN926" s="210"/>
      <c r="AO926" s="188">
        <f t="shared" si="425"/>
        <v>0</v>
      </c>
      <c r="AP926" s="189">
        <f t="shared" si="426"/>
        <v>0</v>
      </c>
      <c r="AQ926" s="189">
        <f t="shared" si="427"/>
        <v>0</v>
      </c>
      <c r="AR926" s="190">
        <f t="shared" si="428"/>
        <v>0</v>
      </c>
      <c r="AT926" s="188">
        <f t="shared" si="429"/>
        <v>0</v>
      </c>
      <c r="AU926" s="189">
        <f t="shared" si="430"/>
        <v>0</v>
      </c>
      <c r="AV926" s="189">
        <f t="shared" si="431"/>
        <v>0</v>
      </c>
      <c r="AW926" s="190">
        <f t="shared" si="432"/>
        <v>0</v>
      </c>
      <c r="AY926" s="188">
        <f t="shared" si="433"/>
        <v>0</v>
      </c>
      <c r="AZ926" s="189">
        <f t="shared" si="434"/>
        <v>0</v>
      </c>
      <c r="BA926" s="189">
        <f t="shared" si="435"/>
        <v>0</v>
      </c>
      <c r="BB926" s="190">
        <f t="shared" si="436"/>
        <v>0</v>
      </c>
      <c r="BD926" s="188">
        <f t="shared" si="437"/>
        <v>0</v>
      </c>
      <c r="BE926" s="189">
        <f t="shared" si="438"/>
        <v>0</v>
      </c>
      <c r="BF926" s="189">
        <f t="shared" si="439"/>
        <v>0</v>
      </c>
      <c r="BG926" s="190">
        <f t="shared" si="440"/>
        <v>0</v>
      </c>
      <c r="BH926" s="210"/>
      <c r="BI926" s="188">
        <f t="shared" si="441"/>
        <v>0</v>
      </c>
      <c r="BJ926" s="189">
        <f t="shared" si="442"/>
        <v>0</v>
      </c>
      <c r="BK926" s="189">
        <f t="shared" si="443"/>
        <v>0</v>
      </c>
      <c r="BL926" s="190">
        <f t="shared" si="444"/>
        <v>0</v>
      </c>
      <c r="BM926" s="210"/>
      <c r="BN926" s="188">
        <f t="shared" si="445"/>
        <v>0</v>
      </c>
      <c r="BO926" s="189">
        <f t="shared" si="446"/>
        <v>0</v>
      </c>
      <c r="BP926" s="189">
        <f t="shared" si="447"/>
        <v>0</v>
      </c>
      <c r="BQ926" s="190">
        <f t="shared" si="448"/>
        <v>0</v>
      </c>
      <c r="BR926" s="210"/>
      <c r="BS926" s="188">
        <f t="shared" si="449"/>
        <v>0</v>
      </c>
      <c r="BT926" s="189">
        <f t="shared" si="450"/>
        <v>0</v>
      </c>
      <c r="BU926" s="189">
        <f t="shared" si="451"/>
        <v>0</v>
      </c>
      <c r="BV926" s="190">
        <f t="shared" si="452"/>
        <v>0</v>
      </c>
      <c r="BW926" s="210"/>
      <c r="BX926" s="188">
        <f t="shared" si="453"/>
        <v>0</v>
      </c>
      <c r="BY926" s="189">
        <f t="shared" si="454"/>
        <v>0</v>
      </c>
      <c r="BZ926" s="189">
        <f t="shared" si="455"/>
        <v>0</v>
      </c>
      <c r="CA926" s="190">
        <f t="shared" si="456"/>
        <v>0</v>
      </c>
      <c r="CB926" s="210"/>
      <c r="CC926" s="188">
        <f t="shared" si="457"/>
        <v>0</v>
      </c>
      <c r="CD926" s="189">
        <f t="shared" si="458"/>
        <v>0</v>
      </c>
      <c r="CE926" s="189">
        <f t="shared" si="459"/>
        <v>0</v>
      </c>
      <c r="CF926" s="190">
        <f t="shared" si="460"/>
        <v>0</v>
      </c>
      <c r="CG926" s="210"/>
      <c r="CH926" s="188">
        <f t="shared" si="461"/>
        <v>0</v>
      </c>
      <c r="CI926" s="189">
        <f t="shared" si="462"/>
        <v>0</v>
      </c>
      <c r="CJ926" s="189">
        <f t="shared" si="463"/>
        <v>0</v>
      </c>
      <c r="CK926" s="190">
        <f t="shared" si="464"/>
        <v>0</v>
      </c>
      <c r="CL926" s="210"/>
      <c r="CM926" s="188">
        <f t="shared" si="465"/>
        <v>0</v>
      </c>
      <c r="CN926" s="189">
        <f t="shared" si="466"/>
        <v>0</v>
      </c>
      <c r="CO926" s="189">
        <f t="shared" si="467"/>
        <v>0</v>
      </c>
      <c r="CP926" s="190">
        <f t="shared" si="468"/>
        <v>0</v>
      </c>
      <c r="CQ926" s="210"/>
      <c r="CR926" s="188">
        <f t="shared" si="469"/>
        <v>0</v>
      </c>
      <c r="CS926" s="189">
        <f t="shared" si="470"/>
        <v>0</v>
      </c>
      <c r="CT926" s="189">
        <f t="shared" si="471"/>
        <v>0</v>
      </c>
      <c r="CU926" s="190">
        <f t="shared" si="472"/>
        <v>0</v>
      </c>
      <c r="CV926" s="210"/>
      <c r="CW926" s="188">
        <f t="shared" si="473"/>
        <v>0</v>
      </c>
      <c r="CX926" s="189">
        <f t="shared" si="474"/>
        <v>0</v>
      </c>
      <c r="CY926" s="189">
        <f t="shared" si="475"/>
        <v>0</v>
      </c>
      <c r="CZ926" s="190">
        <f t="shared" si="476"/>
        <v>0</v>
      </c>
      <c r="DA926" s="210"/>
      <c r="DB926" s="188">
        <f t="shared" si="477"/>
        <v>0</v>
      </c>
      <c r="DC926" s="189">
        <f t="shared" si="478"/>
        <v>0</v>
      </c>
      <c r="DD926" s="189">
        <f t="shared" si="479"/>
        <v>0</v>
      </c>
      <c r="DE926" s="190">
        <f t="shared" si="480"/>
        <v>0</v>
      </c>
      <c r="DF926" s="210"/>
      <c r="DG926" s="188">
        <f t="shared" si="481"/>
        <v>0</v>
      </c>
      <c r="DH926" s="189">
        <f t="shared" si="482"/>
        <v>0</v>
      </c>
      <c r="DI926" s="189">
        <f t="shared" si="483"/>
        <v>0</v>
      </c>
      <c r="DJ926" s="190">
        <f t="shared" si="484"/>
        <v>0</v>
      </c>
      <c r="DK926" s="210"/>
      <c r="DL926" s="188">
        <f t="shared" si="485"/>
        <v>0</v>
      </c>
      <c r="DM926" s="189">
        <f t="shared" si="486"/>
        <v>0</v>
      </c>
      <c r="DN926" s="189">
        <f t="shared" si="487"/>
        <v>0</v>
      </c>
      <c r="DO926" s="190">
        <f t="shared" si="488"/>
        <v>0</v>
      </c>
      <c r="DP926" s="210"/>
      <c r="DQ926" s="188">
        <f t="shared" si="489"/>
        <v>0</v>
      </c>
      <c r="DR926" s="189">
        <f t="shared" si="490"/>
        <v>0</v>
      </c>
      <c r="DS926" s="189">
        <f t="shared" si="491"/>
        <v>0</v>
      </c>
      <c r="DT926" s="190">
        <f t="shared" si="492"/>
        <v>0</v>
      </c>
      <c r="DU926" s="210"/>
      <c r="DV926" s="192">
        <f t="shared" si="493"/>
        <v>0</v>
      </c>
      <c r="DW926" s="215">
        <f t="shared" si="494"/>
        <v>0</v>
      </c>
      <c r="DX926" s="216">
        <f t="shared" si="495"/>
        <v>0</v>
      </c>
      <c r="DY926" s="217">
        <f t="shared" si="496"/>
        <v>0</v>
      </c>
      <c r="EA926" s="192">
        <f t="shared" si="497"/>
        <v>0</v>
      </c>
      <c r="EB926" s="215">
        <f t="shared" si="498"/>
        <v>0</v>
      </c>
      <c r="EC926" s="216">
        <f t="shared" si="499"/>
        <v>0</v>
      </c>
      <c r="ED926" s="217">
        <f t="shared" si="500"/>
        <v>0</v>
      </c>
      <c r="EF926" s="192">
        <f t="shared" si="501"/>
        <v>0</v>
      </c>
      <c r="EG926" s="215">
        <f t="shared" si="502"/>
        <v>0</v>
      </c>
      <c r="EH926" s="216">
        <f t="shared" si="503"/>
        <v>0</v>
      </c>
      <c r="EI926" s="217">
        <f t="shared" si="504"/>
        <v>0</v>
      </c>
      <c r="EK926" s="197">
        <f t="shared" si="505"/>
        <v>0</v>
      </c>
      <c r="EL926" s="19" t="str">
        <f t="shared" si="506"/>
        <v/>
      </c>
      <c r="EM926" s="197">
        <f t="shared" si="507"/>
        <v>0</v>
      </c>
      <c r="EN926"/>
      <c r="EO926" s="197">
        <f t="shared" si="508"/>
        <v>0</v>
      </c>
      <c r="EP926" s="19" t="str">
        <f t="shared" si="509"/>
        <v/>
      </c>
      <c r="EQ926" s="197">
        <f t="shared" si="510"/>
        <v>0</v>
      </c>
      <c r="ES926" s="197">
        <f t="shared" si="511"/>
        <v>0</v>
      </c>
      <c r="ET926" s="19" t="str">
        <f t="shared" si="512"/>
        <v/>
      </c>
      <c r="EU926" s="197">
        <f t="shared" si="513"/>
        <v>0</v>
      </c>
    </row>
    <row r="927" spans="1:151" ht="15" customHeight="1" thickBot="1">
      <c r="A927" s="85"/>
      <c r="B927" s="87"/>
      <c r="C927" s="63" t="s">
        <v>81</v>
      </c>
      <c r="D927" s="354" t="str">
        <f t="shared" si="415"/>
        <v/>
      </c>
      <c r="E927" s="355"/>
      <c r="F927" s="355"/>
      <c r="G927" s="355"/>
      <c r="H927" s="355"/>
      <c r="I927" s="355"/>
      <c r="J927" s="355"/>
      <c r="K927" s="355"/>
      <c r="L927" s="356"/>
      <c r="M927" s="2" t="str">
        <f t="shared" si="416"/>
        <v/>
      </c>
      <c r="N927" s="2" t="str">
        <f t="shared" si="417"/>
        <v/>
      </c>
      <c r="O927" s="2" t="str">
        <f t="shared" si="418"/>
        <v/>
      </c>
      <c r="P927" s="2"/>
      <c r="Q927" s="2"/>
      <c r="R927" s="2"/>
      <c r="S927" s="2"/>
      <c r="T927" s="2"/>
      <c r="U927" s="2"/>
      <c r="V927" s="2"/>
      <c r="W927" s="2"/>
      <c r="X927" s="2"/>
      <c r="Y927" s="2"/>
      <c r="Z927" s="2"/>
      <c r="AA927" s="2"/>
      <c r="AB927" s="2"/>
      <c r="AC927" s="2"/>
      <c r="AD927" s="2"/>
      <c r="AG927" s="197">
        <f t="shared" si="419"/>
        <v>54</v>
      </c>
      <c r="AH927" s="210">
        <f t="shared" si="420"/>
        <v>0</v>
      </c>
      <c r="AJ927" s="188">
        <f t="shared" si="421"/>
        <v>0</v>
      </c>
      <c r="AK927" s="189">
        <f t="shared" si="422"/>
        <v>0</v>
      </c>
      <c r="AL927" s="189">
        <f t="shared" si="423"/>
        <v>0</v>
      </c>
      <c r="AM927" s="190">
        <f t="shared" si="424"/>
        <v>0</v>
      </c>
      <c r="AN927" s="210"/>
      <c r="AO927" s="188">
        <f t="shared" si="425"/>
        <v>0</v>
      </c>
      <c r="AP927" s="189">
        <f t="shared" si="426"/>
        <v>0</v>
      </c>
      <c r="AQ927" s="189">
        <f t="shared" si="427"/>
        <v>0</v>
      </c>
      <c r="AR927" s="190">
        <f t="shared" si="428"/>
        <v>0</v>
      </c>
      <c r="AT927" s="188">
        <f t="shared" si="429"/>
        <v>0</v>
      </c>
      <c r="AU927" s="189">
        <f t="shared" si="430"/>
        <v>0</v>
      </c>
      <c r="AV927" s="189">
        <f t="shared" si="431"/>
        <v>0</v>
      </c>
      <c r="AW927" s="190">
        <f t="shared" si="432"/>
        <v>0</v>
      </c>
      <c r="AY927" s="188">
        <f t="shared" si="433"/>
        <v>0</v>
      </c>
      <c r="AZ927" s="189">
        <f t="shared" si="434"/>
        <v>0</v>
      </c>
      <c r="BA927" s="189">
        <f t="shared" si="435"/>
        <v>0</v>
      </c>
      <c r="BB927" s="190">
        <f t="shared" si="436"/>
        <v>0</v>
      </c>
      <c r="BD927" s="188">
        <f t="shared" si="437"/>
        <v>0</v>
      </c>
      <c r="BE927" s="189">
        <f t="shared" si="438"/>
        <v>0</v>
      </c>
      <c r="BF927" s="189">
        <f t="shared" si="439"/>
        <v>0</v>
      </c>
      <c r="BG927" s="190">
        <f t="shared" si="440"/>
        <v>0</v>
      </c>
      <c r="BH927" s="210"/>
      <c r="BI927" s="188">
        <f t="shared" si="441"/>
        <v>0</v>
      </c>
      <c r="BJ927" s="189">
        <f t="shared" si="442"/>
        <v>0</v>
      </c>
      <c r="BK927" s="189">
        <f t="shared" si="443"/>
        <v>0</v>
      </c>
      <c r="BL927" s="190">
        <f t="shared" si="444"/>
        <v>0</v>
      </c>
      <c r="BM927" s="210"/>
      <c r="BN927" s="188">
        <f t="shared" si="445"/>
        <v>0</v>
      </c>
      <c r="BO927" s="189">
        <f t="shared" si="446"/>
        <v>0</v>
      </c>
      <c r="BP927" s="189">
        <f t="shared" si="447"/>
        <v>0</v>
      </c>
      <c r="BQ927" s="190">
        <f t="shared" si="448"/>
        <v>0</v>
      </c>
      <c r="BR927" s="210"/>
      <c r="BS927" s="188">
        <f t="shared" si="449"/>
        <v>0</v>
      </c>
      <c r="BT927" s="189">
        <f t="shared" si="450"/>
        <v>0</v>
      </c>
      <c r="BU927" s="189">
        <f t="shared" si="451"/>
        <v>0</v>
      </c>
      <c r="BV927" s="190">
        <f t="shared" si="452"/>
        <v>0</v>
      </c>
      <c r="BW927" s="210"/>
      <c r="BX927" s="188">
        <f t="shared" si="453"/>
        <v>0</v>
      </c>
      <c r="BY927" s="189">
        <f t="shared" si="454"/>
        <v>0</v>
      </c>
      <c r="BZ927" s="189">
        <f t="shared" si="455"/>
        <v>0</v>
      </c>
      <c r="CA927" s="190">
        <f t="shared" si="456"/>
        <v>0</v>
      </c>
      <c r="CB927" s="210"/>
      <c r="CC927" s="188">
        <f t="shared" si="457"/>
        <v>0</v>
      </c>
      <c r="CD927" s="189">
        <f t="shared" si="458"/>
        <v>0</v>
      </c>
      <c r="CE927" s="189">
        <f t="shared" si="459"/>
        <v>0</v>
      </c>
      <c r="CF927" s="190">
        <f t="shared" si="460"/>
        <v>0</v>
      </c>
      <c r="CG927" s="210"/>
      <c r="CH927" s="188">
        <f t="shared" si="461"/>
        <v>0</v>
      </c>
      <c r="CI927" s="189">
        <f t="shared" si="462"/>
        <v>0</v>
      </c>
      <c r="CJ927" s="189">
        <f t="shared" si="463"/>
        <v>0</v>
      </c>
      <c r="CK927" s="190">
        <f t="shared" si="464"/>
        <v>0</v>
      </c>
      <c r="CL927" s="210"/>
      <c r="CM927" s="188">
        <f t="shared" si="465"/>
        <v>0</v>
      </c>
      <c r="CN927" s="189">
        <f t="shared" si="466"/>
        <v>0</v>
      </c>
      <c r="CO927" s="189">
        <f t="shared" si="467"/>
        <v>0</v>
      </c>
      <c r="CP927" s="190">
        <f t="shared" si="468"/>
        <v>0</v>
      </c>
      <c r="CQ927" s="210"/>
      <c r="CR927" s="188">
        <f t="shared" si="469"/>
        <v>0</v>
      </c>
      <c r="CS927" s="189">
        <f t="shared" si="470"/>
        <v>0</v>
      </c>
      <c r="CT927" s="189">
        <f t="shared" si="471"/>
        <v>0</v>
      </c>
      <c r="CU927" s="190">
        <f t="shared" si="472"/>
        <v>0</v>
      </c>
      <c r="CV927" s="210"/>
      <c r="CW927" s="188">
        <f t="shared" si="473"/>
        <v>0</v>
      </c>
      <c r="CX927" s="189">
        <f t="shared" si="474"/>
        <v>0</v>
      </c>
      <c r="CY927" s="189">
        <f t="shared" si="475"/>
        <v>0</v>
      </c>
      <c r="CZ927" s="190">
        <f t="shared" si="476"/>
        <v>0</v>
      </c>
      <c r="DA927" s="210"/>
      <c r="DB927" s="188">
        <f t="shared" si="477"/>
        <v>0</v>
      </c>
      <c r="DC927" s="189">
        <f t="shared" si="478"/>
        <v>0</v>
      </c>
      <c r="DD927" s="189">
        <f t="shared" si="479"/>
        <v>0</v>
      </c>
      <c r="DE927" s="190">
        <f t="shared" si="480"/>
        <v>0</v>
      </c>
      <c r="DF927" s="210"/>
      <c r="DG927" s="188">
        <f t="shared" si="481"/>
        <v>0</v>
      </c>
      <c r="DH927" s="189">
        <f t="shared" si="482"/>
        <v>0</v>
      </c>
      <c r="DI927" s="189">
        <f t="shared" si="483"/>
        <v>0</v>
      </c>
      <c r="DJ927" s="190">
        <f t="shared" si="484"/>
        <v>0</v>
      </c>
      <c r="DK927" s="210"/>
      <c r="DL927" s="188">
        <f t="shared" si="485"/>
        <v>0</v>
      </c>
      <c r="DM927" s="189">
        <f t="shared" si="486"/>
        <v>0</v>
      </c>
      <c r="DN927" s="189">
        <f t="shared" si="487"/>
        <v>0</v>
      </c>
      <c r="DO927" s="190">
        <f t="shared" si="488"/>
        <v>0</v>
      </c>
      <c r="DP927" s="210"/>
      <c r="DQ927" s="188">
        <f t="shared" si="489"/>
        <v>0</v>
      </c>
      <c r="DR927" s="189">
        <f t="shared" si="490"/>
        <v>0</v>
      </c>
      <c r="DS927" s="189">
        <f t="shared" si="491"/>
        <v>0</v>
      </c>
      <c r="DT927" s="190">
        <f t="shared" si="492"/>
        <v>0</v>
      </c>
      <c r="DU927" s="210"/>
      <c r="DV927" s="192">
        <f t="shared" si="493"/>
        <v>0</v>
      </c>
      <c r="DW927" s="215">
        <f t="shared" si="494"/>
        <v>0</v>
      </c>
      <c r="DX927" s="216">
        <f t="shared" si="495"/>
        <v>0</v>
      </c>
      <c r="DY927" s="217">
        <f t="shared" si="496"/>
        <v>0</v>
      </c>
      <c r="EA927" s="192">
        <f t="shared" si="497"/>
        <v>0</v>
      </c>
      <c r="EB927" s="215">
        <f t="shared" si="498"/>
        <v>0</v>
      </c>
      <c r="EC927" s="216">
        <f t="shared" si="499"/>
        <v>0</v>
      </c>
      <c r="ED927" s="217">
        <f t="shared" si="500"/>
        <v>0</v>
      </c>
      <c r="EF927" s="192">
        <f t="shared" si="501"/>
        <v>0</v>
      </c>
      <c r="EG927" s="215">
        <f t="shared" si="502"/>
        <v>0</v>
      </c>
      <c r="EH927" s="216">
        <f t="shared" si="503"/>
        <v>0</v>
      </c>
      <c r="EI927" s="217">
        <f t="shared" si="504"/>
        <v>0</v>
      </c>
      <c r="EK927" s="197">
        <f t="shared" si="505"/>
        <v>0</v>
      </c>
      <c r="EL927" s="19" t="str">
        <f t="shared" si="506"/>
        <v/>
      </c>
      <c r="EM927" s="197">
        <f t="shared" si="507"/>
        <v>0</v>
      </c>
      <c r="EN927"/>
      <c r="EO927" s="197">
        <f t="shared" si="508"/>
        <v>0</v>
      </c>
      <c r="EP927" s="19" t="str">
        <f t="shared" si="509"/>
        <v/>
      </c>
      <c r="EQ927" s="197">
        <f t="shared" si="510"/>
        <v>0</v>
      </c>
      <c r="ES927" s="197">
        <f t="shared" si="511"/>
        <v>0</v>
      </c>
      <c r="ET927" s="19" t="str">
        <f t="shared" si="512"/>
        <v/>
      </c>
      <c r="EU927" s="197">
        <f t="shared" si="513"/>
        <v>0</v>
      </c>
    </row>
    <row r="928" spans="1:151" ht="15" customHeight="1" thickBot="1">
      <c r="A928" s="85"/>
      <c r="B928" s="87"/>
      <c r="C928" s="63" t="s">
        <v>82</v>
      </c>
      <c r="D928" s="354" t="str">
        <f t="shared" si="415"/>
        <v/>
      </c>
      <c r="E928" s="355"/>
      <c r="F928" s="355"/>
      <c r="G928" s="355"/>
      <c r="H928" s="355"/>
      <c r="I928" s="355"/>
      <c r="J928" s="355"/>
      <c r="K928" s="355"/>
      <c r="L928" s="356"/>
      <c r="M928" s="2" t="str">
        <f t="shared" si="416"/>
        <v/>
      </c>
      <c r="N928" s="2" t="str">
        <f t="shared" si="417"/>
        <v/>
      </c>
      <c r="O928" s="2" t="str">
        <f t="shared" si="418"/>
        <v/>
      </c>
      <c r="P928" s="2"/>
      <c r="Q928" s="2"/>
      <c r="R928" s="2"/>
      <c r="S928" s="2"/>
      <c r="T928" s="2"/>
      <c r="U928" s="2"/>
      <c r="V928" s="2"/>
      <c r="W928" s="2"/>
      <c r="X928" s="2"/>
      <c r="Y928" s="2"/>
      <c r="Z928" s="2"/>
      <c r="AA928" s="2"/>
      <c r="AB928" s="2"/>
      <c r="AC928" s="2"/>
      <c r="AD928" s="2"/>
      <c r="AG928" s="197">
        <f t="shared" si="419"/>
        <v>54</v>
      </c>
      <c r="AH928" s="210">
        <f t="shared" si="420"/>
        <v>0</v>
      </c>
      <c r="AJ928" s="188">
        <f t="shared" si="421"/>
        <v>0</v>
      </c>
      <c r="AK928" s="189">
        <f t="shared" si="422"/>
        <v>0</v>
      </c>
      <c r="AL928" s="189">
        <f t="shared" si="423"/>
        <v>0</v>
      </c>
      <c r="AM928" s="190">
        <f t="shared" si="424"/>
        <v>0</v>
      </c>
      <c r="AN928" s="210"/>
      <c r="AO928" s="188">
        <f t="shared" si="425"/>
        <v>0</v>
      </c>
      <c r="AP928" s="189">
        <f t="shared" si="426"/>
        <v>0</v>
      </c>
      <c r="AQ928" s="189">
        <f t="shared" si="427"/>
        <v>0</v>
      </c>
      <c r="AR928" s="190">
        <f t="shared" si="428"/>
        <v>0</v>
      </c>
      <c r="AT928" s="188">
        <f t="shared" si="429"/>
        <v>0</v>
      </c>
      <c r="AU928" s="189">
        <f t="shared" si="430"/>
        <v>0</v>
      </c>
      <c r="AV928" s="189">
        <f t="shared" si="431"/>
        <v>0</v>
      </c>
      <c r="AW928" s="190">
        <f t="shared" si="432"/>
        <v>0</v>
      </c>
      <c r="AY928" s="188">
        <f t="shared" si="433"/>
        <v>0</v>
      </c>
      <c r="AZ928" s="189">
        <f t="shared" si="434"/>
        <v>0</v>
      </c>
      <c r="BA928" s="189">
        <f t="shared" si="435"/>
        <v>0</v>
      </c>
      <c r="BB928" s="190">
        <f t="shared" si="436"/>
        <v>0</v>
      </c>
      <c r="BD928" s="188">
        <f t="shared" si="437"/>
        <v>0</v>
      </c>
      <c r="BE928" s="189">
        <f t="shared" si="438"/>
        <v>0</v>
      </c>
      <c r="BF928" s="189">
        <f t="shared" si="439"/>
        <v>0</v>
      </c>
      <c r="BG928" s="190">
        <f t="shared" si="440"/>
        <v>0</v>
      </c>
      <c r="BH928" s="210"/>
      <c r="BI928" s="188">
        <f t="shared" si="441"/>
        <v>0</v>
      </c>
      <c r="BJ928" s="189">
        <f t="shared" si="442"/>
        <v>0</v>
      </c>
      <c r="BK928" s="189">
        <f t="shared" si="443"/>
        <v>0</v>
      </c>
      <c r="BL928" s="190">
        <f t="shared" si="444"/>
        <v>0</v>
      </c>
      <c r="BM928" s="210"/>
      <c r="BN928" s="188">
        <f t="shared" si="445"/>
        <v>0</v>
      </c>
      <c r="BO928" s="189">
        <f t="shared" si="446"/>
        <v>0</v>
      </c>
      <c r="BP928" s="189">
        <f t="shared" si="447"/>
        <v>0</v>
      </c>
      <c r="BQ928" s="190">
        <f t="shared" si="448"/>
        <v>0</v>
      </c>
      <c r="BR928" s="210"/>
      <c r="BS928" s="188">
        <f t="shared" si="449"/>
        <v>0</v>
      </c>
      <c r="BT928" s="189">
        <f t="shared" si="450"/>
        <v>0</v>
      </c>
      <c r="BU928" s="189">
        <f t="shared" si="451"/>
        <v>0</v>
      </c>
      <c r="BV928" s="190">
        <f t="shared" si="452"/>
        <v>0</v>
      </c>
      <c r="BW928" s="210"/>
      <c r="BX928" s="188">
        <f t="shared" si="453"/>
        <v>0</v>
      </c>
      <c r="BY928" s="189">
        <f t="shared" si="454"/>
        <v>0</v>
      </c>
      <c r="BZ928" s="189">
        <f t="shared" si="455"/>
        <v>0</v>
      </c>
      <c r="CA928" s="190">
        <f t="shared" si="456"/>
        <v>0</v>
      </c>
      <c r="CB928" s="210"/>
      <c r="CC928" s="188">
        <f t="shared" si="457"/>
        <v>0</v>
      </c>
      <c r="CD928" s="189">
        <f t="shared" si="458"/>
        <v>0</v>
      </c>
      <c r="CE928" s="189">
        <f t="shared" si="459"/>
        <v>0</v>
      </c>
      <c r="CF928" s="190">
        <f t="shared" si="460"/>
        <v>0</v>
      </c>
      <c r="CG928" s="210"/>
      <c r="CH928" s="188">
        <f t="shared" si="461"/>
        <v>0</v>
      </c>
      <c r="CI928" s="189">
        <f t="shared" si="462"/>
        <v>0</v>
      </c>
      <c r="CJ928" s="189">
        <f t="shared" si="463"/>
        <v>0</v>
      </c>
      <c r="CK928" s="190">
        <f t="shared" si="464"/>
        <v>0</v>
      </c>
      <c r="CL928" s="210"/>
      <c r="CM928" s="188">
        <f t="shared" si="465"/>
        <v>0</v>
      </c>
      <c r="CN928" s="189">
        <f t="shared" si="466"/>
        <v>0</v>
      </c>
      <c r="CO928" s="189">
        <f t="shared" si="467"/>
        <v>0</v>
      </c>
      <c r="CP928" s="190">
        <f t="shared" si="468"/>
        <v>0</v>
      </c>
      <c r="CQ928" s="210"/>
      <c r="CR928" s="188">
        <f t="shared" si="469"/>
        <v>0</v>
      </c>
      <c r="CS928" s="189">
        <f t="shared" si="470"/>
        <v>0</v>
      </c>
      <c r="CT928" s="189">
        <f t="shared" si="471"/>
        <v>0</v>
      </c>
      <c r="CU928" s="190">
        <f t="shared" si="472"/>
        <v>0</v>
      </c>
      <c r="CV928" s="210"/>
      <c r="CW928" s="188">
        <f t="shared" si="473"/>
        <v>0</v>
      </c>
      <c r="CX928" s="189">
        <f t="shared" si="474"/>
        <v>0</v>
      </c>
      <c r="CY928" s="189">
        <f t="shared" si="475"/>
        <v>0</v>
      </c>
      <c r="CZ928" s="190">
        <f t="shared" si="476"/>
        <v>0</v>
      </c>
      <c r="DA928" s="210"/>
      <c r="DB928" s="188">
        <f t="shared" si="477"/>
        <v>0</v>
      </c>
      <c r="DC928" s="189">
        <f t="shared" si="478"/>
        <v>0</v>
      </c>
      <c r="DD928" s="189">
        <f t="shared" si="479"/>
        <v>0</v>
      </c>
      <c r="DE928" s="190">
        <f t="shared" si="480"/>
        <v>0</v>
      </c>
      <c r="DF928" s="210"/>
      <c r="DG928" s="188">
        <f t="shared" si="481"/>
        <v>0</v>
      </c>
      <c r="DH928" s="189">
        <f t="shared" si="482"/>
        <v>0</v>
      </c>
      <c r="DI928" s="189">
        <f t="shared" si="483"/>
        <v>0</v>
      </c>
      <c r="DJ928" s="190">
        <f t="shared" si="484"/>
        <v>0</v>
      </c>
      <c r="DK928" s="210"/>
      <c r="DL928" s="188">
        <f t="shared" si="485"/>
        <v>0</v>
      </c>
      <c r="DM928" s="189">
        <f t="shared" si="486"/>
        <v>0</v>
      </c>
      <c r="DN928" s="189">
        <f t="shared" si="487"/>
        <v>0</v>
      </c>
      <c r="DO928" s="190">
        <f t="shared" si="488"/>
        <v>0</v>
      </c>
      <c r="DP928" s="210"/>
      <c r="DQ928" s="188">
        <f t="shared" si="489"/>
        <v>0</v>
      </c>
      <c r="DR928" s="189">
        <f t="shared" si="490"/>
        <v>0</v>
      </c>
      <c r="DS928" s="189">
        <f t="shared" si="491"/>
        <v>0</v>
      </c>
      <c r="DT928" s="190">
        <f t="shared" si="492"/>
        <v>0</v>
      </c>
      <c r="DU928" s="210"/>
      <c r="DV928" s="192">
        <f t="shared" si="493"/>
        <v>0</v>
      </c>
      <c r="DW928" s="215">
        <f t="shared" si="494"/>
        <v>0</v>
      </c>
      <c r="DX928" s="216">
        <f t="shared" si="495"/>
        <v>0</v>
      </c>
      <c r="DY928" s="217">
        <f t="shared" si="496"/>
        <v>0</v>
      </c>
      <c r="EA928" s="192">
        <f t="shared" si="497"/>
        <v>0</v>
      </c>
      <c r="EB928" s="215">
        <f t="shared" si="498"/>
        <v>0</v>
      </c>
      <c r="EC928" s="216">
        <f t="shared" si="499"/>
        <v>0</v>
      </c>
      <c r="ED928" s="217">
        <f t="shared" si="500"/>
        <v>0</v>
      </c>
      <c r="EF928" s="192">
        <f t="shared" si="501"/>
        <v>0</v>
      </c>
      <c r="EG928" s="215">
        <f t="shared" si="502"/>
        <v>0</v>
      </c>
      <c r="EH928" s="216">
        <f t="shared" si="503"/>
        <v>0</v>
      </c>
      <c r="EI928" s="217">
        <f t="shared" si="504"/>
        <v>0</v>
      </c>
      <c r="EK928" s="197">
        <f t="shared" si="505"/>
        <v>0</v>
      </c>
      <c r="EL928" s="19" t="str">
        <f t="shared" si="506"/>
        <v/>
      </c>
      <c r="EM928" s="197">
        <f t="shared" si="507"/>
        <v>0</v>
      </c>
      <c r="EN928"/>
      <c r="EO928" s="197">
        <f t="shared" si="508"/>
        <v>0</v>
      </c>
      <c r="EP928" s="19" t="str">
        <f t="shared" si="509"/>
        <v/>
      </c>
      <c r="EQ928" s="197">
        <f t="shared" si="510"/>
        <v>0</v>
      </c>
      <c r="ES928" s="197">
        <f t="shared" si="511"/>
        <v>0</v>
      </c>
      <c r="ET928" s="19" t="str">
        <f t="shared" si="512"/>
        <v/>
      </c>
      <c r="EU928" s="197">
        <f t="shared" si="513"/>
        <v>0</v>
      </c>
    </row>
    <row r="929" spans="1:151" ht="15" customHeight="1" thickBot="1">
      <c r="A929" s="85"/>
      <c r="B929" s="87"/>
      <c r="C929" s="63" t="s">
        <v>83</v>
      </c>
      <c r="D929" s="354" t="str">
        <f t="shared" si="415"/>
        <v/>
      </c>
      <c r="E929" s="355"/>
      <c r="F929" s="355"/>
      <c r="G929" s="355"/>
      <c r="H929" s="355"/>
      <c r="I929" s="355"/>
      <c r="J929" s="355"/>
      <c r="K929" s="355"/>
      <c r="L929" s="356"/>
      <c r="M929" s="2" t="str">
        <f t="shared" si="416"/>
        <v/>
      </c>
      <c r="N929" s="2" t="str">
        <f t="shared" si="417"/>
        <v/>
      </c>
      <c r="O929" s="2" t="str">
        <f t="shared" si="418"/>
        <v/>
      </c>
      <c r="P929" s="2"/>
      <c r="Q929" s="2"/>
      <c r="R929" s="2"/>
      <c r="S929" s="2"/>
      <c r="T929" s="2"/>
      <c r="U929" s="2"/>
      <c r="V929" s="2"/>
      <c r="W929" s="2"/>
      <c r="X929" s="2"/>
      <c r="Y929" s="2"/>
      <c r="Z929" s="2"/>
      <c r="AA929" s="2"/>
      <c r="AB929" s="2"/>
      <c r="AC929" s="2"/>
      <c r="AD929" s="2"/>
      <c r="AG929" s="197">
        <f t="shared" si="419"/>
        <v>54</v>
      </c>
      <c r="AH929" s="210">
        <f t="shared" si="420"/>
        <v>0</v>
      </c>
      <c r="AJ929" s="188">
        <f t="shared" si="421"/>
        <v>0</v>
      </c>
      <c r="AK929" s="189">
        <f t="shared" si="422"/>
        <v>0</v>
      </c>
      <c r="AL929" s="189">
        <f t="shared" si="423"/>
        <v>0</v>
      </c>
      <c r="AM929" s="190">
        <f t="shared" si="424"/>
        <v>0</v>
      </c>
      <c r="AN929" s="210"/>
      <c r="AO929" s="188">
        <f t="shared" si="425"/>
        <v>0</v>
      </c>
      <c r="AP929" s="189">
        <f t="shared" si="426"/>
        <v>0</v>
      </c>
      <c r="AQ929" s="189">
        <f t="shared" si="427"/>
        <v>0</v>
      </c>
      <c r="AR929" s="190">
        <f t="shared" si="428"/>
        <v>0</v>
      </c>
      <c r="AT929" s="188">
        <f t="shared" si="429"/>
        <v>0</v>
      </c>
      <c r="AU929" s="189">
        <f t="shared" si="430"/>
        <v>0</v>
      </c>
      <c r="AV929" s="189">
        <f t="shared" si="431"/>
        <v>0</v>
      </c>
      <c r="AW929" s="190">
        <f t="shared" si="432"/>
        <v>0</v>
      </c>
      <c r="AY929" s="188">
        <f t="shared" si="433"/>
        <v>0</v>
      </c>
      <c r="AZ929" s="189">
        <f t="shared" si="434"/>
        <v>0</v>
      </c>
      <c r="BA929" s="189">
        <f t="shared" si="435"/>
        <v>0</v>
      </c>
      <c r="BB929" s="190">
        <f t="shared" si="436"/>
        <v>0</v>
      </c>
      <c r="BD929" s="188">
        <f t="shared" si="437"/>
        <v>0</v>
      </c>
      <c r="BE929" s="189">
        <f t="shared" si="438"/>
        <v>0</v>
      </c>
      <c r="BF929" s="189">
        <f t="shared" si="439"/>
        <v>0</v>
      </c>
      <c r="BG929" s="190">
        <f t="shared" si="440"/>
        <v>0</v>
      </c>
      <c r="BH929" s="210"/>
      <c r="BI929" s="188">
        <f t="shared" si="441"/>
        <v>0</v>
      </c>
      <c r="BJ929" s="189">
        <f t="shared" si="442"/>
        <v>0</v>
      </c>
      <c r="BK929" s="189">
        <f t="shared" si="443"/>
        <v>0</v>
      </c>
      <c r="BL929" s="190">
        <f t="shared" si="444"/>
        <v>0</v>
      </c>
      <c r="BM929" s="210"/>
      <c r="BN929" s="188">
        <f t="shared" si="445"/>
        <v>0</v>
      </c>
      <c r="BO929" s="189">
        <f t="shared" si="446"/>
        <v>0</v>
      </c>
      <c r="BP929" s="189">
        <f t="shared" si="447"/>
        <v>0</v>
      </c>
      <c r="BQ929" s="190">
        <f t="shared" si="448"/>
        <v>0</v>
      </c>
      <c r="BR929" s="210"/>
      <c r="BS929" s="188">
        <f t="shared" si="449"/>
        <v>0</v>
      </c>
      <c r="BT929" s="189">
        <f t="shared" si="450"/>
        <v>0</v>
      </c>
      <c r="BU929" s="189">
        <f t="shared" si="451"/>
        <v>0</v>
      </c>
      <c r="BV929" s="190">
        <f t="shared" si="452"/>
        <v>0</v>
      </c>
      <c r="BW929" s="210"/>
      <c r="BX929" s="188">
        <f t="shared" si="453"/>
        <v>0</v>
      </c>
      <c r="BY929" s="189">
        <f t="shared" si="454"/>
        <v>0</v>
      </c>
      <c r="BZ929" s="189">
        <f t="shared" si="455"/>
        <v>0</v>
      </c>
      <c r="CA929" s="190">
        <f t="shared" si="456"/>
        <v>0</v>
      </c>
      <c r="CB929" s="210"/>
      <c r="CC929" s="188">
        <f t="shared" si="457"/>
        <v>0</v>
      </c>
      <c r="CD929" s="189">
        <f t="shared" si="458"/>
        <v>0</v>
      </c>
      <c r="CE929" s="189">
        <f t="shared" si="459"/>
        <v>0</v>
      </c>
      <c r="CF929" s="190">
        <f t="shared" si="460"/>
        <v>0</v>
      </c>
      <c r="CG929" s="210"/>
      <c r="CH929" s="188">
        <f t="shared" si="461"/>
        <v>0</v>
      </c>
      <c r="CI929" s="189">
        <f t="shared" si="462"/>
        <v>0</v>
      </c>
      <c r="CJ929" s="189">
        <f t="shared" si="463"/>
        <v>0</v>
      </c>
      <c r="CK929" s="190">
        <f t="shared" si="464"/>
        <v>0</v>
      </c>
      <c r="CL929" s="210"/>
      <c r="CM929" s="188">
        <f t="shared" si="465"/>
        <v>0</v>
      </c>
      <c r="CN929" s="189">
        <f t="shared" si="466"/>
        <v>0</v>
      </c>
      <c r="CO929" s="189">
        <f t="shared" si="467"/>
        <v>0</v>
      </c>
      <c r="CP929" s="190">
        <f t="shared" si="468"/>
        <v>0</v>
      </c>
      <c r="CQ929" s="210"/>
      <c r="CR929" s="188">
        <f t="shared" si="469"/>
        <v>0</v>
      </c>
      <c r="CS929" s="189">
        <f t="shared" si="470"/>
        <v>0</v>
      </c>
      <c r="CT929" s="189">
        <f t="shared" si="471"/>
        <v>0</v>
      </c>
      <c r="CU929" s="190">
        <f t="shared" si="472"/>
        <v>0</v>
      </c>
      <c r="CV929" s="210"/>
      <c r="CW929" s="188">
        <f t="shared" si="473"/>
        <v>0</v>
      </c>
      <c r="CX929" s="189">
        <f t="shared" si="474"/>
        <v>0</v>
      </c>
      <c r="CY929" s="189">
        <f t="shared" si="475"/>
        <v>0</v>
      </c>
      <c r="CZ929" s="190">
        <f t="shared" si="476"/>
        <v>0</v>
      </c>
      <c r="DA929" s="210"/>
      <c r="DB929" s="188">
        <f t="shared" si="477"/>
        <v>0</v>
      </c>
      <c r="DC929" s="189">
        <f t="shared" si="478"/>
        <v>0</v>
      </c>
      <c r="DD929" s="189">
        <f t="shared" si="479"/>
        <v>0</v>
      </c>
      <c r="DE929" s="190">
        <f t="shared" si="480"/>
        <v>0</v>
      </c>
      <c r="DF929" s="210"/>
      <c r="DG929" s="188">
        <f t="shared" si="481"/>
        <v>0</v>
      </c>
      <c r="DH929" s="189">
        <f t="shared" si="482"/>
        <v>0</v>
      </c>
      <c r="DI929" s="189">
        <f t="shared" si="483"/>
        <v>0</v>
      </c>
      <c r="DJ929" s="190">
        <f t="shared" si="484"/>
        <v>0</v>
      </c>
      <c r="DK929" s="210"/>
      <c r="DL929" s="188">
        <f t="shared" si="485"/>
        <v>0</v>
      </c>
      <c r="DM929" s="189">
        <f t="shared" si="486"/>
        <v>0</v>
      </c>
      <c r="DN929" s="189">
        <f t="shared" si="487"/>
        <v>0</v>
      </c>
      <c r="DO929" s="190">
        <f t="shared" si="488"/>
        <v>0</v>
      </c>
      <c r="DP929" s="210"/>
      <c r="DQ929" s="188">
        <f t="shared" si="489"/>
        <v>0</v>
      </c>
      <c r="DR929" s="189">
        <f t="shared" si="490"/>
        <v>0</v>
      </c>
      <c r="DS929" s="189">
        <f t="shared" si="491"/>
        <v>0</v>
      </c>
      <c r="DT929" s="190">
        <f t="shared" si="492"/>
        <v>0</v>
      </c>
      <c r="DU929" s="210"/>
      <c r="DV929" s="192">
        <f t="shared" si="493"/>
        <v>0</v>
      </c>
      <c r="DW929" s="215">
        <f t="shared" si="494"/>
        <v>0</v>
      </c>
      <c r="DX929" s="216">
        <f t="shared" si="495"/>
        <v>0</v>
      </c>
      <c r="DY929" s="217">
        <f t="shared" si="496"/>
        <v>0</v>
      </c>
      <c r="EA929" s="192">
        <f t="shared" si="497"/>
        <v>0</v>
      </c>
      <c r="EB929" s="215">
        <f t="shared" si="498"/>
        <v>0</v>
      </c>
      <c r="EC929" s="216">
        <f t="shared" si="499"/>
        <v>0</v>
      </c>
      <c r="ED929" s="217">
        <f t="shared" si="500"/>
        <v>0</v>
      </c>
      <c r="EF929" s="192">
        <f t="shared" si="501"/>
        <v>0</v>
      </c>
      <c r="EG929" s="215">
        <f t="shared" si="502"/>
        <v>0</v>
      </c>
      <c r="EH929" s="216">
        <f t="shared" si="503"/>
        <v>0</v>
      </c>
      <c r="EI929" s="217">
        <f t="shared" si="504"/>
        <v>0</v>
      </c>
      <c r="EK929" s="197">
        <f t="shared" si="505"/>
        <v>0</v>
      </c>
      <c r="EL929" s="19" t="str">
        <f t="shared" si="506"/>
        <v/>
      </c>
      <c r="EM929" s="197">
        <f t="shared" si="507"/>
        <v>0</v>
      </c>
      <c r="EN929"/>
      <c r="EO929" s="197">
        <f t="shared" si="508"/>
        <v>0</v>
      </c>
      <c r="EP929" s="19" t="str">
        <f t="shared" si="509"/>
        <v/>
      </c>
      <c r="EQ929" s="197">
        <f t="shared" si="510"/>
        <v>0</v>
      </c>
      <c r="ES929" s="197">
        <f t="shared" si="511"/>
        <v>0</v>
      </c>
      <c r="ET929" s="19" t="str">
        <f t="shared" si="512"/>
        <v/>
      </c>
      <c r="EU929" s="197">
        <f t="shared" si="513"/>
        <v>0</v>
      </c>
    </row>
    <row r="930" spans="1:151" ht="15" customHeight="1" thickBot="1">
      <c r="A930" s="85"/>
      <c r="B930" s="87"/>
      <c r="C930" s="63" t="s">
        <v>84</v>
      </c>
      <c r="D930" s="354" t="str">
        <f t="shared" si="415"/>
        <v/>
      </c>
      <c r="E930" s="355"/>
      <c r="F930" s="355"/>
      <c r="G930" s="355"/>
      <c r="H930" s="355"/>
      <c r="I930" s="355"/>
      <c r="J930" s="355"/>
      <c r="K930" s="355"/>
      <c r="L930" s="356"/>
      <c r="M930" s="2" t="str">
        <f t="shared" si="416"/>
        <v/>
      </c>
      <c r="N930" s="2" t="str">
        <f t="shared" si="417"/>
        <v/>
      </c>
      <c r="O930" s="2" t="str">
        <f t="shared" si="418"/>
        <v/>
      </c>
      <c r="P930" s="2"/>
      <c r="Q930" s="2"/>
      <c r="R930" s="2"/>
      <c r="S930" s="2"/>
      <c r="T930" s="2"/>
      <c r="U930" s="2"/>
      <c r="V930" s="2"/>
      <c r="W930" s="2"/>
      <c r="X930" s="2"/>
      <c r="Y930" s="2"/>
      <c r="Z930" s="2"/>
      <c r="AA930" s="2"/>
      <c r="AB930" s="2"/>
      <c r="AC930" s="2"/>
      <c r="AD930" s="2"/>
      <c r="AG930" s="197">
        <f t="shared" si="419"/>
        <v>54</v>
      </c>
      <c r="AH930" s="210">
        <f t="shared" si="420"/>
        <v>0</v>
      </c>
      <c r="AJ930" s="188">
        <f t="shared" si="421"/>
        <v>0</v>
      </c>
      <c r="AK930" s="189">
        <f t="shared" si="422"/>
        <v>0</v>
      </c>
      <c r="AL930" s="189">
        <f t="shared" si="423"/>
        <v>0</v>
      </c>
      <c r="AM930" s="190">
        <f t="shared" si="424"/>
        <v>0</v>
      </c>
      <c r="AN930" s="210"/>
      <c r="AO930" s="188">
        <f t="shared" si="425"/>
        <v>0</v>
      </c>
      <c r="AP930" s="189">
        <f t="shared" si="426"/>
        <v>0</v>
      </c>
      <c r="AQ930" s="189">
        <f t="shared" si="427"/>
        <v>0</v>
      </c>
      <c r="AR930" s="190">
        <f t="shared" si="428"/>
        <v>0</v>
      </c>
      <c r="AT930" s="188">
        <f t="shared" si="429"/>
        <v>0</v>
      </c>
      <c r="AU930" s="189">
        <f t="shared" si="430"/>
        <v>0</v>
      </c>
      <c r="AV930" s="189">
        <f t="shared" si="431"/>
        <v>0</v>
      </c>
      <c r="AW930" s="190">
        <f t="shared" si="432"/>
        <v>0</v>
      </c>
      <c r="AY930" s="188">
        <f t="shared" si="433"/>
        <v>0</v>
      </c>
      <c r="AZ930" s="189">
        <f t="shared" si="434"/>
        <v>0</v>
      </c>
      <c r="BA930" s="189">
        <f t="shared" si="435"/>
        <v>0</v>
      </c>
      <c r="BB930" s="190">
        <f t="shared" si="436"/>
        <v>0</v>
      </c>
      <c r="BD930" s="188">
        <f t="shared" si="437"/>
        <v>0</v>
      </c>
      <c r="BE930" s="189">
        <f t="shared" si="438"/>
        <v>0</v>
      </c>
      <c r="BF930" s="189">
        <f t="shared" si="439"/>
        <v>0</v>
      </c>
      <c r="BG930" s="190">
        <f t="shared" si="440"/>
        <v>0</v>
      </c>
      <c r="BH930" s="210"/>
      <c r="BI930" s="188">
        <f t="shared" si="441"/>
        <v>0</v>
      </c>
      <c r="BJ930" s="189">
        <f t="shared" si="442"/>
        <v>0</v>
      </c>
      <c r="BK930" s="189">
        <f t="shared" si="443"/>
        <v>0</v>
      </c>
      <c r="BL930" s="190">
        <f t="shared" si="444"/>
        <v>0</v>
      </c>
      <c r="BM930" s="210"/>
      <c r="BN930" s="188">
        <f t="shared" si="445"/>
        <v>0</v>
      </c>
      <c r="BO930" s="189">
        <f t="shared" si="446"/>
        <v>0</v>
      </c>
      <c r="BP930" s="189">
        <f t="shared" si="447"/>
        <v>0</v>
      </c>
      <c r="BQ930" s="190">
        <f t="shared" si="448"/>
        <v>0</v>
      </c>
      <c r="BR930" s="210"/>
      <c r="BS930" s="188">
        <f t="shared" si="449"/>
        <v>0</v>
      </c>
      <c r="BT930" s="189">
        <f t="shared" si="450"/>
        <v>0</v>
      </c>
      <c r="BU930" s="189">
        <f t="shared" si="451"/>
        <v>0</v>
      </c>
      <c r="BV930" s="190">
        <f t="shared" si="452"/>
        <v>0</v>
      </c>
      <c r="BW930" s="210"/>
      <c r="BX930" s="188">
        <f t="shared" si="453"/>
        <v>0</v>
      </c>
      <c r="BY930" s="189">
        <f t="shared" si="454"/>
        <v>0</v>
      </c>
      <c r="BZ930" s="189">
        <f t="shared" si="455"/>
        <v>0</v>
      </c>
      <c r="CA930" s="190">
        <f t="shared" si="456"/>
        <v>0</v>
      </c>
      <c r="CB930" s="210"/>
      <c r="CC930" s="188">
        <f t="shared" si="457"/>
        <v>0</v>
      </c>
      <c r="CD930" s="189">
        <f t="shared" si="458"/>
        <v>0</v>
      </c>
      <c r="CE930" s="189">
        <f t="shared" si="459"/>
        <v>0</v>
      </c>
      <c r="CF930" s="190">
        <f t="shared" si="460"/>
        <v>0</v>
      </c>
      <c r="CG930" s="210"/>
      <c r="CH930" s="188">
        <f t="shared" si="461"/>
        <v>0</v>
      </c>
      <c r="CI930" s="189">
        <f t="shared" si="462"/>
        <v>0</v>
      </c>
      <c r="CJ930" s="189">
        <f t="shared" si="463"/>
        <v>0</v>
      </c>
      <c r="CK930" s="190">
        <f t="shared" si="464"/>
        <v>0</v>
      </c>
      <c r="CL930" s="210"/>
      <c r="CM930" s="188">
        <f t="shared" si="465"/>
        <v>0</v>
      </c>
      <c r="CN930" s="189">
        <f t="shared" si="466"/>
        <v>0</v>
      </c>
      <c r="CO930" s="189">
        <f t="shared" si="467"/>
        <v>0</v>
      </c>
      <c r="CP930" s="190">
        <f t="shared" si="468"/>
        <v>0</v>
      </c>
      <c r="CQ930" s="210"/>
      <c r="CR930" s="188">
        <f t="shared" si="469"/>
        <v>0</v>
      </c>
      <c r="CS930" s="189">
        <f t="shared" si="470"/>
        <v>0</v>
      </c>
      <c r="CT930" s="189">
        <f t="shared" si="471"/>
        <v>0</v>
      </c>
      <c r="CU930" s="190">
        <f t="shared" si="472"/>
        <v>0</v>
      </c>
      <c r="CV930" s="210"/>
      <c r="CW930" s="188">
        <f t="shared" si="473"/>
        <v>0</v>
      </c>
      <c r="CX930" s="189">
        <f t="shared" si="474"/>
        <v>0</v>
      </c>
      <c r="CY930" s="189">
        <f t="shared" si="475"/>
        <v>0</v>
      </c>
      <c r="CZ930" s="190">
        <f t="shared" si="476"/>
        <v>0</v>
      </c>
      <c r="DA930" s="210"/>
      <c r="DB930" s="188">
        <f t="shared" si="477"/>
        <v>0</v>
      </c>
      <c r="DC930" s="189">
        <f t="shared" si="478"/>
        <v>0</v>
      </c>
      <c r="DD930" s="189">
        <f t="shared" si="479"/>
        <v>0</v>
      </c>
      <c r="DE930" s="190">
        <f t="shared" si="480"/>
        <v>0</v>
      </c>
      <c r="DF930" s="210"/>
      <c r="DG930" s="188">
        <f t="shared" si="481"/>
        <v>0</v>
      </c>
      <c r="DH930" s="189">
        <f t="shared" si="482"/>
        <v>0</v>
      </c>
      <c r="DI930" s="189">
        <f t="shared" si="483"/>
        <v>0</v>
      </c>
      <c r="DJ930" s="190">
        <f t="shared" si="484"/>
        <v>0</v>
      </c>
      <c r="DK930" s="210"/>
      <c r="DL930" s="188">
        <f t="shared" si="485"/>
        <v>0</v>
      </c>
      <c r="DM930" s="189">
        <f t="shared" si="486"/>
        <v>0</v>
      </c>
      <c r="DN930" s="189">
        <f t="shared" si="487"/>
        <v>0</v>
      </c>
      <c r="DO930" s="190">
        <f t="shared" si="488"/>
        <v>0</v>
      </c>
      <c r="DP930" s="210"/>
      <c r="DQ930" s="188">
        <f t="shared" si="489"/>
        <v>0</v>
      </c>
      <c r="DR930" s="189">
        <f t="shared" si="490"/>
        <v>0</v>
      </c>
      <c r="DS930" s="189">
        <f t="shared" si="491"/>
        <v>0</v>
      </c>
      <c r="DT930" s="190">
        <f t="shared" si="492"/>
        <v>0</v>
      </c>
      <c r="DU930" s="210"/>
      <c r="DV930" s="192">
        <f t="shared" si="493"/>
        <v>0</v>
      </c>
      <c r="DW930" s="215">
        <f t="shared" si="494"/>
        <v>0</v>
      </c>
      <c r="DX930" s="216">
        <f t="shared" si="495"/>
        <v>0</v>
      </c>
      <c r="DY930" s="217">
        <f t="shared" si="496"/>
        <v>0</v>
      </c>
      <c r="EA930" s="192">
        <f t="shared" si="497"/>
        <v>0</v>
      </c>
      <c r="EB930" s="215">
        <f t="shared" si="498"/>
        <v>0</v>
      </c>
      <c r="EC930" s="216">
        <f t="shared" si="499"/>
        <v>0</v>
      </c>
      <c r="ED930" s="217">
        <f t="shared" si="500"/>
        <v>0</v>
      </c>
      <c r="EF930" s="192">
        <f t="shared" si="501"/>
        <v>0</v>
      </c>
      <c r="EG930" s="215">
        <f t="shared" si="502"/>
        <v>0</v>
      </c>
      <c r="EH930" s="216">
        <f t="shared" si="503"/>
        <v>0</v>
      </c>
      <c r="EI930" s="217">
        <f t="shared" si="504"/>
        <v>0</v>
      </c>
      <c r="EK930" s="197">
        <f t="shared" si="505"/>
        <v>0</v>
      </c>
      <c r="EL930" s="19" t="str">
        <f t="shared" si="506"/>
        <v/>
      </c>
      <c r="EM930" s="197">
        <f t="shared" si="507"/>
        <v>0</v>
      </c>
      <c r="EN930"/>
      <c r="EO930" s="197">
        <f t="shared" si="508"/>
        <v>0</v>
      </c>
      <c r="EP930" s="19" t="str">
        <f t="shared" si="509"/>
        <v/>
      </c>
      <c r="EQ930" s="197">
        <f t="shared" si="510"/>
        <v>0</v>
      </c>
      <c r="ES930" s="197">
        <f t="shared" si="511"/>
        <v>0</v>
      </c>
      <c r="ET930" s="19" t="str">
        <f t="shared" si="512"/>
        <v/>
      </c>
      <c r="EU930" s="197">
        <f t="shared" si="513"/>
        <v>0</v>
      </c>
    </row>
    <row r="931" spans="1:151" ht="15" customHeight="1" thickBot="1">
      <c r="A931" s="85"/>
      <c r="B931" s="87"/>
      <c r="C931" s="63" t="s">
        <v>85</v>
      </c>
      <c r="D931" s="354" t="str">
        <f t="shared" si="415"/>
        <v/>
      </c>
      <c r="E931" s="355"/>
      <c r="F931" s="355"/>
      <c r="G931" s="355"/>
      <c r="H931" s="355"/>
      <c r="I931" s="355"/>
      <c r="J931" s="355"/>
      <c r="K931" s="355"/>
      <c r="L931" s="356"/>
      <c r="M931" s="2" t="str">
        <f t="shared" si="416"/>
        <v/>
      </c>
      <c r="N931" s="2" t="str">
        <f t="shared" si="417"/>
        <v/>
      </c>
      <c r="O931" s="2" t="str">
        <f t="shared" si="418"/>
        <v/>
      </c>
      <c r="P931" s="2"/>
      <c r="Q931" s="2"/>
      <c r="R931" s="2"/>
      <c r="S931" s="2"/>
      <c r="T931" s="2"/>
      <c r="U931" s="2"/>
      <c r="V931" s="2"/>
      <c r="W931" s="2"/>
      <c r="X931" s="2"/>
      <c r="Y931" s="2"/>
      <c r="Z931" s="2"/>
      <c r="AA931" s="2"/>
      <c r="AB931" s="2"/>
      <c r="AC931" s="2"/>
      <c r="AD931" s="2"/>
      <c r="AG931" s="197">
        <f t="shared" si="419"/>
        <v>54</v>
      </c>
      <c r="AH931" s="210">
        <f t="shared" si="420"/>
        <v>0</v>
      </c>
      <c r="AJ931" s="188">
        <f t="shared" si="421"/>
        <v>0</v>
      </c>
      <c r="AK931" s="189">
        <f t="shared" si="422"/>
        <v>0</v>
      </c>
      <c r="AL931" s="189">
        <f t="shared" si="423"/>
        <v>0</v>
      </c>
      <c r="AM931" s="190">
        <f t="shared" si="424"/>
        <v>0</v>
      </c>
      <c r="AN931" s="210"/>
      <c r="AO931" s="188">
        <f t="shared" si="425"/>
        <v>0</v>
      </c>
      <c r="AP931" s="189">
        <f t="shared" si="426"/>
        <v>0</v>
      </c>
      <c r="AQ931" s="189">
        <f t="shared" si="427"/>
        <v>0</v>
      </c>
      <c r="AR931" s="190">
        <f t="shared" si="428"/>
        <v>0</v>
      </c>
      <c r="AT931" s="188">
        <f t="shared" si="429"/>
        <v>0</v>
      </c>
      <c r="AU931" s="189">
        <f t="shared" si="430"/>
        <v>0</v>
      </c>
      <c r="AV931" s="189">
        <f t="shared" si="431"/>
        <v>0</v>
      </c>
      <c r="AW931" s="190">
        <f t="shared" si="432"/>
        <v>0</v>
      </c>
      <c r="AY931" s="188">
        <f t="shared" si="433"/>
        <v>0</v>
      </c>
      <c r="AZ931" s="189">
        <f t="shared" si="434"/>
        <v>0</v>
      </c>
      <c r="BA931" s="189">
        <f t="shared" si="435"/>
        <v>0</v>
      </c>
      <c r="BB931" s="190">
        <f t="shared" si="436"/>
        <v>0</v>
      </c>
      <c r="BD931" s="188">
        <f t="shared" si="437"/>
        <v>0</v>
      </c>
      <c r="BE931" s="189">
        <f t="shared" si="438"/>
        <v>0</v>
      </c>
      <c r="BF931" s="189">
        <f t="shared" si="439"/>
        <v>0</v>
      </c>
      <c r="BG931" s="190">
        <f t="shared" si="440"/>
        <v>0</v>
      </c>
      <c r="BH931" s="210"/>
      <c r="BI931" s="188">
        <f t="shared" si="441"/>
        <v>0</v>
      </c>
      <c r="BJ931" s="189">
        <f t="shared" si="442"/>
        <v>0</v>
      </c>
      <c r="BK931" s="189">
        <f t="shared" si="443"/>
        <v>0</v>
      </c>
      <c r="BL931" s="190">
        <f t="shared" si="444"/>
        <v>0</v>
      </c>
      <c r="BM931" s="210"/>
      <c r="BN931" s="188">
        <f t="shared" si="445"/>
        <v>0</v>
      </c>
      <c r="BO931" s="189">
        <f t="shared" si="446"/>
        <v>0</v>
      </c>
      <c r="BP931" s="189">
        <f t="shared" si="447"/>
        <v>0</v>
      </c>
      <c r="BQ931" s="190">
        <f t="shared" si="448"/>
        <v>0</v>
      </c>
      <c r="BR931" s="210"/>
      <c r="BS931" s="188">
        <f t="shared" si="449"/>
        <v>0</v>
      </c>
      <c r="BT931" s="189">
        <f t="shared" si="450"/>
        <v>0</v>
      </c>
      <c r="BU931" s="189">
        <f t="shared" si="451"/>
        <v>0</v>
      </c>
      <c r="BV931" s="190">
        <f t="shared" si="452"/>
        <v>0</v>
      </c>
      <c r="BW931" s="210"/>
      <c r="BX931" s="188">
        <f t="shared" si="453"/>
        <v>0</v>
      </c>
      <c r="BY931" s="189">
        <f t="shared" si="454"/>
        <v>0</v>
      </c>
      <c r="BZ931" s="189">
        <f t="shared" si="455"/>
        <v>0</v>
      </c>
      <c r="CA931" s="190">
        <f t="shared" si="456"/>
        <v>0</v>
      </c>
      <c r="CB931" s="210"/>
      <c r="CC931" s="188">
        <f t="shared" si="457"/>
        <v>0</v>
      </c>
      <c r="CD931" s="189">
        <f t="shared" si="458"/>
        <v>0</v>
      </c>
      <c r="CE931" s="189">
        <f t="shared" si="459"/>
        <v>0</v>
      </c>
      <c r="CF931" s="190">
        <f t="shared" si="460"/>
        <v>0</v>
      </c>
      <c r="CG931" s="210"/>
      <c r="CH931" s="188">
        <f t="shared" si="461"/>
        <v>0</v>
      </c>
      <c r="CI931" s="189">
        <f t="shared" si="462"/>
        <v>0</v>
      </c>
      <c r="CJ931" s="189">
        <f t="shared" si="463"/>
        <v>0</v>
      </c>
      <c r="CK931" s="190">
        <f t="shared" si="464"/>
        <v>0</v>
      </c>
      <c r="CL931" s="210"/>
      <c r="CM931" s="188">
        <f t="shared" si="465"/>
        <v>0</v>
      </c>
      <c r="CN931" s="189">
        <f t="shared" si="466"/>
        <v>0</v>
      </c>
      <c r="CO931" s="189">
        <f t="shared" si="467"/>
        <v>0</v>
      </c>
      <c r="CP931" s="190">
        <f t="shared" si="468"/>
        <v>0</v>
      </c>
      <c r="CQ931" s="210"/>
      <c r="CR931" s="188">
        <f t="shared" si="469"/>
        <v>0</v>
      </c>
      <c r="CS931" s="189">
        <f t="shared" si="470"/>
        <v>0</v>
      </c>
      <c r="CT931" s="189">
        <f t="shared" si="471"/>
        <v>0</v>
      </c>
      <c r="CU931" s="190">
        <f t="shared" si="472"/>
        <v>0</v>
      </c>
      <c r="CV931" s="210"/>
      <c r="CW931" s="188">
        <f t="shared" si="473"/>
        <v>0</v>
      </c>
      <c r="CX931" s="189">
        <f t="shared" si="474"/>
        <v>0</v>
      </c>
      <c r="CY931" s="189">
        <f t="shared" si="475"/>
        <v>0</v>
      </c>
      <c r="CZ931" s="190">
        <f t="shared" si="476"/>
        <v>0</v>
      </c>
      <c r="DA931" s="210"/>
      <c r="DB931" s="188">
        <f t="shared" si="477"/>
        <v>0</v>
      </c>
      <c r="DC931" s="189">
        <f t="shared" si="478"/>
        <v>0</v>
      </c>
      <c r="DD931" s="189">
        <f t="shared" si="479"/>
        <v>0</v>
      </c>
      <c r="DE931" s="190">
        <f t="shared" si="480"/>
        <v>0</v>
      </c>
      <c r="DF931" s="210"/>
      <c r="DG931" s="188">
        <f t="shared" si="481"/>
        <v>0</v>
      </c>
      <c r="DH931" s="189">
        <f t="shared" si="482"/>
        <v>0</v>
      </c>
      <c r="DI931" s="189">
        <f t="shared" si="483"/>
        <v>0</v>
      </c>
      <c r="DJ931" s="190">
        <f t="shared" si="484"/>
        <v>0</v>
      </c>
      <c r="DK931" s="210"/>
      <c r="DL931" s="188">
        <f t="shared" si="485"/>
        <v>0</v>
      </c>
      <c r="DM931" s="189">
        <f t="shared" si="486"/>
        <v>0</v>
      </c>
      <c r="DN931" s="189">
        <f t="shared" si="487"/>
        <v>0</v>
      </c>
      <c r="DO931" s="190">
        <f t="shared" si="488"/>
        <v>0</v>
      </c>
      <c r="DP931" s="210"/>
      <c r="DQ931" s="188">
        <f t="shared" si="489"/>
        <v>0</v>
      </c>
      <c r="DR931" s="189">
        <f t="shared" si="490"/>
        <v>0</v>
      </c>
      <c r="DS931" s="189">
        <f t="shared" si="491"/>
        <v>0</v>
      </c>
      <c r="DT931" s="190">
        <f t="shared" si="492"/>
        <v>0</v>
      </c>
      <c r="DU931" s="210"/>
      <c r="DV931" s="192">
        <f t="shared" si="493"/>
        <v>0</v>
      </c>
      <c r="DW931" s="215">
        <f t="shared" si="494"/>
        <v>0</v>
      </c>
      <c r="DX931" s="216">
        <f t="shared" si="495"/>
        <v>0</v>
      </c>
      <c r="DY931" s="217">
        <f t="shared" si="496"/>
        <v>0</v>
      </c>
      <c r="EA931" s="192">
        <f t="shared" si="497"/>
        <v>0</v>
      </c>
      <c r="EB931" s="215">
        <f t="shared" si="498"/>
        <v>0</v>
      </c>
      <c r="EC931" s="216">
        <f t="shared" si="499"/>
        <v>0</v>
      </c>
      <c r="ED931" s="217">
        <f t="shared" si="500"/>
        <v>0</v>
      </c>
      <c r="EF931" s="192">
        <f t="shared" si="501"/>
        <v>0</v>
      </c>
      <c r="EG931" s="215">
        <f t="shared" si="502"/>
        <v>0</v>
      </c>
      <c r="EH931" s="216">
        <f t="shared" si="503"/>
        <v>0</v>
      </c>
      <c r="EI931" s="217">
        <f t="shared" si="504"/>
        <v>0</v>
      </c>
      <c r="EK931" s="197">
        <f t="shared" si="505"/>
        <v>0</v>
      </c>
      <c r="EL931" s="19" t="str">
        <f t="shared" si="506"/>
        <v/>
      </c>
      <c r="EM931" s="197">
        <f t="shared" si="507"/>
        <v>0</v>
      </c>
      <c r="EN931"/>
      <c r="EO931" s="197">
        <f t="shared" si="508"/>
        <v>0</v>
      </c>
      <c r="EP931" s="19" t="str">
        <f t="shared" si="509"/>
        <v/>
      </c>
      <c r="EQ931" s="197">
        <f t="shared" si="510"/>
        <v>0</v>
      </c>
      <c r="ES931" s="197">
        <f t="shared" si="511"/>
        <v>0</v>
      </c>
      <c r="ET931" s="19" t="str">
        <f t="shared" si="512"/>
        <v/>
      </c>
      <c r="EU931" s="197">
        <f t="shared" si="513"/>
        <v>0</v>
      </c>
    </row>
    <row r="932" spans="1:151" ht="15" customHeight="1" thickBot="1">
      <c r="A932" s="85"/>
      <c r="B932" s="87"/>
      <c r="C932" s="63" t="s">
        <v>86</v>
      </c>
      <c r="D932" s="354" t="str">
        <f t="shared" si="415"/>
        <v/>
      </c>
      <c r="E932" s="355"/>
      <c r="F932" s="355"/>
      <c r="G932" s="355"/>
      <c r="H932" s="355"/>
      <c r="I932" s="355"/>
      <c r="J932" s="355"/>
      <c r="K932" s="355"/>
      <c r="L932" s="356"/>
      <c r="M932" s="2" t="str">
        <f t="shared" si="416"/>
        <v/>
      </c>
      <c r="N932" s="2" t="str">
        <f t="shared" si="417"/>
        <v/>
      </c>
      <c r="O932" s="2" t="str">
        <f t="shared" si="418"/>
        <v/>
      </c>
      <c r="P932" s="2"/>
      <c r="Q932" s="2"/>
      <c r="R932" s="2"/>
      <c r="S932" s="2"/>
      <c r="T932" s="2"/>
      <c r="U932" s="2"/>
      <c r="V932" s="2"/>
      <c r="W932" s="2"/>
      <c r="X932" s="2"/>
      <c r="Y932" s="2"/>
      <c r="Z932" s="2"/>
      <c r="AA932" s="2"/>
      <c r="AB932" s="2"/>
      <c r="AC932" s="2"/>
      <c r="AD932" s="2"/>
      <c r="AG932" s="197">
        <f t="shared" si="419"/>
        <v>54</v>
      </c>
      <c r="AH932" s="210">
        <f t="shared" si="420"/>
        <v>0</v>
      </c>
      <c r="AJ932" s="188">
        <f t="shared" si="421"/>
        <v>0</v>
      </c>
      <c r="AK932" s="189">
        <f t="shared" si="422"/>
        <v>0</v>
      </c>
      <c r="AL932" s="189">
        <f t="shared" si="423"/>
        <v>0</v>
      </c>
      <c r="AM932" s="190">
        <f t="shared" si="424"/>
        <v>0</v>
      </c>
      <c r="AN932" s="210"/>
      <c r="AO932" s="188">
        <f t="shared" si="425"/>
        <v>0</v>
      </c>
      <c r="AP932" s="189">
        <f t="shared" si="426"/>
        <v>0</v>
      </c>
      <c r="AQ932" s="189">
        <f t="shared" si="427"/>
        <v>0</v>
      </c>
      <c r="AR932" s="190">
        <f t="shared" si="428"/>
        <v>0</v>
      </c>
      <c r="AT932" s="188">
        <f t="shared" si="429"/>
        <v>0</v>
      </c>
      <c r="AU932" s="189">
        <f t="shared" si="430"/>
        <v>0</v>
      </c>
      <c r="AV932" s="189">
        <f t="shared" si="431"/>
        <v>0</v>
      </c>
      <c r="AW932" s="190">
        <f t="shared" si="432"/>
        <v>0</v>
      </c>
      <c r="AY932" s="188">
        <f t="shared" si="433"/>
        <v>0</v>
      </c>
      <c r="AZ932" s="189">
        <f t="shared" si="434"/>
        <v>0</v>
      </c>
      <c r="BA932" s="189">
        <f t="shared" si="435"/>
        <v>0</v>
      </c>
      <c r="BB932" s="190">
        <f t="shared" si="436"/>
        <v>0</v>
      </c>
      <c r="BD932" s="188">
        <f t="shared" si="437"/>
        <v>0</v>
      </c>
      <c r="BE932" s="189">
        <f t="shared" si="438"/>
        <v>0</v>
      </c>
      <c r="BF932" s="189">
        <f t="shared" si="439"/>
        <v>0</v>
      </c>
      <c r="BG932" s="190">
        <f t="shared" si="440"/>
        <v>0</v>
      </c>
      <c r="BH932" s="210"/>
      <c r="BI932" s="188">
        <f t="shared" si="441"/>
        <v>0</v>
      </c>
      <c r="BJ932" s="189">
        <f t="shared" si="442"/>
        <v>0</v>
      </c>
      <c r="BK932" s="189">
        <f t="shared" si="443"/>
        <v>0</v>
      </c>
      <c r="BL932" s="190">
        <f t="shared" si="444"/>
        <v>0</v>
      </c>
      <c r="BM932" s="210"/>
      <c r="BN932" s="188">
        <f t="shared" si="445"/>
        <v>0</v>
      </c>
      <c r="BO932" s="189">
        <f t="shared" si="446"/>
        <v>0</v>
      </c>
      <c r="BP932" s="189">
        <f t="shared" si="447"/>
        <v>0</v>
      </c>
      <c r="BQ932" s="190">
        <f t="shared" si="448"/>
        <v>0</v>
      </c>
      <c r="BR932" s="210"/>
      <c r="BS932" s="188">
        <f t="shared" si="449"/>
        <v>0</v>
      </c>
      <c r="BT932" s="189">
        <f t="shared" si="450"/>
        <v>0</v>
      </c>
      <c r="BU932" s="189">
        <f t="shared" si="451"/>
        <v>0</v>
      </c>
      <c r="BV932" s="190">
        <f t="shared" si="452"/>
        <v>0</v>
      </c>
      <c r="BW932" s="210"/>
      <c r="BX932" s="188">
        <f t="shared" si="453"/>
        <v>0</v>
      </c>
      <c r="BY932" s="189">
        <f t="shared" si="454"/>
        <v>0</v>
      </c>
      <c r="BZ932" s="189">
        <f t="shared" si="455"/>
        <v>0</v>
      </c>
      <c r="CA932" s="190">
        <f t="shared" si="456"/>
        <v>0</v>
      </c>
      <c r="CB932" s="210"/>
      <c r="CC932" s="188">
        <f t="shared" si="457"/>
        <v>0</v>
      </c>
      <c r="CD932" s="189">
        <f t="shared" si="458"/>
        <v>0</v>
      </c>
      <c r="CE932" s="189">
        <f t="shared" si="459"/>
        <v>0</v>
      </c>
      <c r="CF932" s="190">
        <f t="shared" si="460"/>
        <v>0</v>
      </c>
      <c r="CG932" s="210"/>
      <c r="CH932" s="188">
        <f t="shared" si="461"/>
        <v>0</v>
      </c>
      <c r="CI932" s="189">
        <f t="shared" si="462"/>
        <v>0</v>
      </c>
      <c r="CJ932" s="189">
        <f t="shared" si="463"/>
        <v>0</v>
      </c>
      <c r="CK932" s="190">
        <f t="shared" si="464"/>
        <v>0</v>
      </c>
      <c r="CL932" s="210"/>
      <c r="CM932" s="188">
        <f t="shared" si="465"/>
        <v>0</v>
      </c>
      <c r="CN932" s="189">
        <f t="shared" si="466"/>
        <v>0</v>
      </c>
      <c r="CO932" s="189">
        <f t="shared" si="467"/>
        <v>0</v>
      </c>
      <c r="CP932" s="190">
        <f t="shared" si="468"/>
        <v>0</v>
      </c>
      <c r="CQ932" s="210"/>
      <c r="CR932" s="188">
        <f t="shared" si="469"/>
        <v>0</v>
      </c>
      <c r="CS932" s="189">
        <f t="shared" si="470"/>
        <v>0</v>
      </c>
      <c r="CT932" s="189">
        <f t="shared" si="471"/>
        <v>0</v>
      </c>
      <c r="CU932" s="190">
        <f t="shared" si="472"/>
        <v>0</v>
      </c>
      <c r="CV932" s="210"/>
      <c r="CW932" s="188">
        <f t="shared" si="473"/>
        <v>0</v>
      </c>
      <c r="CX932" s="189">
        <f t="shared" si="474"/>
        <v>0</v>
      </c>
      <c r="CY932" s="189">
        <f t="shared" si="475"/>
        <v>0</v>
      </c>
      <c r="CZ932" s="190">
        <f t="shared" si="476"/>
        <v>0</v>
      </c>
      <c r="DA932" s="210"/>
      <c r="DB932" s="188">
        <f t="shared" si="477"/>
        <v>0</v>
      </c>
      <c r="DC932" s="189">
        <f t="shared" si="478"/>
        <v>0</v>
      </c>
      <c r="DD932" s="189">
        <f t="shared" si="479"/>
        <v>0</v>
      </c>
      <c r="DE932" s="190">
        <f t="shared" si="480"/>
        <v>0</v>
      </c>
      <c r="DF932" s="210"/>
      <c r="DG932" s="188">
        <f t="shared" si="481"/>
        <v>0</v>
      </c>
      <c r="DH932" s="189">
        <f t="shared" si="482"/>
        <v>0</v>
      </c>
      <c r="DI932" s="189">
        <f t="shared" si="483"/>
        <v>0</v>
      </c>
      <c r="DJ932" s="190">
        <f t="shared" si="484"/>
        <v>0</v>
      </c>
      <c r="DK932" s="210"/>
      <c r="DL932" s="188">
        <f t="shared" si="485"/>
        <v>0</v>
      </c>
      <c r="DM932" s="189">
        <f t="shared" si="486"/>
        <v>0</v>
      </c>
      <c r="DN932" s="189">
        <f t="shared" si="487"/>
        <v>0</v>
      </c>
      <c r="DO932" s="190">
        <f t="shared" si="488"/>
        <v>0</v>
      </c>
      <c r="DP932" s="210"/>
      <c r="DQ932" s="188">
        <f t="shared" si="489"/>
        <v>0</v>
      </c>
      <c r="DR932" s="189">
        <f t="shared" si="490"/>
        <v>0</v>
      </c>
      <c r="DS932" s="189">
        <f t="shared" si="491"/>
        <v>0</v>
      </c>
      <c r="DT932" s="190">
        <f t="shared" si="492"/>
        <v>0</v>
      </c>
      <c r="DU932" s="210"/>
      <c r="DV932" s="192">
        <f t="shared" si="493"/>
        <v>0</v>
      </c>
      <c r="DW932" s="215">
        <f t="shared" si="494"/>
        <v>0</v>
      </c>
      <c r="DX932" s="216">
        <f t="shared" si="495"/>
        <v>0</v>
      </c>
      <c r="DY932" s="217">
        <f t="shared" si="496"/>
        <v>0</v>
      </c>
      <c r="EA932" s="192">
        <f t="shared" si="497"/>
        <v>0</v>
      </c>
      <c r="EB932" s="215">
        <f t="shared" si="498"/>
        <v>0</v>
      </c>
      <c r="EC932" s="216">
        <f t="shared" si="499"/>
        <v>0</v>
      </c>
      <c r="ED932" s="217">
        <f t="shared" si="500"/>
        <v>0</v>
      </c>
      <c r="EF932" s="192">
        <f t="shared" si="501"/>
        <v>0</v>
      </c>
      <c r="EG932" s="215">
        <f t="shared" si="502"/>
        <v>0</v>
      </c>
      <c r="EH932" s="216">
        <f t="shared" si="503"/>
        <v>0</v>
      </c>
      <c r="EI932" s="217">
        <f t="shared" si="504"/>
        <v>0</v>
      </c>
      <c r="EK932" s="197">
        <f t="shared" si="505"/>
        <v>0</v>
      </c>
      <c r="EL932" s="19" t="str">
        <f t="shared" si="506"/>
        <v/>
      </c>
      <c r="EM932" s="197">
        <f t="shared" si="507"/>
        <v>0</v>
      </c>
      <c r="EN932"/>
      <c r="EO932" s="197">
        <f t="shared" si="508"/>
        <v>0</v>
      </c>
      <c r="EP932" s="19" t="str">
        <f t="shared" si="509"/>
        <v/>
      </c>
      <c r="EQ932" s="197">
        <f t="shared" si="510"/>
        <v>0</v>
      </c>
      <c r="ES932" s="197">
        <f t="shared" si="511"/>
        <v>0</v>
      </c>
      <c r="ET932" s="19" t="str">
        <f t="shared" si="512"/>
        <v/>
      </c>
      <c r="EU932" s="197">
        <f t="shared" si="513"/>
        <v>0</v>
      </c>
    </row>
    <row r="933" spans="1:151" ht="15" customHeight="1" thickBot="1">
      <c r="A933" s="85"/>
      <c r="B933" s="87"/>
      <c r="C933" s="63" t="s">
        <v>87</v>
      </c>
      <c r="D933" s="354" t="str">
        <f t="shared" si="415"/>
        <v/>
      </c>
      <c r="E933" s="355"/>
      <c r="F933" s="355"/>
      <c r="G933" s="355"/>
      <c r="H933" s="355"/>
      <c r="I933" s="355"/>
      <c r="J933" s="355"/>
      <c r="K933" s="355"/>
      <c r="L933" s="356"/>
      <c r="M933" s="2" t="str">
        <f t="shared" si="416"/>
        <v/>
      </c>
      <c r="N933" s="2" t="str">
        <f t="shared" si="417"/>
        <v/>
      </c>
      <c r="O933" s="2" t="str">
        <f t="shared" si="418"/>
        <v/>
      </c>
      <c r="P933" s="2"/>
      <c r="Q933" s="2"/>
      <c r="R933" s="2"/>
      <c r="S933" s="2"/>
      <c r="T933" s="2"/>
      <c r="U933" s="2"/>
      <c r="V933" s="2"/>
      <c r="W933" s="2"/>
      <c r="X933" s="2"/>
      <c r="Y933" s="2"/>
      <c r="Z933" s="2"/>
      <c r="AA933" s="2"/>
      <c r="AB933" s="2"/>
      <c r="AC933" s="2"/>
      <c r="AD933" s="2"/>
      <c r="AG933" s="197">
        <f t="shared" si="419"/>
        <v>54</v>
      </c>
      <c r="AH933" s="210">
        <f t="shared" si="420"/>
        <v>0</v>
      </c>
      <c r="AJ933" s="188">
        <f t="shared" si="421"/>
        <v>0</v>
      </c>
      <c r="AK933" s="189">
        <f t="shared" si="422"/>
        <v>0</v>
      </c>
      <c r="AL933" s="189">
        <f t="shared" si="423"/>
        <v>0</v>
      </c>
      <c r="AM933" s="190">
        <f t="shared" si="424"/>
        <v>0</v>
      </c>
      <c r="AN933" s="210"/>
      <c r="AO933" s="188">
        <f t="shared" si="425"/>
        <v>0</v>
      </c>
      <c r="AP933" s="189">
        <f t="shared" si="426"/>
        <v>0</v>
      </c>
      <c r="AQ933" s="189">
        <f t="shared" si="427"/>
        <v>0</v>
      </c>
      <c r="AR933" s="190">
        <f t="shared" si="428"/>
        <v>0</v>
      </c>
      <c r="AT933" s="188">
        <f t="shared" si="429"/>
        <v>0</v>
      </c>
      <c r="AU933" s="189">
        <f t="shared" si="430"/>
        <v>0</v>
      </c>
      <c r="AV933" s="189">
        <f t="shared" si="431"/>
        <v>0</v>
      </c>
      <c r="AW933" s="190">
        <f t="shared" si="432"/>
        <v>0</v>
      </c>
      <c r="AY933" s="188">
        <f t="shared" si="433"/>
        <v>0</v>
      </c>
      <c r="AZ933" s="189">
        <f t="shared" si="434"/>
        <v>0</v>
      </c>
      <c r="BA933" s="189">
        <f t="shared" si="435"/>
        <v>0</v>
      </c>
      <c r="BB933" s="190">
        <f t="shared" si="436"/>
        <v>0</v>
      </c>
      <c r="BD933" s="188">
        <f t="shared" si="437"/>
        <v>0</v>
      </c>
      <c r="BE933" s="189">
        <f t="shared" si="438"/>
        <v>0</v>
      </c>
      <c r="BF933" s="189">
        <f t="shared" si="439"/>
        <v>0</v>
      </c>
      <c r="BG933" s="190">
        <f t="shared" si="440"/>
        <v>0</v>
      </c>
      <c r="BH933" s="210"/>
      <c r="BI933" s="188">
        <f t="shared" si="441"/>
        <v>0</v>
      </c>
      <c r="BJ933" s="189">
        <f t="shared" si="442"/>
        <v>0</v>
      </c>
      <c r="BK933" s="189">
        <f t="shared" si="443"/>
        <v>0</v>
      </c>
      <c r="BL933" s="190">
        <f t="shared" si="444"/>
        <v>0</v>
      </c>
      <c r="BM933" s="210"/>
      <c r="BN933" s="188">
        <f t="shared" si="445"/>
        <v>0</v>
      </c>
      <c r="BO933" s="189">
        <f t="shared" si="446"/>
        <v>0</v>
      </c>
      <c r="BP933" s="189">
        <f t="shared" si="447"/>
        <v>0</v>
      </c>
      <c r="BQ933" s="190">
        <f t="shared" si="448"/>
        <v>0</v>
      </c>
      <c r="BR933" s="210"/>
      <c r="BS933" s="188">
        <f t="shared" si="449"/>
        <v>0</v>
      </c>
      <c r="BT933" s="189">
        <f t="shared" si="450"/>
        <v>0</v>
      </c>
      <c r="BU933" s="189">
        <f t="shared" si="451"/>
        <v>0</v>
      </c>
      <c r="BV933" s="190">
        <f t="shared" si="452"/>
        <v>0</v>
      </c>
      <c r="BW933" s="210"/>
      <c r="BX933" s="188">
        <f t="shared" si="453"/>
        <v>0</v>
      </c>
      <c r="BY933" s="189">
        <f t="shared" si="454"/>
        <v>0</v>
      </c>
      <c r="BZ933" s="189">
        <f t="shared" si="455"/>
        <v>0</v>
      </c>
      <c r="CA933" s="190">
        <f t="shared" si="456"/>
        <v>0</v>
      </c>
      <c r="CB933" s="210"/>
      <c r="CC933" s="188">
        <f t="shared" si="457"/>
        <v>0</v>
      </c>
      <c r="CD933" s="189">
        <f t="shared" si="458"/>
        <v>0</v>
      </c>
      <c r="CE933" s="189">
        <f t="shared" si="459"/>
        <v>0</v>
      </c>
      <c r="CF933" s="190">
        <f t="shared" si="460"/>
        <v>0</v>
      </c>
      <c r="CG933" s="210"/>
      <c r="CH933" s="188">
        <f t="shared" si="461"/>
        <v>0</v>
      </c>
      <c r="CI933" s="189">
        <f t="shared" si="462"/>
        <v>0</v>
      </c>
      <c r="CJ933" s="189">
        <f t="shared" si="463"/>
        <v>0</v>
      </c>
      <c r="CK933" s="190">
        <f t="shared" si="464"/>
        <v>0</v>
      </c>
      <c r="CL933" s="210"/>
      <c r="CM933" s="188">
        <f t="shared" si="465"/>
        <v>0</v>
      </c>
      <c r="CN933" s="189">
        <f t="shared" si="466"/>
        <v>0</v>
      </c>
      <c r="CO933" s="189">
        <f t="shared" si="467"/>
        <v>0</v>
      </c>
      <c r="CP933" s="190">
        <f t="shared" si="468"/>
        <v>0</v>
      </c>
      <c r="CQ933" s="210"/>
      <c r="CR933" s="188">
        <f t="shared" si="469"/>
        <v>0</v>
      </c>
      <c r="CS933" s="189">
        <f t="shared" si="470"/>
        <v>0</v>
      </c>
      <c r="CT933" s="189">
        <f t="shared" si="471"/>
        <v>0</v>
      </c>
      <c r="CU933" s="190">
        <f t="shared" si="472"/>
        <v>0</v>
      </c>
      <c r="CV933" s="210"/>
      <c r="CW933" s="188">
        <f t="shared" si="473"/>
        <v>0</v>
      </c>
      <c r="CX933" s="189">
        <f t="shared" si="474"/>
        <v>0</v>
      </c>
      <c r="CY933" s="189">
        <f t="shared" si="475"/>
        <v>0</v>
      </c>
      <c r="CZ933" s="190">
        <f t="shared" si="476"/>
        <v>0</v>
      </c>
      <c r="DA933" s="210"/>
      <c r="DB933" s="188">
        <f t="shared" si="477"/>
        <v>0</v>
      </c>
      <c r="DC933" s="189">
        <f t="shared" si="478"/>
        <v>0</v>
      </c>
      <c r="DD933" s="189">
        <f t="shared" si="479"/>
        <v>0</v>
      </c>
      <c r="DE933" s="190">
        <f t="shared" si="480"/>
        <v>0</v>
      </c>
      <c r="DF933" s="210"/>
      <c r="DG933" s="188">
        <f t="shared" si="481"/>
        <v>0</v>
      </c>
      <c r="DH933" s="189">
        <f t="shared" si="482"/>
        <v>0</v>
      </c>
      <c r="DI933" s="189">
        <f t="shared" si="483"/>
        <v>0</v>
      </c>
      <c r="DJ933" s="190">
        <f t="shared" si="484"/>
        <v>0</v>
      </c>
      <c r="DK933" s="210"/>
      <c r="DL933" s="188">
        <f t="shared" si="485"/>
        <v>0</v>
      </c>
      <c r="DM933" s="189">
        <f t="shared" si="486"/>
        <v>0</v>
      </c>
      <c r="DN933" s="189">
        <f t="shared" si="487"/>
        <v>0</v>
      </c>
      <c r="DO933" s="190">
        <f t="shared" si="488"/>
        <v>0</v>
      </c>
      <c r="DP933" s="210"/>
      <c r="DQ933" s="188">
        <f t="shared" si="489"/>
        <v>0</v>
      </c>
      <c r="DR933" s="189">
        <f t="shared" si="490"/>
        <v>0</v>
      </c>
      <c r="DS933" s="189">
        <f t="shared" si="491"/>
        <v>0</v>
      </c>
      <c r="DT933" s="190">
        <f t="shared" si="492"/>
        <v>0</v>
      </c>
      <c r="DU933" s="210"/>
      <c r="DV933" s="192">
        <f t="shared" si="493"/>
        <v>0</v>
      </c>
      <c r="DW933" s="215">
        <f t="shared" si="494"/>
        <v>0</v>
      </c>
      <c r="DX933" s="216">
        <f t="shared" si="495"/>
        <v>0</v>
      </c>
      <c r="DY933" s="217">
        <f t="shared" si="496"/>
        <v>0</v>
      </c>
      <c r="EA933" s="192">
        <f t="shared" si="497"/>
        <v>0</v>
      </c>
      <c r="EB933" s="215">
        <f t="shared" si="498"/>
        <v>0</v>
      </c>
      <c r="EC933" s="216">
        <f t="shared" si="499"/>
        <v>0</v>
      </c>
      <c r="ED933" s="217">
        <f t="shared" si="500"/>
        <v>0</v>
      </c>
      <c r="EF933" s="192">
        <f t="shared" si="501"/>
        <v>0</v>
      </c>
      <c r="EG933" s="215">
        <f t="shared" si="502"/>
        <v>0</v>
      </c>
      <c r="EH933" s="216">
        <f t="shared" si="503"/>
        <v>0</v>
      </c>
      <c r="EI933" s="217">
        <f t="shared" si="504"/>
        <v>0</v>
      </c>
      <c r="EK933" s="197">
        <f t="shared" si="505"/>
        <v>0</v>
      </c>
      <c r="EL933" s="19" t="str">
        <f t="shared" si="506"/>
        <v/>
      </c>
      <c r="EM933" s="197">
        <f t="shared" si="507"/>
        <v>0</v>
      </c>
      <c r="EN933"/>
      <c r="EO933" s="197">
        <f t="shared" si="508"/>
        <v>0</v>
      </c>
      <c r="EP933" s="19" t="str">
        <f t="shared" si="509"/>
        <v/>
      </c>
      <c r="EQ933" s="197">
        <f t="shared" si="510"/>
        <v>0</v>
      </c>
      <c r="ES933" s="197">
        <f t="shared" si="511"/>
        <v>0</v>
      </c>
      <c r="ET933" s="19" t="str">
        <f t="shared" si="512"/>
        <v/>
      </c>
      <c r="EU933" s="197">
        <f t="shared" si="513"/>
        <v>0</v>
      </c>
    </row>
    <row r="934" spans="1:151" ht="15" customHeight="1" thickBot="1">
      <c r="A934" s="85"/>
      <c r="B934" s="87"/>
      <c r="C934" s="63" t="s">
        <v>88</v>
      </c>
      <c r="D934" s="354" t="str">
        <f t="shared" si="415"/>
        <v/>
      </c>
      <c r="E934" s="355"/>
      <c r="F934" s="355"/>
      <c r="G934" s="355"/>
      <c r="H934" s="355"/>
      <c r="I934" s="355"/>
      <c r="J934" s="355"/>
      <c r="K934" s="355"/>
      <c r="L934" s="356"/>
      <c r="M934" s="2" t="str">
        <f t="shared" si="416"/>
        <v/>
      </c>
      <c r="N934" s="2" t="str">
        <f t="shared" si="417"/>
        <v/>
      </c>
      <c r="O934" s="2" t="str">
        <f t="shared" si="418"/>
        <v/>
      </c>
      <c r="P934" s="2"/>
      <c r="Q934" s="2"/>
      <c r="R934" s="2"/>
      <c r="S934" s="2"/>
      <c r="T934" s="2"/>
      <c r="U934" s="2"/>
      <c r="V934" s="2"/>
      <c r="W934" s="2"/>
      <c r="X934" s="2"/>
      <c r="Y934" s="2"/>
      <c r="Z934" s="2"/>
      <c r="AA934" s="2"/>
      <c r="AB934" s="2"/>
      <c r="AC934" s="2"/>
      <c r="AD934" s="2"/>
      <c r="AG934" s="197">
        <f t="shared" si="419"/>
        <v>54</v>
      </c>
      <c r="AH934" s="210">
        <f t="shared" si="420"/>
        <v>0</v>
      </c>
      <c r="AJ934" s="188">
        <f t="shared" si="421"/>
        <v>0</v>
      </c>
      <c r="AK934" s="189">
        <f t="shared" si="422"/>
        <v>0</v>
      </c>
      <c r="AL934" s="189">
        <f t="shared" si="423"/>
        <v>0</v>
      </c>
      <c r="AM934" s="190">
        <f t="shared" si="424"/>
        <v>0</v>
      </c>
      <c r="AN934" s="210"/>
      <c r="AO934" s="188">
        <f t="shared" si="425"/>
        <v>0</v>
      </c>
      <c r="AP934" s="189">
        <f t="shared" si="426"/>
        <v>0</v>
      </c>
      <c r="AQ934" s="189">
        <f t="shared" si="427"/>
        <v>0</v>
      </c>
      <c r="AR934" s="190">
        <f t="shared" si="428"/>
        <v>0</v>
      </c>
      <c r="AT934" s="188">
        <f t="shared" si="429"/>
        <v>0</v>
      </c>
      <c r="AU934" s="189">
        <f t="shared" si="430"/>
        <v>0</v>
      </c>
      <c r="AV934" s="189">
        <f t="shared" si="431"/>
        <v>0</v>
      </c>
      <c r="AW934" s="190">
        <f t="shared" si="432"/>
        <v>0</v>
      </c>
      <c r="AY934" s="188">
        <f t="shared" si="433"/>
        <v>0</v>
      </c>
      <c r="AZ934" s="189">
        <f t="shared" si="434"/>
        <v>0</v>
      </c>
      <c r="BA934" s="189">
        <f t="shared" si="435"/>
        <v>0</v>
      </c>
      <c r="BB934" s="190">
        <f t="shared" si="436"/>
        <v>0</v>
      </c>
      <c r="BD934" s="188">
        <f t="shared" si="437"/>
        <v>0</v>
      </c>
      <c r="BE934" s="189">
        <f t="shared" si="438"/>
        <v>0</v>
      </c>
      <c r="BF934" s="189">
        <f t="shared" si="439"/>
        <v>0</v>
      </c>
      <c r="BG934" s="190">
        <f t="shared" si="440"/>
        <v>0</v>
      </c>
      <c r="BH934" s="210"/>
      <c r="BI934" s="188">
        <f t="shared" si="441"/>
        <v>0</v>
      </c>
      <c r="BJ934" s="189">
        <f t="shared" si="442"/>
        <v>0</v>
      </c>
      <c r="BK934" s="189">
        <f t="shared" si="443"/>
        <v>0</v>
      </c>
      <c r="BL934" s="190">
        <f t="shared" si="444"/>
        <v>0</v>
      </c>
      <c r="BM934" s="210"/>
      <c r="BN934" s="188">
        <f t="shared" si="445"/>
        <v>0</v>
      </c>
      <c r="BO934" s="189">
        <f t="shared" si="446"/>
        <v>0</v>
      </c>
      <c r="BP934" s="189">
        <f t="shared" si="447"/>
        <v>0</v>
      </c>
      <c r="BQ934" s="190">
        <f t="shared" si="448"/>
        <v>0</v>
      </c>
      <c r="BR934" s="210"/>
      <c r="BS934" s="188">
        <f t="shared" si="449"/>
        <v>0</v>
      </c>
      <c r="BT934" s="189">
        <f t="shared" si="450"/>
        <v>0</v>
      </c>
      <c r="BU934" s="189">
        <f t="shared" si="451"/>
        <v>0</v>
      </c>
      <c r="BV934" s="190">
        <f t="shared" si="452"/>
        <v>0</v>
      </c>
      <c r="BW934" s="210"/>
      <c r="BX934" s="188">
        <f t="shared" si="453"/>
        <v>0</v>
      </c>
      <c r="BY934" s="189">
        <f t="shared" si="454"/>
        <v>0</v>
      </c>
      <c r="BZ934" s="189">
        <f t="shared" si="455"/>
        <v>0</v>
      </c>
      <c r="CA934" s="190">
        <f t="shared" si="456"/>
        <v>0</v>
      </c>
      <c r="CB934" s="210"/>
      <c r="CC934" s="188">
        <f t="shared" si="457"/>
        <v>0</v>
      </c>
      <c r="CD934" s="189">
        <f t="shared" si="458"/>
        <v>0</v>
      </c>
      <c r="CE934" s="189">
        <f t="shared" si="459"/>
        <v>0</v>
      </c>
      <c r="CF934" s="190">
        <f t="shared" si="460"/>
        <v>0</v>
      </c>
      <c r="CG934" s="210"/>
      <c r="CH934" s="188">
        <f t="shared" si="461"/>
        <v>0</v>
      </c>
      <c r="CI934" s="189">
        <f t="shared" si="462"/>
        <v>0</v>
      </c>
      <c r="CJ934" s="189">
        <f t="shared" si="463"/>
        <v>0</v>
      </c>
      <c r="CK934" s="190">
        <f t="shared" si="464"/>
        <v>0</v>
      </c>
      <c r="CL934" s="210"/>
      <c r="CM934" s="188">
        <f t="shared" si="465"/>
        <v>0</v>
      </c>
      <c r="CN934" s="189">
        <f t="shared" si="466"/>
        <v>0</v>
      </c>
      <c r="CO934" s="189">
        <f t="shared" si="467"/>
        <v>0</v>
      </c>
      <c r="CP934" s="190">
        <f t="shared" si="468"/>
        <v>0</v>
      </c>
      <c r="CQ934" s="210"/>
      <c r="CR934" s="188">
        <f t="shared" si="469"/>
        <v>0</v>
      </c>
      <c r="CS934" s="189">
        <f t="shared" si="470"/>
        <v>0</v>
      </c>
      <c r="CT934" s="189">
        <f t="shared" si="471"/>
        <v>0</v>
      </c>
      <c r="CU934" s="190">
        <f t="shared" si="472"/>
        <v>0</v>
      </c>
      <c r="CV934" s="210"/>
      <c r="CW934" s="188">
        <f t="shared" si="473"/>
        <v>0</v>
      </c>
      <c r="CX934" s="189">
        <f t="shared" si="474"/>
        <v>0</v>
      </c>
      <c r="CY934" s="189">
        <f t="shared" si="475"/>
        <v>0</v>
      </c>
      <c r="CZ934" s="190">
        <f t="shared" si="476"/>
        <v>0</v>
      </c>
      <c r="DA934" s="210"/>
      <c r="DB934" s="188">
        <f t="shared" si="477"/>
        <v>0</v>
      </c>
      <c r="DC934" s="189">
        <f t="shared" si="478"/>
        <v>0</v>
      </c>
      <c r="DD934" s="189">
        <f t="shared" si="479"/>
        <v>0</v>
      </c>
      <c r="DE934" s="190">
        <f t="shared" si="480"/>
        <v>0</v>
      </c>
      <c r="DF934" s="210"/>
      <c r="DG934" s="188">
        <f t="shared" si="481"/>
        <v>0</v>
      </c>
      <c r="DH934" s="189">
        <f t="shared" si="482"/>
        <v>0</v>
      </c>
      <c r="DI934" s="189">
        <f t="shared" si="483"/>
        <v>0</v>
      </c>
      <c r="DJ934" s="190">
        <f t="shared" si="484"/>
        <v>0</v>
      </c>
      <c r="DK934" s="210"/>
      <c r="DL934" s="188">
        <f t="shared" si="485"/>
        <v>0</v>
      </c>
      <c r="DM934" s="189">
        <f t="shared" si="486"/>
        <v>0</v>
      </c>
      <c r="DN934" s="189">
        <f t="shared" si="487"/>
        <v>0</v>
      </c>
      <c r="DO934" s="190">
        <f t="shared" si="488"/>
        <v>0</v>
      </c>
      <c r="DP934" s="210"/>
      <c r="DQ934" s="188">
        <f t="shared" si="489"/>
        <v>0</v>
      </c>
      <c r="DR934" s="189">
        <f t="shared" si="490"/>
        <v>0</v>
      </c>
      <c r="DS934" s="189">
        <f t="shared" si="491"/>
        <v>0</v>
      </c>
      <c r="DT934" s="190">
        <f t="shared" si="492"/>
        <v>0</v>
      </c>
      <c r="DU934" s="210"/>
      <c r="DV934" s="192">
        <f t="shared" si="493"/>
        <v>0</v>
      </c>
      <c r="DW934" s="215">
        <f t="shared" si="494"/>
        <v>0</v>
      </c>
      <c r="DX934" s="216">
        <f t="shared" si="495"/>
        <v>0</v>
      </c>
      <c r="DY934" s="217">
        <f t="shared" si="496"/>
        <v>0</v>
      </c>
      <c r="EA934" s="192">
        <f t="shared" si="497"/>
        <v>0</v>
      </c>
      <c r="EB934" s="215">
        <f t="shared" si="498"/>
        <v>0</v>
      </c>
      <c r="EC934" s="216">
        <f t="shared" si="499"/>
        <v>0</v>
      </c>
      <c r="ED934" s="217">
        <f t="shared" si="500"/>
        <v>0</v>
      </c>
      <c r="EF934" s="192">
        <f t="shared" si="501"/>
        <v>0</v>
      </c>
      <c r="EG934" s="215">
        <f t="shared" si="502"/>
        <v>0</v>
      </c>
      <c r="EH934" s="216">
        <f t="shared" si="503"/>
        <v>0</v>
      </c>
      <c r="EI934" s="217">
        <f t="shared" si="504"/>
        <v>0</v>
      </c>
      <c r="EK934" s="197">
        <f t="shared" si="505"/>
        <v>0</v>
      </c>
      <c r="EL934" s="19" t="str">
        <f t="shared" si="506"/>
        <v/>
      </c>
      <c r="EM934" s="197">
        <f t="shared" si="507"/>
        <v>0</v>
      </c>
      <c r="EN934"/>
      <c r="EO934" s="197">
        <f t="shared" si="508"/>
        <v>0</v>
      </c>
      <c r="EP934" s="19" t="str">
        <f t="shared" si="509"/>
        <v/>
      </c>
      <c r="EQ934" s="197">
        <f t="shared" si="510"/>
        <v>0</v>
      </c>
      <c r="ES934" s="197">
        <f t="shared" si="511"/>
        <v>0</v>
      </c>
      <c r="ET934" s="19" t="str">
        <f t="shared" si="512"/>
        <v/>
      </c>
      <c r="EU934" s="197">
        <f t="shared" si="513"/>
        <v>0</v>
      </c>
    </row>
    <row r="935" spans="1:151" ht="15" customHeight="1" thickBot="1">
      <c r="A935" s="85"/>
      <c r="B935" s="87"/>
      <c r="C935" s="63" t="s">
        <v>89</v>
      </c>
      <c r="D935" s="354" t="str">
        <f t="shared" si="415"/>
        <v/>
      </c>
      <c r="E935" s="355"/>
      <c r="F935" s="355"/>
      <c r="G935" s="355"/>
      <c r="H935" s="355"/>
      <c r="I935" s="355"/>
      <c r="J935" s="355"/>
      <c r="K935" s="355"/>
      <c r="L935" s="356"/>
      <c r="M935" s="2" t="str">
        <f t="shared" si="416"/>
        <v/>
      </c>
      <c r="N935" s="2" t="str">
        <f t="shared" si="417"/>
        <v/>
      </c>
      <c r="O935" s="2" t="str">
        <f t="shared" si="418"/>
        <v/>
      </c>
      <c r="P935" s="2"/>
      <c r="Q935" s="2"/>
      <c r="R935" s="2"/>
      <c r="S935" s="2"/>
      <c r="T935" s="2"/>
      <c r="U935" s="2"/>
      <c r="V935" s="2"/>
      <c r="W935" s="2"/>
      <c r="X935" s="2"/>
      <c r="Y935" s="2"/>
      <c r="Z935" s="2"/>
      <c r="AA935" s="2"/>
      <c r="AB935" s="2"/>
      <c r="AC935" s="2"/>
      <c r="AD935" s="2"/>
      <c r="AG935" s="197">
        <f t="shared" si="419"/>
        <v>54</v>
      </c>
      <c r="AH935" s="210">
        <f t="shared" si="420"/>
        <v>0</v>
      </c>
      <c r="AJ935" s="188">
        <f t="shared" si="421"/>
        <v>0</v>
      </c>
      <c r="AK935" s="189">
        <f t="shared" si="422"/>
        <v>0</v>
      </c>
      <c r="AL935" s="189">
        <f t="shared" si="423"/>
        <v>0</v>
      </c>
      <c r="AM935" s="190">
        <f t="shared" si="424"/>
        <v>0</v>
      </c>
      <c r="AN935" s="210"/>
      <c r="AO935" s="188">
        <f t="shared" si="425"/>
        <v>0</v>
      </c>
      <c r="AP935" s="189">
        <f t="shared" si="426"/>
        <v>0</v>
      </c>
      <c r="AQ935" s="189">
        <f t="shared" si="427"/>
        <v>0</v>
      </c>
      <c r="AR935" s="190">
        <f t="shared" si="428"/>
        <v>0</v>
      </c>
      <c r="AT935" s="188">
        <f t="shared" si="429"/>
        <v>0</v>
      </c>
      <c r="AU935" s="189">
        <f t="shared" si="430"/>
        <v>0</v>
      </c>
      <c r="AV935" s="189">
        <f t="shared" si="431"/>
        <v>0</v>
      </c>
      <c r="AW935" s="190">
        <f t="shared" si="432"/>
        <v>0</v>
      </c>
      <c r="AY935" s="188">
        <f t="shared" si="433"/>
        <v>0</v>
      </c>
      <c r="AZ935" s="189">
        <f t="shared" si="434"/>
        <v>0</v>
      </c>
      <c r="BA935" s="189">
        <f t="shared" si="435"/>
        <v>0</v>
      </c>
      <c r="BB935" s="190">
        <f t="shared" si="436"/>
        <v>0</v>
      </c>
      <c r="BD935" s="188">
        <f t="shared" si="437"/>
        <v>0</v>
      </c>
      <c r="BE935" s="189">
        <f t="shared" si="438"/>
        <v>0</v>
      </c>
      <c r="BF935" s="189">
        <f t="shared" si="439"/>
        <v>0</v>
      </c>
      <c r="BG935" s="190">
        <f t="shared" si="440"/>
        <v>0</v>
      </c>
      <c r="BH935" s="210"/>
      <c r="BI935" s="188">
        <f t="shared" si="441"/>
        <v>0</v>
      </c>
      <c r="BJ935" s="189">
        <f t="shared" si="442"/>
        <v>0</v>
      </c>
      <c r="BK935" s="189">
        <f t="shared" si="443"/>
        <v>0</v>
      </c>
      <c r="BL935" s="190">
        <f t="shared" si="444"/>
        <v>0</v>
      </c>
      <c r="BM935" s="210"/>
      <c r="BN935" s="188">
        <f t="shared" si="445"/>
        <v>0</v>
      </c>
      <c r="BO935" s="189">
        <f t="shared" si="446"/>
        <v>0</v>
      </c>
      <c r="BP935" s="189">
        <f t="shared" si="447"/>
        <v>0</v>
      </c>
      <c r="BQ935" s="190">
        <f t="shared" si="448"/>
        <v>0</v>
      </c>
      <c r="BR935" s="210"/>
      <c r="BS935" s="188">
        <f t="shared" si="449"/>
        <v>0</v>
      </c>
      <c r="BT935" s="189">
        <f t="shared" si="450"/>
        <v>0</v>
      </c>
      <c r="BU935" s="189">
        <f t="shared" si="451"/>
        <v>0</v>
      </c>
      <c r="BV935" s="190">
        <f t="shared" si="452"/>
        <v>0</v>
      </c>
      <c r="BW935" s="210"/>
      <c r="BX935" s="188">
        <f t="shared" si="453"/>
        <v>0</v>
      </c>
      <c r="BY935" s="189">
        <f t="shared" si="454"/>
        <v>0</v>
      </c>
      <c r="BZ935" s="189">
        <f t="shared" si="455"/>
        <v>0</v>
      </c>
      <c r="CA935" s="190">
        <f t="shared" si="456"/>
        <v>0</v>
      </c>
      <c r="CB935" s="210"/>
      <c r="CC935" s="188">
        <f t="shared" si="457"/>
        <v>0</v>
      </c>
      <c r="CD935" s="189">
        <f t="shared" si="458"/>
        <v>0</v>
      </c>
      <c r="CE935" s="189">
        <f t="shared" si="459"/>
        <v>0</v>
      </c>
      <c r="CF935" s="190">
        <f t="shared" si="460"/>
        <v>0</v>
      </c>
      <c r="CG935" s="210"/>
      <c r="CH935" s="188">
        <f t="shared" si="461"/>
        <v>0</v>
      </c>
      <c r="CI935" s="189">
        <f t="shared" si="462"/>
        <v>0</v>
      </c>
      <c r="CJ935" s="189">
        <f t="shared" si="463"/>
        <v>0</v>
      </c>
      <c r="CK935" s="190">
        <f t="shared" si="464"/>
        <v>0</v>
      </c>
      <c r="CL935" s="210"/>
      <c r="CM935" s="188">
        <f t="shared" si="465"/>
        <v>0</v>
      </c>
      <c r="CN935" s="189">
        <f t="shared" si="466"/>
        <v>0</v>
      </c>
      <c r="CO935" s="189">
        <f t="shared" si="467"/>
        <v>0</v>
      </c>
      <c r="CP935" s="190">
        <f t="shared" si="468"/>
        <v>0</v>
      </c>
      <c r="CQ935" s="210"/>
      <c r="CR935" s="188">
        <f t="shared" si="469"/>
        <v>0</v>
      </c>
      <c r="CS935" s="189">
        <f t="shared" si="470"/>
        <v>0</v>
      </c>
      <c r="CT935" s="189">
        <f t="shared" si="471"/>
        <v>0</v>
      </c>
      <c r="CU935" s="190">
        <f t="shared" si="472"/>
        <v>0</v>
      </c>
      <c r="CV935" s="210"/>
      <c r="CW935" s="188">
        <f t="shared" si="473"/>
        <v>0</v>
      </c>
      <c r="CX935" s="189">
        <f t="shared" si="474"/>
        <v>0</v>
      </c>
      <c r="CY935" s="189">
        <f t="shared" si="475"/>
        <v>0</v>
      </c>
      <c r="CZ935" s="190">
        <f t="shared" si="476"/>
        <v>0</v>
      </c>
      <c r="DA935" s="210"/>
      <c r="DB935" s="188">
        <f t="shared" si="477"/>
        <v>0</v>
      </c>
      <c r="DC935" s="189">
        <f t="shared" si="478"/>
        <v>0</v>
      </c>
      <c r="DD935" s="189">
        <f t="shared" si="479"/>
        <v>0</v>
      </c>
      <c r="DE935" s="190">
        <f t="shared" si="480"/>
        <v>0</v>
      </c>
      <c r="DF935" s="210"/>
      <c r="DG935" s="188">
        <f t="shared" si="481"/>
        <v>0</v>
      </c>
      <c r="DH935" s="189">
        <f t="shared" si="482"/>
        <v>0</v>
      </c>
      <c r="DI935" s="189">
        <f t="shared" si="483"/>
        <v>0</v>
      </c>
      <c r="DJ935" s="190">
        <f t="shared" si="484"/>
        <v>0</v>
      </c>
      <c r="DK935" s="210"/>
      <c r="DL935" s="188">
        <f t="shared" si="485"/>
        <v>0</v>
      </c>
      <c r="DM935" s="189">
        <f t="shared" si="486"/>
        <v>0</v>
      </c>
      <c r="DN935" s="189">
        <f t="shared" si="487"/>
        <v>0</v>
      </c>
      <c r="DO935" s="190">
        <f t="shared" si="488"/>
        <v>0</v>
      </c>
      <c r="DP935" s="210"/>
      <c r="DQ935" s="188">
        <f t="shared" si="489"/>
        <v>0</v>
      </c>
      <c r="DR935" s="189">
        <f t="shared" si="490"/>
        <v>0</v>
      </c>
      <c r="DS935" s="189">
        <f t="shared" si="491"/>
        <v>0</v>
      </c>
      <c r="DT935" s="190">
        <f t="shared" si="492"/>
        <v>0</v>
      </c>
      <c r="DU935" s="210"/>
      <c r="DV935" s="192">
        <f t="shared" si="493"/>
        <v>0</v>
      </c>
      <c r="DW935" s="215">
        <f t="shared" si="494"/>
        <v>0</v>
      </c>
      <c r="DX935" s="216">
        <f t="shared" si="495"/>
        <v>0</v>
      </c>
      <c r="DY935" s="217">
        <f t="shared" si="496"/>
        <v>0</v>
      </c>
      <c r="EA935" s="192">
        <f t="shared" si="497"/>
        <v>0</v>
      </c>
      <c r="EB935" s="215">
        <f t="shared" si="498"/>
        <v>0</v>
      </c>
      <c r="EC935" s="216">
        <f t="shared" si="499"/>
        <v>0</v>
      </c>
      <c r="ED935" s="217">
        <f t="shared" si="500"/>
        <v>0</v>
      </c>
      <c r="EF935" s="192">
        <f t="shared" si="501"/>
        <v>0</v>
      </c>
      <c r="EG935" s="215">
        <f t="shared" si="502"/>
        <v>0</v>
      </c>
      <c r="EH935" s="216">
        <f t="shared" si="503"/>
        <v>0</v>
      </c>
      <c r="EI935" s="217">
        <f t="shared" si="504"/>
        <v>0</v>
      </c>
      <c r="EK935" s="197">
        <f t="shared" si="505"/>
        <v>0</v>
      </c>
      <c r="EL935" s="19" t="str">
        <f t="shared" si="506"/>
        <v/>
      </c>
      <c r="EM935" s="197">
        <f t="shared" si="507"/>
        <v>0</v>
      </c>
      <c r="EN935"/>
      <c r="EO935" s="197">
        <f t="shared" si="508"/>
        <v>0</v>
      </c>
      <c r="EP935" s="19" t="str">
        <f t="shared" si="509"/>
        <v/>
      </c>
      <c r="EQ935" s="197">
        <f t="shared" si="510"/>
        <v>0</v>
      </c>
      <c r="ES935" s="197">
        <f t="shared" si="511"/>
        <v>0</v>
      </c>
      <c r="ET935" s="19" t="str">
        <f t="shared" si="512"/>
        <v/>
      </c>
      <c r="EU935" s="197">
        <f t="shared" si="513"/>
        <v>0</v>
      </c>
    </row>
    <row r="936" spans="1:151" ht="15" customHeight="1" thickBot="1">
      <c r="A936" s="85"/>
      <c r="B936" s="87"/>
      <c r="C936" s="63" t="s">
        <v>90</v>
      </c>
      <c r="D936" s="354" t="str">
        <f t="shared" si="415"/>
        <v/>
      </c>
      <c r="E936" s="355"/>
      <c r="F936" s="355"/>
      <c r="G936" s="355"/>
      <c r="H936" s="355"/>
      <c r="I936" s="355"/>
      <c r="J936" s="355"/>
      <c r="K936" s="355"/>
      <c r="L936" s="356"/>
      <c r="M936" s="2" t="str">
        <f t="shared" si="416"/>
        <v/>
      </c>
      <c r="N936" s="2" t="str">
        <f t="shared" si="417"/>
        <v/>
      </c>
      <c r="O936" s="2" t="str">
        <f t="shared" si="418"/>
        <v/>
      </c>
      <c r="P936" s="2"/>
      <c r="Q936" s="2"/>
      <c r="R936" s="2"/>
      <c r="S936" s="2"/>
      <c r="T936" s="2"/>
      <c r="U936" s="2"/>
      <c r="V936" s="2"/>
      <c r="W936" s="2"/>
      <c r="X936" s="2"/>
      <c r="Y936" s="2"/>
      <c r="Z936" s="2"/>
      <c r="AA936" s="2"/>
      <c r="AB936" s="2"/>
      <c r="AC936" s="2"/>
      <c r="AD936" s="2"/>
      <c r="AG936" s="197">
        <f t="shared" si="419"/>
        <v>54</v>
      </c>
      <c r="AH936" s="210">
        <f t="shared" si="420"/>
        <v>0</v>
      </c>
      <c r="AJ936" s="188">
        <f t="shared" si="421"/>
        <v>0</v>
      </c>
      <c r="AK936" s="189">
        <f t="shared" si="422"/>
        <v>0</v>
      </c>
      <c r="AL936" s="189">
        <f t="shared" si="423"/>
        <v>0</v>
      </c>
      <c r="AM936" s="190">
        <f t="shared" si="424"/>
        <v>0</v>
      </c>
      <c r="AN936" s="210"/>
      <c r="AO936" s="188">
        <f t="shared" si="425"/>
        <v>0</v>
      </c>
      <c r="AP936" s="189">
        <f t="shared" si="426"/>
        <v>0</v>
      </c>
      <c r="AQ936" s="189">
        <f t="shared" si="427"/>
        <v>0</v>
      </c>
      <c r="AR936" s="190">
        <f t="shared" si="428"/>
        <v>0</v>
      </c>
      <c r="AT936" s="188">
        <f t="shared" si="429"/>
        <v>0</v>
      </c>
      <c r="AU936" s="189">
        <f t="shared" si="430"/>
        <v>0</v>
      </c>
      <c r="AV936" s="189">
        <f t="shared" si="431"/>
        <v>0</v>
      </c>
      <c r="AW936" s="190">
        <f t="shared" si="432"/>
        <v>0</v>
      </c>
      <c r="AY936" s="188">
        <f t="shared" si="433"/>
        <v>0</v>
      </c>
      <c r="AZ936" s="189">
        <f t="shared" si="434"/>
        <v>0</v>
      </c>
      <c r="BA936" s="189">
        <f t="shared" si="435"/>
        <v>0</v>
      </c>
      <c r="BB936" s="190">
        <f t="shared" si="436"/>
        <v>0</v>
      </c>
      <c r="BD936" s="188">
        <f t="shared" si="437"/>
        <v>0</v>
      </c>
      <c r="BE936" s="189">
        <f t="shared" si="438"/>
        <v>0</v>
      </c>
      <c r="BF936" s="189">
        <f t="shared" si="439"/>
        <v>0</v>
      </c>
      <c r="BG936" s="190">
        <f t="shared" si="440"/>
        <v>0</v>
      </c>
      <c r="BH936" s="210"/>
      <c r="BI936" s="188">
        <f t="shared" si="441"/>
        <v>0</v>
      </c>
      <c r="BJ936" s="189">
        <f t="shared" si="442"/>
        <v>0</v>
      </c>
      <c r="BK936" s="189">
        <f t="shared" si="443"/>
        <v>0</v>
      </c>
      <c r="BL936" s="190">
        <f t="shared" si="444"/>
        <v>0</v>
      </c>
      <c r="BM936" s="210"/>
      <c r="BN936" s="188">
        <f t="shared" si="445"/>
        <v>0</v>
      </c>
      <c r="BO936" s="189">
        <f t="shared" si="446"/>
        <v>0</v>
      </c>
      <c r="BP936" s="189">
        <f t="shared" si="447"/>
        <v>0</v>
      </c>
      <c r="BQ936" s="190">
        <f t="shared" si="448"/>
        <v>0</v>
      </c>
      <c r="BR936" s="210"/>
      <c r="BS936" s="188">
        <f t="shared" si="449"/>
        <v>0</v>
      </c>
      <c r="BT936" s="189">
        <f t="shared" si="450"/>
        <v>0</v>
      </c>
      <c r="BU936" s="189">
        <f t="shared" si="451"/>
        <v>0</v>
      </c>
      <c r="BV936" s="190">
        <f t="shared" si="452"/>
        <v>0</v>
      </c>
      <c r="BW936" s="210"/>
      <c r="BX936" s="188">
        <f t="shared" si="453"/>
        <v>0</v>
      </c>
      <c r="BY936" s="189">
        <f t="shared" si="454"/>
        <v>0</v>
      </c>
      <c r="BZ936" s="189">
        <f t="shared" si="455"/>
        <v>0</v>
      </c>
      <c r="CA936" s="190">
        <f t="shared" si="456"/>
        <v>0</v>
      </c>
      <c r="CB936" s="210"/>
      <c r="CC936" s="188">
        <f t="shared" si="457"/>
        <v>0</v>
      </c>
      <c r="CD936" s="189">
        <f t="shared" si="458"/>
        <v>0</v>
      </c>
      <c r="CE936" s="189">
        <f t="shared" si="459"/>
        <v>0</v>
      </c>
      <c r="CF936" s="190">
        <f t="shared" si="460"/>
        <v>0</v>
      </c>
      <c r="CG936" s="210"/>
      <c r="CH936" s="188">
        <f t="shared" si="461"/>
        <v>0</v>
      </c>
      <c r="CI936" s="189">
        <f t="shared" si="462"/>
        <v>0</v>
      </c>
      <c r="CJ936" s="189">
        <f t="shared" si="463"/>
        <v>0</v>
      </c>
      <c r="CK936" s="190">
        <f t="shared" si="464"/>
        <v>0</v>
      </c>
      <c r="CL936" s="210"/>
      <c r="CM936" s="188">
        <f t="shared" si="465"/>
        <v>0</v>
      </c>
      <c r="CN936" s="189">
        <f t="shared" si="466"/>
        <v>0</v>
      </c>
      <c r="CO936" s="189">
        <f t="shared" si="467"/>
        <v>0</v>
      </c>
      <c r="CP936" s="190">
        <f t="shared" si="468"/>
        <v>0</v>
      </c>
      <c r="CQ936" s="210"/>
      <c r="CR936" s="188">
        <f t="shared" si="469"/>
        <v>0</v>
      </c>
      <c r="CS936" s="189">
        <f t="shared" si="470"/>
        <v>0</v>
      </c>
      <c r="CT936" s="189">
        <f t="shared" si="471"/>
        <v>0</v>
      </c>
      <c r="CU936" s="190">
        <f t="shared" si="472"/>
        <v>0</v>
      </c>
      <c r="CV936" s="210"/>
      <c r="CW936" s="188">
        <f t="shared" si="473"/>
        <v>0</v>
      </c>
      <c r="CX936" s="189">
        <f t="shared" si="474"/>
        <v>0</v>
      </c>
      <c r="CY936" s="189">
        <f t="shared" si="475"/>
        <v>0</v>
      </c>
      <c r="CZ936" s="190">
        <f t="shared" si="476"/>
        <v>0</v>
      </c>
      <c r="DA936" s="210"/>
      <c r="DB936" s="188">
        <f t="shared" si="477"/>
        <v>0</v>
      </c>
      <c r="DC936" s="189">
        <f t="shared" si="478"/>
        <v>0</v>
      </c>
      <c r="DD936" s="189">
        <f t="shared" si="479"/>
        <v>0</v>
      </c>
      <c r="DE936" s="190">
        <f t="shared" si="480"/>
        <v>0</v>
      </c>
      <c r="DF936" s="210"/>
      <c r="DG936" s="188">
        <f t="shared" si="481"/>
        <v>0</v>
      </c>
      <c r="DH936" s="189">
        <f t="shared" si="482"/>
        <v>0</v>
      </c>
      <c r="DI936" s="189">
        <f t="shared" si="483"/>
        <v>0</v>
      </c>
      <c r="DJ936" s="190">
        <f t="shared" si="484"/>
        <v>0</v>
      </c>
      <c r="DK936" s="210"/>
      <c r="DL936" s="188">
        <f t="shared" si="485"/>
        <v>0</v>
      </c>
      <c r="DM936" s="189">
        <f t="shared" si="486"/>
        <v>0</v>
      </c>
      <c r="DN936" s="189">
        <f t="shared" si="487"/>
        <v>0</v>
      </c>
      <c r="DO936" s="190">
        <f t="shared" si="488"/>
        <v>0</v>
      </c>
      <c r="DP936" s="210"/>
      <c r="DQ936" s="188">
        <f t="shared" si="489"/>
        <v>0</v>
      </c>
      <c r="DR936" s="189">
        <f t="shared" si="490"/>
        <v>0</v>
      </c>
      <c r="DS936" s="189">
        <f t="shared" si="491"/>
        <v>0</v>
      </c>
      <c r="DT936" s="190">
        <f t="shared" si="492"/>
        <v>0</v>
      </c>
      <c r="DU936" s="210"/>
      <c r="DV936" s="192">
        <f t="shared" si="493"/>
        <v>0</v>
      </c>
      <c r="DW936" s="215">
        <f t="shared" si="494"/>
        <v>0</v>
      </c>
      <c r="DX936" s="216">
        <f t="shared" si="495"/>
        <v>0</v>
      </c>
      <c r="DY936" s="217">
        <f t="shared" si="496"/>
        <v>0</v>
      </c>
      <c r="EA936" s="192">
        <f t="shared" si="497"/>
        <v>0</v>
      </c>
      <c r="EB936" s="215">
        <f t="shared" si="498"/>
        <v>0</v>
      </c>
      <c r="EC936" s="216">
        <f t="shared" si="499"/>
        <v>0</v>
      </c>
      <c r="ED936" s="217">
        <f t="shared" si="500"/>
        <v>0</v>
      </c>
      <c r="EF936" s="192">
        <f t="shared" si="501"/>
        <v>0</v>
      </c>
      <c r="EG936" s="215">
        <f t="shared" si="502"/>
        <v>0</v>
      </c>
      <c r="EH936" s="216">
        <f t="shared" si="503"/>
        <v>0</v>
      </c>
      <c r="EI936" s="217">
        <f t="shared" si="504"/>
        <v>0</v>
      </c>
      <c r="EK936" s="197">
        <f t="shared" si="505"/>
        <v>0</v>
      </c>
      <c r="EL936" s="19" t="str">
        <f t="shared" si="506"/>
        <v/>
      </c>
      <c r="EM936" s="197">
        <f t="shared" si="507"/>
        <v>0</v>
      </c>
      <c r="EN936"/>
      <c r="EO936" s="197">
        <f t="shared" si="508"/>
        <v>0</v>
      </c>
      <c r="EP936" s="19" t="str">
        <f t="shared" si="509"/>
        <v/>
      </c>
      <c r="EQ936" s="197">
        <f t="shared" si="510"/>
        <v>0</v>
      </c>
      <c r="ES936" s="197">
        <f t="shared" si="511"/>
        <v>0</v>
      </c>
      <c r="ET936" s="19" t="str">
        <f t="shared" si="512"/>
        <v/>
      </c>
      <c r="EU936" s="197">
        <f t="shared" si="513"/>
        <v>0</v>
      </c>
    </row>
    <row r="937" spans="1:151" ht="15" customHeight="1" thickBot="1">
      <c r="A937" s="85"/>
      <c r="B937" s="87"/>
      <c r="C937" s="63" t="s">
        <v>91</v>
      </c>
      <c r="D937" s="354" t="str">
        <f t="shared" si="415"/>
        <v/>
      </c>
      <c r="E937" s="355"/>
      <c r="F937" s="355"/>
      <c r="G937" s="355"/>
      <c r="H937" s="355"/>
      <c r="I937" s="355"/>
      <c r="J937" s="355"/>
      <c r="K937" s="355"/>
      <c r="L937" s="356"/>
      <c r="M937" s="2" t="str">
        <f t="shared" si="416"/>
        <v/>
      </c>
      <c r="N937" s="2" t="str">
        <f t="shared" si="417"/>
        <v/>
      </c>
      <c r="O937" s="2" t="str">
        <f t="shared" si="418"/>
        <v/>
      </c>
      <c r="P937" s="2"/>
      <c r="Q937" s="2"/>
      <c r="R937" s="2"/>
      <c r="S937" s="2"/>
      <c r="T937" s="2"/>
      <c r="U937" s="2"/>
      <c r="V937" s="2"/>
      <c r="W937" s="2"/>
      <c r="X937" s="2"/>
      <c r="Y937" s="2"/>
      <c r="Z937" s="2"/>
      <c r="AA937" s="2"/>
      <c r="AB937" s="2"/>
      <c r="AC937" s="2"/>
      <c r="AD937" s="2"/>
      <c r="AG937" s="197">
        <f t="shared" si="419"/>
        <v>54</v>
      </c>
      <c r="AH937" s="210">
        <f t="shared" si="420"/>
        <v>0</v>
      </c>
      <c r="AJ937" s="188">
        <f t="shared" si="421"/>
        <v>0</v>
      </c>
      <c r="AK937" s="189">
        <f t="shared" si="422"/>
        <v>0</v>
      </c>
      <c r="AL937" s="189">
        <f t="shared" si="423"/>
        <v>0</v>
      </c>
      <c r="AM937" s="190">
        <f t="shared" si="424"/>
        <v>0</v>
      </c>
      <c r="AN937" s="210"/>
      <c r="AO937" s="188">
        <f t="shared" si="425"/>
        <v>0</v>
      </c>
      <c r="AP937" s="189">
        <f t="shared" si="426"/>
        <v>0</v>
      </c>
      <c r="AQ937" s="189">
        <f t="shared" si="427"/>
        <v>0</v>
      </c>
      <c r="AR937" s="190">
        <f t="shared" si="428"/>
        <v>0</v>
      </c>
      <c r="AT937" s="188">
        <f t="shared" si="429"/>
        <v>0</v>
      </c>
      <c r="AU937" s="189">
        <f t="shared" si="430"/>
        <v>0</v>
      </c>
      <c r="AV937" s="189">
        <f t="shared" si="431"/>
        <v>0</v>
      </c>
      <c r="AW937" s="190">
        <f t="shared" si="432"/>
        <v>0</v>
      </c>
      <c r="AY937" s="188">
        <f t="shared" si="433"/>
        <v>0</v>
      </c>
      <c r="AZ937" s="189">
        <f t="shared" si="434"/>
        <v>0</v>
      </c>
      <c r="BA937" s="189">
        <f t="shared" si="435"/>
        <v>0</v>
      </c>
      <c r="BB937" s="190">
        <f t="shared" si="436"/>
        <v>0</v>
      </c>
      <c r="BD937" s="188">
        <f t="shared" si="437"/>
        <v>0</v>
      </c>
      <c r="BE937" s="189">
        <f t="shared" si="438"/>
        <v>0</v>
      </c>
      <c r="BF937" s="189">
        <f t="shared" si="439"/>
        <v>0</v>
      </c>
      <c r="BG937" s="190">
        <f t="shared" si="440"/>
        <v>0</v>
      </c>
      <c r="BH937" s="210"/>
      <c r="BI937" s="188">
        <f t="shared" si="441"/>
        <v>0</v>
      </c>
      <c r="BJ937" s="189">
        <f t="shared" si="442"/>
        <v>0</v>
      </c>
      <c r="BK937" s="189">
        <f t="shared" si="443"/>
        <v>0</v>
      </c>
      <c r="BL937" s="190">
        <f t="shared" si="444"/>
        <v>0</v>
      </c>
      <c r="BM937" s="210"/>
      <c r="BN937" s="188">
        <f t="shared" si="445"/>
        <v>0</v>
      </c>
      <c r="BO937" s="189">
        <f t="shared" si="446"/>
        <v>0</v>
      </c>
      <c r="BP937" s="189">
        <f t="shared" si="447"/>
        <v>0</v>
      </c>
      <c r="BQ937" s="190">
        <f t="shared" si="448"/>
        <v>0</v>
      </c>
      <c r="BR937" s="210"/>
      <c r="BS937" s="188">
        <f t="shared" si="449"/>
        <v>0</v>
      </c>
      <c r="BT937" s="189">
        <f t="shared" si="450"/>
        <v>0</v>
      </c>
      <c r="BU937" s="189">
        <f t="shared" si="451"/>
        <v>0</v>
      </c>
      <c r="BV937" s="190">
        <f t="shared" si="452"/>
        <v>0</v>
      </c>
      <c r="BW937" s="210"/>
      <c r="BX937" s="188">
        <f t="shared" si="453"/>
        <v>0</v>
      </c>
      <c r="BY937" s="189">
        <f t="shared" si="454"/>
        <v>0</v>
      </c>
      <c r="BZ937" s="189">
        <f t="shared" si="455"/>
        <v>0</v>
      </c>
      <c r="CA937" s="190">
        <f t="shared" si="456"/>
        <v>0</v>
      </c>
      <c r="CB937" s="210"/>
      <c r="CC937" s="188">
        <f t="shared" si="457"/>
        <v>0</v>
      </c>
      <c r="CD937" s="189">
        <f t="shared" si="458"/>
        <v>0</v>
      </c>
      <c r="CE937" s="189">
        <f t="shared" si="459"/>
        <v>0</v>
      </c>
      <c r="CF937" s="190">
        <f t="shared" si="460"/>
        <v>0</v>
      </c>
      <c r="CG937" s="210"/>
      <c r="CH937" s="188">
        <f t="shared" si="461"/>
        <v>0</v>
      </c>
      <c r="CI937" s="189">
        <f t="shared" si="462"/>
        <v>0</v>
      </c>
      <c r="CJ937" s="189">
        <f t="shared" si="463"/>
        <v>0</v>
      </c>
      <c r="CK937" s="190">
        <f t="shared" si="464"/>
        <v>0</v>
      </c>
      <c r="CL937" s="210"/>
      <c r="CM937" s="188">
        <f t="shared" si="465"/>
        <v>0</v>
      </c>
      <c r="CN937" s="189">
        <f t="shared" si="466"/>
        <v>0</v>
      </c>
      <c r="CO937" s="189">
        <f t="shared" si="467"/>
        <v>0</v>
      </c>
      <c r="CP937" s="190">
        <f t="shared" si="468"/>
        <v>0</v>
      </c>
      <c r="CQ937" s="210"/>
      <c r="CR937" s="188">
        <f t="shared" si="469"/>
        <v>0</v>
      </c>
      <c r="CS937" s="189">
        <f t="shared" si="470"/>
        <v>0</v>
      </c>
      <c r="CT937" s="189">
        <f t="shared" si="471"/>
        <v>0</v>
      </c>
      <c r="CU937" s="190">
        <f t="shared" si="472"/>
        <v>0</v>
      </c>
      <c r="CV937" s="210"/>
      <c r="CW937" s="188">
        <f t="shared" si="473"/>
        <v>0</v>
      </c>
      <c r="CX937" s="189">
        <f t="shared" si="474"/>
        <v>0</v>
      </c>
      <c r="CY937" s="189">
        <f t="shared" si="475"/>
        <v>0</v>
      </c>
      <c r="CZ937" s="190">
        <f t="shared" si="476"/>
        <v>0</v>
      </c>
      <c r="DA937" s="210"/>
      <c r="DB937" s="188">
        <f t="shared" si="477"/>
        <v>0</v>
      </c>
      <c r="DC937" s="189">
        <f t="shared" si="478"/>
        <v>0</v>
      </c>
      <c r="DD937" s="189">
        <f t="shared" si="479"/>
        <v>0</v>
      </c>
      <c r="DE937" s="190">
        <f t="shared" si="480"/>
        <v>0</v>
      </c>
      <c r="DF937" s="210"/>
      <c r="DG937" s="188">
        <f t="shared" si="481"/>
        <v>0</v>
      </c>
      <c r="DH937" s="189">
        <f t="shared" si="482"/>
        <v>0</v>
      </c>
      <c r="DI937" s="189">
        <f t="shared" si="483"/>
        <v>0</v>
      </c>
      <c r="DJ937" s="190">
        <f t="shared" si="484"/>
        <v>0</v>
      </c>
      <c r="DK937" s="210"/>
      <c r="DL937" s="188">
        <f t="shared" si="485"/>
        <v>0</v>
      </c>
      <c r="DM937" s="189">
        <f t="shared" si="486"/>
        <v>0</v>
      </c>
      <c r="DN937" s="189">
        <f t="shared" si="487"/>
        <v>0</v>
      </c>
      <c r="DO937" s="190">
        <f t="shared" si="488"/>
        <v>0</v>
      </c>
      <c r="DP937" s="210"/>
      <c r="DQ937" s="188">
        <f t="shared" si="489"/>
        <v>0</v>
      </c>
      <c r="DR937" s="189">
        <f t="shared" si="490"/>
        <v>0</v>
      </c>
      <c r="DS937" s="189">
        <f t="shared" si="491"/>
        <v>0</v>
      </c>
      <c r="DT937" s="190">
        <f t="shared" si="492"/>
        <v>0</v>
      </c>
      <c r="DU937" s="210"/>
      <c r="DV937" s="192">
        <f t="shared" si="493"/>
        <v>0</v>
      </c>
      <c r="DW937" s="215">
        <f t="shared" si="494"/>
        <v>0</v>
      </c>
      <c r="DX937" s="216">
        <f t="shared" si="495"/>
        <v>0</v>
      </c>
      <c r="DY937" s="217">
        <f t="shared" si="496"/>
        <v>0</v>
      </c>
      <c r="EA937" s="192">
        <f t="shared" si="497"/>
        <v>0</v>
      </c>
      <c r="EB937" s="215">
        <f t="shared" si="498"/>
        <v>0</v>
      </c>
      <c r="EC937" s="216">
        <f t="shared" si="499"/>
        <v>0</v>
      </c>
      <c r="ED937" s="217">
        <f t="shared" si="500"/>
        <v>0</v>
      </c>
      <c r="EF937" s="192">
        <f t="shared" si="501"/>
        <v>0</v>
      </c>
      <c r="EG937" s="215">
        <f t="shared" si="502"/>
        <v>0</v>
      </c>
      <c r="EH937" s="216">
        <f t="shared" si="503"/>
        <v>0</v>
      </c>
      <c r="EI937" s="217">
        <f t="shared" si="504"/>
        <v>0</v>
      </c>
      <c r="EK937" s="197">
        <f t="shared" si="505"/>
        <v>0</v>
      </c>
      <c r="EL937" s="19" t="str">
        <f t="shared" si="506"/>
        <v/>
      </c>
      <c r="EM937" s="197">
        <f t="shared" si="507"/>
        <v>0</v>
      </c>
      <c r="EN937"/>
      <c r="EO937" s="197">
        <f t="shared" si="508"/>
        <v>0</v>
      </c>
      <c r="EP937" s="19" t="str">
        <f t="shared" si="509"/>
        <v/>
      </c>
      <c r="EQ937" s="197">
        <f t="shared" si="510"/>
        <v>0</v>
      </c>
      <c r="ES937" s="197">
        <f t="shared" si="511"/>
        <v>0</v>
      </c>
      <c r="ET937" s="19" t="str">
        <f t="shared" si="512"/>
        <v/>
      </c>
      <c r="EU937" s="197">
        <f t="shared" si="513"/>
        <v>0</v>
      </c>
    </row>
    <row r="938" spans="1:151" ht="15" customHeight="1" thickBot="1">
      <c r="A938" s="85"/>
      <c r="B938" s="87"/>
      <c r="C938" s="63" t="s">
        <v>92</v>
      </c>
      <c r="D938" s="354" t="str">
        <f t="shared" si="415"/>
        <v/>
      </c>
      <c r="E938" s="355"/>
      <c r="F938" s="355"/>
      <c r="G938" s="355"/>
      <c r="H938" s="355"/>
      <c r="I938" s="355"/>
      <c r="J938" s="355"/>
      <c r="K938" s="355"/>
      <c r="L938" s="356"/>
      <c r="M938" s="2" t="str">
        <f t="shared" si="416"/>
        <v/>
      </c>
      <c r="N938" s="2" t="str">
        <f t="shared" si="417"/>
        <v/>
      </c>
      <c r="O938" s="2" t="str">
        <f t="shared" si="418"/>
        <v/>
      </c>
      <c r="P938" s="2"/>
      <c r="Q938" s="2"/>
      <c r="R938" s="2"/>
      <c r="S938" s="2"/>
      <c r="T938" s="2"/>
      <c r="U938" s="2"/>
      <c r="V938" s="2"/>
      <c r="W938" s="2"/>
      <c r="X938" s="2"/>
      <c r="Y938" s="2"/>
      <c r="Z938" s="2"/>
      <c r="AA938" s="2"/>
      <c r="AB938" s="2"/>
      <c r="AC938" s="2"/>
      <c r="AD938" s="2"/>
      <c r="AG938" s="197">
        <f t="shared" si="419"/>
        <v>54</v>
      </c>
      <c r="AH938" s="210">
        <f t="shared" si="420"/>
        <v>0</v>
      </c>
      <c r="AJ938" s="188">
        <f t="shared" si="421"/>
        <v>0</v>
      </c>
      <c r="AK938" s="189">
        <f t="shared" si="422"/>
        <v>0</v>
      </c>
      <c r="AL938" s="189">
        <f t="shared" si="423"/>
        <v>0</v>
      </c>
      <c r="AM938" s="190">
        <f t="shared" si="424"/>
        <v>0</v>
      </c>
      <c r="AN938" s="210"/>
      <c r="AO938" s="188">
        <f t="shared" si="425"/>
        <v>0</v>
      </c>
      <c r="AP938" s="189">
        <f t="shared" si="426"/>
        <v>0</v>
      </c>
      <c r="AQ938" s="189">
        <f t="shared" si="427"/>
        <v>0</v>
      </c>
      <c r="AR938" s="190">
        <f t="shared" si="428"/>
        <v>0</v>
      </c>
      <c r="AT938" s="188">
        <f t="shared" si="429"/>
        <v>0</v>
      </c>
      <c r="AU938" s="189">
        <f t="shared" si="430"/>
        <v>0</v>
      </c>
      <c r="AV938" s="189">
        <f t="shared" si="431"/>
        <v>0</v>
      </c>
      <c r="AW938" s="190">
        <f t="shared" si="432"/>
        <v>0</v>
      </c>
      <c r="AY938" s="188">
        <f t="shared" si="433"/>
        <v>0</v>
      </c>
      <c r="AZ938" s="189">
        <f t="shared" si="434"/>
        <v>0</v>
      </c>
      <c r="BA938" s="189">
        <f t="shared" si="435"/>
        <v>0</v>
      </c>
      <c r="BB938" s="190">
        <f t="shared" si="436"/>
        <v>0</v>
      </c>
      <c r="BD938" s="188">
        <f t="shared" si="437"/>
        <v>0</v>
      </c>
      <c r="BE938" s="189">
        <f t="shared" si="438"/>
        <v>0</v>
      </c>
      <c r="BF938" s="189">
        <f t="shared" si="439"/>
        <v>0</v>
      </c>
      <c r="BG938" s="190">
        <f t="shared" si="440"/>
        <v>0</v>
      </c>
      <c r="BH938" s="210"/>
      <c r="BI938" s="188">
        <f t="shared" si="441"/>
        <v>0</v>
      </c>
      <c r="BJ938" s="189">
        <f t="shared" si="442"/>
        <v>0</v>
      </c>
      <c r="BK938" s="189">
        <f t="shared" si="443"/>
        <v>0</v>
      </c>
      <c r="BL938" s="190">
        <f t="shared" si="444"/>
        <v>0</v>
      </c>
      <c r="BM938" s="210"/>
      <c r="BN938" s="188">
        <f t="shared" si="445"/>
        <v>0</v>
      </c>
      <c r="BO938" s="189">
        <f t="shared" si="446"/>
        <v>0</v>
      </c>
      <c r="BP938" s="189">
        <f t="shared" si="447"/>
        <v>0</v>
      </c>
      <c r="BQ938" s="190">
        <f t="shared" si="448"/>
        <v>0</v>
      </c>
      <c r="BR938" s="210"/>
      <c r="BS938" s="188">
        <f t="shared" si="449"/>
        <v>0</v>
      </c>
      <c r="BT938" s="189">
        <f t="shared" si="450"/>
        <v>0</v>
      </c>
      <c r="BU938" s="189">
        <f t="shared" si="451"/>
        <v>0</v>
      </c>
      <c r="BV938" s="190">
        <f t="shared" si="452"/>
        <v>0</v>
      </c>
      <c r="BW938" s="210"/>
      <c r="BX938" s="188">
        <f t="shared" si="453"/>
        <v>0</v>
      </c>
      <c r="BY938" s="189">
        <f t="shared" si="454"/>
        <v>0</v>
      </c>
      <c r="BZ938" s="189">
        <f t="shared" si="455"/>
        <v>0</v>
      </c>
      <c r="CA938" s="190">
        <f t="shared" si="456"/>
        <v>0</v>
      </c>
      <c r="CB938" s="210"/>
      <c r="CC938" s="188">
        <f t="shared" si="457"/>
        <v>0</v>
      </c>
      <c r="CD938" s="189">
        <f t="shared" si="458"/>
        <v>0</v>
      </c>
      <c r="CE938" s="189">
        <f t="shared" si="459"/>
        <v>0</v>
      </c>
      <c r="CF938" s="190">
        <f t="shared" si="460"/>
        <v>0</v>
      </c>
      <c r="CG938" s="210"/>
      <c r="CH938" s="188">
        <f t="shared" si="461"/>
        <v>0</v>
      </c>
      <c r="CI938" s="189">
        <f t="shared" si="462"/>
        <v>0</v>
      </c>
      <c r="CJ938" s="189">
        <f t="shared" si="463"/>
        <v>0</v>
      </c>
      <c r="CK938" s="190">
        <f t="shared" si="464"/>
        <v>0</v>
      </c>
      <c r="CL938" s="210"/>
      <c r="CM938" s="188">
        <f t="shared" si="465"/>
        <v>0</v>
      </c>
      <c r="CN938" s="189">
        <f t="shared" si="466"/>
        <v>0</v>
      </c>
      <c r="CO938" s="189">
        <f t="shared" si="467"/>
        <v>0</v>
      </c>
      <c r="CP938" s="190">
        <f t="shared" si="468"/>
        <v>0</v>
      </c>
      <c r="CQ938" s="210"/>
      <c r="CR938" s="188">
        <f t="shared" si="469"/>
        <v>0</v>
      </c>
      <c r="CS938" s="189">
        <f t="shared" si="470"/>
        <v>0</v>
      </c>
      <c r="CT938" s="189">
        <f t="shared" si="471"/>
        <v>0</v>
      </c>
      <c r="CU938" s="190">
        <f t="shared" si="472"/>
        <v>0</v>
      </c>
      <c r="CV938" s="210"/>
      <c r="CW938" s="188">
        <f t="shared" si="473"/>
        <v>0</v>
      </c>
      <c r="CX938" s="189">
        <f t="shared" si="474"/>
        <v>0</v>
      </c>
      <c r="CY938" s="189">
        <f t="shared" si="475"/>
        <v>0</v>
      </c>
      <c r="CZ938" s="190">
        <f t="shared" si="476"/>
        <v>0</v>
      </c>
      <c r="DA938" s="210"/>
      <c r="DB938" s="188">
        <f t="shared" si="477"/>
        <v>0</v>
      </c>
      <c r="DC938" s="189">
        <f t="shared" si="478"/>
        <v>0</v>
      </c>
      <c r="DD938" s="189">
        <f t="shared" si="479"/>
        <v>0</v>
      </c>
      <c r="DE938" s="190">
        <f t="shared" si="480"/>
        <v>0</v>
      </c>
      <c r="DF938" s="210"/>
      <c r="DG938" s="188">
        <f t="shared" si="481"/>
        <v>0</v>
      </c>
      <c r="DH938" s="189">
        <f t="shared" si="482"/>
        <v>0</v>
      </c>
      <c r="DI938" s="189">
        <f t="shared" si="483"/>
        <v>0</v>
      </c>
      <c r="DJ938" s="190">
        <f t="shared" si="484"/>
        <v>0</v>
      </c>
      <c r="DK938" s="210"/>
      <c r="DL938" s="188">
        <f t="shared" si="485"/>
        <v>0</v>
      </c>
      <c r="DM938" s="189">
        <f t="shared" si="486"/>
        <v>0</v>
      </c>
      <c r="DN938" s="189">
        <f t="shared" si="487"/>
        <v>0</v>
      </c>
      <c r="DO938" s="190">
        <f t="shared" si="488"/>
        <v>0</v>
      </c>
      <c r="DP938" s="210"/>
      <c r="DQ938" s="188">
        <f t="shared" si="489"/>
        <v>0</v>
      </c>
      <c r="DR938" s="189">
        <f t="shared" si="490"/>
        <v>0</v>
      </c>
      <c r="DS938" s="189">
        <f t="shared" si="491"/>
        <v>0</v>
      </c>
      <c r="DT938" s="190">
        <f t="shared" si="492"/>
        <v>0</v>
      </c>
      <c r="DU938" s="210"/>
      <c r="DV938" s="192">
        <f t="shared" si="493"/>
        <v>0</v>
      </c>
      <c r="DW938" s="215">
        <f t="shared" si="494"/>
        <v>0</v>
      </c>
      <c r="DX938" s="216">
        <f t="shared" si="495"/>
        <v>0</v>
      </c>
      <c r="DY938" s="217">
        <f t="shared" si="496"/>
        <v>0</v>
      </c>
      <c r="EA938" s="192">
        <f t="shared" si="497"/>
        <v>0</v>
      </c>
      <c r="EB938" s="215">
        <f t="shared" si="498"/>
        <v>0</v>
      </c>
      <c r="EC938" s="216">
        <f t="shared" si="499"/>
        <v>0</v>
      </c>
      <c r="ED938" s="217">
        <f t="shared" si="500"/>
        <v>0</v>
      </c>
      <c r="EF938" s="192">
        <f t="shared" si="501"/>
        <v>0</v>
      </c>
      <c r="EG938" s="215">
        <f t="shared" si="502"/>
        <v>0</v>
      </c>
      <c r="EH938" s="216">
        <f t="shared" si="503"/>
        <v>0</v>
      </c>
      <c r="EI938" s="217">
        <f t="shared" si="504"/>
        <v>0</v>
      </c>
      <c r="EK938" s="197">
        <f t="shared" si="505"/>
        <v>0</v>
      </c>
      <c r="EL938" s="19" t="str">
        <f t="shared" si="506"/>
        <v/>
      </c>
      <c r="EM938" s="197">
        <f t="shared" si="507"/>
        <v>0</v>
      </c>
      <c r="EN938"/>
      <c r="EO938" s="197">
        <f t="shared" si="508"/>
        <v>0</v>
      </c>
      <c r="EP938" s="19" t="str">
        <f t="shared" si="509"/>
        <v/>
      </c>
      <c r="EQ938" s="197">
        <f t="shared" si="510"/>
        <v>0</v>
      </c>
      <c r="ES938" s="197">
        <f t="shared" si="511"/>
        <v>0</v>
      </c>
      <c r="ET938" s="19" t="str">
        <f t="shared" si="512"/>
        <v/>
      </c>
      <c r="EU938" s="197">
        <f t="shared" si="513"/>
        <v>0</v>
      </c>
    </row>
    <row r="939" spans="1:151" ht="15" customHeight="1" thickBot="1">
      <c r="A939" s="85"/>
      <c r="B939" s="87"/>
      <c r="C939" s="63" t="s">
        <v>105</v>
      </c>
      <c r="D939" s="354" t="str">
        <f t="shared" si="415"/>
        <v/>
      </c>
      <c r="E939" s="355"/>
      <c r="F939" s="355"/>
      <c r="G939" s="355"/>
      <c r="H939" s="355"/>
      <c r="I939" s="355"/>
      <c r="J939" s="355"/>
      <c r="K939" s="355"/>
      <c r="L939" s="356"/>
      <c r="M939" s="2" t="str">
        <f t="shared" si="416"/>
        <v/>
      </c>
      <c r="N939" s="2" t="str">
        <f t="shared" si="417"/>
        <v/>
      </c>
      <c r="O939" s="2" t="str">
        <f t="shared" si="418"/>
        <v/>
      </c>
      <c r="P939" s="2"/>
      <c r="Q939" s="2"/>
      <c r="R939" s="2"/>
      <c r="S939" s="2"/>
      <c r="T939" s="2"/>
      <c r="U939" s="2"/>
      <c r="V939" s="2"/>
      <c r="W939" s="2"/>
      <c r="X939" s="2"/>
      <c r="Y939" s="2"/>
      <c r="Z939" s="2"/>
      <c r="AA939" s="2"/>
      <c r="AB939" s="2"/>
      <c r="AC939" s="2"/>
      <c r="AD939" s="2"/>
      <c r="AG939" s="197">
        <f t="shared" si="419"/>
        <v>54</v>
      </c>
      <c r="AH939" s="210">
        <f t="shared" si="420"/>
        <v>0</v>
      </c>
      <c r="AJ939" s="188">
        <f t="shared" si="421"/>
        <v>0</v>
      </c>
      <c r="AK939" s="189">
        <f t="shared" si="422"/>
        <v>0</v>
      </c>
      <c r="AL939" s="189">
        <f t="shared" si="423"/>
        <v>0</v>
      </c>
      <c r="AM939" s="190">
        <f t="shared" si="424"/>
        <v>0</v>
      </c>
      <c r="AN939" s="210"/>
      <c r="AO939" s="188">
        <f t="shared" si="425"/>
        <v>0</v>
      </c>
      <c r="AP939" s="189">
        <f t="shared" si="426"/>
        <v>0</v>
      </c>
      <c r="AQ939" s="189">
        <f t="shared" si="427"/>
        <v>0</v>
      </c>
      <c r="AR939" s="190">
        <f t="shared" si="428"/>
        <v>0</v>
      </c>
      <c r="AT939" s="188">
        <f t="shared" si="429"/>
        <v>0</v>
      </c>
      <c r="AU939" s="189">
        <f t="shared" si="430"/>
        <v>0</v>
      </c>
      <c r="AV939" s="189">
        <f t="shared" si="431"/>
        <v>0</v>
      </c>
      <c r="AW939" s="190">
        <f t="shared" si="432"/>
        <v>0</v>
      </c>
      <c r="AY939" s="188">
        <f t="shared" si="433"/>
        <v>0</v>
      </c>
      <c r="AZ939" s="189">
        <f t="shared" si="434"/>
        <v>0</v>
      </c>
      <c r="BA939" s="189">
        <f t="shared" si="435"/>
        <v>0</v>
      </c>
      <c r="BB939" s="190">
        <f t="shared" si="436"/>
        <v>0</v>
      </c>
      <c r="BD939" s="188">
        <f t="shared" si="437"/>
        <v>0</v>
      </c>
      <c r="BE939" s="189">
        <f t="shared" si="438"/>
        <v>0</v>
      </c>
      <c r="BF939" s="189">
        <f t="shared" si="439"/>
        <v>0</v>
      </c>
      <c r="BG939" s="190">
        <f t="shared" si="440"/>
        <v>0</v>
      </c>
      <c r="BH939" s="210"/>
      <c r="BI939" s="188">
        <f t="shared" si="441"/>
        <v>0</v>
      </c>
      <c r="BJ939" s="189">
        <f t="shared" si="442"/>
        <v>0</v>
      </c>
      <c r="BK939" s="189">
        <f t="shared" si="443"/>
        <v>0</v>
      </c>
      <c r="BL939" s="190">
        <f t="shared" si="444"/>
        <v>0</v>
      </c>
      <c r="BM939" s="210"/>
      <c r="BN939" s="188">
        <f t="shared" si="445"/>
        <v>0</v>
      </c>
      <c r="BO939" s="189">
        <f t="shared" si="446"/>
        <v>0</v>
      </c>
      <c r="BP939" s="189">
        <f t="shared" si="447"/>
        <v>0</v>
      </c>
      <c r="BQ939" s="190">
        <f t="shared" si="448"/>
        <v>0</v>
      </c>
      <c r="BR939" s="210"/>
      <c r="BS939" s="188">
        <f t="shared" si="449"/>
        <v>0</v>
      </c>
      <c r="BT939" s="189">
        <f t="shared" si="450"/>
        <v>0</v>
      </c>
      <c r="BU939" s="189">
        <f t="shared" si="451"/>
        <v>0</v>
      </c>
      <c r="BV939" s="190">
        <f t="shared" si="452"/>
        <v>0</v>
      </c>
      <c r="BW939" s="210"/>
      <c r="BX939" s="188">
        <f t="shared" si="453"/>
        <v>0</v>
      </c>
      <c r="BY939" s="189">
        <f t="shared" si="454"/>
        <v>0</v>
      </c>
      <c r="BZ939" s="189">
        <f t="shared" si="455"/>
        <v>0</v>
      </c>
      <c r="CA939" s="190">
        <f t="shared" si="456"/>
        <v>0</v>
      </c>
      <c r="CB939" s="210"/>
      <c r="CC939" s="188">
        <f t="shared" si="457"/>
        <v>0</v>
      </c>
      <c r="CD939" s="189">
        <f t="shared" si="458"/>
        <v>0</v>
      </c>
      <c r="CE939" s="189">
        <f t="shared" si="459"/>
        <v>0</v>
      </c>
      <c r="CF939" s="190">
        <f t="shared" si="460"/>
        <v>0</v>
      </c>
      <c r="CG939" s="210"/>
      <c r="CH939" s="188">
        <f t="shared" si="461"/>
        <v>0</v>
      </c>
      <c r="CI939" s="189">
        <f t="shared" si="462"/>
        <v>0</v>
      </c>
      <c r="CJ939" s="189">
        <f t="shared" si="463"/>
        <v>0</v>
      </c>
      <c r="CK939" s="190">
        <f t="shared" si="464"/>
        <v>0</v>
      </c>
      <c r="CL939" s="210"/>
      <c r="CM939" s="188">
        <f t="shared" si="465"/>
        <v>0</v>
      </c>
      <c r="CN939" s="189">
        <f t="shared" si="466"/>
        <v>0</v>
      </c>
      <c r="CO939" s="189">
        <f t="shared" si="467"/>
        <v>0</v>
      </c>
      <c r="CP939" s="190">
        <f t="shared" si="468"/>
        <v>0</v>
      </c>
      <c r="CQ939" s="210"/>
      <c r="CR939" s="188">
        <f t="shared" si="469"/>
        <v>0</v>
      </c>
      <c r="CS939" s="189">
        <f t="shared" si="470"/>
        <v>0</v>
      </c>
      <c r="CT939" s="189">
        <f t="shared" si="471"/>
        <v>0</v>
      </c>
      <c r="CU939" s="190">
        <f t="shared" si="472"/>
        <v>0</v>
      </c>
      <c r="CV939" s="210"/>
      <c r="CW939" s="188">
        <f t="shared" si="473"/>
        <v>0</v>
      </c>
      <c r="CX939" s="189">
        <f t="shared" si="474"/>
        <v>0</v>
      </c>
      <c r="CY939" s="189">
        <f t="shared" si="475"/>
        <v>0</v>
      </c>
      <c r="CZ939" s="190">
        <f t="shared" si="476"/>
        <v>0</v>
      </c>
      <c r="DA939" s="210"/>
      <c r="DB939" s="188">
        <f t="shared" si="477"/>
        <v>0</v>
      </c>
      <c r="DC939" s="189">
        <f t="shared" si="478"/>
        <v>0</v>
      </c>
      <c r="DD939" s="189">
        <f t="shared" si="479"/>
        <v>0</v>
      </c>
      <c r="DE939" s="190">
        <f t="shared" si="480"/>
        <v>0</v>
      </c>
      <c r="DF939" s="210"/>
      <c r="DG939" s="188">
        <f t="shared" si="481"/>
        <v>0</v>
      </c>
      <c r="DH939" s="189">
        <f t="shared" si="482"/>
        <v>0</v>
      </c>
      <c r="DI939" s="189">
        <f t="shared" si="483"/>
        <v>0</v>
      </c>
      <c r="DJ939" s="190">
        <f t="shared" si="484"/>
        <v>0</v>
      </c>
      <c r="DK939" s="210"/>
      <c r="DL939" s="188">
        <f t="shared" si="485"/>
        <v>0</v>
      </c>
      <c r="DM939" s="189">
        <f t="shared" si="486"/>
        <v>0</v>
      </c>
      <c r="DN939" s="189">
        <f t="shared" si="487"/>
        <v>0</v>
      </c>
      <c r="DO939" s="190">
        <f t="shared" si="488"/>
        <v>0</v>
      </c>
      <c r="DP939" s="210"/>
      <c r="DQ939" s="188">
        <f t="shared" si="489"/>
        <v>0</v>
      </c>
      <c r="DR939" s="189">
        <f t="shared" si="490"/>
        <v>0</v>
      </c>
      <c r="DS939" s="189">
        <f t="shared" si="491"/>
        <v>0</v>
      </c>
      <c r="DT939" s="190">
        <f t="shared" si="492"/>
        <v>0</v>
      </c>
      <c r="DU939" s="210"/>
      <c r="DV939" s="192">
        <f t="shared" si="493"/>
        <v>0</v>
      </c>
      <c r="DW939" s="215">
        <f t="shared" si="494"/>
        <v>0</v>
      </c>
      <c r="DX939" s="216">
        <f t="shared" si="495"/>
        <v>0</v>
      </c>
      <c r="DY939" s="217">
        <f t="shared" si="496"/>
        <v>0</v>
      </c>
      <c r="EA939" s="192">
        <f t="shared" si="497"/>
        <v>0</v>
      </c>
      <c r="EB939" s="215">
        <f t="shared" si="498"/>
        <v>0</v>
      </c>
      <c r="EC939" s="216">
        <f t="shared" si="499"/>
        <v>0</v>
      </c>
      <c r="ED939" s="217">
        <f t="shared" si="500"/>
        <v>0</v>
      </c>
      <c r="EF939" s="192">
        <f t="shared" si="501"/>
        <v>0</v>
      </c>
      <c r="EG939" s="215">
        <f t="shared" si="502"/>
        <v>0</v>
      </c>
      <c r="EH939" s="216">
        <f t="shared" si="503"/>
        <v>0</v>
      </c>
      <c r="EI939" s="217">
        <f t="shared" si="504"/>
        <v>0</v>
      </c>
      <c r="EK939" s="197">
        <f t="shared" si="505"/>
        <v>0</v>
      </c>
      <c r="EL939" s="19" t="str">
        <f t="shared" si="506"/>
        <v/>
      </c>
      <c r="EM939" s="197">
        <f t="shared" si="507"/>
        <v>0</v>
      </c>
      <c r="EN939"/>
      <c r="EO939" s="197">
        <f t="shared" si="508"/>
        <v>0</v>
      </c>
      <c r="EP939" s="19" t="str">
        <f t="shared" si="509"/>
        <v/>
      </c>
      <c r="EQ939" s="197">
        <f t="shared" si="510"/>
        <v>0</v>
      </c>
      <c r="ES939" s="197">
        <f t="shared" si="511"/>
        <v>0</v>
      </c>
      <c r="ET939" s="19" t="str">
        <f t="shared" si="512"/>
        <v/>
      </c>
      <c r="EU939" s="197">
        <f t="shared" si="513"/>
        <v>0</v>
      </c>
    </row>
    <row r="940" spans="1:151" ht="15" customHeight="1" thickBot="1">
      <c r="A940" s="85"/>
      <c r="B940" s="87"/>
      <c r="C940" s="63" t="s">
        <v>106</v>
      </c>
      <c r="D940" s="354" t="str">
        <f t="shared" si="415"/>
        <v/>
      </c>
      <c r="E940" s="355"/>
      <c r="F940" s="355"/>
      <c r="G940" s="355"/>
      <c r="H940" s="355"/>
      <c r="I940" s="355"/>
      <c r="J940" s="355"/>
      <c r="K940" s="355"/>
      <c r="L940" s="356"/>
      <c r="M940" s="2" t="str">
        <f t="shared" si="416"/>
        <v/>
      </c>
      <c r="N940" s="2" t="str">
        <f t="shared" si="417"/>
        <v/>
      </c>
      <c r="O940" s="2" t="str">
        <f t="shared" si="418"/>
        <v/>
      </c>
      <c r="P940" s="2"/>
      <c r="Q940" s="2"/>
      <c r="R940" s="2"/>
      <c r="S940" s="2"/>
      <c r="T940" s="2"/>
      <c r="U940" s="2"/>
      <c r="V940" s="2"/>
      <c r="W940" s="2"/>
      <c r="X940" s="2"/>
      <c r="Y940" s="2"/>
      <c r="Z940" s="2"/>
      <c r="AA940" s="2"/>
      <c r="AB940" s="2"/>
      <c r="AC940" s="2"/>
      <c r="AD940" s="2"/>
      <c r="AG940" s="197">
        <f t="shared" si="419"/>
        <v>54</v>
      </c>
      <c r="AH940" s="210">
        <f t="shared" si="420"/>
        <v>0</v>
      </c>
      <c r="AJ940" s="188">
        <f t="shared" si="421"/>
        <v>0</v>
      </c>
      <c r="AK940" s="189">
        <f t="shared" si="422"/>
        <v>0</v>
      </c>
      <c r="AL940" s="189">
        <f t="shared" si="423"/>
        <v>0</v>
      </c>
      <c r="AM940" s="190">
        <f t="shared" si="424"/>
        <v>0</v>
      </c>
      <c r="AN940" s="210"/>
      <c r="AO940" s="188">
        <f t="shared" si="425"/>
        <v>0</v>
      </c>
      <c r="AP940" s="189">
        <f t="shared" si="426"/>
        <v>0</v>
      </c>
      <c r="AQ940" s="189">
        <f t="shared" si="427"/>
        <v>0</v>
      </c>
      <c r="AR940" s="190">
        <f t="shared" si="428"/>
        <v>0</v>
      </c>
      <c r="AT940" s="188">
        <f t="shared" si="429"/>
        <v>0</v>
      </c>
      <c r="AU940" s="189">
        <f t="shared" si="430"/>
        <v>0</v>
      </c>
      <c r="AV940" s="189">
        <f t="shared" si="431"/>
        <v>0</v>
      </c>
      <c r="AW940" s="190">
        <f t="shared" si="432"/>
        <v>0</v>
      </c>
      <c r="AY940" s="188">
        <f t="shared" si="433"/>
        <v>0</v>
      </c>
      <c r="AZ940" s="189">
        <f t="shared" si="434"/>
        <v>0</v>
      </c>
      <c r="BA940" s="189">
        <f t="shared" si="435"/>
        <v>0</v>
      </c>
      <c r="BB940" s="190">
        <f t="shared" si="436"/>
        <v>0</v>
      </c>
      <c r="BD940" s="188">
        <f t="shared" si="437"/>
        <v>0</v>
      </c>
      <c r="BE940" s="189">
        <f t="shared" si="438"/>
        <v>0</v>
      </c>
      <c r="BF940" s="189">
        <f t="shared" si="439"/>
        <v>0</v>
      </c>
      <c r="BG940" s="190">
        <f t="shared" si="440"/>
        <v>0</v>
      </c>
      <c r="BH940" s="210"/>
      <c r="BI940" s="188">
        <f t="shared" si="441"/>
        <v>0</v>
      </c>
      <c r="BJ940" s="189">
        <f t="shared" si="442"/>
        <v>0</v>
      </c>
      <c r="BK940" s="189">
        <f t="shared" si="443"/>
        <v>0</v>
      </c>
      <c r="BL940" s="190">
        <f t="shared" si="444"/>
        <v>0</v>
      </c>
      <c r="BM940" s="210"/>
      <c r="BN940" s="188">
        <f t="shared" si="445"/>
        <v>0</v>
      </c>
      <c r="BO940" s="189">
        <f t="shared" si="446"/>
        <v>0</v>
      </c>
      <c r="BP940" s="189">
        <f t="shared" si="447"/>
        <v>0</v>
      </c>
      <c r="BQ940" s="190">
        <f t="shared" si="448"/>
        <v>0</v>
      </c>
      <c r="BR940" s="210"/>
      <c r="BS940" s="188">
        <f t="shared" si="449"/>
        <v>0</v>
      </c>
      <c r="BT940" s="189">
        <f t="shared" si="450"/>
        <v>0</v>
      </c>
      <c r="BU940" s="189">
        <f t="shared" si="451"/>
        <v>0</v>
      </c>
      <c r="BV940" s="190">
        <f t="shared" si="452"/>
        <v>0</v>
      </c>
      <c r="BW940" s="210"/>
      <c r="BX940" s="188">
        <f t="shared" si="453"/>
        <v>0</v>
      </c>
      <c r="BY940" s="189">
        <f t="shared" si="454"/>
        <v>0</v>
      </c>
      <c r="BZ940" s="189">
        <f t="shared" si="455"/>
        <v>0</v>
      </c>
      <c r="CA940" s="190">
        <f t="shared" si="456"/>
        <v>0</v>
      </c>
      <c r="CB940" s="210"/>
      <c r="CC940" s="188">
        <f t="shared" si="457"/>
        <v>0</v>
      </c>
      <c r="CD940" s="189">
        <f t="shared" si="458"/>
        <v>0</v>
      </c>
      <c r="CE940" s="189">
        <f t="shared" si="459"/>
        <v>0</v>
      </c>
      <c r="CF940" s="190">
        <f t="shared" si="460"/>
        <v>0</v>
      </c>
      <c r="CG940" s="210"/>
      <c r="CH940" s="188">
        <f t="shared" si="461"/>
        <v>0</v>
      </c>
      <c r="CI940" s="189">
        <f t="shared" si="462"/>
        <v>0</v>
      </c>
      <c r="CJ940" s="189">
        <f t="shared" si="463"/>
        <v>0</v>
      </c>
      <c r="CK940" s="190">
        <f t="shared" si="464"/>
        <v>0</v>
      </c>
      <c r="CL940" s="210"/>
      <c r="CM940" s="188">
        <f t="shared" si="465"/>
        <v>0</v>
      </c>
      <c r="CN940" s="189">
        <f t="shared" si="466"/>
        <v>0</v>
      </c>
      <c r="CO940" s="189">
        <f t="shared" si="467"/>
        <v>0</v>
      </c>
      <c r="CP940" s="190">
        <f t="shared" si="468"/>
        <v>0</v>
      </c>
      <c r="CQ940" s="210"/>
      <c r="CR940" s="188">
        <f t="shared" si="469"/>
        <v>0</v>
      </c>
      <c r="CS940" s="189">
        <f t="shared" si="470"/>
        <v>0</v>
      </c>
      <c r="CT940" s="189">
        <f t="shared" si="471"/>
        <v>0</v>
      </c>
      <c r="CU940" s="190">
        <f t="shared" si="472"/>
        <v>0</v>
      </c>
      <c r="CV940" s="210"/>
      <c r="CW940" s="188">
        <f t="shared" si="473"/>
        <v>0</v>
      </c>
      <c r="CX940" s="189">
        <f t="shared" si="474"/>
        <v>0</v>
      </c>
      <c r="CY940" s="189">
        <f t="shared" si="475"/>
        <v>0</v>
      </c>
      <c r="CZ940" s="190">
        <f t="shared" si="476"/>
        <v>0</v>
      </c>
      <c r="DA940" s="210"/>
      <c r="DB940" s="188">
        <f t="shared" si="477"/>
        <v>0</v>
      </c>
      <c r="DC940" s="189">
        <f t="shared" si="478"/>
        <v>0</v>
      </c>
      <c r="DD940" s="189">
        <f t="shared" si="479"/>
        <v>0</v>
      </c>
      <c r="DE940" s="190">
        <f t="shared" si="480"/>
        <v>0</v>
      </c>
      <c r="DF940" s="210"/>
      <c r="DG940" s="188">
        <f t="shared" si="481"/>
        <v>0</v>
      </c>
      <c r="DH940" s="189">
        <f t="shared" si="482"/>
        <v>0</v>
      </c>
      <c r="DI940" s="189">
        <f t="shared" si="483"/>
        <v>0</v>
      </c>
      <c r="DJ940" s="190">
        <f t="shared" si="484"/>
        <v>0</v>
      </c>
      <c r="DK940" s="210"/>
      <c r="DL940" s="188">
        <f t="shared" si="485"/>
        <v>0</v>
      </c>
      <c r="DM940" s="189">
        <f t="shared" si="486"/>
        <v>0</v>
      </c>
      <c r="DN940" s="189">
        <f t="shared" si="487"/>
        <v>0</v>
      </c>
      <c r="DO940" s="190">
        <f t="shared" si="488"/>
        <v>0</v>
      </c>
      <c r="DP940" s="210"/>
      <c r="DQ940" s="188">
        <f t="shared" si="489"/>
        <v>0</v>
      </c>
      <c r="DR940" s="189">
        <f t="shared" si="490"/>
        <v>0</v>
      </c>
      <c r="DS940" s="189">
        <f t="shared" si="491"/>
        <v>0</v>
      </c>
      <c r="DT940" s="190">
        <f t="shared" si="492"/>
        <v>0</v>
      </c>
      <c r="DU940" s="210"/>
      <c r="DV940" s="192">
        <f t="shared" si="493"/>
        <v>0</v>
      </c>
      <c r="DW940" s="215">
        <f t="shared" si="494"/>
        <v>0</v>
      </c>
      <c r="DX940" s="216">
        <f t="shared" si="495"/>
        <v>0</v>
      </c>
      <c r="DY940" s="217">
        <f t="shared" si="496"/>
        <v>0</v>
      </c>
      <c r="EA940" s="192">
        <f t="shared" si="497"/>
        <v>0</v>
      </c>
      <c r="EB940" s="215">
        <f t="shared" si="498"/>
        <v>0</v>
      </c>
      <c r="EC940" s="216">
        <f t="shared" si="499"/>
        <v>0</v>
      </c>
      <c r="ED940" s="217">
        <f t="shared" si="500"/>
        <v>0</v>
      </c>
      <c r="EF940" s="192">
        <f t="shared" si="501"/>
        <v>0</v>
      </c>
      <c r="EG940" s="215">
        <f t="shared" si="502"/>
        <v>0</v>
      </c>
      <c r="EH940" s="216">
        <f t="shared" si="503"/>
        <v>0</v>
      </c>
      <c r="EI940" s="217">
        <f t="shared" si="504"/>
        <v>0</v>
      </c>
      <c r="EK940" s="197">
        <f t="shared" si="505"/>
        <v>0</v>
      </c>
      <c r="EL940" s="19" t="str">
        <f t="shared" si="506"/>
        <v/>
      </c>
      <c r="EM940" s="197">
        <f t="shared" si="507"/>
        <v>0</v>
      </c>
      <c r="EN940"/>
      <c r="EO940" s="197">
        <f t="shared" si="508"/>
        <v>0</v>
      </c>
      <c r="EP940" s="19" t="str">
        <f t="shared" si="509"/>
        <v/>
      </c>
      <c r="EQ940" s="197">
        <f t="shared" si="510"/>
        <v>0</v>
      </c>
      <c r="ES940" s="197">
        <f t="shared" si="511"/>
        <v>0</v>
      </c>
      <c r="ET940" s="19" t="str">
        <f t="shared" si="512"/>
        <v/>
      </c>
      <c r="EU940" s="197">
        <f t="shared" si="513"/>
        <v>0</v>
      </c>
    </row>
    <row r="941" spans="1:151" ht="15" customHeight="1" thickBot="1">
      <c r="A941" s="85"/>
      <c r="B941" s="87"/>
      <c r="C941" s="63" t="s">
        <v>107</v>
      </c>
      <c r="D941" s="354" t="str">
        <f t="shared" si="415"/>
        <v/>
      </c>
      <c r="E941" s="355"/>
      <c r="F941" s="355"/>
      <c r="G941" s="355"/>
      <c r="H941" s="355"/>
      <c r="I941" s="355"/>
      <c r="J941" s="355"/>
      <c r="K941" s="355"/>
      <c r="L941" s="356"/>
      <c r="M941" s="2" t="str">
        <f t="shared" si="416"/>
        <v/>
      </c>
      <c r="N941" s="2" t="str">
        <f t="shared" si="417"/>
        <v/>
      </c>
      <c r="O941" s="2" t="str">
        <f t="shared" si="418"/>
        <v/>
      </c>
      <c r="P941" s="2"/>
      <c r="Q941" s="2"/>
      <c r="R941" s="2"/>
      <c r="S941" s="2"/>
      <c r="T941" s="2"/>
      <c r="U941" s="2"/>
      <c r="V941" s="2"/>
      <c r="W941" s="2"/>
      <c r="X941" s="2"/>
      <c r="Y941" s="2"/>
      <c r="Z941" s="2"/>
      <c r="AA941" s="2"/>
      <c r="AB941" s="2"/>
      <c r="AC941" s="2"/>
      <c r="AD941" s="2"/>
      <c r="AG941" s="197">
        <f t="shared" si="419"/>
        <v>54</v>
      </c>
      <c r="AH941" s="210">
        <f t="shared" si="420"/>
        <v>0</v>
      </c>
      <c r="AJ941" s="188">
        <f t="shared" si="421"/>
        <v>0</v>
      </c>
      <c r="AK941" s="189">
        <f t="shared" si="422"/>
        <v>0</v>
      </c>
      <c r="AL941" s="189">
        <f t="shared" si="423"/>
        <v>0</v>
      </c>
      <c r="AM941" s="190">
        <f t="shared" si="424"/>
        <v>0</v>
      </c>
      <c r="AN941" s="210"/>
      <c r="AO941" s="188">
        <f t="shared" si="425"/>
        <v>0</v>
      </c>
      <c r="AP941" s="189">
        <f t="shared" si="426"/>
        <v>0</v>
      </c>
      <c r="AQ941" s="189">
        <f t="shared" si="427"/>
        <v>0</v>
      </c>
      <c r="AR941" s="190">
        <f t="shared" si="428"/>
        <v>0</v>
      </c>
      <c r="AT941" s="188">
        <f t="shared" si="429"/>
        <v>0</v>
      </c>
      <c r="AU941" s="189">
        <f t="shared" si="430"/>
        <v>0</v>
      </c>
      <c r="AV941" s="189">
        <f t="shared" si="431"/>
        <v>0</v>
      </c>
      <c r="AW941" s="190">
        <f t="shared" si="432"/>
        <v>0</v>
      </c>
      <c r="AY941" s="188">
        <f t="shared" si="433"/>
        <v>0</v>
      </c>
      <c r="AZ941" s="189">
        <f t="shared" si="434"/>
        <v>0</v>
      </c>
      <c r="BA941" s="189">
        <f t="shared" si="435"/>
        <v>0</v>
      </c>
      <c r="BB941" s="190">
        <f t="shared" si="436"/>
        <v>0</v>
      </c>
      <c r="BD941" s="188">
        <f t="shared" si="437"/>
        <v>0</v>
      </c>
      <c r="BE941" s="189">
        <f t="shared" si="438"/>
        <v>0</v>
      </c>
      <c r="BF941" s="189">
        <f t="shared" si="439"/>
        <v>0</v>
      </c>
      <c r="BG941" s="190">
        <f t="shared" si="440"/>
        <v>0</v>
      </c>
      <c r="BH941" s="210"/>
      <c r="BI941" s="188">
        <f t="shared" si="441"/>
        <v>0</v>
      </c>
      <c r="BJ941" s="189">
        <f t="shared" si="442"/>
        <v>0</v>
      </c>
      <c r="BK941" s="189">
        <f t="shared" si="443"/>
        <v>0</v>
      </c>
      <c r="BL941" s="190">
        <f t="shared" si="444"/>
        <v>0</v>
      </c>
      <c r="BM941" s="210"/>
      <c r="BN941" s="188">
        <f t="shared" si="445"/>
        <v>0</v>
      </c>
      <c r="BO941" s="189">
        <f t="shared" si="446"/>
        <v>0</v>
      </c>
      <c r="BP941" s="189">
        <f t="shared" si="447"/>
        <v>0</v>
      </c>
      <c r="BQ941" s="190">
        <f t="shared" si="448"/>
        <v>0</v>
      </c>
      <c r="BR941" s="210"/>
      <c r="BS941" s="188">
        <f t="shared" si="449"/>
        <v>0</v>
      </c>
      <c r="BT941" s="189">
        <f t="shared" si="450"/>
        <v>0</v>
      </c>
      <c r="BU941" s="189">
        <f t="shared" si="451"/>
        <v>0</v>
      </c>
      <c r="BV941" s="190">
        <f t="shared" si="452"/>
        <v>0</v>
      </c>
      <c r="BW941" s="210"/>
      <c r="BX941" s="188">
        <f t="shared" si="453"/>
        <v>0</v>
      </c>
      <c r="BY941" s="189">
        <f t="shared" si="454"/>
        <v>0</v>
      </c>
      <c r="BZ941" s="189">
        <f t="shared" si="455"/>
        <v>0</v>
      </c>
      <c r="CA941" s="190">
        <f t="shared" si="456"/>
        <v>0</v>
      </c>
      <c r="CB941" s="210"/>
      <c r="CC941" s="188">
        <f t="shared" si="457"/>
        <v>0</v>
      </c>
      <c r="CD941" s="189">
        <f t="shared" si="458"/>
        <v>0</v>
      </c>
      <c r="CE941" s="189">
        <f t="shared" si="459"/>
        <v>0</v>
      </c>
      <c r="CF941" s="190">
        <f t="shared" si="460"/>
        <v>0</v>
      </c>
      <c r="CG941" s="210"/>
      <c r="CH941" s="188">
        <f t="shared" si="461"/>
        <v>0</v>
      </c>
      <c r="CI941" s="189">
        <f t="shared" si="462"/>
        <v>0</v>
      </c>
      <c r="CJ941" s="189">
        <f t="shared" si="463"/>
        <v>0</v>
      </c>
      <c r="CK941" s="190">
        <f t="shared" si="464"/>
        <v>0</v>
      </c>
      <c r="CL941" s="210"/>
      <c r="CM941" s="188">
        <f t="shared" si="465"/>
        <v>0</v>
      </c>
      <c r="CN941" s="189">
        <f t="shared" si="466"/>
        <v>0</v>
      </c>
      <c r="CO941" s="189">
        <f t="shared" si="467"/>
        <v>0</v>
      </c>
      <c r="CP941" s="190">
        <f t="shared" si="468"/>
        <v>0</v>
      </c>
      <c r="CQ941" s="210"/>
      <c r="CR941" s="188">
        <f t="shared" si="469"/>
        <v>0</v>
      </c>
      <c r="CS941" s="189">
        <f t="shared" si="470"/>
        <v>0</v>
      </c>
      <c r="CT941" s="189">
        <f t="shared" si="471"/>
        <v>0</v>
      </c>
      <c r="CU941" s="190">
        <f t="shared" si="472"/>
        <v>0</v>
      </c>
      <c r="CV941" s="210"/>
      <c r="CW941" s="188">
        <f t="shared" si="473"/>
        <v>0</v>
      </c>
      <c r="CX941" s="189">
        <f t="shared" si="474"/>
        <v>0</v>
      </c>
      <c r="CY941" s="189">
        <f t="shared" si="475"/>
        <v>0</v>
      </c>
      <c r="CZ941" s="190">
        <f t="shared" si="476"/>
        <v>0</v>
      </c>
      <c r="DA941" s="210"/>
      <c r="DB941" s="188">
        <f t="shared" si="477"/>
        <v>0</v>
      </c>
      <c r="DC941" s="189">
        <f t="shared" si="478"/>
        <v>0</v>
      </c>
      <c r="DD941" s="189">
        <f t="shared" si="479"/>
        <v>0</v>
      </c>
      <c r="DE941" s="190">
        <f t="shared" si="480"/>
        <v>0</v>
      </c>
      <c r="DF941" s="210"/>
      <c r="DG941" s="188">
        <f t="shared" si="481"/>
        <v>0</v>
      </c>
      <c r="DH941" s="189">
        <f t="shared" si="482"/>
        <v>0</v>
      </c>
      <c r="DI941" s="189">
        <f t="shared" si="483"/>
        <v>0</v>
      </c>
      <c r="DJ941" s="190">
        <f t="shared" si="484"/>
        <v>0</v>
      </c>
      <c r="DK941" s="210"/>
      <c r="DL941" s="188">
        <f t="shared" si="485"/>
        <v>0</v>
      </c>
      <c r="DM941" s="189">
        <f t="shared" si="486"/>
        <v>0</v>
      </c>
      <c r="DN941" s="189">
        <f t="shared" si="487"/>
        <v>0</v>
      </c>
      <c r="DO941" s="190">
        <f t="shared" si="488"/>
        <v>0</v>
      </c>
      <c r="DP941" s="210"/>
      <c r="DQ941" s="188">
        <f t="shared" si="489"/>
        <v>0</v>
      </c>
      <c r="DR941" s="189">
        <f t="shared" si="490"/>
        <v>0</v>
      </c>
      <c r="DS941" s="189">
        <f t="shared" si="491"/>
        <v>0</v>
      </c>
      <c r="DT941" s="190">
        <f t="shared" si="492"/>
        <v>0</v>
      </c>
      <c r="DU941" s="210"/>
      <c r="DV941" s="192">
        <f t="shared" si="493"/>
        <v>0</v>
      </c>
      <c r="DW941" s="215">
        <f t="shared" si="494"/>
        <v>0</v>
      </c>
      <c r="DX941" s="216">
        <f t="shared" si="495"/>
        <v>0</v>
      </c>
      <c r="DY941" s="217">
        <f t="shared" si="496"/>
        <v>0</v>
      </c>
      <c r="EA941" s="192">
        <f t="shared" si="497"/>
        <v>0</v>
      </c>
      <c r="EB941" s="215">
        <f t="shared" si="498"/>
        <v>0</v>
      </c>
      <c r="EC941" s="216">
        <f t="shared" si="499"/>
        <v>0</v>
      </c>
      <c r="ED941" s="217">
        <f t="shared" si="500"/>
        <v>0</v>
      </c>
      <c r="EF941" s="192">
        <f t="shared" si="501"/>
        <v>0</v>
      </c>
      <c r="EG941" s="215">
        <f t="shared" si="502"/>
        <v>0</v>
      </c>
      <c r="EH941" s="216">
        <f t="shared" si="503"/>
        <v>0</v>
      </c>
      <c r="EI941" s="217">
        <f t="shared" si="504"/>
        <v>0</v>
      </c>
      <c r="EK941" s="197">
        <f t="shared" si="505"/>
        <v>0</v>
      </c>
      <c r="EL941" s="19" t="str">
        <f t="shared" si="506"/>
        <v/>
      </c>
      <c r="EM941" s="197">
        <f t="shared" si="507"/>
        <v>0</v>
      </c>
      <c r="EN941"/>
      <c r="EO941" s="197">
        <f t="shared" si="508"/>
        <v>0</v>
      </c>
      <c r="EP941" s="19" t="str">
        <f t="shared" si="509"/>
        <v/>
      </c>
      <c r="EQ941" s="197">
        <f t="shared" si="510"/>
        <v>0</v>
      </c>
      <c r="ES941" s="197">
        <f t="shared" si="511"/>
        <v>0</v>
      </c>
      <c r="ET941" s="19" t="str">
        <f t="shared" si="512"/>
        <v/>
      </c>
      <c r="EU941" s="197">
        <f t="shared" si="513"/>
        <v>0</v>
      </c>
    </row>
    <row r="942" spans="1:151" ht="15" customHeight="1" thickBot="1">
      <c r="A942" s="85"/>
      <c r="B942" s="87"/>
      <c r="C942" s="63" t="s">
        <v>108</v>
      </c>
      <c r="D942" s="354" t="str">
        <f t="shared" si="415"/>
        <v/>
      </c>
      <c r="E942" s="355"/>
      <c r="F942" s="355"/>
      <c r="G942" s="355"/>
      <c r="H942" s="355"/>
      <c r="I942" s="355"/>
      <c r="J942" s="355"/>
      <c r="K942" s="355"/>
      <c r="L942" s="356"/>
      <c r="M942" s="2" t="str">
        <f t="shared" si="416"/>
        <v/>
      </c>
      <c r="N942" s="2" t="str">
        <f t="shared" si="417"/>
        <v/>
      </c>
      <c r="O942" s="2" t="str">
        <f t="shared" si="418"/>
        <v/>
      </c>
      <c r="P942" s="2"/>
      <c r="Q942" s="2"/>
      <c r="R942" s="2"/>
      <c r="S942" s="2"/>
      <c r="T942" s="2"/>
      <c r="U942" s="2"/>
      <c r="V942" s="2"/>
      <c r="W942" s="2"/>
      <c r="X942" s="2"/>
      <c r="Y942" s="2"/>
      <c r="Z942" s="2"/>
      <c r="AA942" s="2"/>
      <c r="AB942" s="2"/>
      <c r="AC942" s="2"/>
      <c r="AD942" s="2"/>
      <c r="AG942" s="197">
        <f t="shared" si="419"/>
        <v>54</v>
      </c>
      <c r="AH942" s="210">
        <f t="shared" si="420"/>
        <v>0</v>
      </c>
      <c r="AJ942" s="188">
        <f t="shared" si="421"/>
        <v>0</v>
      </c>
      <c r="AK942" s="189">
        <f t="shared" si="422"/>
        <v>0</v>
      </c>
      <c r="AL942" s="189">
        <f t="shared" si="423"/>
        <v>0</v>
      </c>
      <c r="AM942" s="190">
        <f t="shared" si="424"/>
        <v>0</v>
      </c>
      <c r="AN942" s="210"/>
      <c r="AO942" s="188">
        <f t="shared" si="425"/>
        <v>0</v>
      </c>
      <c r="AP942" s="189">
        <f t="shared" si="426"/>
        <v>0</v>
      </c>
      <c r="AQ942" s="189">
        <f t="shared" si="427"/>
        <v>0</v>
      </c>
      <c r="AR942" s="190">
        <f t="shared" si="428"/>
        <v>0</v>
      </c>
      <c r="AT942" s="188">
        <f t="shared" si="429"/>
        <v>0</v>
      </c>
      <c r="AU942" s="189">
        <f t="shared" si="430"/>
        <v>0</v>
      </c>
      <c r="AV942" s="189">
        <f t="shared" si="431"/>
        <v>0</v>
      </c>
      <c r="AW942" s="190">
        <f t="shared" si="432"/>
        <v>0</v>
      </c>
      <c r="AY942" s="188">
        <f t="shared" si="433"/>
        <v>0</v>
      </c>
      <c r="AZ942" s="189">
        <f t="shared" si="434"/>
        <v>0</v>
      </c>
      <c r="BA942" s="189">
        <f t="shared" si="435"/>
        <v>0</v>
      </c>
      <c r="BB942" s="190">
        <f t="shared" si="436"/>
        <v>0</v>
      </c>
      <c r="BD942" s="188">
        <f t="shared" si="437"/>
        <v>0</v>
      </c>
      <c r="BE942" s="189">
        <f t="shared" si="438"/>
        <v>0</v>
      </c>
      <c r="BF942" s="189">
        <f t="shared" si="439"/>
        <v>0</v>
      </c>
      <c r="BG942" s="190">
        <f t="shared" si="440"/>
        <v>0</v>
      </c>
      <c r="BH942" s="210"/>
      <c r="BI942" s="188">
        <f t="shared" si="441"/>
        <v>0</v>
      </c>
      <c r="BJ942" s="189">
        <f t="shared" si="442"/>
        <v>0</v>
      </c>
      <c r="BK942" s="189">
        <f t="shared" si="443"/>
        <v>0</v>
      </c>
      <c r="BL942" s="190">
        <f t="shared" si="444"/>
        <v>0</v>
      </c>
      <c r="BM942" s="210"/>
      <c r="BN942" s="188">
        <f t="shared" si="445"/>
        <v>0</v>
      </c>
      <c r="BO942" s="189">
        <f t="shared" si="446"/>
        <v>0</v>
      </c>
      <c r="BP942" s="189">
        <f t="shared" si="447"/>
        <v>0</v>
      </c>
      <c r="BQ942" s="190">
        <f t="shared" si="448"/>
        <v>0</v>
      </c>
      <c r="BR942" s="210"/>
      <c r="BS942" s="188">
        <f t="shared" si="449"/>
        <v>0</v>
      </c>
      <c r="BT942" s="189">
        <f t="shared" si="450"/>
        <v>0</v>
      </c>
      <c r="BU942" s="189">
        <f t="shared" si="451"/>
        <v>0</v>
      </c>
      <c r="BV942" s="190">
        <f t="shared" si="452"/>
        <v>0</v>
      </c>
      <c r="BW942" s="210"/>
      <c r="BX942" s="188">
        <f t="shared" si="453"/>
        <v>0</v>
      </c>
      <c r="BY942" s="189">
        <f t="shared" si="454"/>
        <v>0</v>
      </c>
      <c r="BZ942" s="189">
        <f t="shared" si="455"/>
        <v>0</v>
      </c>
      <c r="CA942" s="190">
        <f t="shared" si="456"/>
        <v>0</v>
      </c>
      <c r="CB942" s="210"/>
      <c r="CC942" s="188">
        <f t="shared" si="457"/>
        <v>0</v>
      </c>
      <c r="CD942" s="189">
        <f t="shared" si="458"/>
        <v>0</v>
      </c>
      <c r="CE942" s="189">
        <f t="shared" si="459"/>
        <v>0</v>
      </c>
      <c r="CF942" s="190">
        <f t="shared" si="460"/>
        <v>0</v>
      </c>
      <c r="CG942" s="210"/>
      <c r="CH942" s="188">
        <f t="shared" si="461"/>
        <v>0</v>
      </c>
      <c r="CI942" s="189">
        <f t="shared" si="462"/>
        <v>0</v>
      </c>
      <c r="CJ942" s="189">
        <f t="shared" si="463"/>
        <v>0</v>
      </c>
      <c r="CK942" s="190">
        <f t="shared" si="464"/>
        <v>0</v>
      </c>
      <c r="CL942" s="210"/>
      <c r="CM942" s="188">
        <f t="shared" si="465"/>
        <v>0</v>
      </c>
      <c r="CN942" s="189">
        <f t="shared" si="466"/>
        <v>0</v>
      </c>
      <c r="CO942" s="189">
        <f t="shared" si="467"/>
        <v>0</v>
      </c>
      <c r="CP942" s="190">
        <f t="shared" si="468"/>
        <v>0</v>
      </c>
      <c r="CQ942" s="210"/>
      <c r="CR942" s="188">
        <f t="shared" si="469"/>
        <v>0</v>
      </c>
      <c r="CS942" s="189">
        <f t="shared" si="470"/>
        <v>0</v>
      </c>
      <c r="CT942" s="189">
        <f t="shared" si="471"/>
        <v>0</v>
      </c>
      <c r="CU942" s="190">
        <f t="shared" si="472"/>
        <v>0</v>
      </c>
      <c r="CV942" s="210"/>
      <c r="CW942" s="188">
        <f t="shared" si="473"/>
        <v>0</v>
      </c>
      <c r="CX942" s="189">
        <f t="shared" si="474"/>
        <v>0</v>
      </c>
      <c r="CY942" s="189">
        <f t="shared" si="475"/>
        <v>0</v>
      </c>
      <c r="CZ942" s="190">
        <f t="shared" si="476"/>
        <v>0</v>
      </c>
      <c r="DA942" s="210"/>
      <c r="DB942" s="188">
        <f t="shared" si="477"/>
        <v>0</v>
      </c>
      <c r="DC942" s="189">
        <f t="shared" si="478"/>
        <v>0</v>
      </c>
      <c r="DD942" s="189">
        <f t="shared" si="479"/>
        <v>0</v>
      </c>
      <c r="DE942" s="190">
        <f t="shared" si="480"/>
        <v>0</v>
      </c>
      <c r="DF942" s="210"/>
      <c r="DG942" s="188">
        <f t="shared" si="481"/>
        <v>0</v>
      </c>
      <c r="DH942" s="189">
        <f t="shared" si="482"/>
        <v>0</v>
      </c>
      <c r="DI942" s="189">
        <f t="shared" si="483"/>
        <v>0</v>
      </c>
      <c r="DJ942" s="190">
        <f t="shared" si="484"/>
        <v>0</v>
      </c>
      <c r="DK942" s="210"/>
      <c r="DL942" s="188">
        <f t="shared" si="485"/>
        <v>0</v>
      </c>
      <c r="DM942" s="189">
        <f t="shared" si="486"/>
        <v>0</v>
      </c>
      <c r="DN942" s="189">
        <f t="shared" si="487"/>
        <v>0</v>
      </c>
      <c r="DO942" s="190">
        <f t="shared" si="488"/>
        <v>0</v>
      </c>
      <c r="DP942" s="210"/>
      <c r="DQ942" s="188">
        <f t="shared" si="489"/>
        <v>0</v>
      </c>
      <c r="DR942" s="189">
        <f t="shared" si="490"/>
        <v>0</v>
      </c>
      <c r="DS942" s="189">
        <f t="shared" si="491"/>
        <v>0</v>
      </c>
      <c r="DT942" s="190">
        <f t="shared" si="492"/>
        <v>0</v>
      </c>
      <c r="DU942" s="210"/>
      <c r="DV942" s="192">
        <f t="shared" si="493"/>
        <v>0</v>
      </c>
      <c r="DW942" s="215">
        <f t="shared" si="494"/>
        <v>0</v>
      </c>
      <c r="DX942" s="216">
        <f t="shared" si="495"/>
        <v>0</v>
      </c>
      <c r="DY942" s="217">
        <f t="shared" si="496"/>
        <v>0</v>
      </c>
      <c r="EA942" s="192">
        <f t="shared" si="497"/>
        <v>0</v>
      </c>
      <c r="EB942" s="215">
        <f t="shared" si="498"/>
        <v>0</v>
      </c>
      <c r="EC942" s="216">
        <f t="shared" si="499"/>
        <v>0</v>
      </c>
      <c r="ED942" s="217">
        <f t="shared" si="500"/>
        <v>0</v>
      </c>
      <c r="EF942" s="192">
        <f t="shared" si="501"/>
        <v>0</v>
      </c>
      <c r="EG942" s="215">
        <f t="shared" si="502"/>
        <v>0</v>
      </c>
      <c r="EH942" s="216">
        <f t="shared" si="503"/>
        <v>0</v>
      </c>
      <c r="EI942" s="217">
        <f t="shared" si="504"/>
        <v>0</v>
      </c>
      <c r="EK942" s="197">
        <f t="shared" si="505"/>
        <v>0</v>
      </c>
      <c r="EL942" s="19" t="str">
        <f t="shared" si="506"/>
        <v/>
      </c>
      <c r="EM942" s="197">
        <f t="shared" si="507"/>
        <v>0</v>
      </c>
      <c r="EN942"/>
      <c r="EO942" s="197">
        <f t="shared" si="508"/>
        <v>0</v>
      </c>
      <c r="EP942" s="19" t="str">
        <f t="shared" si="509"/>
        <v/>
      </c>
      <c r="EQ942" s="197">
        <f t="shared" si="510"/>
        <v>0</v>
      </c>
      <c r="ES942" s="197">
        <f t="shared" si="511"/>
        <v>0</v>
      </c>
      <c r="ET942" s="19" t="str">
        <f t="shared" si="512"/>
        <v/>
      </c>
      <c r="EU942" s="197">
        <f t="shared" si="513"/>
        <v>0</v>
      </c>
    </row>
    <row r="943" spans="1:151" ht="15" customHeight="1" thickBot="1">
      <c r="A943" s="85"/>
      <c r="B943" s="87"/>
      <c r="C943" s="63" t="s">
        <v>109</v>
      </c>
      <c r="D943" s="354" t="str">
        <f t="shared" si="415"/>
        <v/>
      </c>
      <c r="E943" s="355"/>
      <c r="F943" s="355"/>
      <c r="G943" s="355"/>
      <c r="H943" s="355"/>
      <c r="I943" s="355"/>
      <c r="J943" s="355"/>
      <c r="K943" s="355"/>
      <c r="L943" s="356"/>
      <c r="M943" s="2" t="str">
        <f t="shared" si="416"/>
        <v/>
      </c>
      <c r="N943" s="2" t="str">
        <f t="shared" si="417"/>
        <v/>
      </c>
      <c r="O943" s="2" t="str">
        <f t="shared" si="418"/>
        <v/>
      </c>
      <c r="P943" s="2"/>
      <c r="Q943" s="2"/>
      <c r="R943" s="2"/>
      <c r="S943" s="2"/>
      <c r="T943" s="2"/>
      <c r="U943" s="2"/>
      <c r="V943" s="2"/>
      <c r="W943" s="2"/>
      <c r="X943" s="2"/>
      <c r="Y943" s="2"/>
      <c r="Z943" s="2"/>
      <c r="AA943" s="2"/>
      <c r="AB943" s="2"/>
      <c r="AC943" s="2"/>
      <c r="AD943" s="2"/>
      <c r="AG943" s="197">
        <f t="shared" si="419"/>
        <v>54</v>
      </c>
      <c r="AH943" s="210">
        <f t="shared" si="420"/>
        <v>0</v>
      </c>
      <c r="AJ943" s="188">
        <f t="shared" si="421"/>
        <v>0</v>
      </c>
      <c r="AK943" s="189">
        <f t="shared" si="422"/>
        <v>0</v>
      </c>
      <c r="AL943" s="189">
        <f t="shared" si="423"/>
        <v>0</v>
      </c>
      <c r="AM943" s="190">
        <f t="shared" si="424"/>
        <v>0</v>
      </c>
      <c r="AN943" s="210"/>
      <c r="AO943" s="188">
        <f t="shared" si="425"/>
        <v>0</v>
      </c>
      <c r="AP943" s="189">
        <f t="shared" si="426"/>
        <v>0</v>
      </c>
      <c r="AQ943" s="189">
        <f t="shared" si="427"/>
        <v>0</v>
      </c>
      <c r="AR943" s="190">
        <f t="shared" si="428"/>
        <v>0</v>
      </c>
      <c r="AT943" s="188">
        <f t="shared" si="429"/>
        <v>0</v>
      </c>
      <c r="AU943" s="189">
        <f t="shared" si="430"/>
        <v>0</v>
      </c>
      <c r="AV943" s="189">
        <f t="shared" si="431"/>
        <v>0</v>
      </c>
      <c r="AW943" s="190">
        <f t="shared" si="432"/>
        <v>0</v>
      </c>
      <c r="AY943" s="188">
        <f t="shared" si="433"/>
        <v>0</v>
      </c>
      <c r="AZ943" s="189">
        <f t="shared" si="434"/>
        <v>0</v>
      </c>
      <c r="BA943" s="189">
        <f t="shared" si="435"/>
        <v>0</v>
      </c>
      <c r="BB943" s="190">
        <f t="shared" si="436"/>
        <v>0</v>
      </c>
      <c r="BD943" s="188">
        <f t="shared" si="437"/>
        <v>0</v>
      </c>
      <c r="BE943" s="189">
        <f t="shared" si="438"/>
        <v>0</v>
      </c>
      <c r="BF943" s="189">
        <f t="shared" si="439"/>
        <v>0</v>
      </c>
      <c r="BG943" s="190">
        <f t="shared" si="440"/>
        <v>0</v>
      </c>
      <c r="BH943" s="210"/>
      <c r="BI943" s="188">
        <f t="shared" si="441"/>
        <v>0</v>
      </c>
      <c r="BJ943" s="189">
        <f t="shared" si="442"/>
        <v>0</v>
      </c>
      <c r="BK943" s="189">
        <f t="shared" si="443"/>
        <v>0</v>
      </c>
      <c r="BL943" s="190">
        <f t="shared" si="444"/>
        <v>0</v>
      </c>
      <c r="BM943" s="210"/>
      <c r="BN943" s="188">
        <f t="shared" si="445"/>
        <v>0</v>
      </c>
      <c r="BO943" s="189">
        <f t="shared" si="446"/>
        <v>0</v>
      </c>
      <c r="BP943" s="189">
        <f t="shared" si="447"/>
        <v>0</v>
      </c>
      <c r="BQ943" s="190">
        <f t="shared" si="448"/>
        <v>0</v>
      </c>
      <c r="BR943" s="210"/>
      <c r="BS943" s="188">
        <f t="shared" si="449"/>
        <v>0</v>
      </c>
      <c r="BT943" s="189">
        <f t="shared" si="450"/>
        <v>0</v>
      </c>
      <c r="BU943" s="189">
        <f t="shared" si="451"/>
        <v>0</v>
      </c>
      <c r="BV943" s="190">
        <f t="shared" si="452"/>
        <v>0</v>
      </c>
      <c r="BW943" s="210"/>
      <c r="BX943" s="188">
        <f t="shared" si="453"/>
        <v>0</v>
      </c>
      <c r="BY943" s="189">
        <f t="shared" si="454"/>
        <v>0</v>
      </c>
      <c r="BZ943" s="189">
        <f t="shared" si="455"/>
        <v>0</v>
      </c>
      <c r="CA943" s="190">
        <f t="shared" si="456"/>
        <v>0</v>
      </c>
      <c r="CB943" s="210"/>
      <c r="CC943" s="188">
        <f t="shared" si="457"/>
        <v>0</v>
      </c>
      <c r="CD943" s="189">
        <f t="shared" si="458"/>
        <v>0</v>
      </c>
      <c r="CE943" s="189">
        <f t="shared" si="459"/>
        <v>0</v>
      </c>
      <c r="CF943" s="190">
        <f t="shared" si="460"/>
        <v>0</v>
      </c>
      <c r="CG943" s="210"/>
      <c r="CH943" s="188">
        <f t="shared" si="461"/>
        <v>0</v>
      </c>
      <c r="CI943" s="189">
        <f t="shared" si="462"/>
        <v>0</v>
      </c>
      <c r="CJ943" s="189">
        <f t="shared" si="463"/>
        <v>0</v>
      </c>
      <c r="CK943" s="190">
        <f t="shared" si="464"/>
        <v>0</v>
      </c>
      <c r="CL943" s="210"/>
      <c r="CM943" s="188">
        <f t="shared" si="465"/>
        <v>0</v>
      </c>
      <c r="CN943" s="189">
        <f t="shared" si="466"/>
        <v>0</v>
      </c>
      <c r="CO943" s="189">
        <f t="shared" si="467"/>
        <v>0</v>
      </c>
      <c r="CP943" s="190">
        <f t="shared" si="468"/>
        <v>0</v>
      </c>
      <c r="CQ943" s="210"/>
      <c r="CR943" s="188">
        <f t="shared" si="469"/>
        <v>0</v>
      </c>
      <c r="CS943" s="189">
        <f t="shared" si="470"/>
        <v>0</v>
      </c>
      <c r="CT943" s="189">
        <f t="shared" si="471"/>
        <v>0</v>
      </c>
      <c r="CU943" s="190">
        <f t="shared" si="472"/>
        <v>0</v>
      </c>
      <c r="CV943" s="210"/>
      <c r="CW943" s="188">
        <f t="shared" si="473"/>
        <v>0</v>
      </c>
      <c r="CX943" s="189">
        <f t="shared" si="474"/>
        <v>0</v>
      </c>
      <c r="CY943" s="189">
        <f t="shared" si="475"/>
        <v>0</v>
      </c>
      <c r="CZ943" s="190">
        <f t="shared" si="476"/>
        <v>0</v>
      </c>
      <c r="DA943" s="210"/>
      <c r="DB943" s="188">
        <f t="shared" si="477"/>
        <v>0</v>
      </c>
      <c r="DC943" s="189">
        <f t="shared" si="478"/>
        <v>0</v>
      </c>
      <c r="DD943" s="189">
        <f t="shared" si="479"/>
        <v>0</v>
      </c>
      <c r="DE943" s="190">
        <f t="shared" si="480"/>
        <v>0</v>
      </c>
      <c r="DF943" s="210"/>
      <c r="DG943" s="188">
        <f t="shared" si="481"/>
        <v>0</v>
      </c>
      <c r="DH943" s="189">
        <f t="shared" si="482"/>
        <v>0</v>
      </c>
      <c r="DI943" s="189">
        <f t="shared" si="483"/>
        <v>0</v>
      </c>
      <c r="DJ943" s="190">
        <f t="shared" si="484"/>
        <v>0</v>
      </c>
      <c r="DK943" s="210"/>
      <c r="DL943" s="188">
        <f t="shared" si="485"/>
        <v>0</v>
      </c>
      <c r="DM943" s="189">
        <f t="shared" si="486"/>
        <v>0</v>
      </c>
      <c r="DN943" s="189">
        <f t="shared" si="487"/>
        <v>0</v>
      </c>
      <c r="DO943" s="190">
        <f t="shared" si="488"/>
        <v>0</v>
      </c>
      <c r="DP943" s="210"/>
      <c r="DQ943" s="188">
        <f t="shared" si="489"/>
        <v>0</v>
      </c>
      <c r="DR943" s="189">
        <f t="shared" si="490"/>
        <v>0</v>
      </c>
      <c r="DS943" s="189">
        <f t="shared" si="491"/>
        <v>0</v>
      </c>
      <c r="DT943" s="190">
        <f t="shared" si="492"/>
        <v>0</v>
      </c>
      <c r="DU943" s="210"/>
      <c r="DV943" s="192">
        <f t="shared" si="493"/>
        <v>0</v>
      </c>
      <c r="DW943" s="215">
        <f t="shared" si="494"/>
        <v>0</v>
      </c>
      <c r="DX943" s="216">
        <f t="shared" si="495"/>
        <v>0</v>
      </c>
      <c r="DY943" s="217">
        <f t="shared" si="496"/>
        <v>0</v>
      </c>
      <c r="EA943" s="192">
        <f t="shared" si="497"/>
        <v>0</v>
      </c>
      <c r="EB943" s="215">
        <f t="shared" si="498"/>
        <v>0</v>
      </c>
      <c r="EC943" s="216">
        <f t="shared" si="499"/>
        <v>0</v>
      </c>
      <c r="ED943" s="217">
        <f t="shared" si="500"/>
        <v>0</v>
      </c>
      <c r="EF943" s="192">
        <f t="shared" si="501"/>
        <v>0</v>
      </c>
      <c r="EG943" s="215">
        <f t="shared" si="502"/>
        <v>0</v>
      </c>
      <c r="EH943" s="216">
        <f t="shared" si="503"/>
        <v>0</v>
      </c>
      <c r="EI943" s="217">
        <f t="shared" si="504"/>
        <v>0</v>
      </c>
      <c r="EK943" s="197">
        <f t="shared" si="505"/>
        <v>0</v>
      </c>
      <c r="EL943" s="19" t="str">
        <f t="shared" si="506"/>
        <v/>
      </c>
      <c r="EM943" s="197">
        <f t="shared" si="507"/>
        <v>0</v>
      </c>
      <c r="EN943"/>
      <c r="EO943" s="197">
        <f t="shared" si="508"/>
        <v>0</v>
      </c>
      <c r="EP943" s="19" t="str">
        <f t="shared" si="509"/>
        <v/>
      </c>
      <c r="EQ943" s="197">
        <f t="shared" si="510"/>
        <v>0</v>
      </c>
      <c r="ES943" s="197">
        <f t="shared" si="511"/>
        <v>0</v>
      </c>
      <c r="ET943" s="19" t="str">
        <f t="shared" si="512"/>
        <v/>
      </c>
      <c r="EU943" s="197">
        <f t="shared" si="513"/>
        <v>0</v>
      </c>
    </row>
    <row r="944" spans="1:151" ht="15" customHeight="1" thickBot="1">
      <c r="A944" s="85"/>
      <c r="B944" s="87"/>
      <c r="C944" s="63" t="s">
        <v>110</v>
      </c>
      <c r="D944" s="354" t="str">
        <f t="shared" si="415"/>
        <v/>
      </c>
      <c r="E944" s="355"/>
      <c r="F944" s="355"/>
      <c r="G944" s="355"/>
      <c r="H944" s="355"/>
      <c r="I944" s="355"/>
      <c r="J944" s="355"/>
      <c r="K944" s="355"/>
      <c r="L944" s="356"/>
      <c r="M944" s="2" t="str">
        <f t="shared" si="416"/>
        <v/>
      </c>
      <c r="N944" s="2" t="str">
        <f t="shared" si="417"/>
        <v/>
      </c>
      <c r="O944" s="2" t="str">
        <f t="shared" si="418"/>
        <v/>
      </c>
      <c r="P944" s="2"/>
      <c r="Q944" s="2"/>
      <c r="R944" s="2"/>
      <c r="S944" s="2"/>
      <c r="T944" s="2"/>
      <c r="U944" s="2"/>
      <c r="V944" s="2"/>
      <c r="W944" s="2"/>
      <c r="X944" s="2"/>
      <c r="Y944" s="2"/>
      <c r="Z944" s="2"/>
      <c r="AA944" s="2"/>
      <c r="AB944" s="2"/>
      <c r="AC944" s="2"/>
      <c r="AD944" s="2"/>
      <c r="AG944" s="197">
        <f t="shared" si="419"/>
        <v>54</v>
      </c>
      <c r="AH944" s="210">
        <f t="shared" si="420"/>
        <v>0</v>
      </c>
      <c r="AJ944" s="188">
        <f t="shared" si="421"/>
        <v>0</v>
      </c>
      <c r="AK944" s="189">
        <f t="shared" si="422"/>
        <v>0</v>
      </c>
      <c r="AL944" s="189">
        <f t="shared" si="423"/>
        <v>0</v>
      </c>
      <c r="AM944" s="190">
        <f t="shared" si="424"/>
        <v>0</v>
      </c>
      <c r="AN944" s="210"/>
      <c r="AO944" s="188">
        <f t="shared" si="425"/>
        <v>0</v>
      </c>
      <c r="AP944" s="189">
        <f t="shared" si="426"/>
        <v>0</v>
      </c>
      <c r="AQ944" s="189">
        <f t="shared" si="427"/>
        <v>0</v>
      </c>
      <c r="AR944" s="190">
        <f t="shared" si="428"/>
        <v>0</v>
      </c>
      <c r="AT944" s="188">
        <f t="shared" si="429"/>
        <v>0</v>
      </c>
      <c r="AU944" s="189">
        <f t="shared" si="430"/>
        <v>0</v>
      </c>
      <c r="AV944" s="189">
        <f t="shared" si="431"/>
        <v>0</v>
      </c>
      <c r="AW944" s="190">
        <f t="shared" si="432"/>
        <v>0</v>
      </c>
      <c r="AY944" s="188">
        <f t="shared" si="433"/>
        <v>0</v>
      </c>
      <c r="AZ944" s="189">
        <f t="shared" si="434"/>
        <v>0</v>
      </c>
      <c r="BA944" s="189">
        <f t="shared" si="435"/>
        <v>0</v>
      </c>
      <c r="BB944" s="190">
        <f t="shared" si="436"/>
        <v>0</v>
      </c>
      <c r="BD944" s="188">
        <f t="shared" si="437"/>
        <v>0</v>
      </c>
      <c r="BE944" s="189">
        <f t="shared" si="438"/>
        <v>0</v>
      </c>
      <c r="BF944" s="189">
        <f t="shared" si="439"/>
        <v>0</v>
      </c>
      <c r="BG944" s="190">
        <f t="shared" si="440"/>
        <v>0</v>
      </c>
      <c r="BH944" s="210"/>
      <c r="BI944" s="188">
        <f t="shared" si="441"/>
        <v>0</v>
      </c>
      <c r="BJ944" s="189">
        <f t="shared" si="442"/>
        <v>0</v>
      </c>
      <c r="BK944" s="189">
        <f t="shared" si="443"/>
        <v>0</v>
      </c>
      <c r="BL944" s="190">
        <f t="shared" si="444"/>
        <v>0</v>
      </c>
      <c r="BM944" s="210"/>
      <c r="BN944" s="188">
        <f t="shared" si="445"/>
        <v>0</v>
      </c>
      <c r="BO944" s="189">
        <f t="shared" si="446"/>
        <v>0</v>
      </c>
      <c r="BP944" s="189">
        <f t="shared" si="447"/>
        <v>0</v>
      </c>
      <c r="BQ944" s="190">
        <f t="shared" si="448"/>
        <v>0</v>
      </c>
      <c r="BR944" s="210"/>
      <c r="BS944" s="188">
        <f t="shared" si="449"/>
        <v>0</v>
      </c>
      <c r="BT944" s="189">
        <f t="shared" si="450"/>
        <v>0</v>
      </c>
      <c r="BU944" s="189">
        <f t="shared" si="451"/>
        <v>0</v>
      </c>
      <c r="BV944" s="190">
        <f t="shared" si="452"/>
        <v>0</v>
      </c>
      <c r="BW944" s="210"/>
      <c r="BX944" s="188">
        <f t="shared" si="453"/>
        <v>0</v>
      </c>
      <c r="BY944" s="189">
        <f t="shared" si="454"/>
        <v>0</v>
      </c>
      <c r="BZ944" s="189">
        <f t="shared" si="455"/>
        <v>0</v>
      </c>
      <c r="CA944" s="190">
        <f t="shared" si="456"/>
        <v>0</v>
      </c>
      <c r="CB944" s="210"/>
      <c r="CC944" s="188">
        <f t="shared" si="457"/>
        <v>0</v>
      </c>
      <c r="CD944" s="189">
        <f t="shared" si="458"/>
        <v>0</v>
      </c>
      <c r="CE944" s="189">
        <f t="shared" si="459"/>
        <v>0</v>
      </c>
      <c r="CF944" s="190">
        <f t="shared" si="460"/>
        <v>0</v>
      </c>
      <c r="CG944" s="210"/>
      <c r="CH944" s="188">
        <f t="shared" si="461"/>
        <v>0</v>
      </c>
      <c r="CI944" s="189">
        <f t="shared" si="462"/>
        <v>0</v>
      </c>
      <c r="CJ944" s="189">
        <f t="shared" si="463"/>
        <v>0</v>
      </c>
      <c r="CK944" s="190">
        <f t="shared" si="464"/>
        <v>0</v>
      </c>
      <c r="CL944" s="210"/>
      <c r="CM944" s="188">
        <f t="shared" si="465"/>
        <v>0</v>
      </c>
      <c r="CN944" s="189">
        <f t="shared" si="466"/>
        <v>0</v>
      </c>
      <c r="CO944" s="189">
        <f t="shared" si="467"/>
        <v>0</v>
      </c>
      <c r="CP944" s="190">
        <f t="shared" si="468"/>
        <v>0</v>
      </c>
      <c r="CQ944" s="210"/>
      <c r="CR944" s="188">
        <f t="shared" si="469"/>
        <v>0</v>
      </c>
      <c r="CS944" s="189">
        <f t="shared" si="470"/>
        <v>0</v>
      </c>
      <c r="CT944" s="189">
        <f t="shared" si="471"/>
        <v>0</v>
      </c>
      <c r="CU944" s="190">
        <f t="shared" si="472"/>
        <v>0</v>
      </c>
      <c r="CV944" s="210"/>
      <c r="CW944" s="188">
        <f t="shared" si="473"/>
        <v>0</v>
      </c>
      <c r="CX944" s="189">
        <f t="shared" si="474"/>
        <v>0</v>
      </c>
      <c r="CY944" s="189">
        <f t="shared" si="475"/>
        <v>0</v>
      </c>
      <c r="CZ944" s="190">
        <f t="shared" si="476"/>
        <v>0</v>
      </c>
      <c r="DA944" s="210"/>
      <c r="DB944" s="188">
        <f t="shared" si="477"/>
        <v>0</v>
      </c>
      <c r="DC944" s="189">
        <f t="shared" si="478"/>
        <v>0</v>
      </c>
      <c r="DD944" s="189">
        <f t="shared" si="479"/>
        <v>0</v>
      </c>
      <c r="DE944" s="190">
        <f t="shared" si="480"/>
        <v>0</v>
      </c>
      <c r="DF944" s="210"/>
      <c r="DG944" s="188">
        <f t="shared" si="481"/>
        <v>0</v>
      </c>
      <c r="DH944" s="189">
        <f t="shared" si="482"/>
        <v>0</v>
      </c>
      <c r="DI944" s="189">
        <f t="shared" si="483"/>
        <v>0</v>
      </c>
      <c r="DJ944" s="190">
        <f t="shared" si="484"/>
        <v>0</v>
      </c>
      <c r="DK944" s="210"/>
      <c r="DL944" s="188">
        <f t="shared" si="485"/>
        <v>0</v>
      </c>
      <c r="DM944" s="189">
        <f t="shared" si="486"/>
        <v>0</v>
      </c>
      <c r="DN944" s="189">
        <f t="shared" si="487"/>
        <v>0</v>
      </c>
      <c r="DO944" s="190">
        <f t="shared" si="488"/>
        <v>0</v>
      </c>
      <c r="DP944" s="210"/>
      <c r="DQ944" s="188">
        <f t="shared" si="489"/>
        <v>0</v>
      </c>
      <c r="DR944" s="189">
        <f t="shared" si="490"/>
        <v>0</v>
      </c>
      <c r="DS944" s="189">
        <f t="shared" si="491"/>
        <v>0</v>
      </c>
      <c r="DT944" s="190">
        <f t="shared" si="492"/>
        <v>0</v>
      </c>
      <c r="DU944" s="210"/>
      <c r="DV944" s="192">
        <f t="shared" si="493"/>
        <v>0</v>
      </c>
      <c r="DW944" s="215">
        <f t="shared" si="494"/>
        <v>0</v>
      </c>
      <c r="DX944" s="216">
        <f t="shared" si="495"/>
        <v>0</v>
      </c>
      <c r="DY944" s="217">
        <f t="shared" si="496"/>
        <v>0</v>
      </c>
      <c r="EA944" s="192">
        <f t="shared" si="497"/>
        <v>0</v>
      </c>
      <c r="EB944" s="215">
        <f t="shared" si="498"/>
        <v>0</v>
      </c>
      <c r="EC944" s="216">
        <f t="shared" si="499"/>
        <v>0</v>
      </c>
      <c r="ED944" s="217">
        <f t="shared" si="500"/>
        <v>0</v>
      </c>
      <c r="EF944" s="192">
        <f t="shared" si="501"/>
        <v>0</v>
      </c>
      <c r="EG944" s="215">
        <f t="shared" si="502"/>
        <v>0</v>
      </c>
      <c r="EH944" s="216">
        <f t="shared" si="503"/>
        <v>0</v>
      </c>
      <c r="EI944" s="217">
        <f t="shared" si="504"/>
        <v>0</v>
      </c>
      <c r="EK944" s="197">
        <f t="shared" si="505"/>
        <v>0</v>
      </c>
      <c r="EL944" s="19" t="str">
        <f t="shared" si="506"/>
        <v/>
      </c>
      <c r="EM944" s="197">
        <f t="shared" si="507"/>
        <v>0</v>
      </c>
      <c r="EN944"/>
      <c r="EO944" s="197">
        <f t="shared" si="508"/>
        <v>0</v>
      </c>
      <c r="EP944" s="19" t="str">
        <f t="shared" si="509"/>
        <v/>
      </c>
      <c r="EQ944" s="197">
        <f t="shared" si="510"/>
        <v>0</v>
      </c>
      <c r="ES944" s="197">
        <f t="shared" si="511"/>
        <v>0</v>
      </c>
      <c r="ET944" s="19" t="str">
        <f t="shared" si="512"/>
        <v/>
      </c>
      <c r="EU944" s="197">
        <f t="shared" si="513"/>
        <v>0</v>
      </c>
    </row>
    <row r="945" spans="1:151" ht="15" customHeight="1" thickBot="1">
      <c r="A945" s="85"/>
      <c r="B945" s="87"/>
      <c r="C945" s="63" t="s">
        <v>111</v>
      </c>
      <c r="D945" s="354" t="str">
        <f t="shared" si="415"/>
        <v/>
      </c>
      <c r="E945" s="355"/>
      <c r="F945" s="355"/>
      <c r="G945" s="355"/>
      <c r="H945" s="355"/>
      <c r="I945" s="355"/>
      <c r="J945" s="355"/>
      <c r="K945" s="355"/>
      <c r="L945" s="356"/>
      <c r="M945" s="2" t="str">
        <f t="shared" si="416"/>
        <v/>
      </c>
      <c r="N945" s="2" t="str">
        <f t="shared" si="417"/>
        <v/>
      </c>
      <c r="O945" s="2" t="str">
        <f t="shared" si="418"/>
        <v/>
      </c>
      <c r="P945" s="2"/>
      <c r="Q945" s="2"/>
      <c r="R945" s="2"/>
      <c r="S945" s="2"/>
      <c r="T945" s="2"/>
      <c r="U945" s="2"/>
      <c r="V945" s="2"/>
      <c r="W945" s="2"/>
      <c r="X945" s="2"/>
      <c r="Y945" s="2"/>
      <c r="Z945" s="2"/>
      <c r="AA945" s="2"/>
      <c r="AB945" s="2"/>
      <c r="AC945" s="2"/>
      <c r="AD945" s="2"/>
      <c r="AG945" s="197">
        <f t="shared" si="419"/>
        <v>54</v>
      </c>
      <c r="AH945" s="210">
        <f t="shared" si="420"/>
        <v>0</v>
      </c>
      <c r="AJ945" s="188">
        <f t="shared" si="421"/>
        <v>0</v>
      </c>
      <c r="AK945" s="189">
        <f t="shared" si="422"/>
        <v>0</v>
      </c>
      <c r="AL945" s="189">
        <f t="shared" si="423"/>
        <v>0</v>
      </c>
      <c r="AM945" s="190">
        <f t="shared" si="424"/>
        <v>0</v>
      </c>
      <c r="AN945" s="210"/>
      <c r="AO945" s="188">
        <f t="shared" si="425"/>
        <v>0</v>
      </c>
      <c r="AP945" s="189">
        <f t="shared" si="426"/>
        <v>0</v>
      </c>
      <c r="AQ945" s="189">
        <f t="shared" si="427"/>
        <v>0</v>
      </c>
      <c r="AR945" s="190">
        <f t="shared" si="428"/>
        <v>0</v>
      </c>
      <c r="AT945" s="188">
        <f t="shared" si="429"/>
        <v>0</v>
      </c>
      <c r="AU945" s="189">
        <f t="shared" si="430"/>
        <v>0</v>
      </c>
      <c r="AV945" s="189">
        <f t="shared" si="431"/>
        <v>0</v>
      </c>
      <c r="AW945" s="190">
        <f t="shared" si="432"/>
        <v>0</v>
      </c>
      <c r="AY945" s="188">
        <f t="shared" si="433"/>
        <v>0</v>
      </c>
      <c r="AZ945" s="189">
        <f t="shared" si="434"/>
        <v>0</v>
      </c>
      <c r="BA945" s="189">
        <f t="shared" si="435"/>
        <v>0</v>
      </c>
      <c r="BB945" s="190">
        <f t="shared" si="436"/>
        <v>0</v>
      </c>
      <c r="BD945" s="188">
        <f t="shared" si="437"/>
        <v>0</v>
      </c>
      <c r="BE945" s="189">
        <f t="shared" si="438"/>
        <v>0</v>
      </c>
      <c r="BF945" s="189">
        <f t="shared" si="439"/>
        <v>0</v>
      </c>
      <c r="BG945" s="190">
        <f t="shared" si="440"/>
        <v>0</v>
      </c>
      <c r="BH945" s="210"/>
      <c r="BI945" s="188">
        <f t="shared" si="441"/>
        <v>0</v>
      </c>
      <c r="BJ945" s="189">
        <f t="shared" si="442"/>
        <v>0</v>
      </c>
      <c r="BK945" s="189">
        <f t="shared" si="443"/>
        <v>0</v>
      </c>
      <c r="BL945" s="190">
        <f t="shared" si="444"/>
        <v>0</v>
      </c>
      <c r="BM945" s="210"/>
      <c r="BN945" s="188">
        <f t="shared" si="445"/>
        <v>0</v>
      </c>
      <c r="BO945" s="189">
        <f t="shared" si="446"/>
        <v>0</v>
      </c>
      <c r="BP945" s="189">
        <f t="shared" si="447"/>
        <v>0</v>
      </c>
      <c r="BQ945" s="190">
        <f t="shared" si="448"/>
        <v>0</v>
      </c>
      <c r="BR945" s="210"/>
      <c r="BS945" s="188">
        <f t="shared" si="449"/>
        <v>0</v>
      </c>
      <c r="BT945" s="189">
        <f t="shared" si="450"/>
        <v>0</v>
      </c>
      <c r="BU945" s="189">
        <f t="shared" si="451"/>
        <v>0</v>
      </c>
      <c r="BV945" s="190">
        <f t="shared" si="452"/>
        <v>0</v>
      </c>
      <c r="BW945" s="210"/>
      <c r="BX945" s="188">
        <f t="shared" si="453"/>
        <v>0</v>
      </c>
      <c r="BY945" s="189">
        <f t="shared" si="454"/>
        <v>0</v>
      </c>
      <c r="BZ945" s="189">
        <f t="shared" si="455"/>
        <v>0</v>
      </c>
      <c r="CA945" s="190">
        <f t="shared" si="456"/>
        <v>0</v>
      </c>
      <c r="CB945" s="210"/>
      <c r="CC945" s="188">
        <f t="shared" si="457"/>
        <v>0</v>
      </c>
      <c r="CD945" s="189">
        <f t="shared" si="458"/>
        <v>0</v>
      </c>
      <c r="CE945" s="189">
        <f t="shared" si="459"/>
        <v>0</v>
      </c>
      <c r="CF945" s="190">
        <f t="shared" si="460"/>
        <v>0</v>
      </c>
      <c r="CG945" s="210"/>
      <c r="CH945" s="188">
        <f t="shared" si="461"/>
        <v>0</v>
      </c>
      <c r="CI945" s="189">
        <f t="shared" si="462"/>
        <v>0</v>
      </c>
      <c r="CJ945" s="189">
        <f t="shared" si="463"/>
        <v>0</v>
      </c>
      <c r="CK945" s="190">
        <f t="shared" si="464"/>
        <v>0</v>
      </c>
      <c r="CL945" s="210"/>
      <c r="CM945" s="188">
        <f t="shared" si="465"/>
        <v>0</v>
      </c>
      <c r="CN945" s="189">
        <f t="shared" si="466"/>
        <v>0</v>
      </c>
      <c r="CO945" s="189">
        <f t="shared" si="467"/>
        <v>0</v>
      </c>
      <c r="CP945" s="190">
        <f t="shared" si="468"/>
        <v>0</v>
      </c>
      <c r="CQ945" s="210"/>
      <c r="CR945" s="188">
        <f t="shared" si="469"/>
        <v>0</v>
      </c>
      <c r="CS945" s="189">
        <f t="shared" si="470"/>
        <v>0</v>
      </c>
      <c r="CT945" s="189">
        <f t="shared" si="471"/>
        <v>0</v>
      </c>
      <c r="CU945" s="190">
        <f t="shared" si="472"/>
        <v>0</v>
      </c>
      <c r="CV945" s="210"/>
      <c r="CW945" s="188">
        <f t="shared" si="473"/>
        <v>0</v>
      </c>
      <c r="CX945" s="189">
        <f t="shared" si="474"/>
        <v>0</v>
      </c>
      <c r="CY945" s="189">
        <f t="shared" si="475"/>
        <v>0</v>
      </c>
      <c r="CZ945" s="190">
        <f t="shared" si="476"/>
        <v>0</v>
      </c>
      <c r="DA945" s="210"/>
      <c r="DB945" s="188">
        <f t="shared" si="477"/>
        <v>0</v>
      </c>
      <c r="DC945" s="189">
        <f t="shared" si="478"/>
        <v>0</v>
      </c>
      <c r="DD945" s="189">
        <f t="shared" si="479"/>
        <v>0</v>
      </c>
      <c r="DE945" s="190">
        <f t="shared" si="480"/>
        <v>0</v>
      </c>
      <c r="DF945" s="210"/>
      <c r="DG945" s="188">
        <f t="shared" si="481"/>
        <v>0</v>
      </c>
      <c r="DH945" s="189">
        <f t="shared" si="482"/>
        <v>0</v>
      </c>
      <c r="DI945" s="189">
        <f t="shared" si="483"/>
        <v>0</v>
      </c>
      <c r="DJ945" s="190">
        <f t="shared" si="484"/>
        <v>0</v>
      </c>
      <c r="DK945" s="210"/>
      <c r="DL945" s="188">
        <f t="shared" si="485"/>
        <v>0</v>
      </c>
      <c r="DM945" s="189">
        <f t="shared" si="486"/>
        <v>0</v>
      </c>
      <c r="DN945" s="189">
        <f t="shared" si="487"/>
        <v>0</v>
      </c>
      <c r="DO945" s="190">
        <f t="shared" si="488"/>
        <v>0</v>
      </c>
      <c r="DP945" s="210"/>
      <c r="DQ945" s="188">
        <f t="shared" si="489"/>
        <v>0</v>
      </c>
      <c r="DR945" s="189">
        <f t="shared" si="490"/>
        <v>0</v>
      </c>
      <c r="DS945" s="189">
        <f t="shared" si="491"/>
        <v>0</v>
      </c>
      <c r="DT945" s="190">
        <f t="shared" si="492"/>
        <v>0</v>
      </c>
      <c r="DU945" s="210"/>
      <c r="DV945" s="192">
        <f t="shared" si="493"/>
        <v>0</v>
      </c>
      <c r="DW945" s="215">
        <f t="shared" si="494"/>
        <v>0</v>
      </c>
      <c r="DX945" s="216">
        <f t="shared" si="495"/>
        <v>0</v>
      </c>
      <c r="DY945" s="217">
        <f t="shared" si="496"/>
        <v>0</v>
      </c>
      <c r="EA945" s="192">
        <f t="shared" si="497"/>
        <v>0</v>
      </c>
      <c r="EB945" s="215">
        <f t="shared" si="498"/>
        <v>0</v>
      </c>
      <c r="EC945" s="216">
        <f t="shared" si="499"/>
        <v>0</v>
      </c>
      <c r="ED945" s="217">
        <f t="shared" si="500"/>
        <v>0</v>
      </c>
      <c r="EF945" s="192">
        <f t="shared" si="501"/>
        <v>0</v>
      </c>
      <c r="EG945" s="215">
        <f t="shared" si="502"/>
        <v>0</v>
      </c>
      <c r="EH945" s="216">
        <f t="shared" si="503"/>
        <v>0</v>
      </c>
      <c r="EI945" s="217">
        <f t="shared" si="504"/>
        <v>0</v>
      </c>
      <c r="EK945" s="197">
        <f t="shared" si="505"/>
        <v>0</v>
      </c>
      <c r="EL945" s="19" t="str">
        <f t="shared" si="506"/>
        <v/>
      </c>
      <c r="EM945" s="197">
        <f t="shared" si="507"/>
        <v>0</v>
      </c>
      <c r="EN945"/>
      <c r="EO945" s="197">
        <f t="shared" si="508"/>
        <v>0</v>
      </c>
      <c r="EP945" s="19" t="str">
        <f t="shared" si="509"/>
        <v/>
      </c>
      <c r="EQ945" s="197">
        <f t="shared" si="510"/>
        <v>0</v>
      </c>
      <c r="ES945" s="197">
        <f t="shared" si="511"/>
        <v>0</v>
      </c>
      <c r="ET945" s="19" t="str">
        <f t="shared" si="512"/>
        <v/>
      </c>
      <c r="EU945" s="197">
        <f t="shared" si="513"/>
        <v>0</v>
      </c>
    </row>
    <row r="946" spans="1:151" ht="15" customHeight="1" thickBot="1">
      <c r="A946" s="85"/>
      <c r="B946" s="87"/>
      <c r="C946" s="63" t="s">
        <v>112</v>
      </c>
      <c r="D946" s="354" t="str">
        <f t="shared" si="415"/>
        <v/>
      </c>
      <c r="E946" s="355"/>
      <c r="F946" s="355"/>
      <c r="G946" s="355"/>
      <c r="H946" s="355"/>
      <c r="I946" s="355"/>
      <c r="J946" s="355"/>
      <c r="K946" s="355"/>
      <c r="L946" s="356"/>
      <c r="M946" s="2" t="str">
        <f t="shared" si="416"/>
        <v/>
      </c>
      <c r="N946" s="2" t="str">
        <f t="shared" si="417"/>
        <v/>
      </c>
      <c r="O946" s="2" t="str">
        <f t="shared" si="418"/>
        <v/>
      </c>
      <c r="P946" s="2"/>
      <c r="Q946" s="2"/>
      <c r="R946" s="2"/>
      <c r="S946" s="2"/>
      <c r="T946" s="2"/>
      <c r="U946" s="2"/>
      <c r="V946" s="2"/>
      <c r="W946" s="2"/>
      <c r="X946" s="2"/>
      <c r="Y946" s="2"/>
      <c r="Z946" s="2"/>
      <c r="AA946" s="2"/>
      <c r="AB946" s="2"/>
      <c r="AC946" s="2"/>
      <c r="AD946" s="2"/>
      <c r="AG946" s="197">
        <f t="shared" si="419"/>
        <v>54</v>
      </c>
      <c r="AH946" s="210">
        <f t="shared" si="420"/>
        <v>0</v>
      </c>
      <c r="AJ946" s="188">
        <f t="shared" si="421"/>
        <v>0</v>
      </c>
      <c r="AK946" s="189">
        <f t="shared" si="422"/>
        <v>0</v>
      </c>
      <c r="AL946" s="189">
        <f t="shared" si="423"/>
        <v>0</v>
      </c>
      <c r="AM946" s="190">
        <f t="shared" si="424"/>
        <v>0</v>
      </c>
      <c r="AN946" s="210"/>
      <c r="AO946" s="188">
        <f t="shared" si="425"/>
        <v>0</v>
      </c>
      <c r="AP946" s="189">
        <f t="shared" si="426"/>
        <v>0</v>
      </c>
      <c r="AQ946" s="189">
        <f t="shared" si="427"/>
        <v>0</v>
      </c>
      <c r="AR946" s="190">
        <f t="shared" si="428"/>
        <v>0</v>
      </c>
      <c r="AT946" s="188">
        <f t="shared" si="429"/>
        <v>0</v>
      </c>
      <c r="AU946" s="189">
        <f t="shared" si="430"/>
        <v>0</v>
      </c>
      <c r="AV946" s="189">
        <f t="shared" si="431"/>
        <v>0</v>
      </c>
      <c r="AW946" s="190">
        <f t="shared" si="432"/>
        <v>0</v>
      </c>
      <c r="AY946" s="188">
        <f t="shared" si="433"/>
        <v>0</v>
      </c>
      <c r="AZ946" s="189">
        <f t="shared" si="434"/>
        <v>0</v>
      </c>
      <c r="BA946" s="189">
        <f t="shared" si="435"/>
        <v>0</v>
      </c>
      <c r="BB946" s="190">
        <f t="shared" si="436"/>
        <v>0</v>
      </c>
      <c r="BD946" s="188">
        <f t="shared" si="437"/>
        <v>0</v>
      </c>
      <c r="BE946" s="189">
        <f t="shared" si="438"/>
        <v>0</v>
      </c>
      <c r="BF946" s="189">
        <f t="shared" si="439"/>
        <v>0</v>
      </c>
      <c r="BG946" s="190">
        <f t="shared" si="440"/>
        <v>0</v>
      </c>
      <c r="BH946" s="210"/>
      <c r="BI946" s="188">
        <f t="shared" si="441"/>
        <v>0</v>
      </c>
      <c r="BJ946" s="189">
        <f t="shared" si="442"/>
        <v>0</v>
      </c>
      <c r="BK946" s="189">
        <f t="shared" si="443"/>
        <v>0</v>
      </c>
      <c r="BL946" s="190">
        <f t="shared" si="444"/>
        <v>0</v>
      </c>
      <c r="BM946" s="210"/>
      <c r="BN946" s="188">
        <f t="shared" si="445"/>
        <v>0</v>
      </c>
      <c r="BO946" s="189">
        <f t="shared" si="446"/>
        <v>0</v>
      </c>
      <c r="BP946" s="189">
        <f t="shared" si="447"/>
        <v>0</v>
      </c>
      <c r="BQ946" s="190">
        <f t="shared" si="448"/>
        <v>0</v>
      </c>
      <c r="BR946" s="210"/>
      <c r="BS946" s="188">
        <f t="shared" si="449"/>
        <v>0</v>
      </c>
      <c r="BT946" s="189">
        <f t="shared" si="450"/>
        <v>0</v>
      </c>
      <c r="BU946" s="189">
        <f t="shared" si="451"/>
        <v>0</v>
      </c>
      <c r="BV946" s="190">
        <f t="shared" si="452"/>
        <v>0</v>
      </c>
      <c r="BW946" s="210"/>
      <c r="BX946" s="188">
        <f t="shared" si="453"/>
        <v>0</v>
      </c>
      <c r="BY946" s="189">
        <f t="shared" si="454"/>
        <v>0</v>
      </c>
      <c r="BZ946" s="189">
        <f t="shared" si="455"/>
        <v>0</v>
      </c>
      <c r="CA946" s="190">
        <f t="shared" si="456"/>
        <v>0</v>
      </c>
      <c r="CB946" s="210"/>
      <c r="CC946" s="188">
        <f t="shared" si="457"/>
        <v>0</v>
      </c>
      <c r="CD946" s="189">
        <f t="shared" si="458"/>
        <v>0</v>
      </c>
      <c r="CE946" s="189">
        <f t="shared" si="459"/>
        <v>0</v>
      </c>
      <c r="CF946" s="190">
        <f t="shared" si="460"/>
        <v>0</v>
      </c>
      <c r="CG946" s="210"/>
      <c r="CH946" s="188">
        <f t="shared" si="461"/>
        <v>0</v>
      </c>
      <c r="CI946" s="189">
        <f t="shared" si="462"/>
        <v>0</v>
      </c>
      <c r="CJ946" s="189">
        <f t="shared" si="463"/>
        <v>0</v>
      </c>
      <c r="CK946" s="190">
        <f t="shared" si="464"/>
        <v>0</v>
      </c>
      <c r="CL946" s="210"/>
      <c r="CM946" s="188">
        <f t="shared" si="465"/>
        <v>0</v>
      </c>
      <c r="CN946" s="189">
        <f t="shared" si="466"/>
        <v>0</v>
      </c>
      <c r="CO946" s="189">
        <f t="shared" si="467"/>
        <v>0</v>
      </c>
      <c r="CP946" s="190">
        <f t="shared" si="468"/>
        <v>0</v>
      </c>
      <c r="CQ946" s="210"/>
      <c r="CR946" s="188">
        <f t="shared" si="469"/>
        <v>0</v>
      </c>
      <c r="CS946" s="189">
        <f t="shared" si="470"/>
        <v>0</v>
      </c>
      <c r="CT946" s="189">
        <f t="shared" si="471"/>
        <v>0</v>
      </c>
      <c r="CU946" s="190">
        <f t="shared" si="472"/>
        <v>0</v>
      </c>
      <c r="CV946" s="210"/>
      <c r="CW946" s="188">
        <f t="shared" si="473"/>
        <v>0</v>
      </c>
      <c r="CX946" s="189">
        <f t="shared" si="474"/>
        <v>0</v>
      </c>
      <c r="CY946" s="189">
        <f t="shared" si="475"/>
        <v>0</v>
      </c>
      <c r="CZ946" s="190">
        <f t="shared" si="476"/>
        <v>0</v>
      </c>
      <c r="DA946" s="210"/>
      <c r="DB946" s="188">
        <f t="shared" si="477"/>
        <v>0</v>
      </c>
      <c r="DC946" s="189">
        <f t="shared" si="478"/>
        <v>0</v>
      </c>
      <c r="DD946" s="189">
        <f t="shared" si="479"/>
        <v>0</v>
      </c>
      <c r="DE946" s="190">
        <f t="shared" si="480"/>
        <v>0</v>
      </c>
      <c r="DF946" s="210"/>
      <c r="DG946" s="188">
        <f t="shared" si="481"/>
        <v>0</v>
      </c>
      <c r="DH946" s="189">
        <f t="shared" si="482"/>
        <v>0</v>
      </c>
      <c r="DI946" s="189">
        <f t="shared" si="483"/>
        <v>0</v>
      </c>
      <c r="DJ946" s="190">
        <f t="shared" si="484"/>
        <v>0</v>
      </c>
      <c r="DK946" s="210"/>
      <c r="DL946" s="188">
        <f t="shared" si="485"/>
        <v>0</v>
      </c>
      <c r="DM946" s="189">
        <f t="shared" si="486"/>
        <v>0</v>
      </c>
      <c r="DN946" s="189">
        <f t="shared" si="487"/>
        <v>0</v>
      </c>
      <c r="DO946" s="190">
        <f t="shared" si="488"/>
        <v>0</v>
      </c>
      <c r="DP946" s="210"/>
      <c r="DQ946" s="188">
        <f t="shared" si="489"/>
        <v>0</v>
      </c>
      <c r="DR946" s="189">
        <f t="shared" si="490"/>
        <v>0</v>
      </c>
      <c r="DS946" s="189">
        <f t="shared" si="491"/>
        <v>0</v>
      </c>
      <c r="DT946" s="190">
        <f t="shared" si="492"/>
        <v>0</v>
      </c>
      <c r="DU946" s="210"/>
      <c r="DV946" s="192">
        <f t="shared" si="493"/>
        <v>0</v>
      </c>
      <c r="DW946" s="215">
        <f t="shared" si="494"/>
        <v>0</v>
      </c>
      <c r="DX946" s="216">
        <f t="shared" si="495"/>
        <v>0</v>
      </c>
      <c r="DY946" s="217">
        <f t="shared" si="496"/>
        <v>0</v>
      </c>
      <c r="EA946" s="192">
        <f t="shared" si="497"/>
        <v>0</v>
      </c>
      <c r="EB946" s="215">
        <f t="shared" si="498"/>
        <v>0</v>
      </c>
      <c r="EC946" s="216">
        <f t="shared" si="499"/>
        <v>0</v>
      </c>
      <c r="ED946" s="217">
        <f t="shared" si="500"/>
        <v>0</v>
      </c>
      <c r="EF946" s="192">
        <f t="shared" si="501"/>
        <v>0</v>
      </c>
      <c r="EG946" s="215">
        <f t="shared" si="502"/>
        <v>0</v>
      </c>
      <c r="EH946" s="216">
        <f t="shared" si="503"/>
        <v>0</v>
      </c>
      <c r="EI946" s="217">
        <f t="shared" si="504"/>
        <v>0</v>
      </c>
      <c r="EK946" s="197">
        <f t="shared" si="505"/>
        <v>0</v>
      </c>
      <c r="EL946" s="19" t="str">
        <f t="shared" si="506"/>
        <v/>
      </c>
      <c r="EM946" s="197">
        <f t="shared" si="507"/>
        <v>0</v>
      </c>
      <c r="EN946"/>
      <c r="EO946" s="197">
        <f t="shared" si="508"/>
        <v>0</v>
      </c>
      <c r="EP946" s="19" t="str">
        <f t="shared" si="509"/>
        <v/>
      </c>
      <c r="EQ946" s="197">
        <f t="shared" si="510"/>
        <v>0</v>
      </c>
      <c r="ES946" s="197">
        <f t="shared" si="511"/>
        <v>0</v>
      </c>
      <c r="ET946" s="19" t="str">
        <f t="shared" si="512"/>
        <v/>
      </c>
      <c r="EU946" s="197">
        <f t="shared" si="513"/>
        <v>0</v>
      </c>
    </row>
    <row r="947" spans="1:151" ht="15" customHeight="1" thickBot="1">
      <c r="A947" s="85"/>
      <c r="B947" s="87"/>
      <c r="C947" s="63" t="s">
        <v>113</v>
      </c>
      <c r="D947" s="354" t="str">
        <f t="shared" si="415"/>
        <v/>
      </c>
      <c r="E947" s="355"/>
      <c r="F947" s="355"/>
      <c r="G947" s="355"/>
      <c r="H947" s="355"/>
      <c r="I947" s="355"/>
      <c r="J947" s="355"/>
      <c r="K947" s="355"/>
      <c r="L947" s="356"/>
      <c r="M947" s="2" t="str">
        <f t="shared" si="416"/>
        <v/>
      </c>
      <c r="N947" s="2" t="str">
        <f t="shared" si="417"/>
        <v/>
      </c>
      <c r="O947" s="2" t="str">
        <f t="shared" si="418"/>
        <v/>
      </c>
      <c r="P947" s="2"/>
      <c r="Q947" s="2"/>
      <c r="R947" s="2"/>
      <c r="S947" s="2"/>
      <c r="T947" s="2"/>
      <c r="U947" s="2"/>
      <c r="V947" s="2"/>
      <c r="W947" s="2"/>
      <c r="X947" s="2"/>
      <c r="Y947" s="2"/>
      <c r="Z947" s="2"/>
      <c r="AA947" s="2"/>
      <c r="AB947" s="2"/>
      <c r="AC947" s="2"/>
      <c r="AD947" s="2"/>
      <c r="AG947" s="197">
        <f t="shared" si="419"/>
        <v>54</v>
      </c>
      <c r="AH947" s="210">
        <f t="shared" si="420"/>
        <v>0</v>
      </c>
      <c r="AJ947" s="188">
        <f t="shared" si="421"/>
        <v>0</v>
      </c>
      <c r="AK947" s="189">
        <f t="shared" si="422"/>
        <v>0</v>
      </c>
      <c r="AL947" s="189">
        <f t="shared" si="423"/>
        <v>0</v>
      </c>
      <c r="AM947" s="190">
        <f t="shared" si="424"/>
        <v>0</v>
      </c>
      <c r="AN947" s="210"/>
      <c r="AO947" s="188">
        <f t="shared" si="425"/>
        <v>0</v>
      </c>
      <c r="AP947" s="189">
        <f t="shared" si="426"/>
        <v>0</v>
      </c>
      <c r="AQ947" s="189">
        <f t="shared" si="427"/>
        <v>0</v>
      </c>
      <c r="AR947" s="190">
        <f t="shared" si="428"/>
        <v>0</v>
      </c>
      <c r="AT947" s="188">
        <f t="shared" si="429"/>
        <v>0</v>
      </c>
      <c r="AU947" s="189">
        <f t="shared" si="430"/>
        <v>0</v>
      </c>
      <c r="AV947" s="189">
        <f t="shared" si="431"/>
        <v>0</v>
      </c>
      <c r="AW947" s="190">
        <f t="shared" si="432"/>
        <v>0</v>
      </c>
      <c r="AY947" s="188">
        <f t="shared" si="433"/>
        <v>0</v>
      </c>
      <c r="AZ947" s="189">
        <f t="shared" si="434"/>
        <v>0</v>
      </c>
      <c r="BA947" s="189">
        <f t="shared" si="435"/>
        <v>0</v>
      </c>
      <c r="BB947" s="190">
        <f t="shared" si="436"/>
        <v>0</v>
      </c>
      <c r="BD947" s="188">
        <f t="shared" si="437"/>
        <v>0</v>
      </c>
      <c r="BE947" s="189">
        <f t="shared" si="438"/>
        <v>0</v>
      </c>
      <c r="BF947" s="189">
        <f t="shared" si="439"/>
        <v>0</v>
      </c>
      <c r="BG947" s="190">
        <f t="shared" si="440"/>
        <v>0</v>
      </c>
      <c r="BH947" s="210"/>
      <c r="BI947" s="188">
        <f t="shared" si="441"/>
        <v>0</v>
      </c>
      <c r="BJ947" s="189">
        <f t="shared" si="442"/>
        <v>0</v>
      </c>
      <c r="BK947" s="189">
        <f t="shared" si="443"/>
        <v>0</v>
      </c>
      <c r="BL947" s="190">
        <f t="shared" si="444"/>
        <v>0</v>
      </c>
      <c r="BM947" s="210"/>
      <c r="BN947" s="188">
        <f t="shared" si="445"/>
        <v>0</v>
      </c>
      <c r="BO947" s="189">
        <f t="shared" si="446"/>
        <v>0</v>
      </c>
      <c r="BP947" s="189">
        <f t="shared" si="447"/>
        <v>0</v>
      </c>
      <c r="BQ947" s="190">
        <f t="shared" si="448"/>
        <v>0</v>
      </c>
      <c r="BR947" s="210"/>
      <c r="BS947" s="188">
        <f t="shared" si="449"/>
        <v>0</v>
      </c>
      <c r="BT947" s="189">
        <f t="shared" si="450"/>
        <v>0</v>
      </c>
      <c r="BU947" s="189">
        <f t="shared" si="451"/>
        <v>0</v>
      </c>
      <c r="BV947" s="190">
        <f t="shared" si="452"/>
        <v>0</v>
      </c>
      <c r="BW947" s="210"/>
      <c r="BX947" s="188">
        <f t="shared" si="453"/>
        <v>0</v>
      </c>
      <c r="BY947" s="189">
        <f t="shared" si="454"/>
        <v>0</v>
      </c>
      <c r="BZ947" s="189">
        <f t="shared" si="455"/>
        <v>0</v>
      </c>
      <c r="CA947" s="190">
        <f t="shared" si="456"/>
        <v>0</v>
      </c>
      <c r="CB947" s="210"/>
      <c r="CC947" s="188">
        <f t="shared" si="457"/>
        <v>0</v>
      </c>
      <c r="CD947" s="189">
        <f t="shared" si="458"/>
        <v>0</v>
      </c>
      <c r="CE947" s="189">
        <f t="shared" si="459"/>
        <v>0</v>
      </c>
      <c r="CF947" s="190">
        <f t="shared" si="460"/>
        <v>0</v>
      </c>
      <c r="CG947" s="210"/>
      <c r="CH947" s="188">
        <f t="shared" si="461"/>
        <v>0</v>
      </c>
      <c r="CI947" s="189">
        <f t="shared" si="462"/>
        <v>0</v>
      </c>
      <c r="CJ947" s="189">
        <f t="shared" si="463"/>
        <v>0</v>
      </c>
      <c r="CK947" s="190">
        <f t="shared" si="464"/>
        <v>0</v>
      </c>
      <c r="CL947" s="210"/>
      <c r="CM947" s="188">
        <f t="shared" si="465"/>
        <v>0</v>
      </c>
      <c r="CN947" s="189">
        <f t="shared" si="466"/>
        <v>0</v>
      </c>
      <c r="CO947" s="189">
        <f t="shared" si="467"/>
        <v>0</v>
      </c>
      <c r="CP947" s="190">
        <f t="shared" si="468"/>
        <v>0</v>
      </c>
      <c r="CQ947" s="210"/>
      <c r="CR947" s="188">
        <f t="shared" si="469"/>
        <v>0</v>
      </c>
      <c r="CS947" s="189">
        <f t="shared" si="470"/>
        <v>0</v>
      </c>
      <c r="CT947" s="189">
        <f t="shared" si="471"/>
        <v>0</v>
      </c>
      <c r="CU947" s="190">
        <f t="shared" si="472"/>
        <v>0</v>
      </c>
      <c r="CV947" s="210"/>
      <c r="CW947" s="188">
        <f t="shared" si="473"/>
        <v>0</v>
      </c>
      <c r="CX947" s="189">
        <f t="shared" si="474"/>
        <v>0</v>
      </c>
      <c r="CY947" s="189">
        <f t="shared" si="475"/>
        <v>0</v>
      </c>
      <c r="CZ947" s="190">
        <f t="shared" si="476"/>
        <v>0</v>
      </c>
      <c r="DA947" s="210"/>
      <c r="DB947" s="188">
        <f t="shared" si="477"/>
        <v>0</v>
      </c>
      <c r="DC947" s="189">
        <f t="shared" si="478"/>
        <v>0</v>
      </c>
      <c r="DD947" s="189">
        <f t="shared" si="479"/>
        <v>0</v>
      </c>
      <c r="DE947" s="190">
        <f t="shared" si="480"/>
        <v>0</v>
      </c>
      <c r="DF947" s="210"/>
      <c r="DG947" s="188">
        <f t="shared" si="481"/>
        <v>0</v>
      </c>
      <c r="DH947" s="189">
        <f t="shared" si="482"/>
        <v>0</v>
      </c>
      <c r="DI947" s="189">
        <f t="shared" si="483"/>
        <v>0</v>
      </c>
      <c r="DJ947" s="190">
        <f t="shared" si="484"/>
        <v>0</v>
      </c>
      <c r="DK947" s="210"/>
      <c r="DL947" s="188">
        <f t="shared" si="485"/>
        <v>0</v>
      </c>
      <c r="DM947" s="189">
        <f t="shared" si="486"/>
        <v>0</v>
      </c>
      <c r="DN947" s="189">
        <f t="shared" si="487"/>
        <v>0</v>
      </c>
      <c r="DO947" s="190">
        <f t="shared" si="488"/>
        <v>0</v>
      </c>
      <c r="DP947" s="210"/>
      <c r="DQ947" s="188">
        <f t="shared" si="489"/>
        <v>0</v>
      </c>
      <c r="DR947" s="189">
        <f t="shared" si="490"/>
        <v>0</v>
      </c>
      <c r="DS947" s="189">
        <f t="shared" si="491"/>
        <v>0</v>
      </c>
      <c r="DT947" s="190">
        <f t="shared" si="492"/>
        <v>0</v>
      </c>
      <c r="DU947" s="210"/>
      <c r="DV947" s="192">
        <f t="shared" si="493"/>
        <v>0</v>
      </c>
      <c r="DW947" s="215">
        <f t="shared" si="494"/>
        <v>0</v>
      </c>
      <c r="DX947" s="216">
        <f t="shared" si="495"/>
        <v>0</v>
      </c>
      <c r="DY947" s="217">
        <f t="shared" si="496"/>
        <v>0</v>
      </c>
      <c r="EA947" s="192">
        <f t="shared" si="497"/>
        <v>0</v>
      </c>
      <c r="EB947" s="215">
        <f t="shared" si="498"/>
        <v>0</v>
      </c>
      <c r="EC947" s="216">
        <f t="shared" si="499"/>
        <v>0</v>
      </c>
      <c r="ED947" s="217">
        <f t="shared" si="500"/>
        <v>0</v>
      </c>
      <c r="EF947" s="192">
        <f t="shared" si="501"/>
        <v>0</v>
      </c>
      <c r="EG947" s="215">
        <f t="shared" si="502"/>
        <v>0</v>
      </c>
      <c r="EH947" s="216">
        <f t="shared" si="503"/>
        <v>0</v>
      </c>
      <c r="EI947" s="217">
        <f t="shared" si="504"/>
        <v>0</v>
      </c>
      <c r="EK947" s="197">
        <f t="shared" si="505"/>
        <v>0</v>
      </c>
      <c r="EL947" s="19" t="str">
        <f t="shared" si="506"/>
        <v/>
      </c>
      <c r="EM947" s="197">
        <f t="shared" si="507"/>
        <v>0</v>
      </c>
      <c r="EN947"/>
      <c r="EO947" s="197">
        <f t="shared" si="508"/>
        <v>0</v>
      </c>
      <c r="EP947" s="19" t="str">
        <f t="shared" si="509"/>
        <v/>
      </c>
      <c r="EQ947" s="197">
        <f t="shared" si="510"/>
        <v>0</v>
      </c>
      <c r="ES947" s="197">
        <f t="shared" si="511"/>
        <v>0</v>
      </c>
      <c r="ET947" s="19" t="str">
        <f t="shared" si="512"/>
        <v/>
      </c>
      <c r="EU947" s="197">
        <f t="shared" si="513"/>
        <v>0</v>
      </c>
    </row>
    <row r="948" spans="1:151" ht="15" customHeight="1" thickBot="1">
      <c r="A948" s="85"/>
      <c r="B948" s="87"/>
      <c r="C948" s="63" t="s">
        <v>114</v>
      </c>
      <c r="D948" s="354" t="str">
        <f t="shared" si="415"/>
        <v/>
      </c>
      <c r="E948" s="355"/>
      <c r="F948" s="355"/>
      <c r="G948" s="355"/>
      <c r="H948" s="355"/>
      <c r="I948" s="355"/>
      <c r="J948" s="355"/>
      <c r="K948" s="355"/>
      <c r="L948" s="356"/>
      <c r="M948" s="2" t="str">
        <f t="shared" si="416"/>
        <v/>
      </c>
      <c r="N948" s="2" t="str">
        <f t="shared" si="417"/>
        <v/>
      </c>
      <c r="O948" s="2" t="str">
        <f t="shared" si="418"/>
        <v/>
      </c>
      <c r="P948" s="2"/>
      <c r="Q948" s="2"/>
      <c r="R948" s="2"/>
      <c r="S948" s="2"/>
      <c r="T948" s="2"/>
      <c r="U948" s="2"/>
      <c r="V948" s="2"/>
      <c r="W948" s="2"/>
      <c r="X948" s="2"/>
      <c r="Y948" s="2"/>
      <c r="Z948" s="2"/>
      <c r="AA948" s="2"/>
      <c r="AB948" s="2"/>
      <c r="AC948" s="2"/>
      <c r="AD948" s="2"/>
      <c r="AG948" s="197">
        <f t="shared" si="419"/>
        <v>54</v>
      </c>
      <c r="AH948" s="210">
        <f t="shared" si="420"/>
        <v>0</v>
      </c>
      <c r="AJ948" s="188">
        <f t="shared" si="421"/>
        <v>0</v>
      </c>
      <c r="AK948" s="189">
        <f t="shared" si="422"/>
        <v>0</v>
      </c>
      <c r="AL948" s="189">
        <f t="shared" si="423"/>
        <v>0</v>
      </c>
      <c r="AM948" s="190">
        <f t="shared" si="424"/>
        <v>0</v>
      </c>
      <c r="AN948" s="210"/>
      <c r="AO948" s="188">
        <f t="shared" si="425"/>
        <v>0</v>
      </c>
      <c r="AP948" s="189">
        <f t="shared" si="426"/>
        <v>0</v>
      </c>
      <c r="AQ948" s="189">
        <f t="shared" si="427"/>
        <v>0</v>
      </c>
      <c r="AR948" s="190">
        <f t="shared" si="428"/>
        <v>0</v>
      </c>
      <c r="AT948" s="188">
        <f t="shared" si="429"/>
        <v>0</v>
      </c>
      <c r="AU948" s="189">
        <f t="shared" si="430"/>
        <v>0</v>
      </c>
      <c r="AV948" s="189">
        <f t="shared" si="431"/>
        <v>0</v>
      </c>
      <c r="AW948" s="190">
        <f t="shared" si="432"/>
        <v>0</v>
      </c>
      <c r="AY948" s="188">
        <f t="shared" si="433"/>
        <v>0</v>
      </c>
      <c r="AZ948" s="189">
        <f t="shared" si="434"/>
        <v>0</v>
      </c>
      <c r="BA948" s="189">
        <f t="shared" si="435"/>
        <v>0</v>
      </c>
      <c r="BB948" s="190">
        <f t="shared" si="436"/>
        <v>0</v>
      </c>
      <c r="BD948" s="188">
        <f t="shared" si="437"/>
        <v>0</v>
      </c>
      <c r="BE948" s="189">
        <f t="shared" si="438"/>
        <v>0</v>
      </c>
      <c r="BF948" s="189">
        <f t="shared" si="439"/>
        <v>0</v>
      </c>
      <c r="BG948" s="190">
        <f t="shared" si="440"/>
        <v>0</v>
      </c>
      <c r="BH948" s="210"/>
      <c r="BI948" s="188">
        <f t="shared" si="441"/>
        <v>0</v>
      </c>
      <c r="BJ948" s="189">
        <f t="shared" si="442"/>
        <v>0</v>
      </c>
      <c r="BK948" s="189">
        <f t="shared" si="443"/>
        <v>0</v>
      </c>
      <c r="BL948" s="190">
        <f t="shared" si="444"/>
        <v>0</v>
      </c>
      <c r="BM948" s="210"/>
      <c r="BN948" s="188">
        <f t="shared" si="445"/>
        <v>0</v>
      </c>
      <c r="BO948" s="189">
        <f t="shared" si="446"/>
        <v>0</v>
      </c>
      <c r="BP948" s="189">
        <f t="shared" si="447"/>
        <v>0</v>
      </c>
      <c r="BQ948" s="190">
        <f t="shared" si="448"/>
        <v>0</v>
      </c>
      <c r="BR948" s="210"/>
      <c r="BS948" s="188">
        <f t="shared" si="449"/>
        <v>0</v>
      </c>
      <c r="BT948" s="189">
        <f t="shared" si="450"/>
        <v>0</v>
      </c>
      <c r="BU948" s="189">
        <f t="shared" si="451"/>
        <v>0</v>
      </c>
      <c r="BV948" s="190">
        <f t="shared" si="452"/>
        <v>0</v>
      </c>
      <c r="BW948" s="210"/>
      <c r="BX948" s="188">
        <f t="shared" si="453"/>
        <v>0</v>
      </c>
      <c r="BY948" s="189">
        <f t="shared" si="454"/>
        <v>0</v>
      </c>
      <c r="BZ948" s="189">
        <f t="shared" si="455"/>
        <v>0</v>
      </c>
      <c r="CA948" s="190">
        <f t="shared" si="456"/>
        <v>0</v>
      </c>
      <c r="CB948" s="210"/>
      <c r="CC948" s="188">
        <f t="shared" si="457"/>
        <v>0</v>
      </c>
      <c r="CD948" s="189">
        <f t="shared" si="458"/>
        <v>0</v>
      </c>
      <c r="CE948" s="189">
        <f t="shared" si="459"/>
        <v>0</v>
      </c>
      <c r="CF948" s="190">
        <f t="shared" si="460"/>
        <v>0</v>
      </c>
      <c r="CG948" s="210"/>
      <c r="CH948" s="188">
        <f t="shared" si="461"/>
        <v>0</v>
      </c>
      <c r="CI948" s="189">
        <f t="shared" si="462"/>
        <v>0</v>
      </c>
      <c r="CJ948" s="189">
        <f t="shared" si="463"/>
        <v>0</v>
      </c>
      <c r="CK948" s="190">
        <f t="shared" si="464"/>
        <v>0</v>
      </c>
      <c r="CL948" s="210"/>
      <c r="CM948" s="188">
        <f t="shared" si="465"/>
        <v>0</v>
      </c>
      <c r="CN948" s="189">
        <f t="shared" si="466"/>
        <v>0</v>
      </c>
      <c r="CO948" s="189">
        <f t="shared" si="467"/>
        <v>0</v>
      </c>
      <c r="CP948" s="190">
        <f t="shared" si="468"/>
        <v>0</v>
      </c>
      <c r="CQ948" s="210"/>
      <c r="CR948" s="188">
        <f t="shared" si="469"/>
        <v>0</v>
      </c>
      <c r="CS948" s="189">
        <f t="shared" si="470"/>
        <v>0</v>
      </c>
      <c r="CT948" s="189">
        <f t="shared" si="471"/>
        <v>0</v>
      </c>
      <c r="CU948" s="190">
        <f t="shared" si="472"/>
        <v>0</v>
      </c>
      <c r="CV948" s="210"/>
      <c r="CW948" s="188">
        <f t="shared" si="473"/>
        <v>0</v>
      </c>
      <c r="CX948" s="189">
        <f t="shared" si="474"/>
        <v>0</v>
      </c>
      <c r="CY948" s="189">
        <f t="shared" si="475"/>
        <v>0</v>
      </c>
      <c r="CZ948" s="190">
        <f t="shared" si="476"/>
        <v>0</v>
      </c>
      <c r="DA948" s="210"/>
      <c r="DB948" s="188">
        <f t="shared" si="477"/>
        <v>0</v>
      </c>
      <c r="DC948" s="189">
        <f t="shared" si="478"/>
        <v>0</v>
      </c>
      <c r="DD948" s="189">
        <f t="shared" si="479"/>
        <v>0</v>
      </c>
      <c r="DE948" s="190">
        <f t="shared" si="480"/>
        <v>0</v>
      </c>
      <c r="DF948" s="210"/>
      <c r="DG948" s="188">
        <f t="shared" si="481"/>
        <v>0</v>
      </c>
      <c r="DH948" s="189">
        <f t="shared" si="482"/>
        <v>0</v>
      </c>
      <c r="DI948" s="189">
        <f t="shared" si="483"/>
        <v>0</v>
      </c>
      <c r="DJ948" s="190">
        <f t="shared" si="484"/>
        <v>0</v>
      </c>
      <c r="DK948" s="210"/>
      <c r="DL948" s="188">
        <f t="shared" si="485"/>
        <v>0</v>
      </c>
      <c r="DM948" s="189">
        <f t="shared" si="486"/>
        <v>0</v>
      </c>
      <c r="DN948" s="189">
        <f t="shared" si="487"/>
        <v>0</v>
      </c>
      <c r="DO948" s="190">
        <f t="shared" si="488"/>
        <v>0</v>
      </c>
      <c r="DP948" s="210"/>
      <c r="DQ948" s="188">
        <f t="shared" si="489"/>
        <v>0</v>
      </c>
      <c r="DR948" s="189">
        <f t="shared" si="490"/>
        <v>0</v>
      </c>
      <c r="DS948" s="189">
        <f t="shared" si="491"/>
        <v>0</v>
      </c>
      <c r="DT948" s="190">
        <f t="shared" si="492"/>
        <v>0</v>
      </c>
      <c r="DU948" s="210"/>
      <c r="DV948" s="192">
        <f t="shared" si="493"/>
        <v>0</v>
      </c>
      <c r="DW948" s="215">
        <f t="shared" si="494"/>
        <v>0</v>
      </c>
      <c r="DX948" s="216">
        <f t="shared" si="495"/>
        <v>0</v>
      </c>
      <c r="DY948" s="217">
        <f t="shared" si="496"/>
        <v>0</v>
      </c>
      <c r="EA948" s="192">
        <f t="shared" si="497"/>
        <v>0</v>
      </c>
      <c r="EB948" s="215">
        <f t="shared" si="498"/>
        <v>0</v>
      </c>
      <c r="EC948" s="216">
        <f t="shared" si="499"/>
        <v>0</v>
      </c>
      <c r="ED948" s="217">
        <f t="shared" si="500"/>
        <v>0</v>
      </c>
      <c r="EF948" s="192">
        <f t="shared" si="501"/>
        <v>0</v>
      </c>
      <c r="EG948" s="215">
        <f t="shared" si="502"/>
        <v>0</v>
      </c>
      <c r="EH948" s="216">
        <f t="shared" si="503"/>
        <v>0</v>
      </c>
      <c r="EI948" s="217">
        <f t="shared" si="504"/>
        <v>0</v>
      </c>
      <c r="EK948" s="197">
        <f t="shared" si="505"/>
        <v>0</v>
      </c>
      <c r="EL948" s="19" t="str">
        <f t="shared" si="506"/>
        <v/>
      </c>
      <c r="EM948" s="197">
        <f t="shared" si="507"/>
        <v>0</v>
      </c>
      <c r="EN948"/>
      <c r="EO948" s="197">
        <f t="shared" si="508"/>
        <v>0</v>
      </c>
      <c r="EP948" s="19" t="str">
        <f t="shared" si="509"/>
        <v/>
      </c>
      <c r="EQ948" s="197">
        <f t="shared" si="510"/>
        <v>0</v>
      </c>
      <c r="ES948" s="197">
        <f t="shared" si="511"/>
        <v>0</v>
      </c>
      <c r="ET948" s="19" t="str">
        <f t="shared" si="512"/>
        <v/>
      </c>
      <c r="EU948" s="197">
        <f t="shared" si="513"/>
        <v>0</v>
      </c>
    </row>
    <row r="949" spans="1:151" ht="15" customHeight="1" thickBot="1">
      <c r="A949" s="85"/>
      <c r="B949" s="87"/>
      <c r="C949" s="63" t="s">
        <v>115</v>
      </c>
      <c r="D949" s="354" t="str">
        <f t="shared" si="415"/>
        <v/>
      </c>
      <c r="E949" s="355"/>
      <c r="F949" s="355"/>
      <c r="G949" s="355"/>
      <c r="H949" s="355"/>
      <c r="I949" s="355"/>
      <c r="J949" s="355"/>
      <c r="K949" s="355"/>
      <c r="L949" s="356"/>
      <c r="M949" s="2" t="str">
        <f t="shared" si="416"/>
        <v/>
      </c>
      <c r="N949" s="2" t="str">
        <f t="shared" si="417"/>
        <v/>
      </c>
      <c r="O949" s="2" t="str">
        <f t="shared" si="418"/>
        <v/>
      </c>
      <c r="P949" s="2"/>
      <c r="Q949" s="2"/>
      <c r="R949" s="2"/>
      <c r="S949" s="2"/>
      <c r="T949" s="2"/>
      <c r="U949" s="2"/>
      <c r="V949" s="2"/>
      <c r="W949" s="2"/>
      <c r="X949" s="2"/>
      <c r="Y949" s="2"/>
      <c r="Z949" s="2"/>
      <c r="AA949" s="2"/>
      <c r="AB949" s="2"/>
      <c r="AC949" s="2"/>
      <c r="AD949" s="2"/>
      <c r="AG949" s="197">
        <f t="shared" si="419"/>
        <v>54</v>
      </c>
      <c r="AH949" s="210">
        <f t="shared" si="420"/>
        <v>0</v>
      </c>
      <c r="AJ949" s="188">
        <f t="shared" si="421"/>
        <v>0</v>
      </c>
      <c r="AK949" s="189">
        <f t="shared" si="422"/>
        <v>0</v>
      </c>
      <c r="AL949" s="189">
        <f t="shared" si="423"/>
        <v>0</v>
      </c>
      <c r="AM949" s="190">
        <f t="shared" si="424"/>
        <v>0</v>
      </c>
      <c r="AN949" s="210"/>
      <c r="AO949" s="188">
        <f t="shared" si="425"/>
        <v>0</v>
      </c>
      <c r="AP949" s="189">
        <f t="shared" si="426"/>
        <v>0</v>
      </c>
      <c r="AQ949" s="189">
        <f t="shared" si="427"/>
        <v>0</v>
      </c>
      <c r="AR949" s="190">
        <f t="shared" si="428"/>
        <v>0</v>
      </c>
      <c r="AT949" s="188">
        <f t="shared" si="429"/>
        <v>0</v>
      </c>
      <c r="AU949" s="189">
        <f t="shared" si="430"/>
        <v>0</v>
      </c>
      <c r="AV949" s="189">
        <f t="shared" si="431"/>
        <v>0</v>
      </c>
      <c r="AW949" s="190">
        <f t="shared" si="432"/>
        <v>0</v>
      </c>
      <c r="AY949" s="188">
        <f t="shared" si="433"/>
        <v>0</v>
      </c>
      <c r="AZ949" s="189">
        <f t="shared" si="434"/>
        <v>0</v>
      </c>
      <c r="BA949" s="189">
        <f t="shared" si="435"/>
        <v>0</v>
      </c>
      <c r="BB949" s="190">
        <f t="shared" si="436"/>
        <v>0</v>
      </c>
      <c r="BD949" s="188">
        <f t="shared" si="437"/>
        <v>0</v>
      </c>
      <c r="BE949" s="189">
        <f t="shared" si="438"/>
        <v>0</v>
      </c>
      <c r="BF949" s="189">
        <f t="shared" si="439"/>
        <v>0</v>
      </c>
      <c r="BG949" s="190">
        <f t="shared" si="440"/>
        <v>0</v>
      </c>
      <c r="BH949" s="210"/>
      <c r="BI949" s="188">
        <f t="shared" si="441"/>
        <v>0</v>
      </c>
      <c r="BJ949" s="189">
        <f t="shared" si="442"/>
        <v>0</v>
      </c>
      <c r="BK949" s="189">
        <f t="shared" si="443"/>
        <v>0</v>
      </c>
      <c r="BL949" s="190">
        <f t="shared" si="444"/>
        <v>0</v>
      </c>
      <c r="BM949" s="210"/>
      <c r="BN949" s="188">
        <f t="shared" si="445"/>
        <v>0</v>
      </c>
      <c r="BO949" s="189">
        <f t="shared" si="446"/>
        <v>0</v>
      </c>
      <c r="BP949" s="189">
        <f t="shared" si="447"/>
        <v>0</v>
      </c>
      <c r="BQ949" s="190">
        <f t="shared" si="448"/>
        <v>0</v>
      </c>
      <c r="BR949" s="210"/>
      <c r="BS949" s="188">
        <f t="shared" si="449"/>
        <v>0</v>
      </c>
      <c r="BT949" s="189">
        <f t="shared" si="450"/>
        <v>0</v>
      </c>
      <c r="BU949" s="189">
        <f t="shared" si="451"/>
        <v>0</v>
      </c>
      <c r="BV949" s="190">
        <f t="shared" si="452"/>
        <v>0</v>
      </c>
      <c r="BW949" s="210"/>
      <c r="BX949" s="188">
        <f t="shared" si="453"/>
        <v>0</v>
      </c>
      <c r="BY949" s="189">
        <f t="shared" si="454"/>
        <v>0</v>
      </c>
      <c r="BZ949" s="189">
        <f t="shared" si="455"/>
        <v>0</v>
      </c>
      <c r="CA949" s="190">
        <f t="shared" si="456"/>
        <v>0</v>
      </c>
      <c r="CB949" s="210"/>
      <c r="CC949" s="188">
        <f t="shared" si="457"/>
        <v>0</v>
      </c>
      <c r="CD949" s="189">
        <f t="shared" si="458"/>
        <v>0</v>
      </c>
      <c r="CE949" s="189">
        <f t="shared" si="459"/>
        <v>0</v>
      </c>
      <c r="CF949" s="190">
        <f t="shared" si="460"/>
        <v>0</v>
      </c>
      <c r="CG949" s="210"/>
      <c r="CH949" s="188">
        <f t="shared" si="461"/>
        <v>0</v>
      </c>
      <c r="CI949" s="189">
        <f t="shared" si="462"/>
        <v>0</v>
      </c>
      <c r="CJ949" s="189">
        <f t="shared" si="463"/>
        <v>0</v>
      </c>
      <c r="CK949" s="190">
        <f t="shared" si="464"/>
        <v>0</v>
      </c>
      <c r="CL949" s="210"/>
      <c r="CM949" s="188">
        <f t="shared" si="465"/>
        <v>0</v>
      </c>
      <c r="CN949" s="189">
        <f t="shared" si="466"/>
        <v>0</v>
      </c>
      <c r="CO949" s="189">
        <f t="shared" si="467"/>
        <v>0</v>
      </c>
      <c r="CP949" s="190">
        <f t="shared" si="468"/>
        <v>0</v>
      </c>
      <c r="CQ949" s="210"/>
      <c r="CR949" s="188">
        <f t="shared" si="469"/>
        <v>0</v>
      </c>
      <c r="CS949" s="189">
        <f t="shared" si="470"/>
        <v>0</v>
      </c>
      <c r="CT949" s="189">
        <f t="shared" si="471"/>
        <v>0</v>
      </c>
      <c r="CU949" s="190">
        <f t="shared" si="472"/>
        <v>0</v>
      </c>
      <c r="CV949" s="210"/>
      <c r="CW949" s="188">
        <f t="shared" si="473"/>
        <v>0</v>
      </c>
      <c r="CX949" s="189">
        <f t="shared" si="474"/>
        <v>0</v>
      </c>
      <c r="CY949" s="189">
        <f t="shared" si="475"/>
        <v>0</v>
      </c>
      <c r="CZ949" s="190">
        <f t="shared" si="476"/>
        <v>0</v>
      </c>
      <c r="DA949" s="210"/>
      <c r="DB949" s="188">
        <f t="shared" si="477"/>
        <v>0</v>
      </c>
      <c r="DC949" s="189">
        <f t="shared" si="478"/>
        <v>0</v>
      </c>
      <c r="DD949" s="189">
        <f t="shared" si="479"/>
        <v>0</v>
      </c>
      <c r="DE949" s="190">
        <f t="shared" si="480"/>
        <v>0</v>
      </c>
      <c r="DF949" s="210"/>
      <c r="DG949" s="188">
        <f t="shared" si="481"/>
        <v>0</v>
      </c>
      <c r="DH949" s="189">
        <f t="shared" si="482"/>
        <v>0</v>
      </c>
      <c r="DI949" s="189">
        <f t="shared" si="483"/>
        <v>0</v>
      </c>
      <c r="DJ949" s="190">
        <f t="shared" si="484"/>
        <v>0</v>
      </c>
      <c r="DK949" s="210"/>
      <c r="DL949" s="188">
        <f t="shared" si="485"/>
        <v>0</v>
      </c>
      <c r="DM949" s="189">
        <f t="shared" si="486"/>
        <v>0</v>
      </c>
      <c r="DN949" s="189">
        <f t="shared" si="487"/>
        <v>0</v>
      </c>
      <c r="DO949" s="190">
        <f t="shared" si="488"/>
        <v>0</v>
      </c>
      <c r="DP949" s="210"/>
      <c r="DQ949" s="188">
        <f t="shared" si="489"/>
        <v>0</v>
      </c>
      <c r="DR949" s="189">
        <f t="shared" si="490"/>
        <v>0</v>
      </c>
      <c r="DS949" s="189">
        <f t="shared" si="491"/>
        <v>0</v>
      </c>
      <c r="DT949" s="190">
        <f t="shared" si="492"/>
        <v>0</v>
      </c>
      <c r="DU949" s="210"/>
      <c r="DV949" s="192">
        <f t="shared" si="493"/>
        <v>0</v>
      </c>
      <c r="DW949" s="215">
        <f t="shared" si="494"/>
        <v>0</v>
      </c>
      <c r="DX949" s="216">
        <f t="shared" si="495"/>
        <v>0</v>
      </c>
      <c r="DY949" s="217">
        <f t="shared" si="496"/>
        <v>0</v>
      </c>
      <c r="EA949" s="192">
        <f t="shared" si="497"/>
        <v>0</v>
      </c>
      <c r="EB949" s="215">
        <f t="shared" si="498"/>
        <v>0</v>
      </c>
      <c r="EC949" s="216">
        <f t="shared" si="499"/>
        <v>0</v>
      </c>
      <c r="ED949" s="217">
        <f t="shared" si="500"/>
        <v>0</v>
      </c>
      <c r="EF949" s="192">
        <f t="shared" si="501"/>
        <v>0</v>
      </c>
      <c r="EG949" s="215">
        <f t="shared" si="502"/>
        <v>0</v>
      </c>
      <c r="EH949" s="216">
        <f t="shared" si="503"/>
        <v>0</v>
      </c>
      <c r="EI949" s="217">
        <f t="shared" si="504"/>
        <v>0</v>
      </c>
      <c r="EK949" s="197">
        <f t="shared" si="505"/>
        <v>0</v>
      </c>
      <c r="EL949" s="19" t="str">
        <f t="shared" si="506"/>
        <v/>
      </c>
      <c r="EM949" s="197">
        <f t="shared" si="507"/>
        <v>0</v>
      </c>
      <c r="EN949"/>
      <c r="EO949" s="197">
        <f t="shared" si="508"/>
        <v>0</v>
      </c>
      <c r="EP949" s="19" t="str">
        <f t="shared" si="509"/>
        <v/>
      </c>
      <c r="EQ949" s="197">
        <f t="shared" si="510"/>
        <v>0</v>
      </c>
      <c r="ES949" s="197">
        <f t="shared" si="511"/>
        <v>0</v>
      </c>
      <c r="ET949" s="19" t="str">
        <f t="shared" si="512"/>
        <v/>
      </c>
      <c r="EU949" s="197">
        <f t="shared" si="513"/>
        <v>0</v>
      </c>
    </row>
    <row r="950" spans="1:151" ht="15" customHeight="1" thickBot="1">
      <c r="A950" s="85"/>
      <c r="B950" s="87"/>
      <c r="C950" s="63" t="s">
        <v>116</v>
      </c>
      <c r="D950" s="354" t="str">
        <f t="shared" si="415"/>
        <v/>
      </c>
      <c r="E950" s="355"/>
      <c r="F950" s="355"/>
      <c r="G950" s="355"/>
      <c r="H950" s="355"/>
      <c r="I950" s="355"/>
      <c r="J950" s="355"/>
      <c r="K950" s="355"/>
      <c r="L950" s="356"/>
      <c r="M950" s="2" t="str">
        <f t="shared" si="416"/>
        <v/>
      </c>
      <c r="N950" s="2" t="str">
        <f t="shared" si="417"/>
        <v/>
      </c>
      <c r="O950" s="2" t="str">
        <f t="shared" si="418"/>
        <v/>
      </c>
      <c r="P950" s="2"/>
      <c r="Q950" s="2"/>
      <c r="R950" s="2"/>
      <c r="S950" s="2"/>
      <c r="T950" s="2"/>
      <c r="U950" s="2"/>
      <c r="V950" s="2"/>
      <c r="W950" s="2"/>
      <c r="X950" s="2"/>
      <c r="Y950" s="2"/>
      <c r="Z950" s="2"/>
      <c r="AA950" s="2"/>
      <c r="AB950" s="2"/>
      <c r="AC950" s="2"/>
      <c r="AD950" s="2"/>
      <c r="AG950" s="197">
        <f t="shared" si="419"/>
        <v>54</v>
      </c>
      <c r="AH950" s="210">
        <f t="shared" si="420"/>
        <v>0</v>
      </c>
      <c r="AJ950" s="188">
        <f t="shared" si="421"/>
        <v>0</v>
      </c>
      <c r="AK950" s="189">
        <f t="shared" si="422"/>
        <v>0</v>
      </c>
      <c r="AL950" s="189">
        <f t="shared" si="423"/>
        <v>0</v>
      </c>
      <c r="AM950" s="190">
        <f t="shared" si="424"/>
        <v>0</v>
      </c>
      <c r="AN950" s="210"/>
      <c r="AO950" s="188">
        <f t="shared" si="425"/>
        <v>0</v>
      </c>
      <c r="AP950" s="189">
        <f t="shared" si="426"/>
        <v>0</v>
      </c>
      <c r="AQ950" s="189">
        <f t="shared" si="427"/>
        <v>0</v>
      </c>
      <c r="AR950" s="190">
        <f t="shared" si="428"/>
        <v>0</v>
      </c>
      <c r="AT950" s="188">
        <f t="shared" si="429"/>
        <v>0</v>
      </c>
      <c r="AU950" s="189">
        <f t="shared" si="430"/>
        <v>0</v>
      </c>
      <c r="AV950" s="189">
        <f t="shared" si="431"/>
        <v>0</v>
      </c>
      <c r="AW950" s="190">
        <f t="shared" si="432"/>
        <v>0</v>
      </c>
      <c r="AY950" s="188">
        <f t="shared" si="433"/>
        <v>0</v>
      </c>
      <c r="AZ950" s="189">
        <f t="shared" si="434"/>
        <v>0</v>
      </c>
      <c r="BA950" s="189">
        <f t="shared" si="435"/>
        <v>0</v>
      </c>
      <c r="BB950" s="190">
        <f t="shared" si="436"/>
        <v>0</v>
      </c>
      <c r="BD950" s="188">
        <f t="shared" si="437"/>
        <v>0</v>
      </c>
      <c r="BE950" s="189">
        <f t="shared" si="438"/>
        <v>0</v>
      </c>
      <c r="BF950" s="189">
        <f t="shared" si="439"/>
        <v>0</v>
      </c>
      <c r="BG950" s="190">
        <f t="shared" si="440"/>
        <v>0</v>
      </c>
      <c r="BH950" s="210"/>
      <c r="BI950" s="188">
        <f t="shared" si="441"/>
        <v>0</v>
      </c>
      <c r="BJ950" s="189">
        <f t="shared" si="442"/>
        <v>0</v>
      </c>
      <c r="BK950" s="189">
        <f t="shared" si="443"/>
        <v>0</v>
      </c>
      <c r="BL950" s="190">
        <f t="shared" si="444"/>
        <v>0</v>
      </c>
      <c r="BM950" s="210"/>
      <c r="BN950" s="188">
        <f t="shared" si="445"/>
        <v>0</v>
      </c>
      <c r="BO950" s="189">
        <f t="shared" si="446"/>
        <v>0</v>
      </c>
      <c r="BP950" s="189">
        <f t="shared" si="447"/>
        <v>0</v>
      </c>
      <c r="BQ950" s="190">
        <f t="shared" si="448"/>
        <v>0</v>
      </c>
      <c r="BR950" s="210"/>
      <c r="BS950" s="188">
        <f t="shared" si="449"/>
        <v>0</v>
      </c>
      <c r="BT950" s="189">
        <f t="shared" si="450"/>
        <v>0</v>
      </c>
      <c r="BU950" s="189">
        <f t="shared" si="451"/>
        <v>0</v>
      </c>
      <c r="BV950" s="190">
        <f t="shared" si="452"/>
        <v>0</v>
      </c>
      <c r="BW950" s="210"/>
      <c r="BX950" s="188">
        <f t="shared" si="453"/>
        <v>0</v>
      </c>
      <c r="BY950" s="189">
        <f t="shared" si="454"/>
        <v>0</v>
      </c>
      <c r="BZ950" s="189">
        <f t="shared" si="455"/>
        <v>0</v>
      </c>
      <c r="CA950" s="190">
        <f t="shared" si="456"/>
        <v>0</v>
      </c>
      <c r="CB950" s="210"/>
      <c r="CC950" s="188">
        <f t="shared" si="457"/>
        <v>0</v>
      </c>
      <c r="CD950" s="189">
        <f t="shared" si="458"/>
        <v>0</v>
      </c>
      <c r="CE950" s="189">
        <f t="shared" si="459"/>
        <v>0</v>
      </c>
      <c r="CF950" s="190">
        <f t="shared" si="460"/>
        <v>0</v>
      </c>
      <c r="CG950" s="210"/>
      <c r="CH950" s="188">
        <f t="shared" si="461"/>
        <v>0</v>
      </c>
      <c r="CI950" s="189">
        <f t="shared" si="462"/>
        <v>0</v>
      </c>
      <c r="CJ950" s="189">
        <f t="shared" si="463"/>
        <v>0</v>
      </c>
      <c r="CK950" s="190">
        <f t="shared" si="464"/>
        <v>0</v>
      </c>
      <c r="CL950" s="210"/>
      <c r="CM950" s="188">
        <f t="shared" si="465"/>
        <v>0</v>
      </c>
      <c r="CN950" s="189">
        <f t="shared" si="466"/>
        <v>0</v>
      </c>
      <c r="CO950" s="189">
        <f t="shared" si="467"/>
        <v>0</v>
      </c>
      <c r="CP950" s="190">
        <f t="shared" si="468"/>
        <v>0</v>
      </c>
      <c r="CQ950" s="210"/>
      <c r="CR950" s="188">
        <f t="shared" si="469"/>
        <v>0</v>
      </c>
      <c r="CS950" s="189">
        <f t="shared" si="470"/>
        <v>0</v>
      </c>
      <c r="CT950" s="189">
        <f t="shared" si="471"/>
        <v>0</v>
      </c>
      <c r="CU950" s="190">
        <f t="shared" si="472"/>
        <v>0</v>
      </c>
      <c r="CV950" s="210"/>
      <c r="CW950" s="188">
        <f t="shared" si="473"/>
        <v>0</v>
      </c>
      <c r="CX950" s="189">
        <f t="shared" si="474"/>
        <v>0</v>
      </c>
      <c r="CY950" s="189">
        <f t="shared" si="475"/>
        <v>0</v>
      </c>
      <c r="CZ950" s="190">
        <f t="shared" si="476"/>
        <v>0</v>
      </c>
      <c r="DA950" s="210"/>
      <c r="DB950" s="188">
        <f t="shared" si="477"/>
        <v>0</v>
      </c>
      <c r="DC950" s="189">
        <f t="shared" si="478"/>
        <v>0</v>
      </c>
      <c r="DD950" s="189">
        <f t="shared" si="479"/>
        <v>0</v>
      </c>
      <c r="DE950" s="190">
        <f t="shared" si="480"/>
        <v>0</v>
      </c>
      <c r="DF950" s="210"/>
      <c r="DG950" s="188">
        <f t="shared" si="481"/>
        <v>0</v>
      </c>
      <c r="DH950" s="189">
        <f t="shared" si="482"/>
        <v>0</v>
      </c>
      <c r="DI950" s="189">
        <f t="shared" si="483"/>
        <v>0</v>
      </c>
      <c r="DJ950" s="190">
        <f t="shared" si="484"/>
        <v>0</v>
      </c>
      <c r="DK950" s="210"/>
      <c r="DL950" s="188">
        <f t="shared" si="485"/>
        <v>0</v>
      </c>
      <c r="DM950" s="189">
        <f t="shared" si="486"/>
        <v>0</v>
      </c>
      <c r="DN950" s="189">
        <f t="shared" si="487"/>
        <v>0</v>
      </c>
      <c r="DO950" s="190">
        <f t="shared" si="488"/>
        <v>0</v>
      </c>
      <c r="DP950" s="210"/>
      <c r="DQ950" s="188">
        <f t="shared" si="489"/>
        <v>0</v>
      </c>
      <c r="DR950" s="189">
        <f t="shared" si="490"/>
        <v>0</v>
      </c>
      <c r="DS950" s="189">
        <f t="shared" si="491"/>
        <v>0</v>
      </c>
      <c r="DT950" s="190">
        <f t="shared" si="492"/>
        <v>0</v>
      </c>
      <c r="DU950" s="210"/>
      <c r="DV950" s="192">
        <f t="shared" si="493"/>
        <v>0</v>
      </c>
      <c r="DW950" s="215">
        <f t="shared" si="494"/>
        <v>0</v>
      </c>
      <c r="DX950" s="216">
        <f t="shared" si="495"/>
        <v>0</v>
      </c>
      <c r="DY950" s="217">
        <f t="shared" si="496"/>
        <v>0</v>
      </c>
      <c r="EA950" s="192">
        <f t="shared" si="497"/>
        <v>0</v>
      </c>
      <c r="EB950" s="215">
        <f t="shared" si="498"/>
        <v>0</v>
      </c>
      <c r="EC950" s="216">
        <f t="shared" si="499"/>
        <v>0</v>
      </c>
      <c r="ED950" s="217">
        <f t="shared" si="500"/>
        <v>0</v>
      </c>
      <c r="EF950" s="192">
        <f t="shared" si="501"/>
        <v>0</v>
      </c>
      <c r="EG950" s="215">
        <f t="shared" si="502"/>
        <v>0</v>
      </c>
      <c r="EH950" s="216">
        <f t="shared" si="503"/>
        <v>0</v>
      </c>
      <c r="EI950" s="217">
        <f t="shared" si="504"/>
        <v>0</v>
      </c>
      <c r="EK950" s="197">
        <f t="shared" si="505"/>
        <v>0</v>
      </c>
      <c r="EL950" s="19" t="str">
        <f t="shared" si="506"/>
        <v/>
      </c>
      <c r="EM950" s="197">
        <f t="shared" si="507"/>
        <v>0</v>
      </c>
      <c r="EN950"/>
      <c r="EO950" s="197">
        <f t="shared" si="508"/>
        <v>0</v>
      </c>
      <c r="EP950" s="19" t="str">
        <f t="shared" si="509"/>
        <v/>
      </c>
      <c r="EQ950" s="197">
        <f t="shared" si="510"/>
        <v>0</v>
      </c>
      <c r="ES950" s="197">
        <f t="shared" si="511"/>
        <v>0</v>
      </c>
      <c r="ET950" s="19" t="str">
        <f t="shared" si="512"/>
        <v/>
      </c>
      <c r="EU950" s="197">
        <f t="shared" si="513"/>
        <v>0</v>
      </c>
    </row>
    <row r="951" spans="1:151" ht="15" customHeight="1" thickBot="1">
      <c r="A951" s="85"/>
      <c r="B951" s="87"/>
      <c r="C951" s="63" t="s">
        <v>117</v>
      </c>
      <c r="D951" s="354" t="str">
        <f t="shared" si="415"/>
        <v/>
      </c>
      <c r="E951" s="355"/>
      <c r="F951" s="355"/>
      <c r="G951" s="355"/>
      <c r="H951" s="355"/>
      <c r="I951" s="355"/>
      <c r="J951" s="355"/>
      <c r="K951" s="355"/>
      <c r="L951" s="356"/>
      <c r="M951" s="2" t="str">
        <f t="shared" si="416"/>
        <v/>
      </c>
      <c r="N951" s="2" t="str">
        <f t="shared" si="417"/>
        <v/>
      </c>
      <c r="O951" s="2" t="str">
        <f t="shared" si="418"/>
        <v/>
      </c>
      <c r="P951" s="2"/>
      <c r="Q951" s="2"/>
      <c r="R951" s="2"/>
      <c r="S951" s="2"/>
      <c r="T951" s="2"/>
      <c r="U951" s="2"/>
      <c r="V951" s="2"/>
      <c r="W951" s="2"/>
      <c r="X951" s="2"/>
      <c r="Y951" s="2"/>
      <c r="Z951" s="2"/>
      <c r="AA951" s="2"/>
      <c r="AB951" s="2"/>
      <c r="AC951" s="2"/>
      <c r="AD951" s="2"/>
      <c r="AG951" s="197">
        <f t="shared" si="419"/>
        <v>54</v>
      </c>
      <c r="AH951" s="210">
        <f t="shared" si="420"/>
        <v>0</v>
      </c>
      <c r="AJ951" s="188">
        <f t="shared" si="421"/>
        <v>0</v>
      </c>
      <c r="AK951" s="189">
        <f t="shared" si="422"/>
        <v>0</v>
      </c>
      <c r="AL951" s="189">
        <f t="shared" si="423"/>
        <v>0</v>
      </c>
      <c r="AM951" s="190">
        <f t="shared" si="424"/>
        <v>0</v>
      </c>
      <c r="AN951" s="210"/>
      <c r="AO951" s="188">
        <f t="shared" si="425"/>
        <v>0</v>
      </c>
      <c r="AP951" s="189">
        <f t="shared" si="426"/>
        <v>0</v>
      </c>
      <c r="AQ951" s="189">
        <f t="shared" si="427"/>
        <v>0</v>
      </c>
      <c r="AR951" s="190">
        <f t="shared" si="428"/>
        <v>0</v>
      </c>
      <c r="AT951" s="188">
        <f t="shared" si="429"/>
        <v>0</v>
      </c>
      <c r="AU951" s="189">
        <f t="shared" si="430"/>
        <v>0</v>
      </c>
      <c r="AV951" s="189">
        <f t="shared" si="431"/>
        <v>0</v>
      </c>
      <c r="AW951" s="190">
        <f t="shared" si="432"/>
        <v>0</v>
      </c>
      <c r="AY951" s="188">
        <f t="shared" si="433"/>
        <v>0</v>
      </c>
      <c r="AZ951" s="189">
        <f t="shared" si="434"/>
        <v>0</v>
      </c>
      <c r="BA951" s="189">
        <f t="shared" si="435"/>
        <v>0</v>
      </c>
      <c r="BB951" s="190">
        <f t="shared" si="436"/>
        <v>0</v>
      </c>
      <c r="BD951" s="188">
        <f t="shared" si="437"/>
        <v>0</v>
      </c>
      <c r="BE951" s="189">
        <f t="shared" si="438"/>
        <v>0</v>
      </c>
      <c r="BF951" s="189">
        <f t="shared" si="439"/>
        <v>0</v>
      </c>
      <c r="BG951" s="190">
        <f t="shared" si="440"/>
        <v>0</v>
      </c>
      <c r="BH951" s="210"/>
      <c r="BI951" s="188">
        <f t="shared" si="441"/>
        <v>0</v>
      </c>
      <c r="BJ951" s="189">
        <f t="shared" si="442"/>
        <v>0</v>
      </c>
      <c r="BK951" s="189">
        <f t="shared" si="443"/>
        <v>0</v>
      </c>
      <c r="BL951" s="190">
        <f t="shared" si="444"/>
        <v>0</v>
      </c>
      <c r="BM951" s="210"/>
      <c r="BN951" s="188">
        <f t="shared" si="445"/>
        <v>0</v>
      </c>
      <c r="BO951" s="189">
        <f t="shared" si="446"/>
        <v>0</v>
      </c>
      <c r="BP951" s="189">
        <f t="shared" si="447"/>
        <v>0</v>
      </c>
      <c r="BQ951" s="190">
        <f t="shared" si="448"/>
        <v>0</v>
      </c>
      <c r="BR951" s="210"/>
      <c r="BS951" s="188">
        <f t="shared" si="449"/>
        <v>0</v>
      </c>
      <c r="BT951" s="189">
        <f t="shared" si="450"/>
        <v>0</v>
      </c>
      <c r="BU951" s="189">
        <f t="shared" si="451"/>
        <v>0</v>
      </c>
      <c r="BV951" s="190">
        <f t="shared" si="452"/>
        <v>0</v>
      </c>
      <c r="BW951" s="210"/>
      <c r="BX951" s="188">
        <f t="shared" si="453"/>
        <v>0</v>
      </c>
      <c r="BY951" s="189">
        <f t="shared" si="454"/>
        <v>0</v>
      </c>
      <c r="BZ951" s="189">
        <f t="shared" si="455"/>
        <v>0</v>
      </c>
      <c r="CA951" s="190">
        <f t="shared" si="456"/>
        <v>0</v>
      </c>
      <c r="CB951" s="210"/>
      <c r="CC951" s="188">
        <f t="shared" si="457"/>
        <v>0</v>
      </c>
      <c r="CD951" s="189">
        <f t="shared" si="458"/>
        <v>0</v>
      </c>
      <c r="CE951" s="189">
        <f t="shared" si="459"/>
        <v>0</v>
      </c>
      <c r="CF951" s="190">
        <f t="shared" si="460"/>
        <v>0</v>
      </c>
      <c r="CG951" s="210"/>
      <c r="CH951" s="188">
        <f t="shared" si="461"/>
        <v>0</v>
      </c>
      <c r="CI951" s="189">
        <f t="shared" si="462"/>
        <v>0</v>
      </c>
      <c r="CJ951" s="189">
        <f t="shared" si="463"/>
        <v>0</v>
      </c>
      <c r="CK951" s="190">
        <f t="shared" si="464"/>
        <v>0</v>
      </c>
      <c r="CL951" s="210"/>
      <c r="CM951" s="188">
        <f t="shared" si="465"/>
        <v>0</v>
      </c>
      <c r="CN951" s="189">
        <f t="shared" si="466"/>
        <v>0</v>
      </c>
      <c r="CO951" s="189">
        <f t="shared" si="467"/>
        <v>0</v>
      </c>
      <c r="CP951" s="190">
        <f t="shared" si="468"/>
        <v>0</v>
      </c>
      <c r="CQ951" s="210"/>
      <c r="CR951" s="188">
        <f t="shared" si="469"/>
        <v>0</v>
      </c>
      <c r="CS951" s="189">
        <f t="shared" si="470"/>
        <v>0</v>
      </c>
      <c r="CT951" s="189">
        <f t="shared" si="471"/>
        <v>0</v>
      </c>
      <c r="CU951" s="190">
        <f t="shared" si="472"/>
        <v>0</v>
      </c>
      <c r="CV951" s="210"/>
      <c r="CW951" s="188">
        <f t="shared" si="473"/>
        <v>0</v>
      </c>
      <c r="CX951" s="189">
        <f t="shared" si="474"/>
        <v>0</v>
      </c>
      <c r="CY951" s="189">
        <f t="shared" si="475"/>
        <v>0</v>
      </c>
      <c r="CZ951" s="190">
        <f t="shared" si="476"/>
        <v>0</v>
      </c>
      <c r="DA951" s="210"/>
      <c r="DB951" s="188">
        <f t="shared" si="477"/>
        <v>0</v>
      </c>
      <c r="DC951" s="189">
        <f t="shared" si="478"/>
        <v>0</v>
      </c>
      <c r="DD951" s="189">
        <f t="shared" si="479"/>
        <v>0</v>
      </c>
      <c r="DE951" s="190">
        <f t="shared" si="480"/>
        <v>0</v>
      </c>
      <c r="DF951" s="210"/>
      <c r="DG951" s="188">
        <f t="shared" si="481"/>
        <v>0</v>
      </c>
      <c r="DH951" s="189">
        <f t="shared" si="482"/>
        <v>0</v>
      </c>
      <c r="DI951" s="189">
        <f t="shared" si="483"/>
        <v>0</v>
      </c>
      <c r="DJ951" s="190">
        <f t="shared" si="484"/>
        <v>0</v>
      </c>
      <c r="DK951" s="210"/>
      <c r="DL951" s="188">
        <f t="shared" si="485"/>
        <v>0</v>
      </c>
      <c r="DM951" s="189">
        <f t="shared" si="486"/>
        <v>0</v>
      </c>
      <c r="DN951" s="189">
        <f t="shared" si="487"/>
        <v>0</v>
      </c>
      <c r="DO951" s="190">
        <f t="shared" si="488"/>
        <v>0</v>
      </c>
      <c r="DP951" s="210"/>
      <c r="DQ951" s="188">
        <f t="shared" si="489"/>
        <v>0</v>
      </c>
      <c r="DR951" s="189">
        <f t="shared" si="490"/>
        <v>0</v>
      </c>
      <c r="DS951" s="189">
        <f t="shared" si="491"/>
        <v>0</v>
      </c>
      <c r="DT951" s="190">
        <f t="shared" si="492"/>
        <v>0</v>
      </c>
      <c r="DU951" s="210"/>
      <c r="DV951" s="192">
        <f t="shared" si="493"/>
        <v>0</v>
      </c>
      <c r="DW951" s="215">
        <f t="shared" si="494"/>
        <v>0</v>
      </c>
      <c r="DX951" s="216">
        <f t="shared" si="495"/>
        <v>0</v>
      </c>
      <c r="DY951" s="217">
        <f t="shared" si="496"/>
        <v>0</v>
      </c>
      <c r="EA951" s="192">
        <f t="shared" si="497"/>
        <v>0</v>
      </c>
      <c r="EB951" s="215">
        <f t="shared" si="498"/>
        <v>0</v>
      </c>
      <c r="EC951" s="216">
        <f t="shared" si="499"/>
        <v>0</v>
      </c>
      <c r="ED951" s="217">
        <f t="shared" si="500"/>
        <v>0</v>
      </c>
      <c r="EF951" s="192">
        <f t="shared" si="501"/>
        <v>0</v>
      </c>
      <c r="EG951" s="215">
        <f t="shared" si="502"/>
        <v>0</v>
      </c>
      <c r="EH951" s="216">
        <f t="shared" si="503"/>
        <v>0</v>
      </c>
      <c r="EI951" s="217">
        <f t="shared" si="504"/>
        <v>0</v>
      </c>
      <c r="EK951" s="197">
        <f t="shared" si="505"/>
        <v>0</v>
      </c>
      <c r="EL951" s="19" t="str">
        <f t="shared" si="506"/>
        <v/>
      </c>
      <c r="EM951" s="197">
        <f t="shared" si="507"/>
        <v>0</v>
      </c>
      <c r="EN951"/>
      <c r="EO951" s="197">
        <f t="shared" si="508"/>
        <v>0</v>
      </c>
      <c r="EP951" s="19" t="str">
        <f t="shared" si="509"/>
        <v/>
      </c>
      <c r="EQ951" s="197">
        <f t="shared" si="510"/>
        <v>0</v>
      </c>
      <c r="ES951" s="197">
        <f t="shared" si="511"/>
        <v>0</v>
      </c>
      <c r="ET951" s="19" t="str">
        <f t="shared" si="512"/>
        <v/>
      </c>
      <c r="EU951" s="197">
        <f t="shared" si="513"/>
        <v>0</v>
      </c>
    </row>
    <row r="952" spans="1:151" ht="15" customHeight="1" thickBot="1">
      <c r="A952" s="85"/>
      <c r="B952" s="87"/>
      <c r="C952" s="63" t="s">
        <v>118</v>
      </c>
      <c r="D952" s="354" t="str">
        <f t="shared" si="415"/>
        <v/>
      </c>
      <c r="E952" s="355"/>
      <c r="F952" s="355"/>
      <c r="G952" s="355"/>
      <c r="H952" s="355"/>
      <c r="I952" s="355"/>
      <c r="J952" s="355"/>
      <c r="K952" s="355"/>
      <c r="L952" s="356"/>
      <c r="M952" s="2" t="str">
        <f t="shared" si="416"/>
        <v/>
      </c>
      <c r="N952" s="2" t="str">
        <f t="shared" si="417"/>
        <v/>
      </c>
      <c r="O952" s="2" t="str">
        <f t="shared" si="418"/>
        <v/>
      </c>
      <c r="P952" s="2"/>
      <c r="Q952" s="2"/>
      <c r="R952" s="2"/>
      <c r="S952" s="2"/>
      <c r="T952" s="2"/>
      <c r="U952" s="2"/>
      <c r="V952" s="2"/>
      <c r="W952" s="2"/>
      <c r="X952" s="2"/>
      <c r="Y952" s="2"/>
      <c r="Z952" s="2"/>
      <c r="AA952" s="2"/>
      <c r="AB952" s="2"/>
      <c r="AC952" s="2"/>
      <c r="AD952" s="2"/>
      <c r="AG952" s="197">
        <f t="shared" si="419"/>
        <v>54</v>
      </c>
      <c r="AH952" s="210">
        <f t="shared" si="420"/>
        <v>0</v>
      </c>
      <c r="AJ952" s="188">
        <f t="shared" si="421"/>
        <v>0</v>
      </c>
      <c r="AK952" s="189">
        <f t="shared" si="422"/>
        <v>0</v>
      </c>
      <c r="AL952" s="189">
        <f t="shared" si="423"/>
        <v>0</v>
      </c>
      <c r="AM952" s="190">
        <f t="shared" si="424"/>
        <v>0</v>
      </c>
      <c r="AN952" s="210"/>
      <c r="AO952" s="188">
        <f t="shared" si="425"/>
        <v>0</v>
      </c>
      <c r="AP952" s="189">
        <f t="shared" si="426"/>
        <v>0</v>
      </c>
      <c r="AQ952" s="189">
        <f t="shared" si="427"/>
        <v>0</v>
      </c>
      <c r="AR952" s="190">
        <f t="shared" si="428"/>
        <v>0</v>
      </c>
      <c r="AT952" s="188">
        <f t="shared" si="429"/>
        <v>0</v>
      </c>
      <c r="AU952" s="189">
        <f t="shared" si="430"/>
        <v>0</v>
      </c>
      <c r="AV952" s="189">
        <f t="shared" si="431"/>
        <v>0</v>
      </c>
      <c r="AW952" s="190">
        <f t="shared" si="432"/>
        <v>0</v>
      </c>
      <c r="AY952" s="188">
        <f t="shared" si="433"/>
        <v>0</v>
      </c>
      <c r="AZ952" s="189">
        <f t="shared" si="434"/>
        <v>0</v>
      </c>
      <c r="BA952" s="189">
        <f t="shared" si="435"/>
        <v>0</v>
      </c>
      <c r="BB952" s="190">
        <f t="shared" si="436"/>
        <v>0</v>
      </c>
      <c r="BD952" s="188">
        <f t="shared" si="437"/>
        <v>0</v>
      </c>
      <c r="BE952" s="189">
        <f t="shared" si="438"/>
        <v>0</v>
      </c>
      <c r="BF952" s="189">
        <f t="shared" si="439"/>
        <v>0</v>
      </c>
      <c r="BG952" s="190">
        <f t="shared" si="440"/>
        <v>0</v>
      </c>
      <c r="BH952" s="210"/>
      <c r="BI952" s="188">
        <f t="shared" si="441"/>
        <v>0</v>
      </c>
      <c r="BJ952" s="189">
        <f t="shared" si="442"/>
        <v>0</v>
      </c>
      <c r="BK952" s="189">
        <f t="shared" si="443"/>
        <v>0</v>
      </c>
      <c r="BL952" s="190">
        <f t="shared" si="444"/>
        <v>0</v>
      </c>
      <c r="BM952" s="210"/>
      <c r="BN952" s="188">
        <f t="shared" si="445"/>
        <v>0</v>
      </c>
      <c r="BO952" s="189">
        <f t="shared" si="446"/>
        <v>0</v>
      </c>
      <c r="BP952" s="189">
        <f t="shared" si="447"/>
        <v>0</v>
      </c>
      <c r="BQ952" s="190">
        <f t="shared" si="448"/>
        <v>0</v>
      </c>
      <c r="BR952" s="210"/>
      <c r="BS952" s="188">
        <f t="shared" si="449"/>
        <v>0</v>
      </c>
      <c r="BT952" s="189">
        <f t="shared" si="450"/>
        <v>0</v>
      </c>
      <c r="BU952" s="189">
        <f t="shared" si="451"/>
        <v>0</v>
      </c>
      <c r="BV952" s="190">
        <f t="shared" si="452"/>
        <v>0</v>
      </c>
      <c r="BW952" s="210"/>
      <c r="BX952" s="188">
        <f t="shared" si="453"/>
        <v>0</v>
      </c>
      <c r="BY952" s="189">
        <f t="shared" si="454"/>
        <v>0</v>
      </c>
      <c r="BZ952" s="189">
        <f t="shared" si="455"/>
        <v>0</v>
      </c>
      <c r="CA952" s="190">
        <f t="shared" si="456"/>
        <v>0</v>
      </c>
      <c r="CB952" s="210"/>
      <c r="CC952" s="188">
        <f t="shared" si="457"/>
        <v>0</v>
      </c>
      <c r="CD952" s="189">
        <f t="shared" si="458"/>
        <v>0</v>
      </c>
      <c r="CE952" s="189">
        <f t="shared" si="459"/>
        <v>0</v>
      </c>
      <c r="CF952" s="190">
        <f t="shared" si="460"/>
        <v>0</v>
      </c>
      <c r="CG952" s="210"/>
      <c r="CH952" s="188">
        <f t="shared" si="461"/>
        <v>0</v>
      </c>
      <c r="CI952" s="189">
        <f t="shared" si="462"/>
        <v>0</v>
      </c>
      <c r="CJ952" s="189">
        <f t="shared" si="463"/>
        <v>0</v>
      </c>
      <c r="CK952" s="190">
        <f t="shared" si="464"/>
        <v>0</v>
      </c>
      <c r="CL952" s="210"/>
      <c r="CM952" s="188">
        <f t="shared" si="465"/>
        <v>0</v>
      </c>
      <c r="CN952" s="189">
        <f t="shared" si="466"/>
        <v>0</v>
      </c>
      <c r="CO952" s="189">
        <f t="shared" si="467"/>
        <v>0</v>
      </c>
      <c r="CP952" s="190">
        <f t="shared" si="468"/>
        <v>0</v>
      </c>
      <c r="CQ952" s="210"/>
      <c r="CR952" s="188">
        <f t="shared" si="469"/>
        <v>0</v>
      </c>
      <c r="CS952" s="189">
        <f t="shared" si="470"/>
        <v>0</v>
      </c>
      <c r="CT952" s="189">
        <f t="shared" si="471"/>
        <v>0</v>
      </c>
      <c r="CU952" s="190">
        <f t="shared" si="472"/>
        <v>0</v>
      </c>
      <c r="CV952" s="210"/>
      <c r="CW952" s="188">
        <f t="shared" si="473"/>
        <v>0</v>
      </c>
      <c r="CX952" s="189">
        <f t="shared" si="474"/>
        <v>0</v>
      </c>
      <c r="CY952" s="189">
        <f t="shared" si="475"/>
        <v>0</v>
      </c>
      <c r="CZ952" s="190">
        <f t="shared" si="476"/>
        <v>0</v>
      </c>
      <c r="DA952" s="210"/>
      <c r="DB952" s="188">
        <f t="shared" si="477"/>
        <v>0</v>
      </c>
      <c r="DC952" s="189">
        <f t="shared" si="478"/>
        <v>0</v>
      </c>
      <c r="DD952" s="189">
        <f t="shared" si="479"/>
        <v>0</v>
      </c>
      <c r="DE952" s="190">
        <f t="shared" si="480"/>
        <v>0</v>
      </c>
      <c r="DF952" s="210"/>
      <c r="DG952" s="188">
        <f t="shared" si="481"/>
        <v>0</v>
      </c>
      <c r="DH952" s="189">
        <f t="shared" si="482"/>
        <v>0</v>
      </c>
      <c r="DI952" s="189">
        <f t="shared" si="483"/>
        <v>0</v>
      </c>
      <c r="DJ952" s="190">
        <f t="shared" si="484"/>
        <v>0</v>
      </c>
      <c r="DK952" s="210"/>
      <c r="DL952" s="188">
        <f t="shared" si="485"/>
        <v>0</v>
      </c>
      <c r="DM952" s="189">
        <f t="shared" si="486"/>
        <v>0</v>
      </c>
      <c r="DN952" s="189">
        <f t="shared" si="487"/>
        <v>0</v>
      </c>
      <c r="DO952" s="190">
        <f t="shared" si="488"/>
        <v>0</v>
      </c>
      <c r="DP952" s="210"/>
      <c r="DQ952" s="188">
        <f t="shared" si="489"/>
        <v>0</v>
      </c>
      <c r="DR952" s="189">
        <f t="shared" si="490"/>
        <v>0</v>
      </c>
      <c r="DS952" s="189">
        <f t="shared" si="491"/>
        <v>0</v>
      </c>
      <c r="DT952" s="190">
        <f t="shared" si="492"/>
        <v>0</v>
      </c>
      <c r="DU952" s="210"/>
      <c r="DV952" s="192">
        <f t="shared" si="493"/>
        <v>0</v>
      </c>
      <c r="DW952" s="215">
        <f t="shared" si="494"/>
        <v>0</v>
      </c>
      <c r="DX952" s="216">
        <f t="shared" si="495"/>
        <v>0</v>
      </c>
      <c r="DY952" s="217">
        <f t="shared" si="496"/>
        <v>0</v>
      </c>
      <c r="EA952" s="192">
        <f t="shared" si="497"/>
        <v>0</v>
      </c>
      <c r="EB952" s="215">
        <f t="shared" si="498"/>
        <v>0</v>
      </c>
      <c r="EC952" s="216">
        <f t="shared" si="499"/>
        <v>0</v>
      </c>
      <c r="ED952" s="217">
        <f t="shared" si="500"/>
        <v>0</v>
      </c>
      <c r="EF952" s="192">
        <f t="shared" si="501"/>
        <v>0</v>
      </c>
      <c r="EG952" s="215">
        <f t="shared" si="502"/>
        <v>0</v>
      </c>
      <c r="EH952" s="216">
        <f t="shared" si="503"/>
        <v>0</v>
      </c>
      <c r="EI952" s="217">
        <f t="shared" si="504"/>
        <v>0</v>
      </c>
      <c r="EK952" s="197">
        <f t="shared" si="505"/>
        <v>0</v>
      </c>
      <c r="EL952" s="19" t="str">
        <f t="shared" si="506"/>
        <v/>
      </c>
      <c r="EM952" s="197">
        <f t="shared" si="507"/>
        <v>0</v>
      </c>
      <c r="EN952"/>
      <c r="EO952" s="197">
        <f t="shared" si="508"/>
        <v>0</v>
      </c>
      <c r="EP952" s="19" t="str">
        <f t="shared" si="509"/>
        <v/>
      </c>
      <c r="EQ952" s="197">
        <f t="shared" si="510"/>
        <v>0</v>
      </c>
      <c r="ES952" s="197">
        <f t="shared" si="511"/>
        <v>0</v>
      </c>
      <c r="ET952" s="19" t="str">
        <f t="shared" si="512"/>
        <v/>
      </c>
      <c r="EU952" s="197">
        <f t="shared" si="513"/>
        <v>0</v>
      </c>
    </row>
    <row r="953" spans="1:151" ht="15" customHeight="1" thickBot="1">
      <c r="A953" s="85"/>
      <c r="B953" s="87"/>
      <c r="C953" s="63" t="s">
        <v>119</v>
      </c>
      <c r="D953" s="354" t="str">
        <f t="shared" si="415"/>
        <v/>
      </c>
      <c r="E953" s="355"/>
      <c r="F953" s="355"/>
      <c r="G953" s="355"/>
      <c r="H953" s="355"/>
      <c r="I953" s="355"/>
      <c r="J953" s="355"/>
      <c r="K953" s="355"/>
      <c r="L953" s="356"/>
      <c r="M953" s="2" t="str">
        <f t="shared" si="416"/>
        <v/>
      </c>
      <c r="N953" s="2" t="str">
        <f t="shared" si="417"/>
        <v/>
      </c>
      <c r="O953" s="2" t="str">
        <f t="shared" si="418"/>
        <v/>
      </c>
      <c r="P953" s="2"/>
      <c r="Q953" s="2"/>
      <c r="R953" s="2"/>
      <c r="S953" s="2"/>
      <c r="T953" s="2"/>
      <c r="U953" s="2"/>
      <c r="V953" s="2"/>
      <c r="W953" s="2"/>
      <c r="X953" s="2"/>
      <c r="Y953" s="2"/>
      <c r="Z953" s="2"/>
      <c r="AA953" s="2"/>
      <c r="AB953" s="2"/>
      <c r="AC953" s="2"/>
      <c r="AD953" s="2"/>
      <c r="AG953" s="197">
        <f t="shared" si="419"/>
        <v>54</v>
      </c>
      <c r="AH953" s="210">
        <f t="shared" si="420"/>
        <v>0</v>
      </c>
      <c r="AJ953" s="188">
        <f t="shared" si="421"/>
        <v>0</v>
      </c>
      <c r="AK953" s="189">
        <f t="shared" si="422"/>
        <v>0</v>
      </c>
      <c r="AL953" s="189">
        <f t="shared" si="423"/>
        <v>0</v>
      </c>
      <c r="AM953" s="190">
        <f t="shared" si="424"/>
        <v>0</v>
      </c>
      <c r="AN953" s="210"/>
      <c r="AO953" s="188">
        <f t="shared" si="425"/>
        <v>0</v>
      </c>
      <c r="AP953" s="189">
        <f t="shared" si="426"/>
        <v>0</v>
      </c>
      <c r="AQ953" s="189">
        <f t="shared" si="427"/>
        <v>0</v>
      </c>
      <c r="AR953" s="190">
        <f t="shared" si="428"/>
        <v>0</v>
      </c>
      <c r="AT953" s="188">
        <f t="shared" si="429"/>
        <v>0</v>
      </c>
      <c r="AU953" s="189">
        <f t="shared" si="430"/>
        <v>0</v>
      </c>
      <c r="AV953" s="189">
        <f t="shared" si="431"/>
        <v>0</v>
      </c>
      <c r="AW953" s="190">
        <f t="shared" si="432"/>
        <v>0</v>
      </c>
      <c r="AY953" s="188">
        <f t="shared" si="433"/>
        <v>0</v>
      </c>
      <c r="AZ953" s="189">
        <f t="shared" si="434"/>
        <v>0</v>
      </c>
      <c r="BA953" s="189">
        <f t="shared" si="435"/>
        <v>0</v>
      </c>
      <c r="BB953" s="190">
        <f t="shared" si="436"/>
        <v>0</v>
      </c>
      <c r="BD953" s="188">
        <f t="shared" si="437"/>
        <v>0</v>
      </c>
      <c r="BE953" s="189">
        <f t="shared" si="438"/>
        <v>0</v>
      </c>
      <c r="BF953" s="189">
        <f t="shared" si="439"/>
        <v>0</v>
      </c>
      <c r="BG953" s="190">
        <f t="shared" si="440"/>
        <v>0</v>
      </c>
      <c r="BH953" s="210"/>
      <c r="BI953" s="188">
        <f t="shared" si="441"/>
        <v>0</v>
      </c>
      <c r="BJ953" s="189">
        <f t="shared" si="442"/>
        <v>0</v>
      </c>
      <c r="BK953" s="189">
        <f t="shared" si="443"/>
        <v>0</v>
      </c>
      <c r="BL953" s="190">
        <f t="shared" si="444"/>
        <v>0</v>
      </c>
      <c r="BM953" s="210"/>
      <c r="BN953" s="188">
        <f t="shared" si="445"/>
        <v>0</v>
      </c>
      <c r="BO953" s="189">
        <f t="shared" si="446"/>
        <v>0</v>
      </c>
      <c r="BP953" s="189">
        <f t="shared" si="447"/>
        <v>0</v>
      </c>
      <c r="BQ953" s="190">
        <f t="shared" si="448"/>
        <v>0</v>
      </c>
      <c r="BR953" s="210"/>
      <c r="BS953" s="188">
        <f t="shared" si="449"/>
        <v>0</v>
      </c>
      <c r="BT953" s="189">
        <f t="shared" si="450"/>
        <v>0</v>
      </c>
      <c r="BU953" s="189">
        <f t="shared" si="451"/>
        <v>0</v>
      </c>
      <c r="BV953" s="190">
        <f t="shared" si="452"/>
        <v>0</v>
      </c>
      <c r="BW953" s="210"/>
      <c r="BX953" s="188">
        <f t="shared" si="453"/>
        <v>0</v>
      </c>
      <c r="BY953" s="189">
        <f t="shared" si="454"/>
        <v>0</v>
      </c>
      <c r="BZ953" s="189">
        <f t="shared" si="455"/>
        <v>0</v>
      </c>
      <c r="CA953" s="190">
        <f t="shared" si="456"/>
        <v>0</v>
      </c>
      <c r="CB953" s="210"/>
      <c r="CC953" s="188">
        <f t="shared" si="457"/>
        <v>0</v>
      </c>
      <c r="CD953" s="189">
        <f t="shared" si="458"/>
        <v>0</v>
      </c>
      <c r="CE953" s="189">
        <f t="shared" si="459"/>
        <v>0</v>
      </c>
      <c r="CF953" s="190">
        <f t="shared" si="460"/>
        <v>0</v>
      </c>
      <c r="CG953" s="210"/>
      <c r="CH953" s="188">
        <f t="shared" si="461"/>
        <v>0</v>
      </c>
      <c r="CI953" s="189">
        <f t="shared" si="462"/>
        <v>0</v>
      </c>
      <c r="CJ953" s="189">
        <f t="shared" si="463"/>
        <v>0</v>
      </c>
      <c r="CK953" s="190">
        <f t="shared" si="464"/>
        <v>0</v>
      </c>
      <c r="CL953" s="210"/>
      <c r="CM953" s="188">
        <f t="shared" si="465"/>
        <v>0</v>
      </c>
      <c r="CN953" s="189">
        <f t="shared" si="466"/>
        <v>0</v>
      </c>
      <c r="CO953" s="189">
        <f t="shared" si="467"/>
        <v>0</v>
      </c>
      <c r="CP953" s="190">
        <f t="shared" si="468"/>
        <v>0</v>
      </c>
      <c r="CQ953" s="210"/>
      <c r="CR953" s="188">
        <f t="shared" si="469"/>
        <v>0</v>
      </c>
      <c r="CS953" s="189">
        <f t="shared" si="470"/>
        <v>0</v>
      </c>
      <c r="CT953" s="189">
        <f t="shared" si="471"/>
        <v>0</v>
      </c>
      <c r="CU953" s="190">
        <f t="shared" si="472"/>
        <v>0</v>
      </c>
      <c r="CV953" s="210"/>
      <c r="CW953" s="188">
        <f t="shared" si="473"/>
        <v>0</v>
      </c>
      <c r="CX953" s="189">
        <f t="shared" si="474"/>
        <v>0</v>
      </c>
      <c r="CY953" s="189">
        <f t="shared" si="475"/>
        <v>0</v>
      </c>
      <c r="CZ953" s="190">
        <f t="shared" si="476"/>
        <v>0</v>
      </c>
      <c r="DA953" s="210"/>
      <c r="DB953" s="188">
        <f t="shared" si="477"/>
        <v>0</v>
      </c>
      <c r="DC953" s="189">
        <f t="shared" si="478"/>
        <v>0</v>
      </c>
      <c r="DD953" s="189">
        <f t="shared" si="479"/>
        <v>0</v>
      </c>
      <c r="DE953" s="190">
        <f t="shared" si="480"/>
        <v>0</v>
      </c>
      <c r="DF953" s="210"/>
      <c r="DG953" s="188">
        <f t="shared" si="481"/>
        <v>0</v>
      </c>
      <c r="DH953" s="189">
        <f t="shared" si="482"/>
        <v>0</v>
      </c>
      <c r="DI953" s="189">
        <f t="shared" si="483"/>
        <v>0</v>
      </c>
      <c r="DJ953" s="190">
        <f t="shared" si="484"/>
        <v>0</v>
      </c>
      <c r="DK953" s="210"/>
      <c r="DL953" s="188">
        <f t="shared" si="485"/>
        <v>0</v>
      </c>
      <c r="DM953" s="189">
        <f t="shared" si="486"/>
        <v>0</v>
      </c>
      <c r="DN953" s="189">
        <f t="shared" si="487"/>
        <v>0</v>
      </c>
      <c r="DO953" s="190">
        <f t="shared" si="488"/>
        <v>0</v>
      </c>
      <c r="DP953" s="210"/>
      <c r="DQ953" s="188">
        <f t="shared" si="489"/>
        <v>0</v>
      </c>
      <c r="DR953" s="189">
        <f t="shared" si="490"/>
        <v>0</v>
      </c>
      <c r="DS953" s="189">
        <f t="shared" si="491"/>
        <v>0</v>
      </c>
      <c r="DT953" s="190">
        <f t="shared" si="492"/>
        <v>0</v>
      </c>
      <c r="DU953" s="210"/>
      <c r="DV953" s="192">
        <f t="shared" si="493"/>
        <v>0</v>
      </c>
      <c r="DW953" s="215">
        <f t="shared" si="494"/>
        <v>0</v>
      </c>
      <c r="DX953" s="216">
        <f t="shared" si="495"/>
        <v>0</v>
      </c>
      <c r="DY953" s="217">
        <f t="shared" si="496"/>
        <v>0</v>
      </c>
      <c r="EA953" s="192">
        <f t="shared" si="497"/>
        <v>0</v>
      </c>
      <c r="EB953" s="215">
        <f t="shared" si="498"/>
        <v>0</v>
      </c>
      <c r="EC953" s="216">
        <f t="shared" si="499"/>
        <v>0</v>
      </c>
      <c r="ED953" s="217">
        <f t="shared" si="500"/>
        <v>0</v>
      </c>
      <c r="EF953" s="192">
        <f t="shared" si="501"/>
        <v>0</v>
      </c>
      <c r="EG953" s="215">
        <f t="shared" si="502"/>
        <v>0</v>
      </c>
      <c r="EH953" s="216">
        <f t="shared" si="503"/>
        <v>0</v>
      </c>
      <c r="EI953" s="217">
        <f t="shared" si="504"/>
        <v>0</v>
      </c>
      <c r="EK953" s="197">
        <f t="shared" si="505"/>
        <v>0</v>
      </c>
      <c r="EL953" s="19" t="str">
        <f t="shared" si="506"/>
        <v/>
      </c>
      <c r="EM953" s="197">
        <f t="shared" si="507"/>
        <v>0</v>
      </c>
      <c r="EN953"/>
      <c r="EO953" s="197">
        <f t="shared" si="508"/>
        <v>0</v>
      </c>
      <c r="EP953" s="19" t="str">
        <f t="shared" si="509"/>
        <v/>
      </c>
      <c r="EQ953" s="197">
        <f t="shared" si="510"/>
        <v>0</v>
      </c>
      <c r="ES953" s="197">
        <f t="shared" si="511"/>
        <v>0</v>
      </c>
      <c r="ET953" s="19" t="str">
        <f t="shared" si="512"/>
        <v/>
      </c>
      <c r="EU953" s="197">
        <f t="shared" si="513"/>
        <v>0</v>
      </c>
    </row>
    <row r="954" spans="1:151" ht="15" customHeight="1" thickBot="1">
      <c r="A954" s="85"/>
      <c r="B954" s="87"/>
      <c r="C954" s="63" t="s">
        <v>120</v>
      </c>
      <c r="D954" s="354" t="str">
        <f t="shared" si="415"/>
        <v/>
      </c>
      <c r="E954" s="355"/>
      <c r="F954" s="355"/>
      <c r="G954" s="355"/>
      <c r="H954" s="355"/>
      <c r="I954" s="355"/>
      <c r="J954" s="355"/>
      <c r="K954" s="355"/>
      <c r="L954" s="356"/>
      <c r="M954" s="2" t="str">
        <f t="shared" si="416"/>
        <v/>
      </c>
      <c r="N954" s="2" t="str">
        <f t="shared" si="417"/>
        <v/>
      </c>
      <c r="O954" s="2" t="str">
        <f t="shared" si="418"/>
        <v/>
      </c>
      <c r="P954" s="2"/>
      <c r="Q954" s="2"/>
      <c r="R954" s="2"/>
      <c r="S954" s="2"/>
      <c r="T954" s="2"/>
      <c r="U954" s="2"/>
      <c r="V954" s="2"/>
      <c r="W954" s="2"/>
      <c r="X954" s="2"/>
      <c r="Y954" s="2"/>
      <c r="Z954" s="2"/>
      <c r="AA954" s="2"/>
      <c r="AB954" s="2"/>
      <c r="AC954" s="2"/>
      <c r="AD954" s="2"/>
      <c r="AG954" s="197">
        <f t="shared" si="419"/>
        <v>54</v>
      </c>
      <c r="AH954" s="210">
        <f t="shared" si="420"/>
        <v>0</v>
      </c>
      <c r="AJ954" s="188">
        <f t="shared" si="421"/>
        <v>0</v>
      </c>
      <c r="AK954" s="189">
        <f t="shared" si="422"/>
        <v>0</v>
      </c>
      <c r="AL954" s="189">
        <f t="shared" si="423"/>
        <v>0</v>
      </c>
      <c r="AM954" s="190">
        <f t="shared" si="424"/>
        <v>0</v>
      </c>
      <c r="AN954" s="210"/>
      <c r="AO954" s="188">
        <f t="shared" si="425"/>
        <v>0</v>
      </c>
      <c r="AP954" s="189">
        <f t="shared" si="426"/>
        <v>0</v>
      </c>
      <c r="AQ954" s="189">
        <f t="shared" si="427"/>
        <v>0</v>
      </c>
      <c r="AR954" s="190">
        <f t="shared" si="428"/>
        <v>0</v>
      </c>
      <c r="AT954" s="188">
        <f t="shared" si="429"/>
        <v>0</v>
      </c>
      <c r="AU954" s="189">
        <f t="shared" si="430"/>
        <v>0</v>
      </c>
      <c r="AV954" s="189">
        <f t="shared" si="431"/>
        <v>0</v>
      </c>
      <c r="AW954" s="190">
        <f t="shared" si="432"/>
        <v>0</v>
      </c>
      <c r="AY954" s="188">
        <f t="shared" si="433"/>
        <v>0</v>
      </c>
      <c r="AZ954" s="189">
        <f t="shared" si="434"/>
        <v>0</v>
      </c>
      <c r="BA954" s="189">
        <f t="shared" si="435"/>
        <v>0</v>
      </c>
      <c r="BB954" s="190">
        <f t="shared" si="436"/>
        <v>0</v>
      </c>
      <c r="BD954" s="188">
        <f t="shared" si="437"/>
        <v>0</v>
      </c>
      <c r="BE954" s="189">
        <f t="shared" si="438"/>
        <v>0</v>
      </c>
      <c r="BF954" s="189">
        <f t="shared" si="439"/>
        <v>0</v>
      </c>
      <c r="BG954" s="190">
        <f t="shared" si="440"/>
        <v>0</v>
      </c>
      <c r="BH954" s="210"/>
      <c r="BI954" s="188">
        <f t="shared" si="441"/>
        <v>0</v>
      </c>
      <c r="BJ954" s="189">
        <f t="shared" si="442"/>
        <v>0</v>
      </c>
      <c r="BK954" s="189">
        <f t="shared" si="443"/>
        <v>0</v>
      </c>
      <c r="BL954" s="190">
        <f t="shared" si="444"/>
        <v>0</v>
      </c>
      <c r="BM954" s="210"/>
      <c r="BN954" s="188">
        <f t="shared" si="445"/>
        <v>0</v>
      </c>
      <c r="BO954" s="189">
        <f t="shared" si="446"/>
        <v>0</v>
      </c>
      <c r="BP954" s="189">
        <f t="shared" si="447"/>
        <v>0</v>
      </c>
      <c r="BQ954" s="190">
        <f t="shared" si="448"/>
        <v>0</v>
      </c>
      <c r="BR954" s="210"/>
      <c r="BS954" s="188">
        <f t="shared" si="449"/>
        <v>0</v>
      </c>
      <c r="BT954" s="189">
        <f t="shared" si="450"/>
        <v>0</v>
      </c>
      <c r="BU954" s="189">
        <f t="shared" si="451"/>
        <v>0</v>
      </c>
      <c r="BV954" s="190">
        <f t="shared" si="452"/>
        <v>0</v>
      </c>
      <c r="BW954" s="210"/>
      <c r="BX954" s="188">
        <f t="shared" si="453"/>
        <v>0</v>
      </c>
      <c r="BY954" s="189">
        <f t="shared" si="454"/>
        <v>0</v>
      </c>
      <c r="BZ954" s="189">
        <f t="shared" si="455"/>
        <v>0</v>
      </c>
      <c r="CA954" s="190">
        <f t="shared" si="456"/>
        <v>0</v>
      </c>
      <c r="CB954" s="210"/>
      <c r="CC954" s="188">
        <f t="shared" si="457"/>
        <v>0</v>
      </c>
      <c r="CD954" s="189">
        <f t="shared" si="458"/>
        <v>0</v>
      </c>
      <c r="CE954" s="189">
        <f t="shared" si="459"/>
        <v>0</v>
      </c>
      <c r="CF954" s="190">
        <f t="shared" si="460"/>
        <v>0</v>
      </c>
      <c r="CG954" s="210"/>
      <c r="CH954" s="188">
        <f t="shared" si="461"/>
        <v>0</v>
      </c>
      <c r="CI954" s="189">
        <f t="shared" si="462"/>
        <v>0</v>
      </c>
      <c r="CJ954" s="189">
        <f t="shared" si="463"/>
        <v>0</v>
      </c>
      <c r="CK954" s="190">
        <f t="shared" si="464"/>
        <v>0</v>
      </c>
      <c r="CL954" s="210"/>
      <c r="CM954" s="188">
        <f t="shared" si="465"/>
        <v>0</v>
      </c>
      <c r="CN954" s="189">
        <f t="shared" si="466"/>
        <v>0</v>
      </c>
      <c r="CO954" s="189">
        <f t="shared" si="467"/>
        <v>0</v>
      </c>
      <c r="CP954" s="190">
        <f t="shared" si="468"/>
        <v>0</v>
      </c>
      <c r="CQ954" s="210"/>
      <c r="CR954" s="188">
        <f t="shared" si="469"/>
        <v>0</v>
      </c>
      <c r="CS954" s="189">
        <f t="shared" si="470"/>
        <v>0</v>
      </c>
      <c r="CT954" s="189">
        <f t="shared" si="471"/>
        <v>0</v>
      </c>
      <c r="CU954" s="190">
        <f t="shared" si="472"/>
        <v>0</v>
      </c>
      <c r="CV954" s="210"/>
      <c r="CW954" s="188">
        <f t="shared" si="473"/>
        <v>0</v>
      </c>
      <c r="CX954" s="189">
        <f t="shared" si="474"/>
        <v>0</v>
      </c>
      <c r="CY954" s="189">
        <f t="shared" si="475"/>
        <v>0</v>
      </c>
      <c r="CZ954" s="190">
        <f t="shared" si="476"/>
        <v>0</v>
      </c>
      <c r="DA954" s="210"/>
      <c r="DB954" s="188">
        <f t="shared" si="477"/>
        <v>0</v>
      </c>
      <c r="DC954" s="189">
        <f t="shared" si="478"/>
        <v>0</v>
      </c>
      <c r="DD954" s="189">
        <f t="shared" si="479"/>
        <v>0</v>
      </c>
      <c r="DE954" s="190">
        <f t="shared" si="480"/>
        <v>0</v>
      </c>
      <c r="DF954" s="210"/>
      <c r="DG954" s="188">
        <f t="shared" si="481"/>
        <v>0</v>
      </c>
      <c r="DH954" s="189">
        <f t="shared" si="482"/>
        <v>0</v>
      </c>
      <c r="DI954" s="189">
        <f t="shared" si="483"/>
        <v>0</v>
      </c>
      <c r="DJ954" s="190">
        <f t="shared" si="484"/>
        <v>0</v>
      </c>
      <c r="DK954" s="210"/>
      <c r="DL954" s="188">
        <f t="shared" si="485"/>
        <v>0</v>
      </c>
      <c r="DM954" s="189">
        <f t="shared" si="486"/>
        <v>0</v>
      </c>
      <c r="DN954" s="189">
        <f t="shared" si="487"/>
        <v>0</v>
      </c>
      <c r="DO954" s="190">
        <f t="shared" si="488"/>
        <v>0</v>
      </c>
      <c r="DP954" s="210"/>
      <c r="DQ954" s="188">
        <f t="shared" si="489"/>
        <v>0</v>
      </c>
      <c r="DR954" s="189">
        <f t="shared" si="490"/>
        <v>0</v>
      </c>
      <c r="DS954" s="189">
        <f t="shared" si="491"/>
        <v>0</v>
      </c>
      <c r="DT954" s="190">
        <f t="shared" si="492"/>
        <v>0</v>
      </c>
      <c r="DU954" s="210"/>
      <c r="DV954" s="192">
        <f t="shared" si="493"/>
        <v>0</v>
      </c>
      <c r="DW954" s="215">
        <f t="shared" si="494"/>
        <v>0</v>
      </c>
      <c r="DX954" s="216">
        <f t="shared" si="495"/>
        <v>0</v>
      </c>
      <c r="DY954" s="217">
        <f t="shared" si="496"/>
        <v>0</v>
      </c>
      <c r="EA954" s="192">
        <f t="shared" si="497"/>
        <v>0</v>
      </c>
      <c r="EB954" s="215">
        <f t="shared" si="498"/>
        <v>0</v>
      </c>
      <c r="EC954" s="216">
        <f t="shared" si="499"/>
        <v>0</v>
      </c>
      <c r="ED954" s="217">
        <f t="shared" si="500"/>
        <v>0</v>
      </c>
      <c r="EF954" s="192">
        <f t="shared" si="501"/>
        <v>0</v>
      </c>
      <c r="EG954" s="215">
        <f t="shared" si="502"/>
        <v>0</v>
      </c>
      <c r="EH954" s="216">
        <f t="shared" si="503"/>
        <v>0</v>
      </c>
      <c r="EI954" s="217">
        <f t="shared" si="504"/>
        <v>0</v>
      </c>
      <c r="EK954" s="197">
        <f t="shared" si="505"/>
        <v>0</v>
      </c>
      <c r="EL954" s="19" t="str">
        <f t="shared" si="506"/>
        <v/>
      </c>
      <c r="EM954" s="197">
        <f t="shared" si="507"/>
        <v>0</v>
      </c>
      <c r="EN954"/>
      <c r="EO954" s="197">
        <f t="shared" si="508"/>
        <v>0</v>
      </c>
      <c r="EP954" s="19" t="str">
        <f t="shared" si="509"/>
        <v/>
      </c>
      <c r="EQ954" s="197">
        <f t="shared" si="510"/>
        <v>0</v>
      </c>
      <c r="ES954" s="197">
        <f t="shared" si="511"/>
        <v>0</v>
      </c>
      <c r="ET954" s="19" t="str">
        <f t="shared" si="512"/>
        <v/>
      </c>
      <c r="EU954" s="197">
        <f t="shared" si="513"/>
        <v>0</v>
      </c>
    </row>
    <row r="955" spans="1:151" ht="15" customHeight="1" thickBot="1">
      <c r="A955" s="85"/>
      <c r="B955" s="87"/>
      <c r="C955" s="63" t="s">
        <v>121</v>
      </c>
      <c r="D955" s="354" t="str">
        <f t="shared" si="415"/>
        <v/>
      </c>
      <c r="E955" s="355"/>
      <c r="F955" s="355"/>
      <c r="G955" s="355"/>
      <c r="H955" s="355"/>
      <c r="I955" s="355"/>
      <c r="J955" s="355"/>
      <c r="K955" s="355"/>
      <c r="L955" s="356"/>
      <c r="M955" s="2" t="str">
        <f t="shared" si="416"/>
        <v/>
      </c>
      <c r="N955" s="2" t="str">
        <f t="shared" si="417"/>
        <v/>
      </c>
      <c r="O955" s="2" t="str">
        <f t="shared" si="418"/>
        <v/>
      </c>
      <c r="P955" s="2"/>
      <c r="Q955" s="2"/>
      <c r="R955" s="2"/>
      <c r="S955" s="2"/>
      <c r="T955" s="2"/>
      <c r="U955" s="2"/>
      <c r="V955" s="2"/>
      <c r="W955" s="2"/>
      <c r="X955" s="2"/>
      <c r="Y955" s="2"/>
      <c r="Z955" s="2"/>
      <c r="AA955" s="2"/>
      <c r="AB955" s="2"/>
      <c r="AC955" s="2"/>
      <c r="AD955" s="2"/>
      <c r="AG955" s="197">
        <f t="shared" si="419"/>
        <v>54</v>
      </c>
      <c r="AH955" s="210">
        <f t="shared" si="420"/>
        <v>0</v>
      </c>
      <c r="AJ955" s="188">
        <f t="shared" si="421"/>
        <v>0</v>
      </c>
      <c r="AK955" s="189">
        <f t="shared" si="422"/>
        <v>0</v>
      </c>
      <c r="AL955" s="189">
        <f t="shared" si="423"/>
        <v>0</v>
      </c>
      <c r="AM955" s="190">
        <f t="shared" si="424"/>
        <v>0</v>
      </c>
      <c r="AN955" s="210"/>
      <c r="AO955" s="188">
        <f t="shared" si="425"/>
        <v>0</v>
      </c>
      <c r="AP955" s="189">
        <f t="shared" si="426"/>
        <v>0</v>
      </c>
      <c r="AQ955" s="189">
        <f t="shared" si="427"/>
        <v>0</v>
      </c>
      <c r="AR955" s="190">
        <f t="shared" si="428"/>
        <v>0</v>
      </c>
      <c r="AT955" s="188">
        <f t="shared" si="429"/>
        <v>0</v>
      </c>
      <c r="AU955" s="189">
        <f t="shared" si="430"/>
        <v>0</v>
      </c>
      <c r="AV955" s="189">
        <f t="shared" si="431"/>
        <v>0</v>
      </c>
      <c r="AW955" s="190">
        <f t="shared" si="432"/>
        <v>0</v>
      </c>
      <c r="AY955" s="188">
        <f t="shared" si="433"/>
        <v>0</v>
      </c>
      <c r="AZ955" s="189">
        <f t="shared" si="434"/>
        <v>0</v>
      </c>
      <c r="BA955" s="189">
        <f t="shared" si="435"/>
        <v>0</v>
      </c>
      <c r="BB955" s="190">
        <f t="shared" si="436"/>
        <v>0</v>
      </c>
      <c r="BD955" s="188">
        <f t="shared" si="437"/>
        <v>0</v>
      </c>
      <c r="BE955" s="189">
        <f t="shared" si="438"/>
        <v>0</v>
      </c>
      <c r="BF955" s="189">
        <f t="shared" si="439"/>
        <v>0</v>
      </c>
      <c r="BG955" s="190">
        <f t="shared" si="440"/>
        <v>0</v>
      </c>
      <c r="BH955" s="210"/>
      <c r="BI955" s="188">
        <f t="shared" si="441"/>
        <v>0</v>
      </c>
      <c r="BJ955" s="189">
        <f t="shared" si="442"/>
        <v>0</v>
      </c>
      <c r="BK955" s="189">
        <f t="shared" si="443"/>
        <v>0</v>
      </c>
      <c r="BL955" s="190">
        <f t="shared" si="444"/>
        <v>0</v>
      </c>
      <c r="BM955" s="210"/>
      <c r="BN955" s="188">
        <f t="shared" si="445"/>
        <v>0</v>
      </c>
      <c r="BO955" s="189">
        <f t="shared" si="446"/>
        <v>0</v>
      </c>
      <c r="BP955" s="189">
        <f t="shared" si="447"/>
        <v>0</v>
      </c>
      <c r="BQ955" s="190">
        <f t="shared" si="448"/>
        <v>0</v>
      </c>
      <c r="BR955" s="210"/>
      <c r="BS955" s="188">
        <f t="shared" si="449"/>
        <v>0</v>
      </c>
      <c r="BT955" s="189">
        <f t="shared" si="450"/>
        <v>0</v>
      </c>
      <c r="BU955" s="189">
        <f t="shared" si="451"/>
        <v>0</v>
      </c>
      <c r="BV955" s="190">
        <f t="shared" si="452"/>
        <v>0</v>
      </c>
      <c r="BW955" s="210"/>
      <c r="BX955" s="188">
        <f t="shared" si="453"/>
        <v>0</v>
      </c>
      <c r="BY955" s="189">
        <f t="shared" si="454"/>
        <v>0</v>
      </c>
      <c r="BZ955" s="189">
        <f t="shared" si="455"/>
        <v>0</v>
      </c>
      <c r="CA955" s="190">
        <f t="shared" si="456"/>
        <v>0</v>
      </c>
      <c r="CB955" s="210"/>
      <c r="CC955" s="188">
        <f t="shared" si="457"/>
        <v>0</v>
      </c>
      <c r="CD955" s="189">
        <f t="shared" si="458"/>
        <v>0</v>
      </c>
      <c r="CE955" s="189">
        <f t="shared" si="459"/>
        <v>0</v>
      </c>
      <c r="CF955" s="190">
        <f t="shared" si="460"/>
        <v>0</v>
      </c>
      <c r="CG955" s="210"/>
      <c r="CH955" s="188">
        <f t="shared" si="461"/>
        <v>0</v>
      </c>
      <c r="CI955" s="189">
        <f t="shared" si="462"/>
        <v>0</v>
      </c>
      <c r="CJ955" s="189">
        <f t="shared" si="463"/>
        <v>0</v>
      </c>
      <c r="CK955" s="190">
        <f t="shared" si="464"/>
        <v>0</v>
      </c>
      <c r="CL955" s="210"/>
      <c r="CM955" s="188">
        <f t="shared" si="465"/>
        <v>0</v>
      </c>
      <c r="CN955" s="189">
        <f t="shared" si="466"/>
        <v>0</v>
      </c>
      <c r="CO955" s="189">
        <f t="shared" si="467"/>
        <v>0</v>
      </c>
      <c r="CP955" s="190">
        <f t="shared" si="468"/>
        <v>0</v>
      </c>
      <c r="CQ955" s="210"/>
      <c r="CR955" s="188">
        <f t="shared" si="469"/>
        <v>0</v>
      </c>
      <c r="CS955" s="189">
        <f t="shared" si="470"/>
        <v>0</v>
      </c>
      <c r="CT955" s="189">
        <f t="shared" si="471"/>
        <v>0</v>
      </c>
      <c r="CU955" s="190">
        <f t="shared" si="472"/>
        <v>0</v>
      </c>
      <c r="CV955" s="210"/>
      <c r="CW955" s="188">
        <f t="shared" si="473"/>
        <v>0</v>
      </c>
      <c r="CX955" s="189">
        <f t="shared" si="474"/>
        <v>0</v>
      </c>
      <c r="CY955" s="189">
        <f t="shared" si="475"/>
        <v>0</v>
      </c>
      <c r="CZ955" s="190">
        <f t="shared" si="476"/>
        <v>0</v>
      </c>
      <c r="DA955" s="210"/>
      <c r="DB955" s="188">
        <f t="shared" si="477"/>
        <v>0</v>
      </c>
      <c r="DC955" s="189">
        <f t="shared" si="478"/>
        <v>0</v>
      </c>
      <c r="DD955" s="189">
        <f t="shared" si="479"/>
        <v>0</v>
      </c>
      <c r="DE955" s="190">
        <f t="shared" si="480"/>
        <v>0</v>
      </c>
      <c r="DF955" s="210"/>
      <c r="DG955" s="188">
        <f t="shared" si="481"/>
        <v>0</v>
      </c>
      <c r="DH955" s="189">
        <f t="shared" si="482"/>
        <v>0</v>
      </c>
      <c r="DI955" s="189">
        <f t="shared" si="483"/>
        <v>0</v>
      </c>
      <c r="DJ955" s="190">
        <f t="shared" si="484"/>
        <v>0</v>
      </c>
      <c r="DK955" s="210"/>
      <c r="DL955" s="188">
        <f t="shared" si="485"/>
        <v>0</v>
      </c>
      <c r="DM955" s="189">
        <f t="shared" si="486"/>
        <v>0</v>
      </c>
      <c r="DN955" s="189">
        <f t="shared" si="487"/>
        <v>0</v>
      </c>
      <c r="DO955" s="190">
        <f t="shared" si="488"/>
        <v>0</v>
      </c>
      <c r="DP955" s="210"/>
      <c r="DQ955" s="188">
        <f t="shared" si="489"/>
        <v>0</v>
      </c>
      <c r="DR955" s="189">
        <f t="shared" si="490"/>
        <v>0</v>
      </c>
      <c r="DS955" s="189">
        <f t="shared" si="491"/>
        <v>0</v>
      </c>
      <c r="DT955" s="190">
        <f t="shared" si="492"/>
        <v>0</v>
      </c>
      <c r="DU955" s="210"/>
      <c r="DV955" s="192">
        <f t="shared" si="493"/>
        <v>0</v>
      </c>
      <c r="DW955" s="215">
        <f t="shared" si="494"/>
        <v>0</v>
      </c>
      <c r="DX955" s="216">
        <f t="shared" si="495"/>
        <v>0</v>
      </c>
      <c r="DY955" s="217">
        <f t="shared" si="496"/>
        <v>0</v>
      </c>
      <c r="EA955" s="192">
        <f t="shared" si="497"/>
        <v>0</v>
      </c>
      <c r="EB955" s="215">
        <f t="shared" si="498"/>
        <v>0</v>
      </c>
      <c r="EC955" s="216">
        <f t="shared" si="499"/>
        <v>0</v>
      </c>
      <c r="ED955" s="217">
        <f t="shared" si="500"/>
        <v>0</v>
      </c>
      <c r="EF955" s="192">
        <f t="shared" si="501"/>
        <v>0</v>
      </c>
      <c r="EG955" s="215">
        <f t="shared" si="502"/>
        <v>0</v>
      </c>
      <c r="EH955" s="216">
        <f t="shared" si="503"/>
        <v>0</v>
      </c>
      <c r="EI955" s="217">
        <f t="shared" si="504"/>
        <v>0</v>
      </c>
      <c r="EK955" s="197">
        <f t="shared" si="505"/>
        <v>0</v>
      </c>
      <c r="EL955" s="19" t="str">
        <f t="shared" si="506"/>
        <v/>
      </c>
      <c r="EM955" s="197">
        <f t="shared" si="507"/>
        <v>0</v>
      </c>
      <c r="EN955"/>
      <c r="EO955" s="197">
        <f t="shared" si="508"/>
        <v>0</v>
      </c>
      <c r="EP955" s="19" t="str">
        <f t="shared" si="509"/>
        <v/>
      </c>
      <c r="EQ955" s="197">
        <f t="shared" si="510"/>
        <v>0</v>
      </c>
      <c r="ES955" s="197">
        <f t="shared" si="511"/>
        <v>0</v>
      </c>
      <c r="ET955" s="19" t="str">
        <f t="shared" si="512"/>
        <v/>
      </c>
      <c r="EU955" s="197">
        <f t="shared" si="513"/>
        <v>0</v>
      </c>
    </row>
    <row r="956" spans="1:151" ht="15" customHeight="1" thickBot="1">
      <c r="A956" s="85"/>
      <c r="B956" s="87"/>
      <c r="C956" s="63" t="s">
        <v>122</v>
      </c>
      <c r="D956" s="354" t="str">
        <f t="shared" si="415"/>
        <v/>
      </c>
      <c r="E956" s="355"/>
      <c r="F956" s="355"/>
      <c r="G956" s="355"/>
      <c r="H956" s="355"/>
      <c r="I956" s="355"/>
      <c r="J956" s="355"/>
      <c r="K956" s="355"/>
      <c r="L956" s="356"/>
      <c r="M956" s="2" t="str">
        <f t="shared" si="416"/>
        <v/>
      </c>
      <c r="N956" s="2" t="str">
        <f t="shared" si="417"/>
        <v/>
      </c>
      <c r="O956" s="2" t="str">
        <f t="shared" si="418"/>
        <v/>
      </c>
      <c r="P956" s="2"/>
      <c r="Q956" s="2"/>
      <c r="R956" s="2"/>
      <c r="S956" s="2"/>
      <c r="T956" s="2"/>
      <c r="U956" s="2"/>
      <c r="V956" s="2"/>
      <c r="W956" s="2"/>
      <c r="X956" s="2"/>
      <c r="Y956" s="2"/>
      <c r="Z956" s="2"/>
      <c r="AA956" s="2"/>
      <c r="AB956" s="2"/>
      <c r="AC956" s="2"/>
      <c r="AD956" s="2"/>
      <c r="AG956" s="197">
        <f t="shared" si="419"/>
        <v>54</v>
      </c>
      <c r="AH956" s="210">
        <f t="shared" si="420"/>
        <v>0</v>
      </c>
      <c r="AJ956" s="188">
        <f t="shared" si="421"/>
        <v>0</v>
      </c>
      <c r="AK956" s="189">
        <f t="shared" si="422"/>
        <v>0</v>
      </c>
      <c r="AL956" s="189">
        <f t="shared" si="423"/>
        <v>0</v>
      </c>
      <c r="AM956" s="190">
        <f t="shared" si="424"/>
        <v>0</v>
      </c>
      <c r="AN956" s="210"/>
      <c r="AO956" s="188">
        <f t="shared" si="425"/>
        <v>0</v>
      </c>
      <c r="AP956" s="189">
        <f t="shared" si="426"/>
        <v>0</v>
      </c>
      <c r="AQ956" s="189">
        <f t="shared" si="427"/>
        <v>0</v>
      </c>
      <c r="AR956" s="190">
        <f t="shared" si="428"/>
        <v>0</v>
      </c>
      <c r="AT956" s="188">
        <f t="shared" si="429"/>
        <v>0</v>
      </c>
      <c r="AU956" s="189">
        <f t="shared" si="430"/>
        <v>0</v>
      </c>
      <c r="AV956" s="189">
        <f t="shared" si="431"/>
        <v>0</v>
      </c>
      <c r="AW956" s="190">
        <f t="shared" si="432"/>
        <v>0</v>
      </c>
      <c r="AY956" s="188">
        <f t="shared" si="433"/>
        <v>0</v>
      </c>
      <c r="AZ956" s="189">
        <f t="shared" si="434"/>
        <v>0</v>
      </c>
      <c r="BA956" s="189">
        <f t="shared" si="435"/>
        <v>0</v>
      </c>
      <c r="BB956" s="190">
        <f t="shared" si="436"/>
        <v>0</v>
      </c>
      <c r="BD956" s="188">
        <f t="shared" si="437"/>
        <v>0</v>
      </c>
      <c r="BE956" s="189">
        <f t="shared" si="438"/>
        <v>0</v>
      </c>
      <c r="BF956" s="189">
        <f t="shared" si="439"/>
        <v>0</v>
      </c>
      <c r="BG956" s="190">
        <f t="shared" si="440"/>
        <v>0</v>
      </c>
      <c r="BH956" s="210"/>
      <c r="BI956" s="188">
        <f t="shared" si="441"/>
        <v>0</v>
      </c>
      <c r="BJ956" s="189">
        <f t="shared" si="442"/>
        <v>0</v>
      </c>
      <c r="BK956" s="189">
        <f t="shared" si="443"/>
        <v>0</v>
      </c>
      <c r="BL956" s="190">
        <f t="shared" si="444"/>
        <v>0</v>
      </c>
      <c r="BM956" s="210"/>
      <c r="BN956" s="188">
        <f t="shared" si="445"/>
        <v>0</v>
      </c>
      <c r="BO956" s="189">
        <f t="shared" si="446"/>
        <v>0</v>
      </c>
      <c r="BP956" s="189">
        <f t="shared" si="447"/>
        <v>0</v>
      </c>
      <c r="BQ956" s="190">
        <f t="shared" si="448"/>
        <v>0</v>
      </c>
      <c r="BR956" s="210"/>
      <c r="BS956" s="188">
        <f t="shared" si="449"/>
        <v>0</v>
      </c>
      <c r="BT956" s="189">
        <f t="shared" si="450"/>
        <v>0</v>
      </c>
      <c r="BU956" s="189">
        <f t="shared" si="451"/>
        <v>0</v>
      </c>
      <c r="BV956" s="190">
        <f t="shared" si="452"/>
        <v>0</v>
      </c>
      <c r="BW956" s="210"/>
      <c r="BX956" s="188">
        <f t="shared" si="453"/>
        <v>0</v>
      </c>
      <c r="BY956" s="189">
        <f t="shared" si="454"/>
        <v>0</v>
      </c>
      <c r="BZ956" s="189">
        <f t="shared" si="455"/>
        <v>0</v>
      </c>
      <c r="CA956" s="190">
        <f t="shared" si="456"/>
        <v>0</v>
      </c>
      <c r="CB956" s="210"/>
      <c r="CC956" s="188">
        <f t="shared" si="457"/>
        <v>0</v>
      </c>
      <c r="CD956" s="189">
        <f t="shared" si="458"/>
        <v>0</v>
      </c>
      <c r="CE956" s="189">
        <f t="shared" si="459"/>
        <v>0</v>
      </c>
      <c r="CF956" s="190">
        <f t="shared" si="460"/>
        <v>0</v>
      </c>
      <c r="CG956" s="210"/>
      <c r="CH956" s="188">
        <f t="shared" si="461"/>
        <v>0</v>
      </c>
      <c r="CI956" s="189">
        <f t="shared" si="462"/>
        <v>0</v>
      </c>
      <c r="CJ956" s="189">
        <f t="shared" si="463"/>
        <v>0</v>
      </c>
      <c r="CK956" s="190">
        <f t="shared" si="464"/>
        <v>0</v>
      </c>
      <c r="CL956" s="210"/>
      <c r="CM956" s="188">
        <f t="shared" si="465"/>
        <v>0</v>
      </c>
      <c r="CN956" s="189">
        <f t="shared" si="466"/>
        <v>0</v>
      </c>
      <c r="CO956" s="189">
        <f t="shared" si="467"/>
        <v>0</v>
      </c>
      <c r="CP956" s="190">
        <f t="shared" si="468"/>
        <v>0</v>
      </c>
      <c r="CQ956" s="210"/>
      <c r="CR956" s="188">
        <f t="shared" si="469"/>
        <v>0</v>
      </c>
      <c r="CS956" s="189">
        <f t="shared" si="470"/>
        <v>0</v>
      </c>
      <c r="CT956" s="189">
        <f t="shared" si="471"/>
        <v>0</v>
      </c>
      <c r="CU956" s="190">
        <f t="shared" si="472"/>
        <v>0</v>
      </c>
      <c r="CV956" s="210"/>
      <c r="CW956" s="188">
        <f t="shared" si="473"/>
        <v>0</v>
      </c>
      <c r="CX956" s="189">
        <f t="shared" si="474"/>
        <v>0</v>
      </c>
      <c r="CY956" s="189">
        <f t="shared" si="475"/>
        <v>0</v>
      </c>
      <c r="CZ956" s="190">
        <f t="shared" si="476"/>
        <v>0</v>
      </c>
      <c r="DA956" s="210"/>
      <c r="DB956" s="188">
        <f t="shared" si="477"/>
        <v>0</v>
      </c>
      <c r="DC956" s="189">
        <f t="shared" si="478"/>
        <v>0</v>
      </c>
      <c r="DD956" s="189">
        <f t="shared" si="479"/>
        <v>0</v>
      </c>
      <c r="DE956" s="190">
        <f t="shared" si="480"/>
        <v>0</v>
      </c>
      <c r="DF956" s="210"/>
      <c r="DG956" s="188">
        <f t="shared" si="481"/>
        <v>0</v>
      </c>
      <c r="DH956" s="189">
        <f t="shared" si="482"/>
        <v>0</v>
      </c>
      <c r="DI956" s="189">
        <f t="shared" si="483"/>
        <v>0</v>
      </c>
      <c r="DJ956" s="190">
        <f t="shared" si="484"/>
        <v>0</v>
      </c>
      <c r="DK956" s="210"/>
      <c r="DL956" s="188">
        <f t="shared" si="485"/>
        <v>0</v>
      </c>
      <c r="DM956" s="189">
        <f t="shared" si="486"/>
        <v>0</v>
      </c>
      <c r="DN956" s="189">
        <f t="shared" si="487"/>
        <v>0</v>
      </c>
      <c r="DO956" s="190">
        <f t="shared" si="488"/>
        <v>0</v>
      </c>
      <c r="DP956" s="210"/>
      <c r="DQ956" s="188">
        <f t="shared" si="489"/>
        <v>0</v>
      </c>
      <c r="DR956" s="189">
        <f t="shared" si="490"/>
        <v>0</v>
      </c>
      <c r="DS956" s="189">
        <f t="shared" si="491"/>
        <v>0</v>
      </c>
      <c r="DT956" s="190">
        <f t="shared" si="492"/>
        <v>0</v>
      </c>
      <c r="DU956" s="210"/>
      <c r="DV956" s="192">
        <f t="shared" si="493"/>
        <v>0</v>
      </c>
      <c r="DW956" s="215">
        <f t="shared" si="494"/>
        <v>0</v>
      </c>
      <c r="DX956" s="216">
        <f t="shared" si="495"/>
        <v>0</v>
      </c>
      <c r="DY956" s="217">
        <f t="shared" si="496"/>
        <v>0</v>
      </c>
      <c r="EA956" s="192">
        <f t="shared" si="497"/>
        <v>0</v>
      </c>
      <c r="EB956" s="215">
        <f t="shared" si="498"/>
        <v>0</v>
      </c>
      <c r="EC956" s="216">
        <f t="shared" si="499"/>
        <v>0</v>
      </c>
      <c r="ED956" s="217">
        <f t="shared" si="500"/>
        <v>0</v>
      </c>
      <c r="EF956" s="192">
        <f t="shared" si="501"/>
        <v>0</v>
      </c>
      <c r="EG956" s="215">
        <f t="shared" si="502"/>
        <v>0</v>
      </c>
      <c r="EH956" s="216">
        <f t="shared" si="503"/>
        <v>0</v>
      </c>
      <c r="EI956" s="217">
        <f t="shared" si="504"/>
        <v>0</v>
      </c>
      <c r="EK956" s="197">
        <f t="shared" si="505"/>
        <v>0</v>
      </c>
      <c r="EL956" s="19" t="str">
        <f t="shared" si="506"/>
        <v/>
      </c>
      <c r="EM956" s="197">
        <f t="shared" si="507"/>
        <v>0</v>
      </c>
      <c r="EN956"/>
      <c r="EO956" s="197">
        <f t="shared" si="508"/>
        <v>0</v>
      </c>
      <c r="EP956" s="19" t="str">
        <f t="shared" si="509"/>
        <v/>
      </c>
      <c r="EQ956" s="197">
        <f t="shared" si="510"/>
        <v>0</v>
      </c>
      <c r="ES956" s="197">
        <f t="shared" si="511"/>
        <v>0</v>
      </c>
      <c r="ET956" s="19" t="str">
        <f t="shared" si="512"/>
        <v/>
      </c>
      <c r="EU956" s="197">
        <f t="shared" si="513"/>
        <v>0</v>
      </c>
    </row>
    <row r="957" spans="1:151" ht="15" customHeight="1" thickBot="1">
      <c r="A957" s="85"/>
      <c r="B957" s="87"/>
      <c r="C957" s="63" t="s">
        <v>123</v>
      </c>
      <c r="D957" s="354" t="str">
        <f t="shared" si="415"/>
        <v/>
      </c>
      <c r="E957" s="355"/>
      <c r="F957" s="355"/>
      <c r="G957" s="355"/>
      <c r="H957" s="355"/>
      <c r="I957" s="355"/>
      <c r="J957" s="355"/>
      <c r="K957" s="355"/>
      <c r="L957" s="356"/>
      <c r="M957" s="2" t="str">
        <f t="shared" si="416"/>
        <v/>
      </c>
      <c r="N957" s="2" t="str">
        <f t="shared" si="417"/>
        <v/>
      </c>
      <c r="O957" s="2" t="str">
        <f t="shared" si="418"/>
        <v/>
      </c>
      <c r="P957" s="2"/>
      <c r="Q957" s="2"/>
      <c r="R957" s="2"/>
      <c r="S957" s="2"/>
      <c r="T957" s="2"/>
      <c r="U957" s="2"/>
      <c r="V957" s="2"/>
      <c r="W957" s="2"/>
      <c r="X957" s="2"/>
      <c r="Y957" s="2"/>
      <c r="Z957" s="2"/>
      <c r="AA957" s="2"/>
      <c r="AB957" s="2"/>
      <c r="AC957" s="2"/>
      <c r="AD957" s="2"/>
      <c r="AG957" s="197">
        <f t="shared" si="419"/>
        <v>54</v>
      </c>
      <c r="AH957" s="210">
        <f t="shared" si="420"/>
        <v>0</v>
      </c>
      <c r="AJ957" s="188">
        <f t="shared" si="421"/>
        <v>0</v>
      </c>
      <c r="AK957" s="189">
        <f t="shared" si="422"/>
        <v>0</v>
      </c>
      <c r="AL957" s="189">
        <f t="shared" si="423"/>
        <v>0</v>
      </c>
      <c r="AM957" s="190">
        <f t="shared" si="424"/>
        <v>0</v>
      </c>
      <c r="AN957" s="210"/>
      <c r="AO957" s="188">
        <f t="shared" si="425"/>
        <v>0</v>
      </c>
      <c r="AP957" s="189">
        <f t="shared" si="426"/>
        <v>0</v>
      </c>
      <c r="AQ957" s="189">
        <f t="shared" si="427"/>
        <v>0</v>
      </c>
      <c r="AR957" s="190">
        <f t="shared" si="428"/>
        <v>0</v>
      </c>
      <c r="AT957" s="188">
        <f t="shared" si="429"/>
        <v>0</v>
      </c>
      <c r="AU957" s="189">
        <f t="shared" si="430"/>
        <v>0</v>
      </c>
      <c r="AV957" s="189">
        <f t="shared" si="431"/>
        <v>0</v>
      </c>
      <c r="AW957" s="190">
        <f t="shared" si="432"/>
        <v>0</v>
      </c>
      <c r="AY957" s="188">
        <f t="shared" si="433"/>
        <v>0</v>
      </c>
      <c r="AZ957" s="189">
        <f t="shared" si="434"/>
        <v>0</v>
      </c>
      <c r="BA957" s="189">
        <f t="shared" si="435"/>
        <v>0</v>
      </c>
      <c r="BB957" s="190">
        <f t="shared" si="436"/>
        <v>0</v>
      </c>
      <c r="BD957" s="188">
        <f t="shared" si="437"/>
        <v>0</v>
      </c>
      <c r="BE957" s="189">
        <f t="shared" si="438"/>
        <v>0</v>
      </c>
      <c r="BF957" s="189">
        <f t="shared" si="439"/>
        <v>0</v>
      </c>
      <c r="BG957" s="190">
        <f t="shared" si="440"/>
        <v>0</v>
      </c>
      <c r="BH957" s="210"/>
      <c r="BI957" s="188">
        <f t="shared" si="441"/>
        <v>0</v>
      </c>
      <c r="BJ957" s="189">
        <f t="shared" si="442"/>
        <v>0</v>
      </c>
      <c r="BK957" s="189">
        <f t="shared" si="443"/>
        <v>0</v>
      </c>
      <c r="BL957" s="190">
        <f t="shared" si="444"/>
        <v>0</v>
      </c>
      <c r="BM957" s="210"/>
      <c r="BN957" s="188">
        <f t="shared" si="445"/>
        <v>0</v>
      </c>
      <c r="BO957" s="189">
        <f t="shared" si="446"/>
        <v>0</v>
      </c>
      <c r="BP957" s="189">
        <f t="shared" si="447"/>
        <v>0</v>
      </c>
      <c r="BQ957" s="190">
        <f t="shared" si="448"/>
        <v>0</v>
      </c>
      <c r="BR957" s="210"/>
      <c r="BS957" s="188">
        <f t="shared" si="449"/>
        <v>0</v>
      </c>
      <c r="BT957" s="189">
        <f t="shared" si="450"/>
        <v>0</v>
      </c>
      <c r="BU957" s="189">
        <f t="shared" si="451"/>
        <v>0</v>
      </c>
      <c r="BV957" s="190">
        <f t="shared" si="452"/>
        <v>0</v>
      </c>
      <c r="BW957" s="210"/>
      <c r="BX957" s="188">
        <f t="shared" si="453"/>
        <v>0</v>
      </c>
      <c r="BY957" s="189">
        <f t="shared" si="454"/>
        <v>0</v>
      </c>
      <c r="BZ957" s="189">
        <f t="shared" si="455"/>
        <v>0</v>
      </c>
      <c r="CA957" s="190">
        <f t="shared" si="456"/>
        <v>0</v>
      </c>
      <c r="CB957" s="210"/>
      <c r="CC957" s="188">
        <f t="shared" si="457"/>
        <v>0</v>
      </c>
      <c r="CD957" s="189">
        <f t="shared" si="458"/>
        <v>0</v>
      </c>
      <c r="CE957" s="189">
        <f t="shared" si="459"/>
        <v>0</v>
      </c>
      <c r="CF957" s="190">
        <f t="shared" si="460"/>
        <v>0</v>
      </c>
      <c r="CG957" s="210"/>
      <c r="CH957" s="188">
        <f t="shared" si="461"/>
        <v>0</v>
      </c>
      <c r="CI957" s="189">
        <f t="shared" si="462"/>
        <v>0</v>
      </c>
      <c r="CJ957" s="189">
        <f t="shared" si="463"/>
        <v>0</v>
      </c>
      <c r="CK957" s="190">
        <f t="shared" si="464"/>
        <v>0</v>
      </c>
      <c r="CL957" s="210"/>
      <c r="CM957" s="188">
        <f t="shared" si="465"/>
        <v>0</v>
      </c>
      <c r="CN957" s="189">
        <f t="shared" si="466"/>
        <v>0</v>
      </c>
      <c r="CO957" s="189">
        <f t="shared" si="467"/>
        <v>0</v>
      </c>
      <c r="CP957" s="190">
        <f t="shared" si="468"/>
        <v>0</v>
      </c>
      <c r="CQ957" s="210"/>
      <c r="CR957" s="188">
        <f t="shared" si="469"/>
        <v>0</v>
      </c>
      <c r="CS957" s="189">
        <f t="shared" si="470"/>
        <v>0</v>
      </c>
      <c r="CT957" s="189">
        <f t="shared" si="471"/>
        <v>0</v>
      </c>
      <c r="CU957" s="190">
        <f t="shared" si="472"/>
        <v>0</v>
      </c>
      <c r="CV957" s="210"/>
      <c r="CW957" s="188">
        <f t="shared" si="473"/>
        <v>0</v>
      </c>
      <c r="CX957" s="189">
        <f t="shared" si="474"/>
        <v>0</v>
      </c>
      <c r="CY957" s="189">
        <f t="shared" si="475"/>
        <v>0</v>
      </c>
      <c r="CZ957" s="190">
        <f t="shared" si="476"/>
        <v>0</v>
      </c>
      <c r="DA957" s="210"/>
      <c r="DB957" s="188">
        <f t="shared" si="477"/>
        <v>0</v>
      </c>
      <c r="DC957" s="189">
        <f t="shared" si="478"/>
        <v>0</v>
      </c>
      <c r="DD957" s="189">
        <f t="shared" si="479"/>
        <v>0</v>
      </c>
      <c r="DE957" s="190">
        <f t="shared" si="480"/>
        <v>0</v>
      </c>
      <c r="DF957" s="210"/>
      <c r="DG957" s="188">
        <f t="shared" si="481"/>
        <v>0</v>
      </c>
      <c r="DH957" s="189">
        <f t="shared" si="482"/>
        <v>0</v>
      </c>
      <c r="DI957" s="189">
        <f t="shared" si="483"/>
        <v>0</v>
      </c>
      <c r="DJ957" s="190">
        <f t="shared" si="484"/>
        <v>0</v>
      </c>
      <c r="DK957" s="210"/>
      <c r="DL957" s="188">
        <f t="shared" si="485"/>
        <v>0</v>
      </c>
      <c r="DM957" s="189">
        <f t="shared" si="486"/>
        <v>0</v>
      </c>
      <c r="DN957" s="189">
        <f t="shared" si="487"/>
        <v>0</v>
      </c>
      <c r="DO957" s="190">
        <f t="shared" si="488"/>
        <v>0</v>
      </c>
      <c r="DP957" s="210"/>
      <c r="DQ957" s="188">
        <f t="shared" si="489"/>
        <v>0</v>
      </c>
      <c r="DR957" s="189">
        <f t="shared" si="490"/>
        <v>0</v>
      </c>
      <c r="DS957" s="189">
        <f t="shared" si="491"/>
        <v>0</v>
      </c>
      <c r="DT957" s="190">
        <f t="shared" si="492"/>
        <v>0</v>
      </c>
      <c r="DU957" s="210"/>
      <c r="DV957" s="192">
        <f t="shared" si="493"/>
        <v>0</v>
      </c>
      <c r="DW957" s="215">
        <f t="shared" si="494"/>
        <v>0</v>
      </c>
      <c r="DX957" s="216">
        <f t="shared" si="495"/>
        <v>0</v>
      </c>
      <c r="DY957" s="217">
        <f t="shared" si="496"/>
        <v>0</v>
      </c>
      <c r="EA957" s="192">
        <f t="shared" si="497"/>
        <v>0</v>
      </c>
      <c r="EB957" s="215">
        <f t="shared" si="498"/>
        <v>0</v>
      </c>
      <c r="EC957" s="216">
        <f t="shared" si="499"/>
        <v>0</v>
      </c>
      <c r="ED957" s="217">
        <f t="shared" si="500"/>
        <v>0</v>
      </c>
      <c r="EF957" s="192">
        <f t="shared" si="501"/>
        <v>0</v>
      </c>
      <c r="EG957" s="215">
        <f t="shared" si="502"/>
        <v>0</v>
      </c>
      <c r="EH957" s="216">
        <f t="shared" si="503"/>
        <v>0</v>
      </c>
      <c r="EI957" s="217">
        <f t="shared" si="504"/>
        <v>0</v>
      </c>
      <c r="EK957" s="197">
        <f t="shared" si="505"/>
        <v>0</v>
      </c>
      <c r="EL957" s="19" t="str">
        <f t="shared" si="506"/>
        <v/>
      </c>
      <c r="EM957" s="197">
        <f t="shared" si="507"/>
        <v>0</v>
      </c>
      <c r="EN957"/>
      <c r="EO957" s="197">
        <f t="shared" si="508"/>
        <v>0</v>
      </c>
      <c r="EP957" s="19" t="str">
        <f t="shared" si="509"/>
        <v/>
      </c>
      <c r="EQ957" s="197">
        <f t="shared" si="510"/>
        <v>0</v>
      </c>
      <c r="ES957" s="197">
        <f t="shared" si="511"/>
        <v>0</v>
      </c>
      <c r="ET957" s="19" t="str">
        <f t="shared" si="512"/>
        <v/>
      </c>
      <c r="EU957" s="197">
        <f t="shared" si="513"/>
        <v>0</v>
      </c>
    </row>
    <row r="958" spans="1:151" ht="15" customHeight="1" thickBot="1">
      <c r="A958" s="85"/>
      <c r="B958" s="87"/>
      <c r="C958" s="63" t="s">
        <v>124</v>
      </c>
      <c r="D958" s="354" t="str">
        <f t="shared" si="415"/>
        <v/>
      </c>
      <c r="E958" s="355"/>
      <c r="F958" s="355"/>
      <c r="G958" s="355"/>
      <c r="H958" s="355"/>
      <c r="I958" s="355"/>
      <c r="J958" s="355"/>
      <c r="K958" s="355"/>
      <c r="L958" s="356"/>
      <c r="M958" s="2" t="str">
        <f t="shared" si="416"/>
        <v/>
      </c>
      <c r="N958" s="2" t="str">
        <f t="shared" si="417"/>
        <v/>
      </c>
      <c r="O958" s="2" t="str">
        <f t="shared" si="418"/>
        <v/>
      </c>
      <c r="P958" s="2"/>
      <c r="Q958" s="2"/>
      <c r="R958" s="2"/>
      <c r="S958" s="2"/>
      <c r="T958" s="2"/>
      <c r="U958" s="2"/>
      <c r="V958" s="2"/>
      <c r="W958" s="2"/>
      <c r="X958" s="2"/>
      <c r="Y958" s="2"/>
      <c r="Z958" s="2"/>
      <c r="AA958" s="2"/>
      <c r="AB958" s="2"/>
      <c r="AC958" s="2"/>
      <c r="AD958" s="2"/>
      <c r="AG958" s="197">
        <f t="shared" si="419"/>
        <v>54</v>
      </c>
      <c r="AH958" s="210">
        <f t="shared" si="420"/>
        <v>0</v>
      </c>
      <c r="AJ958" s="188">
        <f t="shared" si="421"/>
        <v>0</v>
      </c>
      <c r="AK958" s="189">
        <f t="shared" si="422"/>
        <v>0</v>
      </c>
      <c r="AL958" s="189">
        <f t="shared" si="423"/>
        <v>0</v>
      </c>
      <c r="AM958" s="190">
        <f t="shared" si="424"/>
        <v>0</v>
      </c>
      <c r="AN958" s="210"/>
      <c r="AO958" s="188">
        <f t="shared" si="425"/>
        <v>0</v>
      </c>
      <c r="AP958" s="189">
        <f t="shared" si="426"/>
        <v>0</v>
      </c>
      <c r="AQ958" s="189">
        <f t="shared" si="427"/>
        <v>0</v>
      </c>
      <c r="AR958" s="190">
        <f t="shared" si="428"/>
        <v>0</v>
      </c>
      <c r="AT958" s="188">
        <f t="shared" si="429"/>
        <v>0</v>
      </c>
      <c r="AU958" s="189">
        <f t="shared" si="430"/>
        <v>0</v>
      </c>
      <c r="AV958" s="189">
        <f t="shared" si="431"/>
        <v>0</v>
      </c>
      <c r="AW958" s="190">
        <f t="shared" si="432"/>
        <v>0</v>
      </c>
      <c r="AY958" s="188">
        <f t="shared" si="433"/>
        <v>0</v>
      </c>
      <c r="AZ958" s="189">
        <f t="shared" si="434"/>
        <v>0</v>
      </c>
      <c r="BA958" s="189">
        <f t="shared" si="435"/>
        <v>0</v>
      </c>
      <c r="BB958" s="190">
        <f t="shared" si="436"/>
        <v>0</v>
      </c>
      <c r="BD958" s="188">
        <f t="shared" si="437"/>
        <v>0</v>
      </c>
      <c r="BE958" s="189">
        <f t="shared" si="438"/>
        <v>0</v>
      </c>
      <c r="BF958" s="189">
        <f t="shared" si="439"/>
        <v>0</v>
      </c>
      <c r="BG958" s="190">
        <f t="shared" si="440"/>
        <v>0</v>
      </c>
      <c r="BH958" s="210"/>
      <c r="BI958" s="188">
        <f t="shared" si="441"/>
        <v>0</v>
      </c>
      <c r="BJ958" s="189">
        <f t="shared" si="442"/>
        <v>0</v>
      </c>
      <c r="BK958" s="189">
        <f t="shared" si="443"/>
        <v>0</v>
      </c>
      <c r="BL958" s="190">
        <f t="shared" si="444"/>
        <v>0</v>
      </c>
      <c r="BM958" s="210"/>
      <c r="BN958" s="188">
        <f t="shared" si="445"/>
        <v>0</v>
      </c>
      <c r="BO958" s="189">
        <f t="shared" si="446"/>
        <v>0</v>
      </c>
      <c r="BP958" s="189">
        <f t="shared" si="447"/>
        <v>0</v>
      </c>
      <c r="BQ958" s="190">
        <f t="shared" si="448"/>
        <v>0</v>
      </c>
      <c r="BR958" s="210"/>
      <c r="BS958" s="188">
        <f t="shared" si="449"/>
        <v>0</v>
      </c>
      <c r="BT958" s="189">
        <f t="shared" si="450"/>
        <v>0</v>
      </c>
      <c r="BU958" s="189">
        <f t="shared" si="451"/>
        <v>0</v>
      </c>
      <c r="BV958" s="190">
        <f t="shared" si="452"/>
        <v>0</v>
      </c>
      <c r="BW958" s="210"/>
      <c r="BX958" s="188">
        <f t="shared" si="453"/>
        <v>0</v>
      </c>
      <c r="BY958" s="189">
        <f t="shared" si="454"/>
        <v>0</v>
      </c>
      <c r="BZ958" s="189">
        <f t="shared" si="455"/>
        <v>0</v>
      </c>
      <c r="CA958" s="190">
        <f t="shared" si="456"/>
        <v>0</v>
      </c>
      <c r="CB958" s="210"/>
      <c r="CC958" s="188">
        <f t="shared" si="457"/>
        <v>0</v>
      </c>
      <c r="CD958" s="189">
        <f t="shared" si="458"/>
        <v>0</v>
      </c>
      <c r="CE958" s="189">
        <f t="shared" si="459"/>
        <v>0</v>
      </c>
      <c r="CF958" s="190">
        <f t="shared" si="460"/>
        <v>0</v>
      </c>
      <c r="CG958" s="210"/>
      <c r="CH958" s="188">
        <f t="shared" si="461"/>
        <v>0</v>
      </c>
      <c r="CI958" s="189">
        <f t="shared" si="462"/>
        <v>0</v>
      </c>
      <c r="CJ958" s="189">
        <f t="shared" si="463"/>
        <v>0</v>
      </c>
      <c r="CK958" s="190">
        <f t="shared" si="464"/>
        <v>0</v>
      </c>
      <c r="CL958" s="210"/>
      <c r="CM958" s="188">
        <f t="shared" si="465"/>
        <v>0</v>
      </c>
      <c r="CN958" s="189">
        <f t="shared" si="466"/>
        <v>0</v>
      </c>
      <c r="CO958" s="189">
        <f t="shared" si="467"/>
        <v>0</v>
      </c>
      <c r="CP958" s="190">
        <f t="shared" si="468"/>
        <v>0</v>
      </c>
      <c r="CQ958" s="210"/>
      <c r="CR958" s="188">
        <f t="shared" si="469"/>
        <v>0</v>
      </c>
      <c r="CS958" s="189">
        <f t="shared" si="470"/>
        <v>0</v>
      </c>
      <c r="CT958" s="189">
        <f t="shared" si="471"/>
        <v>0</v>
      </c>
      <c r="CU958" s="190">
        <f t="shared" si="472"/>
        <v>0</v>
      </c>
      <c r="CV958" s="210"/>
      <c r="CW958" s="188">
        <f t="shared" si="473"/>
        <v>0</v>
      </c>
      <c r="CX958" s="189">
        <f t="shared" si="474"/>
        <v>0</v>
      </c>
      <c r="CY958" s="189">
        <f t="shared" si="475"/>
        <v>0</v>
      </c>
      <c r="CZ958" s="190">
        <f t="shared" si="476"/>
        <v>0</v>
      </c>
      <c r="DA958" s="210"/>
      <c r="DB958" s="188">
        <f t="shared" si="477"/>
        <v>0</v>
      </c>
      <c r="DC958" s="189">
        <f t="shared" si="478"/>
        <v>0</v>
      </c>
      <c r="DD958" s="189">
        <f t="shared" si="479"/>
        <v>0</v>
      </c>
      <c r="DE958" s="190">
        <f t="shared" si="480"/>
        <v>0</v>
      </c>
      <c r="DF958" s="210"/>
      <c r="DG958" s="188">
        <f t="shared" si="481"/>
        <v>0</v>
      </c>
      <c r="DH958" s="189">
        <f t="shared" si="482"/>
        <v>0</v>
      </c>
      <c r="DI958" s="189">
        <f t="shared" si="483"/>
        <v>0</v>
      </c>
      <c r="DJ958" s="190">
        <f t="shared" si="484"/>
        <v>0</v>
      </c>
      <c r="DK958" s="210"/>
      <c r="DL958" s="188">
        <f t="shared" si="485"/>
        <v>0</v>
      </c>
      <c r="DM958" s="189">
        <f t="shared" si="486"/>
        <v>0</v>
      </c>
      <c r="DN958" s="189">
        <f t="shared" si="487"/>
        <v>0</v>
      </c>
      <c r="DO958" s="190">
        <f t="shared" si="488"/>
        <v>0</v>
      </c>
      <c r="DP958" s="210"/>
      <c r="DQ958" s="188">
        <f t="shared" si="489"/>
        <v>0</v>
      </c>
      <c r="DR958" s="189">
        <f t="shared" si="490"/>
        <v>0</v>
      </c>
      <c r="DS958" s="189">
        <f t="shared" si="491"/>
        <v>0</v>
      </c>
      <c r="DT958" s="190">
        <f t="shared" si="492"/>
        <v>0</v>
      </c>
      <c r="DU958" s="210"/>
      <c r="DV958" s="192">
        <f t="shared" si="493"/>
        <v>0</v>
      </c>
      <c r="DW958" s="215">
        <f t="shared" si="494"/>
        <v>0</v>
      </c>
      <c r="DX958" s="216">
        <f t="shared" si="495"/>
        <v>0</v>
      </c>
      <c r="DY958" s="217">
        <f t="shared" si="496"/>
        <v>0</v>
      </c>
      <c r="EA958" s="192">
        <f t="shared" si="497"/>
        <v>0</v>
      </c>
      <c r="EB958" s="215">
        <f t="shared" si="498"/>
        <v>0</v>
      </c>
      <c r="EC958" s="216">
        <f t="shared" si="499"/>
        <v>0</v>
      </c>
      <c r="ED958" s="217">
        <f t="shared" si="500"/>
        <v>0</v>
      </c>
      <c r="EF958" s="192">
        <f t="shared" si="501"/>
        <v>0</v>
      </c>
      <c r="EG958" s="215">
        <f t="shared" si="502"/>
        <v>0</v>
      </c>
      <c r="EH958" s="216">
        <f t="shared" si="503"/>
        <v>0</v>
      </c>
      <c r="EI958" s="217">
        <f t="shared" si="504"/>
        <v>0</v>
      </c>
      <c r="EK958" s="197">
        <f t="shared" si="505"/>
        <v>0</v>
      </c>
      <c r="EL958" s="19" t="str">
        <f t="shared" si="506"/>
        <v/>
      </c>
      <c r="EM958" s="197">
        <f t="shared" si="507"/>
        <v>0</v>
      </c>
      <c r="EN958"/>
      <c r="EO958" s="197">
        <f t="shared" si="508"/>
        <v>0</v>
      </c>
      <c r="EP958" s="19" t="str">
        <f t="shared" si="509"/>
        <v/>
      </c>
      <c r="EQ958" s="197">
        <f t="shared" si="510"/>
        <v>0</v>
      </c>
      <c r="ES958" s="197">
        <f t="shared" si="511"/>
        <v>0</v>
      </c>
      <c r="ET958" s="19" t="str">
        <f t="shared" si="512"/>
        <v/>
      </c>
      <c r="EU958" s="197">
        <f t="shared" si="513"/>
        <v>0</v>
      </c>
    </row>
    <row r="959" spans="1:151" ht="15" customHeight="1" thickBot="1">
      <c r="A959" s="85"/>
      <c r="B959" s="87"/>
      <c r="C959" s="63" t="s">
        <v>125</v>
      </c>
      <c r="D959" s="354" t="str">
        <f t="shared" si="415"/>
        <v/>
      </c>
      <c r="E959" s="355"/>
      <c r="F959" s="355"/>
      <c r="G959" s="355"/>
      <c r="H959" s="355"/>
      <c r="I959" s="355"/>
      <c r="J959" s="355"/>
      <c r="K959" s="355"/>
      <c r="L959" s="356"/>
      <c r="M959" s="2" t="str">
        <f t="shared" si="416"/>
        <v/>
      </c>
      <c r="N959" s="2" t="str">
        <f t="shared" si="417"/>
        <v/>
      </c>
      <c r="O959" s="2" t="str">
        <f t="shared" si="418"/>
        <v/>
      </c>
      <c r="P959" s="2"/>
      <c r="Q959" s="2"/>
      <c r="R959" s="2"/>
      <c r="S959" s="2"/>
      <c r="T959" s="2"/>
      <c r="U959" s="2"/>
      <c r="V959" s="2"/>
      <c r="W959" s="2"/>
      <c r="X959" s="2"/>
      <c r="Y959" s="2"/>
      <c r="Z959" s="2"/>
      <c r="AA959" s="2"/>
      <c r="AB959" s="2"/>
      <c r="AC959" s="2"/>
      <c r="AD959" s="2"/>
      <c r="AG959" s="197">
        <f t="shared" si="419"/>
        <v>54</v>
      </c>
      <c r="AH959" s="210">
        <f t="shared" si="420"/>
        <v>0</v>
      </c>
      <c r="AJ959" s="188">
        <f t="shared" si="421"/>
        <v>0</v>
      </c>
      <c r="AK959" s="189">
        <f t="shared" si="422"/>
        <v>0</v>
      </c>
      <c r="AL959" s="189">
        <f t="shared" si="423"/>
        <v>0</v>
      </c>
      <c r="AM959" s="190">
        <f t="shared" si="424"/>
        <v>0</v>
      </c>
      <c r="AN959" s="210"/>
      <c r="AO959" s="188">
        <f t="shared" si="425"/>
        <v>0</v>
      </c>
      <c r="AP959" s="189">
        <f t="shared" si="426"/>
        <v>0</v>
      </c>
      <c r="AQ959" s="189">
        <f t="shared" si="427"/>
        <v>0</v>
      </c>
      <c r="AR959" s="190">
        <f t="shared" si="428"/>
        <v>0</v>
      </c>
      <c r="AT959" s="188">
        <f t="shared" si="429"/>
        <v>0</v>
      </c>
      <c r="AU959" s="189">
        <f t="shared" si="430"/>
        <v>0</v>
      </c>
      <c r="AV959" s="189">
        <f t="shared" si="431"/>
        <v>0</v>
      </c>
      <c r="AW959" s="190">
        <f t="shared" si="432"/>
        <v>0</v>
      </c>
      <c r="AY959" s="188">
        <f t="shared" si="433"/>
        <v>0</v>
      </c>
      <c r="AZ959" s="189">
        <f t="shared" si="434"/>
        <v>0</v>
      </c>
      <c r="BA959" s="189">
        <f t="shared" si="435"/>
        <v>0</v>
      </c>
      <c r="BB959" s="190">
        <f t="shared" si="436"/>
        <v>0</v>
      </c>
      <c r="BD959" s="188">
        <f t="shared" si="437"/>
        <v>0</v>
      </c>
      <c r="BE959" s="189">
        <f t="shared" si="438"/>
        <v>0</v>
      </c>
      <c r="BF959" s="189">
        <f t="shared" si="439"/>
        <v>0</v>
      </c>
      <c r="BG959" s="190">
        <f t="shared" si="440"/>
        <v>0</v>
      </c>
      <c r="BH959" s="210"/>
      <c r="BI959" s="188">
        <f t="shared" si="441"/>
        <v>0</v>
      </c>
      <c r="BJ959" s="189">
        <f t="shared" si="442"/>
        <v>0</v>
      </c>
      <c r="BK959" s="189">
        <f t="shared" si="443"/>
        <v>0</v>
      </c>
      <c r="BL959" s="190">
        <f t="shared" si="444"/>
        <v>0</v>
      </c>
      <c r="BM959" s="210"/>
      <c r="BN959" s="188">
        <f t="shared" si="445"/>
        <v>0</v>
      </c>
      <c r="BO959" s="189">
        <f t="shared" si="446"/>
        <v>0</v>
      </c>
      <c r="BP959" s="189">
        <f t="shared" si="447"/>
        <v>0</v>
      </c>
      <c r="BQ959" s="190">
        <f t="shared" si="448"/>
        <v>0</v>
      </c>
      <c r="BR959" s="210"/>
      <c r="BS959" s="188">
        <f t="shared" si="449"/>
        <v>0</v>
      </c>
      <c r="BT959" s="189">
        <f t="shared" si="450"/>
        <v>0</v>
      </c>
      <c r="BU959" s="189">
        <f t="shared" si="451"/>
        <v>0</v>
      </c>
      <c r="BV959" s="190">
        <f t="shared" si="452"/>
        <v>0</v>
      </c>
      <c r="BW959" s="210"/>
      <c r="BX959" s="188">
        <f t="shared" si="453"/>
        <v>0</v>
      </c>
      <c r="BY959" s="189">
        <f t="shared" si="454"/>
        <v>0</v>
      </c>
      <c r="BZ959" s="189">
        <f t="shared" si="455"/>
        <v>0</v>
      </c>
      <c r="CA959" s="190">
        <f t="shared" si="456"/>
        <v>0</v>
      </c>
      <c r="CB959" s="210"/>
      <c r="CC959" s="188">
        <f t="shared" si="457"/>
        <v>0</v>
      </c>
      <c r="CD959" s="189">
        <f t="shared" si="458"/>
        <v>0</v>
      </c>
      <c r="CE959" s="189">
        <f t="shared" si="459"/>
        <v>0</v>
      </c>
      <c r="CF959" s="190">
        <f t="shared" si="460"/>
        <v>0</v>
      </c>
      <c r="CG959" s="210"/>
      <c r="CH959" s="188">
        <f t="shared" si="461"/>
        <v>0</v>
      </c>
      <c r="CI959" s="189">
        <f t="shared" si="462"/>
        <v>0</v>
      </c>
      <c r="CJ959" s="189">
        <f t="shared" si="463"/>
        <v>0</v>
      </c>
      <c r="CK959" s="190">
        <f t="shared" si="464"/>
        <v>0</v>
      </c>
      <c r="CL959" s="210"/>
      <c r="CM959" s="188">
        <f t="shared" si="465"/>
        <v>0</v>
      </c>
      <c r="CN959" s="189">
        <f t="shared" si="466"/>
        <v>0</v>
      </c>
      <c r="CO959" s="189">
        <f t="shared" si="467"/>
        <v>0</v>
      </c>
      <c r="CP959" s="190">
        <f t="shared" si="468"/>
        <v>0</v>
      </c>
      <c r="CQ959" s="210"/>
      <c r="CR959" s="188">
        <f t="shared" si="469"/>
        <v>0</v>
      </c>
      <c r="CS959" s="189">
        <f t="shared" si="470"/>
        <v>0</v>
      </c>
      <c r="CT959" s="189">
        <f t="shared" si="471"/>
        <v>0</v>
      </c>
      <c r="CU959" s="190">
        <f t="shared" si="472"/>
        <v>0</v>
      </c>
      <c r="CV959" s="210"/>
      <c r="CW959" s="188">
        <f t="shared" si="473"/>
        <v>0</v>
      </c>
      <c r="CX959" s="189">
        <f t="shared" si="474"/>
        <v>0</v>
      </c>
      <c r="CY959" s="189">
        <f t="shared" si="475"/>
        <v>0</v>
      </c>
      <c r="CZ959" s="190">
        <f t="shared" si="476"/>
        <v>0</v>
      </c>
      <c r="DA959" s="210"/>
      <c r="DB959" s="188">
        <f t="shared" si="477"/>
        <v>0</v>
      </c>
      <c r="DC959" s="189">
        <f t="shared" si="478"/>
        <v>0</v>
      </c>
      <c r="DD959" s="189">
        <f t="shared" si="479"/>
        <v>0</v>
      </c>
      <c r="DE959" s="190">
        <f t="shared" si="480"/>
        <v>0</v>
      </c>
      <c r="DF959" s="210"/>
      <c r="DG959" s="188">
        <f t="shared" si="481"/>
        <v>0</v>
      </c>
      <c r="DH959" s="189">
        <f t="shared" si="482"/>
        <v>0</v>
      </c>
      <c r="DI959" s="189">
        <f t="shared" si="483"/>
        <v>0</v>
      </c>
      <c r="DJ959" s="190">
        <f t="shared" si="484"/>
        <v>0</v>
      </c>
      <c r="DK959" s="210"/>
      <c r="DL959" s="188">
        <f t="shared" si="485"/>
        <v>0</v>
      </c>
      <c r="DM959" s="189">
        <f t="shared" si="486"/>
        <v>0</v>
      </c>
      <c r="DN959" s="189">
        <f t="shared" si="487"/>
        <v>0</v>
      </c>
      <c r="DO959" s="190">
        <f t="shared" si="488"/>
        <v>0</v>
      </c>
      <c r="DP959" s="210"/>
      <c r="DQ959" s="188">
        <f t="shared" si="489"/>
        <v>0</v>
      </c>
      <c r="DR959" s="189">
        <f t="shared" si="490"/>
        <v>0</v>
      </c>
      <c r="DS959" s="189">
        <f t="shared" si="491"/>
        <v>0</v>
      </c>
      <c r="DT959" s="190">
        <f t="shared" si="492"/>
        <v>0</v>
      </c>
      <c r="DU959" s="210"/>
      <c r="DV959" s="192">
        <f t="shared" si="493"/>
        <v>0</v>
      </c>
      <c r="DW959" s="215">
        <f t="shared" si="494"/>
        <v>0</v>
      </c>
      <c r="DX959" s="216">
        <f t="shared" si="495"/>
        <v>0</v>
      </c>
      <c r="DY959" s="217">
        <f t="shared" si="496"/>
        <v>0</v>
      </c>
      <c r="EA959" s="192">
        <f t="shared" si="497"/>
        <v>0</v>
      </c>
      <c r="EB959" s="215">
        <f t="shared" si="498"/>
        <v>0</v>
      </c>
      <c r="EC959" s="216">
        <f t="shared" si="499"/>
        <v>0</v>
      </c>
      <c r="ED959" s="217">
        <f t="shared" si="500"/>
        <v>0</v>
      </c>
      <c r="EF959" s="192">
        <f t="shared" si="501"/>
        <v>0</v>
      </c>
      <c r="EG959" s="215">
        <f t="shared" si="502"/>
        <v>0</v>
      </c>
      <c r="EH959" s="216">
        <f t="shared" si="503"/>
        <v>0</v>
      </c>
      <c r="EI959" s="217">
        <f t="shared" si="504"/>
        <v>0</v>
      </c>
      <c r="EK959" s="197">
        <f t="shared" si="505"/>
        <v>0</v>
      </c>
      <c r="EL959" s="19" t="str">
        <f t="shared" si="506"/>
        <v/>
      </c>
      <c r="EM959" s="197">
        <f t="shared" si="507"/>
        <v>0</v>
      </c>
      <c r="EN959"/>
      <c r="EO959" s="197">
        <f t="shared" si="508"/>
        <v>0</v>
      </c>
      <c r="EP959" s="19" t="str">
        <f t="shared" si="509"/>
        <v/>
      </c>
      <c r="EQ959" s="197">
        <f t="shared" si="510"/>
        <v>0</v>
      </c>
      <c r="ES959" s="197">
        <f t="shared" si="511"/>
        <v>0</v>
      </c>
      <c r="ET959" s="19" t="str">
        <f t="shared" si="512"/>
        <v/>
      </c>
      <c r="EU959" s="197">
        <f t="shared" si="513"/>
        <v>0</v>
      </c>
    </row>
    <row r="960" spans="1:151" ht="15" customHeight="1" thickBot="1">
      <c r="A960" s="85"/>
      <c r="B960" s="87"/>
      <c r="C960" s="63" t="s">
        <v>126</v>
      </c>
      <c r="D960" s="354" t="str">
        <f t="shared" si="415"/>
        <v/>
      </c>
      <c r="E960" s="355"/>
      <c r="F960" s="355"/>
      <c r="G960" s="355"/>
      <c r="H960" s="355"/>
      <c r="I960" s="355"/>
      <c r="J960" s="355"/>
      <c r="K960" s="355"/>
      <c r="L960" s="356"/>
      <c r="M960" s="2" t="str">
        <f t="shared" si="416"/>
        <v/>
      </c>
      <c r="N960" s="2" t="str">
        <f t="shared" si="417"/>
        <v/>
      </c>
      <c r="O960" s="2" t="str">
        <f t="shared" si="418"/>
        <v/>
      </c>
      <c r="P960" s="2"/>
      <c r="Q960" s="2"/>
      <c r="R960" s="2"/>
      <c r="S960" s="2"/>
      <c r="T960" s="2"/>
      <c r="U960" s="2"/>
      <c r="V960" s="2"/>
      <c r="W960" s="2"/>
      <c r="X960" s="2"/>
      <c r="Y960" s="2"/>
      <c r="Z960" s="2"/>
      <c r="AA960" s="2"/>
      <c r="AB960" s="2"/>
      <c r="AC960" s="2"/>
      <c r="AD960" s="2"/>
      <c r="AG960" s="197">
        <f t="shared" si="419"/>
        <v>54</v>
      </c>
      <c r="AH960" s="210">
        <f t="shared" si="420"/>
        <v>0</v>
      </c>
      <c r="AJ960" s="188">
        <f t="shared" si="421"/>
        <v>0</v>
      </c>
      <c r="AK960" s="189">
        <f t="shared" si="422"/>
        <v>0</v>
      </c>
      <c r="AL960" s="189">
        <f t="shared" si="423"/>
        <v>0</v>
      </c>
      <c r="AM960" s="190">
        <f t="shared" si="424"/>
        <v>0</v>
      </c>
      <c r="AN960" s="210"/>
      <c r="AO960" s="188">
        <f t="shared" si="425"/>
        <v>0</v>
      </c>
      <c r="AP960" s="189">
        <f t="shared" si="426"/>
        <v>0</v>
      </c>
      <c r="AQ960" s="189">
        <f t="shared" si="427"/>
        <v>0</v>
      </c>
      <c r="AR960" s="190">
        <f t="shared" si="428"/>
        <v>0</v>
      </c>
      <c r="AT960" s="188">
        <f t="shared" si="429"/>
        <v>0</v>
      </c>
      <c r="AU960" s="189">
        <f t="shared" si="430"/>
        <v>0</v>
      </c>
      <c r="AV960" s="189">
        <f t="shared" si="431"/>
        <v>0</v>
      </c>
      <c r="AW960" s="190">
        <f t="shared" si="432"/>
        <v>0</v>
      </c>
      <c r="AY960" s="188">
        <f t="shared" si="433"/>
        <v>0</v>
      </c>
      <c r="AZ960" s="189">
        <f t="shared" si="434"/>
        <v>0</v>
      </c>
      <c r="BA960" s="189">
        <f t="shared" si="435"/>
        <v>0</v>
      </c>
      <c r="BB960" s="190">
        <f t="shared" si="436"/>
        <v>0</v>
      </c>
      <c r="BD960" s="188">
        <f t="shared" si="437"/>
        <v>0</v>
      </c>
      <c r="BE960" s="189">
        <f t="shared" si="438"/>
        <v>0</v>
      </c>
      <c r="BF960" s="189">
        <f t="shared" si="439"/>
        <v>0</v>
      </c>
      <c r="BG960" s="190">
        <f t="shared" si="440"/>
        <v>0</v>
      </c>
      <c r="BH960" s="210"/>
      <c r="BI960" s="188">
        <f t="shared" si="441"/>
        <v>0</v>
      </c>
      <c r="BJ960" s="189">
        <f t="shared" si="442"/>
        <v>0</v>
      </c>
      <c r="BK960" s="189">
        <f t="shared" si="443"/>
        <v>0</v>
      </c>
      <c r="BL960" s="190">
        <f t="shared" si="444"/>
        <v>0</v>
      </c>
      <c r="BM960" s="210"/>
      <c r="BN960" s="188">
        <f t="shared" si="445"/>
        <v>0</v>
      </c>
      <c r="BO960" s="189">
        <f t="shared" si="446"/>
        <v>0</v>
      </c>
      <c r="BP960" s="189">
        <f t="shared" si="447"/>
        <v>0</v>
      </c>
      <c r="BQ960" s="190">
        <f t="shared" si="448"/>
        <v>0</v>
      </c>
      <c r="BR960" s="210"/>
      <c r="BS960" s="188">
        <f t="shared" si="449"/>
        <v>0</v>
      </c>
      <c r="BT960" s="189">
        <f t="shared" si="450"/>
        <v>0</v>
      </c>
      <c r="BU960" s="189">
        <f t="shared" si="451"/>
        <v>0</v>
      </c>
      <c r="BV960" s="190">
        <f t="shared" si="452"/>
        <v>0</v>
      </c>
      <c r="BW960" s="210"/>
      <c r="BX960" s="188">
        <f t="shared" si="453"/>
        <v>0</v>
      </c>
      <c r="BY960" s="189">
        <f t="shared" si="454"/>
        <v>0</v>
      </c>
      <c r="BZ960" s="189">
        <f t="shared" si="455"/>
        <v>0</v>
      </c>
      <c r="CA960" s="190">
        <f t="shared" si="456"/>
        <v>0</v>
      </c>
      <c r="CB960" s="210"/>
      <c r="CC960" s="188">
        <f t="shared" si="457"/>
        <v>0</v>
      </c>
      <c r="CD960" s="189">
        <f t="shared" si="458"/>
        <v>0</v>
      </c>
      <c r="CE960" s="189">
        <f t="shared" si="459"/>
        <v>0</v>
      </c>
      <c r="CF960" s="190">
        <f t="shared" si="460"/>
        <v>0</v>
      </c>
      <c r="CG960" s="210"/>
      <c r="CH960" s="188">
        <f t="shared" si="461"/>
        <v>0</v>
      </c>
      <c r="CI960" s="189">
        <f t="shared" si="462"/>
        <v>0</v>
      </c>
      <c r="CJ960" s="189">
        <f t="shared" si="463"/>
        <v>0</v>
      </c>
      <c r="CK960" s="190">
        <f t="shared" si="464"/>
        <v>0</v>
      </c>
      <c r="CL960" s="210"/>
      <c r="CM960" s="188">
        <f t="shared" si="465"/>
        <v>0</v>
      </c>
      <c r="CN960" s="189">
        <f t="shared" si="466"/>
        <v>0</v>
      </c>
      <c r="CO960" s="189">
        <f t="shared" si="467"/>
        <v>0</v>
      </c>
      <c r="CP960" s="190">
        <f t="shared" si="468"/>
        <v>0</v>
      </c>
      <c r="CQ960" s="210"/>
      <c r="CR960" s="188">
        <f t="shared" si="469"/>
        <v>0</v>
      </c>
      <c r="CS960" s="189">
        <f t="shared" si="470"/>
        <v>0</v>
      </c>
      <c r="CT960" s="189">
        <f t="shared" si="471"/>
        <v>0</v>
      </c>
      <c r="CU960" s="190">
        <f t="shared" si="472"/>
        <v>0</v>
      </c>
      <c r="CV960" s="210"/>
      <c r="CW960" s="188">
        <f t="shared" si="473"/>
        <v>0</v>
      </c>
      <c r="CX960" s="189">
        <f t="shared" si="474"/>
        <v>0</v>
      </c>
      <c r="CY960" s="189">
        <f t="shared" si="475"/>
        <v>0</v>
      </c>
      <c r="CZ960" s="190">
        <f t="shared" si="476"/>
        <v>0</v>
      </c>
      <c r="DA960" s="210"/>
      <c r="DB960" s="188">
        <f t="shared" si="477"/>
        <v>0</v>
      </c>
      <c r="DC960" s="189">
        <f t="shared" si="478"/>
        <v>0</v>
      </c>
      <c r="DD960" s="189">
        <f t="shared" si="479"/>
        <v>0</v>
      </c>
      <c r="DE960" s="190">
        <f t="shared" si="480"/>
        <v>0</v>
      </c>
      <c r="DF960" s="210"/>
      <c r="DG960" s="188">
        <f t="shared" si="481"/>
        <v>0</v>
      </c>
      <c r="DH960" s="189">
        <f t="shared" si="482"/>
        <v>0</v>
      </c>
      <c r="DI960" s="189">
        <f t="shared" si="483"/>
        <v>0</v>
      </c>
      <c r="DJ960" s="190">
        <f t="shared" si="484"/>
        <v>0</v>
      </c>
      <c r="DK960" s="210"/>
      <c r="DL960" s="188">
        <f t="shared" si="485"/>
        <v>0</v>
      </c>
      <c r="DM960" s="189">
        <f t="shared" si="486"/>
        <v>0</v>
      </c>
      <c r="DN960" s="189">
        <f t="shared" si="487"/>
        <v>0</v>
      </c>
      <c r="DO960" s="190">
        <f t="shared" si="488"/>
        <v>0</v>
      </c>
      <c r="DP960" s="210"/>
      <c r="DQ960" s="188">
        <f t="shared" si="489"/>
        <v>0</v>
      </c>
      <c r="DR960" s="189">
        <f t="shared" si="490"/>
        <v>0</v>
      </c>
      <c r="DS960" s="189">
        <f t="shared" si="491"/>
        <v>0</v>
      </c>
      <c r="DT960" s="190">
        <f t="shared" si="492"/>
        <v>0</v>
      </c>
      <c r="DU960" s="210"/>
      <c r="DV960" s="192">
        <f t="shared" si="493"/>
        <v>0</v>
      </c>
      <c r="DW960" s="215">
        <f t="shared" si="494"/>
        <v>0</v>
      </c>
      <c r="DX960" s="216">
        <f t="shared" si="495"/>
        <v>0</v>
      </c>
      <c r="DY960" s="217">
        <f t="shared" si="496"/>
        <v>0</v>
      </c>
      <c r="EA960" s="192">
        <f t="shared" si="497"/>
        <v>0</v>
      </c>
      <c r="EB960" s="215">
        <f t="shared" si="498"/>
        <v>0</v>
      </c>
      <c r="EC960" s="216">
        <f t="shared" si="499"/>
        <v>0</v>
      </c>
      <c r="ED960" s="217">
        <f t="shared" si="500"/>
        <v>0</v>
      </c>
      <c r="EF960" s="192">
        <f t="shared" si="501"/>
        <v>0</v>
      </c>
      <c r="EG960" s="215">
        <f t="shared" si="502"/>
        <v>0</v>
      </c>
      <c r="EH960" s="216">
        <f t="shared" si="503"/>
        <v>0</v>
      </c>
      <c r="EI960" s="217">
        <f t="shared" si="504"/>
        <v>0</v>
      </c>
      <c r="EK960" s="197">
        <f t="shared" si="505"/>
        <v>0</v>
      </c>
      <c r="EL960" s="19" t="str">
        <f t="shared" si="506"/>
        <v/>
      </c>
      <c r="EM960" s="197">
        <f t="shared" si="507"/>
        <v>0</v>
      </c>
      <c r="EN960"/>
      <c r="EO960" s="197">
        <f t="shared" si="508"/>
        <v>0</v>
      </c>
      <c r="EP960" s="19" t="str">
        <f t="shared" si="509"/>
        <v/>
      </c>
      <c r="EQ960" s="197">
        <f t="shared" si="510"/>
        <v>0</v>
      </c>
      <c r="ES960" s="197">
        <f t="shared" si="511"/>
        <v>0</v>
      </c>
      <c r="ET960" s="19" t="str">
        <f t="shared" si="512"/>
        <v/>
      </c>
      <c r="EU960" s="197">
        <f t="shared" si="513"/>
        <v>0</v>
      </c>
    </row>
    <row r="961" spans="1:151" ht="15" customHeight="1" thickBot="1">
      <c r="A961" s="85"/>
      <c r="B961" s="87"/>
      <c r="C961" s="63" t="s">
        <v>127</v>
      </c>
      <c r="D961" s="354" t="str">
        <f t="shared" si="415"/>
        <v/>
      </c>
      <c r="E961" s="355"/>
      <c r="F961" s="355"/>
      <c r="G961" s="355"/>
      <c r="H961" s="355"/>
      <c r="I961" s="355"/>
      <c r="J961" s="355"/>
      <c r="K961" s="355"/>
      <c r="L961" s="356"/>
      <c r="M961" s="2" t="str">
        <f t="shared" si="416"/>
        <v/>
      </c>
      <c r="N961" s="2" t="str">
        <f t="shared" si="417"/>
        <v/>
      </c>
      <c r="O961" s="2" t="str">
        <f t="shared" si="418"/>
        <v/>
      </c>
      <c r="P961" s="2"/>
      <c r="Q961" s="2"/>
      <c r="R961" s="2"/>
      <c r="S961" s="2"/>
      <c r="T961" s="2"/>
      <c r="U961" s="2"/>
      <c r="V961" s="2"/>
      <c r="W961" s="2"/>
      <c r="X961" s="2"/>
      <c r="Y961" s="2"/>
      <c r="Z961" s="2"/>
      <c r="AA961" s="2"/>
      <c r="AB961" s="2"/>
      <c r="AC961" s="2"/>
      <c r="AD961" s="2"/>
      <c r="AG961" s="197">
        <f t="shared" si="419"/>
        <v>54</v>
      </c>
      <c r="AH961" s="210">
        <f t="shared" si="420"/>
        <v>0</v>
      </c>
      <c r="AJ961" s="188">
        <f t="shared" si="421"/>
        <v>0</v>
      </c>
      <c r="AK961" s="189">
        <f t="shared" si="422"/>
        <v>0</v>
      </c>
      <c r="AL961" s="189">
        <f t="shared" si="423"/>
        <v>0</v>
      </c>
      <c r="AM961" s="190">
        <f t="shared" si="424"/>
        <v>0</v>
      </c>
      <c r="AN961" s="210"/>
      <c r="AO961" s="188">
        <f t="shared" si="425"/>
        <v>0</v>
      </c>
      <c r="AP961" s="189">
        <f t="shared" si="426"/>
        <v>0</v>
      </c>
      <c r="AQ961" s="189">
        <f t="shared" si="427"/>
        <v>0</v>
      </c>
      <c r="AR961" s="190">
        <f t="shared" si="428"/>
        <v>0</v>
      </c>
      <c r="AT961" s="188">
        <f t="shared" si="429"/>
        <v>0</v>
      </c>
      <c r="AU961" s="189">
        <f t="shared" si="430"/>
        <v>0</v>
      </c>
      <c r="AV961" s="189">
        <f t="shared" si="431"/>
        <v>0</v>
      </c>
      <c r="AW961" s="190">
        <f t="shared" si="432"/>
        <v>0</v>
      </c>
      <c r="AY961" s="188">
        <f t="shared" si="433"/>
        <v>0</v>
      </c>
      <c r="AZ961" s="189">
        <f t="shared" si="434"/>
        <v>0</v>
      </c>
      <c r="BA961" s="189">
        <f t="shared" si="435"/>
        <v>0</v>
      </c>
      <c r="BB961" s="190">
        <f t="shared" si="436"/>
        <v>0</v>
      </c>
      <c r="BD961" s="188">
        <f t="shared" si="437"/>
        <v>0</v>
      </c>
      <c r="BE961" s="189">
        <f t="shared" si="438"/>
        <v>0</v>
      </c>
      <c r="BF961" s="189">
        <f t="shared" si="439"/>
        <v>0</v>
      </c>
      <c r="BG961" s="190">
        <f t="shared" si="440"/>
        <v>0</v>
      </c>
      <c r="BH961" s="210"/>
      <c r="BI961" s="188">
        <f t="shared" si="441"/>
        <v>0</v>
      </c>
      <c r="BJ961" s="189">
        <f t="shared" si="442"/>
        <v>0</v>
      </c>
      <c r="BK961" s="189">
        <f t="shared" si="443"/>
        <v>0</v>
      </c>
      <c r="BL961" s="190">
        <f t="shared" si="444"/>
        <v>0</v>
      </c>
      <c r="BM961" s="210"/>
      <c r="BN961" s="188">
        <f t="shared" si="445"/>
        <v>0</v>
      </c>
      <c r="BO961" s="189">
        <f t="shared" si="446"/>
        <v>0</v>
      </c>
      <c r="BP961" s="189">
        <f t="shared" si="447"/>
        <v>0</v>
      </c>
      <c r="BQ961" s="190">
        <f t="shared" si="448"/>
        <v>0</v>
      </c>
      <c r="BR961" s="210"/>
      <c r="BS961" s="188">
        <f t="shared" si="449"/>
        <v>0</v>
      </c>
      <c r="BT961" s="189">
        <f t="shared" si="450"/>
        <v>0</v>
      </c>
      <c r="BU961" s="189">
        <f t="shared" si="451"/>
        <v>0</v>
      </c>
      <c r="BV961" s="190">
        <f t="shared" si="452"/>
        <v>0</v>
      </c>
      <c r="BW961" s="210"/>
      <c r="BX961" s="188">
        <f t="shared" si="453"/>
        <v>0</v>
      </c>
      <c r="BY961" s="189">
        <f t="shared" si="454"/>
        <v>0</v>
      </c>
      <c r="BZ961" s="189">
        <f t="shared" si="455"/>
        <v>0</v>
      </c>
      <c r="CA961" s="190">
        <f t="shared" si="456"/>
        <v>0</v>
      </c>
      <c r="CB961" s="210"/>
      <c r="CC961" s="188">
        <f t="shared" si="457"/>
        <v>0</v>
      </c>
      <c r="CD961" s="189">
        <f t="shared" si="458"/>
        <v>0</v>
      </c>
      <c r="CE961" s="189">
        <f t="shared" si="459"/>
        <v>0</v>
      </c>
      <c r="CF961" s="190">
        <f t="shared" si="460"/>
        <v>0</v>
      </c>
      <c r="CG961" s="210"/>
      <c r="CH961" s="188">
        <f t="shared" si="461"/>
        <v>0</v>
      </c>
      <c r="CI961" s="189">
        <f t="shared" si="462"/>
        <v>0</v>
      </c>
      <c r="CJ961" s="189">
        <f t="shared" si="463"/>
        <v>0</v>
      </c>
      <c r="CK961" s="190">
        <f t="shared" si="464"/>
        <v>0</v>
      </c>
      <c r="CL961" s="210"/>
      <c r="CM961" s="188">
        <f t="shared" si="465"/>
        <v>0</v>
      </c>
      <c r="CN961" s="189">
        <f t="shared" si="466"/>
        <v>0</v>
      </c>
      <c r="CO961" s="189">
        <f t="shared" si="467"/>
        <v>0</v>
      </c>
      <c r="CP961" s="190">
        <f t="shared" si="468"/>
        <v>0</v>
      </c>
      <c r="CQ961" s="210"/>
      <c r="CR961" s="188">
        <f t="shared" si="469"/>
        <v>0</v>
      </c>
      <c r="CS961" s="189">
        <f t="shared" si="470"/>
        <v>0</v>
      </c>
      <c r="CT961" s="189">
        <f t="shared" si="471"/>
        <v>0</v>
      </c>
      <c r="CU961" s="190">
        <f t="shared" si="472"/>
        <v>0</v>
      </c>
      <c r="CV961" s="210"/>
      <c r="CW961" s="188">
        <f t="shared" si="473"/>
        <v>0</v>
      </c>
      <c r="CX961" s="189">
        <f t="shared" si="474"/>
        <v>0</v>
      </c>
      <c r="CY961" s="189">
        <f t="shared" si="475"/>
        <v>0</v>
      </c>
      <c r="CZ961" s="190">
        <f t="shared" si="476"/>
        <v>0</v>
      </c>
      <c r="DA961" s="210"/>
      <c r="DB961" s="188">
        <f t="shared" si="477"/>
        <v>0</v>
      </c>
      <c r="DC961" s="189">
        <f t="shared" si="478"/>
        <v>0</v>
      </c>
      <c r="DD961" s="189">
        <f t="shared" si="479"/>
        <v>0</v>
      </c>
      <c r="DE961" s="190">
        <f t="shared" si="480"/>
        <v>0</v>
      </c>
      <c r="DF961" s="210"/>
      <c r="DG961" s="188">
        <f t="shared" si="481"/>
        <v>0</v>
      </c>
      <c r="DH961" s="189">
        <f t="shared" si="482"/>
        <v>0</v>
      </c>
      <c r="DI961" s="189">
        <f t="shared" si="483"/>
        <v>0</v>
      </c>
      <c r="DJ961" s="190">
        <f t="shared" si="484"/>
        <v>0</v>
      </c>
      <c r="DK961" s="210"/>
      <c r="DL961" s="188">
        <f t="shared" si="485"/>
        <v>0</v>
      </c>
      <c r="DM961" s="189">
        <f t="shared" si="486"/>
        <v>0</v>
      </c>
      <c r="DN961" s="189">
        <f t="shared" si="487"/>
        <v>0</v>
      </c>
      <c r="DO961" s="190">
        <f t="shared" si="488"/>
        <v>0</v>
      </c>
      <c r="DP961" s="210"/>
      <c r="DQ961" s="188">
        <f t="shared" si="489"/>
        <v>0</v>
      </c>
      <c r="DR961" s="189">
        <f t="shared" si="490"/>
        <v>0</v>
      </c>
      <c r="DS961" s="189">
        <f t="shared" si="491"/>
        <v>0</v>
      </c>
      <c r="DT961" s="190">
        <f t="shared" si="492"/>
        <v>0</v>
      </c>
      <c r="DU961" s="210"/>
      <c r="DV961" s="192">
        <f t="shared" si="493"/>
        <v>0</v>
      </c>
      <c r="DW961" s="215">
        <f t="shared" si="494"/>
        <v>0</v>
      </c>
      <c r="DX961" s="216">
        <f t="shared" si="495"/>
        <v>0</v>
      </c>
      <c r="DY961" s="217">
        <f t="shared" si="496"/>
        <v>0</v>
      </c>
      <c r="EA961" s="192">
        <f t="shared" si="497"/>
        <v>0</v>
      </c>
      <c r="EB961" s="215">
        <f t="shared" si="498"/>
        <v>0</v>
      </c>
      <c r="EC961" s="216">
        <f t="shared" si="499"/>
        <v>0</v>
      </c>
      <c r="ED961" s="217">
        <f t="shared" si="500"/>
        <v>0</v>
      </c>
      <c r="EF961" s="192">
        <f t="shared" si="501"/>
        <v>0</v>
      </c>
      <c r="EG961" s="215">
        <f t="shared" si="502"/>
        <v>0</v>
      </c>
      <c r="EH961" s="216">
        <f t="shared" si="503"/>
        <v>0</v>
      </c>
      <c r="EI961" s="217">
        <f t="shared" si="504"/>
        <v>0</v>
      </c>
      <c r="EK961" s="197">
        <f t="shared" si="505"/>
        <v>0</v>
      </c>
      <c r="EL961" s="19" t="str">
        <f t="shared" si="506"/>
        <v/>
      </c>
      <c r="EM961" s="197">
        <f t="shared" si="507"/>
        <v>0</v>
      </c>
      <c r="EN961"/>
      <c r="EO961" s="197">
        <f t="shared" si="508"/>
        <v>0</v>
      </c>
      <c r="EP961" s="19" t="str">
        <f t="shared" si="509"/>
        <v/>
      </c>
      <c r="EQ961" s="197">
        <f t="shared" si="510"/>
        <v>0</v>
      </c>
      <c r="ES961" s="197">
        <f t="shared" si="511"/>
        <v>0</v>
      </c>
      <c r="ET961" s="19" t="str">
        <f t="shared" si="512"/>
        <v/>
      </c>
      <c r="EU961" s="197">
        <f t="shared" si="513"/>
        <v>0</v>
      </c>
    </row>
    <row r="962" spans="1:151" ht="15" customHeight="1" thickBot="1">
      <c r="A962" s="85"/>
      <c r="B962" s="87"/>
      <c r="C962" s="63" t="s">
        <v>128</v>
      </c>
      <c r="D962" s="354" t="str">
        <f t="shared" si="415"/>
        <v/>
      </c>
      <c r="E962" s="355"/>
      <c r="F962" s="355"/>
      <c r="G962" s="355"/>
      <c r="H962" s="355"/>
      <c r="I962" s="355"/>
      <c r="J962" s="355"/>
      <c r="K962" s="355"/>
      <c r="L962" s="356"/>
      <c r="M962" s="2" t="str">
        <f t="shared" si="416"/>
        <v/>
      </c>
      <c r="N962" s="2" t="str">
        <f t="shared" si="417"/>
        <v/>
      </c>
      <c r="O962" s="2" t="str">
        <f t="shared" si="418"/>
        <v/>
      </c>
      <c r="P962" s="2"/>
      <c r="Q962" s="2"/>
      <c r="R962" s="2"/>
      <c r="S962" s="2"/>
      <c r="T962" s="2"/>
      <c r="U962" s="2"/>
      <c r="V962" s="2"/>
      <c r="W962" s="2"/>
      <c r="X962" s="2"/>
      <c r="Y962" s="2"/>
      <c r="Z962" s="2"/>
      <c r="AA962" s="2"/>
      <c r="AB962" s="2"/>
      <c r="AC962" s="2"/>
      <c r="AD962" s="2"/>
      <c r="AG962" s="197">
        <f t="shared" si="419"/>
        <v>54</v>
      </c>
      <c r="AH962" s="210">
        <f t="shared" si="420"/>
        <v>0</v>
      </c>
      <c r="AJ962" s="188">
        <f t="shared" si="421"/>
        <v>0</v>
      </c>
      <c r="AK962" s="189">
        <f t="shared" si="422"/>
        <v>0</v>
      </c>
      <c r="AL962" s="189">
        <f t="shared" si="423"/>
        <v>0</v>
      </c>
      <c r="AM962" s="190">
        <f t="shared" si="424"/>
        <v>0</v>
      </c>
      <c r="AN962" s="210"/>
      <c r="AO962" s="188">
        <f t="shared" si="425"/>
        <v>0</v>
      </c>
      <c r="AP962" s="189">
        <f t="shared" si="426"/>
        <v>0</v>
      </c>
      <c r="AQ962" s="189">
        <f t="shared" si="427"/>
        <v>0</v>
      </c>
      <c r="AR962" s="190">
        <f t="shared" si="428"/>
        <v>0</v>
      </c>
      <c r="AT962" s="188">
        <f t="shared" si="429"/>
        <v>0</v>
      </c>
      <c r="AU962" s="189">
        <f t="shared" si="430"/>
        <v>0</v>
      </c>
      <c r="AV962" s="189">
        <f t="shared" si="431"/>
        <v>0</v>
      </c>
      <c r="AW962" s="190">
        <f t="shared" si="432"/>
        <v>0</v>
      </c>
      <c r="AY962" s="188">
        <f t="shared" si="433"/>
        <v>0</v>
      </c>
      <c r="AZ962" s="189">
        <f t="shared" si="434"/>
        <v>0</v>
      </c>
      <c r="BA962" s="189">
        <f t="shared" si="435"/>
        <v>0</v>
      </c>
      <c r="BB962" s="190">
        <f t="shared" si="436"/>
        <v>0</v>
      </c>
      <c r="BD962" s="188">
        <f t="shared" si="437"/>
        <v>0</v>
      </c>
      <c r="BE962" s="189">
        <f t="shared" si="438"/>
        <v>0</v>
      </c>
      <c r="BF962" s="189">
        <f t="shared" si="439"/>
        <v>0</v>
      </c>
      <c r="BG962" s="190">
        <f t="shared" si="440"/>
        <v>0</v>
      </c>
      <c r="BH962" s="210"/>
      <c r="BI962" s="188">
        <f t="shared" si="441"/>
        <v>0</v>
      </c>
      <c r="BJ962" s="189">
        <f t="shared" si="442"/>
        <v>0</v>
      </c>
      <c r="BK962" s="189">
        <f t="shared" si="443"/>
        <v>0</v>
      </c>
      <c r="BL962" s="190">
        <f t="shared" si="444"/>
        <v>0</v>
      </c>
      <c r="BM962" s="210"/>
      <c r="BN962" s="188">
        <f t="shared" si="445"/>
        <v>0</v>
      </c>
      <c r="BO962" s="189">
        <f t="shared" si="446"/>
        <v>0</v>
      </c>
      <c r="BP962" s="189">
        <f t="shared" si="447"/>
        <v>0</v>
      </c>
      <c r="BQ962" s="190">
        <f t="shared" si="448"/>
        <v>0</v>
      </c>
      <c r="BR962" s="210"/>
      <c r="BS962" s="188">
        <f t="shared" si="449"/>
        <v>0</v>
      </c>
      <c r="BT962" s="189">
        <f t="shared" si="450"/>
        <v>0</v>
      </c>
      <c r="BU962" s="189">
        <f t="shared" si="451"/>
        <v>0</v>
      </c>
      <c r="BV962" s="190">
        <f t="shared" si="452"/>
        <v>0</v>
      </c>
      <c r="BW962" s="210"/>
      <c r="BX962" s="188">
        <f t="shared" si="453"/>
        <v>0</v>
      </c>
      <c r="BY962" s="189">
        <f t="shared" si="454"/>
        <v>0</v>
      </c>
      <c r="BZ962" s="189">
        <f t="shared" si="455"/>
        <v>0</v>
      </c>
      <c r="CA962" s="190">
        <f t="shared" si="456"/>
        <v>0</v>
      </c>
      <c r="CB962" s="210"/>
      <c r="CC962" s="188">
        <f t="shared" si="457"/>
        <v>0</v>
      </c>
      <c r="CD962" s="189">
        <f t="shared" si="458"/>
        <v>0</v>
      </c>
      <c r="CE962" s="189">
        <f t="shared" si="459"/>
        <v>0</v>
      </c>
      <c r="CF962" s="190">
        <f t="shared" si="460"/>
        <v>0</v>
      </c>
      <c r="CG962" s="210"/>
      <c r="CH962" s="188">
        <f t="shared" si="461"/>
        <v>0</v>
      </c>
      <c r="CI962" s="189">
        <f t="shared" si="462"/>
        <v>0</v>
      </c>
      <c r="CJ962" s="189">
        <f t="shared" si="463"/>
        <v>0</v>
      </c>
      <c r="CK962" s="190">
        <f t="shared" si="464"/>
        <v>0</v>
      </c>
      <c r="CL962" s="210"/>
      <c r="CM962" s="188">
        <f t="shared" si="465"/>
        <v>0</v>
      </c>
      <c r="CN962" s="189">
        <f t="shared" si="466"/>
        <v>0</v>
      </c>
      <c r="CO962" s="189">
        <f t="shared" si="467"/>
        <v>0</v>
      </c>
      <c r="CP962" s="190">
        <f t="shared" si="468"/>
        <v>0</v>
      </c>
      <c r="CQ962" s="210"/>
      <c r="CR962" s="188">
        <f t="shared" si="469"/>
        <v>0</v>
      </c>
      <c r="CS962" s="189">
        <f t="shared" si="470"/>
        <v>0</v>
      </c>
      <c r="CT962" s="189">
        <f t="shared" si="471"/>
        <v>0</v>
      </c>
      <c r="CU962" s="190">
        <f t="shared" si="472"/>
        <v>0</v>
      </c>
      <c r="CV962" s="210"/>
      <c r="CW962" s="188">
        <f t="shared" si="473"/>
        <v>0</v>
      </c>
      <c r="CX962" s="189">
        <f t="shared" si="474"/>
        <v>0</v>
      </c>
      <c r="CY962" s="189">
        <f t="shared" si="475"/>
        <v>0</v>
      </c>
      <c r="CZ962" s="190">
        <f t="shared" si="476"/>
        <v>0</v>
      </c>
      <c r="DA962" s="210"/>
      <c r="DB962" s="188">
        <f t="shared" si="477"/>
        <v>0</v>
      </c>
      <c r="DC962" s="189">
        <f t="shared" si="478"/>
        <v>0</v>
      </c>
      <c r="DD962" s="189">
        <f t="shared" si="479"/>
        <v>0</v>
      </c>
      <c r="DE962" s="190">
        <f t="shared" si="480"/>
        <v>0</v>
      </c>
      <c r="DF962" s="210"/>
      <c r="DG962" s="188">
        <f t="shared" si="481"/>
        <v>0</v>
      </c>
      <c r="DH962" s="189">
        <f t="shared" si="482"/>
        <v>0</v>
      </c>
      <c r="DI962" s="189">
        <f t="shared" si="483"/>
        <v>0</v>
      </c>
      <c r="DJ962" s="190">
        <f t="shared" si="484"/>
        <v>0</v>
      </c>
      <c r="DK962" s="210"/>
      <c r="DL962" s="188">
        <f t="shared" si="485"/>
        <v>0</v>
      </c>
      <c r="DM962" s="189">
        <f t="shared" si="486"/>
        <v>0</v>
      </c>
      <c r="DN962" s="189">
        <f t="shared" si="487"/>
        <v>0</v>
      </c>
      <c r="DO962" s="190">
        <f t="shared" si="488"/>
        <v>0</v>
      </c>
      <c r="DP962" s="210"/>
      <c r="DQ962" s="188">
        <f t="shared" si="489"/>
        <v>0</v>
      </c>
      <c r="DR962" s="189">
        <f t="shared" si="490"/>
        <v>0</v>
      </c>
      <c r="DS962" s="189">
        <f t="shared" si="491"/>
        <v>0</v>
      </c>
      <c r="DT962" s="190">
        <f t="shared" si="492"/>
        <v>0</v>
      </c>
      <c r="DU962" s="210"/>
      <c r="DV962" s="192">
        <f t="shared" si="493"/>
        <v>0</v>
      </c>
      <c r="DW962" s="215">
        <f t="shared" si="494"/>
        <v>0</v>
      </c>
      <c r="DX962" s="216">
        <f t="shared" si="495"/>
        <v>0</v>
      </c>
      <c r="DY962" s="217">
        <f t="shared" si="496"/>
        <v>0</v>
      </c>
      <c r="EA962" s="192">
        <f t="shared" si="497"/>
        <v>0</v>
      </c>
      <c r="EB962" s="215">
        <f t="shared" si="498"/>
        <v>0</v>
      </c>
      <c r="EC962" s="216">
        <f t="shared" si="499"/>
        <v>0</v>
      </c>
      <c r="ED962" s="217">
        <f t="shared" si="500"/>
        <v>0</v>
      </c>
      <c r="EF962" s="192">
        <f t="shared" si="501"/>
        <v>0</v>
      </c>
      <c r="EG962" s="215">
        <f t="shared" si="502"/>
        <v>0</v>
      </c>
      <c r="EH962" s="216">
        <f t="shared" si="503"/>
        <v>0</v>
      </c>
      <c r="EI962" s="217">
        <f t="shared" si="504"/>
        <v>0</v>
      </c>
      <c r="EK962" s="197">
        <f t="shared" si="505"/>
        <v>0</v>
      </c>
      <c r="EL962" s="19" t="str">
        <f t="shared" si="506"/>
        <v/>
      </c>
      <c r="EM962" s="197">
        <f t="shared" si="507"/>
        <v>0</v>
      </c>
      <c r="EN962"/>
      <c r="EO962" s="197">
        <f t="shared" si="508"/>
        <v>0</v>
      </c>
      <c r="EP962" s="19" t="str">
        <f t="shared" si="509"/>
        <v/>
      </c>
      <c r="EQ962" s="197">
        <f t="shared" si="510"/>
        <v>0</v>
      </c>
      <c r="ES962" s="197">
        <f t="shared" si="511"/>
        <v>0</v>
      </c>
      <c r="ET962" s="19" t="str">
        <f t="shared" si="512"/>
        <v/>
      </c>
      <c r="EU962" s="197">
        <f t="shared" si="513"/>
        <v>0</v>
      </c>
    </row>
    <row r="963" spans="1:151" ht="15" customHeight="1" thickBot="1">
      <c r="A963" s="85"/>
      <c r="B963" s="87"/>
      <c r="C963" s="63" t="s">
        <v>129</v>
      </c>
      <c r="D963" s="354" t="str">
        <f t="shared" si="415"/>
        <v/>
      </c>
      <c r="E963" s="355"/>
      <c r="F963" s="355"/>
      <c r="G963" s="355"/>
      <c r="H963" s="355"/>
      <c r="I963" s="355"/>
      <c r="J963" s="355"/>
      <c r="K963" s="355"/>
      <c r="L963" s="356"/>
      <c r="M963" s="2" t="str">
        <f t="shared" si="416"/>
        <v/>
      </c>
      <c r="N963" s="2" t="str">
        <f t="shared" si="417"/>
        <v/>
      </c>
      <c r="O963" s="2" t="str">
        <f t="shared" si="418"/>
        <v/>
      </c>
      <c r="P963" s="2"/>
      <c r="Q963" s="2"/>
      <c r="R963" s="2"/>
      <c r="S963" s="2"/>
      <c r="T963" s="2"/>
      <c r="U963" s="2"/>
      <c r="V963" s="2"/>
      <c r="W963" s="2"/>
      <c r="X963" s="2"/>
      <c r="Y963" s="2"/>
      <c r="Z963" s="2"/>
      <c r="AA963" s="2"/>
      <c r="AB963" s="2"/>
      <c r="AC963" s="2"/>
      <c r="AD963" s="2"/>
      <c r="AG963" s="197">
        <f t="shared" si="419"/>
        <v>54</v>
      </c>
      <c r="AH963" s="210">
        <f t="shared" si="420"/>
        <v>0</v>
      </c>
      <c r="AJ963" s="188">
        <f t="shared" si="421"/>
        <v>0</v>
      </c>
      <c r="AK963" s="189">
        <f t="shared" si="422"/>
        <v>0</v>
      </c>
      <c r="AL963" s="189">
        <f t="shared" si="423"/>
        <v>0</v>
      </c>
      <c r="AM963" s="190">
        <f t="shared" si="424"/>
        <v>0</v>
      </c>
      <c r="AN963" s="210"/>
      <c r="AO963" s="188">
        <f t="shared" si="425"/>
        <v>0</v>
      </c>
      <c r="AP963" s="189">
        <f t="shared" si="426"/>
        <v>0</v>
      </c>
      <c r="AQ963" s="189">
        <f t="shared" si="427"/>
        <v>0</v>
      </c>
      <c r="AR963" s="190">
        <f t="shared" si="428"/>
        <v>0</v>
      </c>
      <c r="AT963" s="188">
        <f t="shared" si="429"/>
        <v>0</v>
      </c>
      <c r="AU963" s="189">
        <f t="shared" si="430"/>
        <v>0</v>
      </c>
      <c r="AV963" s="189">
        <f t="shared" si="431"/>
        <v>0</v>
      </c>
      <c r="AW963" s="190">
        <f t="shared" si="432"/>
        <v>0</v>
      </c>
      <c r="AY963" s="188">
        <f t="shared" si="433"/>
        <v>0</v>
      </c>
      <c r="AZ963" s="189">
        <f t="shared" si="434"/>
        <v>0</v>
      </c>
      <c r="BA963" s="189">
        <f t="shared" si="435"/>
        <v>0</v>
      </c>
      <c r="BB963" s="190">
        <f t="shared" si="436"/>
        <v>0</v>
      </c>
      <c r="BD963" s="188">
        <f t="shared" si="437"/>
        <v>0</v>
      </c>
      <c r="BE963" s="189">
        <f t="shared" si="438"/>
        <v>0</v>
      </c>
      <c r="BF963" s="189">
        <f t="shared" si="439"/>
        <v>0</v>
      </c>
      <c r="BG963" s="190">
        <f t="shared" si="440"/>
        <v>0</v>
      </c>
      <c r="BH963" s="210"/>
      <c r="BI963" s="188">
        <f t="shared" si="441"/>
        <v>0</v>
      </c>
      <c r="BJ963" s="189">
        <f t="shared" si="442"/>
        <v>0</v>
      </c>
      <c r="BK963" s="189">
        <f t="shared" si="443"/>
        <v>0</v>
      </c>
      <c r="BL963" s="190">
        <f t="shared" si="444"/>
        <v>0</v>
      </c>
      <c r="BM963" s="210"/>
      <c r="BN963" s="188">
        <f t="shared" si="445"/>
        <v>0</v>
      </c>
      <c r="BO963" s="189">
        <f t="shared" si="446"/>
        <v>0</v>
      </c>
      <c r="BP963" s="189">
        <f t="shared" si="447"/>
        <v>0</v>
      </c>
      <c r="BQ963" s="190">
        <f t="shared" si="448"/>
        <v>0</v>
      </c>
      <c r="BR963" s="210"/>
      <c r="BS963" s="188">
        <f t="shared" si="449"/>
        <v>0</v>
      </c>
      <c r="BT963" s="189">
        <f t="shared" si="450"/>
        <v>0</v>
      </c>
      <c r="BU963" s="189">
        <f t="shared" si="451"/>
        <v>0</v>
      </c>
      <c r="BV963" s="190">
        <f t="shared" si="452"/>
        <v>0</v>
      </c>
      <c r="BW963" s="210"/>
      <c r="BX963" s="188">
        <f t="shared" si="453"/>
        <v>0</v>
      </c>
      <c r="BY963" s="189">
        <f t="shared" si="454"/>
        <v>0</v>
      </c>
      <c r="BZ963" s="189">
        <f t="shared" si="455"/>
        <v>0</v>
      </c>
      <c r="CA963" s="190">
        <f t="shared" si="456"/>
        <v>0</v>
      </c>
      <c r="CB963" s="210"/>
      <c r="CC963" s="188">
        <f t="shared" si="457"/>
        <v>0</v>
      </c>
      <c r="CD963" s="189">
        <f t="shared" si="458"/>
        <v>0</v>
      </c>
      <c r="CE963" s="189">
        <f t="shared" si="459"/>
        <v>0</v>
      </c>
      <c r="CF963" s="190">
        <f t="shared" si="460"/>
        <v>0</v>
      </c>
      <c r="CG963" s="210"/>
      <c r="CH963" s="188">
        <f t="shared" si="461"/>
        <v>0</v>
      </c>
      <c r="CI963" s="189">
        <f t="shared" si="462"/>
        <v>0</v>
      </c>
      <c r="CJ963" s="189">
        <f t="shared" si="463"/>
        <v>0</v>
      </c>
      <c r="CK963" s="190">
        <f t="shared" si="464"/>
        <v>0</v>
      </c>
      <c r="CL963" s="210"/>
      <c r="CM963" s="188">
        <f t="shared" si="465"/>
        <v>0</v>
      </c>
      <c r="CN963" s="189">
        <f t="shared" si="466"/>
        <v>0</v>
      </c>
      <c r="CO963" s="189">
        <f t="shared" si="467"/>
        <v>0</v>
      </c>
      <c r="CP963" s="190">
        <f t="shared" si="468"/>
        <v>0</v>
      </c>
      <c r="CQ963" s="210"/>
      <c r="CR963" s="188">
        <f t="shared" si="469"/>
        <v>0</v>
      </c>
      <c r="CS963" s="189">
        <f t="shared" si="470"/>
        <v>0</v>
      </c>
      <c r="CT963" s="189">
        <f t="shared" si="471"/>
        <v>0</v>
      </c>
      <c r="CU963" s="190">
        <f t="shared" si="472"/>
        <v>0</v>
      </c>
      <c r="CV963" s="210"/>
      <c r="CW963" s="188">
        <f t="shared" si="473"/>
        <v>0</v>
      </c>
      <c r="CX963" s="189">
        <f t="shared" si="474"/>
        <v>0</v>
      </c>
      <c r="CY963" s="189">
        <f t="shared" si="475"/>
        <v>0</v>
      </c>
      <c r="CZ963" s="190">
        <f t="shared" si="476"/>
        <v>0</v>
      </c>
      <c r="DA963" s="210"/>
      <c r="DB963" s="188">
        <f t="shared" si="477"/>
        <v>0</v>
      </c>
      <c r="DC963" s="189">
        <f t="shared" si="478"/>
        <v>0</v>
      </c>
      <c r="DD963" s="189">
        <f t="shared" si="479"/>
        <v>0</v>
      </c>
      <c r="DE963" s="190">
        <f t="shared" si="480"/>
        <v>0</v>
      </c>
      <c r="DF963" s="210"/>
      <c r="DG963" s="188">
        <f t="shared" si="481"/>
        <v>0</v>
      </c>
      <c r="DH963" s="189">
        <f t="shared" si="482"/>
        <v>0</v>
      </c>
      <c r="DI963" s="189">
        <f t="shared" si="483"/>
        <v>0</v>
      </c>
      <c r="DJ963" s="190">
        <f t="shared" si="484"/>
        <v>0</v>
      </c>
      <c r="DK963" s="210"/>
      <c r="DL963" s="188">
        <f t="shared" si="485"/>
        <v>0</v>
      </c>
      <c r="DM963" s="189">
        <f t="shared" si="486"/>
        <v>0</v>
      </c>
      <c r="DN963" s="189">
        <f t="shared" si="487"/>
        <v>0</v>
      </c>
      <c r="DO963" s="190">
        <f t="shared" si="488"/>
        <v>0</v>
      </c>
      <c r="DP963" s="210"/>
      <c r="DQ963" s="188">
        <f t="shared" si="489"/>
        <v>0</v>
      </c>
      <c r="DR963" s="189">
        <f t="shared" si="490"/>
        <v>0</v>
      </c>
      <c r="DS963" s="189">
        <f t="shared" si="491"/>
        <v>0</v>
      </c>
      <c r="DT963" s="190">
        <f t="shared" si="492"/>
        <v>0</v>
      </c>
      <c r="DU963" s="210"/>
      <c r="DV963" s="192">
        <f t="shared" si="493"/>
        <v>0</v>
      </c>
      <c r="DW963" s="215">
        <f t="shared" si="494"/>
        <v>0</v>
      </c>
      <c r="DX963" s="216">
        <f t="shared" si="495"/>
        <v>0</v>
      </c>
      <c r="DY963" s="217">
        <f t="shared" si="496"/>
        <v>0</v>
      </c>
      <c r="EA963" s="192">
        <f t="shared" si="497"/>
        <v>0</v>
      </c>
      <c r="EB963" s="215">
        <f t="shared" si="498"/>
        <v>0</v>
      </c>
      <c r="EC963" s="216">
        <f t="shared" si="499"/>
        <v>0</v>
      </c>
      <c r="ED963" s="217">
        <f t="shared" si="500"/>
        <v>0</v>
      </c>
      <c r="EF963" s="192">
        <f t="shared" si="501"/>
        <v>0</v>
      </c>
      <c r="EG963" s="215">
        <f t="shared" si="502"/>
        <v>0</v>
      </c>
      <c r="EH963" s="216">
        <f t="shared" si="503"/>
        <v>0</v>
      </c>
      <c r="EI963" s="217">
        <f t="shared" si="504"/>
        <v>0</v>
      </c>
      <c r="EK963" s="197">
        <f t="shared" si="505"/>
        <v>0</v>
      </c>
      <c r="EL963" s="19" t="str">
        <f t="shared" si="506"/>
        <v/>
      </c>
      <c r="EM963" s="197">
        <f t="shared" si="507"/>
        <v>0</v>
      </c>
      <c r="EN963"/>
      <c r="EO963" s="197">
        <f t="shared" si="508"/>
        <v>0</v>
      </c>
      <c r="EP963" s="19" t="str">
        <f t="shared" si="509"/>
        <v/>
      </c>
      <c r="EQ963" s="197">
        <f t="shared" si="510"/>
        <v>0</v>
      </c>
      <c r="ES963" s="197">
        <f t="shared" si="511"/>
        <v>0</v>
      </c>
      <c r="ET963" s="19" t="str">
        <f t="shared" si="512"/>
        <v/>
      </c>
      <c r="EU963" s="197">
        <f t="shared" si="513"/>
        <v>0</v>
      </c>
    </row>
    <row r="964" spans="1:151" ht="15" customHeight="1" thickBot="1">
      <c r="A964" s="85"/>
      <c r="B964" s="87"/>
      <c r="C964" s="63" t="s">
        <v>130</v>
      </c>
      <c r="D964" s="354" t="str">
        <f t="shared" si="415"/>
        <v/>
      </c>
      <c r="E964" s="355"/>
      <c r="F964" s="355"/>
      <c r="G964" s="355"/>
      <c r="H964" s="355"/>
      <c r="I964" s="355"/>
      <c r="J964" s="355"/>
      <c r="K964" s="355"/>
      <c r="L964" s="356"/>
      <c r="M964" s="2" t="str">
        <f t="shared" si="416"/>
        <v/>
      </c>
      <c r="N964" s="2" t="str">
        <f t="shared" si="417"/>
        <v/>
      </c>
      <c r="O964" s="2" t="str">
        <f t="shared" si="418"/>
        <v/>
      </c>
      <c r="P964" s="2"/>
      <c r="Q964" s="2"/>
      <c r="R964" s="2"/>
      <c r="S964" s="2"/>
      <c r="T964" s="2"/>
      <c r="U964" s="2"/>
      <c r="V964" s="2"/>
      <c r="W964" s="2"/>
      <c r="X964" s="2"/>
      <c r="Y964" s="2"/>
      <c r="Z964" s="2"/>
      <c r="AA964" s="2"/>
      <c r="AB964" s="2"/>
      <c r="AC964" s="2"/>
      <c r="AD964" s="2"/>
      <c r="AG964" s="197">
        <f t="shared" si="419"/>
        <v>54</v>
      </c>
      <c r="AH964" s="210">
        <f t="shared" si="420"/>
        <v>0</v>
      </c>
      <c r="AJ964" s="188">
        <f t="shared" si="421"/>
        <v>0</v>
      </c>
      <c r="AK964" s="189">
        <f t="shared" si="422"/>
        <v>0</v>
      </c>
      <c r="AL964" s="189">
        <f t="shared" si="423"/>
        <v>0</v>
      </c>
      <c r="AM964" s="190">
        <f t="shared" si="424"/>
        <v>0</v>
      </c>
      <c r="AN964" s="210"/>
      <c r="AO964" s="188">
        <f t="shared" si="425"/>
        <v>0</v>
      </c>
      <c r="AP964" s="189">
        <f t="shared" si="426"/>
        <v>0</v>
      </c>
      <c r="AQ964" s="189">
        <f t="shared" si="427"/>
        <v>0</v>
      </c>
      <c r="AR964" s="190">
        <f t="shared" si="428"/>
        <v>0</v>
      </c>
      <c r="AT964" s="188">
        <f t="shared" si="429"/>
        <v>0</v>
      </c>
      <c r="AU964" s="189">
        <f t="shared" si="430"/>
        <v>0</v>
      </c>
      <c r="AV964" s="189">
        <f t="shared" si="431"/>
        <v>0</v>
      </c>
      <c r="AW964" s="190">
        <f t="shared" si="432"/>
        <v>0</v>
      </c>
      <c r="AY964" s="188">
        <f t="shared" si="433"/>
        <v>0</v>
      </c>
      <c r="AZ964" s="189">
        <f t="shared" si="434"/>
        <v>0</v>
      </c>
      <c r="BA964" s="189">
        <f t="shared" si="435"/>
        <v>0</v>
      </c>
      <c r="BB964" s="190">
        <f t="shared" si="436"/>
        <v>0</v>
      </c>
      <c r="BD964" s="188">
        <f t="shared" si="437"/>
        <v>0</v>
      </c>
      <c r="BE964" s="189">
        <f t="shared" si="438"/>
        <v>0</v>
      </c>
      <c r="BF964" s="189">
        <f t="shared" si="439"/>
        <v>0</v>
      </c>
      <c r="BG964" s="190">
        <f t="shared" si="440"/>
        <v>0</v>
      </c>
      <c r="BH964" s="210"/>
      <c r="BI964" s="188">
        <f t="shared" si="441"/>
        <v>0</v>
      </c>
      <c r="BJ964" s="189">
        <f t="shared" si="442"/>
        <v>0</v>
      </c>
      <c r="BK964" s="189">
        <f t="shared" si="443"/>
        <v>0</v>
      </c>
      <c r="BL964" s="190">
        <f t="shared" si="444"/>
        <v>0</v>
      </c>
      <c r="BM964" s="210"/>
      <c r="BN964" s="188">
        <f t="shared" si="445"/>
        <v>0</v>
      </c>
      <c r="BO964" s="189">
        <f t="shared" si="446"/>
        <v>0</v>
      </c>
      <c r="BP964" s="189">
        <f t="shared" si="447"/>
        <v>0</v>
      </c>
      <c r="BQ964" s="190">
        <f t="shared" si="448"/>
        <v>0</v>
      </c>
      <c r="BR964" s="210"/>
      <c r="BS964" s="188">
        <f t="shared" si="449"/>
        <v>0</v>
      </c>
      <c r="BT964" s="189">
        <f t="shared" si="450"/>
        <v>0</v>
      </c>
      <c r="BU964" s="189">
        <f t="shared" si="451"/>
        <v>0</v>
      </c>
      <c r="BV964" s="190">
        <f t="shared" si="452"/>
        <v>0</v>
      </c>
      <c r="BW964" s="210"/>
      <c r="BX964" s="188">
        <f t="shared" si="453"/>
        <v>0</v>
      </c>
      <c r="BY964" s="189">
        <f t="shared" si="454"/>
        <v>0</v>
      </c>
      <c r="BZ964" s="189">
        <f t="shared" si="455"/>
        <v>0</v>
      </c>
      <c r="CA964" s="190">
        <f t="shared" si="456"/>
        <v>0</v>
      </c>
      <c r="CB964" s="210"/>
      <c r="CC964" s="188">
        <f t="shared" si="457"/>
        <v>0</v>
      </c>
      <c r="CD964" s="189">
        <f t="shared" si="458"/>
        <v>0</v>
      </c>
      <c r="CE964" s="189">
        <f t="shared" si="459"/>
        <v>0</v>
      </c>
      <c r="CF964" s="190">
        <f t="shared" si="460"/>
        <v>0</v>
      </c>
      <c r="CG964" s="210"/>
      <c r="CH964" s="188">
        <f t="shared" si="461"/>
        <v>0</v>
      </c>
      <c r="CI964" s="189">
        <f t="shared" si="462"/>
        <v>0</v>
      </c>
      <c r="CJ964" s="189">
        <f t="shared" si="463"/>
        <v>0</v>
      </c>
      <c r="CK964" s="190">
        <f t="shared" si="464"/>
        <v>0</v>
      </c>
      <c r="CL964" s="210"/>
      <c r="CM964" s="188">
        <f t="shared" si="465"/>
        <v>0</v>
      </c>
      <c r="CN964" s="189">
        <f t="shared" si="466"/>
        <v>0</v>
      </c>
      <c r="CO964" s="189">
        <f t="shared" si="467"/>
        <v>0</v>
      </c>
      <c r="CP964" s="190">
        <f t="shared" si="468"/>
        <v>0</v>
      </c>
      <c r="CQ964" s="210"/>
      <c r="CR964" s="188">
        <f t="shared" si="469"/>
        <v>0</v>
      </c>
      <c r="CS964" s="189">
        <f t="shared" si="470"/>
        <v>0</v>
      </c>
      <c r="CT964" s="189">
        <f t="shared" si="471"/>
        <v>0</v>
      </c>
      <c r="CU964" s="190">
        <f t="shared" si="472"/>
        <v>0</v>
      </c>
      <c r="CV964" s="210"/>
      <c r="CW964" s="188">
        <f t="shared" si="473"/>
        <v>0</v>
      </c>
      <c r="CX964" s="189">
        <f t="shared" si="474"/>
        <v>0</v>
      </c>
      <c r="CY964" s="189">
        <f t="shared" si="475"/>
        <v>0</v>
      </c>
      <c r="CZ964" s="190">
        <f t="shared" si="476"/>
        <v>0</v>
      </c>
      <c r="DA964" s="210"/>
      <c r="DB964" s="188">
        <f t="shared" si="477"/>
        <v>0</v>
      </c>
      <c r="DC964" s="189">
        <f t="shared" si="478"/>
        <v>0</v>
      </c>
      <c r="DD964" s="189">
        <f t="shared" si="479"/>
        <v>0</v>
      </c>
      <c r="DE964" s="190">
        <f t="shared" si="480"/>
        <v>0</v>
      </c>
      <c r="DF964" s="210"/>
      <c r="DG964" s="188">
        <f t="shared" si="481"/>
        <v>0</v>
      </c>
      <c r="DH964" s="189">
        <f t="shared" si="482"/>
        <v>0</v>
      </c>
      <c r="DI964" s="189">
        <f t="shared" si="483"/>
        <v>0</v>
      </c>
      <c r="DJ964" s="190">
        <f t="shared" si="484"/>
        <v>0</v>
      </c>
      <c r="DK964" s="210"/>
      <c r="DL964" s="188">
        <f t="shared" si="485"/>
        <v>0</v>
      </c>
      <c r="DM964" s="189">
        <f t="shared" si="486"/>
        <v>0</v>
      </c>
      <c r="DN964" s="189">
        <f t="shared" si="487"/>
        <v>0</v>
      </c>
      <c r="DO964" s="190">
        <f t="shared" si="488"/>
        <v>0</v>
      </c>
      <c r="DP964" s="210"/>
      <c r="DQ964" s="188">
        <f t="shared" si="489"/>
        <v>0</v>
      </c>
      <c r="DR964" s="189">
        <f t="shared" si="490"/>
        <v>0</v>
      </c>
      <c r="DS964" s="189">
        <f t="shared" si="491"/>
        <v>0</v>
      </c>
      <c r="DT964" s="190">
        <f t="shared" si="492"/>
        <v>0</v>
      </c>
      <c r="DU964" s="210"/>
      <c r="DV964" s="192">
        <f t="shared" si="493"/>
        <v>0</v>
      </c>
      <c r="DW964" s="215">
        <f t="shared" si="494"/>
        <v>0</v>
      </c>
      <c r="DX964" s="216">
        <f t="shared" si="495"/>
        <v>0</v>
      </c>
      <c r="DY964" s="217">
        <f t="shared" si="496"/>
        <v>0</v>
      </c>
      <c r="EA964" s="192">
        <f t="shared" si="497"/>
        <v>0</v>
      </c>
      <c r="EB964" s="215">
        <f t="shared" si="498"/>
        <v>0</v>
      </c>
      <c r="EC964" s="216">
        <f t="shared" si="499"/>
        <v>0</v>
      </c>
      <c r="ED964" s="217">
        <f t="shared" si="500"/>
        <v>0</v>
      </c>
      <c r="EF964" s="192">
        <f t="shared" si="501"/>
        <v>0</v>
      </c>
      <c r="EG964" s="215">
        <f t="shared" si="502"/>
        <v>0</v>
      </c>
      <c r="EH964" s="216">
        <f t="shared" si="503"/>
        <v>0</v>
      </c>
      <c r="EI964" s="217">
        <f t="shared" si="504"/>
        <v>0</v>
      </c>
      <c r="EK964" s="197">
        <f t="shared" si="505"/>
        <v>0</v>
      </c>
      <c r="EL964" s="19" t="str">
        <f t="shared" si="506"/>
        <v/>
      </c>
      <c r="EM964" s="197">
        <f t="shared" si="507"/>
        <v>0</v>
      </c>
      <c r="EN964"/>
      <c r="EO964" s="197">
        <f t="shared" si="508"/>
        <v>0</v>
      </c>
      <c r="EP964" s="19" t="str">
        <f t="shared" si="509"/>
        <v/>
      </c>
      <c r="EQ964" s="197">
        <f t="shared" si="510"/>
        <v>0</v>
      </c>
      <c r="ES964" s="197">
        <f t="shared" si="511"/>
        <v>0</v>
      </c>
      <c r="ET964" s="19" t="str">
        <f t="shared" si="512"/>
        <v/>
      </c>
      <c r="EU964" s="197">
        <f t="shared" si="513"/>
        <v>0</v>
      </c>
    </row>
    <row r="965" spans="1:151" ht="15" customHeight="1" thickBot="1">
      <c r="A965" s="85"/>
      <c r="B965" s="87"/>
      <c r="C965" s="63" t="s">
        <v>131</v>
      </c>
      <c r="D965" s="354" t="str">
        <f t="shared" si="415"/>
        <v/>
      </c>
      <c r="E965" s="355"/>
      <c r="F965" s="355"/>
      <c r="G965" s="355"/>
      <c r="H965" s="355"/>
      <c r="I965" s="355"/>
      <c r="J965" s="355"/>
      <c r="K965" s="355"/>
      <c r="L965" s="356"/>
      <c r="M965" s="2" t="str">
        <f t="shared" si="416"/>
        <v/>
      </c>
      <c r="N965" s="2" t="str">
        <f t="shared" si="417"/>
        <v/>
      </c>
      <c r="O965" s="2" t="str">
        <f t="shared" si="418"/>
        <v/>
      </c>
      <c r="P965" s="2"/>
      <c r="Q965" s="2"/>
      <c r="R965" s="2"/>
      <c r="S965" s="2"/>
      <c r="T965" s="2"/>
      <c r="U965" s="2"/>
      <c r="V965" s="2"/>
      <c r="W965" s="2"/>
      <c r="X965" s="2"/>
      <c r="Y965" s="2"/>
      <c r="Z965" s="2"/>
      <c r="AA965" s="2"/>
      <c r="AB965" s="2"/>
      <c r="AC965" s="2"/>
      <c r="AD965" s="2"/>
      <c r="AG965" s="197">
        <f t="shared" si="419"/>
        <v>54</v>
      </c>
      <c r="AH965" s="210">
        <f t="shared" si="420"/>
        <v>0</v>
      </c>
      <c r="AJ965" s="188">
        <f t="shared" si="421"/>
        <v>0</v>
      </c>
      <c r="AK965" s="189">
        <f t="shared" si="422"/>
        <v>0</v>
      </c>
      <c r="AL965" s="189">
        <f t="shared" si="423"/>
        <v>0</v>
      </c>
      <c r="AM965" s="190">
        <f t="shared" si="424"/>
        <v>0</v>
      </c>
      <c r="AN965" s="210"/>
      <c r="AO965" s="188">
        <f t="shared" si="425"/>
        <v>0</v>
      </c>
      <c r="AP965" s="189">
        <f t="shared" si="426"/>
        <v>0</v>
      </c>
      <c r="AQ965" s="189">
        <f t="shared" si="427"/>
        <v>0</v>
      </c>
      <c r="AR965" s="190">
        <f t="shared" si="428"/>
        <v>0</v>
      </c>
      <c r="AT965" s="188">
        <f t="shared" si="429"/>
        <v>0</v>
      </c>
      <c r="AU965" s="189">
        <f t="shared" si="430"/>
        <v>0</v>
      </c>
      <c r="AV965" s="189">
        <f t="shared" si="431"/>
        <v>0</v>
      </c>
      <c r="AW965" s="190">
        <f t="shared" si="432"/>
        <v>0</v>
      </c>
      <c r="AY965" s="188">
        <f t="shared" si="433"/>
        <v>0</v>
      </c>
      <c r="AZ965" s="189">
        <f t="shared" si="434"/>
        <v>0</v>
      </c>
      <c r="BA965" s="189">
        <f t="shared" si="435"/>
        <v>0</v>
      </c>
      <c r="BB965" s="190">
        <f t="shared" si="436"/>
        <v>0</v>
      </c>
      <c r="BD965" s="188">
        <f t="shared" si="437"/>
        <v>0</v>
      </c>
      <c r="BE965" s="189">
        <f t="shared" si="438"/>
        <v>0</v>
      </c>
      <c r="BF965" s="189">
        <f t="shared" si="439"/>
        <v>0</v>
      </c>
      <c r="BG965" s="190">
        <f t="shared" si="440"/>
        <v>0</v>
      </c>
      <c r="BH965" s="210"/>
      <c r="BI965" s="188">
        <f t="shared" si="441"/>
        <v>0</v>
      </c>
      <c r="BJ965" s="189">
        <f t="shared" si="442"/>
        <v>0</v>
      </c>
      <c r="BK965" s="189">
        <f t="shared" si="443"/>
        <v>0</v>
      </c>
      <c r="BL965" s="190">
        <f t="shared" si="444"/>
        <v>0</v>
      </c>
      <c r="BM965" s="210"/>
      <c r="BN965" s="188">
        <f t="shared" si="445"/>
        <v>0</v>
      </c>
      <c r="BO965" s="189">
        <f t="shared" si="446"/>
        <v>0</v>
      </c>
      <c r="BP965" s="189">
        <f t="shared" si="447"/>
        <v>0</v>
      </c>
      <c r="BQ965" s="190">
        <f t="shared" si="448"/>
        <v>0</v>
      </c>
      <c r="BR965" s="210"/>
      <c r="BS965" s="188">
        <f t="shared" si="449"/>
        <v>0</v>
      </c>
      <c r="BT965" s="189">
        <f t="shared" si="450"/>
        <v>0</v>
      </c>
      <c r="BU965" s="189">
        <f t="shared" si="451"/>
        <v>0</v>
      </c>
      <c r="BV965" s="190">
        <f t="shared" si="452"/>
        <v>0</v>
      </c>
      <c r="BW965" s="210"/>
      <c r="BX965" s="188">
        <f t="shared" si="453"/>
        <v>0</v>
      </c>
      <c r="BY965" s="189">
        <f t="shared" si="454"/>
        <v>0</v>
      </c>
      <c r="BZ965" s="189">
        <f t="shared" si="455"/>
        <v>0</v>
      </c>
      <c r="CA965" s="190">
        <f t="shared" si="456"/>
        <v>0</v>
      </c>
      <c r="CB965" s="210"/>
      <c r="CC965" s="188">
        <f t="shared" si="457"/>
        <v>0</v>
      </c>
      <c r="CD965" s="189">
        <f t="shared" si="458"/>
        <v>0</v>
      </c>
      <c r="CE965" s="189">
        <f t="shared" si="459"/>
        <v>0</v>
      </c>
      <c r="CF965" s="190">
        <f t="shared" si="460"/>
        <v>0</v>
      </c>
      <c r="CG965" s="210"/>
      <c r="CH965" s="188">
        <f t="shared" si="461"/>
        <v>0</v>
      </c>
      <c r="CI965" s="189">
        <f t="shared" si="462"/>
        <v>0</v>
      </c>
      <c r="CJ965" s="189">
        <f t="shared" si="463"/>
        <v>0</v>
      </c>
      <c r="CK965" s="190">
        <f t="shared" si="464"/>
        <v>0</v>
      </c>
      <c r="CL965" s="210"/>
      <c r="CM965" s="188">
        <f t="shared" si="465"/>
        <v>0</v>
      </c>
      <c r="CN965" s="189">
        <f t="shared" si="466"/>
        <v>0</v>
      </c>
      <c r="CO965" s="189">
        <f t="shared" si="467"/>
        <v>0</v>
      </c>
      <c r="CP965" s="190">
        <f t="shared" si="468"/>
        <v>0</v>
      </c>
      <c r="CQ965" s="210"/>
      <c r="CR965" s="188">
        <f t="shared" si="469"/>
        <v>0</v>
      </c>
      <c r="CS965" s="189">
        <f t="shared" si="470"/>
        <v>0</v>
      </c>
      <c r="CT965" s="189">
        <f t="shared" si="471"/>
        <v>0</v>
      </c>
      <c r="CU965" s="190">
        <f t="shared" si="472"/>
        <v>0</v>
      </c>
      <c r="CV965" s="210"/>
      <c r="CW965" s="188">
        <f t="shared" si="473"/>
        <v>0</v>
      </c>
      <c r="CX965" s="189">
        <f t="shared" si="474"/>
        <v>0</v>
      </c>
      <c r="CY965" s="189">
        <f t="shared" si="475"/>
        <v>0</v>
      </c>
      <c r="CZ965" s="190">
        <f t="shared" si="476"/>
        <v>0</v>
      </c>
      <c r="DA965" s="210"/>
      <c r="DB965" s="188">
        <f t="shared" si="477"/>
        <v>0</v>
      </c>
      <c r="DC965" s="189">
        <f t="shared" si="478"/>
        <v>0</v>
      </c>
      <c r="DD965" s="189">
        <f t="shared" si="479"/>
        <v>0</v>
      </c>
      <c r="DE965" s="190">
        <f t="shared" si="480"/>
        <v>0</v>
      </c>
      <c r="DF965" s="210"/>
      <c r="DG965" s="188">
        <f t="shared" si="481"/>
        <v>0</v>
      </c>
      <c r="DH965" s="189">
        <f t="shared" si="482"/>
        <v>0</v>
      </c>
      <c r="DI965" s="189">
        <f t="shared" si="483"/>
        <v>0</v>
      </c>
      <c r="DJ965" s="190">
        <f t="shared" si="484"/>
        <v>0</v>
      </c>
      <c r="DK965" s="210"/>
      <c r="DL965" s="188">
        <f t="shared" si="485"/>
        <v>0</v>
      </c>
      <c r="DM965" s="189">
        <f t="shared" si="486"/>
        <v>0</v>
      </c>
      <c r="DN965" s="189">
        <f t="shared" si="487"/>
        <v>0</v>
      </c>
      <c r="DO965" s="190">
        <f t="shared" si="488"/>
        <v>0</v>
      </c>
      <c r="DP965" s="210"/>
      <c r="DQ965" s="188">
        <f t="shared" si="489"/>
        <v>0</v>
      </c>
      <c r="DR965" s="189">
        <f t="shared" si="490"/>
        <v>0</v>
      </c>
      <c r="DS965" s="189">
        <f t="shared" si="491"/>
        <v>0</v>
      </c>
      <c r="DT965" s="190">
        <f t="shared" si="492"/>
        <v>0</v>
      </c>
      <c r="DU965" s="210"/>
      <c r="DV965" s="192">
        <f t="shared" si="493"/>
        <v>0</v>
      </c>
      <c r="DW965" s="215">
        <f t="shared" si="494"/>
        <v>0</v>
      </c>
      <c r="DX965" s="216">
        <f t="shared" si="495"/>
        <v>0</v>
      </c>
      <c r="DY965" s="217">
        <f t="shared" si="496"/>
        <v>0</v>
      </c>
      <c r="EA965" s="192">
        <f t="shared" si="497"/>
        <v>0</v>
      </c>
      <c r="EB965" s="215">
        <f t="shared" si="498"/>
        <v>0</v>
      </c>
      <c r="EC965" s="216">
        <f t="shared" si="499"/>
        <v>0</v>
      </c>
      <c r="ED965" s="217">
        <f t="shared" si="500"/>
        <v>0</v>
      </c>
      <c r="EF965" s="192">
        <f t="shared" si="501"/>
        <v>0</v>
      </c>
      <c r="EG965" s="215">
        <f t="shared" si="502"/>
        <v>0</v>
      </c>
      <c r="EH965" s="216">
        <f t="shared" si="503"/>
        <v>0</v>
      </c>
      <c r="EI965" s="217">
        <f t="shared" si="504"/>
        <v>0</v>
      </c>
      <c r="EK965" s="197">
        <f t="shared" si="505"/>
        <v>0</v>
      </c>
      <c r="EL965" s="19" t="str">
        <f t="shared" si="506"/>
        <v/>
      </c>
      <c r="EM965" s="197">
        <f t="shared" si="507"/>
        <v>0</v>
      </c>
      <c r="EN965"/>
      <c r="EO965" s="197">
        <f t="shared" si="508"/>
        <v>0</v>
      </c>
      <c r="EP965" s="19" t="str">
        <f t="shared" si="509"/>
        <v/>
      </c>
      <c r="EQ965" s="197">
        <f t="shared" si="510"/>
        <v>0</v>
      </c>
      <c r="ES965" s="197">
        <f t="shared" si="511"/>
        <v>0</v>
      </c>
      <c r="ET965" s="19" t="str">
        <f t="shared" si="512"/>
        <v/>
      </c>
      <c r="EU965" s="197">
        <f t="shared" si="513"/>
        <v>0</v>
      </c>
    </row>
    <row r="966" spans="1:151" ht="15" customHeight="1" thickBot="1">
      <c r="A966" s="85"/>
      <c r="B966" s="87"/>
      <c r="C966" s="63" t="s">
        <v>132</v>
      </c>
      <c r="D966" s="354" t="str">
        <f t="shared" si="415"/>
        <v/>
      </c>
      <c r="E966" s="355"/>
      <c r="F966" s="355"/>
      <c r="G966" s="355"/>
      <c r="H966" s="355"/>
      <c r="I966" s="355"/>
      <c r="J966" s="355"/>
      <c r="K966" s="355"/>
      <c r="L966" s="356"/>
      <c r="M966" s="2" t="str">
        <f t="shared" si="416"/>
        <v/>
      </c>
      <c r="N966" s="2" t="str">
        <f t="shared" si="417"/>
        <v/>
      </c>
      <c r="O966" s="2" t="str">
        <f t="shared" si="418"/>
        <v/>
      </c>
      <c r="P966" s="2"/>
      <c r="Q966" s="2"/>
      <c r="R966" s="2"/>
      <c r="S966" s="2"/>
      <c r="T966" s="2"/>
      <c r="U966" s="2"/>
      <c r="V966" s="2"/>
      <c r="W966" s="2"/>
      <c r="X966" s="2"/>
      <c r="Y966" s="2"/>
      <c r="Z966" s="2"/>
      <c r="AA966" s="2"/>
      <c r="AB966" s="2"/>
      <c r="AC966" s="2"/>
      <c r="AD966" s="2"/>
      <c r="AG966" s="197">
        <f t="shared" si="419"/>
        <v>54</v>
      </c>
      <c r="AH966" s="210">
        <f t="shared" si="420"/>
        <v>0</v>
      </c>
      <c r="AJ966" s="188">
        <f t="shared" si="421"/>
        <v>0</v>
      </c>
      <c r="AK966" s="189">
        <f t="shared" si="422"/>
        <v>0</v>
      </c>
      <c r="AL966" s="189">
        <f t="shared" si="423"/>
        <v>0</v>
      </c>
      <c r="AM966" s="190">
        <f t="shared" si="424"/>
        <v>0</v>
      </c>
      <c r="AN966" s="210"/>
      <c r="AO966" s="188">
        <f t="shared" si="425"/>
        <v>0</v>
      </c>
      <c r="AP966" s="189">
        <f t="shared" si="426"/>
        <v>0</v>
      </c>
      <c r="AQ966" s="189">
        <f t="shared" si="427"/>
        <v>0</v>
      </c>
      <c r="AR966" s="190">
        <f t="shared" si="428"/>
        <v>0</v>
      </c>
      <c r="AT966" s="188">
        <f t="shared" si="429"/>
        <v>0</v>
      </c>
      <c r="AU966" s="189">
        <f t="shared" si="430"/>
        <v>0</v>
      </c>
      <c r="AV966" s="189">
        <f t="shared" si="431"/>
        <v>0</v>
      </c>
      <c r="AW966" s="190">
        <f t="shared" si="432"/>
        <v>0</v>
      </c>
      <c r="AY966" s="188">
        <f t="shared" si="433"/>
        <v>0</v>
      </c>
      <c r="AZ966" s="189">
        <f t="shared" si="434"/>
        <v>0</v>
      </c>
      <c r="BA966" s="189">
        <f t="shared" si="435"/>
        <v>0</v>
      </c>
      <c r="BB966" s="190">
        <f t="shared" si="436"/>
        <v>0</v>
      </c>
      <c r="BD966" s="188">
        <f t="shared" si="437"/>
        <v>0</v>
      </c>
      <c r="BE966" s="189">
        <f t="shared" si="438"/>
        <v>0</v>
      </c>
      <c r="BF966" s="189">
        <f t="shared" si="439"/>
        <v>0</v>
      </c>
      <c r="BG966" s="190">
        <f t="shared" si="440"/>
        <v>0</v>
      </c>
      <c r="BH966" s="210"/>
      <c r="BI966" s="188">
        <f t="shared" si="441"/>
        <v>0</v>
      </c>
      <c r="BJ966" s="189">
        <f t="shared" si="442"/>
        <v>0</v>
      </c>
      <c r="BK966" s="189">
        <f t="shared" si="443"/>
        <v>0</v>
      </c>
      <c r="BL966" s="190">
        <f t="shared" si="444"/>
        <v>0</v>
      </c>
      <c r="BM966" s="210"/>
      <c r="BN966" s="188">
        <f t="shared" si="445"/>
        <v>0</v>
      </c>
      <c r="BO966" s="189">
        <f t="shared" si="446"/>
        <v>0</v>
      </c>
      <c r="BP966" s="189">
        <f t="shared" si="447"/>
        <v>0</v>
      </c>
      <c r="BQ966" s="190">
        <f t="shared" si="448"/>
        <v>0</v>
      </c>
      <c r="BR966" s="210"/>
      <c r="BS966" s="188">
        <f t="shared" si="449"/>
        <v>0</v>
      </c>
      <c r="BT966" s="189">
        <f t="shared" si="450"/>
        <v>0</v>
      </c>
      <c r="BU966" s="189">
        <f t="shared" si="451"/>
        <v>0</v>
      </c>
      <c r="BV966" s="190">
        <f t="shared" si="452"/>
        <v>0</v>
      </c>
      <c r="BW966" s="210"/>
      <c r="BX966" s="188">
        <f t="shared" si="453"/>
        <v>0</v>
      </c>
      <c r="BY966" s="189">
        <f t="shared" si="454"/>
        <v>0</v>
      </c>
      <c r="BZ966" s="189">
        <f t="shared" si="455"/>
        <v>0</v>
      </c>
      <c r="CA966" s="190">
        <f t="shared" si="456"/>
        <v>0</v>
      </c>
      <c r="CB966" s="210"/>
      <c r="CC966" s="188">
        <f t="shared" si="457"/>
        <v>0</v>
      </c>
      <c r="CD966" s="189">
        <f t="shared" si="458"/>
        <v>0</v>
      </c>
      <c r="CE966" s="189">
        <f t="shared" si="459"/>
        <v>0</v>
      </c>
      <c r="CF966" s="190">
        <f t="shared" si="460"/>
        <v>0</v>
      </c>
      <c r="CG966" s="210"/>
      <c r="CH966" s="188">
        <f t="shared" si="461"/>
        <v>0</v>
      </c>
      <c r="CI966" s="189">
        <f t="shared" si="462"/>
        <v>0</v>
      </c>
      <c r="CJ966" s="189">
        <f t="shared" si="463"/>
        <v>0</v>
      </c>
      <c r="CK966" s="190">
        <f t="shared" si="464"/>
        <v>0</v>
      </c>
      <c r="CL966" s="210"/>
      <c r="CM966" s="188">
        <f t="shared" si="465"/>
        <v>0</v>
      </c>
      <c r="CN966" s="189">
        <f t="shared" si="466"/>
        <v>0</v>
      </c>
      <c r="CO966" s="189">
        <f t="shared" si="467"/>
        <v>0</v>
      </c>
      <c r="CP966" s="190">
        <f t="shared" si="468"/>
        <v>0</v>
      </c>
      <c r="CQ966" s="210"/>
      <c r="CR966" s="188">
        <f t="shared" si="469"/>
        <v>0</v>
      </c>
      <c r="CS966" s="189">
        <f t="shared" si="470"/>
        <v>0</v>
      </c>
      <c r="CT966" s="189">
        <f t="shared" si="471"/>
        <v>0</v>
      </c>
      <c r="CU966" s="190">
        <f t="shared" si="472"/>
        <v>0</v>
      </c>
      <c r="CV966" s="210"/>
      <c r="CW966" s="188">
        <f t="shared" si="473"/>
        <v>0</v>
      </c>
      <c r="CX966" s="189">
        <f t="shared" si="474"/>
        <v>0</v>
      </c>
      <c r="CY966" s="189">
        <f t="shared" si="475"/>
        <v>0</v>
      </c>
      <c r="CZ966" s="190">
        <f t="shared" si="476"/>
        <v>0</v>
      </c>
      <c r="DA966" s="210"/>
      <c r="DB966" s="188">
        <f t="shared" si="477"/>
        <v>0</v>
      </c>
      <c r="DC966" s="189">
        <f t="shared" si="478"/>
        <v>0</v>
      </c>
      <c r="DD966" s="189">
        <f t="shared" si="479"/>
        <v>0</v>
      </c>
      <c r="DE966" s="190">
        <f t="shared" si="480"/>
        <v>0</v>
      </c>
      <c r="DF966" s="210"/>
      <c r="DG966" s="188">
        <f t="shared" si="481"/>
        <v>0</v>
      </c>
      <c r="DH966" s="189">
        <f t="shared" si="482"/>
        <v>0</v>
      </c>
      <c r="DI966" s="189">
        <f t="shared" si="483"/>
        <v>0</v>
      </c>
      <c r="DJ966" s="190">
        <f t="shared" si="484"/>
        <v>0</v>
      </c>
      <c r="DK966" s="210"/>
      <c r="DL966" s="188">
        <f t="shared" si="485"/>
        <v>0</v>
      </c>
      <c r="DM966" s="189">
        <f t="shared" si="486"/>
        <v>0</v>
      </c>
      <c r="DN966" s="189">
        <f t="shared" si="487"/>
        <v>0</v>
      </c>
      <c r="DO966" s="190">
        <f t="shared" si="488"/>
        <v>0</v>
      </c>
      <c r="DP966" s="210"/>
      <c r="DQ966" s="188">
        <f t="shared" si="489"/>
        <v>0</v>
      </c>
      <c r="DR966" s="189">
        <f t="shared" si="490"/>
        <v>0</v>
      </c>
      <c r="DS966" s="189">
        <f t="shared" si="491"/>
        <v>0</v>
      </c>
      <c r="DT966" s="190">
        <f t="shared" si="492"/>
        <v>0</v>
      </c>
      <c r="DU966" s="210"/>
      <c r="DV966" s="192">
        <f t="shared" si="493"/>
        <v>0</v>
      </c>
      <c r="DW966" s="215">
        <f t="shared" si="494"/>
        <v>0</v>
      </c>
      <c r="DX966" s="216">
        <f t="shared" si="495"/>
        <v>0</v>
      </c>
      <c r="DY966" s="217">
        <f t="shared" si="496"/>
        <v>0</v>
      </c>
      <c r="EA966" s="192">
        <f t="shared" si="497"/>
        <v>0</v>
      </c>
      <c r="EB966" s="215">
        <f t="shared" si="498"/>
        <v>0</v>
      </c>
      <c r="EC966" s="216">
        <f t="shared" si="499"/>
        <v>0</v>
      </c>
      <c r="ED966" s="217">
        <f t="shared" si="500"/>
        <v>0</v>
      </c>
      <c r="EF966" s="192">
        <f t="shared" si="501"/>
        <v>0</v>
      </c>
      <c r="EG966" s="215">
        <f t="shared" si="502"/>
        <v>0</v>
      </c>
      <c r="EH966" s="216">
        <f t="shared" si="503"/>
        <v>0</v>
      </c>
      <c r="EI966" s="217">
        <f t="shared" si="504"/>
        <v>0</v>
      </c>
      <c r="EK966" s="197">
        <f t="shared" si="505"/>
        <v>0</v>
      </c>
      <c r="EL966" s="19" t="str">
        <f t="shared" si="506"/>
        <v/>
      </c>
      <c r="EM966" s="197">
        <f t="shared" si="507"/>
        <v>0</v>
      </c>
      <c r="EN966"/>
      <c r="EO966" s="197">
        <f t="shared" si="508"/>
        <v>0</v>
      </c>
      <c r="EP966" s="19" t="str">
        <f t="shared" si="509"/>
        <v/>
      </c>
      <c r="EQ966" s="197">
        <f t="shared" si="510"/>
        <v>0</v>
      </c>
      <c r="ES966" s="197">
        <f t="shared" si="511"/>
        <v>0</v>
      </c>
      <c r="ET966" s="19" t="str">
        <f t="shared" si="512"/>
        <v/>
      </c>
      <c r="EU966" s="197">
        <f t="shared" si="513"/>
        <v>0</v>
      </c>
    </row>
    <row r="967" spans="1:151" ht="15" customHeight="1" thickBot="1">
      <c r="A967" s="85"/>
      <c r="B967" s="87"/>
      <c r="C967" s="63" t="s">
        <v>133</v>
      </c>
      <c r="D967" s="354" t="str">
        <f t="shared" si="415"/>
        <v/>
      </c>
      <c r="E967" s="355"/>
      <c r="F967" s="355"/>
      <c r="G967" s="355"/>
      <c r="H967" s="355"/>
      <c r="I967" s="355"/>
      <c r="J967" s="355"/>
      <c r="K967" s="355"/>
      <c r="L967" s="356"/>
      <c r="M967" s="2" t="str">
        <f t="shared" si="416"/>
        <v/>
      </c>
      <c r="N967" s="2" t="str">
        <f t="shared" si="417"/>
        <v/>
      </c>
      <c r="O967" s="2" t="str">
        <f t="shared" si="418"/>
        <v/>
      </c>
      <c r="P967" s="2"/>
      <c r="Q967" s="2"/>
      <c r="R967" s="2"/>
      <c r="S967" s="2"/>
      <c r="T967" s="2"/>
      <c r="U967" s="2"/>
      <c r="V967" s="2"/>
      <c r="W967" s="2"/>
      <c r="X967" s="2"/>
      <c r="Y967" s="2"/>
      <c r="Z967" s="2"/>
      <c r="AA967" s="2"/>
      <c r="AB967" s="2"/>
      <c r="AC967" s="2"/>
      <c r="AD967" s="2"/>
      <c r="AG967" s="197">
        <f t="shared" si="419"/>
        <v>54</v>
      </c>
      <c r="AH967" s="210">
        <f t="shared" si="420"/>
        <v>0</v>
      </c>
      <c r="AJ967" s="188">
        <f t="shared" si="421"/>
        <v>0</v>
      </c>
      <c r="AK967" s="189">
        <f t="shared" si="422"/>
        <v>0</v>
      </c>
      <c r="AL967" s="189">
        <f t="shared" si="423"/>
        <v>0</v>
      </c>
      <c r="AM967" s="190">
        <f t="shared" si="424"/>
        <v>0</v>
      </c>
      <c r="AN967" s="210"/>
      <c r="AO967" s="188">
        <f t="shared" si="425"/>
        <v>0</v>
      </c>
      <c r="AP967" s="189">
        <f t="shared" si="426"/>
        <v>0</v>
      </c>
      <c r="AQ967" s="189">
        <f t="shared" si="427"/>
        <v>0</v>
      </c>
      <c r="AR967" s="190">
        <f t="shared" si="428"/>
        <v>0</v>
      </c>
      <c r="AT967" s="188">
        <f t="shared" si="429"/>
        <v>0</v>
      </c>
      <c r="AU967" s="189">
        <f t="shared" si="430"/>
        <v>0</v>
      </c>
      <c r="AV967" s="189">
        <f t="shared" si="431"/>
        <v>0</v>
      </c>
      <c r="AW967" s="190">
        <f t="shared" si="432"/>
        <v>0</v>
      </c>
      <c r="AY967" s="188">
        <f t="shared" si="433"/>
        <v>0</v>
      </c>
      <c r="AZ967" s="189">
        <f t="shared" si="434"/>
        <v>0</v>
      </c>
      <c r="BA967" s="189">
        <f t="shared" si="435"/>
        <v>0</v>
      </c>
      <c r="BB967" s="190">
        <f t="shared" si="436"/>
        <v>0</v>
      </c>
      <c r="BD967" s="188">
        <f t="shared" si="437"/>
        <v>0</v>
      </c>
      <c r="BE967" s="189">
        <f t="shared" si="438"/>
        <v>0</v>
      </c>
      <c r="BF967" s="189">
        <f t="shared" si="439"/>
        <v>0</v>
      </c>
      <c r="BG967" s="190">
        <f t="shared" si="440"/>
        <v>0</v>
      </c>
      <c r="BH967" s="210"/>
      <c r="BI967" s="188">
        <f t="shared" si="441"/>
        <v>0</v>
      </c>
      <c r="BJ967" s="189">
        <f t="shared" si="442"/>
        <v>0</v>
      </c>
      <c r="BK967" s="189">
        <f t="shared" si="443"/>
        <v>0</v>
      </c>
      <c r="BL967" s="190">
        <f t="shared" si="444"/>
        <v>0</v>
      </c>
      <c r="BM967" s="210"/>
      <c r="BN967" s="188">
        <f t="shared" si="445"/>
        <v>0</v>
      </c>
      <c r="BO967" s="189">
        <f t="shared" si="446"/>
        <v>0</v>
      </c>
      <c r="BP967" s="189">
        <f t="shared" si="447"/>
        <v>0</v>
      </c>
      <c r="BQ967" s="190">
        <f t="shared" si="448"/>
        <v>0</v>
      </c>
      <c r="BR967" s="210"/>
      <c r="BS967" s="188">
        <f t="shared" si="449"/>
        <v>0</v>
      </c>
      <c r="BT967" s="189">
        <f t="shared" si="450"/>
        <v>0</v>
      </c>
      <c r="BU967" s="189">
        <f t="shared" si="451"/>
        <v>0</v>
      </c>
      <c r="BV967" s="190">
        <f t="shared" si="452"/>
        <v>0</v>
      </c>
      <c r="BW967" s="210"/>
      <c r="BX967" s="188">
        <f t="shared" si="453"/>
        <v>0</v>
      </c>
      <c r="BY967" s="189">
        <f t="shared" si="454"/>
        <v>0</v>
      </c>
      <c r="BZ967" s="189">
        <f t="shared" si="455"/>
        <v>0</v>
      </c>
      <c r="CA967" s="190">
        <f t="shared" si="456"/>
        <v>0</v>
      </c>
      <c r="CB967" s="210"/>
      <c r="CC967" s="188">
        <f t="shared" si="457"/>
        <v>0</v>
      </c>
      <c r="CD967" s="189">
        <f t="shared" si="458"/>
        <v>0</v>
      </c>
      <c r="CE967" s="189">
        <f t="shared" si="459"/>
        <v>0</v>
      </c>
      <c r="CF967" s="190">
        <f t="shared" si="460"/>
        <v>0</v>
      </c>
      <c r="CG967" s="210"/>
      <c r="CH967" s="188">
        <f t="shared" si="461"/>
        <v>0</v>
      </c>
      <c r="CI967" s="189">
        <f t="shared" si="462"/>
        <v>0</v>
      </c>
      <c r="CJ967" s="189">
        <f t="shared" si="463"/>
        <v>0</v>
      </c>
      <c r="CK967" s="190">
        <f t="shared" si="464"/>
        <v>0</v>
      </c>
      <c r="CL967" s="210"/>
      <c r="CM967" s="188">
        <f t="shared" si="465"/>
        <v>0</v>
      </c>
      <c r="CN967" s="189">
        <f t="shared" si="466"/>
        <v>0</v>
      </c>
      <c r="CO967" s="189">
        <f t="shared" si="467"/>
        <v>0</v>
      </c>
      <c r="CP967" s="190">
        <f t="shared" si="468"/>
        <v>0</v>
      </c>
      <c r="CQ967" s="210"/>
      <c r="CR967" s="188">
        <f t="shared" si="469"/>
        <v>0</v>
      </c>
      <c r="CS967" s="189">
        <f t="shared" si="470"/>
        <v>0</v>
      </c>
      <c r="CT967" s="189">
        <f t="shared" si="471"/>
        <v>0</v>
      </c>
      <c r="CU967" s="190">
        <f t="shared" si="472"/>
        <v>0</v>
      </c>
      <c r="CV967" s="210"/>
      <c r="CW967" s="188">
        <f t="shared" si="473"/>
        <v>0</v>
      </c>
      <c r="CX967" s="189">
        <f t="shared" si="474"/>
        <v>0</v>
      </c>
      <c r="CY967" s="189">
        <f t="shared" si="475"/>
        <v>0</v>
      </c>
      <c r="CZ967" s="190">
        <f t="shared" si="476"/>
        <v>0</v>
      </c>
      <c r="DA967" s="210"/>
      <c r="DB967" s="188">
        <f t="shared" si="477"/>
        <v>0</v>
      </c>
      <c r="DC967" s="189">
        <f t="shared" si="478"/>
        <v>0</v>
      </c>
      <c r="DD967" s="189">
        <f t="shared" si="479"/>
        <v>0</v>
      </c>
      <c r="DE967" s="190">
        <f t="shared" si="480"/>
        <v>0</v>
      </c>
      <c r="DF967" s="210"/>
      <c r="DG967" s="188">
        <f t="shared" si="481"/>
        <v>0</v>
      </c>
      <c r="DH967" s="189">
        <f t="shared" si="482"/>
        <v>0</v>
      </c>
      <c r="DI967" s="189">
        <f t="shared" si="483"/>
        <v>0</v>
      </c>
      <c r="DJ967" s="190">
        <f t="shared" si="484"/>
        <v>0</v>
      </c>
      <c r="DK967" s="210"/>
      <c r="DL967" s="188">
        <f t="shared" si="485"/>
        <v>0</v>
      </c>
      <c r="DM967" s="189">
        <f t="shared" si="486"/>
        <v>0</v>
      </c>
      <c r="DN967" s="189">
        <f t="shared" si="487"/>
        <v>0</v>
      </c>
      <c r="DO967" s="190">
        <f t="shared" si="488"/>
        <v>0</v>
      </c>
      <c r="DP967" s="210"/>
      <c r="DQ967" s="188">
        <f t="shared" si="489"/>
        <v>0</v>
      </c>
      <c r="DR967" s="189">
        <f t="shared" si="490"/>
        <v>0</v>
      </c>
      <c r="DS967" s="189">
        <f t="shared" si="491"/>
        <v>0</v>
      </c>
      <c r="DT967" s="190">
        <f t="shared" si="492"/>
        <v>0</v>
      </c>
      <c r="DU967" s="210"/>
      <c r="DV967" s="192">
        <f t="shared" si="493"/>
        <v>0</v>
      </c>
      <c r="DW967" s="215">
        <f t="shared" si="494"/>
        <v>0</v>
      </c>
      <c r="DX967" s="216">
        <f t="shared" si="495"/>
        <v>0</v>
      </c>
      <c r="DY967" s="217">
        <f t="shared" si="496"/>
        <v>0</v>
      </c>
      <c r="EA967" s="192">
        <f t="shared" si="497"/>
        <v>0</v>
      </c>
      <c r="EB967" s="215">
        <f t="shared" si="498"/>
        <v>0</v>
      </c>
      <c r="EC967" s="216">
        <f t="shared" si="499"/>
        <v>0</v>
      </c>
      <c r="ED967" s="217">
        <f t="shared" si="500"/>
        <v>0</v>
      </c>
      <c r="EF967" s="192">
        <f t="shared" si="501"/>
        <v>0</v>
      </c>
      <c r="EG967" s="215">
        <f t="shared" si="502"/>
        <v>0</v>
      </c>
      <c r="EH967" s="216">
        <f t="shared" si="503"/>
        <v>0</v>
      </c>
      <c r="EI967" s="217">
        <f t="shared" si="504"/>
        <v>0</v>
      </c>
      <c r="EK967" s="197">
        <f t="shared" si="505"/>
        <v>0</v>
      </c>
      <c r="EL967" s="19" t="str">
        <f t="shared" si="506"/>
        <v/>
      </c>
      <c r="EM967" s="197">
        <f t="shared" si="507"/>
        <v>0</v>
      </c>
      <c r="EN967"/>
      <c r="EO967" s="197">
        <f t="shared" si="508"/>
        <v>0</v>
      </c>
      <c r="EP967" s="19" t="str">
        <f t="shared" si="509"/>
        <v/>
      </c>
      <c r="EQ967" s="197">
        <f t="shared" si="510"/>
        <v>0</v>
      </c>
      <c r="ES967" s="197">
        <f t="shared" si="511"/>
        <v>0</v>
      </c>
      <c r="ET967" s="19" t="str">
        <f t="shared" si="512"/>
        <v/>
      </c>
      <c r="EU967" s="197">
        <f t="shared" si="513"/>
        <v>0</v>
      </c>
    </row>
    <row r="968" spans="1:151" ht="15" customHeight="1" thickBot="1">
      <c r="A968" s="85"/>
      <c r="B968" s="87"/>
      <c r="C968" s="63" t="s">
        <v>134</v>
      </c>
      <c r="D968" s="354" t="str">
        <f t="shared" si="415"/>
        <v/>
      </c>
      <c r="E968" s="355"/>
      <c r="F968" s="355"/>
      <c r="G968" s="355"/>
      <c r="H968" s="355"/>
      <c r="I968" s="355"/>
      <c r="J968" s="355"/>
      <c r="K968" s="355"/>
      <c r="L968" s="356"/>
      <c r="M968" s="2" t="str">
        <f t="shared" si="416"/>
        <v/>
      </c>
      <c r="N968" s="2" t="str">
        <f t="shared" si="417"/>
        <v/>
      </c>
      <c r="O968" s="2" t="str">
        <f t="shared" si="418"/>
        <v/>
      </c>
      <c r="P968" s="2"/>
      <c r="Q968" s="2"/>
      <c r="R968" s="2"/>
      <c r="S968" s="2"/>
      <c r="T968" s="2"/>
      <c r="U968" s="2"/>
      <c r="V968" s="2"/>
      <c r="W968" s="2"/>
      <c r="X968" s="2"/>
      <c r="Y968" s="2"/>
      <c r="Z968" s="2"/>
      <c r="AA968" s="2"/>
      <c r="AB968" s="2"/>
      <c r="AC968" s="2"/>
      <c r="AD968" s="2"/>
      <c r="AG968" s="197">
        <f t="shared" si="419"/>
        <v>54</v>
      </c>
      <c r="AH968" s="210">
        <f t="shared" si="420"/>
        <v>0</v>
      </c>
      <c r="AJ968" s="188">
        <f t="shared" si="421"/>
        <v>0</v>
      </c>
      <c r="AK968" s="189">
        <f t="shared" si="422"/>
        <v>0</v>
      </c>
      <c r="AL968" s="189">
        <f t="shared" si="423"/>
        <v>0</v>
      </c>
      <c r="AM968" s="190">
        <f t="shared" si="424"/>
        <v>0</v>
      </c>
      <c r="AN968" s="210"/>
      <c r="AO968" s="188">
        <f t="shared" si="425"/>
        <v>0</v>
      </c>
      <c r="AP968" s="189">
        <f t="shared" si="426"/>
        <v>0</v>
      </c>
      <c r="AQ968" s="189">
        <f t="shared" si="427"/>
        <v>0</v>
      </c>
      <c r="AR968" s="190">
        <f t="shared" si="428"/>
        <v>0</v>
      </c>
      <c r="AT968" s="188">
        <f t="shared" si="429"/>
        <v>0</v>
      </c>
      <c r="AU968" s="189">
        <f t="shared" si="430"/>
        <v>0</v>
      </c>
      <c r="AV968" s="189">
        <f t="shared" si="431"/>
        <v>0</v>
      </c>
      <c r="AW968" s="190">
        <f t="shared" si="432"/>
        <v>0</v>
      </c>
      <c r="AY968" s="188">
        <f t="shared" si="433"/>
        <v>0</v>
      </c>
      <c r="AZ968" s="189">
        <f t="shared" si="434"/>
        <v>0</v>
      </c>
      <c r="BA968" s="189">
        <f t="shared" si="435"/>
        <v>0</v>
      </c>
      <c r="BB968" s="190">
        <f t="shared" si="436"/>
        <v>0</v>
      </c>
      <c r="BD968" s="188">
        <f t="shared" si="437"/>
        <v>0</v>
      </c>
      <c r="BE968" s="189">
        <f t="shared" si="438"/>
        <v>0</v>
      </c>
      <c r="BF968" s="189">
        <f t="shared" si="439"/>
        <v>0</v>
      </c>
      <c r="BG968" s="190">
        <f t="shared" si="440"/>
        <v>0</v>
      </c>
      <c r="BH968" s="210"/>
      <c r="BI968" s="188">
        <f t="shared" si="441"/>
        <v>0</v>
      </c>
      <c r="BJ968" s="189">
        <f t="shared" si="442"/>
        <v>0</v>
      </c>
      <c r="BK968" s="189">
        <f t="shared" si="443"/>
        <v>0</v>
      </c>
      <c r="BL968" s="190">
        <f t="shared" si="444"/>
        <v>0</v>
      </c>
      <c r="BM968" s="210"/>
      <c r="BN968" s="188">
        <f t="shared" si="445"/>
        <v>0</v>
      </c>
      <c r="BO968" s="189">
        <f t="shared" si="446"/>
        <v>0</v>
      </c>
      <c r="BP968" s="189">
        <f t="shared" si="447"/>
        <v>0</v>
      </c>
      <c r="BQ968" s="190">
        <f t="shared" si="448"/>
        <v>0</v>
      </c>
      <c r="BR968" s="210"/>
      <c r="BS968" s="188">
        <f t="shared" si="449"/>
        <v>0</v>
      </c>
      <c r="BT968" s="189">
        <f t="shared" si="450"/>
        <v>0</v>
      </c>
      <c r="BU968" s="189">
        <f t="shared" si="451"/>
        <v>0</v>
      </c>
      <c r="BV968" s="190">
        <f t="shared" si="452"/>
        <v>0</v>
      </c>
      <c r="BW968" s="210"/>
      <c r="BX968" s="188">
        <f t="shared" si="453"/>
        <v>0</v>
      </c>
      <c r="BY968" s="189">
        <f t="shared" si="454"/>
        <v>0</v>
      </c>
      <c r="BZ968" s="189">
        <f t="shared" si="455"/>
        <v>0</v>
      </c>
      <c r="CA968" s="190">
        <f t="shared" si="456"/>
        <v>0</v>
      </c>
      <c r="CB968" s="210"/>
      <c r="CC968" s="188">
        <f t="shared" si="457"/>
        <v>0</v>
      </c>
      <c r="CD968" s="189">
        <f t="shared" si="458"/>
        <v>0</v>
      </c>
      <c r="CE968" s="189">
        <f t="shared" si="459"/>
        <v>0</v>
      </c>
      <c r="CF968" s="190">
        <f t="shared" si="460"/>
        <v>0</v>
      </c>
      <c r="CG968" s="210"/>
      <c r="CH968" s="188">
        <f t="shared" si="461"/>
        <v>0</v>
      </c>
      <c r="CI968" s="189">
        <f t="shared" si="462"/>
        <v>0</v>
      </c>
      <c r="CJ968" s="189">
        <f t="shared" si="463"/>
        <v>0</v>
      </c>
      <c r="CK968" s="190">
        <f t="shared" si="464"/>
        <v>0</v>
      </c>
      <c r="CL968" s="210"/>
      <c r="CM968" s="188">
        <f t="shared" si="465"/>
        <v>0</v>
      </c>
      <c r="CN968" s="189">
        <f t="shared" si="466"/>
        <v>0</v>
      </c>
      <c r="CO968" s="189">
        <f t="shared" si="467"/>
        <v>0</v>
      </c>
      <c r="CP968" s="190">
        <f t="shared" si="468"/>
        <v>0</v>
      </c>
      <c r="CQ968" s="210"/>
      <c r="CR968" s="188">
        <f t="shared" si="469"/>
        <v>0</v>
      </c>
      <c r="CS968" s="189">
        <f t="shared" si="470"/>
        <v>0</v>
      </c>
      <c r="CT968" s="189">
        <f t="shared" si="471"/>
        <v>0</v>
      </c>
      <c r="CU968" s="190">
        <f t="shared" si="472"/>
        <v>0</v>
      </c>
      <c r="CV968" s="210"/>
      <c r="CW968" s="188">
        <f t="shared" si="473"/>
        <v>0</v>
      </c>
      <c r="CX968" s="189">
        <f t="shared" si="474"/>
        <v>0</v>
      </c>
      <c r="CY968" s="189">
        <f t="shared" si="475"/>
        <v>0</v>
      </c>
      <c r="CZ968" s="190">
        <f t="shared" si="476"/>
        <v>0</v>
      </c>
      <c r="DA968" s="210"/>
      <c r="DB968" s="188">
        <f t="shared" si="477"/>
        <v>0</v>
      </c>
      <c r="DC968" s="189">
        <f t="shared" si="478"/>
        <v>0</v>
      </c>
      <c r="DD968" s="189">
        <f t="shared" si="479"/>
        <v>0</v>
      </c>
      <c r="DE968" s="190">
        <f t="shared" si="480"/>
        <v>0</v>
      </c>
      <c r="DF968" s="210"/>
      <c r="DG968" s="188">
        <f t="shared" si="481"/>
        <v>0</v>
      </c>
      <c r="DH968" s="189">
        <f t="shared" si="482"/>
        <v>0</v>
      </c>
      <c r="DI968" s="189">
        <f t="shared" si="483"/>
        <v>0</v>
      </c>
      <c r="DJ968" s="190">
        <f t="shared" si="484"/>
        <v>0</v>
      </c>
      <c r="DK968" s="210"/>
      <c r="DL968" s="188">
        <f t="shared" si="485"/>
        <v>0</v>
      </c>
      <c r="DM968" s="189">
        <f t="shared" si="486"/>
        <v>0</v>
      </c>
      <c r="DN968" s="189">
        <f t="shared" si="487"/>
        <v>0</v>
      </c>
      <c r="DO968" s="190">
        <f t="shared" si="488"/>
        <v>0</v>
      </c>
      <c r="DP968" s="210"/>
      <c r="DQ968" s="188">
        <f t="shared" si="489"/>
        <v>0</v>
      </c>
      <c r="DR968" s="189">
        <f t="shared" si="490"/>
        <v>0</v>
      </c>
      <c r="DS968" s="189">
        <f t="shared" si="491"/>
        <v>0</v>
      </c>
      <c r="DT968" s="190">
        <f t="shared" si="492"/>
        <v>0</v>
      </c>
      <c r="DU968" s="210"/>
      <c r="DV968" s="192">
        <f t="shared" si="493"/>
        <v>0</v>
      </c>
      <c r="DW968" s="215">
        <f t="shared" si="494"/>
        <v>0</v>
      </c>
      <c r="DX968" s="216">
        <f t="shared" si="495"/>
        <v>0</v>
      </c>
      <c r="DY968" s="217">
        <f t="shared" si="496"/>
        <v>0</v>
      </c>
      <c r="EA968" s="192">
        <f t="shared" si="497"/>
        <v>0</v>
      </c>
      <c r="EB968" s="215">
        <f t="shared" si="498"/>
        <v>0</v>
      </c>
      <c r="EC968" s="216">
        <f t="shared" si="499"/>
        <v>0</v>
      </c>
      <c r="ED968" s="217">
        <f t="shared" si="500"/>
        <v>0</v>
      </c>
      <c r="EF968" s="192">
        <f t="shared" si="501"/>
        <v>0</v>
      </c>
      <c r="EG968" s="215">
        <f t="shared" si="502"/>
        <v>0</v>
      </c>
      <c r="EH968" s="216">
        <f t="shared" si="503"/>
        <v>0</v>
      </c>
      <c r="EI968" s="217">
        <f t="shared" si="504"/>
        <v>0</v>
      </c>
      <c r="EK968" s="197">
        <f t="shared" si="505"/>
        <v>0</v>
      </c>
      <c r="EL968" s="19" t="str">
        <f t="shared" si="506"/>
        <v/>
      </c>
      <c r="EM968" s="197">
        <f t="shared" si="507"/>
        <v>0</v>
      </c>
      <c r="EN968"/>
      <c r="EO968" s="197">
        <f t="shared" si="508"/>
        <v>0</v>
      </c>
      <c r="EP968" s="19" t="str">
        <f t="shared" si="509"/>
        <v/>
      </c>
      <c r="EQ968" s="197">
        <f t="shared" si="510"/>
        <v>0</v>
      </c>
      <c r="ES968" s="197">
        <f t="shared" si="511"/>
        <v>0</v>
      </c>
      <c r="ET968" s="19" t="str">
        <f t="shared" si="512"/>
        <v/>
      </c>
      <c r="EU968" s="197">
        <f t="shared" si="513"/>
        <v>0</v>
      </c>
    </row>
    <row r="969" spans="1:151" ht="15" customHeight="1" thickBot="1">
      <c r="A969" s="85"/>
      <c r="B969" s="87"/>
      <c r="C969" s="63" t="s">
        <v>135</v>
      </c>
      <c r="D969" s="354" t="str">
        <f t="shared" ref="D969:D1023" si="514">IF(D114="","",D114)</f>
        <v/>
      </c>
      <c r="E969" s="355"/>
      <c r="F969" s="355"/>
      <c r="G969" s="355"/>
      <c r="H969" s="355"/>
      <c r="I969" s="355"/>
      <c r="J969" s="355"/>
      <c r="K969" s="355"/>
      <c r="L969" s="356"/>
      <c r="M969" s="2" t="str">
        <f t="shared" ref="M969:M1023" si="515">IF(M296="","",M296)</f>
        <v/>
      </c>
      <c r="N969" s="2" t="str">
        <f t="shared" ref="N969:N1023" si="516">IF(S296="","",S296)</f>
        <v/>
      </c>
      <c r="O969" s="2" t="str">
        <f t="shared" ref="O969:O1023" si="517">IF(Y296="","",Y296)</f>
        <v/>
      </c>
      <c r="P969" s="2"/>
      <c r="Q969" s="2"/>
      <c r="R969" s="2"/>
      <c r="S969" s="2"/>
      <c r="T969" s="2"/>
      <c r="U969" s="2"/>
      <c r="V969" s="2"/>
      <c r="W969" s="2"/>
      <c r="X969" s="2"/>
      <c r="Y969" s="2"/>
      <c r="Z969" s="2"/>
      <c r="AA969" s="2"/>
      <c r="AB969" s="2"/>
      <c r="AC969" s="2"/>
      <c r="AD969" s="2"/>
      <c r="AG969" s="197">
        <f t="shared" ref="AG969:AG1023" si="518">+COUNTBLANK(M969:AD969)+COUNTBLANK(M1095:AD1095)+COUNTBLANK(M1221:AD1221)</f>
        <v>54</v>
      </c>
      <c r="AH969" s="210">
        <f t="shared" ref="AH969:AH1023" si="519">+IF($AG$897=$AH$897,0,IF(OR(AND(D969&lt;&gt;"",AG969=0),AND(D969="",AG969=54)),0,1))</f>
        <v>0</v>
      </c>
      <c r="AJ969" s="188">
        <f t="shared" ref="AJ969:AJ1023" si="520">IF(M969="",0,M969)</f>
        <v>0</v>
      </c>
      <c r="AK969" s="189">
        <f t="shared" ref="AK969:AK1023" si="521">COUNTIF(N969:O969,"NS")</f>
        <v>0</v>
      </c>
      <c r="AL969" s="189">
        <f t="shared" ref="AL969:AL1023" si="522">SUM(N969:O969)</f>
        <v>0</v>
      </c>
      <c r="AM969" s="190">
        <f t="shared" ref="AM969:AM1023" si="523">IF($AG$897=$AH$897, 0, IF(OR(AND(AJ969=0, AK969&gt;0), AND(AJ969="ns", AL969&gt;0), AND(AJ969="ns", AK969=0, AL969=0)), 1, IF(OR(AND(AJ969&gt;0, AK969=2), AND(AJ969="ns", AK969=2), AND(AJ969="ns", AL969=0, AK969&gt;0), AJ969=AL969, COUNTIF(M969:O969, "NA")=COUNTA(M969:O969)), 0, 1)))</f>
        <v>0</v>
      </c>
      <c r="AN969" s="210"/>
      <c r="AO969" s="188">
        <f t="shared" ref="AO969:AO1023" si="524">P969</f>
        <v>0</v>
      </c>
      <c r="AP969" s="189">
        <f t="shared" ref="AP969:AP1023" si="525">COUNTIF(Q969:R969,"NS")</f>
        <v>0</v>
      </c>
      <c r="AQ969" s="189">
        <f t="shared" ref="AQ969:AQ1023" si="526">SUM(Q969:R969)</f>
        <v>0</v>
      </c>
      <c r="AR969" s="190">
        <f t="shared" ref="AR969:AR1023" si="527">IF($AG$897=$AH$897, 0, IF(OR(AND(AO969=0, AP969&gt;0), AND(AO969="ns", AQ969&gt;0), AND(AO969="ns", AP969=0, AQ969=0)), 1, IF(OR(AND(AO969&gt;0, AP969=2), AND(AO969="ns", AP969=2), AND(AO969="ns", AQ969=0, AP969&gt;0), AO969=AQ969, COUNTIF(P969:R969, "NA")=COUNTA(P969:R969)), 0, 1)))</f>
        <v>0</v>
      </c>
      <c r="AT969" s="188">
        <f t="shared" ref="AT969:AT1023" si="528">S969</f>
        <v>0</v>
      </c>
      <c r="AU969" s="189">
        <f t="shared" ref="AU969:AU1023" si="529">COUNTIF(T969:U969,"NS")</f>
        <v>0</v>
      </c>
      <c r="AV969" s="189">
        <f t="shared" ref="AV969:AV1023" si="530">SUM(T969:U969)</f>
        <v>0</v>
      </c>
      <c r="AW969" s="190">
        <f t="shared" ref="AW969:AW1023" si="531">IF($AG$897=$AH$897, 0, IF(OR(AND(AT969=0, AU969&gt;0), AND(AT969="ns", AV969&gt;0), AND(AT969="ns", AU969=0, AV969=0)), 1, IF(OR(AND(AT969&gt;0, AU969=2), AND(AT969="ns", AU969=2), AND(AT969="ns", AV969=0, AU969&gt;0), AT969=AV969, COUNTIF(S969:U969, "NA")=COUNTA(S969:U969)), 0, 1)))</f>
        <v>0</v>
      </c>
      <c r="AY969" s="188">
        <f t="shared" ref="AY969:AY1023" si="532">V969</f>
        <v>0</v>
      </c>
      <c r="AZ969" s="189">
        <f t="shared" ref="AZ969:AZ1023" si="533">COUNTIF(W969:X969,"NS")</f>
        <v>0</v>
      </c>
      <c r="BA969" s="189">
        <f t="shared" ref="BA969:BA1023" si="534">SUM(W969:X969)</f>
        <v>0</v>
      </c>
      <c r="BB969" s="190">
        <f t="shared" ref="BB969:BB1023" si="535">IF($AG$897=$AH$897, 0, IF(OR(AND(AY969=0, AZ969&gt;0), AND(AY969="ns", BA969&gt;0), AND(AY969="ns", AZ969=0, BA969=0)), 1, IF(OR(AND(AY969&gt;0, AZ969=2), AND(AY969="ns", AZ969=2), AND(AY969="ns", BA969=0, AZ969&gt;0), AY969=BA969, COUNTIF(V969:X969, "NA")=COUNTA(V969:X969)), 0, 1)))</f>
        <v>0</v>
      </c>
      <c r="BD969" s="188">
        <f t="shared" ref="BD969:BD1023" si="536">Y969</f>
        <v>0</v>
      </c>
      <c r="BE969" s="189">
        <f t="shared" ref="BE969:BE1023" si="537">COUNTIF(Z969:AA969,"NS")</f>
        <v>0</v>
      </c>
      <c r="BF969" s="189">
        <f t="shared" ref="BF969:BF1023" si="538">SUM(Z969:AA969)</f>
        <v>0</v>
      </c>
      <c r="BG969" s="190">
        <f t="shared" ref="BG969:BG1023" si="539">IF($AG$897=$AH$897, 0, IF(OR(AND(BD969=0, BE969&gt;0), AND(BD969="ns", BF969&gt;0), AND(BD969="ns", BE969=0, BF969=0)), 1, IF(OR(AND(BD969&gt;0, BE969=2), AND(BD969="ns", BE969=2), AND(BD969="ns", BF969=0, BE969&gt;0), BD969=BF969, COUNTIF(Y969:AA969, "NA")=COUNTA(Y969:AA969)), 0, 1)))</f>
        <v>0</v>
      </c>
      <c r="BH969" s="210"/>
      <c r="BI969" s="188">
        <f t="shared" ref="BI969:BI1023" si="540">AB969</f>
        <v>0</v>
      </c>
      <c r="BJ969" s="189">
        <f t="shared" ref="BJ969:BJ1023" si="541">COUNTIF(AC969:AD969,"NS")</f>
        <v>0</v>
      </c>
      <c r="BK969" s="189">
        <f t="shared" ref="BK969:BK1023" si="542">SUM(AC969:AD969)</f>
        <v>0</v>
      </c>
      <c r="BL969" s="190">
        <f t="shared" ref="BL969:BL1023" si="543">IF($AG$897=$AH$897, 0, IF(OR(AND(BI969=0, BJ969&gt;0), AND(BI969="ns", BK969&gt;0), AND(BI969="ns", BJ969=0, BK969=0)), 1, IF(OR(AND(BI969&gt;0, BJ969=2), AND(BI969="ns", BJ969=2), AND(BI969="ns", BK969=0, BJ969&gt;0), BI969=BK969, COUNTIF(AB969:AD969, "NA")=COUNTA(AB969:AD969)), 0, 1)))</f>
        <v>0</v>
      </c>
      <c r="BM969" s="210"/>
      <c r="BN969" s="188">
        <f t="shared" ref="BN969:BN1023" si="544">M1095</f>
        <v>0</v>
      </c>
      <c r="BO969" s="189">
        <f t="shared" ref="BO969:BO1023" si="545">COUNTIF(N1095:O1095,"NS")</f>
        <v>0</v>
      </c>
      <c r="BP969" s="189">
        <f t="shared" ref="BP969:BP1023" si="546">SUM(N1095:O1095)</f>
        <v>0</v>
      </c>
      <c r="BQ969" s="190">
        <f t="shared" ref="BQ969:BQ1023" si="547">IF($AG$897=$AH$897, 0, IF(OR(AND(BN969=0, BO969&gt;0), AND(BN969="ns", BP969&gt;0), AND(BN969="ns", BO969=0, BP969=0)), 1, IF(OR(AND(BN969&gt;0, BO969=2), AND(BN969="ns", BO969=2), AND(BN969="ns", BP969=0, BO969&gt;0), BN969=BP969, COUNTIF(M1095:O1095, "NA")=COUNTA(M1095:O1095)), 0, 1)))</f>
        <v>0</v>
      </c>
      <c r="BR969" s="210"/>
      <c r="BS969" s="188">
        <f t="shared" ref="BS969:BS1023" si="548">P1095</f>
        <v>0</v>
      </c>
      <c r="BT969" s="189">
        <f t="shared" ref="BT969:BT1023" si="549">COUNTIF(Q1095:R1095,"NS")</f>
        <v>0</v>
      </c>
      <c r="BU969" s="189">
        <f t="shared" ref="BU969:BU1023" si="550">SUM(Q1095:R1095)</f>
        <v>0</v>
      </c>
      <c r="BV969" s="190">
        <f t="shared" ref="BV969:BV1023" si="551">IF($AG$897=$AH$897, 0, IF(OR(AND(BS969=0, BT969&gt;0), AND(BS969="ns", BU969&gt;0), AND(BS969="ns", BT969=0, BU969=0)), 1, IF(OR(AND(BS969&gt;0, BT969=2), AND(BS969="ns", BT969=2), AND(BS969="ns", BU969=0, BT969&gt;0), BS969=BU969, COUNTIF(P1095:R1095, "NA")=COUNTA(P1095:R1095)), 0, 1)))</f>
        <v>0</v>
      </c>
      <c r="BW969" s="210"/>
      <c r="BX969" s="188">
        <f t="shared" ref="BX969:BX1023" si="552">S1095</f>
        <v>0</v>
      </c>
      <c r="BY969" s="189">
        <f t="shared" ref="BY969:BY1023" si="553">COUNTIF(T1095:U1095,"NS")</f>
        <v>0</v>
      </c>
      <c r="BZ969" s="189">
        <f t="shared" ref="BZ969:BZ1023" si="554">SUM(T1095:U1095)</f>
        <v>0</v>
      </c>
      <c r="CA969" s="190">
        <f t="shared" ref="CA969:CA1023" si="555">IF($AG$897=$AH$897, 0, IF(OR(AND(BX969=0, BY969&gt;0), AND(BX969="ns", BZ969&gt;0), AND(BX969="ns", BY969=0, BZ969=0)), 1, IF(OR(AND(BX969&gt;0, BY969=2), AND(BX969="ns", BY969=2), AND(BX969="ns", BZ969=0, BY969&gt;0), BX969=BZ969, COUNTIF(S1095:U1095, "NA")=COUNTA(S1095:U1095)), 0, 1)))</f>
        <v>0</v>
      </c>
      <c r="CB969" s="210"/>
      <c r="CC969" s="188">
        <f t="shared" ref="CC969:CC1023" si="556">V1095</f>
        <v>0</v>
      </c>
      <c r="CD969" s="189">
        <f t="shared" ref="CD969:CD1023" si="557">COUNTIF(W1095:X1095,"NS")</f>
        <v>0</v>
      </c>
      <c r="CE969" s="189">
        <f t="shared" ref="CE969:CE1023" si="558">SUM(W1095:X1095)</f>
        <v>0</v>
      </c>
      <c r="CF969" s="190">
        <f t="shared" ref="CF969:CF1023" si="559">IF($AG$897=$AH$897, 0, IF(OR(AND(CC969=0, CD969&gt;0), AND(CC969="ns", CE969&gt;0), AND(CC969="ns", CD969=0, CE969=0)), 1, IF(OR(AND(CC969&gt;0, CD969=2), AND(CC969="ns", CD969=2), AND(CC969="ns", CE969=0, CD969&gt;0), CC969=CE969, COUNTIF(V1095:X1095, "NA")=COUNTA(V1095:X1095)), 0, 1)))</f>
        <v>0</v>
      </c>
      <c r="CG969" s="210"/>
      <c r="CH969" s="188">
        <f t="shared" ref="CH969:CH1023" si="560">Y1095</f>
        <v>0</v>
      </c>
      <c r="CI969" s="189">
        <f t="shared" ref="CI969:CI1023" si="561">COUNTIF(Z1095:AA1095,"NS")</f>
        <v>0</v>
      </c>
      <c r="CJ969" s="189">
        <f t="shared" ref="CJ969:CJ1023" si="562">SUM(Z1095:AA1095)</f>
        <v>0</v>
      </c>
      <c r="CK969" s="190">
        <f t="shared" ref="CK969:CK1023" si="563">IF($AG$897=$AH$897, 0, IF(OR(AND(CH969=0, CI969&gt;0), AND(CH969="ns", CJ969&gt;0), AND(CH969="ns", CI969=0, CJ969=0)), 1, IF(OR(AND(CH969&gt;0, CI969=2), AND(CH969="ns", CI969=2), AND(CH969="ns", CJ969=0, CI969&gt;0), CH969=CJ969, COUNTIF(Y1095:AA1095, "NA")=COUNTA(Y1095:AA1095)), 0, 1)))</f>
        <v>0</v>
      </c>
      <c r="CL969" s="210"/>
      <c r="CM969" s="188">
        <f t="shared" ref="CM969:CM1023" si="564">AB1095</f>
        <v>0</v>
      </c>
      <c r="CN969" s="189">
        <f t="shared" ref="CN969:CN1023" si="565">COUNTIF(AC1095:AD1095,"NS")</f>
        <v>0</v>
      </c>
      <c r="CO969" s="189">
        <f t="shared" ref="CO969:CO1023" si="566">SUM(AC1095:AD1095)</f>
        <v>0</v>
      </c>
      <c r="CP969" s="190">
        <f t="shared" ref="CP969:CP1023" si="567">IF($AG$1286=$AH$897, 0, IF(OR(AND(CM969=0, CN969&gt;0), AND(CM969="ns", CO969&gt;0), AND(CM969="ns", CN969=0, CO969=0)), 1, IF(OR(AND(CM969&gt;0, CN969=2), AND(CM969="ns", CN969=2), AND(CM969="ns", CO969=0, CN969&gt;0), CM969=CO969, COUNTIF(AB1095:AD1095, "NA")=COUNTA(AB1095:AD1095)), 0, 1)))</f>
        <v>0</v>
      </c>
      <c r="CQ969" s="210"/>
      <c r="CR969" s="188">
        <f t="shared" ref="CR969:CR1023" si="568">M1221</f>
        <v>0</v>
      </c>
      <c r="CS969" s="189">
        <f t="shared" ref="CS969:CS1023" si="569">COUNTIF(N1221:O1221,"NS")</f>
        <v>0</v>
      </c>
      <c r="CT969" s="189">
        <f t="shared" ref="CT969:CT1023" si="570">SUM(N1221:O1221)</f>
        <v>0</v>
      </c>
      <c r="CU969" s="190">
        <f t="shared" ref="CU969:CU1023" si="571">IF($AG$897=$AH$897, 0, IF(OR(AND(CR969=0, CS969&gt;0), AND(CR969="ns", CT969&gt;0), AND(CR969="ns", CS969=0, CT969=0)), 1, IF(OR(AND(CR969&gt;0, CS969=2), AND(CR969="ns", CS969=2), AND(CR969="ns", CT969=0, CS969&gt;0), CR969=CT969, COUNTIF(M1221:O1221, "NA")=COUNTA(M1221:O1221)), 0, 1)))</f>
        <v>0</v>
      </c>
      <c r="CV969" s="210"/>
      <c r="CW969" s="188">
        <f t="shared" ref="CW969:CW1023" si="572">P1221</f>
        <v>0</v>
      </c>
      <c r="CX969" s="189">
        <f t="shared" ref="CX969:CX1023" si="573">COUNTIF(Q1221:R1221,"NS")</f>
        <v>0</v>
      </c>
      <c r="CY969" s="189">
        <f t="shared" ref="CY969:CY1023" si="574">SUM(Q1221:R1221)</f>
        <v>0</v>
      </c>
      <c r="CZ969" s="190">
        <f t="shared" ref="CZ969:CZ1023" si="575">IF($AG$897=$AH$897, 0, IF(OR(AND(CW969=0, CX969&gt;0), AND(CW969="ns", CY969&gt;0), AND(CW969="ns", CX969=0, CY969=0)), 1, IF(OR(AND(CW969&gt;0, CX969=2), AND(CW969="ns", CX969=2), AND(CW969="ns", CY969=0, CX969&gt;0), CW969=CY969, COUNTIF(P1221:R1221, "NA")=COUNTA(P1221:R1221)), 0, 1)))</f>
        <v>0</v>
      </c>
      <c r="DA969" s="210"/>
      <c r="DB969" s="188">
        <f t="shared" ref="DB969:DB1023" si="576">S1221</f>
        <v>0</v>
      </c>
      <c r="DC969" s="189">
        <f t="shared" ref="DC969:DC1023" si="577">COUNTIF(T1221:U1221,"NS")</f>
        <v>0</v>
      </c>
      <c r="DD969" s="189">
        <f t="shared" ref="DD969:DD1023" si="578">SUM(T1221:U1221)</f>
        <v>0</v>
      </c>
      <c r="DE969" s="190">
        <f t="shared" ref="DE969:DE1023" si="579">IF($AG$897=$AH$897, 0, IF(OR(AND(DB969=0, DC969&gt;0), AND(DB969="ns", DD969&gt;0), AND(DB969="ns", DC969=0, DD969=0)), 1, IF(OR(AND(DB969&gt;0, DC969=2), AND(DB969="ns", DC969=2), AND(DB969="ns", DD969=0, DC969&gt;0), DB969=DD969, COUNTIF(S1221:U1221, "NA")=COUNTA(S1221:U1221)), 0, 1)))</f>
        <v>0</v>
      </c>
      <c r="DF969" s="210"/>
      <c r="DG969" s="188">
        <f t="shared" ref="DG969:DG1023" si="580">V1221</f>
        <v>0</v>
      </c>
      <c r="DH969" s="189">
        <f t="shared" ref="DH969:DH1023" si="581">COUNTIF(W1221:X1221,"NS")</f>
        <v>0</v>
      </c>
      <c r="DI969" s="189">
        <f t="shared" ref="DI969:DI1023" si="582">SUM(W1221:X1221)</f>
        <v>0</v>
      </c>
      <c r="DJ969" s="190">
        <f t="shared" ref="DJ969:DJ1023" si="583">IF($AG$897=$AH$897, 0, IF(OR(AND(DG969=0, DH969&gt;0), AND(DG969="ns", DI969&gt;0), AND(DG969="ns", DH969=0, DI969=0)), 1, IF(OR(AND(DG969&gt;0, DH969=2), AND(DG969="ns", DH969=2), AND(DG969="ns", DI969=0, DH969&gt;0), DG969=DI969, COUNTIF(V1221:X1221, "NA")=COUNTA(V1221:X1221)), 0, 1)))</f>
        <v>0</v>
      </c>
      <c r="DK969" s="210"/>
      <c r="DL969" s="188">
        <f t="shared" ref="DL969:DL1023" si="584">Y1221</f>
        <v>0</v>
      </c>
      <c r="DM969" s="189">
        <f t="shared" ref="DM969:DM1023" si="585">COUNTIF(Z1221:AA1221,"NS")</f>
        <v>0</v>
      </c>
      <c r="DN969" s="189">
        <f t="shared" ref="DN969:DN1023" si="586">SUM(Z1221:AA1221)</f>
        <v>0</v>
      </c>
      <c r="DO969" s="190">
        <f t="shared" ref="DO969:DO1023" si="587">IF($AG$897=$AH$897, 0, IF(OR(AND(DL969=0, DM969&gt;0), AND(DL969="ns", DN969&gt;0), AND(DL969="ns", DM969=0, DN969=0)), 1, IF(OR(AND(DL969&gt;0, DM969=2), AND(DL969="ns", DM969=2), AND(DL969="ns", DN969=0, DM969&gt;0), DL969=DN969, COUNTIF(Y1221:AA1221, "NA")=COUNTA(Y1221:AA1221)), 0, 1)))</f>
        <v>0</v>
      </c>
      <c r="DP969" s="210"/>
      <c r="DQ969" s="188">
        <f t="shared" ref="DQ969:DQ1023" si="588">AB1221</f>
        <v>0</v>
      </c>
      <c r="DR969" s="189">
        <f t="shared" ref="DR969:DR1023" si="589">COUNTIF(AC1221:AD1221,"NS")</f>
        <v>0</v>
      </c>
      <c r="DS969" s="189">
        <f t="shared" ref="DS969:DS1023" si="590">SUM(AC1221:AD1221)</f>
        <v>0</v>
      </c>
      <c r="DT969" s="190">
        <f t="shared" ref="DT969:DT1023" si="591">IF($AG$897=$AH$897, 0, IF(OR(AND(DQ969=0, DR969&gt;0), AND(DQ969="ns", DS969&gt;0), AND(DQ969="ns", DR969=0, DS969=0)), 1, IF(OR(AND(DQ969&gt;0, DR969=2), AND(DQ969="ns", DR969=2), AND(DQ969="ns", DS969=0, DR969&gt;0), DQ969=DS969, COUNTIF(AB1221:AD1221, "NA")=COUNTA(AB1221:AD1221)), 0, 1)))</f>
        <v>0</v>
      </c>
      <c r="DU969" s="210"/>
      <c r="DV969" s="192">
        <f t="shared" ref="DV969:DV1023" si="592">IF(M969="",0,M969)</f>
        <v>0</v>
      </c>
      <c r="DW969" s="215">
        <f t="shared" ref="DW969:DW1023" si="593">COUNTIF(P969,"NS")+COUNTIF(S969,"NS")+COUNTIF(V969,"NS")+COUNTIF(Y969,"NS")+COUNTIF(P1095,"NS")+COUNTIF(S1095,"NS")+COUNTIF(V1095,"NS")+COUNTIF(Y1095,"NS")+COUNTIF(AB1095,"NS")+COUNTIF(AB969,"NS")+COUNTIF(M1095,"NS")+COUNTIF(M1221,"NS")+COUNTIF(P1221,"NS")+COUNTIF(S1221,"NS")+COUNTIF(V1221,"NS")+COUNTIF(Y1221,"NS")+COUNTIF(AB1221,"NS")</f>
        <v>0</v>
      </c>
      <c r="DX969" s="216">
        <f t="shared" ref="DX969:DX1023" si="594">SUM(P969,S969,V969,Y969,AB969,M1095,P1095,S1095,V1095,Y1095,AB1095,M1221,P1221,S1221,V1221,Y1221,AB1221)</f>
        <v>0</v>
      </c>
      <c r="DY969" s="217">
        <f t="shared" ref="DY969:DY1023" si="595">IF($AG$897=$AH$897, 0, IF(OR(AND(DV969=0, DW969&gt;0), AND(DV969="NS", DX969&gt;0), AND(DV969="NS", DX969=0, DW969=0)), 1, IF(OR(AND(DW969&gt;=2, DX969&lt;DV969), AND(DV969="NS", DX969=0, DW969&gt;0), DV969=DX969, AND(DV969="NA", SUM(COUNTIF(P969:AD969, "NA")+COUNTIF(M1095:AD1095,"NA")+COUNTIF(M1221:AD1221,"NA"))=COUNTA(P969:AD969,M1095:AD1095,M1221:AD1221))), 0, 1)))</f>
        <v>0</v>
      </c>
      <c r="EA969" s="192">
        <f t="shared" ref="EA969:EA1023" si="596">IF(N969="",0,N969)</f>
        <v>0</v>
      </c>
      <c r="EB969" s="215">
        <f t="shared" ref="EB969:EB1023" si="597">COUNTIF(Q969,"NS")+COUNTIF(T969,"NS")+COUNTIF(W969,"NS")+COUNTIF(Z969,"NS")+COUNTIF(Q1095,"NS")+COUNTIF(T1095,"NS")+COUNTIF(W1095,"NS")+COUNTIF(Z1095,"NS")+COUNTIF(AC1095,"NS")+COUNTIF(AC969,"NS")+COUNTIF(N1095,"NS")+COUNTIF(N1221,"NS")+COUNTIF(Q1221,"NS")+COUNTIF(T1221,"NS")+COUNTIF(W1221,"NS")+COUNTIF(Z1221,"NS")+COUNTIF(AC1221,"NS")</f>
        <v>0</v>
      </c>
      <c r="EC969" s="216">
        <f t="shared" ref="EC969:EC1023" si="598">SUM(Q969,T969,W969,Z969,AC969,N1095,Q1095,T1095,W1095,Z1095,AC1095,N1221,Q1221,T1221,W1221,Z1221,AC1221)</f>
        <v>0</v>
      </c>
      <c r="ED969" s="217">
        <f t="shared" ref="ED969:ED1023" si="599">IF($AG$897=$AH$897, 0, IF(OR(AND(EA969=0, EB969&gt;0), AND(EA969="NS", EC969&gt;0), AND(EA969="NS", EC969=0, EB969=0)), 1, IF(OR(AND(EB969&gt;=2, EC969&lt;EA969), AND(EA969="NS", EC969=0, EB969&gt;0), EA969=EC969, AND(EA969="NA", SUM(COUNTIF(P969:AD969, "NA")+COUNTIF(M1095:AD1095,"NA")+COUNTIF(M1221:AD1221,"NA"))=COUNTA(P969:AD969,M1095:AD1095,M1221:AD1221))), 0, 1)))</f>
        <v>0</v>
      </c>
      <c r="EF969" s="192">
        <f t="shared" ref="EF969:EF1023" si="600">IF(O969="",0,O969)</f>
        <v>0</v>
      </c>
      <c r="EG969" s="215">
        <f t="shared" ref="EG969:EG1023" si="601">COUNTIF(R969,"NS")+COUNTIF(U969,"NS")+COUNTIF(X969,"NS")+COUNTIF(AA969,"NS")+COUNTIF(R1095,"NS")+COUNTIF(U1095,"NS")+COUNTIF(X1095,"NS")+COUNTIF(AA1095,"NS")+COUNTIF(AD1095,"NS")+COUNTIF(AD969,"NS")+COUNTIF(O1095,"NS")+COUNTIF(O1221,"NS")+COUNTIF(R1221,"NS")+COUNTIF(U1221,"NS")+COUNTIF(X1221,"NS")+COUNTIF(AA1221,"NS")+COUNTIF(AD1221,"NS")</f>
        <v>0</v>
      </c>
      <c r="EH969" s="216">
        <f t="shared" ref="EH969:EH1023" si="602">SUM(AD969,R969,U969,X969,AA969,O1095,R1095,U1095,X1095,AA1095,AD1095,AD1221,AA1221,X1221,U1221,R1221,O1221)</f>
        <v>0</v>
      </c>
      <c r="EI969" s="217">
        <f t="shared" ref="EI969:EI1023" si="603">IF($AG$897=$AH$897, 0, IF(OR(AND(EF969=0, EG969&gt;0), AND(EF969="NS", EH969&gt;0), AND(EF969="NS", EH969=0, EG969=0)), 1, IF(OR(AND(EG969&gt;=2, EH969&lt;EF969), AND(EF969="NS", EH969=0, EG969&gt;0), EF969=EH969, AND(EF969="NA", SUM(COUNTIF(P969:AD969, "NA")+COUNTIF(M1095:AD1095,"NA")+COUNTIF(M1221:AD1221,"NA"))=COUNTA(P969:AD969,M1095:AD1095,M1221:AD1221))), 0, 1)))</f>
        <v>0</v>
      </c>
      <c r="EK969" s="197">
        <f t="shared" ref="EK969:EK1023" si="604">M296</f>
        <v>0</v>
      </c>
      <c r="EL969" s="19" t="str">
        <f t="shared" ref="EL969:EL1023" si="605">M969</f>
        <v/>
      </c>
      <c r="EM969" s="197">
        <f t="shared" ref="EM969:EM1023" si="606">+IF($AG$897=$AH$897,0,IF(OR(AND(EK969="NS",EL969="NS"),AND(EK969&gt;=1,EL969="NS"),AND(EK969=EL969)),0,1))</f>
        <v>0</v>
      </c>
      <c r="EN969"/>
      <c r="EO969" s="197">
        <f t="shared" ref="EO969:EO1023" si="607">S296</f>
        <v>0</v>
      </c>
      <c r="EP969" s="19" t="str">
        <f t="shared" ref="EP969:EP1023" si="608">N969</f>
        <v/>
      </c>
      <c r="EQ969" s="197">
        <f t="shared" ref="EQ969:EQ1023" si="609">+IF($AG$897=$AH$897,0,IF(OR(AND(EO969="NS",EP969="NS"),AND(EO969&gt;=1,EP969="NS"),AND(EO969=EP969)),0,1))</f>
        <v>0</v>
      </c>
      <c r="ES969" s="197">
        <f t="shared" ref="ES969:ES1023" si="610">Y296</f>
        <v>0</v>
      </c>
      <c r="ET969" s="19" t="str">
        <f t="shared" ref="ET969:ET1023" si="611">O969</f>
        <v/>
      </c>
      <c r="EU969" s="197">
        <f t="shared" ref="EU969:EU1023" si="612">+IF($AG$897=$AH$897,0,IF(OR(AND(ES969="NS",ET969="NS"),AND(ES969&gt;=1,ET969="NS"),AND(ES969=ET969)),0,1))</f>
        <v>0</v>
      </c>
    </row>
    <row r="970" spans="1:151" ht="15" customHeight="1" thickBot="1">
      <c r="A970" s="85"/>
      <c r="B970" s="87"/>
      <c r="C970" s="63" t="s">
        <v>136</v>
      </c>
      <c r="D970" s="354" t="str">
        <f t="shared" si="514"/>
        <v/>
      </c>
      <c r="E970" s="355"/>
      <c r="F970" s="355"/>
      <c r="G970" s="355"/>
      <c r="H970" s="355"/>
      <c r="I970" s="355"/>
      <c r="J970" s="355"/>
      <c r="K970" s="355"/>
      <c r="L970" s="356"/>
      <c r="M970" s="2" t="str">
        <f t="shared" si="515"/>
        <v/>
      </c>
      <c r="N970" s="2" t="str">
        <f t="shared" si="516"/>
        <v/>
      </c>
      <c r="O970" s="2" t="str">
        <f t="shared" si="517"/>
        <v/>
      </c>
      <c r="P970" s="2"/>
      <c r="Q970" s="2"/>
      <c r="R970" s="2"/>
      <c r="S970" s="2"/>
      <c r="T970" s="2"/>
      <c r="U970" s="2"/>
      <c r="V970" s="2"/>
      <c r="W970" s="2"/>
      <c r="X970" s="2"/>
      <c r="Y970" s="2"/>
      <c r="Z970" s="2"/>
      <c r="AA970" s="2"/>
      <c r="AB970" s="2"/>
      <c r="AC970" s="2"/>
      <c r="AD970" s="2"/>
      <c r="AG970" s="197">
        <f t="shared" si="518"/>
        <v>54</v>
      </c>
      <c r="AH970" s="210">
        <f t="shared" si="519"/>
        <v>0</v>
      </c>
      <c r="AJ970" s="188">
        <f t="shared" si="520"/>
        <v>0</v>
      </c>
      <c r="AK970" s="189">
        <f t="shared" si="521"/>
        <v>0</v>
      </c>
      <c r="AL970" s="189">
        <f t="shared" si="522"/>
        <v>0</v>
      </c>
      <c r="AM970" s="190">
        <f t="shared" si="523"/>
        <v>0</v>
      </c>
      <c r="AN970" s="210"/>
      <c r="AO970" s="188">
        <f t="shared" si="524"/>
        <v>0</v>
      </c>
      <c r="AP970" s="189">
        <f t="shared" si="525"/>
        <v>0</v>
      </c>
      <c r="AQ970" s="189">
        <f t="shared" si="526"/>
        <v>0</v>
      </c>
      <c r="AR970" s="190">
        <f t="shared" si="527"/>
        <v>0</v>
      </c>
      <c r="AT970" s="188">
        <f t="shared" si="528"/>
        <v>0</v>
      </c>
      <c r="AU970" s="189">
        <f t="shared" si="529"/>
        <v>0</v>
      </c>
      <c r="AV970" s="189">
        <f t="shared" si="530"/>
        <v>0</v>
      </c>
      <c r="AW970" s="190">
        <f t="shared" si="531"/>
        <v>0</v>
      </c>
      <c r="AY970" s="188">
        <f t="shared" si="532"/>
        <v>0</v>
      </c>
      <c r="AZ970" s="189">
        <f t="shared" si="533"/>
        <v>0</v>
      </c>
      <c r="BA970" s="189">
        <f t="shared" si="534"/>
        <v>0</v>
      </c>
      <c r="BB970" s="190">
        <f t="shared" si="535"/>
        <v>0</v>
      </c>
      <c r="BD970" s="188">
        <f t="shared" si="536"/>
        <v>0</v>
      </c>
      <c r="BE970" s="189">
        <f t="shared" si="537"/>
        <v>0</v>
      </c>
      <c r="BF970" s="189">
        <f t="shared" si="538"/>
        <v>0</v>
      </c>
      <c r="BG970" s="190">
        <f t="shared" si="539"/>
        <v>0</v>
      </c>
      <c r="BH970" s="210"/>
      <c r="BI970" s="188">
        <f t="shared" si="540"/>
        <v>0</v>
      </c>
      <c r="BJ970" s="189">
        <f t="shared" si="541"/>
        <v>0</v>
      </c>
      <c r="BK970" s="189">
        <f t="shared" si="542"/>
        <v>0</v>
      </c>
      <c r="BL970" s="190">
        <f t="shared" si="543"/>
        <v>0</v>
      </c>
      <c r="BM970" s="210"/>
      <c r="BN970" s="188">
        <f t="shared" si="544"/>
        <v>0</v>
      </c>
      <c r="BO970" s="189">
        <f t="shared" si="545"/>
        <v>0</v>
      </c>
      <c r="BP970" s="189">
        <f t="shared" si="546"/>
        <v>0</v>
      </c>
      <c r="BQ970" s="190">
        <f t="shared" si="547"/>
        <v>0</v>
      </c>
      <c r="BR970" s="210"/>
      <c r="BS970" s="188">
        <f t="shared" si="548"/>
        <v>0</v>
      </c>
      <c r="BT970" s="189">
        <f t="shared" si="549"/>
        <v>0</v>
      </c>
      <c r="BU970" s="189">
        <f t="shared" si="550"/>
        <v>0</v>
      </c>
      <c r="BV970" s="190">
        <f t="shared" si="551"/>
        <v>0</v>
      </c>
      <c r="BW970" s="210"/>
      <c r="BX970" s="188">
        <f t="shared" si="552"/>
        <v>0</v>
      </c>
      <c r="BY970" s="189">
        <f t="shared" si="553"/>
        <v>0</v>
      </c>
      <c r="BZ970" s="189">
        <f t="shared" si="554"/>
        <v>0</v>
      </c>
      <c r="CA970" s="190">
        <f t="shared" si="555"/>
        <v>0</v>
      </c>
      <c r="CB970" s="210"/>
      <c r="CC970" s="188">
        <f t="shared" si="556"/>
        <v>0</v>
      </c>
      <c r="CD970" s="189">
        <f t="shared" si="557"/>
        <v>0</v>
      </c>
      <c r="CE970" s="189">
        <f t="shared" si="558"/>
        <v>0</v>
      </c>
      <c r="CF970" s="190">
        <f t="shared" si="559"/>
        <v>0</v>
      </c>
      <c r="CG970" s="210"/>
      <c r="CH970" s="188">
        <f t="shared" si="560"/>
        <v>0</v>
      </c>
      <c r="CI970" s="189">
        <f t="shared" si="561"/>
        <v>0</v>
      </c>
      <c r="CJ970" s="189">
        <f t="shared" si="562"/>
        <v>0</v>
      </c>
      <c r="CK970" s="190">
        <f t="shared" si="563"/>
        <v>0</v>
      </c>
      <c r="CL970" s="210"/>
      <c r="CM970" s="188">
        <f t="shared" si="564"/>
        <v>0</v>
      </c>
      <c r="CN970" s="189">
        <f t="shared" si="565"/>
        <v>0</v>
      </c>
      <c r="CO970" s="189">
        <f t="shared" si="566"/>
        <v>0</v>
      </c>
      <c r="CP970" s="190">
        <f t="shared" si="567"/>
        <v>0</v>
      </c>
      <c r="CQ970" s="210"/>
      <c r="CR970" s="188">
        <f t="shared" si="568"/>
        <v>0</v>
      </c>
      <c r="CS970" s="189">
        <f t="shared" si="569"/>
        <v>0</v>
      </c>
      <c r="CT970" s="189">
        <f t="shared" si="570"/>
        <v>0</v>
      </c>
      <c r="CU970" s="190">
        <f t="shared" si="571"/>
        <v>0</v>
      </c>
      <c r="CV970" s="210"/>
      <c r="CW970" s="188">
        <f t="shared" si="572"/>
        <v>0</v>
      </c>
      <c r="CX970" s="189">
        <f t="shared" si="573"/>
        <v>0</v>
      </c>
      <c r="CY970" s="189">
        <f t="shared" si="574"/>
        <v>0</v>
      </c>
      <c r="CZ970" s="190">
        <f t="shared" si="575"/>
        <v>0</v>
      </c>
      <c r="DA970" s="210"/>
      <c r="DB970" s="188">
        <f t="shared" si="576"/>
        <v>0</v>
      </c>
      <c r="DC970" s="189">
        <f t="shared" si="577"/>
        <v>0</v>
      </c>
      <c r="DD970" s="189">
        <f t="shared" si="578"/>
        <v>0</v>
      </c>
      <c r="DE970" s="190">
        <f t="shared" si="579"/>
        <v>0</v>
      </c>
      <c r="DF970" s="210"/>
      <c r="DG970" s="188">
        <f t="shared" si="580"/>
        <v>0</v>
      </c>
      <c r="DH970" s="189">
        <f t="shared" si="581"/>
        <v>0</v>
      </c>
      <c r="DI970" s="189">
        <f t="shared" si="582"/>
        <v>0</v>
      </c>
      <c r="DJ970" s="190">
        <f t="shared" si="583"/>
        <v>0</v>
      </c>
      <c r="DK970" s="210"/>
      <c r="DL970" s="188">
        <f t="shared" si="584"/>
        <v>0</v>
      </c>
      <c r="DM970" s="189">
        <f t="shared" si="585"/>
        <v>0</v>
      </c>
      <c r="DN970" s="189">
        <f t="shared" si="586"/>
        <v>0</v>
      </c>
      <c r="DO970" s="190">
        <f t="shared" si="587"/>
        <v>0</v>
      </c>
      <c r="DP970" s="210"/>
      <c r="DQ970" s="188">
        <f t="shared" si="588"/>
        <v>0</v>
      </c>
      <c r="DR970" s="189">
        <f t="shared" si="589"/>
        <v>0</v>
      </c>
      <c r="DS970" s="189">
        <f t="shared" si="590"/>
        <v>0</v>
      </c>
      <c r="DT970" s="190">
        <f t="shared" si="591"/>
        <v>0</v>
      </c>
      <c r="DU970" s="210"/>
      <c r="DV970" s="192">
        <f t="shared" si="592"/>
        <v>0</v>
      </c>
      <c r="DW970" s="215">
        <f t="shared" si="593"/>
        <v>0</v>
      </c>
      <c r="DX970" s="216">
        <f t="shared" si="594"/>
        <v>0</v>
      </c>
      <c r="DY970" s="217">
        <f t="shared" si="595"/>
        <v>0</v>
      </c>
      <c r="EA970" s="192">
        <f t="shared" si="596"/>
        <v>0</v>
      </c>
      <c r="EB970" s="215">
        <f t="shared" si="597"/>
        <v>0</v>
      </c>
      <c r="EC970" s="216">
        <f t="shared" si="598"/>
        <v>0</v>
      </c>
      <c r="ED970" s="217">
        <f t="shared" si="599"/>
        <v>0</v>
      </c>
      <c r="EF970" s="192">
        <f t="shared" si="600"/>
        <v>0</v>
      </c>
      <c r="EG970" s="215">
        <f t="shared" si="601"/>
        <v>0</v>
      </c>
      <c r="EH970" s="216">
        <f t="shared" si="602"/>
        <v>0</v>
      </c>
      <c r="EI970" s="217">
        <f t="shared" si="603"/>
        <v>0</v>
      </c>
      <c r="EK970" s="197">
        <f t="shared" si="604"/>
        <v>0</v>
      </c>
      <c r="EL970" s="19" t="str">
        <f t="shared" si="605"/>
        <v/>
      </c>
      <c r="EM970" s="197">
        <f t="shared" si="606"/>
        <v>0</v>
      </c>
      <c r="EN970"/>
      <c r="EO970" s="197">
        <f t="shared" si="607"/>
        <v>0</v>
      </c>
      <c r="EP970" s="19" t="str">
        <f t="shared" si="608"/>
        <v/>
      </c>
      <c r="EQ970" s="197">
        <f t="shared" si="609"/>
        <v>0</v>
      </c>
      <c r="ES970" s="197">
        <f t="shared" si="610"/>
        <v>0</v>
      </c>
      <c r="ET970" s="19" t="str">
        <f t="shared" si="611"/>
        <v/>
      </c>
      <c r="EU970" s="197">
        <f t="shared" si="612"/>
        <v>0</v>
      </c>
    </row>
    <row r="971" spans="1:151" ht="15" customHeight="1" thickBot="1">
      <c r="A971" s="85"/>
      <c r="B971" s="87"/>
      <c r="C971" s="63" t="s">
        <v>137</v>
      </c>
      <c r="D971" s="354" t="str">
        <f t="shared" si="514"/>
        <v/>
      </c>
      <c r="E971" s="355"/>
      <c r="F971" s="355"/>
      <c r="G971" s="355"/>
      <c r="H971" s="355"/>
      <c r="I971" s="355"/>
      <c r="J971" s="355"/>
      <c r="K971" s="355"/>
      <c r="L971" s="356"/>
      <c r="M971" s="2" t="str">
        <f t="shared" si="515"/>
        <v/>
      </c>
      <c r="N971" s="2" t="str">
        <f t="shared" si="516"/>
        <v/>
      </c>
      <c r="O971" s="2" t="str">
        <f t="shared" si="517"/>
        <v/>
      </c>
      <c r="P971" s="2"/>
      <c r="Q971" s="2"/>
      <c r="R971" s="2"/>
      <c r="S971" s="2"/>
      <c r="T971" s="2"/>
      <c r="U971" s="2"/>
      <c r="V971" s="2"/>
      <c r="W971" s="2"/>
      <c r="X971" s="2"/>
      <c r="Y971" s="2"/>
      <c r="Z971" s="2"/>
      <c r="AA971" s="2"/>
      <c r="AB971" s="2"/>
      <c r="AC971" s="2"/>
      <c r="AD971" s="2"/>
      <c r="AG971" s="197">
        <f t="shared" si="518"/>
        <v>54</v>
      </c>
      <c r="AH971" s="210">
        <f t="shared" si="519"/>
        <v>0</v>
      </c>
      <c r="AJ971" s="188">
        <f t="shared" si="520"/>
        <v>0</v>
      </c>
      <c r="AK971" s="189">
        <f t="shared" si="521"/>
        <v>0</v>
      </c>
      <c r="AL971" s="189">
        <f t="shared" si="522"/>
        <v>0</v>
      </c>
      <c r="AM971" s="190">
        <f t="shared" si="523"/>
        <v>0</v>
      </c>
      <c r="AN971" s="210"/>
      <c r="AO971" s="188">
        <f t="shared" si="524"/>
        <v>0</v>
      </c>
      <c r="AP971" s="189">
        <f t="shared" si="525"/>
        <v>0</v>
      </c>
      <c r="AQ971" s="189">
        <f t="shared" si="526"/>
        <v>0</v>
      </c>
      <c r="AR971" s="190">
        <f t="shared" si="527"/>
        <v>0</v>
      </c>
      <c r="AT971" s="188">
        <f t="shared" si="528"/>
        <v>0</v>
      </c>
      <c r="AU971" s="189">
        <f t="shared" si="529"/>
        <v>0</v>
      </c>
      <c r="AV971" s="189">
        <f t="shared" si="530"/>
        <v>0</v>
      </c>
      <c r="AW971" s="190">
        <f t="shared" si="531"/>
        <v>0</v>
      </c>
      <c r="AY971" s="188">
        <f t="shared" si="532"/>
        <v>0</v>
      </c>
      <c r="AZ971" s="189">
        <f t="shared" si="533"/>
        <v>0</v>
      </c>
      <c r="BA971" s="189">
        <f t="shared" si="534"/>
        <v>0</v>
      </c>
      <c r="BB971" s="190">
        <f t="shared" si="535"/>
        <v>0</v>
      </c>
      <c r="BD971" s="188">
        <f t="shared" si="536"/>
        <v>0</v>
      </c>
      <c r="BE971" s="189">
        <f t="shared" si="537"/>
        <v>0</v>
      </c>
      <c r="BF971" s="189">
        <f t="shared" si="538"/>
        <v>0</v>
      </c>
      <c r="BG971" s="190">
        <f t="shared" si="539"/>
        <v>0</v>
      </c>
      <c r="BH971" s="210"/>
      <c r="BI971" s="188">
        <f t="shared" si="540"/>
        <v>0</v>
      </c>
      <c r="BJ971" s="189">
        <f t="shared" si="541"/>
        <v>0</v>
      </c>
      <c r="BK971" s="189">
        <f t="shared" si="542"/>
        <v>0</v>
      </c>
      <c r="BL971" s="190">
        <f t="shared" si="543"/>
        <v>0</v>
      </c>
      <c r="BM971" s="210"/>
      <c r="BN971" s="188">
        <f t="shared" si="544"/>
        <v>0</v>
      </c>
      <c r="BO971" s="189">
        <f t="shared" si="545"/>
        <v>0</v>
      </c>
      <c r="BP971" s="189">
        <f t="shared" si="546"/>
        <v>0</v>
      </c>
      <c r="BQ971" s="190">
        <f t="shared" si="547"/>
        <v>0</v>
      </c>
      <c r="BR971" s="210"/>
      <c r="BS971" s="188">
        <f t="shared" si="548"/>
        <v>0</v>
      </c>
      <c r="BT971" s="189">
        <f t="shared" si="549"/>
        <v>0</v>
      </c>
      <c r="BU971" s="189">
        <f t="shared" si="550"/>
        <v>0</v>
      </c>
      <c r="BV971" s="190">
        <f t="shared" si="551"/>
        <v>0</v>
      </c>
      <c r="BW971" s="210"/>
      <c r="BX971" s="188">
        <f t="shared" si="552"/>
        <v>0</v>
      </c>
      <c r="BY971" s="189">
        <f t="shared" si="553"/>
        <v>0</v>
      </c>
      <c r="BZ971" s="189">
        <f t="shared" si="554"/>
        <v>0</v>
      </c>
      <c r="CA971" s="190">
        <f t="shared" si="555"/>
        <v>0</v>
      </c>
      <c r="CB971" s="210"/>
      <c r="CC971" s="188">
        <f t="shared" si="556"/>
        <v>0</v>
      </c>
      <c r="CD971" s="189">
        <f t="shared" si="557"/>
        <v>0</v>
      </c>
      <c r="CE971" s="189">
        <f t="shared" si="558"/>
        <v>0</v>
      </c>
      <c r="CF971" s="190">
        <f t="shared" si="559"/>
        <v>0</v>
      </c>
      <c r="CG971" s="210"/>
      <c r="CH971" s="188">
        <f t="shared" si="560"/>
        <v>0</v>
      </c>
      <c r="CI971" s="189">
        <f t="shared" si="561"/>
        <v>0</v>
      </c>
      <c r="CJ971" s="189">
        <f t="shared" si="562"/>
        <v>0</v>
      </c>
      <c r="CK971" s="190">
        <f t="shared" si="563"/>
        <v>0</v>
      </c>
      <c r="CL971" s="210"/>
      <c r="CM971" s="188">
        <f t="shared" si="564"/>
        <v>0</v>
      </c>
      <c r="CN971" s="189">
        <f t="shared" si="565"/>
        <v>0</v>
      </c>
      <c r="CO971" s="189">
        <f t="shared" si="566"/>
        <v>0</v>
      </c>
      <c r="CP971" s="190">
        <f t="shared" si="567"/>
        <v>0</v>
      </c>
      <c r="CQ971" s="210"/>
      <c r="CR971" s="188">
        <f t="shared" si="568"/>
        <v>0</v>
      </c>
      <c r="CS971" s="189">
        <f t="shared" si="569"/>
        <v>0</v>
      </c>
      <c r="CT971" s="189">
        <f t="shared" si="570"/>
        <v>0</v>
      </c>
      <c r="CU971" s="190">
        <f t="shared" si="571"/>
        <v>0</v>
      </c>
      <c r="CV971" s="210"/>
      <c r="CW971" s="188">
        <f t="shared" si="572"/>
        <v>0</v>
      </c>
      <c r="CX971" s="189">
        <f t="shared" si="573"/>
        <v>0</v>
      </c>
      <c r="CY971" s="189">
        <f t="shared" si="574"/>
        <v>0</v>
      </c>
      <c r="CZ971" s="190">
        <f t="shared" si="575"/>
        <v>0</v>
      </c>
      <c r="DA971" s="210"/>
      <c r="DB971" s="188">
        <f t="shared" si="576"/>
        <v>0</v>
      </c>
      <c r="DC971" s="189">
        <f t="shared" si="577"/>
        <v>0</v>
      </c>
      <c r="DD971" s="189">
        <f t="shared" si="578"/>
        <v>0</v>
      </c>
      <c r="DE971" s="190">
        <f t="shared" si="579"/>
        <v>0</v>
      </c>
      <c r="DF971" s="210"/>
      <c r="DG971" s="188">
        <f t="shared" si="580"/>
        <v>0</v>
      </c>
      <c r="DH971" s="189">
        <f t="shared" si="581"/>
        <v>0</v>
      </c>
      <c r="DI971" s="189">
        <f t="shared" si="582"/>
        <v>0</v>
      </c>
      <c r="DJ971" s="190">
        <f t="shared" si="583"/>
        <v>0</v>
      </c>
      <c r="DK971" s="210"/>
      <c r="DL971" s="188">
        <f t="shared" si="584"/>
        <v>0</v>
      </c>
      <c r="DM971" s="189">
        <f t="shared" si="585"/>
        <v>0</v>
      </c>
      <c r="DN971" s="189">
        <f t="shared" si="586"/>
        <v>0</v>
      </c>
      <c r="DO971" s="190">
        <f t="shared" si="587"/>
        <v>0</v>
      </c>
      <c r="DP971" s="210"/>
      <c r="DQ971" s="188">
        <f t="shared" si="588"/>
        <v>0</v>
      </c>
      <c r="DR971" s="189">
        <f t="shared" si="589"/>
        <v>0</v>
      </c>
      <c r="DS971" s="189">
        <f t="shared" si="590"/>
        <v>0</v>
      </c>
      <c r="DT971" s="190">
        <f t="shared" si="591"/>
        <v>0</v>
      </c>
      <c r="DU971" s="210"/>
      <c r="DV971" s="192">
        <f t="shared" si="592"/>
        <v>0</v>
      </c>
      <c r="DW971" s="215">
        <f t="shared" si="593"/>
        <v>0</v>
      </c>
      <c r="DX971" s="216">
        <f t="shared" si="594"/>
        <v>0</v>
      </c>
      <c r="DY971" s="217">
        <f t="shared" si="595"/>
        <v>0</v>
      </c>
      <c r="EA971" s="192">
        <f t="shared" si="596"/>
        <v>0</v>
      </c>
      <c r="EB971" s="215">
        <f t="shared" si="597"/>
        <v>0</v>
      </c>
      <c r="EC971" s="216">
        <f t="shared" si="598"/>
        <v>0</v>
      </c>
      <c r="ED971" s="217">
        <f t="shared" si="599"/>
        <v>0</v>
      </c>
      <c r="EF971" s="192">
        <f t="shared" si="600"/>
        <v>0</v>
      </c>
      <c r="EG971" s="215">
        <f t="shared" si="601"/>
        <v>0</v>
      </c>
      <c r="EH971" s="216">
        <f t="shared" si="602"/>
        <v>0</v>
      </c>
      <c r="EI971" s="217">
        <f t="shared" si="603"/>
        <v>0</v>
      </c>
      <c r="EK971" s="197">
        <f t="shared" si="604"/>
        <v>0</v>
      </c>
      <c r="EL971" s="19" t="str">
        <f t="shared" si="605"/>
        <v/>
      </c>
      <c r="EM971" s="197">
        <f t="shared" si="606"/>
        <v>0</v>
      </c>
      <c r="EN971"/>
      <c r="EO971" s="197">
        <f t="shared" si="607"/>
        <v>0</v>
      </c>
      <c r="EP971" s="19" t="str">
        <f t="shared" si="608"/>
        <v/>
      </c>
      <c r="EQ971" s="197">
        <f t="shared" si="609"/>
        <v>0</v>
      </c>
      <c r="ES971" s="197">
        <f t="shared" si="610"/>
        <v>0</v>
      </c>
      <c r="ET971" s="19" t="str">
        <f t="shared" si="611"/>
        <v/>
      </c>
      <c r="EU971" s="197">
        <f t="shared" si="612"/>
        <v>0</v>
      </c>
    </row>
    <row r="972" spans="1:151" ht="15" customHeight="1" thickBot="1">
      <c r="A972" s="85"/>
      <c r="B972" s="87"/>
      <c r="C972" s="63" t="s">
        <v>138</v>
      </c>
      <c r="D972" s="354" t="str">
        <f t="shared" si="514"/>
        <v/>
      </c>
      <c r="E972" s="355"/>
      <c r="F972" s="355"/>
      <c r="G972" s="355"/>
      <c r="H972" s="355"/>
      <c r="I972" s="355"/>
      <c r="J972" s="355"/>
      <c r="K972" s="355"/>
      <c r="L972" s="356"/>
      <c r="M972" s="2" t="str">
        <f t="shared" si="515"/>
        <v/>
      </c>
      <c r="N972" s="2" t="str">
        <f t="shared" si="516"/>
        <v/>
      </c>
      <c r="O972" s="2" t="str">
        <f t="shared" si="517"/>
        <v/>
      </c>
      <c r="P972" s="2"/>
      <c r="Q972" s="2"/>
      <c r="R972" s="2"/>
      <c r="S972" s="2"/>
      <c r="T972" s="2"/>
      <c r="U972" s="2"/>
      <c r="V972" s="2"/>
      <c r="W972" s="2"/>
      <c r="X972" s="2"/>
      <c r="Y972" s="2"/>
      <c r="Z972" s="2"/>
      <c r="AA972" s="2"/>
      <c r="AB972" s="2"/>
      <c r="AC972" s="2"/>
      <c r="AD972" s="2"/>
      <c r="AG972" s="197">
        <f t="shared" si="518"/>
        <v>54</v>
      </c>
      <c r="AH972" s="210">
        <f t="shared" si="519"/>
        <v>0</v>
      </c>
      <c r="AJ972" s="188">
        <f t="shared" si="520"/>
        <v>0</v>
      </c>
      <c r="AK972" s="189">
        <f t="shared" si="521"/>
        <v>0</v>
      </c>
      <c r="AL972" s="189">
        <f t="shared" si="522"/>
        <v>0</v>
      </c>
      <c r="AM972" s="190">
        <f t="shared" si="523"/>
        <v>0</v>
      </c>
      <c r="AN972" s="210"/>
      <c r="AO972" s="188">
        <f t="shared" si="524"/>
        <v>0</v>
      </c>
      <c r="AP972" s="189">
        <f t="shared" si="525"/>
        <v>0</v>
      </c>
      <c r="AQ972" s="189">
        <f t="shared" si="526"/>
        <v>0</v>
      </c>
      <c r="AR972" s="190">
        <f t="shared" si="527"/>
        <v>0</v>
      </c>
      <c r="AT972" s="188">
        <f t="shared" si="528"/>
        <v>0</v>
      </c>
      <c r="AU972" s="189">
        <f t="shared" si="529"/>
        <v>0</v>
      </c>
      <c r="AV972" s="189">
        <f t="shared" si="530"/>
        <v>0</v>
      </c>
      <c r="AW972" s="190">
        <f t="shared" si="531"/>
        <v>0</v>
      </c>
      <c r="AY972" s="188">
        <f t="shared" si="532"/>
        <v>0</v>
      </c>
      <c r="AZ972" s="189">
        <f t="shared" si="533"/>
        <v>0</v>
      </c>
      <c r="BA972" s="189">
        <f t="shared" si="534"/>
        <v>0</v>
      </c>
      <c r="BB972" s="190">
        <f t="shared" si="535"/>
        <v>0</v>
      </c>
      <c r="BD972" s="188">
        <f t="shared" si="536"/>
        <v>0</v>
      </c>
      <c r="BE972" s="189">
        <f t="shared" si="537"/>
        <v>0</v>
      </c>
      <c r="BF972" s="189">
        <f t="shared" si="538"/>
        <v>0</v>
      </c>
      <c r="BG972" s="190">
        <f t="shared" si="539"/>
        <v>0</v>
      </c>
      <c r="BH972" s="210"/>
      <c r="BI972" s="188">
        <f t="shared" si="540"/>
        <v>0</v>
      </c>
      <c r="BJ972" s="189">
        <f t="shared" si="541"/>
        <v>0</v>
      </c>
      <c r="BK972" s="189">
        <f t="shared" si="542"/>
        <v>0</v>
      </c>
      <c r="BL972" s="190">
        <f t="shared" si="543"/>
        <v>0</v>
      </c>
      <c r="BM972" s="210"/>
      <c r="BN972" s="188">
        <f t="shared" si="544"/>
        <v>0</v>
      </c>
      <c r="BO972" s="189">
        <f t="shared" si="545"/>
        <v>0</v>
      </c>
      <c r="BP972" s="189">
        <f t="shared" si="546"/>
        <v>0</v>
      </c>
      <c r="BQ972" s="190">
        <f t="shared" si="547"/>
        <v>0</v>
      </c>
      <c r="BR972" s="210"/>
      <c r="BS972" s="188">
        <f t="shared" si="548"/>
        <v>0</v>
      </c>
      <c r="BT972" s="189">
        <f t="shared" si="549"/>
        <v>0</v>
      </c>
      <c r="BU972" s="189">
        <f t="shared" si="550"/>
        <v>0</v>
      </c>
      <c r="BV972" s="190">
        <f t="shared" si="551"/>
        <v>0</v>
      </c>
      <c r="BW972" s="210"/>
      <c r="BX972" s="188">
        <f t="shared" si="552"/>
        <v>0</v>
      </c>
      <c r="BY972" s="189">
        <f t="shared" si="553"/>
        <v>0</v>
      </c>
      <c r="BZ972" s="189">
        <f t="shared" si="554"/>
        <v>0</v>
      </c>
      <c r="CA972" s="190">
        <f t="shared" si="555"/>
        <v>0</v>
      </c>
      <c r="CB972" s="210"/>
      <c r="CC972" s="188">
        <f t="shared" si="556"/>
        <v>0</v>
      </c>
      <c r="CD972" s="189">
        <f t="shared" si="557"/>
        <v>0</v>
      </c>
      <c r="CE972" s="189">
        <f t="shared" si="558"/>
        <v>0</v>
      </c>
      <c r="CF972" s="190">
        <f t="shared" si="559"/>
        <v>0</v>
      </c>
      <c r="CG972" s="210"/>
      <c r="CH972" s="188">
        <f t="shared" si="560"/>
        <v>0</v>
      </c>
      <c r="CI972" s="189">
        <f t="shared" si="561"/>
        <v>0</v>
      </c>
      <c r="CJ972" s="189">
        <f t="shared" si="562"/>
        <v>0</v>
      </c>
      <c r="CK972" s="190">
        <f t="shared" si="563"/>
        <v>0</v>
      </c>
      <c r="CL972" s="210"/>
      <c r="CM972" s="188">
        <f t="shared" si="564"/>
        <v>0</v>
      </c>
      <c r="CN972" s="189">
        <f t="shared" si="565"/>
        <v>0</v>
      </c>
      <c r="CO972" s="189">
        <f t="shared" si="566"/>
        <v>0</v>
      </c>
      <c r="CP972" s="190">
        <f t="shared" si="567"/>
        <v>0</v>
      </c>
      <c r="CQ972" s="210"/>
      <c r="CR972" s="188">
        <f t="shared" si="568"/>
        <v>0</v>
      </c>
      <c r="CS972" s="189">
        <f t="shared" si="569"/>
        <v>0</v>
      </c>
      <c r="CT972" s="189">
        <f t="shared" si="570"/>
        <v>0</v>
      </c>
      <c r="CU972" s="190">
        <f t="shared" si="571"/>
        <v>0</v>
      </c>
      <c r="CV972" s="210"/>
      <c r="CW972" s="188">
        <f t="shared" si="572"/>
        <v>0</v>
      </c>
      <c r="CX972" s="189">
        <f t="shared" si="573"/>
        <v>0</v>
      </c>
      <c r="CY972" s="189">
        <f t="shared" si="574"/>
        <v>0</v>
      </c>
      <c r="CZ972" s="190">
        <f t="shared" si="575"/>
        <v>0</v>
      </c>
      <c r="DA972" s="210"/>
      <c r="DB972" s="188">
        <f t="shared" si="576"/>
        <v>0</v>
      </c>
      <c r="DC972" s="189">
        <f t="shared" si="577"/>
        <v>0</v>
      </c>
      <c r="DD972" s="189">
        <f t="shared" si="578"/>
        <v>0</v>
      </c>
      <c r="DE972" s="190">
        <f t="shared" si="579"/>
        <v>0</v>
      </c>
      <c r="DF972" s="210"/>
      <c r="DG972" s="188">
        <f t="shared" si="580"/>
        <v>0</v>
      </c>
      <c r="DH972" s="189">
        <f t="shared" si="581"/>
        <v>0</v>
      </c>
      <c r="DI972" s="189">
        <f t="shared" si="582"/>
        <v>0</v>
      </c>
      <c r="DJ972" s="190">
        <f t="shared" si="583"/>
        <v>0</v>
      </c>
      <c r="DK972" s="210"/>
      <c r="DL972" s="188">
        <f t="shared" si="584"/>
        <v>0</v>
      </c>
      <c r="DM972" s="189">
        <f t="shared" si="585"/>
        <v>0</v>
      </c>
      <c r="DN972" s="189">
        <f t="shared" si="586"/>
        <v>0</v>
      </c>
      <c r="DO972" s="190">
        <f t="shared" si="587"/>
        <v>0</v>
      </c>
      <c r="DP972" s="210"/>
      <c r="DQ972" s="188">
        <f t="shared" si="588"/>
        <v>0</v>
      </c>
      <c r="DR972" s="189">
        <f t="shared" si="589"/>
        <v>0</v>
      </c>
      <c r="DS972" s="189">
        <f t="shared" si="590"/>
        <v>0</v>
      </c>
      <c r="DT972" s="190">
        <f t="shared" si="591"/>
        <v>0</v>
      </c>
      <c r="DU972" s="210"/>
      <c r="DV972" s="192">
        <f t="shared" si="592"/>
        <v>0</v>
      </c>
      <c r="DW972" s="215">
        <f t="shared" si="593"/>
        <v>0</v>
      </c>
      <c r="DX972" s="216">
        <f t="shared" si="594"/>
        <v>0</v>
      </c>
      <c r="DY972" s="217">
        <f t="shared" si="595"/>
        <v>0</v>
      </c>
      <c r="EA972" s="192">
        <f t="shared" si="596"/>
        <v>0</v>
      </c>
      <c r="EB972" s="215">
        <f t="shared" si="597"/>
        <v>0</v>
      </c>
      <c r="EC972" s="216">
        <f t="shared" si="598"/>
        <v>0</v>
      </c>
      <c r="ED972" s="217">
        <f t="shared" si="599"/>
        <v>0</v>
      </c>
      <c r="EF972" s="192">
        <f t="shared" si="600"/>
        <v>0</v>
      </c>
      <c r="EG972" s="215">
        <f t="shared" si="601"/>
        <v>0</v>
      </c>
      <c r="EH972" s="216">
        <f t="shared" si="602"/>
        <v>0</v>
      </c>
      <c r="EI972" s="217">
        <f t="shared" si="603"/>
        <v>0</v>
      </c>
      <c r="EK972" s="197">
        <f t="shared" si="604"/>
        <v>0</v>
      </c>
      <c r="EL972" s="19" t="str">
        <f t="shared" si="605"/>
        <v/>
      </c>
      <c r="EM972" s="197">
        <f t="shared" si="606"/>
        <v>0</v>
      </c>
      <c r="EN972"/>
      <c r="EO972" s="197">
        <f t="shared" si="607"/>
        <v>0</v>
      </c>
      <c r="EP972" s="19" t="str">
        <f t="shared" si="608"/>
        <v/>
      </c>
      <c r="EQ972" s="197">
        <f t="shared" si="609"/>
        <v>0</v>
      </c>
      <c r="ES972" s="197">
        <f t="shared" si="610"/>
        <v>0</v>
      </c>
      <c r="ET972" s="19" t="str">
        <f t="shared" si="611"/>
        <v/>
      </c>
      <c r="EU972" s="197">
        <f t="shared" si="612"/>
        <v>0</v>
      </c>
    </row>
    <row r="973" spans="1:151" ht="15" customHeight="1" thickBot="1">
      <c r="A973" s="85"/>
      <c r="B973" s="87"/>
      <c r="C973" s="63" t="s">
        <v>139</v>
      </c>
      <c r="D973" s="354" t="str">
        <f t="shared" si="514"/>
        <v/>
      </c>
      <c r="E973" s="355"/>
      <c r="F973" s="355"/>
      <c r="G973" s="355"/>
      <c r="H973" s="355"/>
      <c r="I973" s="355"/>
      <c r="J973" s="355"/>
      <c r="K973" s="355"/>
      <c r="L973" s="356"/>
      <c r="M973" s="2" t="str">
        <f t="shared" si="515"/>
        <v/>
      </c>
      <c r="N973" s="2" t="str">
        <f t="shared" si="516"/>
        <v/>
      </c>
      <c r="O973" s="2" t="str">
        <f t="shared" si="517"/>
        <v/>
      </c>
      <c r="P973" s="2"/>
      <c r="Q973" s="2"/>
      <c r="R973" s="2"/>
      <c r="S973" s="2"/>
      <c r="T973" s="2"/>
      <c r="U973" s="2"/>
      <c r="V973" s="2"/>
      <c r="W973" s="2"/>
      <c r="X973" s="2"/>
      <c r="Y973" s="2"/>
      <c r="Z973" s="2"/>
      <c r="AA973" s="2"/>
      <c r="AB973" s="2"/>
      <c r="AC973" s="2"/>
      <c r="AD973" s="2"/>
      <c r="AG973" s="197">
        <f t="shared" si="518"/>
        <v>54</v>
      </c>
      <c r="AH973" s="210">
        <f t="shared" si="519"/>
        <v>0</v>
      </c>
      <c r="AJ973" s="188">
        <f t="shared" si="520"/>
        <v>0</v>
      </c>
      <c r="AK973" s="189">
        <f t="shared" si="521"/>
        <v>0</v>
      </c>
      <c r="AL973" s="189">
        <f t="shared" si="522"/>
        <v>0</v>
      </c>
      <c r="AM973" s="190">
        <f t="shared" si="523"/>
        <v>0</v>
      </c>
      <c r="AN973" s="210"/>
      <c r="AO973" s="188">
        <f t="shared" si="524"/>
        <v>0</v>
      </c>
      <c r="AP973" s="189">
        <f t="shared" si="525"/>
        <v>0</v>
      </c>
      <c r="AQ973" s="189">
        <f t="shared" si="526"/>
        <v>0</v>
      </c>
      <c r="AR973" s="190">
        <f t="shared" si="527"/>
        <v>0</v>
      </c>
      <c r="AT973" s="188">
        <f t="shared" si="528"/>
        <v>0</v>
      </c>
      <c r="AU973" s="189">
        <f t="shared" si="529"/>
        <v>0</v>
      </c>
      <c r="AV973" s="189">
        <f t="shared" si="530"/>
        <v>0</v>
      </c>
      <c r="AW973" s="190">
        <f t="shared" si="531"/>
        <v>0</v>
      </c>
      <c r="AY973" s="188">
        <f t="shared" si="532"/>
        <v>0</v>
      </c>
      <c r="AZ973" s="189">
        <f t="shared" si="533"/>
        <v>0</v>
      </c>
      <c r="BA973" s="189">
        <f t="shared" si="534"/>
        <v>0</v>
      </c>
      <c r="BB973" s="190">
        <f t="shared" si="535"/>
        <v>0</v>
      </c>
      <c r="BD973" s="188">
        <f t="shared" si="536"/>
        <v>0</v>
      </c>
      <c r="BE973" s="189">
        <f t="shared" si="537"/>
        <v>0</v>
      </c>
      <c r="BF973" s="189">
        <f t="shared" si="538"/>
        <v>0</v>
      </c>
      <c r="BG973" s="190">
        <f t="shared" si="539"/>
        <v>0</v>
      </c>
      <c r="BH973" s="210"/>
      <c r="BI973" s="188">
        <f t="shared" si="540"/>
        <v>0</v>
      </c>
      <c r="BJ973" s="189">
        <f t="shared" si="541"/>
        <v>0</v>
      </c>
      <c r="BK973" s="189">
        <f t="shared" si="542"/>
        <v>0</v>
      </c>
      <c r="BL973" s="190">
        <f t="shared" si="543"/>
        <v>0</v>
      </c>
      <c r="BM973" s="210"/>
      <c r="BN973" s="188">
        <f t="shared" si="544"/>
        <v>0</v>
      </c>
      <c r="BO973" s="189">
        <f t="shared" si="545"/>
        <v>0</v>
      </c>
      <c r="BP973" s="189">
        <f t="shared" si="546"/>
        <v>0</v>
      </c>
      <c r="BQ973" s="190">
        <f t="shared" si="547"/>
        <v>0</v>
      </c>
      <c r="BR973" s="210"/>
      <c r="BS973" s="188">
        <f t="shared" si="548"/>
        <v>0</v>
      </c>
      <c r="BT973" s="189">
        <f t="shared" si="549"/>
        <v>0</v>
      </c>
      <c r="BU973" s="189">
        <f t="shared" si="550"/>
        <v>0</v>
      </c>
      <c r="BV973" s="190">
        <f t="shared" si="551"/>
        <v>0</v>
      </c>
      <c r="BW973" s="210"/>
      <c r="BX973" s="188">
        <f t="shared" si="552"/>
        <v>0</v>
      </c>
      <c r="BY973" s="189">
        <f t="shared" si="553"/>
        <v>0</v>
      </c>
      <c r="BZ973" s="189">
        <f t="shared" si="554"/>
        <v>0</v>
      </c>
      <c r="CA973" s="190">
        <f t="shared" si="555"/>
        <v>0</v>
      </c>
      <c r="CB973" s="210"/>
      <c r="CC973" s="188">
        <f t="shared" si="556"/>
        <v>0</v>
      </c>
      <c r="CD973" s="189">
        <f t="shared" si="557"/>
        <v>0</v>
      </c>
      <c r="CE973" s="189">
        <f t="shared" si="558"/>
        <v>0</v>
      </c>
      <c r="CF973" s="190">
        <f t="shared" si="559"/>
        <v>0</v>
      </c>
      <c r="CG973" s="210"/>
      <c r="CH973" s="188">
        <f t="shared" si="560"/>
        <v>0</v>
      </c>
      <c r="CI973" s="189">
        <f t="shared" si="561"/>
        <v>0</v>
      </c>
      <c r="CJ973" s="189">
        <f t="shared" si="562"/>
        <v>0</v>
      </c>
      <c r="CK973" s="190">
        <f t="shared" si="563"/>
        <v>0</v>
      </c>
      <c r="CL973" s="210"/>
      <c r="CM973" s="188">
        <f t="shared" si="564"/>
        <v>0</v>
      </c>
      <c r="CN973" s="189">
        <f t="shared" si="565"/>
        <v>0</v>
      </c>
      <c r="CO973" s="189">
        <f t="shared" si="566"/>
        <v>0</v>
      </c>
      <c r="CP973" s="190">
        <f t="shared" si="567"/>
        <v>0</v>
      </c>
      <c r="CQ973" s="210"/>
      <c r="CR973" s="188">
        <f t="shared" si="568"/>
        <v>0</v>
      </c>
      <c r="CS973" s="189">
        <f t="shared" si="569"/>
        <v>0</v>
      </c>
      <c r="CT973" s="189">
        <f t="shared" si="570"/>
        <v>0</v>
      </c>
      <c r="CU973" s="190">
        <f t="shared" si="571"/>
        <v>0</v>
      </c>
      <c r="CV973" s="210"/>
      <c r="CW973" s="188">
        <f t="shared" si="572"/>
        <v>0</v>
      </c>
      <c r="CX973" s="189">
        <f t="shared" si="573"/>
        <v>0</v>
      </c>
      <c r="CY973" s="189">
        <f t="shared" si="574"/>
        <v>0</v>
      </c>
      <c r="CZ973" s="190">
        <f t="shared" si="575"/>
        <v>0</v>
      </c>
      <c r="DA973" s="210"/>
      <c r="DB973" s="188">
        <f t="shared" si="576"/>
        <v>0</v>
      </c>
      <c r="DC973" s="189">
        <f t="shared" si="577"/>
        <v>0</v>
      </c>
      <c r="DD973" s="189">
        <f t="shared" si="578"/>
        <v>0</v>
      </c>
      <c r="DE973" s="190">
        <f t="shared" si="579"/>
        <v>0</v>
      </c>
      <c r="DF973" s="210"/>
      <c r="DG973" s="188">
        <f t="shared" si="580"/>
        <v>0</v>
      </c>
      <c r="DH973" s="189">
        <f t="shared" si="581"/>
        <v>0</v>
      </c>
      <c r="DI973" s="189">
        <f t="shared" si="582"/>
        <v>0</v>
      </c>
      <c r="DJ973" s="190">
        <f t="shared" si="583"/>
        <v>0</v>
      </c>
      <c r="DK973" s="210"/>
      <c r="DL973" s="188">
        <f t="shared" si="584"/>
        <v>0</v>
      </c>
      <c r="DM973" s="189">
        <f t="shared" si="585"/>
        <v>0</v>
      </c>
      <c r="DN973" s="189">
        <f t="shared" si="586"/>
        <v>0</v>
      </c>
      <c r="DO973" s="190">
        <f t="shared" si="587"/>
        <v>0</v>
      </c>
      <c r="DP973" s="210"/>
      <c r="DQ973" s="188">
        <f t="shared" si="588"/>
        <v>0</v>
      </c>
      <c r="DR973" s="189">
        <f t="shared" si="589"/>
        <v>0</v>
      </c>
      <c r="DS973" s="189">
        <f t="shared" si="590"/>
        <v>0</v>
      </c>
      <c r="DT973" s="190">
        <f t="shared" si="591"/>
        <v>0</v>
      </c>
      <c r="DU973" s="210"/>
      <c r="DV973" s="192">
        <f t="shared" si="592"/>
        <v>0</v>
      </c>
      <c r="DW973" s="215">
        <f t="shared" si="593"/>
        <v>0</v>
      </c>
      <c r="DX973" s="216">
        <f t="shared" si="594"/>
        <v>0</v>
      </c>
      <c r="DY973" s="217">
        <f t="shared" si="595"/>
        <v>0</v>
      </c>
      <c r="EA973" s="192">
        <f t="shared" si="596"/>
        <v>0</v>
      </c>
      <c r="EB973" s="215">
        <f t="shared" si="597"/>
        <v>0</v>
      </c>
      <c r="EC973" s="216">
        <f t="shared" si="598"/>
        <v>0</v>
      </c>
      <c r="ED973" s="217">
        <f t="shared" si="599"/>
        <v>0</v>
      </c>
      <c r="EF973" s="192">
        <f t="shared" si="600"/>
        <v>0</v>
      </c>
      <c r="EG973" s="215">
        <f t="shared" si="601"/>
        <v>0</v>
      </c>
      <c r="EH973" s="216">
        <f t="shared" si="602"/>
        <v>0</v>
      </c>
      <c r="EI973" s="217">
        <f t="shared" si="603"/>
        <v>0</v>
      </c>
      <c r="EK973" s="197">
        <f t="shared" si="604"/>
        <v>0</v>
      </c>
      <c r="EL973" s="19" t="str">
        <f t="shared" si="605"/>
        <v/>
      </c>
      <c r="EM973" s="197">
        <f t="shared" si="606"/>
        <v>0</v>
      </c>
      <c r="EN973"/>
      <c r="EO973" s="197">
        <f t="shared" si="607"/>
        <v>0</v>
      </c>
      <c r="EP973" s="19" t="str">
        <f t="shared" si="608"/>
        <v/>
      </c>
      <c r="EQ973" s="197">
        <f t="shared" si="609"/>
        <v>0</v>
      </c>
      <c r="ES973" s="197">
        <f t="shared" si="610"/>
        <v>0</v>
      </c>
      <c r="ET973" s="19" t="str">
        <f t="shared" si="611"/>
        <v/>
      </c>
      <c r="EU973" s="197">
        <f t="shared" si="612"/>
        <v>0</v>
      </c>
    </row>
    <row r="974" spans="1:151" ht="15" customHeight="1" thickBot="1">
      <c r="A974" s="85"/>
      <c r="B974" s="87"/>
      <c r="C974" s="63" t="s">
        <v>140</v>
      </c>
      <c r="D974" s="354" t="str">
        <f t="shared" si="514"/>
        <v/>
      </c>
      <c r="E974" s="355"/>
      <c r="F974" s="355"/>
      <c r="G974" s="355"/>
      <c r="H974" s="355"/>
      <c r="I974" s="355"/>
      <c r="J974" s="355"/>
      <c r="K974" s="355"/>
      <c r="L974" s="356"/>
      <c r="M974" s="2" t="str">
        <f t="shared" si="515"/>
        <v/>
      </c>
      <c r="N974" s="2" t="str">
        <f t="shared" si="516"/>
        <v/>
      </c>
      <c r="O974" s="2" t="str">
        <f t="shared" si="517"/>
        <v/>
      </c>
      <c r="P974" s="2"/>
      <c r="Q974" s="2"/>
      <c r="R974" s="2"/>
      <c r="S974" s="2"/>
      <c r="T974" s="2"/>
      <c r="U974" s="2"/>
      <c r="V974" s="2"/>
      <c r="W974" s="2"/>
      <c r="X974" s="2"/>
      <c r="Y974" s="2"/>
      <c r="Z974" s="2"/>
      <c r="AA974" s="2"/>
      <c r="AB974" s="2"/>
      <c r="AC974" s="2"/>
      <c r="AD974" s="2"/>
      <c r="AG974" s="197">
        <f t="shared" si="518"/>
        <v>54</v>
      </c>
      <c r="AH974" s="210">
        <f t="shared" si="519"/>
        <v>0</v>
      </c>
      <c r="AJ974" s="188">
        <f t="shared" si="520"/>
        <v>0</v>
      </c>
      <c r="AK974" s="189">
        <f t="shared" si="521"/>
        <v>0</v>
      </c>
      <c r="AL974" s="189">
        <f t="shared" si="522"/>
        <v>0</v>
      </c>
      <c r="AM974" s="190">
        <f t="shared" si="523"/>
        <v>0</v>
      </c>
      <c r="AN974" s="210"/>
      <c r="AO974" s="188">
        <f t="shared" si="524"/>
        <v>0</v>
      </c>
      <c r="AP974" s="189">
        <f t="shared" si="525"/>
        <v>0</v>
      </c>
      <c r="AQ974" s="189">
        <f t="shared" si="526"/>
        <v>0</v>
      </c>
      <c r="AR974" s="190">
        <f t="shared" si="527"/>
        <v>0</v>
      </c>
      <c r="AT974" s="188">
        <f t="shared" si="528"/>
        <v>0</v>
      </c>
      <c r="AU974" s="189">
        <f t="shared" si="529"/>
        <v>0</v>
      </c>
      <c r="AV974" s="189">
        <f t="shared" si="530"/>
        <v>0</v>
      </c>
      <c r="AW974" s="190">
        <f t="shared" si="531"/>
        <v>0</v>
      </c>
      <c r="AY974" s="188">
        <f t="shared" si="532"/>
        <v>0</v>
      </c>
      <c r="AZ974" s="189">
        <f t="shared" si="533"/>
        <v>0</v>
      </c>
      <c r="BA974" s="189">
        <f t="shared" si="534"/>
        <v>0</v>
      </c>
      <c r="BB974" s="190">
        <f t="shared" si="535"/>
        <v>0</v>
      </c>
      <c r="BD974" s="188">
        <f t="shared" si="536"/>
        <v>0</v>
      </c>
      <c r="BE974" s="189">
        <f t="shared" si="537"/>
        <v>0</v>
      </c>
      <c r="BF974" s="189">
        <f t="shared" si="538"/>
        <v>0</v>
      </c>
      <c r="BG974" s="190">
        <f t="shared" si="539"/>
        <v>0</v>
      </c>
      <c r="BH974" s="210"/>
      <c r="BI974" s="188">
        <f t="shared" si="540"/>
        <v>0</v>
      </c>
      <c r="BJ974" s="189">
        <f t="shared" si="541"/>
        <v>0</v>
      </c>
      <c r="BK974" s="189">
        <f t="shared" si="542"/>
        <v>0</v>
      </c>
      <c r="BL974" s="190">
        <f t="shared" si="543"/>
        <v>0</v>
      </c>
      <c r="BM974" s="210"/>
      <c r="BN974" s="188">
        <f t="shared" si="544"/>
        <v>0</v>
      </c>
      <c r="BO974" s="189">
        <f t="shared" si="545"/>
        <v>0</v>
      </c>
      <c r="BP974" s="189">
        <f t="shared" si="546"/>
        <v>0</v>
      </c>
      <c r="BQ974" s="190">
        <f t="shared" si="547"/>
        <v>0</v>
      </c>
      <c r="BR974" s="210"/>
      <c r="BS974" s="188">
        <f t="shared" si="548"/>
        <v>0</v>
      </c>
      <c r="BT974" s="189">
        <f t="shared" si="549"/>
        <v>0</v>
      </c>
      <c r="BU974" s="189">
        <f t="shared" si="550"/>
        <v>0</v>
      </c>
      <c r="BV974" s="190">
        <f t="shared" si="551"/>
        <v>0</v>
      </c>
      <c r="BW974" s="210"/>
      <c r="BX974" s="188">
        <f t="shared" si="552"/>
        <v>0</v>
      </c>
      <c r="BY974" s="189">
        <f t="shared" si="553"/>
        <v>0</v>
      </c>
      <c r="BZ974" s="189">
        <f t="shared" si="554"/>
        <v>0</v>
      </c>
      <c r="CA974" s="190">
        <f t="shared" si="555"/>
        <v>0</v>
      </c>
      <c r="CB974" s="210"/>
      <c r="CC974" s="188">
        <f t="shared" si="556"/>
        <v>0</v>
      </c>
      <c r="CD974" s="189">
        <f t="shared" si="557"/>
        <v>0</v>
      </c>
      <c r="CE974" s="189">
        <f t="shared" si="558"/>
        <v>0</v>
      </c>
      <c r="CF974" s="190">
        <f t="shared" si="559"/>
        <v>0</v>
      </c>
      <c r="CG974" s="210"/>
      <c r="CH974" s="188">
        <f t="shared" si="560"/>
        <v>0</v>
      </c>
      <c r="CI974" s="189">
        <f t="shared" si="561"/>
        <v>0</v>
      </c>
      <c r="CJ974" s="189">
        <f t="shared" si="562"/>
        <v>0</v>
      </c>
      <c r="CK974" s="190">
        <f t="shared" si="563"/>
        <v>0</v>
      </c>
      <c r="CL974" s="210"/>
      <c r="CM974" s="188">
        <f t="shared" si="564"/>
        <v>0</v>
      </c>
      <c r="CN974" s="189">
        <f t="shared" si="565"/>
        <v>0</v>
      </c>
      <c r="CO974" s="189">
        <f t="shared" si="566"/>
        <v>0</v>
      </c>
      <c r="CP974" s="190">
        <f t="shared" si="567"/>
        <v>0</v>
      </c>
      <c r="CQ974" s="210"/>
      <c r="CR974" s="188">
        <f t="shared" si="568"/>
        <v>0</v>
      </c>
      <c r="CS974" s="189">
        <f t="shared" si="569"/>
        <v>0</v>
      </c>
      <c r="CT974" s="189">
        <f t="shared" si="570"/>
        <v>0</v>
      </c>
      <c r="CU974" s="190">
        <f t="shared" si="571"/>
        <v>0</v>
      </c>
      <c r="CV974" s="210"/>
      <c r="CW974" s="188">
        <f t="shared" si="572"/>
        <v>0</v>
      </c>
      <c r="CX974" s="189">
        <f t="shared" si="573"/>
        <v>0</v>
      </c>
      <c r="CY974" s="189">
        <f t="shared" si="574"/>
        <v>0</v>
      </c>
      <c r="CZ974" s="190">
        <f t="shared" si="575"/>
        <v>0</v>
      </c>
      <c r="DA974" s="210"/>
      <c r="DB974" s="188">
        <f t="shared" si="576"/>
        <v>0</v>
      </c>
      <c r="DC974" s="189">
        <f t="shared" si="577"/>
        <v>0</v>
      </c>
      <c r="DD974" s="189">
        <f t="shared" si="578"/>
        <v>0</v>
      </c>
      <c r="DE974" s="190">
        <f t="shared" si="579"/>
        <v>0</v>
      </c>
      <c r="DF974" s="210"/>
      <c r="DG974" s="188">
        <f t="shared" si="580"/>
        <v>0</v>
      </c>
      <c r="DH974" s="189">
        <f t="shared" si="581"/>
        <v>0</v>
      </c>
      <c r="DI974" s="189">
        <f t="shared" si="582"/>
        <v>0</v>
      </c>
      <c r="DJ974" s="190">
        <f t="shared" si="583"/>
        <v>0</v>
      </c>
      <c r="DK974" s="210"/>
      <c r="DL974" s="188">
        <f t="shared" si="584"/>
        <v>0</v>
      </c>
      <c r="DM974" s="189">
        <f t="shared" si="585"/>
        <v>0</v>
      </c>
      <c r="DN974" s="189">
        <f t="shared" si="586"/>
        <v>0</v>
      </c>
      <c r="DO974" s="190">
        <f t="shared" si="587"/>
        <v>0</v>
      </c>
      <c r="DP974" s="210"/>
      <c r="DQ974" s="188">
        <f t="shared" si="588"/>
        <v>0</v>
      </c>
      <c r="DR974" s="189">
        <f t="shared" si="589"/>
        <v>0</v>
      </c>
      <c r="DS974" s="189">
        <f t="shared" si="590"/>
        <v>0</v>
      </c>
      <c r="DT974" s="190">
        <f t="shared" si="591"/>
        <v>0</v>
      </c>
      <c r="DU974" s="210"/>
      <c r="DV974" s="192">
        <f t="shared" si="592"/>
        <v>0</v>
      </c>
      <c r="DW974" s="215">
        <f t="shared" si="593"/>
        <v>0</v>
      </c>
      <c r="DX974" s="216">
        <f t="shared" si="594"/>
        <v>0</v>
      </c>
      <c r="DY974" s="217">
        <f t="shared" si="595"/>
        <v>0</v>
      </c>
      <c r="EA974" s="192">
        <f t="shared" si="596"/>
        <v>0</v>
      </c>
      <c r="EB974" s="215">
        <f t="shared" si="597"/>
        <v>0</v>
      </c>
      <c r="EC974" s="216">
        <f t="shared" si="598"/>
        <v>0</v>
      </c>
      <c r="ED974" s="217">
        <f t="shared" si="599"/>
        <v>0</v>
      </c>
      <c r="EF974" s="192">
        <f t="shared" si="600"/>
        <v>0</v>
      </c>
      <c r="EG974" s="215">
        <f t="shared" si="601"/>
        <v>0</v>
      </c>
      <c r="EH974" s="216">
        <f t="shared" si="602"/>
        <v>0</v>
      </c>
      <c r="EI974" s="217">
        <f t="shared" si="603"/>
        <v>0</v>
      </c>
      <c r="EK974" s="197">
        <f t="shared" si="604"/>
        <v>0</v>
      </c>
      <c r="EL974" s="19" t="str">
        <f t="shared" si="605"/>
        <v/>
      </c>
      <c r="EM974" s="197">
        <f t="shared" si="606"/>
        <v>0</v>
      </c>
      <c r="EN974"/>
      <c r="EO974" s="197">
        <f t="shared" si="607"/>
        <v>0</v>
      </c>
      <c r="EP974" s="19" t="str">
        <f t="shared" si="608"/>
        <v/>
      </c>
      <c r="EQ974" s="197">
        <f t="shared" si="609"/>
        <v>0</v>
      </c>
      <c r="ES974" s="197">
        <f t="shared" si="610"/>
        <v>0</v>
      </c>
      <c r="ET974" s="19" t="str">
        <f t="shared" si="611"/>
        <v/>
      </c>
      <c r="EU974" s="197">
        <f t="shared" si="612"/>
        <v>0</v>
      </c>
    </row>
    <row r="975" spans="1:151" ht="15" customHeight="1" thickBot="1">
      <c r="A975" s="85"/>
      <c r="B975" s="87"/>
      <c r="C975" s="63" t="s">
        <v>141</v>
      </c>
      <c r="D975" s="354" t="str">
        <f t="shared" si="514"/>
        <v/>
      </c>
      <c r="E975" s="355"/>
      <c r="F975" s="355"/>
      <c r="G975" s="355"/>
      <c r="H975" s="355"/>
      <c r="I975" s="355"/>
      <c r="J975" s="355"/>
      <c r="K975" s="355"/>
      <c r="L975" s="356"/>
      <c r="M975" s="2" t="str">
        <f t="shared" si="515"/>
        <v/>
      </c>
      <c r="N975" s="2" t="str">
        <f t="shared" si="516"/>
        <v/>
      </c>
      <c r="O975" s="2" t="str">
        <f t="shared" si="517"/>
        <v/>
      </c>
      <c r="P975" s="2"/>
      <c r="Q975" s="2"/>
      <c r="R975" s="2"/>
      <c r="S975" s="2"/>
      <c r="T975" s="2"/>
      <c r="U975" s="2"/>
      <c r="V975" s="2"/>
      <c r="W975" s="2"/>
      <c r="X975" s="2"/>
      <c r="Y975" s="2"/>
      <c r="Z975" s="2"/>
      <c r="AA975" s="2"/>
      <c r="AB975" s="2"/>
      <c r="AC975" s="2"/>
      <c r="AD975" s="2"/>
      <c r="AG975" s="197">
        <f t="shared" si="518"/>
        <v>54</v>
      </c>
      <c r="AH975" s="210">
        <f t="shared" si="519"/>
        <v>0</v>
      </c>
      <c r="AJ975" s="188">
        <f t="shared" si="520"/>
        <v>0</v>
      </c>
      <c r="AK975" s="189">
        <f t="shared" si="521"/>
        <v>0</v>
      </c>
      <c r="AL975" s="189">
        <f t="shared" si="522"/>
        <v>0</v>
      </c>
      <c r="AM975" s="190">
        <f t="shared" si="523"/>
        <v>0</v>
      </c>
      <c r="AN975" s="210"/>
      <c r="AO975" s="188">
        <f t="shared" si="524"/>
        <v>0</v>
      </c>
      <c r="AP975" s="189">
        <f t="shared" si="525"/>
        <v>0</v>
      </c>
      <c r="AQ975" s="189">
        <f t="shared" si="526"/>
        <v>0</v>
      </c>
      <c r="AR975" s="190">
        <f t="shared" si="527"/>
        <v>0</v>
      </c>
      <c r="AT975" s="188">
        <f t="shared" si="528"/>
        <v>0</v>
      </c>
      <c r="AU975" s="189">
        <f t="shared" si="529"/>
        <v>0</v>
      </c>
      <c r="AV975" s="189">
        <f t="shared" si="530"/>
        <v>0</v>
      </c>
      <c r="AW975" s="190">
        <f t="shared" si="531"/>
        <v>0</v>
      </c>
      <c r="AY975" s="188">
        <f t="shared" si="532"/>
        <v>0</v>
      </c>
      <c r="AZ975" s="189">
        <f t="shared" si="533"/>
        <v>0</v>
      </c>
      <c r="BA975" s="189">
        <f t="shared" si="534"/>
        <v>0</v>
      </c>
      <c r="BB975" s="190">
        <f t="shared" si="535"/>
        <v>0</v>
      </c>
      <c r="BD975" s="188">
        <f t="shared" si="536"/>
        <v>0</v>
      </c>
      <c r="BE975" s="189">
        <f t="shared" si="537"/>
        <v>0</v>
      </c>
      <c r="BF975" s="189">
        <f t="shared" si="538"/>
        <v>0</v>
      </c>
      <c r="BG975" s="190">
        <f t="shared" si="539"/>
        <v>0</v>
      </c>
      <c r="BH975" s="210"/>
      <c r="BI975" s="188">
        <f t="shared" si="540"/>
        <v>0</v>
      </c>
      <c r="BJ975" s="189">
        <f t="shared" si="541"/>
        <v>0</v>
      </c>
      <c r="BK975" s="189">
        <f t="shared" si="542"/>
        <v>0</v>
      </c>
      <c r="BL975" s="190">
        <f t="shared" si="543"/>
        <v>0</v>
      </c>
      <c r="BM975" s="210"/>
      <c r="BN975" s="188">
        <f t="shared" si="544"/>
        <v>0</v>
      </c>
      <c r="BO975" s="189">
        <f t="shared" si="545"/>
        <v>0</v>
      </c>
      <c r="BP975" s="189">
        <f t="shared" si="546"/>
        <v>0</v>
      </c>
      <c r="BQ975" s="190">
        <f t="shared" si="547"/>
        <v>0</v>
      </c>
      <c r="BR975" s="210"/>
      <c r="BS975" s="188">
        <f t="shared" si="548"/>
        <v>0</v>
      </c>
      <c r="BT975" s="189">
        <f t="shared" si="549"/>
        <v>0</v>
      </c>
      <c r="BU975" s="189">
        <f t="shared" si="550"/>
        <v>0</v>
      </c>
      <c r="BV975" s="190">
        <f t="shared" si="551"/>
        <v>0</v>
      </c>
      <c r="BW975" s="210"/>
      <c r="BX975" s="188">
        <f t="shared" si="552"/>
        <v>0</v>
      </c>
      <c r="BY975" s="189">
        <f t="shared" si="553"/>
        <v>0</v>
      </c>
      <c r="BZ975" s="189">
        <f t="shared" si="554"/>
        <v>0</v>
      </c>
      <c r="CA975" s="190">
        <f t="shared" si="555"/>
        <v>0</v>
      </c>
      <c r="CB975" s="210"/>
      <c r="CC975" s="188">
        <f t="shared" si="556"/>
        <v>0</v>
      </c>
      <c r="CD975" s="189">
        <f t="shared" si="557"/>
        <v>0</v>
      </c>
      <c r="CE975" s="189">
        <f t="shared" si="558"/>
        <v>0</v>
      </c>
      <c r="CF975" s="190">
        <f t="shared" si="559"/>
        <v>0</v>
      </c>
      <c r="CG975" s="210"/>
      <c r="CH975" s="188">
        <f t="shared" si="560"/>
        <v>0</v>
      </c>
      <c r="CI975" s="189">
        <f t="shared" si="561"/>
        <v>0</v>
      </c>
      <c r="CJ975" s="189">
        <f t="shared" si="562"/>
        <v>0</v>
      </c>
      <c r="CK975" s="190">
        <f t="shared" si="563"/>
        <v>0</v>
      </c>
      <c r="CL975" s="210"/>
      <c r="CM975" s="188">
        <f t="shared" si="564"/>
        <v>0</v>
      </c>
      <c r="CN975" s="189">
        <f t="shared" si="565"/>
        <v>0</v>
      </c>
      <c r="CO975" s="189">
        <f t="shared" si="566"/>
        <v>0</v>
      </c>
      <c r="CP975" s="190">
        <f t="shared" si="567"/>
        <v>0</v>
      </c>
      <c r="CQ975" s="210"/>
      <c r="CR975" s="188">
        <f t="shared" si="568"/>
        <v>0</v>
      </c>
      <c r="CS975" s="189">
        <f t="shared" si="569"/>
        <v>0</v>
      </c>
      <c r="CT975" s="189">
        <f t="shared" si="570"/>
        <v>0</v>
      </c>
      <c r="CU975" s="190">
        <f t="shared" si="571"/>
        <v>0</v>
      </c>
      <c r="CV975" s="210"/>
      <c r="CW975" s="188">
        <f t="shared" si="572"/>
        <v>0</v>
      </c>
      <c r="CX975" s="189">
        <f t="shared" si="573"/>
        <v>0</v>
      </c>
      <c r="CY975" s="189">
        <f t="shared" si="574"/>
        <v>0</v>
      </c>
      <c r="CZ975" s="190">
        <f t="shared" si="575"/>
        <v>0</v>
      </c>
      <c r="DA975" s="210"/>
      <c r="DB975" s="188">
        <f t="shared" si="576"/>
        <v>0</v>
      </c>
      <c r="DC975" s="189">
        <f t="shared" si="577"/>
        <v>0</v>
      </c>
      <c r="DD975" s="189">
        <f t="shared" si="578"/>
        <v>0</v>
      </c>
      <c r="DE975" s="190">
        <f t="shared" si="579"/>
        <v>0</v>
      </c>
      <c r="DF975" s="210"/>
      <c r="DG975" s="188">
        <f t="shared" si="580"/>
        <v>0</v>
      </c>
      <c r="DH975" s="189">
        <f t="shared" si="581"/>
        <v>0</v>
      </c>
      <c r="DI975" s="189">
        <f t="shared" si="582"/>
        <v>0</v>
      </c>
      <c r="DJ975" s="190">
        <f t="shared" si="583"/>
        <v>0</v>
      </c>
      <c r="DK975" s="210"/>
      <c r="DL975" s="188">
        <f t="shared" si="584"/>
        <v>0</v>
      </c>
      <c r="DM975" s="189">
        <f t="shared" si="585"/>
        <v>0</v>
      </c>
      <c r="DN975" s="189">
        <f t="shared" si="586"/>
        <v>0</v>
      </c>
      <c r="DO975" s="190">
        <f t="shared" si="587"/>
        <v>0</v>
      </c>
      <c r="DP975" s="210"/>
      <c r="DQ975" s="188">
        <f t="shared" si="588"/>
        <v>0</v>
      </c>
      <c r="DR975" s="189">
        <f t="shared" si="589"/>
        <v>0</v>
      </c>
      <c r="DS975" s="189">
        <f t="shared" si="590"/>
        <v>0</v>
      </c>
      <c r="DT975" s="190">
        <f t="shared" si="591"/>
        <v>0</v>
      </c>
      <c r="DU975" s="210"/>
      <c r="DV975" s="192">
        <f t="shared" si="592"/>
        <v>0</v>
      </c>
      <c r="DW975" s="215">
        <f t="shared" si="593"/>
        <v>0</v>
      </c>
      <c r="DX975" s="216">
        <f t="shared" si="594"/>
        <v>0</v>
      </c>
      <c r="DY975" s="217">
        <f t="shared" si="595"/>
        <v>0</v>
      </c>
      <c r="EA975" s="192">
        <f t="shared" si="596"/>
        <v>0</v>
      </c>
      <c r="EB975" s="215">
        <f t="shared" si="597"/>
        <v>0</v>
      </c>
      <c r="EC975" s="216">
        <f t="shared" si="598"/>
        <v>0</v>
      </c>
      <c r="ED975" s="217">
        <f t="shared" si="599"/>
        <v>0</v>
      </c>
      <c r="EF975" s="192">
        <f t="shared" si="600"/>
        <v>0</v>
      </c>
      <c r="EG975" s="215">
        <f t="shared" si="601"/>
        <v>0</v>
      </c>
      <c r="EH975" s="216">
        <f t="shared" si="602"/>
        <v>0</v>
      </c>
      <c r="EI975" s="217">
        <f t="shared" si="603"/>
        <v>0</v>
      </c>
      <c r="EK975" s="197">
        <f t="shared" si="604"/>
        <v>0</v>
      </c>
      <c r="EL975" s="19" t="str">
        <f t="shared" si="605"/>
        <v/>
      </c>
      <c r="EM975" s="197">
        <f t="shared" si="606"/>
        <v>0</v>
      </c>
      <c r="EN975"/>
      <c r="EO975" s="197">
        <f t="shared" si="607"/>
        <v>0</v>
      </c>
      <c r="EP975" s="19" t="str">
        <f t="shared" si="608"/>
        <v/>
      </c>
      <c r="EQ975" s="197">
        <f t="shared" si="609"/>
        <v>0</v>
      </c>
      <c r="ES975" s="197">
        <f t="shared" si="610"/>
        <v>0</v>
      </c>
      <c r="ET975" s="19" t="str">
        <f t="shared" si="611"/>
        <v/>
      </c>
      <c r="EU975" s="197">
        <f t="shared" si="612"/>
        <v>0</v>
      </c>
    </row>
    <row r="976" spans="1:151" ht="15" customHeight="1" thickBot="1">
      <c r="A976" s="85"/>
      <c r="B976" s="87"/>
      <c r="C976" s="63" t="s">
        <v>142</v>
      </c>
      <c r="D976" s="354" t="str">
        <f t="shared" si="514"/>
        <v/>
      </c>
      <c r="E976" s="355"/>
      <c r="F976" s="355"/>
      <c r="G976" s="355"/>
      <c r="H976" s="355"/>
      <c r="I976" s="355"/>
      <c r="J976" s="355"/>
      <c r="K976" s="355"/>
      <c r="L976" s="356"/>
      <c r="M976" s="2" t="str">
        <f t="shared" si="515"/>
        <v/>
      </c>
      <c r="N976" s="2" t="str">
        <f t="shared" si="516"/>
        <v/>
      </c>
      <c r="O976" s="2" t="str">
        <f t="shared" si="517"/>
        <v/>
      </c>
      <c r="P976" s="2"/>
      <c r="Q976" s="2"/>
      <c r="R976" s="2"/>
      <c r="S976" s="2"/>
      <c r="T976" s="2"/>
      <c r="U976" s="2"/>
      <c r="V976" s="2"/>
      <c r="W976" s="2"/>
      <c r="X976" s="2"/>
      <c r="Y976" s="2"/>
      <c r="Z976" s="2"/>
      <c r="AA976" s="2"/>
      <c r="AB976" s="2"/>
      <c r="AC976" s="2"/>
      <c r="AD976" s="2"/>
      <c r="AG976" s="197">
        <f t="shared" si="518"/>
        <v>54</v>
      </c>
      <c r="AH976" s="210">
        <f t="shared" si="519"/>
        <v>0</v>
      </c>
      <c r="AJ976" s="188">
        <f t="shared" si="520"/>
        <v>0</v>
      </c>
      <c r="AK976" s="189">
        <f t="shared" si="521"/>
        <v>0</v>
      </c>
      <c r="AL976" s="189">
        <f t="shared" si="522"/>
        <v>0</v>
      </c>
      <c r="AM976" s="190">
        <f t="shared" si="523"/>
        <v>0</v>
      </c>
      <c r="AN976" s="210"/>
      <c r="AO976" s="188">
        <f t="shared" si="524"/>
        <v>0</v>
      </c>
      <c r="AP976" s="189">
        <f t="shared" si="525"/>
        <v>0</v>
      </c>
      <c r="AQ976" s="189">
        <f t="shared" si="526"/>
        <v>0</v>
      </c>
      <c r="AR976" s="190">
        <f t="shared" si="527"/>
        <v>0</v>
      </c>
      <c r="AT976" s="188">
        <f t="shared" si="528"/>
        <v>0</v>
      </c>
      <c r="AU976" s="189">
        <f t="shared" si="529"/>
        <v>0</v>
      </c>
      <c r="AV976" s="189">
        <f t="shared" si="530"/>
        <v>0</v>
      </c>
      <c r="AW976" s="190">
        <f t="shared" si="531"/>
        <v>0</v>
      </c>
      <c r="AY976" s="188">
        <f t="shared" si="532"/>
        <v>0</v>
      </c>
      <c r="AZ976" s="189">
        <f t="shared" si="533"/>
        <v>0</v>
      </c>
      <c r="BA976" s="189">
        <f t="shared" si="534"/>
        <v>0</v>
      </c>
      <c r="BB976" s="190">
        <f t="shared" si="535"/>
        <v>0</v>
      </c>
      <c r="BD976" s="188">
        <f t="shared" si="536"/>
        <v>0</v>
      </c>
      <c r="BE976" s="189">
        <f t="shared" si="537"/>
        <v>0</v>
      </c>
      <c r="BF976" s="189">
        <f t="shared" si="538"/>
        <v>0</v>
      </c>
      <c r="BG976" s="190">
        <f t="shared" si="539"/>
        <v>0</v>
      </c>
      <c r="BH976" s="210"/>
      <c r="BI976" s="188">
        <f t="shared" si="540"/>
        <v>0</v>
      </c>
      <c r="BJ976" s="189">
        <f t="shared" si="541"/>
        <v>0</v>
      </c>
      <c r="BK976" s="189">
        <f t="shared" si="542"/>
        <v>0</v>
      </c>
      <c r="BL976" s="190">
        <f t="shared" si="543"/>
        <v>0</v>
      </c>
      <c r="BM976" s="210"/>
      <c r="BN976" s="188">
        <f t="shared" si="544"/>
        <v>0</v>
      </c>
      <c r="BO976" s="189">
        <f t="shared" si="545"/>
        <v>0</v>
      </c>
      <c r="BP976" s="189">
        <f t="shared" si="546"/>
        <v>0</v>
      </c>
      <c r="BQ976" s="190">
        <f t="shared" si="547"/>
        <v>0</v>
      </c>
      <c r="BR976" s="210"/>
      <c r="BS976" s="188">
        <f t="shared" si="548"/>
        <v>0</v>
      </c>
      <c r="BT976" s="189">
        <f t="shared" si="549"/>
        <v>0</v>
      </c>
      <c r="BU976" s="189">
        <f t="shared" si="550"/>
        <v>0</v>
      </c>
      <c r="BV976" s="190">
        <f t="shared" si="551"/>
        <v>0</v>
      </c>
      <c r="BW976" s="210"/>
      <c r="BX976" s="188">
        <f t="shared" si="552"/>
        <v>0</v>
      </c>
      <c r="BY976" s="189">
        <f t="shared" si="553"/>
        <v>0</v>
      </c>
      <c r="BZ976" s="189">
        <f t="shared" si="554"/>
        <v>0</v>
      </c>
      <c r="CA976" s="190">
        <f t="shared" si="555"/>
        <v>0</v>
      </c>
      <c r="CB976" s="210"/>
      <c r="CC976" s="188">
        <f t="shared" si="556"/>
        <v>0</v>
      </c>
      <c r="CD976" s="189">
        <f t="shared" si="557"/>
        <v>0</v>
      </c>
      <c r="CE976" s="189">
        <f t="shared" si="558"/>
        <v>0</v>
      </c>
      <c r="CF976" s="190">
        <f t="shared" si="559"/>
        <v>0</v>
      </c>
      <c r="CG976" s="210"/>
      <c r="CH976" s="188">
        <f t="shared" si="560"/>
        <v>0</v>
      </c>
      <c r="CI976" s="189">
        <f t="shared" si="561"/>
        <v>0</v>
      </c>
      <c r="CJ976" s="189">
        <f t="shared" si="562"/>
        <v>0</v>
      </c>
      <c r="CK976" s="190">
        <f t="shared" si="563"/>
        <v>0</v>
      </c>
      <c r="CL976" s="210"/>
      <c r="CM976" s="188">
        <f t="shared" si="564"/>
        <v>0</v>
      </c>
      <c r="CN976" s="189">
        <f t="shared" si="565"/>
        <v>0</v>
      </c>
      <c r="CO976" s="189">
        <f t="shared" si="566"/>
        <v>0</v>
      </c>
      <c r="CP976" s="190">
        <f t="shared" si="567"/>
        <v>0</v>
      </c>
      <c r="CQ976" s="210"/>
      <c r="CR976" s="188">
        <f t="shared" si="568"/>
        <v>0</v>
      </c>
      <c r="CS976" s="189">
        <f t="shared" si="569"/>
        <v>0</v>
      </c>
      <c r="CT976" s="189">
        <f t="shared" si="570"/>
        <v>0</v>
      </c>
      <c r="CU976" s="190">
        <f t="shared" si="571"/>
        <v>0</v>
      </c>
      <c r="CV976" s="210"/>
      <c r="CW976" s="188">
        <f t="shared" si="572"/>
        <v>0</v>
      </c>
      <c r="CX976" s="189">
        <f t="shared" si="573"/>
        <v>0</v>
      </c>
      <c r="CY976" s="189">
        <f t="shared" si="574"/>
        <v>0</v>
      </c>
      <c r="CZ976" s="190">
        <f t="shared" si="575"/>
        <v>0</v>
      </c>
      <c r="DA976" s="210"/>
      <c r="DB976" s="188">
        <f t="shared" si="576"/>
        <v>0</v>
      </c>
      <c r="DC976" s="189">
        <f t="shared" si="577"/>
        <v>0</v>
      </c>
      <c r="DD976" s="189">
        <f t="shared" si="578"/>
        <v>0</v>
      </c>
      <c r="DE976" s="190">
        <f t="shared" si="579"/>
        <v>0</v>
      </c>
      <c r="DF976" s="210"/>
      <c r="DG976" s="188">
        <f t="shared" si="580"/>
        <v>0</v>
      </c>
      <c r="DH976" s="189">
        <f t="shared" si="581"/>
        <v>0</v>
      </c>
      <c r="DI976" s="189">
        <f t="shared" si="582"/>
        <v>0</v>
      </c>
      <c r="DJ976" s="190">
        <f t="shared" si="583"/>
        <v>0</v>
      </c>
      <c r="DK976" s="210"/>
      <c r="DL976" s="188">
        <f t="shared" si="584"/>
        <v>0</v>
      </c>
      <c r="DM976" s="189">
        <f t="shared" si="585"/>
        <v>0</v>
      </c>
      <c r="DN976" s="189">
        <f t="shared" si="586"/>
        <v>0</v>
      </c>
      <c r="DO976" s="190">
        <f t="shared" si="587"/>
        <v>0</v>
      </c>
      <c r="DP976" s="210"/>
      <c r="DQ976" s="188">
        <f t="shared" si="588"/>
        <v>0</v>
      </c>
      <c r="DR976" s="189">
        <f t="shared" si="589"/>
        <v>0</v>
      </c>
      <c r="DS976" s="189">
        <f t="shared" si="590"/>
        <v>0</v>
      </c>
      <c r="DT976" s="190">
        <f t="shared" si="591"/>
        <v>0</v>
      </c>
      <c r="DU976" s="210"/>
      <c r="DV976" s="192">
        <f t="shared" si="592"/>
        <v>0</v>
      </c>
      <c r="DW976" s="215">
        <f t="shared" si="593"/>
        <v>0</v>
      </c>
      <c r="DX976" s="216">
        <f t="shared" si="594"/>
        <v>0</v>
      </c>
      <c r="DY976" s="217">
        <f t="shared" si="595"/>
        <v>0</v>
      </c>
      <c r="EA976" s="192">
        <f t="shared" si="596"/>
        <v>0</v>
      </c>
      <c r="EB976" s="215">
        <f t="shared" si="597"/>
        <v>0</v>
      </c>
      <c r="EC976" s="216">
        <f t="shared" si="598"/>
        <v>0</v>
      </c>
      <c r="ED976" s="217">
        <f t="shared" si="599"/>
        <v>0</v>
      </c>
      <c r="EF976" s="192">
        <f t="shared" si="600"/>
        <v>0</v>
      </c>
      <c r="EG976" s="215">
        <f t="shared" si="601"/>
        <v>0</v>
      </c>
      <c r="EH976" s="216">
        <f t="shared" si="602"/>
        <v>0</v>
      </c>
      <c r="EI976" s="217">
        <f t="shared" si="603"/>
        <v>0</v>
      </c>
      <c r="EK976" s="197">
        <f t="shared" si="604"/>
        <v>0</v>
      </c>
      <c r="EL976" s="19" t="str">
        <f t="shared" si="605"/>
        <v/>
      </c>
      <c r="EM976" s="197">
        <f t="shared" si="606"/>
        <v>0</v>
      </c>
      <c r="EN976"/>
      <c r="EO976" s="197">
        <f t="shared" si="607"/>
        <v>0</v>
      </c>
      <c r="EP976" s="19" t="str">
        <f t="shared" si="608"/>
        <v/>
      </c>
      <c r="EQ976" s="197">
        <f t="shared" si="609"/>
        <v>0</v>
      </c>
      <c r="ES976" s="197">
        <f t="shared" si="610"/>
        <v>0</v>
      </c>
      <c r="ET976" s="19" t="str">
        <f t="shared" si="611"/>
        <v/>
      </c>
      <c r="EU976" s="197">
        <f t="shared" si="612"/>
        <v>0</v>
      </c>
    </row>
    <row r="977" spans="1:151" ht="15" customHeight="1" thickBot="1">
      <c r="A977" s="85"/>
      <c r="B977" s="87"/>
      <c r="C977" s="63" t="s">
        <v>143</v>
      </c>
      <c r="D977" s="354" t="str">
        <f t="shared" si="514"/>
        <v/>
      </c>
      <c r="E977" s="355"/>
      <c r="F977" s="355"/>
      <c r="G977" s="355"/>
      <c r="H977" s="355"/>
      <c r="I977" s="355"/>
      <c r="J977" s="355"/>
      <c r="K977" s="355"/>
      <c r="L977" s="356"/>
      <c r="M977" s="2" t="str">
        <f t="shared" si="515"/>
        <v/>
      </c>
      <c r="N977" s="2" t="str">
        <f t="shared" si="516"/>
        <v/>
      </c>
      <c r="O977" s="2" t="str">
        <f t="shared" si="517"/>
        <v/>
      </c>
      <c r="P977" s="2"/>
      <c r="Q977" s="2"/>
      <c r="R977" s="2"/>
      <c r="S977" s="2"/>
      <c r="T977" s="2"/>
      <c r="U977" s="2"/>
      <c r="V977" s="2"/>
      <c r="W977" s="2"/>
      <c r="X977" s="2"/>
      <c r="Y977" s="2"/>
      <c r="Z977" s="2"/>
      <c r="AA977" s="2"/>
      <c r="AB977" s="2"/>
      <c r="AC977" s="2"/>
      <c r="AD977" s="2"/>
      <c r="AG977" s="197">
        <f t="shared" si="518"/>
        <v>54</v>
      </c>
      <c r="AH977" s="210">
        <f t="shared" si="519"/>
        <v>0</v>
      </c>
      <c r="AJ977" s="188">
        <f t="shared" si="520"/>
        <v>0</v>
      </c>
      <c r="AK977" s="189">
        <f t="shared" si="521"/>
        <v>0</v>
      </c>
      <c r="AL977" s="189">
        <f t="shared" si="522"/>
        <v>0</v>
      </c>
      <c r="AM977" s="190">
        <f t="shared" si="523"/>
        <v>0</v>
      </c>
      <c r="AN977" s="210"/>
      <c r="AO977" s="188">
        <f t="shared" si="524"/>
        <v>0</v>
      </c>
      <c r="AP977" s="189">
        <f t="shared" si="525"/>
        <v>0</v>
      </c>
      <c r="AQ977" s="189">
        <f t="shared" si="526"/>
        <v>0</v>
      </c>
      <c r="AR977" s="190">
        <f t="shared" si="527"/>
        <v>0</v>
      </c>
      <c r="AT977" s="188">
        <f t="shared" si="528"/>
        <v>0</v>
      </c>
      <c r="AU977" s="189">
        <f t="shared" si="529"/>
        <v>0</v>
      </c>
      <c r="AV977" s="189">
        <f t="shared" si="530"/>
        <v>0</v>
      </c>
      <c r="AW977" s="190">
        <f t="shared" si="531"/>
        <v>0</v>
      </c>
      <c r="AY977" s="188">
        <f t="shared" si="532"/>
        <v>0</v>
      </c>
      <c r="AZ977" s="189">
        <f t="shared" si="533"/>
        <v>0</v>
      </c>
      <c r="BA977" s="189">
        <f t="shared" si="534"/>
        <v>0</v>
      </c>
      <c r="BB977" s="190">
        <f t="shared" si="535"/>
        <v>0</v>
      </c>
      <c r="BD977" s="188">
        <f t="shared" si="536"/>
        <v>0</v>
      </c>
      <c r="BE977" s="189">
        <f t="shared" si="537"/>
        <v>0</v>
      </c>
      <c r="BF977" s="189">
        <f t="shared" si="538"/>
        <v>0</v>
      </c>
      <c r="BG977" s="190">
        <f t="shared" si="539"/>
        <v>0</v>
      </c>
      <c r="BH977" s="210"/>
      <c r="BI977" s="188">
        <f t="shared" si="540"/>
        <v>0</v>
      </c>
      <c r="BJ977" s="189">
        <f t="shared" si="541"/>
        <v>0</v>
      </c>
      <c r="BK977" s="189">
        <f t="shared" si="542"/>
        <v>0</v>
      </c>
      <c r="BL977" s="190">
        <f t="shared" si="543"/>
        <v>0</v>
      </c>
      <c r="BM977" s="210"/>
      <c r="BN977" s="188">
        <f t="shared" si="544"/>
        <v>0</v>
      </c>
      <c r="BO977" s="189">
        <f t="shared" si="545"/>
        <v>0</v>
      </c>
      <c r="BP977" s="189">
        <f t="shared" si="546"/>
        <v>0</v>
      </c>
      <c r="BQ977" s="190">
        <f t="shared" si="547"/>
        <v>0</v>
      </c>
      <c r="BR977" s="210"/>
      <c r="BS977" s="188">
        <f t="shared" si="548"/>
        <v>0</v>
      </c>
      <c r="BT977" s="189">
        <f t="shared" si="549"/>
        <v>0</v>
      </c>
      <c r="BU977" s="189">
        <f t="shared" si="550"/>
        <v>0</v>
      </c>
      <c r="BV977" s="190">
        <f t="shared" si="551"/>
        <v>0</v>
      </c>
      <c r="BW977" s="210"/>
      <c r="BX977" s="188">
        <f t="shared" si="552"/>
        <v>0</v>
      </c>
      <c r="BY977" s="189">
        <f t="shared" si="553"/>
        <v>0</v>
      </c>
      <c r="BZ977" s="189">
        <f t="shared" si="554"/>
        <v>0</v>
      </c>
      <c r="CA977" s="190">
        <f t="shared" si="555"/>
        <v>0</v>
      </c>
      <c r="CB977" s="210"/>
      <c r="CC977" s="188">
        <f t="shared" si="556"/>
        <v>0</v>
      </c>
      <c r="CD977" s="189">
        <f t="shared" si="557"/>
        <v>0</v>
      </c>
      <c r="CE977" s="189">
        <f t="shared" si="558"/>
        <v>0</v>
      </c>
      <c r="CF977" s="190">
        <f t="shared" si="559"/>
        <v>0</v>
      </c>
      <c r="CG977" s="210"/>
      <c r="CH977" s="188">
        <f t="shared" si="560"/>
        <v>0</v>
      </c>
      <c r="CI977" s="189">
        <f t="shared" si="561"/>
        <v>0</v>
      </c>
      <c r="CJ977" s="189">
        <f t="shared" si="562"/>
        <v>0</v>
      </c>
      <c r="CK977" s="190">
        <f t="shared" si="563"/>
        <v>0</v>
      </c>
      <c r="CL977" s="210"/>
      <c r="CM977" s="188">
        <f t="shared" si="564"/>
        <v>0</v>
      </c>
      <c r="CN977" s="189">
        <f t="shared" si="565"/>
        <v>0</v>
      </c>
      <c r="CO977" s="189">
        <f t="shared" si="566"/>
        <v>0</v>
      </c>
      <c r="CP977" s="190">
        <f t="shared" si="567"/>
        <v>0</v>
      </c>
      <c r="CQ977" s="210"/>
      <c r="CR977" s="188">
        <f t="shared" si="568"/>
        <v>0</v>
      </c>
      <c r="CS977" s="189">
        <f t="shared" si="569"/>
        <v>0</v>
      </c>
      <c r="CT977" s="189">
        <f t="shared" si="570"/>
        <v>0</v>
      </c>
      <c r="CU977" s="190">
        <f t="shared" si="571"/>
        <v>0</v>
      </c>
      <c r="CV977" s="210"/>
      <c r="CW977" s="188">
        <f t="shared" si="572"/>
        <v>0</v>
      </c>
      <c r="CX977" s="189">
        <f t="shared" si="573"/>
        <v>0</v>
      </c>
      <c r="CY977" s="189">
        <f t="shared" si="574"/>
        <v>0</v>
      </c>
      <c r="CZ977" s="190">
        <f t="shared" si="575"/>
        <v>0</v>
      </c>
      <c r="DA977" s="210"/>
      <c r="DB977" s="188">
        <f t="shared" si="576"/>
        <v>0</v>
      </c>
      <c r="DC977" s="189">
        <f t="shared" si="577"/>
        <v>0</v>
      </c>
      <c r="DD977" s="189">
        <f t="shared" si="578"/>
        <v>0</v>
      </c>
      <c r="DE977" s="190">
        <f t="shared" si="579"/>
        <v>0</v>
      </c>
      <c r="DF977" s="210"/>
      <c r="DG977" s="188">
        <f t="shared" si="580"/>
        <v>0</v>
      </c>
      <c r="DH977" s="189">
        <f t="shared" si="581"/>
        <v>0</v>
      </c>
      <c r="DI977" s="189">
        <f t="shared" si="582"/>
        <v>0</v>
      </c>
      <c r="DJ977" s="190">
        <f t="shared" si="583"/>
        <v>0</v>
      </c>
      <c r="DK977" s="210"/>
      <c r="DL977" s="188">
        <f t="shared" si="584"/>
        <v>0</v>
      </c>
      <c r="DM977" s="189">
        <f t="shared" si="585"/>
        <v>0</v>
      </c>
      <c r="DN977" s="189">
        <f t="shared" si="586"/>
        <v>0</v>
      </c>
      <c r="DO977" s="190">
        <f t="shared" si="587"/>
        <v>0</v>
      </c>
      <c r="DP977" s="210"/>
      <c r="DQ977" s="188">
        <f t="shared" si="588"/>
        <v>0</v>
      </c>
      <c r="DR977" s="189">
        <f t="shared" si="589"/>
        <v>0</v>
      </c>
      <c r="DS977" s="189">
        <f t="shared" si="590"/>
        <v>0</v>
      </c>
      <c r="DT977" s="190">
        <f t="shared" si="591"/>
        <v>0</v>
      </c>
      <c r="DU977" s="210"/>
      <c r="DV977" s="192">
        <f t="shared" si="592"/>
        <v>0</v>
      </c>
      <c r="DW977" s="215">
        <f t="shared" si="593"/>
        <v>0</v>
      </c>
      <c r="DX977" s="216">
        <f t="shared" si="594"/>
        <v>0</v>
      </c>
      <c r="DY977" s="217">
        <f t="shared" si="595"/>
        <v>0</v>
      </c>
      <c r="EA977" s="192">
        <f t="shared" si="596"/>
        <v>0</v>
      </c>
      <c r="EB977" s="215">
        <f t="shared" si="597"/>
        <v>0</v>
      </c>
      <c r="EC977" s="216">
        <f t="shared" si="598"/>
        <v>0</v>
      </c>
      <c r="ED977" s="217">
        <f t="shared" si="599"/>
        <v>0</v>
      </c>
      <c r="EF977" s="192">
        <f t="shared" si="600"/>
        <v>0</v>
      </c>
      <c r="EG977" s="215">
        <f t="shared" si="601"/>
        <v>0</v>
      </c>
      <c r="EH977" s="216">
        <f t="shared" si="602"/>
        <v>0</v>
      </c>
      <c r="EI977" s="217">
        <f t="shared" si="603"/>
        <v>0</v>
      </c>
      <c r="EK977" s="197">
        <f t="shared" si="604"/>
        <v>0</v>
      </c>
      <c r="EL977" s="19" t="str">
        <f t="shared" si="605"/>
        <v/>
      </c>
      <c r="EM977" s="197">
        <f t="shared" si="606"/>
        <v>0</v>
      </c>
      <c r="EN977"/>
      <c r="EO977" s="197">
        <f t="shared" si="607"/>
        <v>0</v>
      </c>
      <c r="EP977" s="19" t="str">
        <f t="shared" si="608"/>
        <v/>
      </c>
      <c r="EQ977" s="197">
        <f t="shared" si="609"/>
        <v>0</v>
      </c>
      <c r="ES977" s="197">
        <f t="shared" si="610"/>
        <v>0</v>
      </c>
      <c r="ET977" s="19" t="str">
        <f t="shared" si="611"/>
        <v/>
      </c>
      <c r="EU977" s="197">
        <f t="shared" si="612"/>
        <v>0</v>
      </c>
    </row>
    <row r="978" spans="1:151" ht="15" customHeight="1" thickBot="1">
      <c r="A978" s="85"/>
      <c r="B978" s="87"/>
      <c r="C978" s="63" t="s">
        <v>144</v>
      </c>
      <c r="D978" s="354" t="str">
        <f t="shared" si="514"/>
        <v/>
      </c>
      <c r="E978" s="355"/>
      <c r="F978" s="355"/>
      <c r="G978" s="355"/>
      <c r="H978" s="355"/>
      <c r="I978" s="355"/>
      <c r="J978" s="355"/>
      <c r="K978" s="355"/>
      <c r="L978" s="356"/>
      <c r="M978" s="2" t="str">
        <f t="shared" si="515"/>
        <v/>
      </c>
      <c r="N978" s="2" t="str">
        <f t="shared" si="516"/>
        <v/>
      </c>
      <c r="O978" s="2" t="str">
        <f t="shared" si="517"/>
        <v/>
      </c>
      <c r="P978" s="2"/>
      <c r="Q978" s="2"/>
      <c r="R978" s="2"/>
      <c r="S978" s="2"/>
      <c r="T978" s="2"/>
      <c r="U978" s="2"/>
      <c r="V978" s="2"/>
      <c r="W978" s="2"/>
      <c r="X978" s="2"/>
      <c r="Y978" s="2"/>
      <c r="Z978" s="2"/>
      <c r="AA978" s="2"/>
      <c r="AB978" s="2"/>
      <c r="AC978" s="2"/>
      <c r="AD978" s="2"/>
      <c r="AG978" s="197">
        <f t="shared" si="518"/>
        <v>54</v>
      </c>
      <c r="AH978" s="210">
        <f t="shared" si="519"/>
        <v>0</v>
      </c>
      <c r="AJ978" s="188">
        <f t="shared" si="520"/>
        <v>0</v>
      </c>
      <c r="AK978" s="189">
        <f t="shared" si="521"/>
        <v>0</v>
      </c>
      <c r="AL978" s="189">
        <f t="shared" si="522"/>
        <v>0</v>
      </c>
      <c r="AM978" s="190">
        <f t="shared" si="523"/>
        <v>0</v>
      </c>
      <c r="AN978" s="210"/>
      <c r="AO978" s="188">
        <f t="shared" si="524"/>
        <v>0</v>
      </c>
      <c r="AP978" s="189">
        <f t="shared" si="525"/>
        <v>0</v>
      </c>
      <c r="AQ978" s="189">
        <f t="shared" si="526"/>
        <v>0</v>
      </c>
      <c r="AR978" s="190">
        <f t="shared" si="527"/>
        <v>0</v>
      </c>
      <c r="AT978" s="188">
        <f t="shared" si="528"/>
        <v>0</v>
      </c>
      <c r="AU978" s="189">
        <f t="shared" si="529"/>
        <v>0</v>
      </c>
      <c r="AV978" s="189">
        <f t="shared" si="530"/>
        <v>0</v>
      </c>
      <c r="AW978" s="190">
        <f t="shared" si="531"/>
        <v>0</v>
      </c>
      <c r="AY978" s="188">
        <f t="shared" si="532"/>
        <v>0</v>
      </c>
      <c r="AZ978" s="189">
        <f t="shared" si="533"/>
        <v>0</v>
      </c>
      <c r="BA978" s="189">
        <f t="shared" si="534"/>
        <v>0</v>
      </c>
      <c r="BB978" s="190">
        <f t="shared" si="535"/>
        <v>0</v>
      </c>
      <c r="BD978" s="188">
        <f t="shared" si="536"/>
        <v>0</v>
      </c>
      <c r="BE978" s="189">
        <f t="shared" si="537"/>
        <v>0</v>
      </c>
      <c r="BF978" s="189">
        <f t="shared" si="538"/>
        <v>0</v>
      </c>
      <c r="BG978" s="190">
        <f t="shared" si="539"/>
        <v>0</v>
      </c>
      <c r="BH978" s="210"/>
      <c r="BI978" s="188">
        <f t="shared" si="540"/>
        <v>0</v>
      </c>
      <c r="BJ978" s="189">
        <f t="shared" si="541"/>
        <v>0</v>
      </c>
      <c r="BK978" s="189">
        <f t="shared" si="542"/>
        <v>0</v>
      </c>
      <c r="BL978" s="190">
        <f t="shared" si="543"/>
        <v>0</v>
      </c>
      <c r="BM978" s="210"/>
      <c r="BN978" s="188">
        <f t="shared" si="544"/>
        <v>0</v>
      </c>
      <c r="BO978" s="189">
        <f t="shared" si="545"/>
        <v>0</v>
      </c>
      <c r="BP978" s="189">
        <f t="shared" si="546"/>
        <v>0</v>
      </c>
      <c r="BQ978" s="190">
        <f t="shared" si="547"/>
        <v>0</v>
      </c>
      <c r="BR978" s="210"/>
      <c r="BS978" s="188">
        <f t="shared" si="548"/>
        <v>0</v>
      </c>
      <c r="BT978" s="189">
        <f t="shared" si="549"/>
        <v>0</v>
      </c>
      <c r="BU978" s="189">
        <f t="shared" si="550"/>
        <v>0</v>
      </c>
      <c r="BV978" s="190">
        <f t="shared" si="551"/>
        <v>0</v>
      </c>
      <c r="BW978" s="210"/>
      <c r="BX978" s="188">
        <f t="shared" si="552"/>
        <v>0</v>
      </c>
      <c r="BY978" s="189">
        <f t="shared" si="553"/>
        <v>0</v>
      </c>
      <c r="BZ978" s="189">
        <f t="shared" si="554"/>
        <v>0</v>
      </c>
      <c r="CA978" s="190">
        <f t="shared" si="555"/>
        <v>0</v>
      </c>
      <c r="CB978" s="210"/>
      <c r="CC978" s="188">
        <f t="shared" si="556"/>
        <v>0</v>
      </c>
      <c r="CD978" s="189">
        <f t="shared" si="557"/>
        <v>0</v>
      </c>
      <c r="CE978" s="189">
        <f t="shared" si="558"/>
        <v>0</v>
      </c>
      <c r="CF978" s="190">
        <f t="shared" si="559"/>
        <v>0</v>
      </c>
      <c r="CG978" s="210"/>
      <c r="CH978" s="188">
        <f t="shared" si="560"/>
        <v>0</v>
      </c>
      <c r="CI978" s="189">
        <f t="shared" si="561"/>
        <v>0</v>
      </c>
      <c r="CJ978" s="189">
        <f t="shared" si="562"/>
        <v>0</v>
      </c>
      <c r="CK978" s="190">
        <f t="shared" si="563"/>
        <v>0</v>
      </c>
      <c r="CL978" s="210"/>
      <c r="CM978" s="188">
        <f t="shared" si="564"/>
        <v>0</v>
      </c>
      <c r="CN978" s="189">
        <f t="shared" si="565"/>
        <v>0</v>
      </c>
      <c r="CO978" s="189">
        <f t="shared" si="566"/>
        <v>0</v>
      </c>
      <c r="CP978" s="190">
        <f t="shared" si="567"/>
        <v>0</v>
      </c>
      <c r="CQ978" s="210"/>
      <c r="CR978" s="188">
        <f t="shared" si="568"/>
        <v>0</v>
      </c>
      <c r="CS978" s="189">
        <f t="shared" si="569"/>
        <v>0</v>
      </c>
      <c r="CT978" s="189">
        <f t="shared" si="570"/>
        <v>0</v>
      </c>
      <c r="CU978" s="190">
        <f t="shared" si="571"/>
        <v>0</v>
      </c>
      <c r="CV978" s="210"/>
      <c r="CW978" s="188">
        <f t="shared" si="572"/>
        <v>0</v>
      </c>
      <c r="CX978" s="189">
        <f t="shared" si="573"/>
        <v>0</v>
      </c>
      <c r="CY978" s="189">
        <f t="shared" si="574"/>
        <v>0</v>
      </c>
      <c r="CZ978" s="190">
        <f t="shared" si="575"/>
        <v>0</v>
      </c>
      <c r="DA978" s="210"/>
      <c r="DB978" s="188">
        <f t="shared" si="576"/>
        <v>0</v>
      </c>
      <c r="DC978" s="189">
        <f t="shared" si="577"/>
        <v>0</v>
      </c>
      <c r="DD978" s="189">
        <f t="shared" si="578"/>
        <v>0</v>
      </c>
      <c r="DE978" s="190">
        <f t="shared" si="579"/>
        <v>0</v>
      </c>
      <c r="DF978" s="210"/>
      <c r="DG978" s="188">
        <f t="shared" si="580"/>
        <v>0</v>
      </c>
      <c r="DH978" s="189">
        <f t="shared" si="581"/>
        <v>0</v>
      </c>
      <c r="DI978" s="189">
        <f t="shared" si="582"/>
        <v>0</v>
      </c>
      <c r="DJ978" s="190">
        <f t="shared" si="583"/>
        <v>0</v>
      </c>
      <c r="DK978" s="210"/>
      <c r="DL978" s="188">
        <f t="shared" si="584"/>
        <v>0</v>
      </c>
      <c r="DM978" s="189">
        <f t="shared" si="585"/>
        <v>0</v>
      </c>
      <c r="DN978" s="189">
        <f t="shared" si="586"/>
        <v>0</v>
      </c>
      <c r="DO978" s="190">
        <f t="shared" si="587"/>
        <v>0</v>
      </c>
      <c r="DP978" s="210"/>
      <c r="DQ978" s="188">
        <f t="shared" si="588"/>
        <v>0</v>
      </c>
      <c r="DR978" s="189">
        <f t="shared" si="589"/>
        <v>0</v>
      </c>
      <c r="DS978" s="189">
        <f t="shared" si="590"/>
        <v>0</v>
      </c>
      <c r="DT978" s="190">
        <f t="shared" si="591"/>
        <v>0</v>
      </c>
      <c r="DU978" s="210"/>
      <c r="DV978" s="192">
        <f t="shared" si="592"/>
        <v>0</v>
      </c>
      <c r="DW978" s="215">
        <f t="shared" si="593"/>
        <v>0</v>
      </c>
      <c r="DX978" s="216">
        <f t="shared" si="594"/>
        <v>0</v>
      </c>
      <c r="DY978" s="217">
        <f t="shared" si="595"/>
        <v>0</v>
      </c>
      <c r="EA978" s="192">
        <f t="shared" si="596"/>
        <v>0</v>
      </c>
      <c r="EB978" s="215">
        <f t="shared" si="597"/>
        <v>0</v>
      </c>
      <c r="EC978" s="216">
        <f t="shared" si="598"/>
        <v>0</v>
      </c>
      <c r="ED978" s="217">
        <f t="shared" si="599"/>
        <v>0</v>
      </c>
      <c r="EF978" s="192">
        <f t="shared" si="600"/>
        <v>0</v>
      </c>
      <c r="EG978" s="215">
        <f t="shared" si="601"/>
        <v>0</v>
      </c>
      <c r="EH978" s="216">
        <f t="shared" si="602"/>
        <v>0</v>
      </c>
      <c r="EI978" s="217">
        <f t="shared" si="603"/>
        <v>0</v>
      </c>
      <c r="EK978" s="197">
        <f t="shared" si="604"/>
        <v>0</v>
      </c>
      <c r="EL978" s="19" t="str">
        <f t="shared" si="605"/>
        <v/>
      </c>
      <c r="EM978" s="197">
        <f t="shared" si="606"/>
        <v>0</v>
      </c>
      <c r="EN978"/>
      <c r="EO978" s="197">
        <f t="shared" si="607"/>
        <v>0</v>
      </c>
      <c r="EP978" s="19" t="str">
        <f t="shared" si="608"/>
        <v/>
      </c>
      <c r="EQ978" s="197">
        <f t="shared" si="609"/>
        <v>0</v>
      </c>
      <c r="ES978" s="197">
        <f t="shared" si="610"/>
        <v>0</v>
      </c>
      <c r="ET978" s="19" t="str">
        <f t="shared" si="611"/>
        <v/>
      </c>
      <c r="EU978" s="197">
        <f t="shared" si="612"/>
        <v>0</v>
      </c>
    </row>
    <row r="979" spans="1:151" ht="15" customHeight="1" thickBot="1">
      <c r="A979" s="85"/>
      <c r="B979" s="87"/>
      <c r="C979" s="63" t="s">
        <v>145</v>
      </c>
      <c r="D979" s="354" t="str">
        <f t="shared" si="514"/>
        <v/>
      </c>
      <c r="E979" s="355"/>
      <c r="F979" s="355"/>
      <c r="G979" s="355"/>
      <c r="H979" s="355"/>
      <c r="I979" s="355"/>
      <c r="J979" s="355"/>
      <c r="K979" s="355"/>
      <c r="L979" s="356"/>
      <c r="M979" s="2" t="str">
        <f t="shared" si="515"/>
        <v/>
      </c>
      <c r="N979" s="2" t="str">
        <f t="shared" si="516"/>
        <v/>
      </c>
      <c r="O979" s="2" t="str">
        <f t="shared" si="517"/>
        <v/>
      </c>
      <c r="P979" s="2"/>
      <c r="Q979" s="2"/>
      <c r="R979" s="2"/>
      <c r="S979" s="2"/>
      <c r="T979" s="2"/>
      <c r="U979" s="2"/>
      <c r="V979" s="2"/>
      <c r="W979" s="2"/>
      <c r="X979" s="2"/>
      <c r="Y979" s="2"/>
      <c r="Z979" s="2"/>
      <c r="AA979" s="2"/>
      <c r="AB979" s="2"/>
      <c r="AC979" s="2"/>
      <c r="AD979" s="2"/>
      <c r="AG979" s="197">
        <f t="shared" si="518"/>
        <v>54</v>
      </c>
      <c r="AH979" s="210">
        <f t="shared" si="519"/>
        <v>0</v>
      </c>
      <c r="AJ979" s="188">
        <f t="shared" si="520"/>
        <v>0</v>
      </c>
      <c r="AK979" s="189">
        <f t="shared" si="521"/>
        <v>0</v>
      </c>
      <c r="AL979" s="189">
        <f t="shared" si="522"/>
        <v>0</v>
      </c>
      <c r="AM979" s="190">
        <f t="shared" si="523"/>
        <v>0</v>
      </c>
      <c r="AN979" s="210"/>
      <c r="AO979" s="188">
        <f t="shared" si="524"/>
        <v>0</v>
      </c>
      <c r="AP979" s="189">
        <f t="shared" si="525"/>
        <v>0</v>
      </c>
      <c r="AQ979" s="189">
        <f t="shared" si="526"/>
        <v>0</v>
      </c>
      <c r="AR979" s="190">
        <f t="shared" si="527"/>
        <v>0</v>
      </c>
      <c r="AT979" s="188">
        <f t="shared" si="528"/>
        <v>0</v>
      </c>
      <c r="AU979" s="189">
        <f t="shared" si="529"/>
        <v>0</v>
      </c>
      <c r="AV979" s="189">
        <f t="shared" si="530"/>
        <v>0</v>
      </c>
      <c r="AW979" s="190">
        <f t="shared" si="531"/>
        <v>0</v>
      </c>
      <c r="AY979" s="188">
        <f t="shared" si="532"/>
        <v>0</v>
      </c>
      <c r="AZ979" s="189">
        <f t="shared" si="533"/>
        <v>0</v>
      </c>
      <c r="BA979" s="189">
        <f t="shared" si="534"/>
        <v>0</v>
      </c>
      <c r="BB979" s="190">
        <f t="shared" si="535"/>
        <v>0</v>
      </c>
      <c r="BD979" s="188">
        <f t="shared" si="536"/>
        <v>0</v>
      </c>
      <c r="BE979" s="189">
        <f t="shared" si="537"/>
        <v>0</v>
      </c>
      <c r="BF979" s="189">
        <f t="shared" si="538"/>
        <v>0</v>
      </c>
      <c r="BG979" s="190">
        <f t="shared" si="539"/>
        <v>0</v>
      </c>
      <c r="BH979" s="210"/>
      <c r="BI979" s="188">
        <f t="shared" si="540"/>
        <v>0</v>
      </c>
      <c r="BJ979" s="189">
        <f t="shared" si="541"/>
        <v>0</v>
      </c>
      <c r="BK979" s="189">
        <f t="shared" si="542"/>
        <v>0</v>
      </c>
      <c r="BL979" s="190">
        <f t="shared" si="543"/>
        <v>0</v>
      </c>
      <c r="BM979" s="210"/>
      <c r="BN979" s="188">
        <f t="shared" si="544"/>
        <v>0</v>
      </c>
      <c r="BO979" s="189">
        <f t="shared" si="545"/>
        <v>0</v>
      </c>
      <c r="BP979" s="189">
        <f t="shared" si="546"/>
        <v>0</v>
      </c>
      <c r="BQ979" s="190">
        <f t="shared" si="547"/>
        <v>0</v>
      </c>
      <c r="BR979" s="210"/>
      <c r="BS979" s="188">
        <f t="shared" si="548"/>
        <v>0</v>
      </c>
      <c r="BT979" s="189">
        <f t="shared" si="549"/>
        <v>0</v>
      </c>
      <c r="BU979" s="189">
        <f t="shared" si="550"/>
        <v>0</v>
      </c>
      <c r="BV979" s="190">
        <f t="shared" si="551"/>
        <v>0</v>
      </c>
      <c r="BW979" s="210"/>
      <c r="BX979" s="188">
        <f t="shared" si="552"/>
        <v>0</v>
      </c>
      <c r="BY979" s="189">
        <f t="shared" si="553"/>
        <v>0</v>
      </c>
      <c r="BZ979" s="189">
        <f t="shared" si="554"/>
        <v>0</v>
      </c>
      <c r="CA979" s="190">
        <f t="shared" si="555"/>
        <v>0</v>
      </c>
      <c r="CB979" s="210"/>
      <c r="CC979" s="188">
        <f t="shared" si="556"/>
        <v>0</v>
      </c>
      <c r="CD979" s="189">
        <f t="shared" si="557"/>
        <v>0</v>
      </c>
      <c r="CE979" s="189">
        <f t="shared" si="558"/>
        <v>0</v>
      </c>
      <c r="CF979" s="190">
        <f t="shared" si="559"/>
        <v>0</v>
      </c>
      <c r="CG979" s="210"/>
      <c r="CH979" s="188">
        <f t="shared" si="560"/>
        <v>0</v>
      </c>
      <c r="CI979" s="189">
        <f t="shared" si="561"/>
        <v>0</v>
      </c>
      <c r="CJ979" s="189">
        <f t="shared" si="562"/>
        <v>0</v>
      </c>
      <c r="CK979" s="190">
        <f t="shared" si="563"/>
        <v>0</v>
      </c>
      <c r="CL979" s="210"/>
      <c r="CM979" s="188">
        <f t="shared" si="564"/>
        <v>0</v>
      </c>
      <c r="CN979" s="189">
        <f t="shared" si="565"/>
        <v>0</v>
      </c>
      <c r="CO979" s="189">
        <f t="shared" si="566"/>
        <v>0</v>
      </c>
      <c r="CP979" s="190">
        <f t="shared" si="567"/>
        <v>0</v>
      </c>
      <c r="CQ979" s="210"/>
      <c r="CR979" s="188">
        <f t="shared" si="568"/>
        <v>0</v>
      </c>
      <c r="CS979" s="189">
        <f t="shared" si="569"/>
        <v>0</v>
      </c>
      <c r="CT979" s="189">
        <f t="shared" si="570"/>
        <v>0</v>
      </c>
      <c r="CU979" s="190">
        <f t="shared" si="571"/>
        <v>0</v>
      </c>
      <c r="CV979" s="210"/>
      <c r="CW979" s="188">
        <f t="shared" si="572"/>
        <v>0</v>
      </c>
      <c r="CX979" s="189">
        <f t="shared" si="573"/>
        <v>0</v>
      </c>
      <c r="CY979" s="189">
        <f t="shared" si="574"/>
        <v>0</v>
      </c>
      <c r="CZ979" s="190">
        <f t="shared" si="575"/>
        <v>0</v>
      </c>
      <c r="DA979" s="210"/>
      <c r="DB979" s="188">
        <f t="shared" si="576"/>
        <v>0</v>
      </c>
      <c r="DC979" s="189">
        <f t="shared" si="577"/>
        <v>0</v>
      </c>
      <c r="DD979" s="189">
        <f t="shared" si="578"/>
        <v>0</v>
      </c>
      <c r="DE979" s="190">
        <f t="shared" si="579"/>
        <v>0</v>
      </c>
      <c r="DF979" s="210"/>
      <c r="DG979" s="188">
        <f t="shared" si="580"/>
        <v>0</v>
      </c>
      <c r="DH979" s="189">
        <f t="shared" si="581"/>
        <v>0</v>
      </c>
      <c r="DI979" s="189">
        <f t="shared" si="582"/>
        <v>0</v>
      </c>
      <c r="DJ979" s="190">
        <f t="shared" si="583"/>
        <v>0</v>
      </c>
      <c r="DK979" s="210"/>
      <c r="DL979" s="188">
        <f t="shared" si="584"/>
        <v>0</v>
      </c>
      <c r="DM979" s="189">
        <f t="shared" si="585"/>
        <v>0</v>
      </c>
      <c r="DN979" s="189">
        <f t="shared" si="586"/>
        <v>0</v>
      </c>
      <c r="DO979" s="190">
        <f t="shared" si="587"/>
        <v>0</v>
      </c>
      <c r="DP979" s="210"/>
      <c r="DQ979" s="188">
        <f t="shared" si="588"/>
        <v>0</v>
      </c>
      <c r="DR979" s="189">
        <f t="shared" si="589"/>
        <v>0</v>
      </c>
      <c r="DS979" s="189">
        <f t="shared" si="590"/>
        <v>0</v>
      </c>
      <c r="DT979" s="190">
        <f t="shared" si="591"/>
        <v>0</v>
      </c>
      <c r="DU979" s="210"/>
      <c r="DV979" s="192">
        <f t="shared" si="592"/>
        <v>0</v>
      </c>
      <c r="DW979" s="215">
        <f t="shared" si="593"/>
        <v>0</v>
      </c>
      <c r="DX979" s="216">
        <f t="shared" si="594"/>
        <v>0</v>
      </c>
      <c r="DY979" s="217">
        <f t="shared" si="595"/>
        <v>0</v>
      </c>
      <c r="EA979" s="192">
        <f t="shared" si="596"/>
        <v>0</v>
      </c>
      <c r="EB979" s="215">
        <f t="shared" si="597"/>
        <v>0</v>
      </c>
      <c r="EC979" s="216">
        <f t="shared" si="598"/>
        <v>0</v>
      </c>
      <c r="ED979" s="217">
        <f t="shared" si="599"/>
        <v>0</v>
      </c>
      <c r="EF979" s="192">
        <f t="shared" si="600"/>
        <v>0</v>
      </c>
      <c r="EG979" s="215">
        <f t="shared" si="601"/>
        <v>0</v>
      </c>
      <c r="EH979" s="216">
        <f t="shared" si="602"/>
        <v>0</v>
      </c>
      <c r="EI979" s="217">
        <f t="shared" si="603"/>
        <v>0</v>
      </c>
      <c r="EK979" s="197">
        <f t="shared" si="604"/>
        <v>0</v>
      </c>
      <c r="EL979" s="19" t="str">
        <f t="shared" si="605"/>
        <v/>
      </c>
      <c r="EM979" s="197">
        <f t="shared" si="606"/>
        <v>0</v>
      </c>
      <c r="EN979"/>
      <c r="EO979" s="197">
        <f t="shared" si="607"/>
        <v>0</v>
      </c>
      <c r="EP979" s="19" t="str">
        <f t="shared" si="608"/>
        <v/>
      </c>
      <c r="EQ979" s="197">
        <f t="shared" si="609"/>
        <v>0</v>
      </c>
      <c r="ES979" s="197">
        <f t="shared" si="610"/>
        <v>0</v>
      </c>
      <c r="ET979" s="19" t="str">
        <f t="shared" si="611"/>
        <v/>
      </c>
      <c r="EU979" s="197">
        <f t="shared" si="612"/>
        <v>0</v>
      </c>
    </row>
    <row r="980" spans="1:151" ht="15" customHeight="1" thickBot="1">
      <c r="A980" s="85"/>
      <c r="B980" s="87"/>
      <c r="C980" s="63" t="s">
        <v>146</v>
      </c>
      <c r="D980" s="354" t="str">
        <f t="shared" si="514"/>
        <v/>
      </c>
      <c r="E980" s="355"/>
      <c r="F980" s="355"/>
      <c r="G980" s="355"/>
      <c r="H980" s="355"/>
      <c r="I980" s="355"/>
      <c r="J980" s="355"/>
      <c r="K980" s="355"/>
      <c r="L980" s="356"/>
      <c r="M980" s="2" t="str">
        <f t="shared" si="515"/>
        <v/>
      </c>
      <c r="N980" s="2" t="str">
        <f t="shared" si="516"/>
        <v/>
      </c>
      <c r="O980" s="2" t="str">
        <f t="shared" si="517"/>
        <v/>
      </c>
      <c r="P980" s="2"/>
      <c r="Q980" s="2"/>
      <c r="R980" s="2"/>
      <c r="S980" s="2"/>
      <c r="T980" s="2"/>
      <c r="U980" s="2"/>
      <c r="V980" s="2"/>
      <c r="W980" s="2"/>
      <c r="X980" s="2"/>
      <c r="Y980" s="2"/>
      <c r="Z980" s="2"/>
      <c r="AA980" s="2"/>
      <c r="AB980" s="2"/>
      <c r="AC980" s="2"/>
      <c r="AD980" s="2"/>
      <c r="AG980" s="197">
        <f t="shared" si="518"/>
        <v>54</v>
      </c>
      <c r="AH980" s="210">
        <f t="shared" si="519"/>
        <v>0</v>
      </c>
      <c r="AJ980" s="188">
        <f t="shared" si="520"/>
        <v>0</v>
      </c>
      <c r="AK980" s="189">
        <f t="shared" si="521"/>
        <v>0</v>
      </c>
      <c r="AL980" s="189">
        <f t="shared" si="522"/>
        <v>0</v>
      </c>
      <c r="AM980" s="190">
        <f t="shared" si="523"/>
        <v>0</v>
      </c>
      <c r="AN980" s="210"/>
      <c r="AO980" s="188">
        <f t="shared" si="524"/>
        <v>0</v>
      </c>
      <c r="AP980" s="189">
        <f t="shared" si="525"/>
        <v>0</v>
      </c>
      <c r="AQ980" s="189">
        <f t="shared" si="526"/>
        <v>0</v>
      </c>
      <c r="AR980" s="190">
        <f t="shared" si="527"/>
        <v>0</v>
      </c>
      <c r="AT980" s="188">
        <f t="shared" si="528"/>
        <v>0</v>
      </c>
      <c r="AU980" s="189">
        <f t="shared" si="529"/>
        <v>0</v>
      </c>
      <c r="AV980" s="189">
        <f t="shared" si="530"/>
        <v>0</v>
      </c>
      <c r="AW980" s="190">
        <f t="shared" si="531"/>
        <v>0</v>
      </c>
      <c r="AY980" s="188">
        <f t="shared" si="532"/>
        <v>0</v>
      </c>
      <c r="AZ980" s="189">
        <f t="shared" si="533"/>
        <v>0</v>
      </c>
      <c r="BA980" s="189">
        <f t="shared" si="534"/>
        <v>0</v>
      </c>
      <c r="BB980" s="190">
        <f t="shared" si="535"/>
        <v>0</v>
      </c>
      <c r="BD980" s="188">
        <f t="shared" si="536"/>
        <v>0</v>
      </c>
      <c r="BE980" s="189">
        <f t="shared" si="537"/>
        <v>0</v>
      </c>
      <c r="BF980" s="189">
        <f t="shared" si="538"/>
        <v>0</v>
      </c>
      <c r="BG980" s="190">
        <f t="shared" si="539"/>
        <v>0</v>
      </c>
      <c r="BH980" s="210"/>
      <c r="BI980" s="188">
        <f t="shared" si="540"/>
        <v>0</v>
      </c>
      <c r="BJ980" s="189">
        <f t="shared" si="541"/>
        <v>0</v>
      </c>
      <c r="BK980" s="189">
        <f t="shared" si="542"/>
        <v>0</v>
      </c>
      <c r="BL980" s="190">
        <f t="shared" si="543"/>
        <v>0</v>
      </c>
      <c r="BM980" s="210"/>
      <c r="BN980" s="188">
        <f t="shared" si="544"/>
        <v>0</v>
      </c>
      <c r="BO980" s="189">
        <f t="shared" si="545"/>
        <v>0</v>
      </c>
      <c r="BP980" s="189">
        <f t="shared" si="546"/>
        <v>0</v>
      </c>
      <c r="BQ980" s="190">
        <f t="shared" si="547"/>
        <v>0</v>
      </c>
      <c r="BR980" s="210"/>
      <c r="BS980" s="188">
        <f t="shared" si="548"/>
        <v>0</v>
      </c>
      <c r="BT980" s="189">
        <f t="shared" si="549"/>
        <v>0</v>
      </c>
      <c r="BU980" s="189">
        <f t="shared" si="550"/>
        <v>0</v>
      </c>
      <c r="BV980" s="190">
        <f t="shared" si="551"/>
        <v>0</v>
      </c>
      <c r="BW980" s="210"/>
      <c r="BX980" s="188">
        <f t="shared" si="552"/>
        <v>0</v>
      </c>
      <c r="BY980" s="189">
        <f t="shared" si="553"/>
        <v>0</v>
      </c>
      <c r="BZ980" s="189">
        <f t="shared" si="554"/>
        <v>0</v>
      </c>
      <c r="CA980" s="190">
        <f t="shared" si="555"/>
        <v>0</v>
      </c>
      <c r="CB980" s="210"/>
      <c r="CC980" s="188">
        <f t="shared" si="556"/>
        <v>0</v>
      </c>
      <c r="CD980" s="189">
        <f t="shared" si="557"/>
        <v>0</v>
      </c>
      <c r="CE980" s="189">
        <f t="shared" si="558"/>
        <v>0</v>
      </c>
      <c r="CF980" s="190">
        <f t="shared" si="559"/>
        <v>0</v>
      </c>
      <c r="CG980" s="210"/>
      <c r="CH980" s="188">
        <f t="shared" si="560"/>
        <v>0</v>
      </c>
      <c r="CI980" s="189">
        <f t="shared" si="561"/>
        <v>0</v>
      </c>
      <c r="CJ980" s="189">
        <f t="shared" si="562"/>
        <v>0</v>
      </c>
      <c r="CK980" s="190">
        <f t="shared" si="563"/>
        <v>0</v>
      </c>
      <c r="CL980" s="210"/>
      <c r="CM980" s="188">
        <f t="shared" si="564"/>
        <v>0</v>
      </c>
      <c r="CN980" s="189">
        <f t="shared" si="565"/>
        <v>0</v>
      </c>
      <c r="CO980" s="189">
        <f t="shared" si="566"/>
        <v>0</v>
      </c>
      <c r="CP980" s="190">
        <f t="shared" si="567"/>
        <v>0</v>
      </c>
      <c r="CQ980" s="210"/>
      <c r="CR980" s="188">
        <f t="shared" si="568"/>
        <v>0</v>
      </c>
      <c r="CS980" s="189">
        <f t="shared" si="569"/>
        <v>0</v>
      </c>
      <c r="CT980" s="189">
        <f t="shared" si="570"/>
        <v>0</v>
      </c>
      <c r="CU980" s="190">
        <f t="shared" si="571"/>
        <v>0</v>
      </c>
      <c r="CV980" s="210"/>
      <c r="CW980" s="188">
        <f t="shared" si="572"/>
        <v>0</v>
      </c>
      <c r="CX980" s="189">
        <f t="shared" si="573"/>
        <v>0</v>
      </c>
      <c r="CY980" s="189">
        <f t="shared" si="574"/>
        <v>0</v>
      </c>
      <c r="CZ980" s="190">
        <f t="shared" si="575"/>
        <v>0</v>
      </c>
      <c r="DA980" s="210"/>
      <c r="DB980" s="188">
        <f t="shared" si="576"/>
        <v>0</v>
      </c>
      <c r="DC980" s="189">
        <f t="shared" si="577"/>
        <v>0</v>
      </c>
      <c r="DD980" s="189">
        <f t="shared" si="578"/>
        <v>0</v>
      </c>
      <c r="DE980" s="190">
        <f t="shared" si="579"/>
        <v>0</v>
      </c>
      <c r="DF980" s="210"/>
      <c r="DG980" s="188">
        <f t="shared" si="580"/>
        <v>0</v>
      </c>
      <c r="DH980" s="189">
        <f t="shared" si="581"/>
        <v>0</v>
      </c>
      <c r="DI980" s="189">
        <f t="shared" si="582"/>
        <v>0</v>
      </c>
      <c r="DJ980" s="190">
        <f t="shared" si="583"/>
        <v>0</v>
      </c>
      <c r="DK980" s="210"/>
      <c r="DL980" s="188">
        <f t="shared" si="584"/>
        <v>0</v>
      </c>
      <c r="DM980" s="189">
        <f t="shared" si="585"/>
        <v>0</v>
      </c>
      <c r="DN980" s="189">
        <f t="shared" si="586"/>
        <v>0</v>
      </c>
      <c r="DO980" s="190">
        <f t="shared" si="587"/>
        <v>0</v>
      </c>
      <c r="DP980" s="210"/>
      <c r="DQ980" s="188">
        <f t="shared" si="588"/>
        <v>0</v>
      </c>
      <c r="DR980" s="189">
        <f t="shared" si="589"/>
        <v>0</v>
      </c>
      <c r="DS980" s="189">
        <f t="shared" si="590"/>
        <v>0</v>
      </c>
      <c r="DT980" s="190">
        <f t="shared" si="591"/>
        <v>0</v>
      </c>
      <c r="DU980" s="210"/>
      <c r="DV980" s="192">
        <f t="shared" si="592"/>
        <v>0</v>
      </c>
      <c r="DW980" s="215">
        <f t="shared" si="593"/>
        <v>0</v>
      </c>
      <c r="DX980" s="216">
        <f t="shared" si="594"/>
        <v>0</v>
      </c>
      <c r="DY980" s="217">
        <f t="shared" si="595"/>
        <v>0</v>
      </c>
      <c r="EA980" s="192">
        <f t="shared" si="596"/>
        <v>0</v>
      </c>
      <c r="EB980" s="215">
        <f t="shared" si="597"/>
        <v>0</v>
      </c>
      <c r="EC980" s="216">
        <f t="shared" si="598"/>
        <v>0</v>
      </c>
      <c r="ED980" s="217">
        <f t="shared" si="599"/>
        <v>0</v>
      </c>
      <c r="EF980" s="192">
        <f t="shared" si="600"/>
        <v>0</v>
      </c>
      <c r="EG980" s="215">
        <f t="shared" si="601"/>
        <v>0</v>
      </c>
      <c r="EH980" s="216">
        <f t="shared" si="602"/>
        <v>0</v>
      </c>
      <c r="EI980" s="217">
        <f t="shared" si="603"/>
        <v>0</v>
      </c>
      <c r="EK980" s="197">
        <f t="shared" si="604"/>
        <v>0</v>
      </c>
      <c r="EL980" s="19" t="str">
        <f t="shared" si="605"/>
        <v/>
      </c>
      <c r="EM980" s="197">
        <f t="shared" si="606"/>
        <v>0</v>
      </c>
      <c r="EN980"/>
      <c r="EO980" s="197">
        <f t="shared" si="607"/>
        <v>0</v>
      </c>
      <c r="EP980" s="19" t="str">
        <f t="shared" si="608"/>
        <v/>
      </c>
      <c r="EQ980" s="197">
        <f t="shared" si="609"/>
        <v>0</v>
      </c>
      <c r="ES980" s="197">
        <f t="shared" si="610"/>
        <v>0</v>
      </c>
      <c r="ET980" s="19" t="str">
        <f t="shared" si="611"/>
        <v/>
      </c>
      <c r="EU980" s="197">
        <f t="shared" si="612"/>
        <v>0</v>
      </c>
    </row>
    <row r="981" spans="1:151" ht="15" customHeight="1" thickBot="1">
      <c r="A981" s="85"/>
      <c r="B981" s="87"/>
      <c r="C981" s="63" t="s">
        <v>147</v>
      </c>
      <c r="D981" s="354" t="str">
        <f t="shared" si="514"/>
        <v/>
      </c>
      <c r="E981" s="355"/>
      <c r="F981" s="355"/>
      <c r="G981" s="355"/>
      <c r="H981" s="355"/>
      <c r="I981" s="355"/>
      <c r="J981" s="355"/>
      <c r="K981" s="355"/>
      <c r="L981" s="356"/>
      <c r="M981" s="2" t="str">
        <f t="shared" si="515"/>
        <v/>
      </c>
      <c r="N981" s="2" t="str">
        <f t="shared" si="516"/>
        <v/>
      </c>
      <c r="O981" s="2" t="str">
        <f t="shared" si="517"/>
        <v/>
      </c>
      <c r="P981" s="2"/>
      <c r="Q981" s="2"/>
      <c r="R981" s="2"/>
      <c r="S981" s="2"/>
      <c r="T981" s="2"/>
      <c r="U981" s="2"/>
      <c r="V981" s="2"/>
      <c r="W981" s="2"/>
      <c r="X981" s="2"/>
      <c r="Y981" s="2"/>
      <c r="Z981" s="2"/>
      <c r="AA981" s="2"/>
      <c r="AB981" s="2"/>
      <c r="AC981" s="2"/>
      <c r="AD981" s="2"/>
      <c r="AG981" s="197">
        <f t="shared" si="518"/>
        <v>54</v>
      </c>
      <c r="AH981" s="210">
        <f t="shared" si="519"/>
        <v>0</v>
      </c>
      <c r="AJ981" s="188">
        <f t="shared" si="520"/>
        <v>0</v>
      </c>
      <c r="AK981" s="189">
        <f t="shared" si="521"/>
        <v>0</v>
      </c>
      <c r="AL981" s="189">
        <f t="shared" si="522"/>
        <v>0</v>
      </c>
      <c r="AM981" s="190">
        <f t="shared" si="523"/>
        <v>0</v>
      </c>
      <c r="AN981" s="210"/>
      <c r="AO981" s="188">
        <f t="shared" si="524"/>
        <v>0</v>
      </c>
      <c r="AP981" s="189">
        <f t="shared" si="525"/>
        <v>0</v>
      </c>
      <c r="AQ981" s="189">
        <f t="shared" si="526"/>
        <v>0</v>
      </c>
      <c r="AR981" s="190">
        <f t="shared" si="527"/>
        <v>0</v>
      </c>
      <c r="AT981" s="188">
        <f t="shared" si="528"/>
        <v>0</v>
      </c>
      <c r="AU981" s="189">
        <f t="shared" si="529"/>
        <v>0</v>
      </c>
      <c r="AV981" s="189">
        <f t="shared" si="530"/>
        <v>0</v>
      </c>
      <c r="AW981" s="190">
        <f t="shared" si="531"/>
        <v>0</v>
      </c>
      <c r="AY981" s="188">
        <f t="shared" si="532"/>
        <v>0</v>
      </c>
      <c r="AZ981" s="189">
        <f t="shared" si="533"/>
        <v>0</v>
      </c>
      <c r="BA981" s="189">
        <f t="shared" si="534"/>
        <v>0</v>
      </c>
      <c r="BB981" s="190">
        <f t="shared" si="535"/>
        <v>0</v>
      </c>
      <c r="BD981" s="188">
        <f t="shared" si="536"/>
        <v>0</v>
      </c>
      <c r="BE981" s="189">
        <f t="shared" si="537"/>
        <v>0</v>
      </c>
      <c r="BF981" s="189">
        <f t="shared" si="538"/>
        <v>0</v>
      </c>
      <c r="BG981" s="190">
        <f t="shared" si="539"/>
        <v>0</v>
      </c>
      <c r="BH981" s="210"/>
      <c r="BI981" s="188">
        <f t="shared" si="540"/>
        <v>0</v>
      </c>
      <c r="BJ981" s="189">
        <f t="shared" si="541"/>
        <v>0</v>
      </c>
      <c r="BK981" s="189">
        <f t="shared" si="542"/>
        <v>0</v>
      </c>
      <c r="BL981" s="190">
        <f t="shared" si="543"/>
        <v>0</v>
      </c>
      <c r="BM981" s="210"/>
      <c r="BN981" s="188">
        <f t="shared" si="544"/>
        <v>0</v>
      </c>
      <c r="BO981" s="189">
        <f t="shared" si="545"/>
        <v>0</v>
      </c>
      <c r="BP981" s="189">
        <f t="shared" si="546"/>
        <v>0</v>
      </c>
      <c r="BQ981" s="190">
        <f t="shared" si="547"/>
        <v>0</v>
      </c>
      <c r="BR981" s="210"/>
      <c r="BS981" s="188">
        <f t="shared" si="548"/>
        <v>0</v>
      </c>
      <c r="BT981" s="189">
        <f t="shared" si="549"/>
        <v>0</v>
      </c>
      <c r="BU981" s="189">
        <f t="shared" si="550"/>
        <v>0</v>
      </c>
      <c r="BV981" s="190">
        <f t="shared" si="551"/>
        <v>0</v>
      </c>
      <c r="BW981" s="210"/>
      <c r="BX981" s="188">
        <f t="shared" si="552"/>
        <v>0</v>
      </c>
      <c r="BY981" s="189">
        <f t="shared" si="553"/>
        <v>0</v>
      </c>
      <c r="BZ981" s="189">
        <f t="shared" si="554"/>
        <v>0</v>
      </c>
      <c r="CA981" s="190">
        <f t="shared" si="555"/>
        <v>0</v>
      </c>
      <c r="CB981" s="210"/>
      <c r="CC981" s="188">
        <f t="shared" si="556"/>
        <v>0</v>
      </c>
      <c r="CD981" s="189">
        <f t="shared" si="557"/>
        <v>0</v>
      </c>
      <c r="CE981" s="189">
        <f t="shared" si="558"/>
        <v>0</v>
      </c>
      <c r="CF981" s="190">
        <f t="shared" si="559"/>
        <v>0</v>
      </c>
      <c r="CG981" s="210"/>
      <c r="CH981" s="188">
        <f t="shared" si="560"/>
        <v>0</v>
      </c>
      <c r="CI981" s="189">
        <f t="shared" si="561"/>
        <v>0</v>
      </c>
      <c r="CJ981" s="189">
        <f t="shared" si="562"/>
        <v>0</v>
      </c>
      <c r="CK981" s="190">
        <f t="shared" si="563"/>
        <v>0</v>
      </c>
      <c r="CL981" s="210"/>
      <c r="CM981" s="188">
        <f t="shared" si="564"/>
        <v>0</v>
      </c>
      <c r="CN981" s="189">
        <f t="shared" si="565"/>
        <v>0</v>
      </c>
      <c r="CO981" s="189">
        <f t="shared" si="566"/>
        <v>0</v>
      </c>
      <c r="CP981" s="190">
        <f t="shared" si="567"/>
        <v>0</v>
      </c>
      <c r="CQ981" s="210"/>
      <c r="CR981" s="188">
        <f t="shared" si="568"/>
        <v>0</v>
      </c>
      <c r="CS981" s="189">
        <f t="shared" si="569"/>
        <v>0</v>
      </c>
      <c r="CT981" s="189">
        <f t="shared" si="570"/>
        <v>0</v>
      </c>
      <c r="CU981" s="190">
        <f t="shared" si="571"/>
        <v>0</v>
      </c>
      <c r="CV981" s="210"/>
      <c r="CW981" s="188">
        <f t="shared" si="572"/>
        <v>0</v>
      </c>
      <c r="CX981" s="189">
        <f t="shared" si="573"/>
        <v>0</v>
      </c>
      <c r="CY981" s="189">
        <f t="shared" si="574"/>
        <v>0</v>
      </c>
      <c r="CZ981" s="190">
        <f t="shared" si="575"/>
        <v>0</v>
      </c>
      <c r="DA981" s="210"/>
      <c r="DB981" s="188">
        <f t="shared" si="576"/>
        <v>0</v>
      </c>
      <c r="DC981" s="189">
        <f t="shared" si="577"/>
        <v>0</v>
      </c>
      <c r="DD981" s="189">
        <f t="shared" si="578"/>
        <v>0</v>
      </c>
      <c r="DE981" s="190">
        <f t="shared" si="579"/>
        <v>0</v>
      </c>
      <c r="DF981" s="210"/>
      <c r="DG981" s="188">
        <f t="shared" si="580"/>
        <v>0</v>
      </c>
      <c r="DH981" s="189">
        <f t="shared" si="581"/>
        <v>0</v>
      </c>
      <c r="DI981" s="189">
        <f t="shared" si="582"/>
        <v>0</v>
      </c>
      <c r="DJ981" s="190">
        <f t="shared" si="583"/>
        <v>0</v>
      </c>
      <c r="DK981" s="210"/>
      <c r="DL981" s="188">
        <f t="shared" si="584"/>
        <v>0</v>
      </c>
      <c r="DM981" s="189">
        <f t="shared" si="585"/>
        <v>0</v>
      </c>
      <c r="DN981" s="189">
        <f t="shared" si="586"/>
        <v>0</v>
      </c>
      <c r="DO981" s="190">
        <f t="shared" si="587"/>
        <v>0</v>
      </c>
      <c r="DP981" s="210"/>
      <c r="DQ981" s="188">
        <f t="shared" si="588"/>
        <v>0</v>
      </c>
      <c r="DR981" s="189">
        <f t="shared" si="589"/>
        <v>0</v>
      </c>
      <c r="DS981" s="189">
        <f t="shared" si="590"/>
        <v>0</v>
      </c>
      <c r="DT981" s="190">
        <f t="shared" si="591"/>
        <v>0</v>
      </c>
      <c r="DU981" s="210"/>
      <c r="DV981" s="192">
        <f t="shared" si="592"/>
        <v>0</v>
      </c>
      <c r="DW981" s="215">
        <f t="shared" si="593"/>
        <v>0</v>
      </c>
      <c r="DX981" s="216">
        <f t="shared" si="594"/>
        <v>0</v>
      </c>
      <c r="DY981" s="217">
        <f t="shared" si="595"/>
        <v>0</v>
      </c>
      <c r="EA981" s="192">
        <f t="shared" si="596"/>
        <v>0</v>
      </c>
      <c r="EB981" s="215">
        <f t="shared" si="597"/>
        <v>0</v>
      </c>
      <c r="EC981" s="216">
        <f t="shared" si="598"/>
        <v>0</v>
      </c>
      <c r="ED981" s="217">
        <f t="shared" si="599"/>
        <v>0</v>
      </c>
      <c r="EF981" s="192">
        <f t="shared" si="600"/>
        <v>0</v>
      </c>
      <c r="EG981" s="215">
        <f t="shared" si="601"/>
        <v>0</v>
      </c>
      <c r="EH981" s="216">
        <f t="shared" si="602"/>
        <v>0</v>
      </c>
      <c r="EI981" s="217">
        <f t="shared" si="603"/>
        <v>0</v>
      </c>
      <c r="EK981" s="197">
        <f t="shared" si="604"/>
        <v>0</v>
      </c>
      <c r="EL981" s="19" t="str">
        <f t="shared" si="605"/>
        <v/>
      </c>
      <c r="EM981" s="197">
        <f t="shared" si="606"/>
        <v>0</v>
      </c>
      <c r="EN981"/>
      <c r="EO981" s="197">
        <f t="shared" si="607"/>
        <v>0</v>
      </c>
      <c r="EP981" s="19" t="str">
        <f t="shared" si="608"/>
        <v/>
      </c>
      <c r="EQ981" s="197">
        <f t="shared" si="609"/>
        <v>0</v>
      </c>
      <c r="ES981" s="197">
        <f t="shared" si="610"/>
        <v>0</v>
      </c>
      <c r="ET981" s="19" t="str">
        <f t="shared" si="611"/>
        <v/>
      </c>
      <c r="EU981" s="197">
        <f t="shared" si="612"/>
        <v>0</v>
      </c>
    </row>
    <row r="982" spans="1:151" ht="15" customHeight="1" thickBot="1">
      <c r="A982" s="85"/>
      <c r="B982" s="87"/>
      <c r="C982" s="63" t="s">
        <v>148</v>
      </c>
      <c r="D982" s="354" t="str">
        <f t="shared" si="514"/>
        <v/>
      </c>
      <c r="E982" s="355"/>
      <c r="F982" s="355"/>
      <c r="G982" s="355"/>
      <c r="H982" s="355"/>
      <c r="I982" s="355"/>
      <c r="J982" s="355"/>
      <c r="K982" s="355"/>
      <c r="L982" s="356"/>
      <c r="M982" s="2" t="str">
        <f t="shared" si="515"/>
        <v/>
      </c>
      <c r="N982" s="2" t="str">
        <f t="shared" si="516"/>
        <v/>
      </c>
      <c r="O982" s="2" t="str">
        <f t="shared" si="517"/>
        <v/>
      </c>
      <c r="P982" s="2"/>
      <c r="Q982" s="2"/>
      <c r="R982" s="2"/>
      <c r="S982" s="2"/>
      <c r="T982" s="2"/>
      <c r="U982" s="2"/>
      <c r="V982" s="2"/>
      <c r="W982" s="2"/>
      <c r="X982" s="2"/>
      <c r="Y982" s="2"/>
      <c r="Z982" s="2"/>
      <c r="AA982" s="2"/>
      <c r="AB982" s="2"/>
      <c r="AC982" s="2"/>
      <c r="AD982" s="2"/>
      <c r="AG982" s="197">
        <f t="shared" si="518"/>
        <v>54</v>
      </c>
      <c r="AH982" s="210">
        <f t="shared" si="519"/>
        <v>0</v>
      </c>
      <c r="AJ982" s="188">
        <f t="shared" si="520"/>
        <v>0</v>
      </c>
      <c r="AK982" s="189">
        <f t="shared" si="521"/>
        <v>0</v>
      </c>
      <c r="AL982" s="189">
        <f t="shared" si="522"/>
        <v>0</v>
      </c>
      <c r="AM982" s="190">
        <f t="shared" si="523"/>
        <v>0</v>
      </c>
      <c r="AN982" s="210"/>
      <c r="AO982" s="188">
        <f t="shared" si="524"/>
        <v>0</v>
      </c>
      <c r="AP982" s="189">
        <f t="shared" si="525"/>
        <v>0</v>
      </c>
      <c r="AQ982" s="189">
        <f t="shared" si="526"/>
        <v>0</v>
      </c>
      <c r="AR982" s="190">
        <f t="shared" si="527"/>
        <v>0</v>
      </c>
      <c r="AT982" s="188">
        <f t="shared" si="528"/>
        <v>0</v>
      </c>
      <c r="AU982" s="189">
        <f t="shared" si="529"/>
        <v>0</v>
      </c>
      <c r="AV982" s="189">
        <f t="shared" si="530"/>
        <v>0</v>
      </c>
      <c r="AW982" s="190">
        <f t="shared" si="531"/>
        <v>0</v>
      </c>
      <c r="AY982" s="188">
        <f t="shared" si="532"/>
        <v>0</v>
      </c>
      <c r="AZ982" s="189">
        <f t="shared" si="533"/>
        <v>0</v>
      </c>
      <c r="BA982" s="189">
        <f t="shared" si="534"/>
        <v>0</v>
      </c>
      <c r="BB982" s="190">
        <f t="shared" si="535"/>
        <v>0</v>
      </c>
      <c r="BD982" s="188">
        <f t="shared" si="536"/>
        <v>0</v>
      </c>
      <c r="BE982" s="189">
        <f t="shared" si="537"/>
        <v>0</v>
      </c>
      <c r="BF982" s="189">
        <f t="shared" si="538"/>
        <v>0</v>
      </c>
      <c r="BG982" s="190">
        <f t="shared" si="539"/>
        <v>0</v>
      </c>
      <c r="BH982" s="210"/>
      <c r="BI982" s="188">
        <f t="shared" si="540"/>
        <v>0</v>
      </c>
      <c r="BJ982" s="189">
        <f t="shared" si="541"/>
        <v>0</v>
      </c>
      <c r="BK982" s="189">
        <f t="shared" si="542"/>
        <v>0</v>
      </c>
      <c r="BL982" s="190">
        <f t="shared" si="543"/>
        <v>0</v>
      </c>
      <c r="BM982" s="210"/>
      <c r="BN982" s="188">
        <f t="shared" si="544"/>
        <v>0</v>
      </c>
      <c r="BO982" s="189">
        <f t="shared" si="545"/>
        <v>0</v>
      </c>
      <c r="BP982" s="189">
        <f t="shared" si="546"/>
        <v>0</v>
      </c>
      <c r="BQ982" s="190">
        <f t="shared" si="547"/>
        <v>0</v>
      </c>
      <c r="BR982" s="210"/>
      <c r="BS982" s="188">
        <f t="shared" si="548"/>
        <v>0</v>
      </c>
      <c r="BT982" s="189">
        <f t="shared" si="549"/>
        <v>0</v>
      </c>
      <c r="BU982" s="189">
        <f t="shared" si="550"/>
        <v>0</v>
      </c>
      <c r="BV982" s="190">
        <f t="shared" si="551"/>
        <v>0</v>
      </c>
      <c r="BW982" s="210"/>
      <c r="BX982" s="188">
        <f t="shared" si="552"/>
        <v>0</v>
      </c>
      <c r="BY982" s="189">
        <f t="shared" si="553"/>
        <v>0</v>
      </c>
      <c r="BZ982" s="189">
        <f t="shared" si="554"/>
        <v>0</v>
      </c>
      <c r="CA982" s="190">
        <f t="shared" si="555"/>
        <v>0</v>
      </c>
      <c r="CB982" s="210"/>
      <c r="CC982" s="188">
        <f t="shared" si="556"/>
        <v>0</v>
      </c>
      <c r="CD982" s="189">
        <f t="shared" si="557"/>
        <v>0</v>
      </c>
      <c r="CE982" s="189">
        <f t="shared" si="558"/>
        <v>0</v>
      </c>
      <c r="CF982" s="190">
        <f t="shared" si="559"/>
        <v>0</v>
      </c>
      <c r="CG982" s="210"/>
      <c r="CH982" s="188">
        <f t="shared" si="560"/>
        <v>0</v>
      </c>
      <c r="CI982" s="189">
        <f t="shared" si="561"/>
        <v>0</v>
      </c>
      <c r="CJ982" s="189">
        <f t="shared" si="562"/>
        <v>0</v>
      </c>
      <c r="CK982" s="190">
        <f t="shared" si="563"/>
        <v>0</v>
      </c>
      <c r="CL982" s="210"/>
      <c r="CM982" s="188">
        <f t="shared" si="564"/>
        <v>0</v>
      </c>
      <c r="CN982" s="189">
        <f t="shared" si="565"/>
        <v>0</v>
      </c>
      <c r="CO982" s="189">
        <f t="shared" si="566"/>
        <v>0</v>
      </c>
      <c r="CP982" s="190">
        <f t="shared" si="567"/>
        <v>0</v>
      </c>
      <c r="CQ982" s="210"/>
      <c r="CR982" s="188">
        <f t="shared" si="568"/>
        <v>0</v>
      </c>
      <c r="CS982" s="189">
        <f t="shared" si="569"/>
        <v>0</v>
      </c>
      <c r="CT982" s="189">
        <f t="shared" si="570"/>
        <v>0</v>
      </c>
      <c r="CU982" s="190">
        <f t="shared" si="571"/>
        <v>0</v>
      </c>
      <c r="CV982" s="210"/>
      <c r="CW982" s="188">
        <f t="shared" si="572"/>
        <v>0</v>
      </c>
      <c r="CX982" s="189">
        <f t="shared" si="573"/>
        <v>0</v>
      </c>
      <c r="CY982" s="189">
        <f t="shared" si="574"/>
        <v>0</v>
      </c>
      <c r="CZ982" s="190">
        <f t="shared" si="575"/>
        <v>0</v>
      </c>
      <c r="DA982" s="210"/>
      <c r="DB982" s="188">
        <f t="shared" si="576"/>
        <v>0</v>
      </c>
      <c r="DC982" s="189">
        <f t="shared" si="577"/>
        <v>0</v>
      </c>
      <c r="DD982" s="189">
        <f t="shared" si="578"/>
        <v>0</v>
      </c>
      <c r="DE982" s="190">
        <f t="shared" si="579"/>
        <v>0</v>
      </c>
      <c r="DF982" s="210"/>
      <c r="DG982" s="188">
        <f t="shared" si="580"/>
        <v>0</v>
      </c>
      <c r="DH982" s="189">
        <f t="shared" si="581"/>
        <v>0</v>
      </c>
      <c r="DI982" s="189">
        <f t="shared" si="582"/>
        <v>0</v>
      </c>
      <c r="DJ982" s="190">
        <f t="shared" si="583"/>
        <v>0</v>
      </c>
      <c r="DK982" s="210"/>
      <c r="DL982" s="188">
        <f t="shared" si="584"/>
        <v>0</v>
      </c>
      <c r="DM982" s="189">
        <f t="shared" si="585"/>
        <v>0</v>
      </c>
      <c r="DN982" s="189">
        <f t="shared" si="586"/>
        <v>0</v>
      </c>
      <c r="DO982" s="190">
        <f t="shared" si="587"/>
        <v>0</v>
      </c>
      <c r="DP982" s="210"/>
      <c r="DQ982" s="188">
        <f t="shared" si="588"/>
        <v>0</v>
      </c>
      <c r="DR982" s="189">
        <f t="shared" si="589"/>
        <v>0</v>
      </c>
      <c r="DS982" s="189">
        <f t="shared" si="590"/>
        <v>0</v>
      </c>
      <c r="DT982" s="190">
        <f t="shared" si="591"/>
        <v>0</v>
      </c>
      <c r="DU982" s="210"/>
      <c r="DV982" s="192">
        <f t="shared" si="592"/>
        <v>0</v>
      </c>
      <c r="DW982" s="215">
        <f t="shared" si="593"/>
        <v>0</v>
      </c>
      <c r="DX982" s="216">
        <f t="shared" si="594"/>
        <v>0</v>
      </c>
      <c r="DY982" s="217">
        <f t="shared" si="595"/>
        <v>0</v>
      </c>
      <c r="EA982" s="192">
        <f t="shared" si="596"/>
        <v>0</v>
      </c>
      <c r="EB982" s="215">
        <f t="shared" si="597"/>
        <v>0</v>
      </c>
      <c r="EC982" s="216">
        <f t="shared" si="598"/>
        <v>0</v>
      </c>
      <c r="ED982" s="217">
        <f t="shared" si="599"/>
        <v>0</v>
      </c>
      <c r="EF982" s="192">
        <f t="shared" si="600"/>
        <v>0</v>
      </c>
      <c r="EG982" s="215">
        <f t="shared" si="601"/>
        <v>0</v>
      </c>
      <c r="EH982" s="216">
        <f t="shared" si="602"/>
        <v>0</v>
      </c>
      <c r="EI982" s="217">
        <f t="shared" si="603"/>
        <v>0</v>
      </c>
      <c r="EK982" s="197">
        <f t="shared" si="604"/>
        <v>0</v>
      </c>
      <c r="EL982" s="19" t="str">
        <f t="shared" si="605"/>
        <v/>
      </c>
      <c r="EM982" s="197">
        <f t="shared" si="606"/>
        <v>0</v>
      </c>
      <c r="EN982"/>
      <c r="EO982" s="197">
        <f t="shared" si="607"/>
        <v>0</v>
      </c>
      <c r="EP982" s="19" t="str">
        <f t="shared" si="608"/>
        <v/>
      </c>
      <c r="EQ982" s="197">
        <f t="shared" si="609"/>
        <v>0</v>
      </c>
      <c r="ES982" s="197">
        <f t="shared" si="610"/>
        <v>0</v>
      </c>
      <c r="ET982" s="19" t="str">
        <f t="shared" si="611"/>
        <v/>
      </c>
      <c r="EU982" s="197">
        <f t="shared" si="612"/>
        <v>0</v>
      </c>
    </row>
    <row r="983" spans="1:151" ht="15" customHeight="1" thickBot="1">
      <c r="A983" s="85"/>
      <c r="B983" s="87"/>
      <c r="C983" s="63" t="s">
        <v>149</v>
      </c>
      <c r="D983" s="354" t="str">
        <f t="shared" si="514"/>
        <v/>
      </c>
      <c r="E983" s="355"/>
      <c r="F983" s="355"/>
      <c r="G983" s="355"/>
      <c r="H983" s="355"/>
      <c r="I983" s="355"/>
      <c r="J983" s="355"/>
      <c r="K983" s="355"/>
      <c r="L983" s="356"/>
      <c r="M983" s="2" t="str">
        <f t="shared" si="515"/>
        <v/>
      </c>
      <c r="N983" s="2" t="str">
        <f t="shared" si="516"/>
        <v/>
      </c>
      <c r="O983" s="2" t="str">
        <f t="shared" si="517"/>
        <v/>
      </c>
      <c r="P983" s="2"/>
      <c r="Q983" s="2"/>
      <c r="R983" s="2"/>
      <c r="S983" s="2"/>
      <c r="T983" s="2"/>
      <c r="U983" s="2"/>
      <c r="V983" s="2"/>
      <c r="W983" s="2"/>
      <c r="X983" s="2"/>
      <c r="Y983" s="2"/>
      <c r="Z983" s="2"/>
      <c r="AA983" s="2"/>
      <c r="AB983" s="2"/>
      <c r="AC983" s="2"/>
      <c r="AD983" s="2"/>
      <c r="AG983" s="197">
        <f t="shared" si="518"/>
        <v>54</v>
      </c>
      <c r="AH983" s="210">
        <f t="shared" si="519"/>
        <v>0</v>
      </c>
      <c r="AJ983" s="188">
        <f t="shared" si="520"/>
        <v>0</v>
      </c>
      <c r="AK983" s="189">
        <f t="shared" si="521"/>
        <v>0</v>
      </c>
      <c r="AL983" s="189">
        <f t="shared" si="522"/>
        <v>0</v>
      </c>
      <c r="AM983" s="190">
        <f t="shared" si="523"/>
        <v>0</v>
      </c>
      <c r="AN983" s="210"/>
      <c r="AO983" s="188">
        <f t="shared" si="524"/>
        <v>0</v>
      </c>
      <c r="AP983" s="189">
        <f t="shared" si="525"/>
        <v>0</v>
      </c>
      <c r="AQ983" s="189">
        <f t="shared" si="526"/>
        <v>0</v>
      </c>
      <c r="AR983" s="190">
        <f t="shared" si="527"/>
        <v>0</v>
      </c>
      <c r="AT983" s="188">
        <f t="shared" si="528"/>
        <v>0</v>
      </c>
      <c r="AU983" s="189">
        <f t="shared" si="529"/>
        <v>0</v>
      </c>
      <c r="AV983" s="189">
        <f t="shared" si="530"/>
        <v>0</v>
      </c>
      <c r="AW983" s="190">
        <f t="shared" si="531"/>
        <v>0</v>
      </c>
      <c r="AY983" s="188">
        <f t="shared" si="532"/>
        <v>0</v>
      </c>
      <c r="AZ983" s="189">
        <f t="shared" si="533"/>
        <v>0</v>
      </c>
      <c r="BA983" s="189">
        <f t="shared" si="534"/>
        <v>0</v>
      </c>
      <c r="BB983" s="190">
        <f t="shared" si="535"/>
        <v>0</v>
      </c>
      <c r="BD983" s="188">
        <f t="shared" si="536"/>
        <v>0</v>
      </c>
      <c r="BE983" s="189">
        <f t="shared" si="537"/>
        <v>0</v>
      </c>
      <c r="BF983" s="189">
        <f t="shared" si="538"/>
        <v>0</v>
      </c>
      <c r="BG983" s="190">
        <f t="shared" si="539"/>
        <v>0</v>
      </c>
      <c r="BH983" s="210"/>
      <c r="BI983" s="188">
        <f t="shared" si="540"/>
        <v>0</v>
      </c>
      <c r="BJ983" s="189">
        <f t="shared" si="541"/>
        <v>0</v>
      </c>
      <c r="BK983" s="189">
        <f t="shared" si="542"/>
        <v>0</v>
      </c>
      <c r="BL983" s="190">
        <f t="shared" si="543"/>
        <v>0</v>
      </c>
      <c r="BM983" s="210"/>
      <c r="BN983" s="188">
        <f t="shared" si="544"/>
        <v>0</v>
      </c>
      <c r="BO983" s="189">
        <f t="shared" si="545"/>
        <v>0</v>
      </c>
      <c r="BP983" s="189">
        <f t="shared" si="546"/>
        <v>0</v>
      </c>
      <c r="BQ983" s="190">
        <f t="shared" si="547"/>
        <v>0</v>
      </c>
      <c r="BR983" s="210"/>
      <c r="BS983" s="188">
        <f t="shared" si="548"/>
        <v>0</v>
      </c>
      <c r="BT983" s="189">
        <f t="shared" si="549"/>
        <v>0</v>
      </c>
      <c r="BU983" s="189">
        <f t="shared" si="550"/>
        <v>0</v>
      </c>
      <c r="BV983" s="190">
        <f t="shared" si="551"/>
        <v>0</v>
      </c>
      <c r="BW983" s="210"/>
      <c r="BX983" s="188">
        <f t="shared" si="552"/>
        <v>0</v>
      </c>
      <c r="BY983" s="189">
        <f t="shared" si="553"/>
        <v>0</v>
      </c>
      <c r="BZ983" s="189">
        <f t="shared" si="554"/>
        <v>0</v>
      </c>
      <c r="CA983" s="190">
        <f t="shared" si="555"/>
        <v>0</v>
      </c>
      <c r="CB983" s="210"/>
      <c r="CC983" s="188">
        <f t="shared" si="556"/>
        <v>0</v>
      </c>
      <c r="CD983" s="189">
        <f t="shared" si="557"/>
        <v>0</v>
      </c>
      <c r="CE983" s="189">
        <f t="shared" si="558"/>
        <v>0</v>
      </c>
      <c r="CF983" s="190">
        <f t="shared" si="559"/>
        <v>0</v>
      </c>
      <c r="CG983" s="210"/>
      <c r="CH983" s="188">
        <f t="shared" si="560"/>
        <v>0</v>
      </c>
      <c r="CI983" s="189">
        <f t="shared" si="561"/>
        <v>0</v>
      </c>
      <c r="CJ983" s="189">
        <f t="shared" si="562"/>
        <v>0</v>
      </c>
      <c r="CK983" s="190">
        <f t="shared" si="563"/>
        <v>0</v>
      </c>
      <c r="CL983" s="210"/>
      <c r="CM983" s="188">
        <f t="shared" si="564"/>
        <v>0</v>
      </c>
      <c r="CN983" s="189">
        <f t="shared" si="565"/>
        <v>0</v>
      </c>
      <c r="CO983" s="189">
        <f t="shared" si="566"/>
        <v>0</v>
      </c>
      <c r="CP983" s="190">
        <f t="shared" si="567"/>
        <v>0</v>
      </c>
      <c r="CQ983" s="210"/>
      <c r="CR983" s="188">
        <f t="shared" si="568"/>
        <v>0</v>
      </c>
      <c r="CS983" s="189">
        <f t="shared" si="569"/>
        <v>0</v>
      </c>
      <c r="CT983" s="189">
        <f t="shared" si="570"/>
        <v>0</v>
      </c>
      <c r="CU983" s="190">
        <f t="shared" si="571"/>
        <v>0</v>
      </c>
      <c r="CV983" s="210"/>
      <c r="CW983" s="188">
        <f t="shared" si="572"/>
        <v>0</v>
      </c>
      <c r="CX983" s="189">
        <f t="shared" si="573"/>
        <v>0</v>
      </c>
      <c r="CY983" s="189">
        <f t="shared" si="574"/>
        <v>0</v>
      </c>
      <c r="CZ983" s="190">
        <f t="shared" si="575"/>
        <v>0</v>
      </c>
      <c r="DA983" s="210"/>
      <c r="DB983" s="188">
        <f t="shared" si="576"/>
        <v>0</v>
      </c>
      <c r="DC983" s="189">
        <f t="shared" si="577"/>
        <v>0</v>
      </c>
      <c r="DD983" s="189">
        <f t="shared" si="578"/>
        <v>0</v>
      </c>
      <c r="DE983" s="190">
        <f t="shared" si="579"/>
        <v>0</v>
      </c>
      <c r="DF983" s="210"/>
      <c r="DG983" s="188">
        <f t="shared" si="580"/>
        <v>0</v>
      </c>
      <c r="DH983" s="189">
        <f t="shared" si="581"/>
        <v>0</v>
      </c>
      <c r="DI983" s="189">
        <f t="shared" si="582"/>
        <v>0</v>
      </c>
      <c r="DJ983" s="190">
        <f t="shared" si="583"/>
        <v>0</v>
      </c>
      <c r="DK983" s="210"/>
      <c r="DL983" s="188">
        <f t="shared" si="584"/>
        <v>0</v>
      </c>
      <c r="DM983" s="189">
        <f t="shared" si="585"/>
        <v>0</v>
      </c>
      <c r="DN983" s="189">
        <f t="shared" si="586"/>
        <v>0</v>
      </c>
      <c r="DO983" s="190">
        <f t="shared" si="587"/>
        <v>0</v>
      </c>
      <c r="DP983" s="210"/>
      <c r="DQ983" s="188">
        <f t="shared" si="588"/>
        <v>0</v>
      </c>
      <c r="DR983" s="189">
        <f t="shared" si="589"/>
        <v>0</v>
      </c>
      <c r="DS983" s="189">
        <f t="shared" si="590"/>
        <v>0</v>
      </c>
      <c r="DT983" s="190">
        <f t="shared" si="591"/>
        <v>0</v>
      </c>
      <c r="DU983" s="210"/>
      <c r="DV983" s="192">
        <f t="shared" si="592"/>
        <v>0</v>
      </c>
      <c r="DW983" s="215">
        <f t="shared" si="593"/>
        <v>0</v>
      </c>
      <c r="DX983" s="216">
        <f t="shared" si="594"/>
        <v>0</v>
      </c>
      <c r="DY983" s="217">
        <f t="shared" si="595"/>
        <v>0</v>
      </c>
      <c r="EA983" s="192">
        <f t="shared" si="596"/>
        <v>0</v>
      </c>
      <c r="EB983" s="215">
        <f t="shared" si="597"/>
        <v>0</v>
      </c>
      <c r="EC983" s="216">
        <f t="shared" si="598"/>
        <v>0</v>
      </c>
      <c r="ED983" s="217">
        <f t="shared" si="599"/>
        <v>0</v>
      </c>
      <c r="EF983" s="192">
        <f t="shared" si="600"/>
        <v>0</v>
      </c>
      <c r="EG983" s="215">
        <f t="shared" si="601"/>
        <v>0</v>
      </c>
      <c r="EH983" s="216">
        <f t="shared" si="602"/>
        <v>0</v>
      </c>
      <c r="EI983" s="217">
        <f t="shared" si="603"/>
        <v>0</v>
      </c>
      <c r="EK983" s="197">
        <f t="shared" si="604"/>
        <v>0</v>
      </c>
      <c r="EL983" s="19" t="str">
        <f t="shared" si="605"/>
        <v/>
      </c>
      <c r="EM983" s="197">
        <f t="shared" si="606"/>
        <v>0</v>
      </c>
      <c r="EN983"/>
      <c r="EO983" s="197">
        <f t="shared" si="607"/>
        <v>0</v>
      </c>
      <c r="EP983" s="19" t="str">
        <f t="shared" si="608"/>
        <v/>
      </c>
      <c r="EQ983" s="197">
        <f t="shared" si="609"/>
        <v>0</v>
      </c>
      <c r="ES983" s="197">
        <f t="shared" si="610"/>
        <v>0</v>
      </c>
      <c r="ET983" s="19" t="str">
        <f t="shared" si="611"/>
        <v/>
      </c>
      <c r="EU983" s="197">
        <f t="shared" si="612"/>
        <v>0</v>
      </c>
    </row>
    <row r="984" spans="1:151" ht="15" customHeight="1" thickBot="1">
      <c r="A984" s="85"/>
      <c r="B984" s="87"/>
      <c r="C984" s="63" t="s">
        <v>150</v>
      </c>
      <c r="D984" s="354" t="str">
        <f t="shared" si="514"/>
        <v/>
      </c>
      <c r="E984" s="355"/>
      <c r="F984" s="355"/>
      <c r="G984" s="355"/>
      <c r="H984" s="355"/>
      <c r="I984" s="355"/>
      <c r="J984" s="355"/>
      <c r="K984" s="355"/>
      <c r="L984" s="356"/>
      <c r="M984" s="2" t="str">
        <f t="shared" si="515"/>
        <v/>
      </c>
      <c r="N984" s="2" t="str">
        <f t="shared" si="516"/>
        <v/>
      </c>
      <c r="O984" s="2" t="str">
        <f t="shared" si="517"/>
        <v/>
      </c>
      <c r="P984" s="2"/>
      <c r="Q984" s="2"/>
      <c r="R984" s="2"/>
      <c r="S984" s="2"/>
      <c r="T984" s="2"/>
      <c r="U984" s="2"/>
      <c r="V984" s="2"/>
      <c r="W984" s="2"/>
      <c r="X984" s="2"/>
      <c r="Y984" s="2"/>
      <c r="Z984" s="2"/>
      <c r="AA984" s="2"/>
      <c r="AB984" s="2"/>
      <c r="AC984" s="2"/>
      <c r="AD984" s="2"/>
      <c r="AG984" s="197">
        <f t="shared" si="518"/>
        <v>54</v>
      </c>
      <c r="AH984" s="210">
        <f t="shared" si="519"/>
        <v>0</v>
      </c>
      <c r="AJ984" s="188">
        <f t="shared" si="520"/>
        <v>0</v>
      </c>
      <c r="AK984" s="189">
        <f t="shared" si="521"/>
        <v>0</v>
      </c>
      <c r="AL984" s="189">
        <f t="shared" si="522"/>
        <v>0</v>
      </c>
      <c r="AM984" s="190">
        <f t="shared" si="523"/>
        <v>0</v>
      </c>
      <c r="AN984" s="210"/>
      <c r="AO984" s="188">
        <f t="shared" si="524"/>
        <v>0</v>
      </c>
      <c r="AP984" s="189">
        <f t="shared" si="525"/>
        <v>0</v>
      </c>
      <c r="AQ984" s="189">
        <f t="shared" si="526"/>
        <v>0</v>
      </c>
      <c r="AR984" s="190">
        <f t="shared" si="527"/>
        <v>0</v>
      </c>
      <c r="AT984" s="188">
        <f t="shared" si="528"/>
        <v>0</v>
      </c>
      <c r="AU984" s="189">
        <f t="shared" si="529"/>
        <v>0</v>
      </c>
      <c r="AV984" s="189">
        <f t="shared" si="530"/>
        <v>0</v>
      </c>
      <c r="AW984" s="190">
        <f t="shared" si="531"/>
        <v>0</v>
      </c>
      <c r="AY984" s="188">
        <f t="shared" si="532"/>
        <v>0</v>
      </c>
      <c r="AZ984" s="189">
        <f t="shared" si="533"/>
        <v>0</v>
      </c>
      <c r="BA984" s="189">
        <f t="shared" si="534"/>
        <v>0</v>
      </c>
      <c r="BB984" s="190">
        <f t="shared" si="535"/>
        <v>0</v>
      </c>
      <c r="BD984" s="188">
        <f t="shared" si="536"/>
        <v>0</v>
      </c>
      <c r="BE984" s="189">
        <f t="shared" si="537"/>
        <v>0</v>
      </c>
      <c r="BF984" s="189">
        <f t="shared" si="538"/>
        <v>0</v>
      </c>
      <c r="BG984" s="190">
        <f t="shared" si="539"/>
        <v>0</v>
      </c>
      <c r="BH984" s="210"/>
      <c r="BI984" s="188">
        <f t="shared" si="540"/>
        <v>0</v>
      </c>
      <c r="BJ984" s="189">
        <f t="shared" si="541"/>
        <v>0</v>
      </c>
      <c r="BK984" s="189">
        <f t="shared" si="542"/>
        <v>0</v>
      </c>
      <c r="BL984" s="190">
        <f t="shared" si="543"/>
        <v>0</v>
      </c>
      <c r="BM984" s="210"/>
      <c r="BN984" s="188">
        <f t="shared" si="544"/>
        <v>0</v>
      </c>
      <c r="BO984" s="189">
        <f t="shared" si="545"/>
        <v>0</v>
      </c>
      <c r="BP984" s="189">
        <f t="shared" si="546"/>
        <v>0</v>
      </c>
      <c r="BQ984" s="190">
        <f t="shared" si="547"/>
        <v>0</v>
      </c>
      <c r="BR984" s="210"/>
      <c r="BS984" s="188">
        <f t="shared" si="548"/>
        <v>0</v>
      </c>
      <c r="BT984" s="189">
        <f t="shared" si="549"/>
        <v>0</v>
      </c>
      <c r="BU984" s="189">
        <f t="shared" si="550"/>
        <v>0</v>
      </c>
      <c r="BV984" s="190">
        <f t="shared" si="551"/>
        <v>0</v>
      </c>
      <c r="BW984" s="210"/>
      <c r="BX984" s="188">
        <f t="shared" si="552"/>
        <v>0</v>
      </c>
      <c r="BY984" s="189">
        <f t="shared" si="553"/>
        <v>0</v>
      </c>
      <c r="BZ984" s="189">
        <f t="shared" si="554"/>
        <v>0</v>
      </c>
      <c r="CA984" s="190">
        <f t="shared" si="555"/>
        <v>0</v>
      </c>
      <c r="CB984" s="210"/>
      <c r="CC984" s="188">
        <f t="shared" si="556"/>
        <v>0</v>
      </c>
      <c r="CD984" s="189">
        <f t="shared" si="557"/>
        <v>0</v>
      </c>
      <c r="CE984" s="189">
        <f t="shared" si="558"/>
        <v>0</v>
      </c>
      <c r="CF984" s="190">
        <f t="shared" si="559"/>
        <v>0</v>
      </c>
      <c r="CG984" s="210"/>
      <c r="CH984" s="188">
        <f t="shared" si="560"/>
        <v>0</v>
      </c>
      <c r="CI984" s="189">
        <f t="shared" si="561"/>
        <v>0</v>
      </c>
      <c r="CJ984" s="189">
        <f t="shared" si="562"/>
        <v>0</v>
      </c>
      <c r="CK984" s="190">
        <f t="shared" si="563"/>
        <v>0</v>
      </c>
      <c r="CL984" s="210"/>
      <c r="CM984" s="188">
        <f t="shared" si="564"/>
        <v>0</v>
      </c>
      <c r="CN984" s="189">
        <f t="shared" si="565"/>
        <v>0</v>
      </c>
      <c r="CO984" s="189">
        <f t="shared" si="566"/>
        <v>0</v>
      </c>
      <c r="CP984" s="190">
        <f t="shared" si="567"/>
        <v>0</v>
      </c>
      <c r="CQ984" s="210"/>
      <c r="CR984" s="188">
        <f t="shared" si="568"/>
        <v>0</v>
      </c>
      <c r="CS984" s="189">
        <f t="shared" si="569"/>
        <v>0</v>
      </c>
      <c r="CT984" s="189">
        <f t="shared" si="570"/>
        <v>0</v>
      </c>
      <c r="CU984" s="190">
        <f t="shared" si="571"/>
        <v>0</v>
      </c>
      <c r="CV984" s="210"/>
      <c r="CW984" s="188">
        <f t="shared" si="572"/>
        <v>0</v>
      </c>
      <c r="CX984" s="189">
        <f t="shared" si="573"/>
        <v>0</v>
      </c>
      <c r="CY984" s="189">
        <f t="shared" si="574"/>
        <v>0</v>
      </c>
      <c r="CZ984" s="190">
        <f t="shared" si="575"/>
        <v>0</v>
      </c>
      <c r="DA984" s="210"/>
      <c r="DB984" s="188">
        <f t="shared" si="576"/>
        <v>0</v>
      </c>
      <c r="DC984" s="189">
        <f t="shared" si="577"/>
        <v>0</v>
      </c>
      <c r="DD984" s="189">
        <f t="shared" si="578"/>
        <v>0</v>
      </c>
      <c r="DE984" s="190">
        <f t="shared" si="579"/>
        <v>0</v>
      </c>
      <c r="DF984" s="210"/>
      <c r="DG984" s="188">
        <f t="shared" si="580"/>
        <v>0</v>
      </c>
      <c r="DH984" s="189">
        <f t="shared" si="581"/>
        <v>0</v>
      </c>
      <c r="DI984" s="189">
        <f t="shared" si="582"/>
        <v>0</v>
      </c>
      <c r="DJ984" s="190">
        <f t="shared" si="583"/>
        <v>0</v>
      </c>
      <c r="DK984" s="210"/>
      <c r="DL984" s="188">
        <f t="shared" si="584"/>
        <v>0</v>
      </c>
      <c r="DM984" s="189">
        <f t="shared" si="585"/>
        <v>0</v>
      </c>
      <c r="DN984" s="189">
        <f t="shared" si="586"/>
        <v>0</v>
      </c>
      <c r="DO984" s="190">
        <f t="shared" si="587"/>
        <v>0</v>
      </c>
      <c r="DP984" s="210"/>
      <c r="DQ984" s="188">
        <f t="shared" si="588"/>
        <v>0</v>
      </c>
      <c r="DR984" s="189">
        <f t="shared" si="589"/>
        <v>0</v>
      </c>
      <c r="DS984" s="189">
        <f t="shared" si="590"/>
        <v>0</v>
      </c>
      <c r="DT984" s="190">
        <f t="shared" si="591"/>
        <v>0</v>
      </c>
      <c r="DU984" s="210"/>
      <c r="DV984" s="192">
        <f t="shared" si="592"/>
        <v>0</v>
      </c>
      <c r="DW984" s="215">
        <f t="shared" si="593"/>
        <v>0</v>
      </c>
      <c r="DX984" s="216">
        <f t="shared" si="594"/>
        <v>0</v>
      </c>
      <c r="DY984" s="217">
        <f t="shared" si="595"/>
        <v>0</v>
      </c>
      <c r="EA984" s="192">
        <f t="shared" si="596"/>
        <v>0</v>
      </c>
      <c r="EB984" s="215">
        <f t="shared" si="597"/>
        <v>0</v>
      </c>
      <c r="EC984" s="216">
        <f t="shared" si="598"/>
        <v>0</v>
      </c>
      <c r="ED984" s="217">
        <f t="shared" si="599"/>
        <v>0</v>
      </c>
      <c r="EF984" s="192">
        <f t="shared" si="600"/>
        <v>0</v>
      </c>
      <c r="EG984" s="215">
        <f t="shared" si="601"/>
        <v>0</v>
      </c>
      <c r="EH984" s="216">
        <f t="shared" si="602"/>
        <v>0</v>
      </c>
      <c r="EI984" s="217">
        <f t="shared" si="603"/>
        <v>0</v>
      </c>
      <c r="EK984" s="197">
        <f t="shared" si="604"/>
        <v>0</v>
      </c>
      <c r="EL984" s="19" t="str">
        <f t="shared" si="605"/>
        <v/>
      </c>
      <c r="EM984" s="197">
        <f t="shared" si="606"/>
        <v>0</v>
      </c>
      <c r="EN984"/>
      <c r="EO984" s="197">
        <f t="shared" si="607"/>
        <v>0</v>
      </c>
      <c r="EP984" s="19" t="str">
        <f t="shared" si="608"/>
        <v/>
      </c>
      <c r="EQ984" s="197">
        <f t="shared" si="609"/>
        <v>0</v>
      </c>
      <c r="ES984" s="197">
        <f t="shared" si="610"/>
        <v>0</v>
      </c>
      <c r="ET984" s="19" t="str">
        <f t="shared" si="611"/>
        <v/>
      </c>
      <c r="EU984" s="197">
        <f t="shared" si="612"/>
        <v>0</v>
      </c>
    </row>
    <row r="985" spans="1:151" ht="15" customHeight="1" thickBot="1">
      <c r="A985" s="85"/>
      <c r="B985" s="87"/>
      <c r="C985" s="63" t="s">
        <v>151</v>
      </c>
      <c r="D985" s="354" t="str">
        <f t="shared" si="514"/>
        <v/>
      </c>
      <c r="E985" s="355"/>
      <c r="F985" s="355"/>
      <c r="G985" s="355"/>
      <c r="H985" s="355"/>
      <c r="I985" s="355"/>
      <c r="J985" s="355"/>
      <c r="K985" s="355"/>
      <c r="L985" s="356"/>
      <c r="M985" s="2" t="str">
        <f t="shared" si="515"/>
        <v/>
      </c>
      <c r="N985" s="2" t="str">
        <f t="shared" si="516"/>
        <v/>
      </c>
      <c r="O985" s="2" t="str">
        <f t="shared" si="517"/>
        <v/>
      </c>
      <c r="P985" s="2"/>
      <c r="Q985" s="2"/>
      <c r="R985" s="2"/>
      <c r="S985" s="2"/>
      <c r="T985" s="2"/>
      <c r="U985" s="2"/>
      <c r="V985" s="2"/>
      <c r="W985" s="2"/>
      <c r="X985" s="2"/>
      <c r="Y985" s="2"/>
      <c r="Z985" s="2"/>
      <c r="AA985" s="2"/>
      <c r="AB985" s="2"/>
      <c r="AC985" s="2"/>
      <c r="AD985" s="2"/>
      <c r="AG985" s="197">
        <f t="shared" si="518"/>
        <v>54</v>
      </c>
      <c r="AH985" s="210">
        <f t="shared" si="519"/>
        <v>0</v>
      </c>
      <c r="AJ985" s="188">
        <f t="shared" si="520"/>
        <v>0</v>
      </c>
      <c r="AK985" s="189">
        <f t="shared" si="521"/>
        <v>0</v>
      </c>
      <c r="AL985" s="189">
        <f t="shared" si="522"/>
        <v>0</v>
      </c>
      <c r="AM985" s="190">
        <f t="shared" si="523"/>
        <v>0</v>
      </c>
      <c r="AN985" s="210"/>
      <c r="AO985" s="188">
        <f t="shared" si="524"/>
        <v>0</v>
      </c>
      <c r="AP985" s="189">
        <f t="shared" si="525"/>
        <v>0</v>
      </c>
      <c r="AQ985" s="189">
        <f t="shared" si="526"/>
        <v>0</v>
      </c>
      <c r="AR985" s="190">
        <f t="shared" si="527"/>
        <v>0</v>
      </c>
      <c r="AT985" s="188">
        <f t="shared" si="528"/>
        <v>0</v>
      </c>
      <c r="AU985" s="189">
        <f t="shared" si="529"/>
        <v>0</v>
      </c>
      <c r="AV985" s="189">
        <f t="shared" si="530"/>
        <v>0</v>
      </c>
      <c r="AW985" s="190">
        <f t="shared" si="531"/>
        <v>0</v>
      </c>
      <c r="AY985" s="188">
        <f t="shared" si="532"/>
        <v>0</v>
      </c>
      <c r="AZ985" s="189">
        <f t="shared" si="533"/>
        <v>0</v>
      </c>
      <c r="BA985" s="189">
        <f t="shared" si="534"/>
        <v>0</v>
      </c>
      <c r="BB985" s="190">
        <f t="shared" si="535"/>
        <v>0</v>
      </c>
      <c r="BD985" s="188">
        <f t="shared" si="536"/>
        <v>0</v>
      </c>
      <c r="BE985" s="189">
        <f t="shared" si="537"/>
        <v>0</v>
      </c>
      <c r="BF985" s="189">
        <f t="shared" si="538"/>
        <v>0</v>
      </c>
      <c r="BG985" s="190">
        <f t="shared" si="539"/>
        <v>0</v>
      </c>
      <c r="BH985" s="210"/>
      <c r="BI985" s="188">
        <f t="shared" si="540"/>
        <v>0</v>
      </c>
      <c r="BJ985" s="189">
        <f t="shared" si="541"/>
        <v>0</v>
      </c>
      <c r="BK985" s="189">
        <f t="shared" si="542"/>
        <v>0</v>
      </c>
      <c r="BL985" s="190">
        <f t="shared" si="543"/>
        <v>0</v>
      </c>
      <c r="BM985" s="210"/>
      <c r="BN985" s="188">
        <f t="shared" si="544"/>
        <v>0</v>
      </c>
      <c r="BO985" s="189">
        <f t="shared" si="545"/>
        <v>0</v>
      </c>
      <c r="BP985" s="189">
        <f t="shared" si="546"/>
        <v>0</v>
      </c>
      <c r="BQ985" s="190">
        <f t="shared" si="547"/>
        <v>0</v>
      </c>
      <c r="BR985" s="210"/>
      <c r="BS985" s="188">
        <f t="shared" si="548"/>
        <v>0</v>
      </c>
      <c r="BT985" s="189">
        <f t="shared" si="549"/>
        <v>0</v>
      </c>
      <c r="BU985" s="189">
        <f t="shared" si="550"/>
        <v>0</v>
      </c>
      <c r="BV985" s="190">
        <f t="shared" si="551"/>
        <v>0</v>
      </c>
      <c r="BW985" s="210"/>
      <c r="BX985" s="188">
        <f t="shared" si="552"/>
        <v>0</v>
      </c>
      <c r="BY985" s="189">
        <f t="shared" si="553"/>
        <v>0</v>
      </c>
      <c r="BZ985" s="189">
        <f t="shared" si="554"/>
        <v>0</v>
      </c>
      <c r="CA985" s="190">
        <f t="shared" si="555"/>
        <v>0</v>
      </c>
      <c r="CB985" s="210"/>
      <c r="CC985" s="188">
        <f t="shared" si="556"/>
        <v>0</v>
      </c>
      <c r="CD985" s="189">
        <f t="shared" si="557"/>
        <v>0</v>
      </c>
      <c r="CE985" s="189">
        <f t="shared" si="558"/>
        <v>0</v>
      </c>
      <c r="CF985" s="190">
        <f t="shared" si="559"/>
        <v>0</v>
      </c>
      <c r="CG985" s="210"/>
      <c r="CH985" s="188">
        <f t="shared" si="560"/>
        <v>0</v>
      </c>
      <c r="CI985" s="189">
        <f t="shared" si="561"/>
        <v>0</v>
      </c>
      <c r="CJ985" s="189">
        <f t="shared" si="562"/>
        <v>0</v>
      </c>
      <c r="CK985" s="190">
        <f t="shared" si="563"/>
        <v>0</v>
      </c>
      <c r="CL985" s="210"/>
      <c r="CM985" s="188">
        <f t="shared" si="564"/>
        <v>0</v>
      </c>
      <c r="CN985" s="189">
        <f t="shared" si="565"/>
        <v>0</v>
      </c>
      <c r="CO985" s="189">
        <f t="shared" si="566"/>
        <v>0</v>
      </c>
      <c r="CP985" s="190">
        <f t="shared" si="567"/>
        <v>0</v>
      </c>
      <c r="CQ985" s="210"/>
      <c r="CR985" s="188">
        <f t="shared" si="568"/>
        <v>0</v>
      </c>
      <c r="CS985" s="189">
        <f t="shared" si="569"/>
        <v>0</v>
      </c>
      <c r="CT985" s="189">
        <f t="shared" si="570"/>
        <v>0</v>
      </c>
      <c r="CU985" s="190">
        <f t="shared" si="571"/>
        <v>0</v>
      </c>
      <c r="CV985" s="210"/>
      <c r="CW985" s="188">
        <f t="shared" si="572"/>
        <v>0</v>
      </c>
      <c r="CX985" s="189">
        <f t="shared" si="573"/>
        <v>0</v>
      </c>
      <c r="CY985" s="189">
        <f t="shared" si="574"/>
        <v>0</v>
      </c>
      <c r="CZ985" s="190">
        <f t="shared" si="575"/>
        <v>0</v>
      </c>
      <c r="DA985" s="210"/>
      <c r="DB985" s="188">
        <f t="shared" si="576"/>
        <v>0</v>
      </c>
      <c r="DC985" s="189">
        <f t="shared" si="577"/>
        <v>0</v>
      </c>
      <c r="DD985" s="189">
        <f t="shared" si="578"/>
        <v>0</v>
      </c>
      <c r="DE985" s="190">
        <f t="shared" si="579"/>
        <v>0</v>
      </c>
      <c r="DF985" s="210"/>
      <c r="DG985" s="188">
        <f t="shared" si="580"/>
        <v>0</v>
      </c>
      <c r="DH985" s="189">
        <f t="shared" si="581"/>
        <v>0</v>
      </c>
      <c r="DI985" s="189">
        <f t="shared" si="582"/>
        <v>0</v>
      </c>
      <c r="DJ985" s="190">
        <f t="shared" si="583"/>
        <v>0</v>
      </c>
      <c r="DK985" s="210"/>
      <c r="DL985" s="188">
        <f t="shared" si="584"/>
        <v>0</v>
      </c>
      <c r="DM985" s="189">
        <f t="shared" si="585"/>
        <v>0</v>
      </c>
      <c r="DN985" s="189">
        <f t="shared" si="586"/>
        <v>0</v>
      </c>
      <c r="DO985" s="190">
        <f t="shared" si="587"/>
        <v>0</v>
      </c>
      <c r="DP985" s="210"/>
      <c r="DQ985" s="188">
        <f t="shared" si="588"/>
        <v>0</v>
      </c>
      <c r="DR985" s="189">
        <f t="shared" si="589"/>
        <v>0</v>
      </c>
      <c r="DS985" s="189">
        <f t="shared" si="590"/>
        <v>0</v>
      </c>
      <c r="DT985" s="190">
        <f t="shared" si="591"/>
        <v>0</v>
      </c>
      <c r="DU985" s="210"/>
      <c r="DV985" s="192">
        <f t="shared" si="592"/>
        <v>0</v>
      </c>
      <c r="DW985" s="215">
        <f t="shared" si="593"/>
        <v>0</v>
      </c>
      <c r="DX985" s="216">
        <f t="shared" si="594"/>
        <v>0</v>
      </c>
      <c r="DY985" s="217">
        <f t="shared" si="595"/>
        <v>0</v>
      </c>
      <c r="EA985" s="192">
        <f t="shared" si="596"/>
        <v>0</v>
      </c>
      <c r="EB985" s="215">
        <f t="shared" si="597"/>
        <v>0</v>
      </c>
      <c r="EC985" s="216">
        <f t="shared" si="598"/>
        <v>0</v>
      </c>
      <c r="ED985" s="217">
        <f t="shared" si="599"/>
        <v>0</v>
      </c>
      <c r="EF985" s="192">
        <f t="shared" si="600"/>
        <v>0</v>
      </c>
      <c r="EG985" s="215">
        <f t="shared" si="601"/>
        <v>0</v>
      </c>
      <c r="EH985" s="216">
        <f t="shared" si="602"/>
        <v>0</v>
      </c>
      <c r="EI985" s="217">
        <f t="shared" si="603"/>
        <v>0</v>
      </c>
      <c r="EK985" s="197">
        <f t="shared" si="604"/>
        <v>0</v>
      </c>
      <c r="EL985" s="19" t="str">
        <f t="shared" si="605"/>
        <v/>
      </c>
      <c r="EM985" s="197">
        <f t="shared" si="606"/>
        <v>0</v>
      </c>
      <c r="EN985"/>
      <c r="EO985" s="197">
        <f t="shared" si="607"/>
        <v>0</v>
      </c>
      <c r="EP985" s="19" t="str">
        <f t="shared" si="608"/>
        <v/>
      </c>
      <c r="EQ985" s="197">
        <f t="shared" si="609"/>
        <v>0</v>
      </c>
      <c r="ES985" s="197">
        <f t="shared" si="610"/>
        <v>0</v>
      </c>
      <c r="ET985" s="19" t="str">
        <f t="shared" si="611"/>
        <v/>
      </c>
      <c r="EU985" s="197">
        <f t="shared" si="612"/>
        <v>0</v>
      </c>
    </row>
    <row r="986" spans="1:151" ht="15" customHeight="1" thickBot="1">
      <c r="A986" s="85"/>
      <c r="B986" s="87"/>
      <c r="C986" s="63" t="s">
        <v>152</v>
      </c>
      <c r="D986" s="354" t="str">
        <f t="shared" si="514"/>
        <v/>
      </c>
      <c r="E986" s="355"/>
      <c r="F986" s="355"/>
      <c r="G986" s="355"/>
      <c r="H986" s="355"/>
      <c r="I986" s="355"/>
      <c r="J986" s="355"/>
      <c r="K986" s="355"/>
      <c r="L986" s="356"/>
      <c r="M986" s="2" t="str">
        <f t="shared" si="515"/>
        <v/>
      </c>
      <c r="N986" s="2" t="str">
        <f t="shared" si="516"/>
        <v/>
      </c>
      <c r="O986" s="2" t="str">
        <f t="shared" si="517"/>
        <v/>
      </c>
      <c r="P986" s="2"/>
      <c r="Q986" s="2"/>
      <c r="R986" s="2"/>
      <c r="S986" s="2"/>
      <c r="T986" s="2"/>
      <c r="U986" s="2"/>
      <c r="V986" s="2"/>
      <c r="W986" s="2"/>
      <c r="X986" s="2"/>
      <c r="Y986" s="2"/>
      <c r="Z986" s="2"/>
      <c r="AA986" s="2"/>
      <c r="AB986" s="2"/>
      <c r="AC986" s="2"/>
      <c r="AD986" s="2"/>
      <c r="AG986" s="197">
        <f t="shared" si="518"/>
        <v>54</v>
      </c>
      <c r="AH986" s="210">
        <f t="shared" si="519"/>
        <v>0</v>
      </c>
      <c r="AJ986" s="188">
        <f t="shared" si="520"/>
        <v>0</v>
      </c>
      <c r="AK986" s="189">
        <f t="shared" si="521"/>
        <v>0</v>
      </c>
      <c r="AL986" s="189">
        <f t="shared" si="522"/>
        <v>0</v>
      </c>
      <c r="AM986" s="190">
        <f t="shared" si="523"/>
        <v>0</v>
      </c>
      <c r="AN986" s="210"/>
      <c r="AO986" s="188">
        <f t="shared" si="524"/>
        <v>0</v>
      </c>
      <c r="AP986" s="189">
        <f t="shared" si="525"/>
        <v>0</v>
      </c>
      <c r="AQ986" s="189">
        <f t="shared" si="526"/>
        <v>0</v>
      </c>
      <c r="AR986" s="190">
        <f t="shared" si="527"/>
        <v>0</v>
      </c>
      <c r="AT986" s="188">
        <f t="shared" si="528"/>
        <v>0</v>
      </c>
      <c r="AU986" s="189">
        <f t="shared" si="529"/>
        <v>0</v>
      </c>
      <c r="AV986" s="189">
        <f t="shared" si="530"/>
        <v>0</v>
      </c>
      <c r="AW986" s="190">
        <f t="shared" si="531"/>
        <v>0</v>
      </c>
      <c r="AY986" s="188">
        <f t="shared" si="532"/>
        <v>0</v>
      </c>
      <c r="AZ986" s="189">
        <f t="shared" si="533"/>
        <v>0</v>
      </c>
      <c r="BA986" s="189">
        <f t="shared" si="534"/>
        <v>0</v>
      </c>
      <c r="BB986" s="190">
        <f t="shared" si="535"/>
        <v>0</v>
      </c>
      <c r="BD986" s="188">
        <f t="shared" si="536"/>
        <v>0</v>
      </c>
      <c r="BE986" s="189">
        <f t="shared" si="537"/>
        <v>0</v>
      </c>
      <c r="BF986" s="189">
        <f t="shared" si="538"/>
        <v>0</v>
      </c>
      <c r="BG986" s="190">
        <f t="shared" si="539"/>
        <v>0</v>
      </c>
      <c r="BH986" s="210"/>
      <c r="BI986" s="188">
        <f t="shared" si="540"/>
        <v>0</v>
      </c>
      <c r="BJ986" s="189">
        <f t="shared" si="541"/>
        <v>0</v>
      </c>
      <c r="BK986" s="189">
        <f t="shared" si="542"/>
        <v>0</v>
      </c>
      <c r="BL986" s="190">
        <f t="shared" si="543"/>
        <v>0</v>
      </c>
      <c r="BM986" s="210"/>
      <c r="BN986" s="188">
        <f t="shared" si="544"/>
        <v>0</v>
      </c>
      <c r="BO986" s="189">
        <f t="shared" si="545"/>
        <v>0</v>
      </c>
      <c r="BP986" s="189">
        <f t="shared" si="546"/>
        <v>0</v>
      </c>
      <c r="BQ986" s="190">
        <f t="shared" si="547"/>
        <v>0</v>
      </c>
      <c r="BR986" s="210"/>
      <c r="BS986" s="188">
        <f t="shared" si="548"/>
        <v>0</v>
      </c>
      <c r="BT986" s="189">
        <f t="shared" si="549"/>
        <v>0</v>
      </c>
      <c r="BU986" s="189">
        <f t="shared" si="550"/>
        <v>0</v>
      </c>
      <c r="BV986" s="190">
        <f t="shared" si="551"/>
        <v>0</v>
      </c>
      <c r="BW986" s="210"/>
      <c r="BX986" s="188">
        <f t="shared" si="552"/>
        <v>0</v>
      </c>
      <c r="BY986" s="189">
        <f t="shared" si="553"/>
        <v>0</v>
      </c>
      <c r="BZ986" s="189">
        <f t="shared" si="554"/>
        <v>0</v>
      </c>
      <c r="CA986" s="190">
        <f t="shared" si="555"/>
        <v>0</v>
      </c>
      <c r="CB986" s="210"/>
      <c r="CC986" s="188">
        <f t="shared" si="556"/>
        <v>0</v>
      </c>
      <c r="CD986" s="189">
        <f t="shared" si="557"/>
        <v>0</v>
      </c>
      <c r="CE986" s="189">
        <f t="shared" si="558"/>
        <v>0</v>
      </c>
      <c r="CF986" s="190">
        <f t="shared" si="559"/>
        <v>0</v>
      </c>
      <c r="CG986" s="210"/>
      <c r="CH986" s="188">
        <f t="shared" si="560"/>
        <v>0</v>
      </c>
      <c r="CI986" s="189">
        <f t="shared" si="561"/>
        <v>0</v>
      </c>
      <c r="CJ986" s="189">
        <f t="shared" si="562"/>
        <v>0</v>
      </c>
      <c r="CK986" s="190">
        <f t="shared" si="563"/>
        <v>0</v>
      </c>
      <c r="CL986" s="210"/>
      <c r="CM986" s="188">
        <f t="shared" si="564"/>
        <v>0</v>
      </c>
      <c r="CN986" s="189">
        <f t="shared" si="565"/>
        <v>0</v>
      </c>
      <c r="CO986" s="189">
        <f t="shared" si="566"/>
        <v>0</v>
      </c>
      <c r="CP986" s="190">
        <f t="shared" si="567"/>
        <v>0</v>
      </c>
      <c r="CQ986" s="210"/>
      <c r="CR986" s="188">
        <f t="shared" si="568"/>
        <v>0</v>
      </c>
      <c r="CS986" s="189">
        <f t="shared" si="569"/>
        <v>0</v>
      </c>
      <c r="CT986" s="189">
        <f t="shared" si="570"/>
        <v>0</v>
      </c>
      <c r="CU986" s="190">
        <f t="shared" si="571"/>
        <v>0</v>
      </c>
      <c r="CV986" s="210"/>
      <c r="CW986" s="188">
        <f t="shared" si="572"/>
        <v>0</v>
      </c>
      <c r="CX986" s="189">
        <f t="shared" si="573"/>
        <v>0</v>
      </c>
      <c r="CY986" s="189">
        <f t="shared" si="574"/>
        <v>0</v>
      </c>
      <c r="CZ986" s="190">
        <f t="shared" si="575"/>
        <v>0</v>
      </c>
      <c r="DA986" s="210"/>
      <c r="DB986" s="188">
        <f t="shared" si="576"/>
        <v>0</v>
      </c>
      <c r="DC986" s="189">
        <f t="shared" si="577"/>
        <v>0</v>
      </c>
      <c r="DD986" s="189">
        <f t="shared" si="578"/>
        <v>0</v>
      </c>
      <c r="DE986" s="190">
        <f t="shared" si="579"/>
        <v>0</v>
      </c>
      <c r="DF986" s="210"/>
      <c r="DG986" s="188">
        <f t="shared" si="580"/>
        <v>0</v>
      </c>
      <c r="DH986" s="189">
        <f t="shared" si="581"/>
        <v>0</v>
      </c>
      <c r="DI986" s="189">
        <f t="shared" si="582"/>
        <v>0</v>
      </c>
      <c r="DJ986" s="190">
        <f t="shared" si="583"/>
        <v>0</v>
      </c>
      <c r="DK986" s="210"/>
      <c r="DL986" s="188">
        <f t="shared" si="584"/>
        <v>0</v>
      </c>
      <c r="DM986" s="189">
        <f t="shared" si="585"/>
        <v>0</v>
      </c>
      <c r="DN986" s="189">
        <f t="shared" si="586"/>
        <v>0</v>
      </c>
      <c r="DO986" s="190">
        <f t="shared" si="587"/>
        <v>0</v>
      </c>
      <c r="DP986" s="210"/>
      <c r="DQ986" s="188">
        <f t="shared" si="588"/>
        <v>0</v>
      </c>
      <c r="DR986" s="189">
        <f t="shared" si="589"/>
        <v>0</v>
      </c>
      <c r="DS986" s="189">
        <f t="shared" si="590"/>
        <v>0</v>
      </c>
      <c r="DT986" s="190">
        <f t="shared" si="591"/>
        <v>0</v>
      </c>
      <c r="DU986" s="210"/>
      <c r="DV986" s="192">
        <f t="shared" si="592"/>
        <v>0</v>
      </c>
      <c r="DW986" s="215">
        <f t="shared" si="593"/>
        <v>0</v>
      </c>
      <c r="DX986" s="216">
        <f t="shared" si="594"/>
        <v>0</v>
      </c>
      <c r="DY986" s="217">
        <f t="shared" si="595"/>
        <v>0</v>
      </c>
      <c r="EA986" s="192">
        <f t="shared" si="596"/>
        <v>0</v>
      </c>
      <c r="EB986" s="215">
        <f t="shared" si="597"/>
        <v>0</v>
      </c>
      <c r="EC986" s="216">
        <f t="shared" si="598"/>
        <v>0</v>
      </c>
      <c r="ED986" s="217">
        <f t="shared" si="599"/>
        <v>0</v>
      </c>
      <c r="EF986" s="192">
        <f t="shared" si="600"/>
        <v>0</v>
      </c>
      <c r="EG986" s="215">
        <f t="shared" si="601"/>
        <v>0</v>
      </c>
      <c r="EH986" s="216">
        <f t="shared" si="602"/>
        <v>0</v>
      </c>
      <c r="EI986" s="217">
        <f t="shared" si="603"/>
        <v>0</v>
      </c>
      <c r="EK986" s="197">
        <f t="shared" si="604"/>
        <v>0</v>
      </c>
      <c r="EL986" s="19" t="str">
        <f t="shared" si="605"/>
        <v/>
      </c>
      <c r="EM986" s="197">
        <f t="shared" si="606"/>
        <v>0</v>
      </c>
      <c r="EN986"/>
      <c r="EO986" s="197">
        <f t="shared" si="607"/>
        <v>0</v>
      </c>
      <c r="EP986" s="19" t="str">
        <f t="shared" si="608"/>
        <v/>
      </c>
      <c r="EQ986" s="197">
        <f t="shared" si="609"/>
        <v>0</v>
      </c>
      <c r="ES986" s="197">
        <f t="shared" si="610"/>
        <v>0</v>
      </c>
      <c r="ET986" s="19" t="str">
        <f t="shared" si="611"/>
        <v/>
      </c>
      <c r="EU986" s="197">
        <f t="shared" si="612"/>
        <v>0</v>
      </c>
    </row>
    <row r="987" spans="1:151" ht="15" customHeight="1" thickBot="1">
      <c r="A987" s="85"/>
      <c r="B987" s="87"/>
      <c r="C987" s="63" t="s">
        <v>153</v>
      </c>
      <c r="D987" s="354" t="str">
        <f t="shared" si="514"/>
        <v/>
      </c>
      <c r="E987" s="355"/>
      <c r="F987" s="355"/>
      <c r="G987" s="355"/>
      <c r="H987" s="355"/>
      <c r="I987" s="355"/>
      <c r="J987" s="355"/>
      <c r="K987" s="355"/>
      <c r="L987" s="356"/>
      <c r="M987" s="2" t="str">
        <f t="shared" si="515"/>
        <v/>
      </c>
      <c r="N987" s="2" t="str">
        <f t="shared" si="516"/>
        <v/>
      </c>
      <c r="O987" s="2" t="str">
        <f t="shared" si="517"/>
        <v/>
      </c>
      <c r="P987" s="2"/>
      <c r="Q987" s="2"/>
      <c r="R987" s="2"/>
      <c r="S987" s="2"/>
      <c r="T987" s="2"/>
      <c r="U987" s="2"/>
      <c r="V987" s="2"/>
      <c r="W987" s="2"/>
      <c r="X987" s="2"/>
      <c r="Y987" s="2"/>
      <c r="Z987" s="2"/>
      <c r="AA987" s="2"/>
      <c r="AB987" s="2"/>
      <c r="AC987" s="2"/>
      <c r="AD987" s="2"/>
      <c r="AG987" s="197">
        <f t="shared" si="518"/>
        <v>54</v>
      </c>
      <c r="AH987" s="210">
        <f t="shared" si="519"/>
        <v>0</v>
      </c>
      <c r="AJ987" s="188">
        <f t="shared" si="520"/>
        <v>0</v>
      </c>
      <c r="AK987" s="189">
        <f t="shared" si="521"/>
        <v>0</v>
      </c>
      <c r="AL987" s="189">
        <f t="shared" si="522"/>
        <v>0</v>
      </c>
      <c r="AM987" s="190">
        <f t="shared" si="523"/>
        <v>0</v>
      </c>
      <c r="AN987" s="210"/>
      <c r="AO987" s="188">
        <f t="shared" si="524"/>
        <v>0</v>
      </c>
      <c r="AP987" s="189">
        <f t="shared" si="525"/>
        <v>0</v>
      </c>
      <c r="AQ987" s="189">
        <f t="shared" si="526"/>
        <v>0</v>
      </c>
      <c r="AR987" s="190">
        <f t="shared" si="527"/>
        <v>0</v>
      </c>
      <c r="AT987" s="188">
        <f t="shared" si="528"/>
        <v>0</v>
      </c>
      <c r="AU987" s="189">
        <f t="shared" si="529"/>
        <v>0</v>
      </c>
      <c r="AV987" s="189">
        <f t="shared" si="530"/>
        <v>0</v>
      </c>
      <c r="AW987" s="190">
        <f t="shared" si="531"/>
        <v>0</v>
      </c>
      <c r="AY987" s="188">
        <f t="shared" si="532"/>
        <v>0</v>
      </c>
      <c r="AZ987" s="189">
        <f t="shared" si="533"/>
        <v>0</v>
      </c>
      <c r="BA987" s="189">
        <f t="shared" si="534"/>
        <v>0</v>
      </c>
      <c r="BB987" s="190">
        <f t="shared" si="535"/>
        <v>0</v>
      </c>
      <c r="BD987" s="188">
        <f t="shared" si="536"/>
        <v>0</v>
      </c>
      <c r="BE987" s="189">
        <f t="shared" si="537"/>
        <v>0</v>
      </c>
      <c r="BF987" s="189">
        <f t="shared" si="538"/>
        <v>0</v>
      </c>
      <c r="BG987" s="190">
        <f t="shared" si="539"/>
        <v>0</v>
      </c>
      <c r="BH987" s="210"/>
      <c r="BI987" s="188">
        <f t="shared" si="540"/>
        <v>0</v>
      </c>
      <c r="BJ987" s="189">
        <f t="shared" si="541"/>
        <v>0</v>
      </c>
      <c r="BK987" s="189">
        <f t="shared" si="542"/>
        <v>0</v>
      </c>
      <c r="BL987" s="190">
        <f t="shared" si="543"/>
        <v>0</v>
      </c>
      <c r="BM987" s="210"/>
      <c r="BN987" s="188">
        <f t="shared" si="544"/>
        <v>0</v>
      </c>
      <c r="BO987" s="189">
        <f t="shared" si="545"/>
        <v>0</v>
      </c>
      <c r="BP987" s="189">
        <f t="shared" si="546"/>
        <v>0</v>
      </c>
      <c r="BQ987" s="190">
        <f t="shared" si="547"/>
        <v>0</v>
      </c>
      <c r="BR987" s="210"/>
      <c r="BS987" s="188">
        <f t="shared" si="548"/>
        <v>0</v>
      </c>
      <c r="BT987" s="189">
        <f t="shared" si="549"/>
        <v>0</v>
      </c>
      <c r="BU987" s="189">
        <f t="shared" si="550"/>
        <v>0</v>
      </c>
      <c r="BV987" s="190">
        <f t="shared" si="551"/>
        <v>0</v>
      </c>
      <c r="BW987" s="210"/>
      <c r="BX987" s="188">
        <f t="shared" si="552"/>
        <v>0</v>
      </c>
      <c r="BY987" s="189">
        <f t="shared" si="553"/>
        <v>0</v>
      </c>
      <c r="BZ987" s="189">
        <f t="shared" si="554"/>
        <v>0</v>
      </c>
      <c r="CA987" s="190">
        <f t="shared" si="555"/>
        <v>0</v>
      </c>
      <c r="CB987" s="210"/>
      <c r="CC987" s="188">
        <f t="shared" si="556"/>
        <v>0</v>
      </c>
      <c r="CD987" s="189">
        <f t="shared" si="557"/>
        <v>0</v>
      </c>
      <c r="CE987" s="189">
        <f t="shared" si="558"/>
        <v>0</v>
      </c>
      <c r="CF987" s="190">
        <f t="shared" si="559"/>
        <v>0</v>
      </c>
      <c r="CG987" s="210"/>
      <c r="CH987" s="188">
        <f t="shared" si="560"/>
        <v>0</v>
      </c>
      <c r="CI987" s="189">
        <f t="shared" si="561"/>
        <v>0</v>
      </c>
      <c r="CJ987" s="189">
        <f t="shared" si="562"/>
        <v>0</v>
      </c>
      <c r="CK987" s="190">
        <f t="shared" si="563"/>
        <v>0</v>
      </c>
      <c r="CL987" s="210"/>
      <c r="CM987" s="188">
        <f t="shared" si="564"/>
        <v>0</v>
      </c>
      <c r="CN987" s="189">
        <f t="shared" si="565"/>
        <v>0</v>
      </c>
      <c r="CO987" s="189">
        <f t="shared" si="566"/>
        <v>0</v>
      </c>
      <c r="CP987" s="190">
        <f t="shared" si="567"/>
        <v>0</v>
      </c>
      <c r="CQ987" s="210"/>
      <c r="CR987" s="188">
        <f t="shared" si="568"/>
        <v>0</v>
      </c>
      <c r="CS987" s="189">
        <f t="shared" si="569"/>
        <v>0</v>
      </c>
      <c r="CT987" s="189">
        <f t="shared" si="570"/>
        <v>0</v>
      </c>
      <c r="CU987" s="190">
        <f t="shared" si="571"/>
        <v>0</v>
      </c>
      <c r="CV987" s="210"/>
      <c r="CW987" s="188">
        <f t="shared" si="572"/>
        <v>0</v>
      </c>
      <c r="CX987" s="189">
        <f t="shared" si="573"/>
        <v>0</v>
      </c>
      <c r="CY987" s="189">
        <f t="shared" si="574"/>
        <v>0</v>
      </c>
      <c r="CZ987" s="190">
        <f t="shared" si="575"/>
        <v>0</v>
      </c>
      <c r="DA987" s="210"/>
      <c r="DB987" s="188">
        <f t="shared" si="576"/>
        <v>0</v>
      </c>
      <c r="DC987" s="189">
        <f t="shared" si="577"/>
        <v>0</v>
      </c>
      <c r="DD987" s="189">
        <f t="shared" si="578"/>
        <v>0</v>
      </c>
      <c r="DE987" s="190">
        <f t="shared" si="579"/>
        <v>0</v>
      </c>
      <c r="DF987" s="210"/>
      <c r="DG987" s="188">
        <f t="shared" si="580"/>
        <v>0</v>
      </c>
      <c r="DH987" s="189">
        <f t="shared" si="581"/>
        <v>0</v>
      </c>
      <c r="DI987" s="189">
        <f t="shared" si="582"/>
        <v>0</v>
      </c>
      <c r="DJ987" s="190">
        <f t="shared" si="583"/>
        <v>0</v>
      </c>
      <c r="DK987" s="210"/>
      <c r="DL987" s="188">
        <f t="shared" si="584"/>
        <v>0</v>
      </c>
      <c r="DM987" s="189">
        <f t="shared" si="585"/>
        <v>0</v>
      </c>
      <c r="DN987" s="189">
        <f t="shared" si="586"/>
        <v>0</v>
      </c>
      <c r="DO987" s="190">
        <f t="shared" si="587"/>
        <v>0</v>
      </c>
      <c r="DP987" s="210"/>
      <c r="DQ987" s="188">
        <f t="shared" si="588"/>
        <v>0</v>
      </c>
      <c r="DR987" s="189">
        <f t="shared" si="589"/>
        <v>0</v>
      </c>
      <c r="DS987" s="189">
        <f t="shared" si="590"/>
        <v>0</v>
      </c>
      <c r="DT987" s="190">
        <f t="shared" si="591"/>
        <v>0</v>
      </c>
      <c r="DU987" s="210"/>
      <c r="DV987" s="192">
        <f t="shared" si="592"/>
        <v>0</v>
      </c>
      <c r="DW987" s="215">
        <f t="shared" si="593"/>
        <v>0</v>
      </c>
      <c r="DX987" s="216">
        <f t="shared" si="594"/>
        <v>0</v>
      </c>
      <c r="DY987" s="217">
        <f t="shared" si="595"/>
        <v>0</v>
      </c>
      <c r="EA987" s="192">
        <f t="shared" si="596"/>
        <v>0</v>
      </c>
      <c r="EB987" s="215">
        <f t="shared" si="597"/>
        <v>0</v>
      </c>
      <c r="EC987" s="216">
        <f t="shared" si="598"/>
        <v>0</v>
      </c>
      <c r="ED987" s="217">
        <f t="shared" si="599"/>
        <v>0</v>
      </c>
      <c r="EF987" s="192">
        <f t="shared" si="600"/>
        <v>0</v>
      </c>
      <c r="EG987" s="215">
        <f t="shared" si="601"/>
        <v>0</v>
      </c>
      <c r="EH987" s="216">
        <f t="shared" si="602"/>
        <v>0</v>
      </c>
      <c r="EI987" s="217">
        <f t="shared" si="603"/>
        <v>0</v>
      </c>
      <c r="EK987" s="197">
        <f t="shared" si="604"/>
        <v>0</v>
      </c>
      <c r="EL987" s="19" t="str">
        <f t="shared" si="605"/>
        <v/>
      </c>
      <c r="EM987" s="197">
        <f t="shared" si="606"/>
        <v>0</v>
      </c>
      <c r="EN987"/>
      <c r="EO987" s="197">
        <f t="shared" si="607"/>
        <v>0</v>
      </c>
      <c r="EP987" s="19" t="str">
        <f t="shared" si="608"/>
        <v/>
      </c>
      <c r="EQ987" s="197">
        <f t="shared" si="609"/>
        <v>0</v>
      </c>
      <c r="ES987" s="197">
        <f t="shared" si="610"/>
        <v>0</v>
      </c>
      <c r="ET987" s="19" t="str">
        <f t="shared" si="611"/>
        <v/>
      </c>
      <c r="EU987" s="197">
        <f t="shared" si="612"/>
        <v>0</v>
      </c>
    </row>
    <row r="988" spans="1:151" ht="15" customHeight="1" thickBot="1">
      <c r="A988" s="85"/>
      <c r="B988" s="87"/>
      <c r="C988" s="63" t="s">
        <v>154</v>
      </c>
      <c r="D988" s="354" t="str">
        <f t="shared" si="514"/>
        <v/>
      </c>
      <c r="E988" s="355"/>
      <c r="F988" s="355"/>
      <c r="G988" s="355"/>
      <c r="H988" s="355"/>
      <c r="I988" s="355"/>
      <c r="J988" s="355"/>
      <c r="K988" s="355"/>
      <c r="L988" s="356"/>
      <c r="M988" s="2" t="str">
        <f t="shared" si="515"/>
        <v/>
      </c>
      <c r="N988" s="2" t="str">
        <f t="shared" si="516"/>
        <v/>
      </c>
      <c r="O988" s="2" t="str">
        <f t="shared" si="517"/>
        <v/>
      </c>
      <c r="P988" s="2"/>
      <c r="Q988" s="2"/>
      <c r="R988" s="2"/>
      <c r="S988" s="2"/>
      <c r="T988" s="2"/>
      <c r="U988" s="2"/>
      <c r="V988" s="2"/>
      <c r="W988" s="2"/>
      <c r="X988" s="2"/>
      <c r="Y988" s="2"/>
      <c r="Z988" s="2"/>
      <c r="AA988" s="2"/>
      <c r="AB988" s="2"/>
      <c r="AC988" s="2"/>
      <c r="AD988" s="2"/>
      <c r="AG988" s="197">
        <f t="shared" si="518"/>
        <v>54</v>
      </c>
      <c r="AH988" s="210">
        <f t="shared" si="519"/>
        <v>0</v>
      </c>
      <c r="AJ988" s="188">
        <f t="shared" si="520"/>
        <v>0</v>
      </c>
      <c r="AK988" s="189">
        <f t="shared" si="521"/>
        <v>0</v>
      </c>
      <c r="AL988" s="189">
        <f t="shared" si="522"/>
        <v>0</v>
      </c>
      <c r="AM988" s="190">
        <f t="shared" si="523"/>
        <v>0</v>
      </c>
      <c r="AN988" s="210"/>
      <c r="AO988" s="188">
        <f t="shared" si="524"/>
        <v>0</v>
      </c>
      <c r="AP988" s="189">
        <f t="shared" si="525"/>
        <v>0</v>
      </c>
      <c r="AQ988" s="189">
        <f t="shared" si="526"/>
        <v>0</v>
      </c>
      <c r="AR988" s="190">
        <f t="shared" si="527"/>
        <v>0</v>
      </c>
      <c r="AT988" s="188">
        <f t="shared" si="528"/>
        <v>0</v>
      </c>
      <c r="AU988" s="189">
        <f t="shared" si="529"/>
        <v>0</v>
      </c>
      <c r="AV988" s="189">
        <f t="shared" si="530"/>
        <v>0</v>
      </c>
      <c r="AW988" s="190">
        <f t="shared" si="531"/>
        <v>0</v>
      </c>
      <c r="AY988" s="188">
        <f t="shared" si="532"/>
        <v>0</v>
      </c>
      <c r="AZ988" s="189">
        <f t="shared" si="533"/>
        <v>0</v>
      </c>
      <c r="BA988" s="189">
        <f t="shared" si="534"/>
        <v>0</v>
      </c>
      <c r="BB988" s="190">
        <f t="shared" si="535"/>
        <v>0</v>
      </c>
      <c r="BD988" s="188">
        <f t="shared" si="536"/>
        <v>0</v>
      </c>
      <c r="BE988" s="189">
        <f t="shared" si="537"/>
        <v>0</v>
      </c>
      <c r="BF988" s="189">
        <f t="shared" si="538"/>
        <v>0</v>
      </c>
      <c r="BG988" s="190">
        <f t="shared" si="539"/>
        <v>0</v>
      </c>
      <c r="BH988" s="210"/>
      <c r="BI988" s="188">
        <f t="shared" si="540"/>
        <v>0</v>
      </c>
      <c r="BJ988" s="189">
        <f t="shared" si="541"/>
        <v>0</v>
      </c>
      <c r="BK988" s="189">
        <f t="shared" si="542"/>
        <v>0</v>
      </c>
      <c r="BL988" s="190">
        <f t="shared" si="543"/>
        <v>0</v>
      </c>
      <c r="BM988" s="210"/>
      <c r="BN988" s="188">
        <f t="shared" si="544"/>
        <v>0</v>
      </c>
      <c r="BO988" s="189">
        <f t="shared" si="545"/>
        <v>0</v>
      </c>
      <c r="BP988" s="189">
        <f t="shared" si="546"/>
        <v>0</v>
      </c>
      <c r="BQ988" s="190">
        <f t="shared" si="547"/>
        <v>0</v>
      </c>
      <c r="BR988" s="210"/>
      <c r="BS988" s="188">
        <f t="shared" si="548"/>
        <v>0</v>
      </c>
      <c r="BT988" s="189">
        <f t="shared" si="549"/>
        <v>0</v>
      </c>
      <c r="BU988" s="189">
        <f t="shared" si="550"/>
        <v>0</v>
      </c>
      <c r="BV988" s="190">
        <f t="shared" si="551"/>
        <v>0</v>
      </c>
      <c r="BW988" s="210"/>
      <c r="BX988" s="188">
        <f t="shared" si="552"/>
        <v>0</v>
      </c>
      <c r="BY988" s="189">
        <f t="shared" si="553"/>
        <v>0</v>
      </c>
      <c r="BZ988" s="189">
        <f t="shared" si="554"/>
        <v>0</v>
      </c>
      <c r="CA988" s="190">
        <f t="shared" si="555"/>
        <v>0</v>
      </c>
      <c r="CB988" s="210"/>
      <c r="CC988" s="188">
        <f t="shared" si="556"/>
        <v>0</v>
      </c>
      <c r="CD988" s="189">
        <f t="shared" si="557"/>
        <v>0</v>
      </c>
      <c r="CE988" s="189">
        <f t="shared" si="558"/>
        <v>0</v>
      </c>
      <c r="CF988" s="190">
        <f t="shared" si="559"/>
        <v>0</v>
      </c>
      <c r="CG988" s="210"/>
      <c r="CH988" s="188">
        <f t="shared" si="560"/>
        <v>0</v>
      </c>
      <c r="CI988" s="189">
        <f t="shared" si="561"/>
        <v>0</v>
      </c>
      <c r="CJ988" s="189">
        <f t="shared" si="562"/>
        <v>0</v>
      </c>
      <c r="CK988" s="190">
        <f t="shared" si="563"/>
        <v>0</v>
      </c>
      <c r="CL988" s="210"/>
      <c r="CM988" s="188">
        <f t="shared" si="564"/>
        <v>0</v>
      </c>
      <c r="CN988" s="189">
        <f t="shared" si="565"/>
        <v>0</v>
      </c>
      <c r="CO988" s="189">
        <f t="shared" si="566"/>
        <v>0</v>
      </c>
      <c r="CP988" s="190">
        <f t="shared" si="567"/>
        <v>0</v>
      </c>
      <c r="CQ988" s="210"/>
      <c r="CR988" s="188">
        <f t="shared" si="568"/>
        <v>0</v>
      </c>
      <c r="CS988" s="189">
        <f t="shared" si="569"/>
        <v>0</v>
      </c>
      <c r="CT988" s="189">
        <f t="shared" si="570"/>
        <v>0</v>
      </c>
      <c r="CU988" s="190">
        <f t="shared" si="571"/>
        <v>0</v>
      </c>
      <c r="CV988" s="210"/>
      <c r="CW988" s="188">
        <f t="shared" si="572"/>
        <v>0</v>
      </c>
      <c r="CX988" s="189">
        <f t="shared" si="573"/>
        <v>0</v>
      </c>
      <c r="CY988" s="189">
        <f t="shared" si="574"/>
        <v>0</v>
      </c>
      <c r="CZ988" s="190">
        <f t="shared" si="575"/>
        <v>0</v>
      </c>
      <c r="DA988" s="210"/>
      <c r="DB988" s="188">
        <f t="shared" si="576"/>
        <v>0</v>
      </c>
      <c r="DC988" s="189">
        <f t="shared" si="577"/>
        <v>0</v>
      </c>
      <c r="DD988" s="189">
        <f t="shared" si="578"/>
        <v>0</v>
      </c>
      <c r="DE988" s="190">
        <f t="shared" si="579"/>
        <v>0</v>
      </c>
      <c r="DF988" s="210"/>
      <c r="DG988" s="188">
        <f t="shared" si="580"/>
        <v>0</v>
      </c>
      <c r="DH988" s="189">
        <f t="shared" si="581"/>
        <v>0</v>
      </c>
      <c r="DI988" s="189">
        <f t="shared" si="582"/>
        <v>0</v>
      </c>
      <c r="DJ988" s="190">
        <f t="shared" si="583"/>
        <v>0</v>
      </c>
      <c r="DK988" s="210"/>
      <c r="DL988" s="188">
        <f t="shared" si="584"/>
        <v>0</v>
      </c>
      <c r="DM988" s="189">
        <f t="shared" si="585"/>
        <v>0</v>
      </c>
      <c r="DN988" s="189">
        <f t="shared" si="586"/>
        <v>0</v>
      </c>
      <c r="DO988" s="190">
        <f t="shared" si="587"/>
        <v>0</v>
      </c>
      <c r="DP988" s="210"/>
      <c r="DQ988" s="188">
        <f t="shared" si="588"/>
        <v>0</v>
      </c>
      <c r="DR988" s="189">
        <f t="shared" si="589"/>
        <v>0</v>
      </c>
      <c r="DS988" s="189">
        <f t="shared" si="590"/>
        <v>0</v>
      </c>
      <c r="DT988" s="190">
        <f t="shared" si="591"/>
        <v>0</v>
      </c>
      <c r="DU988" s="210"/>
      <c r="DV988" s="192">
        <f t="shared" si="592"/>
        <v>0</v>
      </c>
      <c r="DW988" s="215">
        <f t="shared" si="593"/>
        <v>0</v>
      </c>
      <c r="DX988" s="216">
        <f t="shared" si="594"/>
        <v>0</v>
      </c>
      <c r="DY988" s="217">
        <f t="shared" si="595"/>
        <v>0</v>
      </c>
      <c r="EA988" s="192">
        <f t="shared" si="596"/>
        <v>0</v>
      </c>
      <c r="EB988" s="215">
        <f t="shared" si="597"/>
        <v>0</v>
      </c>
      <c r="EC988" s="216">
        <f t="shared" si="598"/>
        <v>0</v>
      </c>
      <c r="ED988" s="217">
        <f t="shared" si="599"/>
        <v>0</v>
      </c>
      <c r="EF988" s="192">
        <f t="shared" si="600"/>
        <v>0</v>
      </c>
      <c r="EG988" s="215">
        <f t="shared" si="601"/>
        <v>0</v>
      </c>
      <c r="EH988" s="216">
        <f t="shared" si="602"/>
        <v>0</v>
      </c>
      <c r="EI988" s="217">
        <f t="shared" si="603"/>
        <v>0</v>
      </c>
      <c r="EK988" s="197">
        <f t="shared" si="604"/>
        <v>0</v>
      </c>
      <c r="EL988" s="19" t="str">
        <f t="shared" si="605"/>
        <v/>
      </c>
      <c r="EM988" s="197">
        <f t="shared" si="606"/>
        <v>0</v>
      </c>
      <c r="EN988"/>
      <c r="EO988" s="197">
        <f t="shared" si="607"/>
        <v>0</v>
      </c>
      <c r="EP988" s="19" t="str">
        <f t="shared" si="608"/>
        <v/>
      </c>
      <c r="EQ988" s="197">
        <f t="shared" si="609"/>
        <v>0</v>
      </c>
      <c r="ES988" s="197">
        <f t="shared" si="610"/>
        <v>0</v>
      </c>
      <c r="ET988" s="19" t="str">
        <f t="shared" si="611"/>
        <v/>
      </c>
      <c r="EU988" s="197">
        <f t="shared" si="612"/>
        <v>0</v>
      </c>
    </row>
    <row r="989" spans="1:151" ht="15" customHeight="1" thickBot="1">
      <c r="A989" s="85"/>
      <c r="B989" s="87"/>
      <c r="C989" s="63" t="s">
        <v>155</v>
      </c>
      <c r="D989" s="354" t="str">
        <f t="shared" si="514"/>
        <v/>
      </c>
      <c r="E989" s="355"/>
      <c r="F989" s="355"/>
      <c r="G989" s="355"/>
      <c r="H989" s="355"/>
      <c r="I989" s="355"/>
      <c r="J989" s="355"/>
      <c r="K989" s="355"/>
      <c r="L989" s="356"/>
      <c r="M989" s="2" t="str">
        <f t="shared" si="515"/>
        <v/>
      </c>
      <c r="N989" s="2" t="str">
        <f t="shared" si="516"/>
        <v/>
      </c>
      <c r="O989" s="2" t="str">
        <f t="shared" si="517"/>
        <v/>
      </c>
      <c r="P989" s="2"/>
      <c r="Q989" s="2"/>
      <c r="R989" s="2"/>
      <c r="S989" s="2"/>
      <c r="T989" s="2"/>
      <c r="U989" s="2"/>
      <c r="V989" s="2"/>
      <c r="W989" s="2"/>
      <c r="X989" s="2"/>
      <c r="Y989" s="2"/>
      <c r="Z989" s="2"/>
      <c r="AA989" s="2"/>
      <c r="AB989" s="2"/>
      <c r="AC989" s="2"/>
      <c r="AD989" s="2"/>
      <c r="AG989" s="197">
        <f t="shared" si="518"/>
        <v>54</v>
      </c>
      <c r="AH989" s="210">
        <f t="shared" si="519"/>
        <v>0</v>
      </c>
      <c r="AJ989" s="188">
        <f t="shared" si="520"/>
        <v>0</v>
      </c>
      <c r="AK989" s="189">
        <f t="shared" si="521"/>
        <v>0</v>
      </c>
      <c r="AL989" s="189">
        <f t="shared" si="522"/>
        <v>0</v>
      </c>
      <c r="AM989" s="190">
        <f t="shared" si="523"/>
        <v>0</v>
      </c>
      <c r="AN989" s="210"/>
      <c r="AO989" s="188">
        <f t="shared" si="524"/>
        <v>0</v>
      </c>
      <c r="AP989" s="189">
        <f t="shared" si="525"/>
        <v>0</v>
      </c>
      <c r="AQ989" s="189">
        <f t="shared" si="526"/>
        <v>0</v>
      </c>
      <c r="AR989" s="190">
        <f t="shared" si="527"/>
        <v>0</v>
      </c>
      <c r="AT989" s="188">
        <f t="shared" si="528"/>
        <v>0</v>
      </c>
      <c r="AU989" s="189">
        <f t="shared" si="529"/>
        <v>0</v>
      </c>
      <c r="AV989" s="189">
        <f t="shared" si="530"/>
        <v>0</v>
      </c>
      <c r="AW989" s="190">
        <f t="shared" si="531"/>
        <v>0</v>
      </c>
      <c r="AY989" s="188">
        <f t="shared" si="532"/>
        <v>0</v>
      </c>
      <c r="AZ989" s="189">
        <f t="shared" si="533"/>
        <v>0</v>
      </c>
      <c r="BA989" s="189">
        <f t="shared" si="534"/>
        <v>0</v>
      </c>
      <c r="BB989" s="190">
        <f t="shared" si="535"/>
        <v>0</v>
      </c>
      <c r="BD989" s="188">
        <f t="shared" si="536"/>
        <v>0</v>
      </c>
      <c r="BE989" s="189">
        <f t="shared" si="537"/>
        <v>0</v>
      </c>
      <c r="BF989" s="189">
        <f t="shared" si="538"/>
        <v>0</v>
      </c>
      <c r="BG989" s="190">
        <f t="shared" si="539"/>
        <v>0</v>
      </c>
      <c r="BH989" s="210"/>
      <c r="BI989" s="188">
        <f t="shared" si="540"/>
        <v>0</v>
      </c>
      <c r="BJ989" s="189">
        <f t="shared" si="541"/>
        <v>0</v>
      </c>
      <c r="BK989" s="189">
        <f t="shared" si="542"/>
        <v>0</v>
      </c>
      <c r="BL989" s="190">
        <f t="shared" si="543"/>
        <v>0</v>
      </c>
      <c r="BM989" s="210"/>
      <c r="BN989" s="188">
        <f t="shared" si="544"/>
        <v>0</v>
      </c>
      <c r="BO989" s="189">
        <f t="shared" si="545"/>
        <v>0</v>
      </c>
      <c r="BP989" s="189">
        <f t="shared" si="546"/>
        <v>0</v>
      </c>
      <c r="BQ989" s="190">
        <f t="shared" si="547"/>
        <v>0</v>
      </c>
      <c r="BR989" s="210"/>
      <c r="BS989" s="188">
        <f t="shared" si="548"/>
        <v>0</v>
      </c>
      <c r="BT989" s="189">
        <f t="shared" si="549"/>
        <v>0</v>
      </c>
      <c r="BU989" s="189">
        <f t="shared" si="550"/>
        <v>0</v>
      </c>
      <c r="BV989" s="190">
        <f t="shared" si="551"/>
        <v>0</v>
      </c>
      <c r="BW989" s="210"/>
      <c r="BX989" s="188">
        <f t="shared" si="552"/>
        <v>0</v>
      </c>
      <c r="BY989" s="189">
        <f t="shared" si="553"/>
        <v>0</v>
      </c>
      <c r="BZ989" s="189">
        <f t="shared" si="554"/>
        <v>0</v>
      </c>
      <c r="CA989" s="190">
        <f t="shared" si="555"/>
        <v>0</v>
      </c>
      <c r="CB989" s="210"/>
      <c r="CC989" s="188">
        <f t="shared" si="556"/>
        <v>0</v>
      </c>
      <c r="CD989" s="189">
        <f t="shared" si="557"/>
        <v>0</v>
      </c>
      <c r="CE989" s="189">
        <f t="shared" si="558"/>
        <v>0</v>
      </c>
      <c r="CF989" s="190">
        <f t="shared" si="559"/>
        <v>0</v>
      </c>
      <c r="CG989" s="210"/>
      <c r="CH989" s="188">
        <f t="shared" si="560"/>
        <v>0</v>
      </c>
      <c r="CI989" s="189">
        <f t="shared" si="561"/>
        <v>0</v>
      </c>
      <c r="CJ989" s="189">
        <f t="shared" si="562"/>
        <v>0</v>
      </c>
      <c r="CK989" s="190">
        <f t="shared" si="563"/>
        <v>0</v>
      </c>
      <c r="CL989" s="210"/>
      <c r="CM989" s="188">
        <f t="shared" si="564"/>
        <v>0</v>
      </c>
      <c r="CN989" s="189">
        <f t="shared" si="565"/>
        <v>0</v>
      </c>
      <c r="CO989" s="189">
        <f t="shared" si="566"/>
        <v>0</v>
      </c>
      <c r="CP989" s="190">
        <f t="shared" si="567"/>
        <v>0</v>
      </c>
      <c r="CQ989" s="210"/>
      <c r="CR989" s="188">
        <f t="shared" si="568"/>
        <v>0</v>
      </c>
      <c r="CS989" s="189">
        <f t="shared" si="569"/>
        <v>0</v>
      </c>
      <c r="CT989" s="189">
        <f t="shared" si="570"/>
        <v>0</v>
      </c>
      <c r="CU989" s="190">
        <f t="shared" si="571"/>
        <v>0</v>
      </c>
      <c r="CV989" s="210"/>
      <c r="CW989" s="188">
        <f t="shared" si="572"/>
        <v>0</v>
      </c>
      <c r="CX989" s="189">
        <f t="shared" si="573"/>
        <v>0</v>
      </c>
      <c r="CY989" s="189">
        <f t="shared" si="574"/>
        <v>0</v>
      </c>
      <c r="CZ989" s="190">
        <f t="shared" si="575"/>
        <v>0</v>
      </c>
      <c r="DA989" s="210"/>
      <c r="DB989" s="188">
        <f t="shared" si="576"/>
        <v>0</v>
      </c>
      <c r="DC989" s="189">
        <f t="shared" si="577"/>
        <v>0</v>
      </c>
      <c r="DD989" s="189">
        <f t="shared" si="578"/>
        <v>0</v>
      </c>
      <c r="DE989" s="190">
        <f t="shared" si="579"/>
        <v>0</v>
      </c>
      <c r="DF989" s="210"/>
      <c r="DG989" s="188">
        <f t="shared" si="580"/>
        <v>0</v>
      </c>
      <c r="DH989" s="189">
        <f t="shared" si="581"/>
        <v>0</v>
      </c>
      <c r="DI989" s="189">
        <f t="shared" si="582"/>
        <v>0</v>
      </c>
      <c r="DJ989" s="190">
        <f t="shared" si="583"/>
        <v>0</v>
      </c>
      <c r="DK989" s="210"/>
      <c r="DL989" s="188">
        <f t="shared" si="584"/>
        <v>0</v>
      </c>
      <c r="DM989" s="189">
        <f t="shared" si="585"/>
        <v>0</v>
      </c>
      <c r="DN989" s="189">
        <f t="shared" si="586"/>
        <v>0</v>
      </c>
      <c r="DO989" s="190">
        <f t="shared" si="587"/>
        <v>0</v>
      </c>
      <c r="DP989" s="210"/>
      <c r="DQ989" s="188">
        <f t="shared" si="588"/>
        <v>0</v>
      </c>
      <c r="DR989" s="189">
        <f t="shared" si="589"/>
        <v>0</v>
      </c>
      <c r="DS989" s="189">
        <f t="shared" si="590"/>
        <v>0</v>
      </c>
      <c r="DT989" s="190">
        <f t="shared" si="591"/>
        <v>0</v>
      </c>
      <c r="DU989" s="210"/>
      <c r="DV989" s="192">
        <f t="shared" si="592"/>
        <v>0</v>
      </c>
      <c r="DW989" s="215">
        <f t="shared" si="593"/>
        <v>0</v>
      </c>
      <c r="DX989" s="216">
        <f t="shared" si="594"/>
        <v>0</v>
      </c>
      <c r="DY989" s="217">
        <f t="shared" si="595"/>
        <v>0</v>
      </c>
      <c r="EA989" s="192">
        <f t="shared" si="596"/>
        <v>0</v>
      </c>
      <c r="EB989" s="215">
        <f t="shared" si="597"/>
        <v>0</v>
      </c>
      <c r="EC989" s="216">
        <f t="shared" si="598"/>
        <v>0</v>
      </c>
      <c r="ED989" s="217">
        <f t="shared" si="599"/>
        <v>0</v>
      </c>
      <c r="EF989" s="192">
        <f t="shared" si="600"/>
        <v>0</v>
      </c>
      <c r="EG989" s="215">
        <f t="shared" si="601"/>
        <v>0</v>
      </c>
      <c r="EH989" s="216">
        <f t="shared" si="602"/>
        <v>0</v>
      </c>
      <c r="EI989" s="217">
        <f t="shared" si="603"/>
        <v>0</v>
      </c>
      <c r="EK989" s="197">
        <f t="shared" si="604"/>
        <v>0</v>
      </c>
      <c r="EL989" s="19" t="str">
        <f t="shared" si="605"/>
        <v/>
      </c>
      <c r="EM989" s="197">
        <f t="shared" si="606"/>
        <v>0</v>
      </c>
      <c r="EN989"/>
      <c r="EO989" s="197">
        <f t="shared" si="607"/>
        <v>0</v>
      </c>
      <c r="EP989" s="19" t="str">
        <f t="shared" si="608"/>
        <v/>
      </c>
      <c r="EQ989" s="197">
        <f t="shared" si="609"/>
        <v>0</v>
      </c>
      <c r="ES989" s="197">
        <f t="shared" si="610"/>
        <v>0</v>
      </c>
      <c r="ET989" s="19" t="str">
        <f t="shared" si="611"/>
        <v/>
      </c>
      <c r="EU989" s="197">
        <f t="shared" si="612"/>
        <v>0</v>
      </c>
    </row>
    <row r="990" spans="1:151" ht="15" customHeight="1" thickBot="1">
      <c r="A990" s="85"/>
      <c r="B990" s="87"/>
      <c r="C990" s="63" t="s">
        <v>156</v>
      </c>
      <c r="D990" s="354" t="str">
        <f t="shared" si="514"/>
        <v/>
      </c>
      <c r="E990" s="355"/>
      <c r="F990" s="355"/>
      <c r="G990" s="355"/>
      <c r="H990" s="355"/>
      <c r="I990" s="355"/>
      <c r="J990" s="355"/>
      <c r="K990" s="355"/>
      <c r="L990" s="356"/>
      <c r="M990" s="2" t="str">
        <f t="shared" si="515"/>
        <v/>
      </c>
      <c r="N990" s="2" t="str">
        <f t="shared" si="516"/>
        <v/>
      </c>
      <c r="O990" s="2" t="str">
        <f t="shared" si="517"/>
        <v/>
      </c>
      <c r="P990" s="2"/>
      <c r="Q990" s="2"/>
      <c r="R990" s="2"/>
      <c r="S990" s="2"/>
      <c r="T990" s="2"/>
      <c r="U990" s="2"/>
      <c r="V990" s="2"/>
      <c r="W990" s="2"/>
      <c r="X990" s="2"/>
      <c r="Y990" s="2"/>
      <c r="Z990" s="2"/>
      <c r="AA990" s="2"/>
      <c r="AB990" s="2"/>
      <c r="AC990" s="2"/>
      <c r="AD990" s="2"/>
      <c r="AG990" s="197">
        <f t="shared" si="518"/>
        <v>54</v>
      </c>
      <c r="AH990" s="210">
        <f t="shared" si="519"/>
        <v>0</v>
      </c>
      <c r="AJ990" s="188">
        <f t="shared" si="520"/>
        <v>0</v>
      </c>
      <c r="AK990" s="189">
        <f t="shared" si="521"/>
        <v>0</v>
      </c>
      <c r="AL990" s="189">
        <f t="shared" si="522"/>
        <v>0</v>
      </c>
      <c r="AM990" s="190">
        <f t="shared" si="523"/>
        <v>0</v>
      </c>
      <c r="AN990" s="210"/>
      <c r="AO990" s="188">
        <f t="shared" si="524"/>
        <v>0</v>
      </c>
      <c r="AP990" s="189">
        <f t="shared" si="525"/>
        <v>0</v>
      </c>
      <c r="AQ990" s="189">
        <f t="shared" si="526"/>
        <v>0</v>
      </c>
      <c r="AR990" s="190">
        <f t="shared" si="527"/>
        <v>0</v>
      </c>
      <c r="AT990" s="188">
        <f t="shared" si="528"/>
        <v>0</v>
      </c>
      <c r="AU990" s="189">
        <f t="shared" si="529"/>
        <v>0</v>
      </c>
      <c r="AV990" s="189">
        <f t="shared" si="530"/>
        <v>0</v>
      </c>
      <c r="AW990" s="190">
        <f t="shared" si="531"/>
        <v>0</v>
      </c>
      <c r="AY990" s="188">
        <f t="shared" si="532"/>
        <v>0</v>
      </c>
      <c r="AZ990" s="189">
        <f t="shared" si="533"/>
        <v>0</v>
      </c>
      <c r="BA990" s="189">
        <f t="shared" si="534"/>
        <v>0</v>
      </c>
      <c r="BB990" s="190">
        <f t="shared" si="535"/>
        <v>0</v>
      </c>
      <c r="BD990" s="188">
        <f t="shared" si="536"/>
        <v>0</v>
      </c>
      <c r="BE990" s="189">
        <f t="shared" si="537"/>
        <v>0</v>
      </c>
      <c r="BF990" s="189">
        <f t="shared" si="538"/>
        <v>0</v>
      </c>
      <c r="BG990" s="190">
        <f t="shared" si="539"/>
        <v>0</v>
      </c>
      <c r="BH990" s="210"/>
      <c r="BI990" s="188">
        <f t="shared" si="540"/>
        <v>0</v>
      </c>
      <c r="BJ990" s="189">
        <f t="shared" si="541"/>
        <v>0</v>
      </c>
      <c r="BK990" s="189">
        <f t="shared" si="542"/>
        <v>0</v>
      </c>
      <c r="BL990" s="190">
        <f t="shared" si="543"/>
        <v>0</v>
      </c>
      <c r="BM990" s="210"/>
      <c r="BN990" s="188">
        <f t="shared" si="544"/>
        <v>0</v>
      </c>
      <c r="BO990" s="189">
        <f t="shared" si="545"/>
        <v>0</v>
      </c>
      <c r="BP990" s="189">
        <f t="shared" si="546"/>
        <v>0</v>
      </c>
      <c r="BQ990" s="190">
        <f t="shared" si="547"/>
        <v>0</v>
      </c>
      <c r="BR990" s="210"/>
      <c r="BS990" s="188">
        <f t="shared" si="548"/>
        <v>0</v>
      </c>
      <c r="BT990" s="189">
        <f t="shared" si="549"/>
        <v>0</v>
      </c>
      <c r="BU990" s="189">
        <f t="shared" si="550"/>
        <v>0</v>
      </c>
      <c r="BV990" s="190">
        <f t="shared" si="551"/>
        <v>0</v>
      </c>
      <c r="BW990" s="210"/>
      <c r="BX990" s="188">
        <f t="shared" si="552"/>
        <v>0</v>
      </c>
      <c r="BY990" s="189">
        <f t="shared" si="553"/>
        <v>0</v>
      </c>
      <c r="BZ990" s="189">
        <f t="shared" si="554"/>
        <v>0</v>
      </c>
      <c r="CA990" s="190">
        <f t="shared" si="555"/>
        <v>0</v>
      </c>
      <c r="CB990" s="210"/>
      <c r="CC990" s="188">
        <f t="shared" si="556"/>
        <v>0</v>
      </c>
      <c r="CD990" s="189">
        <f t="shared" si="557"/>
        <v>0</v>
      </c>
      <c r="CE990" s="189">
        <f t="shared" si="558"/>
        <v>0</v>
      </c>
      <c r="CF990" s="190">
        <f t="shared" si="559"/>
        <v>0</v>
      </c>
      <c r="CG990" s="210"/>
      <c r="CH990" s="188">
        <f t="shared" si="560"/>
        <v>0</v>
      </c>
      <c r="CI990" s="189">
        <f t="shared" si="561"/>
        <v>0</v>
      </c>
      <c r="CJ990" s="189">
        <f t="shared" si="562"/>
        <v>0</v>
      </c>
      <c r="CK990" s="190">
        <f t="shared" si="563"/>
        <v>0</v>
      </c>
      <c r="CL990" s="210"/>
      <c r="CM990" s="188">
        <f t="shared" si="564"/>
        <v>0</v>
      </c>
      <c r="CN990" s="189">
        <f t="shared" si="565"/>
        <v>0</v>
      </c>
      <c r="CO990" s="189">
        <f t="shared" si="566"/>
        <v>0</v>
      </c>
      <c r="CP990" s="190">
        <f t="shared" si="567"/>
        <v>0</v>
      </c>
      <c r="CQ990" s="210"/>
      <c r="CR990" s="188">
        <f t="shared" si="568"/>
        <v>0</v>
      </c>
      <c r="CS990" s="189">
        <f t="shared" si="569"/>
        <v>0</v>
      </c>
      <c r="CT990" s="189">
        <f t="shared" si="570"/>
        <v>0</v>
      </c>
      <c r="CU990" s="190">
        <f t="shared" si="571"/>
        <v>0</v>
      </c>
      <c r="CV990" s="210"/>
      <c r="CW990" s="188">
        <f t="shared" si="572"/>
        <v>0</v>
      </c>
      <c r="CX990" s="189">
        <f t="shared" si="573"/>
        <v>0</v>
      </c>
      <c r="CY990" s="189">
        <f t="shared" si="574"/>
        <v>0</v>
      </c>
      <c r="CZ990" s="190">
        <f t="shared" si="575"/>
        <v>0</v>
      </c>
      <c r="DA990" s="210"/>
      <c r="DB990" s="188">
        <f t="shared" si="576"/>
        <v>0</v>
      </c>
      <c r="DC990" s="189">
        <f t="shared" si="577"/>
        <v>0</v>
      </c>
      <c r="DD990" s="189">
        <f t="shared" si="578"/>
        <v>0</v>
      </c>
      <c r="DE990" s="190">
        <f t="shared" si="579"/>
        <v>0</v>
      </c>
      <c r="DF990" s="210"/>
      <c r="DG990" s="188">
        <f t="shared" si="580"/>
        <v>0</v>
      </c>
      <c r="DH990" s="189">
        <f t="shared" si="581"/>
        <v>0</v>
      </c>
      <c r="DI990" s="189">
        <f t="shared" si="582"/>
        <v>0</v>
      </c>
      <c r="DJ990" s="190">
        <f t="shared" si="583"/>
        <v>0</v>
      </c>
      <c r="DK990" s="210"/>
      <c r="DL990" s="188">
        <f t="shared" si="584"/>
        <v>0</v>
      </c>
      <c r="DM990" s="189">
        <f t="shared" si="585"/>
        <v>0</v>
      </c>
      <c r="DN990" s="189">
        <f t="shared" si="586"/>
        <v>0</v>
      </c>
      <c r="DO990" s="190">
        <f t="shared" si="587"/>
        <v>0</v>
      </c>
      <c r="DP990" s="210"/>
      <c r="DQ990" s="188">
        <f t="shared" si="588"/>
        <v>0</v>
      </c>
      <c r="DR990" s="189">
        <f t="shared" si="589"/>
        <v>0</v>
      </c>
      <c r="DS990" s="189">
        <f t="shared" si="590"/>
        <v>0</v>
      </c>
      <c r="DT990" s="190">
        <f t="shared" si="591"/>
        <v>0</v>
      </c>
      <c r="DU990" s="210"/>
      <c r="DV990" s="192">
        <f t="shared" si="592"/>
        <v>0</v>
      </c>
      <c r="DW990" s="215">
        <f t="shared" si="593"/>
        <v>0</v>
      </c>
      <c r="DX990" s="216">
        <f t="shared" si="594"/>
        <v>0</v>
      </c>
      <c r="DY990" s="217">
        <f t="shared" si="595"/>
        <v>0</v>
      </c>
      <c r="EA990" s="192">
        <f t="shared" si="596"/>
        <v>0</v>
      </c>
      <c r="EB990" s="215">
        <f t="shared" si="597"/>
        <v>0</v>
      </c>
      <c r="EC990" s="216">
        <f t="shared" si="598"/>
        <v>0</v>
      </c>
      <c r="ED990" s="217">
        <f t="shared" si="599"/>
        <v>0</v>
      </c>
      <c r="EF990" s="192">
        <f t="shared" si="600"/>
        <v>0</v>
      </c>
      <c r="EG990" s="215">
        <f t="shared" si="601"/>
        <v>0</v>
      </c>
      <c r="EH990" s="216">
        <f t="shared" si="602"/>
        <v>0</v>
      </c>
      <c r="EI990" s="217">
        <f t="shared" si="603"/>
        <v>0</v>
      </c>
      <c r="EK990" s="197">
        <f t="shared" si="604"/>
        <v>0</v>
      </c>
      <c r="EL990" s="19" t="str">
        <f t="shared" si="605"/>
        <v/>
      </c>
      <c r="EM990" s="197">
        <f t="shared" si="606"/>
        <v>0</v>
      </c>
      <c r="EN990"/>
      <c r="EO990" s="197">
        <f t="shared" si="607"/>
        <v>0</v>
      </c>
      <c r="EP990" s="19" t="str">
        <f t="shared" si="608"/>
        <v/>
      </c>
      <c r="EQ990" s="197">
        <f t="shared" si="609"/>
        <v>0</v>
      </c>
      <c r="ES990" s="197">
        <f t="shared" si="610"/>
        <v>0</v>
      </c>
      <c r="ET990" s="19" t="str">
        <f t="shared" si="611"/>
        <v/>
      </c>
      <c r="EU990" s="197">
        <f t="shared" si="612"/>
        <v>0</v>
      </c>
    </row>
    <row r="991" spans="1:151" ht="15" customHeight="1" thickBot="1">
      <c r="A991" s="85"/>
      <c r="B991" s="87"/>
      <c r="C991" s="63" t="s">
        <v>157</v>
      </c>
      <c r="D991" s="354" t="str">
        <f t="shared" si="514"/>
        <v/>
      </c>
      <c r="E991" s="355"/>
      <c r="F991" s="355"/>
      <c r="G991" s="355"/>
      <c r="H991" s="355"/>
      <c r="I991" s="355"/>
      <c r="J991" s="355"/>
      <c r="K991" s="355"/>
      <c r="L991" s="356"/>
      <c r="M991" s="2" t="str">
        <f t="shared" si="515"/>
        <v/>
      </c>
      <c r="N991" s="2" t="str">
        <f t="shared" si="516"/>
        <v/>
      </c>
      <c r="O991" s="2" t="str">
        <f t="shared" si="517"/>
        <v/>
      </c>
      <c r="P991" s="2"/>
      <c r="Q991" s="2"/>
      <c r="R991" s="2"/>
      <c r="S991" s="2"/>
      <c r="T991" s="2"/>
      <c r="U991" s="2"/>
      <c r="V991" s="2"/>
      <c r="W991" s="2"/>
      <c r="X991" s="2"/>
      <c r="Y991" s="2"/>
      <c r="Z991" s="2"/>
      <c r="AA991" s="2"/>
      <c r="AB991" s="2"/>
      <c r="AC991" s="2"/>
      <c r="AD991" s="2"/>
      <c r="AG991" s="197">
        <f t="shared" si="518"/>
        <v>54</v>
      </c>
      <c r="AH991" s="210">
        <f t="shared" si="519"/>
        <v>0</v>
      </c>
      <c r="AJ991" s="188">
        <f t="shared" si="520"/>
        <v>0</v>
      </c>
      <c r="AK991" s="189">
        <f t="shared" si="521"/>
        <v>0</v>
      </c>
      <c r="AL991" s="189">
        <f t="shared" si="522"/>
        <v>0</v>
      </c>
      <c r="AM991" s="190">
        <f t="shared" si="523"/>
        <v>0</v>
      </c>
      <c r="AN991" s="210"/>
      <c r="AO991" s="188">
        <f t="shared" si="524"/>
        <v>0</v>
      </c>
      <c r="AP991" s="189">
        <f t="shared" si="525"/>
        <v>0</v>
      </c>
      <c r="AQ991" s="189">
        <f t="shared" si="526"/>
        <v>0</v>
      </c>
      <c r="AR991" s="190">
        <f t="shared" si="527"/>
        <v>0</v>
      </c>
      <c r="AT991" s="188">
        <f t="shared" si="528"/>
        <v>0</v>
      </c>
      <c r="AU991" s="189">
        <f t="shared" si="529"/>
        <v>0</v>
      </c>
      <c r="AV991" s="189">
        <f t="shared" si="530"/>
        <v>0</v>
      </c>
      <c r="AW991" s="190">
        <f t="shared" si="531"/>
        <v>0</v>
      </c>
      <c r="AY991" s="188">
        <f t="shared" si="532"/>
        <v>0</v>
      </c>
      <c r="AZ991" s="189">
        <f t="shared" si="533"/>
        <v>0</v>
      </c>
      <c r="BA991" s="189">
        <f t="shared" si="534"/>
        <v>0</v>
      </c>
      <c r="BB991" s="190">
        <f t="shared" si="535"/>
        <v>0</v>
      </c>
      <c r="BD991" s="188">
        <f t="shared" si="536"/>
        <v>0</v>
      </c>
      <c r="BE991" s="189">
        <f t="shared" si="537"/>
        <v>0</v>
      </c>
      <c r="BF991" s="189">
        <f t="shared" si="538"/>
        <v>0</v>
      </c>
      <c r="BG991" s="190">
        <f t="shared" si="539"/>
        <v>0</v>
      </c>
      <c r="BH991" s="210"/>
      <c r="BI991" s="188">
        <f t="shared" si="540"/>
        <v>0</v>
      </c>
      <c r="BJ991" s="189">
        <f t="shared" si="541"/>
        <v>0</v>
      </c>
      <c r="BK991" s="189">
        <f t="shared" si="542"/>
        <v>0</v>
      </c>
      <c r="BL991" s="190">
        <f t="shared" si="543"/>
        <v>0</v>
      </c>
      <c r="BM991" s="210"/>
      <c r="BN991" s="188">
        <f t="shared" si="544"/>
        <v>0</v>
      </c>
      <c r="BO991" s="189">
        <f t="shared" si="545"/>
        <v>0</v>
      </c>
      <c r="BP991" s="189">
        <f t="shared" si="546"/>
        <v>0</v>
      </c>
      <c r="BQ991" s="190">
        <f t="shared" si="547"/>
        <v>0</v>
      </c>
      <c r="BR991" s="210"/>
      <c r="BS991" s="188">
        <f t="shared" si="548"/>
        <v>0</v>
      </c>
      <c r="BT991" s="189">
        <f t="shared" si="549"/>
        <v>0</v>
      </c>
      <c r="BU991" s="189">
        <f t="shared" si="550"/>
        <v>0</v>
      </c>
      <c r="BV991" s="190">
        <f t="shared" si="551"/>
        <v>0</v>
      </c>
      <c r="BW991" s="210"/>
      <c r="BX991" s="188">
        <f t="shared" si="552"/>
        <v>0</v>
      </c>
      <c r="BY991" s="189">
        <f t="shared" si="553"/>
        <v>0</v>
      </c>
      <c r="BZ991" s="189">
        <f t="shared" si="554"/>
        <v>0</v>
      </c>
      <c r="CA991" s="190">
        <f t="shared" si="555"/>
        <v>0</v>
      </c>
      <c r="CB991" s="210"/>
      <c r="CC991" s="188">
        <f t="shared" si="556"/>
        <v>0</v>
      </c>
      <c r="CD991" s="189">
        <f t="shared" si="557"/>
        <v>0</v>
      </c>
      <c r="CE991" s="189">
        <f t="shared" si="558"/>
        <v>0</v>
      </c>
      <c r="CF991" s="190">
        <f t="shared" si="559"/>
        <v>0</v>
      </c>
      <c r="CG991" s="210"/>
      <c r="CH991" s="188">
        <f t="shared" si="560"/>
        <v>0</v>
      </c>
      <c r="CI991" s="189">
        <f t="shared" si="561"/>
        <v>0</v>
      </c>
      <c r="CJ991" s="189">
        <f t="shared" si="562"/>
        <v>0</v>
      </c>
      <c r="CK991" s="190">
        <f t="shared" si="563"/>
        <v>0</v>
      </c>
      <c r="CL991" s="210"/>
      <c r="CM991" s="188">
        <f t="shared" si="564"/>
        <v>0</v>
      </c>
      <c r="CN991" s="189">
        <f t="shared" si="565"/>
        <v>0</v>
      </c>
      <c r="CO991" s="189">
        <f t="shared" si="566"/>
        <v>0</v>
      </c>
      <c r="CP991" s="190">
        <f t="shared" si="567"/>
        <v>0</v>
      </c>
      <c r="CQ991" s="210"/>
      <c r="CR991" s="188">
        <f t="shared" si="568"/>
        <v>0</v>
      </c>
      <c r="CS991" s="189">
        <f t="shared" si="569"/>
        <v>0</v>
      </c>
      <c r="CT991" s="189">
        <f t="shared" si="570"/>
        <v>0</v>
      </c>
      <c r="CU991" s="190">
        <f t="shared" si="571"/>
        <v>0</v>
      </c>
      <c r="CV991" s="210"/>
      <c r="CW991" s="188">
        <f t="shared" si="572"/>
        <v>0</v>
      </c>
      <c r="CX991" s="189">
        <f t="shared" si="573"/>
        <v>0</v>
      </c>
      <c r="CY991" s="189">
        <f t="shared" si="574"/>
        <v>0</v>
      </c>
      <c r="CZ991" s="190">
        <f t="shared" si="575"/>
        <v>0</v>
      </c>
      <c r="DA991" s="210"/>
      <c r="DB991" s="188">
        <f t="shared" si="576"/>
        <v>0</v>
      </c>
      <c r="DC991" s="189">
        <f t="shared" si="577"/>
        <v>0</v>
      </c>
      <c r="DD991" s="189">
        <f t="shared" si="578"/>
        <v>0</v>
      </c>
      <c r="DE991" s="190">
        <f t="shared" si="579"/>
        <v>0</v>
      </c>
      <c r="DF991" s="210"/>
      <c r="DG991" s="188">
        <f t="shared" si="580"/>
        <v>0</v>
      </c>
      <c r="DH991" s="189">
        <f t="shared" si="581"/>
        <v>0</v>
      </c>
      <c r="DI991" s="189">
        <f t="shared" si="582"/>
        <v>0</v>
      </c>
      <c r="DJ991" s="190">
        <f t="shared" si="583"/>
        <v>0</v>
      </c>
      <c r="DK991" s="210"/>
      <c r="DL991" s="188">
        <f t="shared" si="584"/>
        <v>0</v>
      </c>
      <c r="DM991" s="189">
        <f t="shared" si="585"/>
        <v>0</v>
      </c>
      <c r="DN991" s="189">
        <f t="shared" si="586"/>
        <v>0</v>
      </c>
      <c r="DO991" s="190">
        <f t="shared" si="587"/>
        <v>0</v>
      </c>
      <c r="DP991" s="210"/>
      <c r="DQ991" s="188">
        <f t="shared" si="588"/>
        <v>0</v>
      </c>
      <c r="DR991" s="189">
        <f t="shared" si="589"/>
        <v>0</v>
      </c>
      <c r="DS991" s="189">
        <f t="shared" si="590"/>
        <v>0</v>
      </c>
      <c r="DT991" s="190">
        <f t="shared" si="591"/>
        <v>0</v>
      </c>
      <c r="DU991" s="210"/>
      <c r="DV991" s="192">
        <f t="shared" si="592"/>
        <v>0</v>
      </c>
      <c r="DW991" s="215">
        <f t="shared" si="593"/>
        <v>0</v>
      </c>
      <c r="DX991" s="216">
        <f t="shared" si="594"/>
        <v>0</v>
      </c>
      <c r="DY991" s="217">
        <f t="shared" si="595"/>
        <v>0</v>
      </c>
      <c r="EA991" s="192">
        <f t="shared" si="596"/>
        <v>0</v>
      </c>
      <c r="EB991" s="215">
        <f t="shared" si="597"/>
        <v>0</v>
      </c>
      <c r="EC991" s="216">
        <f t="shared" si="598"/>
        <v>0</v>
      </c>
      <c r="ED991" s="217">
        <f t="shared" si="599"/>
        <v>0</v>
      </c>
      <c r="EF991" s="192">
        <f t="shared" si="600"/>
        <v>0</v>
      </c>
      <c r="EG991" s="215">
        <f t="shared" si="601"/>
        <v>0</v>
      </c>
      <c r="EH991" s="216">
        <f t="shared" si="602"/>
        <v>0</v>
      </c>
      <c r="EI991" s="217">
        <f t="shared" si="603"/>
        <v>0</v>
      </c>
      <c r="EK991" s="197">
        <f t="shared" si="604"/>
        <v>0</v>
      </c>
      <c r="EL991" s="19" t="str">
        <f t="shared" si="605"/>
        <v/>
      </c>
      <c r="EM991" s="197">
        <f t="shared" si="606"/>
        <v>0</v>
      </c>
      <c r="EN991"/>
      <c r="EO991" s="197">
        <f t="shared" si="607"/>
        <v>0</v>
      </c>
      <c r="EP991" s="19" t="str">
        <f t="shared" si="608"/>
        <v/>
      </c>
      <c r="EQ991" s="197">
        <f t="shared" si="609"/>
        <v>0</v>
      </c>
      <c r="ES991" s="197">
        <f t="shared" si="610"/>
        <v>0</v>
      </c>
      <c r="ET991" s="19" t="str">
        <f t="shared" si="611"/>
        <v/>
      </c>
      <c r="EU991" s="197">
        <f t="shared" si="612"/>
        <v>0</v>
      </c>
    </row>
    <row r="992" spans="1:151" ht="15" customHeight="1" thickBot="1">
      <c r="A992" s="85"/>
      <c r="B992" s="87"/>
      <c r="C992" s="63" t="s">
        <v>158</v>
      </c>
      <c r="D992" s="354" t="str">
        <f t="shared" si="514"/>
        <v/>
      </c>
      <c r="E992" s="355"/>
      <c r="F992" s="355"/>
      <c r="G992" s="355"/>
      <c r="H992" s="355"/>
      <c r="I992" s="355"/>
      <c r="J992" s="355"/>
      <c r="K992" s="355"/>
      <c r="L992" s="356"/>
      <c r="M992" s="2" t="str">
        <f t="shared" si="515"/>
        <v/>
      </c>
      <c r="N992" s="2" t="str">
        <f t="shared" si="516"/>
        <v/>
      </c>
      <c r="O992" s="2" t="str">
        <f t="shared" si="517"/>
        <v/>
      </c>
      <c r="P992" s="2"/>
      <c r="Q992" s="2"/>
      <c r="R992" s="2"/>
      <c r="S992" s="2"/>
      <c r="T992" s="2"/>
      <c r="U992" s="2"/>
      <c r="V992" s="2"/>
      <c r="W992" s="2"/>
      <c r="X992" s="2"/>
      <c r="Y992" s="2"/>
      <c r="Z992" s="2"/>
      <c r="AA992" s="2"/>
      <c r="AB992" s="2"/>
      <c r="AC992" s="2"/>
      <c r="AD992" s="2"/>
      <c r="AG992" s="197">
        <f t="shared" si="518"/>
        <v>54</v>
      </c>
      <c r="AH992" s="210">
        <f t="shared" si="519"/>
        <v>0</v>
      </c>
      <c r="AJ992" s="188">
        <f t="shared" si="520"/>
        <v>0</v>
      </c>
      <c r="AK992" s="189">
        <f t="shared" si="521"/>
        <v>0</v>
      </c>
      <c r="AL992" s="189">
        <f t="shared" si="522"/>
        <v>0</v>
      </c>
      <c r="AM992" s="190">
        <f t="shared" si="523"/>
        <v>0</v>
      </c>
      <c r="AN992" s="210"/>
      <c r="AO992" s="188">
        <f t="shared" si="524"/>
        <v>0</v>
      </c>
      <c r="AP992" s="189">
        <f t="shared" si="525"/>
        <v>0</v>
      </c>
      <c r="AQ992" s="189">
        <f t="shared" si="526"/>
        <v>0</v>
      </c>
      <c r="AR992" s="190">
        <f t="shared" si="527"/>
        <v>0</v>
      </c>
      <c r="AT992" s="188">
        <f t="shared" si="528"/>
        <v>0</v>
      </c>
      <c r="AU992" s="189">
        <f t="shared" si="529"/>
        <v>0</v>
      </c>
      <c r="AV992" s="189">
        <f t="shared" si="530"/>
        <v>0</v>
      </c>
      <c r="AW992" s="190">
        <f t="shared" si="531"/>
        <v>0</v>
      </c>
      <c r="AY992" s="188">
        <f t="shared" si="532"/>
        <v>0</v>
      </c>
      <c r="AZ992" s="189">
        <f t="shared" si="533"/>
        <v>0</v>
      </c>
      <c r="BA992" s="189">
        <f t="shared" si="534"/>
        <v>0</v>
      </c>
      <c r="BB992" s="190">
        <f t="shared" si="535"/>
        <v>0</v>
      </c>
      <c r="BD992" s="188">
        <f t="shared" si="536"/>
        <v>0</v>
      </c>
      <c r="BE992" s="189">
        <f t="shared" si="537"/>
        <v>0</v>
      </c>
      <c r="BF992" s="189">
        <f t="shared" si="538"/>
        <v>0</v>
      </c>
      <c r="BG992" s="190">
        <f t="shared" si="539"/>
        <v>0</v>
      </c>
      <c r="BH992" s="210"/>
      <c r="BI992" s="188">
        <f t="shared" si="540"/>
        <v>0</v>
      </c>
      <c r="BJ992" s="189">
        <f t="shared" si="541"/>
        <v>0</v>
      </c>
      <c r="BK992" s="189">
        <f t="shared" si="542"/>
        <v>0</v>
      </c>
      <c r="BL992" s="190">
        <f t="shared" si="543"/>
        <v>0</v>
      </c>
      <c r="BM992" s="210"/>
      <c r="BN992" s="188">
        <f t="shared" si="544"/>
        <v>0</v>
      </c>
      <c r="BO992" s="189">
        <f t="shared" si="545"/>
        <v>0</v>
      </c>
      <c r="BP992" s="189">
        <f t="shared" si="546"/>
        <v>0</v>
      </c>
      <c r="BQ992" s="190">
        <f t="shared" si="547"/>
        <v>0</v>
      </c>
      <c r="BR992" s="210"/>
      <c r="BS992" s="188">
        <f t="shared" si="548"/>
        <v>0</v>
      </c>
      <c r="BT992" s="189">
        <f t="shared" si="549"/>
        <v>0</v>
      </c>
      <c r="BU992" s="189">
        <f t="shared" si="550"/>
        <v>0</v>
      </c>
      <c r="BV992" s="190">
        <f t="shared" si="551"/>
        <v>0</v>
      </c>
      <c r="BW992" s="210"/>
      <c r="BX992" s="188">
        <f t="shared" si="552"/>
        <v>0</v>
      </c>
      <c r="BY992" s="189">
        <f t="shared" si="553"/>
        <v>0</v>
      </c>
      <c r="BZ992" s="189">
        <f t="shared" si="554"/>
        <v>0</v>
      </c>
      <c r="CA992" s="190">
        <f t="shared" si="555"/>
        <v>0</v>
      </c>
      <c r="CB992" s="210"/>
      <c r="CC992" s="188">
        <f t="shared" si="556"/>
        <v>0</v>
      </c>
      <c r="CD992" s="189">
        <f t="shared" si="557"/>
        <v>0</v>
      </c>
      <c r="CE992" s="189">
        <f t="shared" si="558"/>
        <v>0</v>
      </c>
      <c r="CF992" s="190">
        <f t="shared" si="559"/>
        <v>0</v>
      </c>
      <c r="CG992" s="210"/>
      <c r="CH992" s="188">
        <f t="shared" si="560"/>
        <v>0</v>
      </c>
      <c r="CI992" s="189">
        <f t="shared" si="561"/>
        <v>0</v>
      </c>
      <c r="CJ992" s="189">
        <f t="shared" si="562"/>
        <v>0</v>
      </c>
      <c r="CK992" s="190">
        <f t="shared" si="563"/>
        <v>0</v>
      </c>
      <c r="CL992" s="210"/>
      <c r="CM992" s="188">
        <f t="shared" si="564"/>
        <v>0</v>
      </c>
      <c r="CN992" s="189">
        <f t="shared" si="565"/>
        <v>0</v>
      </c>
      <c r="CO992" s="189">
        <f t="shared" si="566"/>
        <v>0</v>
      </c>
      <c r="CP992" s="190">
        <f t="shared" si="567"/>
        <v>0</v>
      </c>
      <c r="CQ992" s="210"/>
      <c r="CR992" s="188">
        <f t="shared" si="568"/>
        <v>0</v>
      </c>
      <c r="CS992" s="189">
        <f t="shared" si="569"/>
        <v>0</v>
      </c>
      <c r="CT992" s="189">
        <f t="shared" si="570"/>
        <v>0</v>
      </c>
      <c r="CU992" s="190">
        <f t="shared" si="571"/>
        <v>0</v>
      </c>
      <c r="CV992" s="210"/>
      <c r="CW992" s="188">
        <f t="shared" si="572"/>
        <v>0</v>
      </c>
      <c r="CX992" s="189">
        <f t="shared" si="573"/>
        <v>0</v>
      </c>
      <c r="CY992" s="189">
        <f t="shared" si="574"/>
        <v>0</v>
      </c>
      <c r="CZ992" s="190">
        <f t="shared" si="575"/>
        <v>0</v>
      </c>
      <c r="DA992" s="210"/>
      <c r="DB992" s="188">
        <f t="shared" si="576"/>
        <v>0</v>
      </c>
      <c r="DC992" s="189">
        <f t="shared" si="577"/>
        <v>0</v>
      </c>
      <c r="DD992" s="189">
        <f t="shared" si="578"/>
        <v>0</v>
      </c>
      <c r="DE992" s="190">
        <f t="shared" si="579"/>
        <v>0</v>
      </c>
      <c r="DF992" s="210"/>
      <c r="DG992" s="188">
        <f t="shared" si="580"/>
        <v>0</v>
      </c>
      <c r="DH992" s="189">
        <f t="shared" si="581"/>
        <v>0</v>
      </c>
      <c r="DI992" s="189">
        <f t="shared" si="582"/>
        <v>0</v>
      </c>
      <c r="DJ992" s="190">
        <f t="shared" si="583"/>
        <v>0</v>
      </c>
      <c r="DK992" s="210"/>
      <c r="DL992" s="188">
        <f t="shared" si="584"/>
        <v>0</v>
      </c>
      <c r="DM992" s="189">
        <f t="shared" si="585"/>
        <v>0</v>
      </c>
      <c r="DN992" s="189">
        <f t="shared" si="586"/>
        <v>0</v>
      </c>
      <c r="DO992" s="190">
        <f t="shared" si="587"/>
        <v>0</v>
      </c>
      <c r="DP992" s="210"/>
      <c r="DQ992" s="188">
        <f t="shared" si="588"/>
        <v>0</v>
      </c>
      <c r="DR992" s="189">
        <f t="shared" si="589"/>
        <v>0</v>
      </c>
      <c r="DS992" s="189">
        <f t="shared" si="590"/>
        <v>0</v>
      </c>
      <c r="DT992" s="190">
        <f t="shared" si="591"/>
        <v>0</v>
      </c>
      <c r="DU992" s="210"/>
      <c r="DV992" s="192">
        <f t="shared" si="592"/>
        <v>0</v>
      </c>
      <c r="DW992" s="215">
        <f t="shared" si="593"/>
        <v>0</v>
      </c>
      <c r="DX992" s="216">
        <f t="shared" si="594"/>
        <v>0</v>
      </c>
      <c r="DY992" s="217">
        <f t="shared" si="595"/>
        <v>0</v>
      </c>
      <c r="EA992" s="192">
        <f t="shared" si="596"/>
        <v>0</v>
      </c>
      <c r="EB992" s="215">
        <f t="shared" si="597"/>
        <v>0</v>
      </c>
      <c r="EC992" s="216">
        <f t="shared" si="598"/>
        <v>0</v>
      </c>
      <c r="ED992" s="217">
        <f t="shared" si="599"/>
        <v>0</v>
      </c>
      <c r="EF992" s="192">
        <f t="shared" si="600"/>
        <v>0</v>
      </c>
      <c r="EG992" s="215">
        <f t="shared" si="601"/>
        <v>0</v>
      </c>
      <c r="EH992" s="216">
        <f t="shared" si="602"/>
        <v>0</v>
      </c>
      <c r="EI992" s="217">
        <f t="shared" si="603"/>
        <v>0</v>
      </c>
      <c r="EK992" s="197">
        <f t="shared" si="604"/>
        <v>0</v>
      </c>
      <c r="EL992" s="19" t="str">
        <f t="shared" si="605"/>
        <v/>
      </c>
      <c r="EM992" s="197">
        <f t="shared" si="606"/>
        <v>0</v>
      </c>
      <c r="EN992"/>
      <c r="EO992" s="197">
        <f t="shared" si="607"/>
        <v>0</v>
      </c>
      <c r="EP992" s="19" t="str">
        <f t="shared" si="608"/>
        <v/>
      </c>
      <c r="EQ992" s="197">
        <f t="shared" si="609"/>
        <v>0</v>
      </c>
      <c r="ES992" s="197">
        <f t="shared" si="610"/>
        <v>0</v>
      </c>
      <c r="ET992" s="19" t="str">
        <f t="shared" si="611"/>
        <v/>
      </c>
      <c r="EU992" s="197">
        <f t="shared" si="612"/>
        <v>0</v>
      </c>
    </row>
    <row r="993" spans="1:151" ht="15" customHeight="1" thickBot="1">
      <c r="A993" s="85"/>
      <c r="B993" s="87"/>
      <c r="C993" s="63" t="s">
        <v>159</v>
      </c>
      <c r="D993" s="354" t="str">
        <f t="shared" si="514"/>
        <v/>
      </c>
      <c r="E993" s="355"/>
      <c r="F993" s="355"/>
      <c r="G993" s="355"/>
      <c r="H993" s="355"/>
      <c r="I993" s="355"/>
      <c r="J993" s="355"/>
      <c r="K993" s="355"/>
      <c r="L993" s="356"/>
      <c r="M993" s="2" t="str">
        <f t="shared" si="515"/>
        <v/>
      </c>
      <c r="N993" s="2" t="str">
        <f t="shared" si="516"/>
        <v/>
      </c>
      <c r="O993" s="2" t="str">
        <f t="shared" si="517"/>
        <v/>
      </c>
      <c r="P993" s="2"/>
      <c r="Q993" s="2"/>
      <c r="R993" s="2"/>
      <c r="S993" s="2"/>
      <c r="T993" s="2"/>
      <c r="U993" s="2"/>
      <c r="V993" s="2"/>
      <c r="W993" s="2"/>
      <c r="X993" s="2"/>
      <c r="Y993" s="2"/>
      <c r="Z993" s="2"/>
      <c r="AA993" s="2"/>
      <c r="AB993" s="2"/>
      <c r="AC993" s="2"/>
      <c r="AD993" s="2"/>
      <c r="AG993" s="197">
        <f t="shared" si="518"/>
        <v>54</v>
      </c>
      <c r="AH993" s="210">
        <f t="shared" si="519"/>
        <v>0</v>
      </c>
      <c r="AJ993" s="188">
        <f t="shared" si="520"/>
        <v>0</v>
      </c>
      <c r="AK993" s="189">
        <f t="shared" si="521"/>
        <v>0</v>
      </c>
      <c r="AL993" s="189">
        <f t="shared" si="522"/>
        <v>0</v>
      </c>
      <c r="AM993" s="190">
        <f t="shared" si="523"/>
        <v>0</v>
      </c>
      <c r="AN993" s="210"/>
      <c r="AO993" s="188">
        <f t="shared" si="524"/>
        <v>0</v>
      </c>
      <c r="AP993" s="189">
        <f t="shared" si="525"/>
        <v>0</v>
      </c>
      <c r="AQ993" s="189">
        <f t="shared" si="526"/>
        <v>0</v>
      </c>
      <c r="AR993" s="190">
        <f t="shared" si="527"/>
        <v>0</v>
      </c>
      <c r="AT993" s="188">
        <f t="shared" si="528"/>
        <v>0</v>
      </c>
      <c r="AU993" s="189">
        <f t="shared" si="529"/>
        <v>0</v>
      </c>
      <c r="AV993" s="189">
        <f t="shared" si="530"/>
        <v>0</v>
      </c>
      <c r="AW993" s="190">
        <f t="shared" si="531"/>
        <v>0</v>
      </c>
      <c r="AY993" s="188">
        <f t="shared" si="532"/>
        <v>0</v>
      </c>
      <c r="AZ993" s="189">
        <f t="shared" si="533"/>
        <v>0</v>
      </c>
      <c r="BA993" s="189">
        <f t="shared" si="534"/>
        <v>0</v>
      </c>
      <c r="BB993" s="190">
        <f t="shared" si="535"/>
        <v>0</v>
      </c>
      <c r="BD993" s="188">
        <f t="shared" si="536"/>
        <v>0</v>
      </c>
      <c r="BE993" s="189">
        <f t="shared" si="537"/>
        <v>0</v>
      </c>
      <c r="BF993" s="189">
        <f t="shared" si="538"/>
        <v>0</v>
      </c>
      <c r="BG993" s="190">
        <f t="shared" si="539"/>
        <v>0</v>
      </c>
      <c r="BH993" s="210"/>
      <c r="BI993" s="188">
        <f t="shared" si="540"/>
        <v>0</v>
      </c>
      <c r="BJ993" s="189">
        <f t="shared" si="541"/>
        <v>0</v>
      </c>
      <c r="BK993" s="189">
        <f t="shared" si="542"/>
        <v>0</v>
      </c>
      <c r="BL993" s="190">
        <f t="shared" si="543"/>
        <v>0</v>
      </c>
      <c r="BM993" s="210"/>
      <c r="BN993" s="188">
        <f t="shared" si="544"/>
        <v>0</v>
      </c>
      <c r="BO993" s="189">
        <f t="shared" si="545"/>
        <v>0</v>
      </c>
      <c r="BP993" s="189">
        <f t="shared" si="546"/>
        <v>0</v>
      </c>
      <c r="BQ993" s="190">
        <f t="shared" si="547"/>
        <v>0</v>
      </c>
      <c r="BR993" s="210"/>
      <c r="BS993" s="188">
        <f t="shared" si="548"/>
        <v>0</v>
      </c>
      <c r="BT993" s="189">
        <f t="shared" si="549"/>
        <v>0</v>
      </c>
      <c r="BU993" s="189">
        <f t="shared" si="550"/>
        <v>0</v>
      </c>
      <c r="BV993" s="190">
        <f t="shared" si="551"/>
        <v>0</v>
      </c>
      <c r="BW993" s="210"/>
      <c r="BX993" s="188">
        <f t="shared" si="552"/>
        <v>0</v>
      </c>
      <c r="BY993" s="189">
        <f t="shared" si="553"/>
        <v>0</v>
      </c>
      <c r="BZ993" s="189">
        <f t="shared" si="554"/>
        <v>0</v>
      </c>
      <c r="CA993" s="190">
        <f t="shared" si="555"/>
        <v>0</v>
      </c>
      <c r="CB993" s="210"/>
      <c r="CC993" s="188">
        <f t="shared" si="556"/>
        <v>0</v>
      </c>
      <c r="CD993" s="189">
        <f t="shared" si="557"/>
        <v>0</v>
      </c>
      <c r="CE993" s="189">
        <f t="shared" si="558"/>
        <v>0</v>
      </c>
      <c r="CF993" s="190">
        <f t="shared" si="559"/>
        <v>0</v>
      </c>
      <c r="CG993" s="210"/>
      <c r="CH993" s="188">
        <f t="shared" si="560"/>
        <v>0</v>
      </c>
      <c r="CI993" s="189">
        <f t="shared" si="561"/>
        <v>0</v>
      </c>
      <c r="CJ993" s="189">
        <f t="shared" si="562"/>
        <v>0</v>
      </c>
      <c r="CK993" s="190">
        <f t="shared" si="563"/>
        <v>0</v>
      </c>
      <c r="CL993" s="210"/>
      <c r="CM993" s="188">
        <f t="shared" si="564"/>
        <v>0</v>
      </c>
      <c r="CN993" s="189">
        <f t="shared" si="565"/>
        <v>0</v>
      </c>
      <c r="CO993" s="189">
        <f t="shared" si="566"/>
        <v>0</v>
      </c>
      <c r="CP993" s="190">
        <f t="shared" si="567"/>
        <v>0</v>
      </c>
      <c r="CQ993" s="210"/>
      <c r="CR993" s="188">
        <f t="shared" si="568"/>
        <v>0</v>
      </c>
      <c r="CS993" s="189">
        <f t="shared" si="569"/>
        <v>0</v>
      </c>
      <c r="CT993" s="189">
        <f t="shared" si="570"/>
        <v>0</v>
      </c>
      <c r="CU993" s="190">
        <f t="shared" si="571"/>
        <v>0</v>
      </c>
      <c r="CV993" s="210"/>
      <c r="CW993" s="188">
        <f t="shared" si="572"/>
        <v>0</v>
      </c>
      <c r="CX993" s="189">
        <f t="shared" si="573"/>
        <v>0</v>
      </c>
      <c r="CY993" s="189">
        <f t="shared" si="574"/>
        <v>0</v>
      </c>
      <c r="CZ993" s="190">
        <f t="shared" si="575"/>
        <v>0</v>
      </c>
      <c r="DA993" s="210"/>
      <c r="DB993" s="188">
        <f t="shared" si="576"/>
        <v>0</v>
      </c>
      <c r="DC993" s="189">
        <f t="shared" si="577"/>
        <v>0</v>
      </c>
      <c r="DD993" s="189">
        <f t="shared" si="578"/>
        <v>0</v>
      </c>
      <c r="DE993" s="190">
        <f t="shared" si="579"/>
        <v>0</v>
      </c>
      <c r="DF993" s="210"/>
      <c r="DG993" s="188">
        <f t="shared" si="580"/>
        <v>0</v>
      </c>
      <c r="DH993" s="189">
        <f t="shared" si="581"/>
        <v>0</v>
      </c>
      <c r="DI993" s="189">
        <f t="shared" si="582"/>
        <v>0</v>
      </c>
      <c r="DJ993" s="190">
        <f t="shared" si="583"/>
        <v>0</v>
      </c>
      <c r="DK993" s="210"/>
      <c r="DL993" s="188">
        <f t="shared" si="584"/>
        <v>0</v>
      </c>
      <c r="DM993" s="189">
        <f t="shared" si="585"/>
        <v>0</v>
      </c>
      <c r="DN993" s="189">
        <f t="shared" si="586"/>
        <v>0</v>
      </c>
      <c r="DO993" s="190">
        <f t="shared" si="587"/>
        <v>0</v>
      </c>
      <c r="DP993" s="210"/>
      <c r="DQ993" s="188">
        <f t="shared" si="588"/>
        <v>0</v>
      </c>
      <c r="DR993" s="189">
        <f t="shared" si="589"/>
        <v>0</v>
      </c>
      <c r="DS993" s="189">
        <f t="shared" si="590"/>
        <v>0</v>
      </c>
      <c r="DT993" s="190">
        <f t="shared" si="591"/>
        <v>0</v>
      </c>
      <c r="DU993" s="210"/>
      <c r="DV993" s="192">
        <f t="shared" si="592"/>
        <v>0</v>
      </c>
      <c r="DW993" s="215">
        <f t="shared" si="593"/>
        <v>0</v>
      </c>
      <c r="DX993" s="216">
        <f t="shared" si="594"/>
        <v>0</v>
      </c>
      <c r="DY993" s="217">
        <f t="shared" si="595"/>
        <v>0</v>
      </c>
      <c r="EA993" s="192">
        <f t="shared" si="596"/>
        <v>0</v>
      </c>
      <c r="EB993" s="215">
        <f t="shared" si="597"/>
        <v>0</v>
      </c>
      <c r="EC993" s="216">
        <f t="shared" si="598"/>
        <v>0</v>
      </c>
      <c r="ED993" s="217">
        <f t="shared" si="599"/>
        <v>0</v>
      </c>
      <c r="EF993" s="192">
        <f t="shared" si="600"/>
        <v>0</v>
      </c>
      <c r="EG993" s="215">
        <f t="shared" si="601"/>
        <v>0</v>
      </c>
      <c r="EH993" s="216">
        <f t="shared" si="602"/>
        <v>0</v>
      </c>
      <c r="EI993" s="217">
        <f t="shared" si="603"/>
        <v>0</v>
      </c>
      <c r="EK993" s="197">
        <f t="shared" si="604"/>
        <v>0</v>
      </c>
      <c r="EL993" s="19" t="str">
        <f t="shared" si="605"/>
        <v/>
      </c>
      <c r="EM993" s="197">
        <f t="shared" si="606"/>
        <v>0</v>
      </c>
      <c r="EN993"/>
      <c r="EO993" s="197">
        <f t="shared" si="607"/>
        <v>0</v>
      </c>
      <c r="EP993" s="19" t="str">
        <f t="shared" si="608"/>
        <v/>
      </c>
      <c r="EQ993" s="197">
        <f t="shared" si="609"/>
        <v>0</v>
      </c>
      <c r="ES993" s="197">
        <f t="shared" si="610"/>
        <v>0</v>
      </c>
      <c r="ET993" s="19" t="str">
        <f t="shared" si="611"/>
        <v/>
      </c>
      <c r="EU993" s="197">
        <f t="shared" si="612"/>
        <v>0</v>
      </c>
    </row>
    <row r="994" spans="1:151" ht="15" customHeight="1" thickBot="1">
      <c r="A994" s="85"/>
      <c r="B994" s="87"/>
      <c r="C994" s="63" t="s">
        <v>160</v>
      </c>
      <c r="D994" s="354" t="str">
        <f t="shared" si="514"/>
        <v/>
      </c>
      <c r="E994" s="355"/>
      <c r="F994" s="355"/>
      <c r="G994" s="355"/>
      <c r="H994" s="355"/>
      <c r="I994" s="355"/>
      <c r="J994" s="355"/>
      <c r="K994" s="355"/>
      <c r="L994" s="356"/>
      <c r="M994" s="2" t="str">
        <f t="shared" si="515"/>
        <v/>
      </c>
      <c r="N994" s="2" t="str">
        <f t="shared" si="516"/>
        <v/>
      </c>
      <c r="O994" s="2" t="str">
        <f t="shared" si="517"/>
        <v/>
      </c>
      <c r="P994" s="2"/>
      <c r="Q994" s="2"/>
      <c r="R994" s="2"/>
      <c r="S994" s="2"/>
      <c r="T994" s="2"/>
      <c r="U994" s="2"/>
      <c r="V994" s="2"/>
      <c r="W994" s="2"/>
      <c r="X994" s="2"/>
      <c r="Y994" s="2"/>
      <c r="Z994" s="2"/>
      <c r="AA994" s="2"/>
      <c r="AB994" s="2"/>
      <c r="AC994" s="2"/>
      <c r="AD994" s="2"/>
      <c r="AG994" s="197">
        <f t="shared" si="518"/>
        <v>54</v>
      </c>
      <c r="AH994" s="210">
        <f t="shared" si="519"/>
        <v>0</v>
      </c>
      <c r="AJ994" s="188">
        <f t="shared" si="520"/>
        <v>0</v>
      </c>
      <c r="AK994" s="189">
        <f t="shared" si="521"/>
        <v>0</v>
      </c>
      <c r="AL994" s="189">
        <f t="shared" si="522"/>
        <v>0</v>
      </c>
      <c r="AM994" s="190">
        <f t="shared" si="523"/>
        <v>0</v>
      </c>
      <c r="AN994" s="210"/>
      <c r="AO994" s="188">
        <f t="shared" si="524"/>
        <v>0</v>
      </c>
      <c r="AP994" s="189">
        <f t="shared" si="525"/>
        <v>0</v>
      </c>
      <c r="AQ994" s="189">
        <f t="shared" si="526"/>
        <v>0</v>
      </c>
      <c r="AR994" s="190">
        <f t="shared" si="527"/>
        <v>0</v>
      </c>
      <c r="AT994" s="188">
        <f t="shared" si="528"/>
        <v>0</v>
      </c>
      <c r="AU994" s="189">
        <f t="shared" si="529"/>
        <v>0</v>
      </c>
      <c r="AV994" s="189">
        <f t="shared" si="530"/>
        <v>0</v>
      </c>
      <c r="AW994" s="190">
        <f t="shared" si="531"/>
        <v>0</v>
      </c>
      <c r="AY994" s="188">
        <f t="shared" si="532"/>
        <v>0</v>
      </c>
      <c r="AZ994" s="189">
        <f t="shared" si="533"/>
        <v>0</v>
      </c>
      <c r="BA994" s="189">
        <f t="shared" si="534"/>
        <v>0</v>
      </c>
      <c r="BB994" s="190">
        <f t="shared" si="535"/>
        <v>0</v>
      </c>
      <c r="BD994" s="188">
        <f t="shared" si="536"/>
        <v>0</v>
      </c>
      <c r="BE994" s="189">
        <f t="shared" si="537"/>
        <v>0</v>
      </c>
      <c r="BF994" s="189">
        <f t="shared" si="538"/>
        <v>0</v>
      </c>
      <c r="BG994" s="190">
        <f t="shared" si="539"/>
        <v>0</v>
      </c>
      <c r="BH994" s="210"/>
      <c r="BI994" s="188">
        <f t="shared" si="540"/>
        <v>0</v>
      </c>
      <c r="BJ994" s="189">
        <f t="shared" si="541"/>
        <v>0</v>
      </c>
      <c r="BK994" s="189">
        <f t="shared" si="542"/>
        <v>0</v>
      </c>
      <c r="BL994" s="190">
        <f t="shared" si="543"/>
        <v>0</v>
      </c>
      <c r="BM994" s="210"/>
      <c r="BN994" s="188">
        <f t="shared" si="544"/>
        <v>0</v>
      </c>
      <c r="BO994" s="189">
        <f t="shared" si="545"/>
        <v>0</v>
      </c>
      <c r="BP994" s="189">
        <f t="shared" si="546"/>
        <v>0</v>
      </c>
      <c r="BQ994" s="190">
        <f t="shared" si="547"/>
        <v>0</v>
      </c>
      <c r="BR994" s="210"/>
      <c r="BS994" s="188">
        <f t="shared" si="548"/>
        <v>0</v>
      </c>
      <c r="BT994" s="189">
        <f t="shared" si="549"/>
        <v>0</v>
      </c>
      <c r="BU994" s="189">
        <f t="shared" si="550"/>
        <v>0</v>
      </c>
      <c r="BV994" s="190">
        <f t="shared" si="551"/>
        <v>0</v>
      </c>
      <c r="BW994" s="210"/>
      <c r="BX994" s="188">
        <f t="shared" si="552"/>
        <v>0</v>
      </c>
      <c r="BY994" s="189">
        <f t="shared" si="553"/>
        <v>0</v>
      </c>
      <c r="BZ994" s="189">
        <f t="shared" si="554"/>
        <v>0</v>
      </c>
      <c r="CA994" s="190">
        <f t="shared" si="555"/>
        <v>0</v>
      </c>
      <c r="CB994" s="210"/>
      <c r="CC994" s="188">
        <f t="shared" si="556"/>
        <v>0</v>
      </c>
      <c r="CD994" s="189">
        <f t="shared" si="557"/>
        <v>0</v>
      </c>
      <c r="CE994" s="189">
        <f t="shared" si="558"/>
        <v>0</v>
      </c>
      <c r="CF994" s="190">
        <f t="shared" si="559"/>
        <v>0</v>
      </c>
      <c r="CG994" s="210"/>
      <c r="CH994" s="188">
        <f t="shared" si="560"/>
        <v>0</v>
      </c>
      <c r="CI994" s="189">
        <f t="shared" si="561"/>
        <v>0</v>
      </c>
      <c r="CJ994" s="189">
        <f t="shared" si="562"/>
        <v>0</v>
      </c>
      <c r="CK994" s="190">
        <f t="shared" si="563"/>
        <v>0</v>
      </c>
      <c r="CL994" s="210"/>
      <c r="CM994" s="188">
        <f t="shared" si="564"/>
        <v>0</v>
      </c>
      <c r="CN994" s="189">
        <f t="shared" si="565"/>
        <v>0</v>
      </c>
      <c r="CO994" s="189">
        <f t="shared" si="566"/>
        <v>0</v>
      </c>
      <c r="CP994" s="190">
        <f t="shared" si="567"/>
        <v>0</v>
      </c>
      <c r="CQ994" s="210"/>
      <c r="CR994" s="188">
        <f t="shared" si="568"/>
        <v>0</v>
      </c>
      <c r="CS994" s="189">
        <f t="shared" si="569"/>
        <v>0</v>
      </c>
      <c r="CT994" s="189">
        <f t="shared" si="570"/>
        <v>0</v>
      </c>
      <c r="CU994" s="190">
        <f t="shared" si="571"/>
        <v>0</v>
      </c>
      <c r="CV994" s="210"/>
      <c r="CW994" s="188">
        <f t="shared" si="572"/>
        <v>0</v>
      </c>
      <c r="CX994" s="189">
        <f t="shared" si="573"/>
        <v>0</v>
      </c>
      <c r="CY994" s="189">
        <f t="shared" si="574"/>
        <v>0</v>
      </c>
      <c r="CZ994" s="190">
        <f t="shared" si="575"/>
        <v>0</v>
      </c>
      <c r="DA994" s="210"/>
      <c r="DB994" s="188">
        <f t="shared" si="576"/>
        <v>0</v>
      </c>
      <c r="DC994" s="189">
        <f t="shared" si="577"/>
        <v>0</v>
      </c>
      <c r="DD994" s="189">
        <f t="shared" si="578"/>
        <v>0</v>
      </c>
      <c r="DE994" s="190">
        <f t="shared" si="579"/>
        <v>0</v>
      </c>
      <c r="DF994" s="210"/>
      <c r="DG994" s="188">
        <f t="shared" si="580"/>
        <v>0</v>
      </c>
      <c r="DH994" s="189">
        <f t="shared" si="581"/>
        <v>0</v>
      </c>
      <c r="DI994" s="189">
        <f t="shared" si="582"/>
        <v>0</v>
      </c>
      <c r="DJ994" s="190">
        <f t="shared" si="583"/>
        <v>0</v>
      </c>
      <c r="DK994" s="210"/>
      <c r="DL994" s="188">
        <f t="shared" si="584"/>
        <v>0</v>
      </c>
      <c r="DM994" s="189">
        <f t="shared" si="585"/>
        <v>0</v>
      </c>
      <c r="DN994" s="189">
        <f t="shared" si="586"/>
        <v>0</v>
      </c>
      <c r="DO994" s="190">
        <f t="shared" si="587"/>
        <v>0</v>
      </c>
      <c r="DP994" s="210"/>
      <c r="DQ994" s="188">
        <f t="shared" si="588"/>
        <v>0</v>
      </c>
      <c r="DR994" s="189">
        <f t="shared" si="589"/>
        <v>0</v>
      </c>
      <c r="DS994" s="189">
        <f t="shared" si="590"/>
        <v>0</v>
      </c>
      <c r="DT994" s="190">
        <f t="shared" si="591"/>
        <v>0</v>
      </c>
      <c r="DU994" s="210"/>
      <c r="DV994" s="192">
        <f t="shared" si="592"/>
        <v>0</v>
      </c>
      <c r="DW994" s="215">
        <f t="shared" si="593"/>
        <v>0</v>
      </c>
      <c r="DX994" s="216">
        <f t="shared" si="594"/>
        <v>0</v>
      </c>
      <c r="DY994" s="217">
        <f t="shared" si="595"/>
        <v>0</v>
      </c>
      <c r="EA994" s="192">
        <f t="shared" si="596"/>
        <v>0</v>
      </c>
      <c r="EB994" s="215">
        <f t="shared" si="597"/>
        <v>0</v>
      </c>
      <c r="EC994" s="216">
        <f t="shared" si="598"/>
        <v>0</v>
      </c>
      <c r="ED994" s="217">
        <f t="shared" si="599"/>
        <v>0</v>
      </c>
      <c r="EF994" s="192">
        <f t="shared" si="600"/>
        <v>0</v>
      </c>
      <c r="EG994" s="215">
        <f t="shared" si="601"/>
        <v>0</v>
      </c>
      <c r="EH994" s="216">
        <f t="shared" si="602"/>
        <v>0</v>
      </c>
      <c r="EI994" s="217">
        <f t="shared" si="603"/>
        <v>0</v>
      </c>
      <c r="EK994" s="197">
        <f t="shared" si="604"/>
        <v>0</v>
      </c>
      <c r="EL994" s="19" t="str">
        <f t="shared" si="605"/>
        <v/>
      </c>
      <c r="EM994" s="197">
        <f t="shared" si="606"/>
        <v>0</v>
      </c>
      <c r="EN994"/>
      <c r="EO994" s="197">
        <f t="shared" si="607"/>
        <v>0</v>
      </c>
      <c r="EP994" s="19" t="str">
        <f t="shared" si="608"/>
        <v/>
      </c>
      <c r="EQ994" s="197">
        <f t="shared" si="609"/>
        <v>0</v>
      </c>
      <c r="ES994" s="197">
        <f t="shared" si="610"/>
        <v>0</v>
      </c>
      <c r="ET994" s="19" t="str">
        <f t="shared" si="611"/>
        <v/>
      </c>
      <c r="EU994" s="197">
        <f t="shared" si="612"/>
        <v>0</v>
      </c>
    </row>
    <row r="995" spans="1:151" ht="15" customHeight="1" thickBot="1">
      <c r="A995" s="85"/>
      <c r="B995" s="87"/>
      <c r="C995" s="63" t="s">
        <v>161</v>
      </c>
      <c r="D995" s="354" t="str">
        <f t="shared" si="514"/>
        <v/>
      </c>
      <c r="E995" s="355"/>
      <c r="F995" s="355"/>
      <c r="G995" s="355"/>
      <c r="H995" s="355"/>
      <c r="I995" s="355"/>
      <c r="J995" s="355"/>
      <c r="K995" s="355"/>
      <c r="L995" s="356"/>
      <c r="M995" s="2" t="str">
        <f t="shared" si="515"/>
        <v/>
      </c>
      <c r="N995" s="2" t="str">
        <f t="shared" si="516"/>
        <v/>
      </c>
      <c r="O995" s="2" t="str">
        <f t="shared" si="517"/>
        <v/>
      </c>
      <c r="P995" s="2"/>
      <c r="Q995" s="2"/>
      <c r="R995" s="2"/>
      <c r="S995" s="2"/>
      <c r="T995" s="2"/>
      <c r="U995" s="2"/>
      <c r="V995" s="2"/>
      <c r="W995" s="2"/>
      <c r="X995" s="2"/>
      <c r="Y995" s="2"/>
      <c r="Z995" s="2"/>
      <c r="AA995" s="2"/>
      <c r="AB995" s="2"/>
      <c r="AC995" s="2"/>
      <c r="AD995" s="2"/>
      <c r="AG995" s="197">
        <f t="shared" si="518"/>
        <v>54</v>
      </c>
      <c r="AH995" s="210">
        <f t="shared" si="519"/>
        <v>0</v>
      </c>
      <c r="AJ995" s="188">
        <f t="shared" si="520"/>
        <v>0</v>
      </c>
      <c r="AK995" s="189">
        <f t="shared" si="521"/>
        <v>0</v>
      </c>
      <c r="AL995" s="189">
        <f t="shared" si="522"/>
        <v>0</v>
      </c>
      <c r="AM995" s="190">
        <f t="shared" si="523"/>
        <v>0</v>
      </c>
      <c r="AN995" s="210"/>
      <c r="AO995" s="188">
        <f t="shared" si="524"/>
        <v>0</v>
      </c>
      <c r="AP995" s="189">
        <f t="shared" si="525"/>
        <v>0</v>
      </c>
      <c r="AQ995" s="189">
        <f t="shared" si="526"/>
        <v>0</v>
      </c>
      <c r="AR995" s="190">
        <f t="shared" si="527"/>
        <v>0</v>
      </c>
      <c r="AT995" s="188">
        <f t="shared" si="528"/>
        <v>0</v>
      </c>
      <c r="AU995" s="189">
        <f t="shared" si="529"/>
        <v>0</v>
      </c>
      <c r="AV995" s="189">
        <f t="shared" si="530"/>
        <v>0</v>
      </c>
      <c r="AW995" s="190">
        <f t="shared" si="531"/>
        <v>0</v>
      </c>
      <c r="AY995" s="188">
        <f t="shared" si="532"/>
        <v>0</v>
      </c>
      <c r="AZ995" s="189">
        <f t="shared" si="533"/>
        <v>0</v>
      </c>
      <c r="BA995" s="189">
        <f t="shared" si="534"/>
        <v>0</v>
      </c>
      <c r="BB995" s="190">
        <f t="shared" si="535"/>
        <v>0</v>
      </c>
      <c r="BD995" s="188">
        <f t="shared" si="536"/>
        <v>0</v>
      </c>
      <c r="BE995" s="189">
        <f t="shared" si="537"/>
        <v>0</v>
      </c>
      <c r="BF995" s="189">
        <f t="shared" si="538"/>
        <v>0</v>
      </c>
      <c r="BG995" s="190">
        <f t="shared" si="539"/>
        <v>0</v>
      </c>
      <c r="BH995" s="210"/>
      <c r="BI995" s="188">
        <f t="shared" si="540"/>
        <v>0</v>
      </c>
      <c r="BJ995" s="189">
        <f t="shared" si="541"/>
        <v>0</v>
      </c>
      <c r="BK995" s="189">
        <f t="shared" si="542"/>
        <v>0</v>
      </c>
      <c r="BL995" s="190">
        <f t="shared" si="543"/>
        <v>0</v>
      </c>
      <c r="BM995" s="210"/>
      <c r="BN995" s="188">
        <f t="shared" si="544"/>
        <v>0</v>
      </c>
      <c r="BO995" s="189">
        <f t="shared" si="545"/>
        <v>0</v>
      </c>
      <c r="BP995" s="189">
        <f t="shared" si="546"/>
        <v>0</v>
      </c>
      <c r="BQ995" s="190">
        <f t="shared" si="547"/>
        <v>0</v>
      </c>
      <c r="BR995" s="210"/>
      <c r="BS995" s="188">
        <f t="shared" si="548"/>
        <v>0</v>
      </c>
      <c r="BT995" s="189">
        <f t="shared" si="549"/>
        <v>0</v>
      </c>
      <c r="BU995" s="189">
        <f t="shared" si="550"/>
        <v>0</v>
      </c>
      <c r="BV995" s="190">
        <f t="shared" si="551"/>
        <v>0</v>
      </c>
      <c r="BW995" s="210"/>
      <c r="BX995" s="188">
        <f t="shared" si="552"/>
        <v>0</v>
      </c>
      <c r="BY995" s="189">
        <f t="shared" si="553"/>
        <v>0</v>
      </c>
      <c r="BZ995" s="189">
        <f t="shared" si="554"/>
        <v>0</v>
      </c>
      <c r="CA995" s="190">
        <f t="shared" si="555"/>
        <v>0</v>
      </c>
      <c r="CB995" s="210"/>
      <c r="CC995" s="188">
        <f t="shared" si="556"/>
        <v>0</v>
      </c>
      <c r="CD995" s="189">
        <f t="shared" si="557"/>
        <v>0</v>
      </c>
      <c r="CE995" s="189">
        <f t="shared" si="558"/>
        <v>0</v>
      </c>
      <c r="CF995" s="190">
        <f t="shared" si="559"/>
        <v>0</v>
      </c>
      <c r="CG995" s="210"/>
      <c r="CH995" s="188">
        <f t="shared" si="560"/>
        <v>0</v>
      </c>
      <c r="CI995" s="189">
        <f t="shared" si="561"/>
        <v>0</v>
      </c>
      <c r="CJ995" s="189">
        <f t="shared" si="562"/>
        <v>0</v>
      </c>
      <c r="CK995" s="190">
        <f t="shared" si="563"/>
        <v>0</v>
      </c>
      <c r="CL995" s="210"/>
      <c r="CM995" s="188">
        <f t="shared" si="564"/>
        <v>0</v>
      </c>
      <c r="CN995" s="189">
        <f t="shared" si="565"/>
        <v>0</v>
      </c>
      <c r="CO995" s="189">
        <f t="shared" si="566"/>
        <v>0</v>
      </c>
      <c r="CP995" s="190">
        <f t="shared" si="567"/>
        <v>0</v>
      </c>
      <c r="CQ995" s="210"/>
      <c r="CR995" s="188">
        <f t="shared" si="568"/>
        <v>0</v>
      </c>
      <c r="CS995" s="189">
        <f t="shared" si="569"/>
        <v>0</v>
      </c>
      <c r="CT995" s="189">
        <f t="shared" si="570"/>
        <v>0</v>
      </c>
      <c r="CU995" s="190">
        <f t="shared" si="571"/>
        <v>0</v>
      </c>
      <c r="CV995" s="210"/>
      <c r="CW995" s="188">
        <f t="shared" si="572"/>
        <v>0</v>
      </c>
      <c r="CX995" s="189">
        <f t="shared" si="573"/>
        <v>0</v>
      </c>
      <c r="CY995" s="189">
        <f t="shared" si="574"/>
        <v>0</v>
      </c>
      <c r="CZ995" s="190">
        <f t="shared" si="575"/>
        <v>0</v>
      </c>
      <c r="DA995" s="210"/>
      <c r="DB995" s="188">
        <f t="shared" si="576"/>
        <v>0</v>
      </c>
      <c r="DC995" s="189">
        <f t="shared" si="577"/>
        <v>0</v>
      </c>
      <c r="DD995" s="189">
        <f t="shared" si="578"/>
        <v>0</v>
      </c>
      <c r="DE995" s="190">
        <f t="shared" si="579"/>
        <v>0</v>
      </c>
      <c r="DF995" s="210"/>
      <c r="DG995" s="188">
        <f t="shared" si="580"/>
        <v>0</v>
      </c>
      <c r="DH995" s="189">
        <f t="shared" si="581"/>
        <v>0</v>
      </c>
      <c r="DI995" s="189">
        <f t="shared" si="582"/>
        <v>0</v>
      </c>
      <c r="DJ995" s="190">
        <f t="shared" si="583"/>
        <v>0</v>
      </c>
      <c r="DK995" s="210"/>
      <c r="DL995" s="188">
        <f t="shared" si="584"/>
        <v>0</v>
      </c>
      <c r="DM995" s="189">
        <f t="shared" si="585"/>
        <v>0</v>
      </c>
      <c r="DN995" s="189">
        <f t="shared" si="586"/>
        <v>0</v>
      </c>
      <c r="DO995" s="190">
        <f t="shared" si="587"/>
        <v>0</v>
      </c>
      <c r="DP995" s="210"/>
      <c r="DQ995" s="188">
        <f t="shared" si="588"/>
        <v>0</v>
      </c>
      <c r="DR995" s="189">
        <f t="shared" si="589"/>
        <v>0</v>
      </c>
      <c r="DS995" s="189">
        <f t="shared" si="590"/>
        <v>0</v>
      </c>
      <c r="DT995" s="190">
        <f t="shared" si="591"/>
        <v>0</v>
      </c>
      <c r="DU995" s="210"/>
      <c r="DV995" s="192">
        <f t="shared" si="592"/>
        <v>0</v>
      </c>
      <c r="DW995" s="215">
        <f t="shared" si="593"/>
        <v>0</v>
      </c>
      <c r="DX995" s="216">
        <f t="shared" si="594"/>
        <v>0</v>
      </c>
      <c r="DY995" s="217">
        <f t="shared" si="595"/>
        <v>0</v>
      </c>
      <c r="EA995" s="192">
        <f t="shared" si="596"/>
        <v>0</v>
      </c>
      <c r="EB995" s="215">
        <f t="shared" si="597"/>
        <v>0</v>
      </c>
      <c r="EC995" s="216">
        <f t="shared" si="598"/>
        <v>0</v>
      </c>
      <c r="ED995" s="217">
        <f t="shared" si="599"/>
        <v>0</v>
      </c>
      <c r="EF995" s="192">
        <f t="shared" si="600"/>
        <v>0</v>
      </c>
      <c r="EG995" s="215">
        <f t="shared" si="601"/>
        <v>0</v>
      </c>
      <c r="EH995" s="216">
        <f t="shared" si="602"/>
        <v>0</v>
      </c>
      <c r="EI995" s="217">
        <f t="shared" si="603"/>
        <v>0</v>
      </c>
      <c r="EK995" s="197">
        <f t="shared" si="604"/>
        <v>0</v>
      </c>
      <c r="EL995" s="19" t="str">
        <f t="shared" si="605"/>
        <v/>
      </c>
      <c r="EM995" s="197">
        <f t="shared" si="606"/>
        <v>0</v>
      </c>
      <c r="EN995"/>
      <c r="EO995" s="197">
        <f t="shared" si="607"/>
        <v>0</v>
      </c>
      <c r="EP995" s="19" t="str">
        <f t="shared" si="608"/>
        <v/>
      </c>
      <c r="EQ995" s="197">
        <f t="shared" si="609"/>
        <v>0</v>
      </c>
      <c r="ES995" s="197">
        <f t="shared" si="610"/>
        <v>0</v>
      </c>
      <c r="ET995" s="19" t="str">
        <f t="shared" si="611"/>
        <v/>
      </c>
      <c r="EU995" s="197">
        <f t="shared" si="612"/>
        <v>0</v>
      </c>
    </row>
    <row r="996" spans="1:151" ht="15" customHeight="1" thickBot="1">
      <c r="A996" s="85"/>
      <c r="B996" s="87"/>
      <c r="C996" s="63" t="s">
        <v>162</v>
      </c>
      <c r="D996" s="354" t="str">
        <f t="shared" si="514"/>
        <v/>
      </c>
      <c r="E996" s="355"/>
      <c r="F996" s="355"/>
      <c r="G996" s="355"/>
      <c r="H996" s="355"/>
      <c r="I996" s="355"/>
      <c r="J996" s="355"/>
      <c r="K996" s="355"/>
      <c r="L996" s="356"/>
      <c r="M996" s="2" t="str">
        <f t="shared" si="515"/>
        <v/>
      </c>
      <c r="N996" s="2" t="str">
        <f t="shared" si="516"/>
        <v/>
      </c>
      <c r="O996" s="2" t="str">
        <f t="shared" si="517"/>
        <v/>
      </c>
      <c r="P996" s="2"/>
      <c r="Q996" s="2"/>
      <c r="R996" s="2"/>
      <c r="S996" s="2"/>
      <c r="T996" s="2"/>
      <c r="U996" s="2"/>
      <c r="V996" s="2"/>
      <c r="W996" s="2"/>
      <c r="X996" s="2"/>
      <c r="Y996" s="2"/>
      <c r="Z996" s="2"/>
      <c r="AA996" s="2"/>
      <c r="AB996" s="2"/>
      <c r="AC996" s="2"/>
      <c r="AD996" s="2"/>
      <c r="AG996" s="197">
        <f t="shared" si="518"/>
        <v>54</v>
      </c>
      <c r="AH996" s="210">
        <f t="shared" si="519"/>
        <v>0</v>
      </c>
      <c r="AJ996" s="188">
        <f t="shared" si="520"/>
        <v>0</v>
      </c>
      <c r="AK996" s="189">
        <f t="shared" si="521"/>
        <v>0</v>
      </c>
      <c r="AL996" s="189">
        <f t="shared" si="522"/>
        <v>0</v>
      </c>
      <c r="AM996" s="190">
        <f t="shared" si="523"/>
        <v>0</v>
      </c>
      <c r="AN996" s="210"/>
      <c r="AO996" s="188">
        <f t="shared" si="524"/>
        <v>0</v>
      </c>
      <c r="AP996" s="189">
        <f t="shared" si="525"/>
        <v>0</v>
      </c>
      <c r="AQ996" s="189">
        <f t="shared" si="526"/>
        <v>0</v>
      </c>
      <c r="AR996" s="190">
        <f t="shared" si="527"/>
        <v>0</v>
      </c>
      <c r="AT996" s="188">
        <f t="shared" si="528"/>
        <v>0</v>
      </c>
      <c r="AU996" s="189">
        <f t="shared" si="529"/>
        <v>0</v>
      </c>
      <c r="AV996" s="189">
        <f t="shared" si="530"/>
        <v>0</v>
      </c>
      <c r="AW996" s="190">
        <f t="shared" si="531"/>
        <v>0</v>
      </c>
      <c r="AY996" s="188">
        <f t="shared" si="532"/>
        <v>0</v>
      </c>
      <c r="AZ996" s="189">
        <f t="shared" si="533"/>
        <v>0</v>
      </c>
      <c r="BA996" s="189">
        <f t="shared" si="534"/>
        <v>0</v>
      </c>
      <c r="BB996" s="190">
        <f t="shared" si="535"/>
        <v>0</v>
      </c>
      <c r="BD996" s="188">
        <f t="shared" si="536"/>
        <v>0</v>
      </c>
      <c r="BE996" s="189">
        <f t="shared" si="537"/>
        <v>0</v>
      </c>
      <c r="BF996" s="189">
        <f t="shared" si="538"/>
        <v>0</v>
      </c>
      <c r="BG996" s="190">
        <f t="shared" si="539"/>
        <v>0</v>
      </c>
      <c r="BH996" s="210"/>
      <c r="BI996" s="188">
        <f t="shared" si="540"/>
        <v>0</v>
      </c>
      <c r="BJ996" s="189">
        <f t="shared" si="541"/>
        <v>0</v>
      </c>
      <c r="BK996" s="189">
        <f t="shared" si="542"/>
        <v>0</v>
      </c>
      <c r="BL996" s="190">
        <f t="shared" si="543"/>
        <v>0</v>
      </c>
      <c r="BM996" s="210"/>
      <c r="BN996" s="188">
        <f t="shared" si="544"/>
        <v>0</v>
      </c>
      <c r="BO996" s="189">
        <f t="shared" si="545"/>
        <v>0</v>
      </c>
      <c r="BP996" s="189">
        <f t="shared" si="546"/>
        <v>0</v>
      </c>
      <c r="BQ996" s="190">
        <f t="shared" si="547"/>
        <v>0</v>
      </c>
      <c r="BR996" s="210"/>
      <c r="BS996" s="188">
        <f t="shared" si="548"/>
        <v>0</v>
      </c>
      <c r="BT996" s="189">
        <f t="shared" si="549"/>
        <v>0</v>
      </c>
      <c r="BU996" s="189">
        <f t="shared" si="550"/>
        <v>0</v>
      </c>
      <c r="BV996" s="190">
        <f t="shared" si="551"/>
        <v>0</v>
      </c>
      <c r="BW996" s="210"/>
      <c r="BX996" s="188">
        <f t="shared" si="552"/>
        <v>0</v>
      </c>
      <c r="BY996" s="189">
        <f t="shared" si="553"/>
        <v>0</v>
      </c>
      <c r="BZ996" s="189">
        <f t="shared" si="554"/>
        <v>0</v>
      </c>
      <c r="CA996" s="190">
        <f t="shared" si="555"/>
        <v>0</v>
      </c>
      <c r="CB996" s="210"/>
      <c r="CC996" s="188">
        <f t="shared" si="556"/>
        <v>0</v>
      </c>
      <c r="CD996" s="189">
        <f t="shared" si="557"/>
        <v>0</v>
      </c>
      <c r="CE996" s="189">
        <f t="shared" si="558"/>
        <v>0</v>
      </c>
      <c r="CF996" s="190">
        <f t="shared" si="559"/>
        <v>0</v>
      </c>
      <c r="CG996" s="210"/>
      <c r="CH996" s="188">
        <f t="shared" si="560"/>
        <v>0</v>
      </c>
      <c r="CI996" s="189">
        <f t="shared" si="561"/>
        <v>0</v>
      </c>
      <c r="CJ996" s="189">
        <f t="shared" si="562"/>
        <v>0</v>
      </c>
      <c r="CK996" s="190">
        <f t="shared" si="563"/>
        <v>0</v>
      </c>
      <c r="CL996" s="210"/>
      <c r="CM996" s="188">
        <f t="shared" si="564"/>
        <v>0</v>
      </c>
      <c r="CN996" s="189">
        <f t="shared" si="565"/>
        <v>0</v>
      </c>
      <c r="CO996" s="189">
        <f t="shared" si="566"/>
        <v>0</v>
      </c>
      <c r="CP996" s="190">
        <f t="shared" si="567"/>
        <v>0</v>
      </c>
      <c r="CQ996" s="210"/>
      <c r="CR996" s="188">
        <f t="shared" si="568"/>
        <v>0</v>
      </c>
      <c r="CS996" s="189">
        <f t="shared" si="569"/>
        <v>0</v>
      </c>
      <c r="CT996" s="189">
        <f t="shared" si="570"/>
        <v>0</v>
      </c>
      <c r="CU996" s="190">
        <f t="shared" si="571"/>
        <v>0</v>
      </c>
      <c r="CV996" s="210"/>
      <c r="CW996" s="188">
        <f t="shared" si="572"/>
        <v>0</v>
      </c>
      <c r="CX996" s="189">
        <f t="shared" si="573"/>
        <v>0</v>
      </c>
      <c r="CY996" s="189">
        <f t="shared" si="574"/>
        <v>0</v>
      </c>
      <c r="CZ996" s="190">
        <f t="shared" si="575"/>
        <v>0</v>
      </c>
      <c r="DA996" s="210"/>
      <c r="DB996" s="188">
        <f t="shared" si="576"/>
        <v>0</v>
      </c>
      <c r="DC996" s="189">
        <f t="shared" si="577"/>
        <v>0</v>
      </c>
      <c r="DD996" s="189">
        <f t="shared" si="578"/>
        <v>0</v>
      </c>
      <c r="DE996" s="190">
        <f t="shared" si="579"/>
        <v>0</v>
      </c>
      <c r="DF996" s="210"/>
      <c r="DG996" s="188">
        <f t="shared" si="580"/>
        <v>0</v>
      </c>
      <c r="DH996" s="189">
        <f t="shared" si="581"/>
        <v>0</v>
      </c>
      <c r="DI996" s="189">
        <f t="shared" si="582"/>
        <v>0</v>
      </c>
      <c r="DJ996" s="190">
        <f t="shared" si="583"/>
        <v>0</v>
      </c>
      <c r="DK996" s="210"/>
      <c r="DL996" s="188">
        <f t="shared" si="584"/>
        <v>0</v>
      </c>
      <c r="DM996" s="189">
        <f t="shared" si="585"/>
        <v>0</v>
      </c>
      <c r="DN996" s="189">
        <f t="shared" si="586"/>
        <v>0</v>
      </c>
      <c r="DO996" s="190">
        <f t="shared" si="587"/>
        <v>0</v>
      </c>
      <c r="DP996" s="210"/>
      <c r="DQ996" s="188">
        <f t="shared" si="588"/>
        <v>0</v>
      </c>
      <c r="DR996" s="189">
        <f t="shared" si="589"/>
        <v>0</v>
      </c>
      <c r="DS996" s="189">
        <f t="shared" si="590"/>
        <v>0</v>
      </c>
      <c r="DT996" s="190">
        <f t="shared" si="591"/>
        <v>0</v>
      </c>
      <c r="DU996" s="210"/>
      <c r="DV996" s="192">
        <f t="shared" si="592"/>
        <v>0</v>
      </c>
      <c r="DW996" s="215">
        <f t="shared" si="593"/>
        <v>0</v>
      </c>
      <c r="DX996" s="216">
        <f t="shared" si="594"/>
        <v>0</v>
      </c>
      <c r="DY996" s="217">
        <f t="shared" si="595"/>
        <v>0</v>
      </c>
      <c r="EA996" s="192">
        <f t="shared" si="596"/>
        <v>0</v>
      </c>
      <c r="EB996" s="215">
        <f t="shared" si="597"/>
        <v>0</v>
      </c>
      <c r="EC996" s="216">
        <f t="shared" si="598"/>
        <v>0</v>
      </c>
      <c r="ED996" s="217">
        <f t="shared" si="599"/>
        <v>0</v>
      </c>
      <c r="EF996" s="192">
        <f t="shared" si="600"/>
        <v>0</v>
      </c>
      <c r="EG996" s="215">
        <f t="shared" si="601"/>
        <v>0</v>
      </c>
      <c r="EH996" s="216">
        <f t="shared" si="602"/>
        <v>0</v>
      </c>
      <c r="EI996" s="217">
        <f t="shared" si="603"/>
        <v>0</v>
      </c>
      <c r="EK996" s="197">
        <f t="shared" si="604"/>
        <v>0</v>
      </c>
      <c r="EL996" s="19" t="str">
        <f t="shared" si="605"/>
        <v/>
      </c>
      <c r="EM996" s="197">
        <f t="shared" si="606"/>
        <v>0</v>
      </c>
      <c r="EN996"/>
      <c r="EO996" s="197">
        <f t="shared" si="607"/>
        <v>0</v>
      </c>
      <c r="EP996" s="19" t="str">
        <f t="shared" si="608"/>
        <v/>
      </c>
      <c r="EQ996" s="197">
        <f t="shared" si="609"/>
        <v>0</v>
      </c>
      <c r="ES996" s="197">
        <f t="shared" si="610"/>
        <v>0</v>
      </c>
      <c r="ET996" s="19" t="str">
        <f t="shared" si="611"/>
        <v/>
      </c>
      <c r="EU996" s="197">
        <f t="shared" si="612"/>
        <v>0</v>
      </c>
    </row>
    <row r="997" spans="1:151" ht="15" customHeight="1" thickBot="1">
      <c r="A997" s="85"/>
      <c r="B997" s="87"/>
      <c r="C997" s="64" t="s">
        <v>163</v>
      </c>
      <c r="D997" s="354" t="str">
        <f t="shared" si="514"/>
        <v/>
      </c>
      <c r="E997" s="355"/>
      <c r="F997" s="355"/>
      <c r="G997" s="355"/>
      <c r="H997" s="355"/>
      <c r="I997" s="355"/>
      <c r="J997" s="355"/>
      <c r="K997" s="355"/>
      <c r="L997" s="356"/>
      <c r="M997" s="2" t="str">
        <f t="shared" si="515"/>
        <v/>
      </c>
      <c r="N997" s="2" t="str">
        <f t="shared" si="516"/>
        <v/>
      </c>
      <c r="O997" s="2" t="str">
        <f t="shared" si="517"/>
        <v/>
      </c>
      <c r="P997" s="2"/>
      <c r="Q997" s="2"/>
      <c r="R997" s="2"/>
      <c r="S997" s="2"/>
      <c r="T997" s="2"/>
      <c r="U997" s="2"/>
      <c r="V997" s="2"/>
      <c r="W997" s="2"/>
      <c r="X997" s="2"/>
      <c r="Y997" s="2"/>
      <c r="Z997" s="2"/>
      <c r="AA997" s="2"/>
      <c r="AB997" s="2"/>
      <c r="AC997" s="2"/>
      <c r="AD997" s="2"/>
      <c r="AG997" s="197">
        <f t="shared" si="518"/>
        <v>54</v>
      </c>
      <c r="AH997" s="210">
        <f t="shared" si="519"/>
        <v>0</v>
      </c>
      <c r="AJ997" s="188">
        <f t="shared" si="520"/>
        <v>0</v>
      </c>
      <c r="AK997" s="189">
        <f t="shared" si="521"/>
        <v>0</v>
      </c>
      <c r="AL997" s="189">
        <f t="shared" si="522"/>
        <v>0</v>
      </c>
      <c r="AM997" s="190">
        <f t="shared" si="523"/>
        <v>0</v>
      </c>
      <c r="AN997" s="210"/>
      <c r="AO997" s="188">
        <f t="shared" si="524"/>
        <v>0</v>
      </c>
      <c r="AP997" s="189">
        <f t="shared" si="525"/>
        <v>0</v>
      </c>
      <c r="AQ997" s="189">
        <f t="shared" si="526"/>
        <v>0</v>
      </c>
      <c r="AR997" s="190">
        <f t="shared" si="527"/>
        <v>0</v>
      </c>
      <c r="AT997" s="188">
        <f t="shared" si="528"/>
        <v>0</v>
      </c>
      <c r="AU997" s="189">
        <f t="shared" si="529"/>
        <v>0</v>
      </c>
      <c r="AV997" s="189">
        <f t="shared" si="530"/>
        <v>0</v>
      </c>
      <c r="AW997" s="190">
        <f t="shared" si="531"/>
        <v>0</v>
      </c>
      <c r="AY997" s="188">
        <f t="shared" si="532"/>
        <v>0</v>
      </c>
      <c r="AZ997" s="189">
        <f t="shared" si="533"/>
        <v>0</v>
      </c>
      <c r="BA997" s="189">
        <f t="shared" si="534"/>
        <v>0</v>
      </c>
      <c r="BB997" s="190">
        <f t="shared" si="535"/>
        <v>0</v>
      </c>
      <c r="BD997" s="188">
        <f t="shared" si="536"/>
        <v>0</v>
      </c>
      <c r="BE997" s="189">
        <f t="shared" si="537"/>
        <v>0</v>
      </c>
      <c r="BF997" s="189">
        <f t="shared" si="538"/>
        <v>0</v>
      </c>
      <c r="BG997" s="190">
        <f t="shared" si="539"/>
        <v>0</v>
      </c>
      <c r="BH997" s="210"/>
      <c r="BI997" s="188">
        <f t="shared" si="540"/>
        <v>0</v>
      </c>
      <c r="BJ997" s="189">
        <f t="shared" si="541"/>
        <v>0</v>
      </c>
      <c r="BK997" s="189">
        <f t="shared" si="542"/>
        <v>0</v>
      </c>
      <c r="BL997" s="190">
        <f t="shared" si="543"/>
        <v>0</v>
      </c>
      <c r="BM997" s="210"/>
      <c r="BN997" s="188">
        <f t="shared" si="544"/>
        <v>0</v>
      </c>
      <c r="BO997" s="189">
        <f t="shared" si="545"/>
        <v>0</v>
      </c>
      <c r="BP997" s="189">
        <f t="shared" si="546"/>
        <v>0</v>
      </c>
      <c r="BQ997" s="190">
        <f t="shared" si="547"/>
        <v>0</v>
      </c>
      <c r="BR997" s="210"/>
      <c r="BS997" s="188">
        <f t="shared" si="548"/>
        <v>0</v>
      </c>
      <c r="BT997" s="189">
        <f t="shared" si="549"/>
        <v>0</v>
      </c>
      <c r="BU997" s="189">
        <f t="shared" si="550"/>
        <v>0</v>
      </c>
      <c r="BV997" s="190">
        <f t="shared" si="551"/>
        <v>0</v>
      </c>
      <c r="BW997" s="210"/>
      <c r="BX997" s="188">
        <f t="shared" si="552"/>
        <v>0</v>
      </c>
      <c r="BY997" s="189">
        <f t="shared" si="553"/>
        <v>0</v>
      </c>
      <c r="BZ997" s="189">
        <f t="shared" si="554"/>
        <v>0</v>
      </c>
      <c r="CA997" s="190">
        <f t="shared" si="555"/>
        <v>0</v>
      </c>
      <c r="CB997" s="210"/>
      <c r="CC997" s="188">
        <f t="shared" si="556"/>
        <v>0</v>
      </c>
      <c r="CD997" s="189">
        <f t="shared" si="557"/>
        <v>0</v>
      </c>
      <c r="CE997" s="189">
        <f t="shared" si="558"/>
        <v>0</v>
      </c>
      <c r="CF997" s="190">
        <f t="shared" si="559"/>
        <v>0</v>
      </c>
      <c r="CG997" s="210"/>
      <c r="CH997" s="188">
        <f t="shared" si="560"/>
        <v>0</v>
      </c>
      <c r="CI997" s="189">
        <f t="shared" si="561"/>
        <v>0</v>
      </c>
      <c r="CJ997" s="189">
        <f t="shared" si="562"/>
        <v>0</v>
      </c>
      <c r="CK997" s="190">
        <f t="shared" si="563"/>
        <v>0</v>
      </c>
      <c r="CL997" s="210"/>
      <c r="CM997" s="188">
        <f t="shared" si="564"/>
        <v>0</v>
      </c>
      <c r="CN997" s="189">
        <f t="shared" si="565"/>
        <v>0</v>
      </c>
      <c r="CO997" s="189">
        <f t="shared" si="566"/>
        <v>0</v>
      </c>
      <c r="CP997" s="190">
        <f t="shared" si="567"/>
        <v>0</v>
      </c>
      <c r="CQ997" s="210"/>
      <c r="CR997" s="188">
        <f t="shared" si="568"/>
        <v>0</v>
      </c>
      <c r="CS997" s="189">
        <f t="shared" si="569"/>
        <v>0</v>
      </c>
      <c r="CT997" s="189">
        <f t="shared" si="570"/>
        <v>0</v>
      </c>
      <c r="CU997" s="190">
        <f t="shared" si="571"/>
        <v>0</v>
      </c>
      <c r="CV997" s="210"/>
      <c r="CW997" s="188">
        <f t="shared" si="572"/>
        <v>0</v>
      </c>
      <c r="CX997" s="189">
        <f t="shared" si="573"/>
        <v>0</v>
      </c>
      <c r="CY997" s="189">
        <f t="shared" si="574"/>
        <v>0</v>
      </c>
      <c r="CZ997" s="190">
        <f t="shared" si="575"/>
        <v>0</v>
      </c>
      <c r="DA997" s="210"/>
      <c r="DB997" s="188">
        <f t="shared" si="576"/>
        <v>0</v>
      </c>
      <c r="DC997" s="189">
        <f t="shared" si="577"/>
        <v>0</v>
      </c>
      <c r="DD997" s="189">
        <f t="shared" si="578"/>
        <v>0</v>
      </c>
      <c r="DE997" s="190">
        <f t="shared" si="579"/>
        <v>0</v>
      </c>
      <c r="DF997" s="210"/>
      <c r="DG997" s="188">
        <f t="shared" si="580"/>
        <v>0</v>
      </c>
      <c r="DH997" s="189">
        <f t="shared" si="581"/>
        <v>0</v>
      </c>
      <c r="DI997" s="189">
        <f t="shared" si="582"/>
        <v>0</v>
      </c>
      <c r="DJ997" s="190">
        <f t="shared" si="583"/>
        <v>0</v>
      </c>
      <c r="DK997" s="210"/>
      <c r="DL997" s="188">
        <f t="shared" si="584"/>
        <v>0</v>
      </c>
      <c r="DM997" s="189">
        <f t="shared" si="585"/>
        <v>0</v>
      </c>
      <c r="DN997" s="189">
        <f t="shared" si="586"/>
        <v>0</v>
      </c>
      <c r="DO997" s="190">
        <f t="shared" si="587"/>
        <v>0</v>
      </c>
      <c r="DP997" s="210"/>
      <c r="DQ997" s="188">
        <f t="shared" si="588"/>
        <v>0</v>
      </c>
      <c r="DR997" s="189">
        <f t="shared" si="589"/>
        <v>0</v>
      </c>
      <c r="DS997" s="189">
        <f t="shared" si="590"/>
        <v>0</v>
      </c>
      <c r="DT997" s="190">
        <f t="shared" si="591"/>
        <v>0</v>
      </c>
      <c r="DU997" s="210"/>
      <c r="DV997" s="192">
        <f t="shared" si="592"/>
        <v>0</v>
      </c>
      <c r="DW997" s="215">
        <f t="shared" si="593"/>
        <v>0</v>
      </c>
      <c r="DX997" s="216">
        <f t="shared" si="594"/>
        <v>0</v>
      </c>
      <c r="DY997" s="217">
        <f t="shared" si="595"/>
        <v>0</v>
      </c>
      <c r="EA997" s="192">
        <f t="shared" si="596"/>
        <v>0</v>
      </c>
      <c r="EB997" s="215">
        <f t="shared" si="597"/>
        <v>0</v>
      </c>
      <c r="EC997" s="216">
        <f t="shared" si="598"/>
        <v>0</v>
      </c>
      <c r="ED997" s="217">
        <f t="shared" si="599"/>
        <v>0</v>
      </c>
      <c r="EF997" s="192">
        <f t="shared" si="600"/>
        <v>0</v>
      </c>
      <c r="EG997" s="215">
        <f t="shared" si="601"/>
        <v>0</v>
      </c>
      <c r="EH997" s="216">
        <f t="shared" si="602"/>
        <v>0</v>
      </c>
      <c r="EI997" s="217">
        <f t="shared" si="603"/>
        <v>0</v>
      </c>
      <c r="EK997" s="197">
        <f t="shared" si="604"/>
        <v>0</v>
      </c>
      <c r="EL997" s="19" t="str">
        <f t="shared" si="605"/>
        <v/>
      </c>
      <c r="EM997" s="197">
        <f t="shared" si="606"/>
        <v>0</v>
      </c>
      <c r="EN997"/>
      <c r="EO997" s="197">
        <f t="shared" si="607"/>
        <v>0</v>
      </c>
      <c r="EP997" s="19" t="str">
        <f t="shared" si="608"/>
        <v/>
      </c>
      <c r="EQ997" s="197">
        <f t="shared" si="609"/>
        <v>0</v>
      </c>
      <c r="ES997" s="197">
        <f t="shared" si="610"/>
        <v>0</v>
      </c>
      <c r="ET997" s="19" t="str">
        <f t="shared" si="611"/>
        <v/>
      </c>
      <c r="EU997" s="197">
        <f t="shared" si="612"/>
        <v>0</v>
      </c>
    </row>
    <row r="998" spans="1:151" ht="15" customHeight="1" thickBot="1">
      <c r="A998" s="85"/>
      <c r="B998" s="87"/>
      <c r="C998" s="64" t="s">
        <v>164</v>
      </c>
      <c r="D998" s="354" t="str">
        <f t="shared" si="514"/>
        <v/>
      </c>
      <c r="E998" s="355"/>
      <c r="F998" s="355"/>
      <c r="G998" s="355"/>
      <c r="H998" s="355"/>
      <c r="I998" s="355"/>
      <c r="J998" s="355"/>
      <c r="K998" s="355"/>
      <c r="L998" s="356"/>
      <c r="M998" s="2" t="str">
        <f t="shared" si="515"/>
        <v/>
      </c>
      <c r="N998" s="2" t="str">
        <f t="shared" si="516"/>
        <v/>
      </c>
      <c r="O998" s="2" t="str">
        <f t="shared" si="517"/>
        <v/>
      </c>
      <c r="P998" s="2"/>
      <c r="Q998" s="2"/>
      <c r="R998" s="2"/>
      <c r="S998" s="2"/>
      <c r="T998" s="2"/>
      <c r="U998" s="2"/>
      <c r="V998" s="2"/>
      <c r="W998" s="2"/>
      <c r="X998" s="2"/>
      <c r="Y998" s="2"/>
      <c r="Z998" s="2"/>
      <c r="AA998" s="2"/>
      <c r="AB998" s="2"/>
      <c r="AC998" s="2"/>
      <c r="AD998" s="2"/>
      <c r="AG998" s="197">
        <f t="shared" si="518"/>
        <v>54</v>
      </c>
      <c r="AH998" s="210">
        <f t="shared" si="519"/>
        <v>0</v>
      </c>
      <c r="AJ998" s="188">
        <f t="shared" si="520"/>
        <v>0</v>
      </c>
      <c r="AK998" s="189">
        <f t="shared" si="521"/>
        <v>0</v>
      </c>
      <c r="AL998" s="189">
        <f t="shared" si="522"/>
        <v>0</v>
      </c>
      <c r="AM998" s="190">
        <f t="shared" si="523"/>
        <v>0</v>
      </c>
      <c r="AN998" s="210"/>
      <c r="AO998" s="188">
        <f t="shared" si="524"/>
        <v>0</v>
      </c>
      <c r="AP998" s="189">
        <f t="shared" si="525"/>
        <v>0</v>
      </c>
      <c r="AQ998" s="189">
        <f t="shared" si="526"/>
        <v>0</v>
      </c>
      <c r="AR998" s="190">
        <f t="shared" si="527"/>
        <v>0</v>
      </c>
      <c r="AT998" s="188">
        <f t="shared" si="528"/>
        <v>0</v>
      </c>
      <c r="AU998" s="189">
        <f t="shared" si="529"/>
        <v>0</v>
      </c>
      <c r="AV998" s="189">
        <f t="shared" si="530"/>
        <v>0</v>
      </c>
      <c r="AW998" s="190">
        <f t="shared" si="531"/>
        <v>0</v>
      </c>
      <c r="AY998" s="188">
        <f t="shared" si="532"/>
        <v>0</v>
      </c>
      <c r="AZ998" s="189">
        <f t="shared" si="533"/>
        <v>0</v>
      </c>
      <c r="BA998" s="189">
        <f t="shared" si="534"/>
        <v>0</v>
      </c>
      <c r="BB998" s="190">
        <f t="shared" si="535"/>
        <v>0</v>
      </c>
      <c r="BD998" s="188">
        <f t="shared" si="536"/>
        <v>0</v>
      </c>
      <c r="BE998" s="189">
        <f t="shared" si="537"/>
        <v>0</v>
      </c>
      <c r="BF998" s="189">
        <f t="shared" si="538"/>
        <v>0</v>
      </c>
      <c r="BG998" s="190">
        <f t="shared" si="539"/>
        <v>0</v>
      </c>
      <c r="BH998" s="210"/>
      <c r="BI998" s="188">
        <f t="shared" si="540"/>
        <v>0</v>
      </c>
      <c r="BJ998" s="189">
        <f t="shared" si="541"/>
        <v>0</v>
      </c>
      <c r="BK998" s="189">
        <f t="shared" si="542"/>
        <v>0</v>
      </c>
      <c r="BL998" s="190">
        <f t="shared" si="543"/>
        <v>0</v>
      </c>
      <c r="BM998" s="210"/>
      <c r="BN998" s="188">
        <f t="shared" si="544"/>
        <v>0</v>
      </c>
      <c r="BO998" s="189">
        <f t="shared" si="545"/>
        <v>0</v>
      </c>
      <c r="BP998" s="189">
        <f t="shared" si="546"/>
        <v>0</v>
      </c>
      <c r="BQ998" s="190">
        <f t="shared" si="547"/>
        <v>0</v>
      </c>
      <c r="BR998" s="210"/>
      <c r="BS998" s="188">
        <f t="shared" si="548"/>
        <v>0</v>
      </c>
      <c r="BT998" s="189">
        <f t="shared" si="549"/>
        <v>0</v>
      </c>
      <c r="BU998" s="189">
        <f t="shared" si="550"/>
        <v>0</v>
      </c>
      <c r="BV998" s="190">
        <f t="shared" si="551"/>
        <v>0</v>
      </c>
      <c r="BW998" s="210"/>
      <c r="BX998" s="188">
        <f t="shared" si="552"/>
        <v>0</v>
      </c>
      <c r="BY998" s="189">
        <f t="shared" si="553"/>
        <v>0</v>
      </c>
      <c r="BZ998" s="189">
        <f t="shared" si="554"/>
        <v>0</v>
      </c>
      <c r="CA998" s="190">
        <f t="shared" si="555"/>
        <v>0</v>
      </c>
      <c r="CB998" s="210"/>
      <c r="CC998" s="188">
        <f t="shared" si="556"/>
        <v>0</v>
      </c>
      <c r="CD998" s="189">
        <f t="shared" si="557"/>
        <v>0</v>
      </c>
      <c r="CE998" s="189">
        <f t="shared" si="558"/>
        <v>0</v>
      </c>
      <c r="CF998" s="190">
        <f t="shared" si="559"/>
        <v>0</v>
      </c>
      <c r="CG998" s="210"/>
      <c r="CH998" s="188">
        <f t="shared" si="560"/>
        <v>0</v>
      </c>
      <c r="CI998" s="189">
        <f t="shared" si="561"/>
        <v>0</v>
      </c>
      <c r="CJ998" s="189">
        <f t="shared" si="562"/>
        <v>0</v>
      </c>
      <c r="CK998" s="190">
        <f t="shared" si="563"/>
        <v>0</v>
      </c>
      <c r="CL998" s="210"/>
      <c r="CM998" s="188">
        <f t="shared" si="564"/>
        <v>0</v>
      </c>
      <c r="CN998" s="189">
        <f t="shared" si="565"/>
        <v>0</v>
      </c>
      <c r="CO998" s="189">
        <f t="shared" si="566"/>
        <v>0</v>
      </c>
      <c r="CP998" s="190">
        <f t="shared" si="567"/>
        <v>0</v>
      </c>
      <c r="CQ998" s="210"/>
      <c r="CR998" s="188">
        <f t="shared" si="568"/>
        <v>0</v>
      </c>
      <c r="CS998" s="189">
        <f t="shared" si="569"/>
        <v>0</v>
      </c>
      <c r="CT998" s="189">
        <f t="shared" si="570"/>
        <v>0</v>
      </c>
      <c r="CU998" s="190">
        <f t="shared" si="571"/>
        <v>0</v>
      </c>
      <c r="CV998" s="210"/>
      <c r="CW998" s="188">
        <f t="shared" si="572"/>
        <v>0</v>
      </c>
      <c r="CX998" s="189">
        <f t="shared" si="573"/>
        <v>0</v>
      </c>
      <c r="CY998" s="189">
        <f t="shared" si="574"/>
        <v>0</v>
      </c>
      <c r="CZ998" s="190">
        <f t="shared" si="575"/>
        <v>0</v>
      </c>
      <c r="DA998" s="210"/>
      <c r="DB998" s="188">
        <f t="shared" si="576"/>
        <v>0</v>
      </c>
      <c r="DC998" s="189">
        <f t="shared" si="577"/>
        <v>0</v>
      </c>
      <c r="DD998" s="189">
        <f t="shared" si="578"/>
        <v>0</v>
      </c>
      <c r="DE998" s="190">
        <f t="shared" si="579"/>
        <v>0</v>
      </c>
      <c r="DF998" s="210"/>
      <c r="DG998" s="188">
        <f t="shared" si="580"/>
        <v>0</v>
      </c>
      <c r="DH998" s="189">
        <f t="shared" si="581"/>
        <v>0</v>
      </c>
      <c r="DI998" s="189">
        <f t="shared" si="582"/>
        <v>0</v>
      </c>
      <c r="DJ998" s="190">
        <f t="shared" si="583"/>
        <v>0</v>
      </c>
      <c r="DK998" s="210"/>
      <c r="DL998" s="188">
        <f t="shared" si="584"/>
        <v>0</v>
      </c>
      <c r="DM998" s="189">
        <f t="shared" si="585"/>
        <v>0</v>
      </c>
      <c r="DN998" s="189">
        <f t="shared" si="586"/>
        <v>0</v>
      </c>
      <c r="DO998" s="190">
        <f t="shared" si="587"/>
        <v>0</v>
      </c>
      <c r="DP998" s="210"/>
      <c r="DQ998" s="188">
        <f t="shared" si="588"/>
        <v>0</v>
      </c>
      <c r="DR998" s="189">
        <f t="shared" si="589"/>
        <v>0</v>
      </c>
      <c r="DS998" s="189">
        <f t="shared" si="590"/>
        <v>0</v>
      </c>
      <c r="DT998" s="190">
        <f t="shared" si="591"/>
        <v>0</v>
      </c>
      <c r="DU998" s="210"/>
      <c r="DV998" s="192">
        <f t="shared" si="592"/>
        <v>0</v>
      </c>
      <c r="DW998" s="215">
        <f t="shared" si="593"/>
        <v>0</v>
      </c>
      <c r="DX998" s="216">
        <f t="shared" si="594"/>
        <v>0</v>
      </c>
      <c r="DY998" s="217">
        <f t="shared" si="595"/>
        <v>0</v>
      </c>
      <c r="EA998" s="192">
        <f t="shared" si="596"/>
        <v>0</v>
      </c>
      <c r="EB998" s="215">
        <f t="shared" si="597"/>
        <v>0</v>
      </c>
      <c r="EC998" s="216">
        <f t="shared" si="598"/>
        <v>0</v>
      </c>
      <c r="ED998" s="217">
        <f t="shared" si="599"/>
        <v>0</v>
      </c>
      <c r="EF998" s="192">
        <f t="shared" si="600"/>
        <v>0</v>
      </c>
      <c r="EG998" s="215">
        <f t="shared" si="601"/>
        <v>0</v>
      </c>
      <c r="EH998" s="216">
        <f t="shared" si="602"/>
        <v>0</v>
      </c>
      <c r="EI998" s="217">
        <f t="shared" si="603"/>
        <v>0</v>
      </c>
      <c r="EK998" s="197">
        <f t="shared" si="604"/>
        <v>0</v>
      </c>
      <c r="EL998" s="19" t="str">
        <f t="shared" si="605"/>
        <v/>
      </c>
      <c r="EM998" s="197">
        <f t="shared" si="606"/>
        <v>0</v>
      </c>
      <c r="EN998"/>
      <c r="EO998" s="197">
        <f t="shared" si="607"/>
        <v>0</v>
      </c>
      <c r="EP998" s="19" t="str">
        <f t="shared" si="608"/>
        <v/>
      </c>
      <c r="EQ998" s="197">
        <f t="shared" si="609"/>
        <v>0</v>
      </c>
      <c r="ES998" s="197">
        <f t="shared" si="610"/>
        <v>0</v>
      </c>
      <c r="ET998" s="19" t="str">
        <f t="shared" si="611"/>
        <v/>
      </c>
      <c r="EU998" s="197">
        <f t="shared" si="612"/>
        <v>0</v>
      </c>
    </row>
    <row r="999" spans="1:151" ht="15" customHeight="1" thickBot="1">
      <c r="A999" s="85"/>
      <c r="B999" s="87"/>
      <c r="C999" s="64" t="s">
        <v>165</v>
      </c>
      <c r="D999" s="354" t="str">
        <f t="shared" si="514"/>
        <v/>
      </c>
      <c r="E999" s="355"/>
      <c r="F999" s="355"/>
      <c r="G999" s="355"/>
      <c r="H999" s="355"/>
      <c r="I999" s="355"/>
      <c r="J999" s="355"/>
      <c r="K999" s="355"/>
      <c r="L999" s="356"/>
      <c r="M999" s="2" t="str">
        <f t="shared" si="515"/>
        <v/>
      </c>
      <c r="N999" s="2" t="str">
        <f t="shared" si="516"/>
        <v/>
      </c>
      <c r="O999" s="2" t="str">
        <f t="shared" si="517"/>
        <v/>
      </c>
      <c r="P999" s="2"/>
      <c r="Q999" s="2"/>
      <c r="R999" s="2"/>
      <c r="S999" s="2"/>
      <c r="T999" s="2"/>
      <c r="U999" s="2"/>
      <c r="V999" s="2"/>
      <c r="W999" s="2"/>
      <c r="X999" s="2"/>
      <c r="Y999" s="2"/>
      <c r="Z999" s="2"/>
      <c r="AA999" s="2"/>
      <c r="AB999" s="2"/>
      <c r="AC999" s="2"/>
      <c r="AD999" s="2"/>
      <c r="AG999" s="197">
        <f t="shared" si="518"/>
        <v>54</v>
      </c>
      <c r="AH999" s="210">
        <f t="shared" si="519"/>
        <v>0</v>
      </c>
      <c r="AJ999" s="188">
        <f t="shared" si="520"/>
        <v>0</v>
      </c>
      <c r="AK999" s="189">
        <f t="shared" si="521"/>
        <v>0</v>
      </c>
      <c r="AL999" s="189">
        <f t="shared" si="522"/>
        <v>0</v>
      </c>
      <c r="AM999" s="190">
        <f t="shared" si="523"/>
        <v>0</v>
      </c>
      <c r="AN999" s="210"/>
      <c r="AO999" s="188">
        <f t="shared" si="524"/>
        <v>0</v>
      </c>
      <c r="AP999" s="189">
        <f t="shared" si="525"/>
        <v>0</v>
      </c>
      <c r="AQ999" s="189">
        <f t="shared" si="526"/>
        <v>0</v>
      </c>
      <c r="AR999" s="190">
        <f t="shared" si="527"/>
        <v>0</v>
      </c>
      <c r="AT999" s="188">
        <f t="shared" si="528"/>
        <v>0</v>
      </c>
      <c r="AU999" s="189">
        <f t="shared" si="529"/>
        <v>0</v>
      </c>
      <c r="AV999" s="189">
        <f t="shared" si="530"/>
        <v>0</v>
      </c>
      <c r="AW999" s="190">
        <f t="shared" si="531"/>
        <v>0</v>
      </c>
      <c r="AY999" s="188">
        <f t="shared" si="532"/>
        <v>0</v>
      </c>
      <c r="AZ999" s="189">
        <f t="shared" si="533"/>
        <v>0</v>
      </c>
      <c r="BA999" s="189">
        <f t="shared" si="534"/>
        <v>0</v>
      </c>
      <c r="BB999" s="190">
        <f t="shared" si="535"/>
        <v>0</v>
      </c>
      <c r="BD999" s="188">
        <f t="shared" si="536"/>
        <v>0</v>
      </c>
      <c r="BE999" s="189">
        <f t="shared" si="537"/>
        <v>0</v>
      </c>
      <c r="BF999" s="189">
        <f t="shared" si="538"/>
        <v>0</v>
      </c>
      <c r="BG999" s="190">
        <f t="shared" si="539"/>
        <v>0</v>
      </c>
      <c r="BH999" s="210"/>
      <c r="BI999" s="188">
        <f t="shared" si="540"/>
        <v>0</v>
      </c>
      <c r="BJ999" s="189">
        <f t="shared" si="541"/>
        <v>0</v>
      </c>
      <c r="BK999" s="189">
        <f t="shared" si="542"/>
        <v>0</v>
      </c>
      <c r="BL999" s="190">
        <f t="shared" si="543"/>
        <v>0</v>
      </c>
      <c r="BM999" s="210"/>
      <c r="BN999" s="188">
        <f t="shared" si="544"/>
        <v>0</v>
      </c>
      <c r="BO999" s="189">
        <f t="shared" si="545"/>
        <v>0</v>
      </c>
      <c r="BP999" s="189">
        <f t="shared" si="546"/>
        <v>0</v>
      </c>
      <c r="BQ999" s="190">
        <f t="shared" si="547"/>
        <v>0</v>
      </c>
      <c r="BR999" s="210"/>
      <c r="BS999" s="188">
        <f t="shared" si="548"/>
        <v>0</v>
      </c>
      <c r="BT999" s="189">
        <f t="shared" si="549"/>
        <v>0</v>
      </c>
      <c r="BU999" s="189">
        <f t="shared" si="550"/>
        <v>0</v>
      </c>
      <c r="BV999" s="190">
        <f t="shared" si="551"/>
        <v>0</v>
      </c>
      <c r="BW999" s="210"/>
      <c r="BX999" s="188">
        <f t="shared" si="552"/>
        <v>0</v>
      </c>
      <c r="BY999" s="189">
        <f t="shared" si="553"/>
        <v>0</v>
      </c>
      <c r="BZ999" s="189">
        <f t="shared" si="554"/>
        <v>0</v>
      </c>
      <c r="CA999" s="190">
        <f t="shared" si="555"/>
        <v>0</v>
      </c>
      <c r="CB999" s="210"/>
      <c r="CC999" s="188">
        <f t="shared" si="556"/>
        <v>0</v>
      </c>
      <c r="CD999" s="189">
        <f t="shared" si="557"/>
        <v>0</v>
      </c>
      <c r="CE999" s="189">
        <f t="shared" si="558"/>
        <v>0</v>
      </c>
      <c r="CF999" s="190">
        <f t="shared" si="559"/>
        <v>0</v>
      </c>
      <c r="CG999" s="210"/>
      <c r="CH999" s="188">
        <f t="shared" si="560"/>
        <v>0</v>
      </c>
      <c r="CI999" s="189">
        <f t="shared" si="561"/>
        <v>0</v>
      </c>
      <c r="CJ999" s="189">
        <f t="shared" si="562"/>
        <v>0</v>
      </c>
      <c r="CK999" s="190">
        <f t="shared" si="563"/>
        <v>0</v>
      </c>
      <c r="CL999" s="210"/>
      <c r="CM999" s="188">
        <f t="shared" si="564"/>
        <v>0</v>
      </c>
      <c r="CN999" s="189">
        <f t="shared" si="565"/>
        <v>0</v>
      </c>
      <c r="CO999" s="189">
        <f t="shared" si="566"/>
        <v>0</v>
      </c>
      <c r="CP999" s="190">
        <f t="shared" si="567"/>
        <v>0</v>
      </c>
      <c r="CQ999" s="210"/>
      <c r="CR999" s="188">
        <f t="shared" si="568"/>
        <v>0</v>
      </c>
      <c r="CS999" s="189">
        <f t="shared" si="569"/>
        <v>0</v>
      </c>
      <c r="CT999" s="189">
        <f t="shared" si="570"/>
        <v>0</v>
      </c>
      <c r="CU999" s="190">
        <f t="shared" si="571"/>
        <v>0</v>
      </c>
      <c r="CV999" s="210"/>
      <c r="CW999" s="188">
        <f t="shared" si="572"/>
        <v>0</v>
      </c>
      <c r="CX999" s="189">
        <f t="shared" si="573"/>
        <v>0</v>
      </c>
      <c r="CY999" s="189">
        <f t="shared" si="574"/>
        <v>0</v>
      </c>
      <c r="CZ999" s="190">
        <f t="shared" si="575"/>
        <v>0</v>
      </c>
      <c r="DA999" s="210"/>
      <c r="DB999" s="188">
        <f t="shared" si="576"/>
        <v>0</v>
      </c>
      <c r="DC999" s="189">
        <f t="shared" si="577"/>
        <v>0</v>
      </c>
      <c r="DD999" s="189">
        <f t="shared" si="578"/>
        <v>0</v>
      </c>
      <c r="DE999" s="190">
        <f t="shared" si="579"/>
        <v>0</v>
      </c>
      <c r="DF999" s="210"/>
      <c r="DG999" s="188">
        <f t="shared" si="580"/>
        <v>0</v>
      </c>
      <c r="DH999" s="189">
        <f t="shared" si="581"/>
        <v>0</v>
      </c>
      <c r="DI999" s="189">
        <f t="shared" si="582"/>
        <v>0</v>
      </c>
      <c r="DJ999" s="190">
        <f t="shared" si="583"/>
        <v>0</v>
      </c>
      <c r="DK999" s="210"/>
      <c r="DL999" s="188">
        <f t="shared" si="584"/>
        <v>0</v>
      </c>
      <c r="DM999" s="189">
        <f t="shared" si="585"/>
        <v>0</v>
      </c>
      <c r="DN999" s="189">
        <f t="shared" si="586"/>
        <v>0</v>
      </c>
      <c r="DO999" s="190">
        <f t="shared" si="587"/>
        <v>0</v>
      </c>
      <c r="DP999" s="210"/>
      <c r="DQ999" s="188">
        <f t="shared" si="588"/>
        <v>0</v>
      </c>
      <c r="DR999" s="189">
        <f t="shared" si="589"/>
        <v>0</v>
      </c>
      <c r="DS999" s="189">
        <f t="shared" si="590"/>
        <v>0</v>
      </c>
      <c r="DT999" s="190">
        <f t="shared" si="591"/>
        <v>0</v>
      </c>
      <c r="DU999" s="210"/>
      <c r="DV999" s="192">
        <f t="shared" si="592"/>
        <v>0</v>
      </c>
      <c r="DW999" s="215">
        <f t="shared" si="593"/>
        <v>0</v>
      </c>
      <c r="DX999" s="216">
        <f t="shared" si="594"/>
        <v>0</v>
      </c>
      <c r="DY999" s="217">
        <f t="shared" si="595"/>
        <v>0</v>
      </c>
      <c r="EA999" s="192">
        <f t="shared" si="596"/>
        <v>0</v>
      </c>
      <c r="EB999" s="215">
        <f t="shared" si="597"/>
        <v>0</v>
      </c>
      <c r="EC999" s="216">
        <f t="shared" si="598"/>
        <v>0</v>
      </c>
      <c r="ED999" s="217">
        <f t="shared" si="599"/>
        <v>0</v>
      </c>
      <c r="EF999" s="192">
        <f t="shared" si="600"/>
        <v>0</v>
      </c>
      <c r="EG999" s="215">
        <f t="shared" si="601"/>
        <v>0</v>
      </c>
      <c r="EH999" s="216">
        <f t="shared" si="602"/>
        <v>0</v>
      </c>
      <c r="EI999" s="217">
        <f t="shared" si="603"/>
        <v>0</v>
      </c>
      <c r="EK999" s="197">
        <f t="shared" si="604"/>
        <v>0</v>
      </c>
      <c r="EL999" s="19" t="str">
        <f t="shared" si="605"/>
        <v/>
      </c>
      <c r="EM999" s="197">
        <f t="shared" si="606"/>
        <v>0</v>
      </c>
      <c r="EN999"/>
      <c r="EO999" s="197">
        <f t="shared" si="607"/>
        <v>0</v>
      </c>
      <c r="EP999" s="19" t="str">
        <f t="shared" si="608"/>
        <v/>
      </c>
      <c r="EQ999" s="197">
        <f t="shared" si="609"/>
        <v>0</v>
      </c>
      <c r="ES999" s="197">
        <f t="shared" si="610"/>
        <v>0</v>
      </c>
      <c r="ET999" s="19" t="str">
        <f t="shared" si="611"/>
        <v/>
      </c>
      <c r="EU999" s="197">
        <f t="shared" si="612"/>
        <v>0</v>
      </c>
    </row>
    <row r="1000" spans="1:151" ht="15" customHeight="1" thickBot="1">
      <c r="A1000" s="85"/>
      <c r="B1000" s="87"/>
      <c r="C1000" s="64" t="s">
        <v>166</v>
      </c>
      <c r="D1000" s="354" t="str">
        <f t="shared" si="514"/>
        <v/>
      </c>
      <c r="E1000" s="355"/>
      <c r="F1000" s="355"/>
      <c r="G1000" s="355"/>
      <c r="H1000" s="355"/>
      <c r="I1000" s="355"/>
      <c r="J1000" s="355"/>
      <c r="K1000" s="355"/>
      <c r="L1000" s="356"/>
      <c r="M1000" s="2" t="str">
        <f t="shared" si="515"/>
        <v/>
      </c>
      <c r="N1000" s="2" t="str">
        <f t="shared" si="516"/>
        <v/>
      </c>
      <c r="O1000" s="2" t="str">
        <f t="shared" si="517"/>
        <v/>
      </c>
      <c r="P1000" s="2"/>
      <c r="Q1000" s="2"/>
      <c r="R1000" s="2"/>
      <c r="S1000" s="2"/>
      <c r="T1000" s="2"/>
      <c r="U1000" s="2"/>
      <c r="V1000" s="2"/>
      <c r="W1000" s="2"/>
      <c r="X1000" s="2"/>
      <c r="Y1000" s="2"/>
      <c r="Z1000" s="2"/>
      <c r="AA1000" s="2"/>
      <c r="AB1000" s="2"/>
      <c r="AC1000" s="2"/>
      <c r="AD1000" s="2"/>
      <c r="AG1000" s="197">
        <f t="shared" si="518"/>
        <v>54</v>
      </c>
      <c r="AH1000" s="210">
        <f t="shared" si="519"/>
        <v>0</v>
      </c>
      <c r="AJ1000" s="188">
        <f t="shared" si="520"/>
        <v>0</v>
      </c>
      <c r="AK1000" s="189">
        <f t="shared" si="521"/>
        <v>0</v>
      </c>
      <c r="AL1000" s="189">
        <f t="shared" si="522"/>
        <v>0</v>
      </c>
      <c r="AM1000" s="190">
        <f t="shared" si="523"/>
        <v>0</v>
      </c>
      <c r="AN1000" s="210"/>
      <c r="AO1000" s="188">
        <f t="shared" si="524"/>
        <v>0</v>
      </c>
      <c r="AP1000" s="189">
        <f t="shared" si="525"/>
        <v>0</v>
      </c>
      <c r="AQ1000" s="189">
        <f t="shared" si="526"/>
        <v>0</v>
      </c>
      <c r="AR1000" s="190">
        <f t="shared" si="527"/>
        <v>0</v>
      </c>
      <c r="AT1000" s="188">
        <f t="shared" si="528"/>
        <v>0</v>
      </c>
      <c r="AU1000" s="189">
        <f t="shared" si="529"/>
        <v>0</v>
      </c>
      <c r="AV1000" s="189">
        <f t="shared" si="530"/>
        <v>0</v>
      </c>
      <c r="AW1000" s="190">
        <f t="shared" si="531"/>
        <v>0</v>
      </c>
      <c r="AY1000" s="188">
        <f t="shared" si="532"/>
        <v>0</v>
      </c>
      <c r="AZ1000" s="189">
        <f t="shared" si="533"/>
        <v>0</v>
      </c>
      <c r="BA1000" s="189">
        <f t="shared" si="534"/>
        <v>0</v>
      </c>
      <c r="BB1000" s="190">
        <f t="shared" si="535"/>
        <v>0</v>
      </c>
      <c r="BD1000" s="188">
        <f t="shared" si="536"/>
        <v>0</v>
      </c>
      <c r="BE1000" s="189">
        <f t="shared" si="537"/>
        <v>0</v>
      </c>
      <c r="BF1000" s="189">
        <f t="shared" si="538"/>
        <v>0</v>
      </c>
      <c r="BG1000" s="190">
        <f t="shared" si="539"/>
        <v>0</v>
      </c>
      <c r="BH1000" s="210"/>
      <c r="BI1000" s="188">
        <f t="shared" si="540"/>
        <v>0</v>
      </c>
      <c r="BJ1000" s="189">
        <f t="shared" si="541"/>
        <v>0</v>
      </c>
      <c r="BK1000" s="189">
        <f t="shared" si="542"/>
        <v>0</v>
      </c>
      <c r="BL1000" s="190">
        <f t="shared" si="543"/>
        <v>0</v>
      </c>
      <c r="BM1000" s="210"/>
      <c r="BN1000" s="188">
        <f t="shared" si="544"/>
        <v>0</v>
      </c>
      <c r="BO1000" s="189">
        <f t="shared" si="545"/>
        <v>0</v>
      </c>
      <c r="BP1000" s="189">
        <f t="shared" si="546"/>
        <v>0</v>
      </c>
      <c r="BQ1000" s="190">
        <f t="shared" si="547"/>
        <v>0</v>
      </c>
      <c r="BR1000" s="210"/>
      <c r="BS1000" s="188">
        <f t="shared" si="548"/>
        <v>0</v>
      </c>
      <c r="BT1000" s="189">
        <f t="shared" si="549"/>
        <v>0</v>
      </c>
      <c r="BU1000" s="189">
        <f t="shared" si="550"/>
        <v>0</v>
      </c>
      <c r="BV1000" s="190">
        <f t="shared" si="551"/>
        <v>0</v>
      </c>
      <c r="BW1000" s="210"/>
      <c r="BX1000" s="188">
        <f t="shared" si="552"/>
        <v>0</v>
      </c>
      <c r="BY1000" s="189">
        <f t="shared" si="553"/>
        <v>0</v>
      </c>
      <c r="BZ1000" s="189">
        <f t="shared" si="554"/>
        <v>0</v>
      </c>
      <c r="CA1000" s="190">
        <f t="shared" si="555"/>
        <v>0</v>
      </c>
      <c r="CB1000" s="210"/>
      <c r="CC1000" s="188">
        <f t="shared" si="556"/>
        <v>0</v>
      </c>
      <c r="CD1000" s="189">
        <f t="shared" si="557"/>
        <v>0</v>
      </c>
      <c r="CE1000" s="189">
        <f t="shared" si="558"/>
        <v>0</v>
      </c>
      <c r="CF1000" s="190">
        <f t="shared" si="559"/>
        <v>0</v>
      </c>
      <c r="CG1000" s="210"/>
      <c r="CH1000" s="188">
        <f t="shared" si="560"/>
        <v>0</v>
      </c>
      <c r="CI1000" s="189">
        <f t="shared" si="561"/>
        <v>0</v>
      </c>
      <c r="CJ1000" s="189">
        <f t="shared" si="562"/>
        <v>0</v>
      </c>
      <c r="CK1000" s="190">
        <f t="shared" si="563"/>
        <v>0</v>
      </c>
      <c r="CL1000" s="210"/>
      <c r="CM1000" s="188">
        <f t="shared" si="564"/>
        <v>0</v>
      </c>
      <c r="CN1000" s="189">
        <f t="shared" si="565"/>
        <v>0</v>
      </c>
      <c r="CO1000" s="189">
        <f t="shared" si="566"/>
        <v>0</v>
      </c>
      <c r="CP1000" s="190">
        <f t="shared" si="567"/>
        <v>0</v>
      </c>
      <c r="CQ1000" s="210"/>
      <c r="CR1000" s="188">
        <f t="shared" si="568"/>
        <v>0</v>
      </c>
      <c r="CS1000" s="189">
        <f t="shared" si="569"/>
        <v>0</v>
      </c>
      <c r="CT1000" s="189">
        <f t="shared" si="570"/>
        <v>0</v>
      </c>
      <c r="CU1000" s="190">
        <f t="shared" si="571"/>
        <v>0</v>
      </c>
      <c r="CV1000" s="210"/>
      <c r="CW1000" s="188">
        <f t="shared" si="572"/>
        <v>0</v>
      </c>
      <c r="CX1000" s="189">
        <f t="shared" si="573"/>
        <v>0</v>
      </c>
      <c r="CY1000" s="189">
        <f t="shared" si="574"/>
        <v>0</v>
      </c>
      <c r="CZ1000" s="190">
        <f t="shared" si="575"/>
        <v>0</v>
      </c>
      <c r="DA1000" s="210"/>
      <c r="DB1000" s="188">
        <f t="shared" si="576"/>
        <v>0</v>
      </c>
      <c r="DC1000" s="189">
        <f t="shared" si="577"/>
        <v>0</v>
      </c>
      <c r="DD1000" s="189">
        <f t="shared" si="578"/>
        <v>0</v>
      </c>
      <c r="DE1000" s="190">
        <f t="shared" si="579"/>
        <v>0</v>
      </c>
      <c r="DF1000" s="210"/>
      <c r="DG1000" s="188">
        <f t="shared" si="580"/>
        <v>0</v>
      </c>
      <c r="DH1000" s="189">
        <f t="shared" si="581"/>
        <v>0</v>
      </c>
      <c r="DI1000" s="189">
        <f t="shared" si="582"/>
        <v>0</v>
      </c>
      <c r="DJ1000" s="190">
        <f t="shared" si="583"/>
        <v>0</v>
      </c>
      <c r="DK1000" s="210"/>
      <c r="DL1000" s="188">
        <f t="shared" si="584"/>
        <v>0</v>
      </c>
      <c r="DM1000" s="189">
        <f t="shared" si="585"/>
        <v>0</v>
      </c>
      <c r="DN1000" s="189">
        <f t="shared" si="586"/>
        <v>0</v>
      </c>
      <c r="DO1000" s="190">
        <f t="shared" si="587"/>
        <v>0</v>
      </c>
      <c r="DP1000" s="210"/>
      <c r="DQ1000" s="188">
        <f t="shared" si="588"/>
        <v>0</v>
      </c>
      <c r="DR1000" s="189">
        <f t="shared" si="589"/>
        <v>0</v>
      </c>
      <c r="DS1000" s="189">
        <f t="shared" si="590"/>
        <v>0</v>
      </c>
      <c r="DT1000" s="190">
        <f t="shared" si="591"/>
        <v>0</v>
      </c>
      <c r="DU1000" s="210"/>
      <c r="DV1000" s="192">
        <f t="shared" si="592"/>
        <v>0</v>
      </c>
      <c r="DW1000" s="215">
        <f t="shared" si="593"/>
        <v>0</v>
      </c>
      <c r="DX1000" s="216">
        <f t="shared" si="594"/>
        <v>0</v>
      </c>
      <c r="DY1000" s="217">
        <f t="shared" si="595"/>
        <v>0</v>
      </c>
      <c r="EA1000" s="192">
        <f t="shared" si="596"/>
        <v>0</v>
      </c>
      <c r="EB1000" s="215">
        <f t="shared" si="597"/>
        <v>0</v>
      </c>
      <c r="EC1000" s="216">
        <f t="shared" si="598"/>
        <v>0</v>
      </c>
      <c r="ED1000" s="217">
        <f t="shared" si="599"/>
        <v>0</v>
      </c>
      <c r="EF1000" s="192">
        <f t="shared" si="600"/>
        <v>0</v>
      </c>
      <c r="EG1000" s="215">
        <f t="shared" si="601"/>
        <v>0</v>
      </c>
      <c r="EH1000" s="216">
        <f t="shared" si="602"/>
        <v>0</v>
      </c>
      <c r="EI1000" s="217">
        <f t="shared" si="603"/>
        <v>0</v>
      </c>
      <c r="EK1000" s="197">
        <f t="shared" si="604"/>
        <v>0</v>
      </c>
      <c r="EL1000" s="19" t="str">
        <f t="shared" si="605"/>
        <v/>
      </c>
      <c r="EM1000" s="197">
        <f t="shared" si="606"/>
        <v>0</v>
      </c>
      <c r="EN1000"/>
      <c r="EO1000" s="197">
        <f t="shared" si="607"/>
        <v>0</v>
      </c>
      <c r="EP1000" s="19" t="str">
        <f t="shared" si="608"/>
        <v/>
      </c>
      <c r="EQ1000" s="197">
        <f t="shared" si="609"/>
        <v>0</v>
      </c>
      <c r="ES1000" s="197">
        <f t="shared" si="610"/>
        <v>0</v>
      </c>
      <c r="ET1000" s="19" t="str">
        <f t="shared" si="611"/>
        <v/>
      </c>
      <c r="EU1000" s="197">
        <f t="shared" si="612"/>
        <v>0</v>
      </c>
    </row>
    <row r="1001" spans="1:151" ht="15" customHeight="1" thickBot="1">
      <c r="A1001" s="85"/>
      <c r="B1001" s="87"/>
      <c r="C1001" s="64" t="s">
        <v>167</v>
      </c>
      <c r="D1001" s="354" t="str">
        <f t="shared" si="514"/>
        <v/>
      </c>
      <c r="E1001" s="355"/>
      <c r="F1001" s="355"/>
      <c r="G1001" s="355"/>
      <c r="H1001" s="355"/>
      <c r="I1001" s="355"/>
      <c r="J1001" s="355"/>
      <c r="K1001" s="355"/>
      <c r="L1001" s="356"/>
      <c r="M1001" s="2" t="str">
        <f t="shared" si="515"/>
        <v/>
      </c>
      <c r="N1001" s="2" t="str">
        <f t="shared" si="516"/>
        <v/>
      </c>
      <c r="O1001" s="2" t="str">
        <f t="shared" si="517"/>
        <v/>
      </c>
      <c r="P1001" s="2"/>
      <c r="Q1001" s="2"/>
      <c r="R1001" s="2"/>
      <c r="S1001" s="2"/>
      <c r="T1001" s="2"/>
      <c r="U1001" s="2"/>
      <c r="V1001" s="2"/>
      <c r="W1001" s="2"/>
      <c r="X1001" s="2"/>
      <c r="Y1001" s="2"/>
      <c r="Z1001" s="2"/>
      <c r="AA1001" s="2"/>
      <c r="AB1001" s="2"/>
      <c r="AC1001" s="2"/>
      <c r="AD1001" s="2"/>
      <c r="AG1001" s="197">
        <f t="shared" si="518"/>
        <v>54</v>
      </c>
      <c r="AH1001" s="210">
        <f t="shared" si="519"/>
        <v>0</v>
      </c>
      <c r="AJ1001" s="188">
        <f t="shared" si="520"/>
        <v>0</v>
      </c>
      <c r="AK1001" s="189">
        <f t="shared" si="521"/>
        <v>0</v>
      </c>
      <c r="AL1001" s="189">
        <f t="shared" si="522"/>
        <v>0</v>
      </c>
      <c r="AM1001" s="190">
        <f t="shared" si="523"/>
        <v>0</v>
      </c>
      <c r="AN1001" s="210"/>
      <c r="AO1001" s="188">
        <f t="shared" si="524"/>
        <v>0</v>
      </c>
      <c r="AP1001" s="189">
        <f t="shared" si="525"/>
        <v>0</v>
      </c>
      <c r="AQ1001" s="189">
        <f t="shared" si="526"/>
        <v>0</v>
      </c>
      <c r="AR1001" s="190">
        <f t="shared" si="527"/>
        <v>0</v>
      </c>
      <c r="AT1001" s="188">
        <f t="shared" si="528"/>
        <v>0</v>
      </c>
      <c r="AU1001" s="189">
        <f t="shared" si="529"/>
        <v>0</v>
      </c>
      <c r="AV1001" s="189">
        <f t="shared" si="530"/>
        <v>0</v>
      </c>
      <c r="AW1001" s="190">
        <f t="shared" si="531"/>
        <v>0</v>
      </c>
      <c r="AY1001" s="188">
        <f t="shared" si="532"/>
        <v>0</v>
      </c>
      <c r="AZ1001" s="189">
        <f t="shared" si="533"/>
        <v>0</v>
      </c>
      <c r="BA1001" s="189">
        <f t="shared" si="534"/>
        <v>0</v>
      </c>
      <c r="BB1001" s="190">
        <f t="shared" si="535"/>
        <v>0</v>
      </c>
      <c r="BD1001" s="188">
        <f t="shared" si="536"/>
        <v>0</v>
      </c>
      <c r="BE1001" s="189">
        <f t="shared" si="537"/>
        <v>0</v>
      </c>
      <c r="BF1001" s="189">
        <f t="shared" si="538"/>
        <v>0</v>
      </c>
      <c r="BG1001" s="190">
        <f t="shared" si="539"/>
        <v>0</v>
      </c>
      <c r="BH1001" s="210"/>
      <c r="BI1001" s="188">
        <f t="shared" si="540"/>
        <v>0</v>
      </c>
      <c r="BJ1001" s="189">
        <f t="shared" si="541"/>
        <v>0</v>
      </c>
      <c r="BK1001" s="189">
        <f t="shared" si="542"/>
        <v>0</v>
      </c>
      <c r="BL1001" s="190">
        <f t="shared" si="543"/>
        <v>0</v>
      </c>
      <c r="BM1001" s="210"/>
      <c r="BN1001" s="188">
        <f t="shared" si="544"/>
        <v>0</v>
      </c>
      <c r="BO1001" s="189">
        <f t="shared" si="545"/>
        <v>0</v>
      </c>
      <c r="BP1001" s="189">
        <f t="shared" si="546"/>
        <v>0</v>
      </c>
      <c r="BQ1001" s="190">
        <f t="shared" si="547"/>
        <v>0</v>
      </c>
      <c r="BR1001" s="210"/>
      <c r="BS1001" s="188">
        <f t="shared" si="548"/>
        <v>0</v>
      </c>
      <c r="BT1001" s="189">
        <f t="shared" si="549"/>
        <v>0</v>
      </c>
      <c r="BU1001" s="189">
        <f t="shared" si="550"/>
        <v>0</v>
      </c>
      <c r="BV1001" s="190">
        <f t="shared" si="551"/>
        <v>0</v>
      </c>
      <c r="BW1001" s="210"/>
      <c r="BX1001" s="188">
        <f t="shared" si="552"/>
        <v>0</v>
      </c>
      <c r="BY1001" s="189">
        <f t="shared" si="553"/>
        <v>0</v>
      </c>
      <c r="BZ1001" s="189">
        <f t="shared" si="554"/>
        <v>0</v>
      </c>
      <c r="CA1001" s="190">
        <f t="shared" si="555"/>
        <v>0</v>
      </c>
      <c r="CB1001" s="210"/>
      <c r="CC1001" s="188">
        <f t="shared" si="556"/>
        <v>0</v>
      </c>
      <c r="CD1001" s="189">
        <f t="shared" si="557"/>
        <v>0</v>
      </c>
      <c r="CE1001" s="189">
        <f t="shared" si="558"/>
        <v>0</v>
      </c>
      <c r="CF1001" s="190">
        <f t="shared" si="559"/>
        <v>0</v>
      </c>
      <c r="CG1001" s="210"/>
      <c r="CH1001" s="188">
        <f t="shared" si="560"/>
        <v>0</v>
      </c>
      <c r="CI1001" s="189">
        <f t="shared" si="561"/>
        <v>0</v>
      </c>
      <c r="CJ1001" s="189">
        <f t="shared" si="562"/>
        <v>0</v>
      </c>
      <c r="CK1001" s="190">
        <f t="shared" si="563"/>
        <v>0</v>
      </c>
      <c r="CL1001" s="210"/>
      <c r="CM1001" s="188">
        <f t="shared" si="564"/>
        <v>0</v>
      </c>
      <c r="CN1001" s="189">
        <f t="shared" si="565"/>
        <v>0</v>
      </c>
      <c r="CO1001" s="189">
        <f t="shared" si="566"/>
        <v>0</v>
      </c>
      <c r="CP1001" s="190">
        <f t="shared" si="567"/>
        <v>0</v>
      </c>
      <c r="CQ1001" s="210"/>
      <c r="CR1001" s="188">
        <f t="shared" si="568"/>
        <v>0</v>
      </c>
      <c r="CS1001" s="189">
        <f t="shared" si="569"/>
        <v>0</v>
      </c>
      <c r="CT1001" s="189">
        <f t="shared" si="570"/>
        <v>0</v>
      </c>
      <c r="CU1001" s="190">
        <f t="shared" si="571"/>
        <v>0</v>
      </c>
      <c r="CV1001" s="210"/>
      <c r="CW1001" s="188">
        <f t="shared" si="572"/>
        <v>0</v>
      </c>
      <c r="CX1001" s="189">
        <f t="shared" si="573"/>
        <v>0</v>
      </c>
      <c r="CY1001" s="189">
        <f t="shared" si="574"/>
        <v>0</v>
      </c>
      <c r="CZ1001" s="190">
        <f t="shared" si="575"/>
        <v>0</v>
      </c>
      <c r="DA1001" s="210"/>
      <c r="DB1001" s="188">
        <f t="shared" si="576"/>
        <v>0</v>
      </c>
      <c r="DC1001" s="189">
        <f t="shared" si="577"/>
        <v>0</v>
      </c>
      <c r="DD1001" s="189">
        <f t="shared" si="578"/>
        <v>0</v>
      </c>
      <c r="DE1001" s="190">
        <f t="shared" si="579"/>
        <v>0</v>
      </c>
      <c r="DF1001" s="210"/>
      <c r="DG1001" s="188">
        <f t="shared" si="580"/>
        <v>0</v>
      </c>
      <c r="DH1001" s="189">
        <f t="shared" si="581"/>
        <v>0</v>
      </c>
      <c r="DI1001" s="189">
        <f t="shared" si="582"/>
        <v>0</v>
      </c>
      <c r="DJ1001" s="190">
        <f t="shared" si="583"/>
        <v>0</v>
      </c>
      <c r="DK1001" s="210"/>
      <c r="DL1001" s="188">
        <f t="shared" si="584"/>
        <v>0</v>
      </c>
      <c r="DM1001" s="189">
        <f t="shared" si="585"/>
        <v>0</v>
      </c>
      <c r="DN1001" s="189">
        <f t="shared" si="586"/>
        <v>0</v>
      </c>
      <c r="DO1001" s="190">
        <f t="shared" si="587"/>
        <v>0</v>
      </c>
      <c r="DP1001" s="210"/>
      <c r="DQ1001" s="188">
        <f t="shared" si="588"/>
        <v>0</v>
      </c>
      <c r="DR1001" s="189">
        <f t="shared" si="589"/>
        <v>0</v>
      </c>
      <c r="DS1001" s="189">
        <f t="shared" si="590"/>
        <v>0</v>
      </c>
      <c r="DT1001" s="190">
        <f t="shared" si="591"/>
        <v>0</v>
      </c>
      <c r="DU1001" s="210"/>
      <c r="DV1001" s="192">
        <f t="shared" si="592"/>
        <v>0</v>
      </c>
      <c r="DW1001" s="215">
        <f t="shared" si="593"/>
        <v>0</v>
      </c>
      <c r="DX1001" s="216">
        <f t="shared" si="594"/>
        <v>0</v>
      </c>
      <c r="DY1001" s="217">
        <f t="shared" si="595"/>
        <v>0</v>
      </c>
      <c r="EA1001" s="192">
        <f t="shared" si="596"/>
        <v>0</v>
      </c>
      <c r="EB1001" s="215">
        <f t="shared" si="597"/>
        <v>0</v>
      </c>
      <c r="EC1001" s="216">
        <f t="shared" si="598"/>
        <v>0</v>
      </c>
      <c r="ED1001" s="217">
        <f t="shared" si="599"/>
        <v>0</v>
      </c>
      <c r="EF1001" s="192">
        <f t="shared" si="600"/>
        <v>0</v>
      </c>
      <c r="EG1001" s="215">
        <f t="shared" si="601"/>
        <v>0</v>
      </c>
      <c r="EH1001" s="216">
        <f t="shared" si="602"/>
        <v>0</v>
      </c>
      <c r="EI1001" s="217">
        <f t="shared" si="603"/>
        <v>0</v>
      </c>
      <c r="EK1001" s="197">
        <f t="shared" si="604"/>
        <v>0</v>
      </c>
      <c r="EL1001" s="19" t="str">
        <f t="shared" si="605"/>
        <v/>
      </c>
      <c r="EM1001" s="197">
        <f t="shared" si="606"/>
        <v>0</v>
      </c>
      <c r="EN1001"/>
      <c r="EO1001" s="197">
        <f t="shared" si="607"/>
        <v>0</v>
      </c>
      <c r="EP1001" s="19" t="str">
        <f t="shared" si="608"/>
        <v/>
      </c>
      <c r="EQ1001" s="197">
        <f t="shared" si="609"/>
        <v>0</v>
      </c>
      <c r="ES1001" s="197">
        <f t="shared" si="610"/>
        <v>0</v>
      </c>
      <c r="ET1001" s="19" t="str">
        <f t="shared" si="611"/>
        <v/>
      </c>
      <c r="EU1001" s="197">
        <f t="shared" si="612"/>
        <v>0</v>
      </c>
    </row>
    <row r="1002" spans="1:151" ht="15" customHeight="1" thickBot="1">
      <c r="A1002" s="85"/>
      <c r="B1002" s="87"/>
      <c r="C1002" s="64" t="s">
        <v>168</v>
      </c>
      <c r="D1002" s="354" t="str">
        <f t="shared" si="514"/>
        <v/>
      </c>
      <c r="E1002" s="355"/>
      <c r="F1002" s="355"/>
      <c r="G1002" s="355"/>
      <c r="H1002" s="355"/>
      <c r="I1002" s="355"/>
      <c r="J1002" s="355"/>
      <c r="K1002" s="355"/>
      <c r="L1002" s="356"/>
      <c r="M1002" s="2" t="str">
        <f t="shared" si="515"/>
        <v/>
      </c>
      <c r="N1002" s="2" t="str">
        <f t="shared" si="516"/>
        <v/>
      </c>
      <c r="O1002" s="2" t="str">
        <f t="shared" si="517"/>
        <v/>
      </c>
      <c r="P1002" s="2"/>
      <c r="Q1002" s="2"/>
      <c r="R1002" s="2"/>
      <c r="S1002" s="2"/>
      <c r="T1002" s="2"/>
      <c r="U1002" s="2"/>
      <c r="V1002" s="2"/>
      <c r="W1002" s="2"/>
      <c r="X1002" s="2"/>
      <c r="Y1002" s="2"/>
      <c r="Z1002" s="2"/>
      <c r="AA1002" s="2"/>
      <c r="AB1002" s="2"/>
      <c r="AC1002" s="2"/>
      <c r="AD1002" s="2"/>
      <c r="AG1002" s="197">
        <f t="shared" si="518"/>
        <v>54</v>
      </c>
      <c r="AH1002" s="210">
        <f t="shared" si="519"/>
        <v>0</v>
      </c>
      <c r="AJ1002" s="188">
        <f t="shared" si="520"/>
        <v>0</v>
      </c>
      <c r="AK1002" s="189">
        <f t="shared" si="521"/>
        <v>0</v>
      </c>
      <c r="AL1002" s="189">
        <f t="shared" si="522"/>
        <v>0</v>
      </c>
      <c r="AM1002" s="190">
        <f t="shared" si="523"/>
        <v>0</v>
      </c>
      <c r="AN1002" s="210"/>
      <c r="AO1002" s="188">
        <f t="shared" si="524"/>
        <v>0</v>
      </c>
      <c r="AP1002" s="189">
        <f t="shared" si="525"/>
        <v>0</v>
      </c>
      <c r="AQ1002" s="189">
        <f t="shared" si="526"/>
        <v>0</v>
      </c>
      <c r="AR1002" s="190">
        <f t="shared" si="527"/>
        <v>0</v>
      </c>
      <c r="AT1002" s="188">
        <f t="shared" si="528"/>
        <v>0</v>
      </c>
      <c r="AU1002" s="189">
        <f t="shared" si="529"/>
        <v>0</v>
      </c>
      <c r="AV1002" s="189">
        <f t="shared" si="530"/>
        <v>0</v>
      </c>
      <c r="AW1002" s="190">
        <f t="shared" si="531"/>
        <v>0</v>
      </c>
      <c r="AY1002" s="188">
        <f t="shared" si="532"/>
        <v>0</v>
      </c>
      <c r="AZ1002" s="189">
        <f t="shared" si="533"/>
        <v>0</v>
      </c>
      <c r="BA1002" s="189">
        <f t="shared" si="534"/>
        <v>0</v>
      </c>
      <c r="BB1002" s="190">
        <f t="shared" si="535"/>
        <v>0</v>
      </c>
      <c r="BD1002" s="188">
        <f t="shared" si="536"/>
        <v>0</v>
      </c>
      <c r="BE1002" s="189">
        <f t="shared" si="537"/>
        <v>0</v>
      </c>
      <c r="BF1002" s="189">
        <f t="shared" si="538"/>
        <v>0</v>
      </c>
      <c r="BG1002" s="190">
        <f t="shared" si="539"/>
        <v>0</v>
      </c>
      <c r="BH1002" s="210"/>
      <c r="BI1002" s="188">
        <f t="shared" si="540"/>
        <v>0</v>
      </c>
      <c r="BJ1002" s="189">
        <f t="shared" si="541"/>
        <v>0</v>
      </c>
      <c r="BK1002" s="189">
        <f t="shared" si="542"/>
        <v>0</v>
      </c>
      <c r="BL1002" s="190">
        <f t="shared" si="543"/>
        <v>0</v>
      </c>
      <c r="BM1002" s="210"/>
      <c r="BN1002" s="188">
        <f t="shared" si="544"/>
        <v>0</v>
      </c>
      <c r="BO1002" s="189">
        <f t="shared" si="545"/>
        <v>0</v>
      </c>
      <c r="BP1002" s="189">
        <f t="shared" si="546"/>
        <v>0</v>
      </c>
      <c r="BQ1002" s="190">
        <f t="shared" si="547"/>
        <v>0</v>
      </c>
      <c r="BR1002" s="210"/>
      <c r="BS1002" s="188">
        <f t="shared" si="548"/>
        <v>0</v>
      </c>
      <c r="BT1002" s="189">
        <f t="shared" si="549"/>
        <v>0</v>
      </c>
      <c r="BU1002" s="189">
        <f t="shared" si="550"/>
        <v>0</v>
      </c>
      <c r="BV1002" s="190">
        <f t="shared" si="551"/>
        <v>0</v>
      </c>
      <c r="BW1002" s="210"/>
      <c r="BX1002" s="188">
        <f t="shared" si="552"/>
        <v>0</v>
      </c>
      <c r="BY1002" s="189">
        <f t="shared" si="553"/>
        <v>0</v>
      </c>
      <c r="BZ1002" s="189">
        <f t="shared" si="554"/>
        <v>0</v>
      </c>
      <c r="CA1002" s="190">
        <f t="shared" si="555"/>
        <v>0</v>
      </c>
      <c r="CB1002" s="210"/>
      <c r="CC1002" s="188">
        <f t="shared" si="556"/>
        <v>0</v>
      </c>
      <c r="CD1002" s="189">
        <f t="shared" si="557"/>
        <v>0</v>
      </c>
      <c r="CE1002" s="189">
        <f t="shared" si="558"/>
        <v>0</v>
      </c>
      <c r="CF1002" s="190">
        <f t="shared" si="559"/>
        <v>0</v>
      </c>
      <c r="CG1002" s="210"/>
      <c r="CH1002" s="188">
        <f t="shared" si="560"/>
        <v>0</v>
      </c>
      <c r="CI1002" s="189">
        <f t="shared" si="561"/>
        <v>0</v>
      </c>
      <c r="CJ1002" s="189">
        <f t="shared" si="562"/>
        <v>0</v>
      </c>
      <c r="CK1002" s="190">
        <f t="shared" si="563"/>
        <v>0</v>
      </c>
      <c r="CL1002" s="210"/>
      <c r="CM1002" s="188">
        <f t="shared" si="564"/>
        <v>0</v>
      </c>
      <c r="CN1002" s="189">
        <f t="shared" si="565"/>
        <v>0</v>
      </c>
      <c r="CO1002" s="189">
        <f t="shared" si="566"/>
        <v>0</v>
      </c>
      <c r="CP1002" s="190">
        <f t="shared" si="567"/>
        <v>0</v>
      </c>
      <c r="CQ1002" s="210"/>
      <c r="CR1002" s="188">
        <f t="shared" si="568"/>
        <v>0</v>
      </c>
      <c r="CS1002" s="189">
        <f t="shared" si="569"/>
        <v>0</v>
      </c>
      <c r="CT1002" s="189">
        <f t="shared" si="570"/>
        <v>0</v>
      </c>
      <c r="CU1002" s="190">
        <f t="shared" si="571"/>
        <v>0</v>
      </c>
      <c r="CV1002" s="210"/>
      <c r="CW1002" s="188">
        <f t="shared" si="572"/>
        <v>0</v>
      </c>
      <c r="CX1002" s="189">
        <f t="shared" si="573"/>
        <v>0</v>
      </c>
      <c r="CY1002" s="189">
        <f t="shared" si="574"/>
        <v>0</v>
      </c>
      <c r="CZ1002" s="190">
        <f t="shared" si="575"/>
        <v>0</v>
      </c>
      <c r="DA1002" s="210"/>
      <c r="DB1002" s="188">
        <f t="shared" si="576"/>
        <v>0</v>
      </c>
      <c r="DC1002" s="189">
        <f t="shared" si="577"/>
        <v>0</v>
      </c>
      <c r="DD1002" s="189">
        <f t="shared" si="578"/>
        <v>0</v>
      </c>
      <c r="DE1002" s="190">
        <f t="shared" si="579"/>
        <v>0</v>
      </c>
      <c r="DF1002" s="210"/>
      <c r="DG1002" s="188">
        <f t="shared" si="580"/>
        <v>0</v>
      </c>
      <c r="DH1002" s="189">
        <f t="shared" si="581"/>
        <v>0</v>
      </c>
      <c r="DI1002" s="189">
        <f t="shared" si="582"/>
        <v>0</v>
      </c>
      <c r="DJ1002" s="190">
        <f t="shared" si="583"/>
        <v>0</v>
      </c>
      <c r="DK1002" s="210"/>
      <c r="DL1002" s="188">
        <f t="shared" si="584"/>
        <v>0</v>
      </c>
      <c r="DM1002" s="189">
        <f t="shared" si="585"/>
        <v>0</v>
      </c>
      <c r="DN1002" s="189">
        <f t="shared" si="586"/>
        <v>0</v>
      </c>
      <c r="DO1002" s="190">
        <f t="shared" si="587"/>
        <v>0</v>
      </c>
      <c r="DP1002" s="210"/>
      <c r="DQ1002" s="188">
        <f t="shared" si="588"/>
        <v>0</v>
      </c>
      <c r="DR1002" s="189">
        <f t="shared" si="589"/>
        <v>0</v>
      </c>
      <c r="DS1002" s="189">
        <f t="shared" si="590"/>
        <v>0</v>
      </c>
      <c r="DT1002" s="190">
        <f t="shared" si="591"/>
        <v>0</v>
      </c>
      <c r="DU1002" s="210"/>
      <c r="DV1002" s="192">
        <f t="shared" si="592"/>
        <v>0</v>
      </c>
      <c r="DW1002" s="215">
        <f t="shared" si="593"/>
        <v>0</v>
      </c>
      <c r="DX1002" s="216">
        <f t="shared" si="594"/>
        <v>0</v>
      </c>
      <c r="DY1002" s="217">
        <f t="shared" si="595"/>
        <v>0</v>
      </c>
      <c r="EA1002" s="192">
        <f t="shared" si="596"/>
        <v>0</v>
      </c>
      <c r="EB1002" s="215">
        <f t="shared" si="597"/>
        <v>0</v>
      </c>
      <c r="EC1002" s="216">
        <f t="shared" si="598"/>
        <v>0</v>
      </c>
      <c r="ED1002" s="217">
        <f t="shared" si="599"/>
        <v>0</v>
      </c>
      <c r="EF1002" s="192">
        <f t="shared" si="600"/>
        <v>0</v>
      </c>
      <c r="EG1002" s="215">
        <f t="shared" si="601"/>
        <v>0</v>
      </c>
      <c r="EH1002" s="216">
        <f t="shared" si="602"/>
        <v>0</v>
      </c>
      <c r="EI1002" s="217">
        <f t="shared" si="603"/>
        <v>0</v>
      </c>
      <c r="EK1002" s="197">
        <f t="shared" si="604"/>
        <v>0</v>
      </c>
      <c r="EL1002" s="19" t="str">
        <f t="shared" si="605"/>
        <v/>
      </c>
      <c r="EM1002" s="197">
        <f t="shared" si="606"/>
        <v>0</v>
      </c>
      <c r="EN1002"/>
      <c r="EO1002" s="197">
        <f t="shared" si="607"/>
        <v>0</v>
      </c>
      <c r="EP1002" s="19" t="str">
        <f t="shared" si="608"/>
        <v/>
      </c>
      <c r="EQ1002" s="197">
        <f t="shared" si="609"/>
        <v>0</v>
      </c>
      <c r="ES1002" s="197">
        <f t="shared" si="610"/>
        <v>0</v>
      </c>
      <c r="ET1002" s="19" t="str">
        <f t="shared" si="611"/>
        <v/>
      </c>
      <c r="EU1002" s="197">
        <f t="shared" si="612"/>
        <v>0</v>
      </c>
    </row>
    <row r="1003" spans="1:151" ht="15" customHeight="1" thickBot="1">
      <c r="A1003" s="85"/>
      <c r="B1003" s="87"/>
      <c r="C1003" s="64" t="s">
        <v>169</v>
      </c>
      <c r="D1003" s="354" t="str">
        <f t="shared" si="514"/>
        <v/>
      </c>
      <c r="E1003" s="355"/>
      <c r="F1003" s="355"/>
      <c r="G1003" s="355"/>
      <c r="H1003" s="355"/>
      <c r="I1003" s="355"/>
      <c r="J1003" s="355"/>
      <c r="K1003" s="355"/>
      <c r="L1003" s="356"/>
      <c r="M1003" s="2" t="str">
        <f t="shared" si="515"/>
        <v/>
      </c>
      <c r="N1003" s="2" t="str">
        <f t="shared" si="516"/>
        <v/>
      </c>
      <c r="O1003" s="2" t="str">
        <f t="shared" si="517"/>
        <v/>
      </c>
      <c r="P1003" s="2"/>
      <c r="Q1003" s="2"/>
      <c r="R1003" s="2"/>
      <c r="S1003" s="2"/>
      <c r="T1003" s="2"/>
      <c r="U1003" s="2"/>
      <c r="V1003" s="2"/>
      <c r="W1003" s="2"/>
      <c r="X1003" s="2"/>
      <c r="Y1003" s="2"/>
      <c r="Z1003" s="2"/>
      <c r="AA1003" s="2"/>
      <c r="AB1003" s="2"/>
      <c r="AC1003" s="2"/>
      <c r="AD1003" s="2"/>
      <c r="AG1003" s="197">
        <f t="shared" si="518"/>
        <v>54</v>
      </c>
      <c r="AH1003" s="210">
        <f t="shared" si="519"/>
        <v>0</v>
      </c>
      <c r="AJ1003" s="188">
        <f t="shared" si="520"/>
        <v>0</v>
      </c>
      <c r="AK1003" s="189">
        <f t="shared" si="521"/>
        <v>0</v>
      </c>
      <c r="AL1003" s="189">
        <f t="shared" si="522"/>
        <v>0</v>
      </c>
      <c r="AM1003" s="190">
        <f t="shared" si="523"/>
        <v>0</v>
      </c>
      <c r="AN1003" s="210"/>
      <c r="AO1003" s="188">
        <f t="shared" si="524"/>
        <v>0</v>
      </c>
      <c r="AP1003" s="189">
        <f t="shared" si="525"/>
        <v>0</v>
      </c>
      <c r="AQ1003" s="189">
        <f t="shared" si="526"/>
        <v>0</v>
      </c>
      <c r="AR1003" s="190">
        <f t="shared" si="527"/>
        <v>0</v>
      </c>
      <c r="AT1003" s="188">
        <f t="shared" si="528"/>
        <v>0</v>
      </c>
      <c r="AU1003" s="189">
        <f t="shared" si="529"/>
        <v>0</v>
      </c>
      <c r="AV1003" s="189">
        <f t="shared" si="530"/>
        <v>0</v>
      </c>
      <c r="AW1003" s="190">
        <f t="shared" si="531"/>
        <v>0</v>
      </c>
      <c r="AY1003" s="188">
        <f t="shared" si="532"/>
        <v>0</v>
      </c>
      <c r="AZ1003" s="189">
        <f t="shared" si="533"/>
        <v>0</v>
      </c>
      <c r="BA1003" s="189">
        <f t="shared" si="534"/>
        <v>0</v>
      </c>
      <c r="BB1003" s="190">
        <f t="shared" si="535"/>
        <v>0</v>
      </c>
      <c r="BD1003" s="188">
        <f t="shared" si="536"/>
        <v>0</v>
      </c>
      <c r="BE1003" s="189">
        <f t="shared" si="537"/>
        <v>0</v>
      </c>
      <c r="BF1003" s="189">
        <f t="shared" si="538"/>
        <v>0</v>
      </c>
      <c r="BG1003" s="190">
        <f t="shared" si="539"/>
        <v>0</v>
      </c>
      <c r="BH1003" s="210"/>
      <c r="BI1003" s="188">
        <f t="shared" si="540"/>
        <v>0</v>
      </c>
      <c r="BJ1003" s="189">
        <f t="shared" si="541"/>
        <v>0</v>
      </c>
      <c r="BK1003" s="189">
        <f t="shared" si="542"/>
        <v>0</v>
      </c>
      <c r="BL1003" s="190">
        <f t="shared" si="543"/>
        <v>0</v>
      </c>
      <c r="BM1003" s="210"/>
      <c r="BN1003" s="188">
        <f t="shared" si="544"/>
        <v>0</v>
      </c>
      <c r="BO1003" s="189">
        <f t="shared" si="545"/>
        <v>0</v>
      </c>
      <c r="BP1003" s="189">
        <f t="shared" si="546"/>
        <v>0</v>
      </c>
      <c r="BQ1003" s="190">
        <f t="shared" si="547"/>
        <v>0</v>
      </c>
      <c r="BR1003" s="210"/>
      <c r="BS1003" s="188">
        <f t="shared" si="548"/>
        <v>0</v>
      </c>
      <c r="BT1003" s="189">
        <f t="shared" si="549"/>
        <v>0</v>
      </c>
      <c r="BU1003" s="189">
        <f t="shared" si="550"/>
        <v>0</v>
      </c>
      <c r="BV1003" s="190">
        <f t="shared" si="551"/>
        <v>0</v>
      </c>
      <c r="BW1003" s="210"/>
      <c r="BX1003" s="188">
        <f t="shared" si="552"/>
        <v>0</v>
      </c>
      <c r="BY1003" s="189">
        <f t="shared" si="553"/>
        <v>0</v>
      </c>
      <c r="BZ1003" s="189">
        <f t="shared" si="554"/>
        <v>0</v>
      </c>
      <c r="CA1003" s="190">
        <f t="shared" si="555"/>
        <v>0</v>
      </c>
      <c r="CB1003" s="210"/>
      <c r="CC1003" s="188">
        <f t="shared" si="556"/>
        <v>0</v>
      </c>
      <c r="CD1003" s="189">
        <f t="shared" si="557"/>
        <v>0</v>
      </c>
      <c r="CE1003" s="189">
        <f t="shared" si="558"/>
        <v>0</v>
      </c>
      <c r="CF1003" s="190">
        <f t="shared" si="559"/>
        <v>0</v>
      </c>
      <c r="CG1003" s="210"/>
      <c r="CH1003" s="188">
        <f t="shared" si="560"/>
        <v>0</v>
      </c>
      <c r="CI1003" s="189">
        <f t="shared" si="561"/>
        <v>0</v>
      </c>
      <c r="CJ1003" s="189">
        <f t="shared" si="562"/>
        <v>0</v>
      </c>
      <c r="CK1003" s="190">
        <f t="shared" si="563"/>
        <v>0</v>
      </c>
      <c r="CL1003" s="210"/>
      <c r="CM1003" s="188">
        <f t="shared" si="564"/>
        <v>0</v>
      </c>
      <c r="CN1003" s="189">
        <f t="shared" si="565"/>
        <v>0</v>
      </c>
      <c r="CO1003" s="189">
        <f t="shared" si="566"/>
        <v>0</v>
      </c>
      <c r="CP1003" s="190">
        <f t="shared" si="567"/>
        <v>0</v>
      </c>
      <c r="CQ1003" s="210"/>
      <c r="CR1003" s="188">
        <f t="shared" si="568"/>
        <v>0</v>
      </c>
      <c r="CS1003" s="189">
        <f t="shared" si="569"/>
        <v>0</v>
      </c>
      <c r="CT1003" s="189">
        <f t="shared" si="570"/>
        <v>0</v>
      </c>
      <c r="CU1003" s="190">
        <f t="shared" si="571"/>
        <v>0</v>
      </c>
      <c r="CV1003" s="210"/>
      <c r="CW1003" s="188">
        <f t="shared" si="572"/>
        <v>0</v>
      </c>
      <c r="CX1003" s="189">
        <f t="shared" si="573"/>
        <v>0</v>
      </c>
      <c r="CY1003" s="189">
        <f t="shared" si="574"/>
        <v>0</v>
      </c>
      <c r="CZ1003" s="190">
        <f t="shared" si="575"/>
        <v>0</v>
      </c>
      <c r="DA1003" s="210"/>
      <c r="DB1003" s="188">
        <f t="shared" si="576"/>
        <v>0</v>
      </c>
      <c r="DC1003" s="189">
        <f t="shared" si="577"/>
        <v>0</v>
      </c>
      <c r="DD1003" s="189">
        <f t="shared" si="578"/>
        <v>0</v>
      </c>
      <c r="DE1003" s="190">
        <f t="shared" si="579"/>
        <v>0</v>
      </c>
      <c r="DF1003" s="210"/>
      <c r="DG1003" s="188">
        <f t="shared" si="580"/>
        <v>0</v>
      </c>
      <c r="DH1003" s="189">
        <f t="shared" si="581"/>
        <v>0</v>
      </c>
      <c r="DI1003" s="189">
        <f t="shared" si="582"/>
        <v>0</v>
      </c>
      <c r="DJ1003" s="190">
        <f t="shared" si="583"/>
        <v>0</v>
      </c>
      <c r="DK1003" s="210"/>
      <c r="DL1003" s="188">
        <f t="shared" si="584"/>
        <v>0</v>
      </c>
      <c r="DM1003" s="189">
        <f t="shared" si="585"/>
        <v>0</v>
      </c>
      <c r="DN1003" s="189">
        <f t="shared" si="586"/>
        <v>0</v>
      </c>
      <c r="DO1003" s="190">
        <f t="shared" si="587"/>
        <v>0</v>
      </c>
      <c r="DP1003" s="210"/>
      <c r="DQ1003" s="188">
        <f t="shared" si="588"/>
        <v>0</v>
      </c>
      <c r="DR1003" s="189">
        <f t="shared" si="589"/>
        <v>0</v>
      </c>
      <c r="DS1003" s="189">
        <f t="shared" si="590"/>
        <v>0</v>
      </c>
      <c r="DT1003" s="190">
        <f t="shared" si="591"/>
        <v>0</v>
      </c>
      <c r="DU1003" s="210"/>
      <c r="DV1003" s="192">
        <f t="shared" si="592"/>
        <v>0</v>
      </c>
      <c r="DW1003" s="215">
        <f t="shared" si="593"/>
        <v>0</v>
      </c>
      <c r="DX1003" s="216">
        <f t="shared" si="594"/>
        <v>0</v>
      </c>
      <c r="DY1003" s="217">
        <f t="shared" si="595"/>
        <v>0</v>
      </c>
      <c r="EA1003" s="192">
        <f t="shared" si="596"/>
        <v>0</v>
      </c>
      <c r="EB1003" s="215">
        <f t="shared" si="597"/>
        <v>0</v>
      </c>
      <c r="EC1003" s="216">
        <f t="shared" si="598"/>
        <v>0</v>
      </c>
      <c r="ED1003" s="217">
        <f t="shared" si="599"/>
        <v>0</v>
      </c>
      <c r="EF1003" s="192">
        <f t="shared" si="600"/>
        <v>0</v>
      </c>
      <c r="EG1003" s="215">
        <f t="shared" si="601"/>
        <v>0</v>
      </c>
      <c r="EH1003" s="216">
        <f t="shared" si="602"/>
        <v>0</v>
      </c>
      <c r="EI1003" s="217">
        <f t="shared" si="603"/>
        <v>0</v>
      </c>
      <c r="EK1003" s="197">
        <f t="shared" si="604"/>
        <v>0</v>
      </c>
      <c r="EL1003" s="19" t="str">
        <f t="shared" si="605"/>
        <v/>
      </c>
      <c r="EM1003" s="197">
        <f t="shared" si="606"/>
        <v>0</v>
      </c>
      <c r="EN1003"/>
      <c r="EO1003" s="197">
        <f t="shared" si="607"/>
        <v>0</v>
      </c>
      <c r="EP1003" s="19" t="str">
        <f t="shared" si="608"/>
        <v/>
      </c>
      <c r="EQ1003" s="197">
        <f t="shared" si="609"/>
        <v>0</v>
      </c>
      <c r="ES1003" s="197">
        <f t="shared" si="610"/>
        <v>0</v>
      </c>
      <c r="ET1003" s="19" t="str">
        <f t="shared" si="611"/>
        <v/>
      </c>
      <c r="EU1003" s="197">
        <f t="shared" si="612"/>
        <v>0</v>
      </c>
    </row>
    <row r="1004" spans="1:151" ht="15" customHeight="1" thickBot="1">
      <c r="A1004" s="85"/>
      <c r="B1004" s="87"/>
      <c r="C1004" s="64" t="s">
        <v>170</v>
      </c>
      <c r="D1004" s="354" t="str">
        <f t="shared" si="514"/>
        <v/>
      </c>
      <c r="E1004" s="355"/>
      <c r="F1004" s="355"/>
      <c r="G1004" s="355"/>
      <c r="H1004" s="355"/>
      <c r="I1004" s="355"/>
      <c r="J1004" s="355"/>
      <c r="K1004" s="355"/>
      <c r="L1004" s="356"/>
      <c r="M1004" s="2" t="str">
        <f t="shared" si="515"/>
        <v/>
      </c>
      <c r="N1004" s="2" t="str">
        <f t="shared" si="516"/>
        <v/>
      </c>
      <c r="O1004" s="2" t="str">
        <f t="shared" si="517"/>
        <v/>
      </c>
      <c r="P1004" s="2"/>
      <c r="Q1004" s="2"/>
      <c r="R1004" s="2"/>
      <c r="S1004" s="2"/>
      <c r="T1004" s="2"/>
      <c r="U1004" s="2"/>
      <c r="V1004" s="2"/>
      <c r="W1004" s="2"/>
      <c r="X1004" s="2"/>
      <c r="Y1004" s="2"/>
      <c r="Z1004" s="2"/>
      <c r="AA1004" s="2"/>
      <c r="AB1004" s="2"/>
      <c r="AC1004" s="2"/>
      <c r="AD1004" s="2"/>
      <c r="AG1004" s="197">
        <f t="shared" si="518"/>
        <v>54</v>
      </c>
      <c r="AH1004" s="210">
        <f t="shared" si="519"/>
        <v>0</v>
      </c>
      <c r="AJ1004" s="188">
        <f t="shared" si="520"/>
        <v>0</v>
      </c>
      <c r="AK1004" s="189">
        <f t="shared" si="521"/>
        <v>0</v>
      </c>
      <c r="AL1004" s="189">
        <f t="shared" si="522"/>
        <v>0</v>
      </c>
      <c r="AM1004" s="190">
        <f t="shared" si="523"/>
        <v>0</v>
      </c>
      <c r="AN1004" s="210"/>
      <c r="AO1004" s="188">
        <f t="shared" si="524"/>
        <v>0</v>
      </c>
      <c r="AP1004" s="189">
        <f t="shared" si="525"/>
        <v>0</v>
      </c>
      <c r="AQ1004" s="189">
        <f t="shared" si="526"/>
        <v>0</v>
      </c>
      <c r="AR1004" s="190">
        <f t="shared" si="527"/>
        <v>0</v>
      </c>
      <c r="AT1004" s="188">
        <f t="shared" si="528"/>
        <v>0</v>
      </c>
      <c r="AU1004" s="189">
        <f t="shared" si="529"/>
        <v>0</v>
      </c>
      <c r="AV1004" s="189">
        <f t="shared" si="530"/>
        <v>0</v>
      </c>
      <c r="AW1004" s="190">
        <f t="shared" si="531"/>
        <v>0</v>
      </c>
      <c r="AY1004" s="188">
        <f t="shared" si="532"/>
        <v>0</v>
      </c>
      <c r="AZ1004" s="189">
        <f t="shared" si="533"/>
        <v>0</v>
      </c>
      <c r="BA1004" s="189">
        <f t="shared" si="534"/>
        <v>0</v>
      </c>
      <c r="BB1004" s="190">
        <f t="shared" si="535"/>
        <v>0</v>
      </c>
      <c r="BD1004" s="188">
        <f t="shared" si="536"/>
        <v>0</v>
      </c>
      <c r="BE1004" s="189">
        <f t="shared" si="537"/>
        <v>0</v>
      </c>
      <c r="BF1004" s="189">
        <f t="shared" si="538"/>
        <v>0</v>
      </c>
      <c r="BG1004" s="190">
        <f t="shared" si="539"/>
        <v>0</v>
      </c>
      <c r="BH1004" s="210"/>
      <c r="BI1004" s="188">
        <f t="shared" si="540"/>
        <v>0</v>
      </c>
      <c r="BJ1004" s="189">
        <f t="shared" si="541"/>
        <v>0</v>
      </c>
      <c r="BK1004" s="189">
        <f t="shared" si="542"/>
        <v>0</v>
      </c>
      <c r="BL1004" s="190">
        <f t="shared" si="543"/>
        <v>0</v>
      </c>
      <c r="BM1004" s="210"/>
      <c r="BN1004" s="188">
        <f t="shared" si="544"/>
        <v>0</v>
      </c>
      <c r="BO1004" s="189">
        <f t="shared" si="545"/>
        <v>0</v>
      </c>
      <c r="BP1004" s="189">
        <f t="shared" si="546"/>
        <v>0</v>
      </c>
      <c r="BQ1004" s="190">
        <f t="shared" si="547"/>
        <v>0</v>
      </c>
      <c r="BR1004" s="210"/>
      <c r="BS1004" s="188">
        <f t="shared" si="548"/>
        <v>0</v>
      </c>
      <c r="BT1004" s="189">
        <f t="shared" si="549"/>
        <v>0</v>
      </c>
      <c r="BU1004" s="189">
        <f t="shared" si="550"/>
        <v>0</v>
      </c>
      <c r="BV1004" s="190">
        <f t="shared" si="551"/>
        <v>0</v>
      </c>
      <c r="BW1004" s="210"/>
      <c r="BX1004" s="188">
        <f t="shared" si="552"/>
        <v>0</v>
      </c>
      <c r="BY1004" s="189">
        <f t="shared" si="553"/>
        <v>0</v>
      </c>
      <c r="BZ1004" s="189">
        <f t="shared" si="554"/>
        <v>0</v>
      </c>
      <c r="CA1004" s="190">
        <f t="shared" si="555"/>
        <v>0</v>
      </c>
      <c r="CB1004" s="210"/>
      <c r="CC1004" s="188">
        <f t="shared" si="556"/>
        <v>0</v>
      </c>
      <c r="CD1004" s="189">
        <f t="shared" si="557"/>
        <v>0</v>
      </c>
      <c r="CE1004" s="189">
        <f t="shared" si="558"/>
        <v>0</v>
      </c>
      <c r="CF1004" s="190">
        <f t="shared" si="559"/>
        <v>0</v>
      </c>
      <c r="CG1004" s="210"/>
      <c r="CH1004" s="188">
        <f t="shared" si="560"/>
        <v>0</v>
      </c>
      <c r="CI1004" s="189">
        <f t="shared" si="561"/>
        <v>0</v>
      </c>
      <c r="CJ1004" s="189">
        <f t="shared" si="562"/>
        <v>0</v>
      </c>
      <c r="CK1004" s="190">
        <f t="shared" si="563"/>
        <v>0</v>
      </c>
      <c r="CL1004" s="210"/>
      <c r="CM1004" s="188">
        <f t="shared" si="564"/>
        <v>0</v>
      </c>
      <c r="CN1004" s="189">
        <f t="shared" si="565"/>
        <v>0</v>
      </c>
      <c r="CO1004" s="189">
        <f t="shared" si="566"/>
        <v>0</v>
      </c>
      <c r="CP1004" s="190">
        <f t="shared" si="567"/>
        <v>0</v>
      </c>
      <c r="CQ1004" s="210"/>
      <c r="CR1004" s="188">
        <f t="shared" si="568"/>
        <v>0</v>
      </c>
      <c r="CS1004" s="189">
        <f t="shared" si="569"/>
        <v>0</v>
      </c>
      <c r="CT1004" s="189">
        <f t="shared" si="570"/>
        <v>0</v>
      </c>
      <c r="CU1004" s="190">
        <f t="shared" si="571"/>
        <v>0</v>
      </c>
      <c r="CV1004" s="210"/>
      <c r="CW1004" s="188">
        <f t="shared" si="572"/>
        <v>0</v>
      </c>
      <c r="CX1004" s="189">
        <f t="shared" si="573"/>
        <v>0</v>
      </c>
      <c r="CY1004" s="189">
        <f t="shared" si="574"/>
        <v>0</v>
      </c>
      <c r="CZ1004" s="190">
        <f t="shared" si="575"/>
        <v>0</v>
      </c>
      <c r="DA1004" s="210"/>
      <c r="DB1004" s="188">
        <f t="shared" si="576"/>
        <v>0</v>
      </c>
      <c r="DC1004" s="189">
        <f t="shared" si="577"/>
        <v>0</v>
      </c>
      <c r="DD1004" s="189">
        <f t="shared" si="578"/>
        <v>0</v>
      </c>
      <c r="DE1004" s="190">
        <f t="shared" si="579"/>
        <v>0</v>
      </c>
      <c r="DF1004" s="210"/>
      <c r="DG1004" s="188">
        <f t="shared" si="580"/>
        <v>0</v>
      </c>
      <c r="DH1004" s="189">
        <f t="shared" si="581"/>
        <v>0</v>
      </c>
      <c r="DI1004" s="189">
        <f t="shared" si="582"/>
        <v>0</v>
      </c>
      <c r="DJ1004" s="190">
        <f t="shared" si="583"/>
        <v>0</v>
      </c>
      <c r="DK1004" s="210"/>
      <c r="DL1004" s="188">
        <f t="shared" si="584"/>
        <v>0</v>
      </c>
      <c r="DM1004" s="189">
        <f t="shared" si="585"/>
        <v>0</v>
      </c>
      <c r="DN1004" s="189">
        <f t="shared" si="586"/>
        <v>0</v>
      </c>
      <c r="DO1004" s="190">
        <f t="shared" si="587"/>
        <v>0</v>
      </c>
      <c r="DP1004" s="210"/>
      <c r="DQ1004" s="188">
        <f t="shared" si="588"/>
        <v>0</v>
      </c>
      <c r="DR1004" s="189">
        <f t="shared" si="589"/>
        <v>0</v>
      </c>
      <c r="DS1004" s="189">
        <f t="shared" si="590"/>
        <v>0</v>
      </c>
      <c r="DT1004" s="190">
        <f t="shared" si="591"/>
        <v>0</v>
      </c>
      <c r="DU1004" s="210"/>
      <c r="DV1004" s="192">
        <f t="shared" si="592"/>
        <v>0</v>
      </c>
      <c r="DW1004" s="215">
        <f t="shared" si="593"/>
        <v>0</v>
      </c>
      <c r="DX1004" s="216">
        <f t="shared" si="594"/>
        <v>0</v>
      </c>
      <c r="DY1004" s="217">
        <f t="shared" si="595"/>
        <v>0</v>
      </c>
      <c r="EA1004" s="192">
        <f t="shared" si="596"/>
        <v>0</v>
      </c>
      <c r="EB1004" s="215">
        <f t="shared" si="597"/>
        <v>0</v>
      </c>
      <c r="EC1004" s="216">
        <f t="shared" si="598"/>
        <v>0</v>
      </c>
      <c r="ED1004" s="217">
        <f t="shared" si="599"/>
        <v>0</v>
      </c>
      <c r="EF1004" s="192">
        <f t="shared" si="600"/>
        <v>0</v>
      </c>
      <c r="EG1004" s="215">
        <f t="shared" si="601"/>
        <v>0</v>
      </c>
      <c r="EH1004" s="216">
        <f t="shared" si="602"/>
        <v>0</v>
      </c>
      <c r="EI1004" s="217">
        <f t="shared" si="603"/>
        <v>0</v>
      </c>
      <c r="EK1004" s="197">
        <f t="shared" si="604"/>
        <v>0</v>
      </c>
      <c r="EL1004" s="19" t="str">
        <f t="shared" si="605"/>
        <v/>
      </c>
      <c r="EM1004" s="197">
        <f t="shared" si="606"/>
        <v>0</v>
      </c>
      <c r="EN1004"/>
      <c r="EO1004" s="197">
        <f t="shared" si="607"/>
        <v>0</v>
      </c>
      <c r="EP1004" s="19" t="str">
        <f t="shared" si="608"/>
        <v/>
      </c>
      <c r="EQ1004" s="197">
        <f t="shared" si="609"/>
        <v>0</v>
      </c>
      <c r="ES1004" s="197">
        <f t="shared" si="610"/>
        <v>0</v>
      </c>
      <c r="ET1004" s="19" t="str">
        <f t="shared" si="611"/>
        <v/>
      </c>
      <c r="EU1004" s="197">
        <f t="shared" si="612"/>
        <v>0</v>
      </c>
    </row>
    <row r="1005" spans="1:151" ht="15" customHeight="1" thickBot="1">
      <c r="A1005" s="85"/>
      <c r="B1005" s="87"/>
      <c r="C1005" s="64" t="s">
        <v>171</v>
      </c>
      <c r="D1005" s="354" t="str">
        <f t="shared" si="514"/>
        <v/>
      </c>
      <c r="E1005" s="355"/>
      <c r="F1005" s="355"/>
      <c r="G1005" s="355"/>
      <c r="H1005" s="355"/>
      <c r="I1005" s="355"/>
      <c r="J1005" s="355"/>
      <c r="K1005" s="355"/>
      <c r="L1005" s="356"/>
      <c r="M1005" s="2" t="str">
        <f t="shared" si="515"/>
        <v/>
      </c>
      <c r="N1005" s="2" t="str">
        <f t="shared" si="516"/>
        <v/>
      </c>
      <c r="O1005" s="2" t="str">
        <f t="shared" si="517"/>
        <v/>
      </c>
      <c r="P1005" s="2"/>
      <c r="Q1005" s="2"/>
      <c r="R1005" s="2"/>
      <c r="S1005" s="2"/>
      <c r="T1005" s="2"/>
      <c r="U1005" s="2"/>
      <c r="V1005" s="2"/>
      <c r="W1005" s="2"/>
      <c r="X1005" s="2"/>
      <c r="Y1005" s="2"/>
      <c r="Z1005" s="2"/>
      <c r="AA1005" s="2"/>
      <c r="AB1005" s="2"/>
      <c r="AC1005" s="2"/>
      <c r="AD1005" s="2"/>
      <c r="AG1005" s="197">
        <f t="shared" si="518"/>
        <v>54</v>
      </c>
      <c r="AH1005" s="210">
        <f t="shared" si="519"/>
        <v>0</v>
      </c>
      <c r="AJ1005" s="188">
        <f t="shared" si="520"/>
        <v>0</v>
      </c>
      <c r="AK1005" s="189">
        <f t="shared" si="521"/>
        <v>0</v>
      </c>
      <c r="AL1005" s="189">
        <f t="shared" si="522"/>
        <v>0</v>
      </c>
      <c r="AM1005" s="190">
        <f t="shared" si="523"/>
        <v>0</v>
      </c>
      <c r="AN1005" s="210"/>
      <c r="AO1005" s="188">
        <f t="shared" si="524"/>
        <v>0</v>
      </c>
      <c r="AP1005" s="189">
        <f t="shared" si="525"/>
        <v>0</v>
      </c>
      <c r="AQ1005" s="189">
        <f t="shared" si="526"/>
        <v>0</v>
      </c>
      <c r="AR1005" s="190">
        <f t="shared" si="527"/>
        <v>0</v>
      </c>
      <c r="AT1005" s="188">
        <f t="shared" si="528"/>
        <v>0</v>
      </c>
      <c r="AU1005" s="189">
        <f t="shared" si="529"/>
        <v>0</v>
      </c>
      <c r="AV1005" s="189">
        <f t="shared" si="530"/>
        <v>0</v>
      </c>
      <c r="AW1005" s="190">
        <f t="shared" si="531"/>
        <v>0</v>
      </c>
      <c r="AY1005" s="188">
        <f t="shared" si="532"/>
        <v>0</v>
      </c>
      <c r="AZ1005" s="189">
        <f t="shared" si="533"/>
        <v>0</v>
      </c>
      <c r="BA1005" s="189">
        <f t="shared" si="534"/>
        <v>0</v>
      </c>
      <c r="BB1005" s="190">
        <f t="shared" si="535"/>
        <v>0</v>
      </c>
      <c r="BD1005" s="188">
        <f t="shared" si="536"/>
        <v>0</v>
      </c>
      <c r="BE1005" s="189">
        <f t="shared" si="537"/>
        <v>0</v>
      </c>
      <c r="BF1005" s="189">
        <f t="shared" si="538"/>
        <v>0</v>
      </c>
      <c r="BG1005" s="190">
        <f t="shared" si="539"/>
        <v>0</v>
      </c>
      <c r="BH1005" s="210"/>
      <c r="BI1005" s="188">
        <f t="shared" si="540"/>
        <v>0</v>
      </c>
      <c r="BJ1005" s="189">
        <f t="shared" si="541"/>
        <v>0</v>
      </c>
      <c r="BK1005" s="189">
        <f t="shared" si="542"/>
        <v>0</v>
      </c>
      <c r="BL1005" s="190">
        <f t="shared" si="543"/>
        <v>0</v>
      </c>
      <c r="BM1005" s="210"/>
      <c r="BN1005" s="188">
        <f t="shared" si="544"/>
        <v>0</v>
      </c>
      <c r="BO1005" s="189">
        <f t="shared" si="545"/>
        <v>0</v>
      </c>
      <c r="BP1005" s="189">
        <f t="shared" si="546"/>
        <v>0</v>
      </c>
      <c r="BQ1005" s="190">
        <f t="shared" si="547"/>
        <v>0</v>
      </c>
      <c r="BR1005" s="210"/>
      <c r="BS1005" s="188">
        <f t="shared" si="548"/>
        <v>0</v>
      </c>
      <c r="BT1005" s="189">
        <f t="shared" si="549"/>
        <v>0</v>
      </c>
      <c r="BU1005" s="189">
        <f t="shared" si="550"/>
        <v>0</v>
      </c>
      <c r="BV1005" s="190">
        <f t="shared" si="551"/>
        <v>0</v>
      </c>
      <c r="BW1005" s="210"/>
      <c r="BX1005" s="188">
        <f t="shared" si="552"/>
        <v>0</v>
      </c>
      <c r="BY1005" s="189">
        <f t="shared" si="553"/>
        <v>0</v>
      </c>
      <c r="BZ1005" s="189">
        <f t="shared" si="554"/>
        <v>0</v>
      </c>
      <c r="CA1005" s="190">
        <f t="shared" si="555"/>
        <v>0</v>
      </c>
      <c r="CB1005" s="210"/>
      <c r="CC1005" s="188">
        <f t="shared" si="556"/>
        <v>0</v>
      </c>
      <c r="CD1005" s="189">
        <f t="shared" si="557"/>
        <v>0</v>
      </c>
      <c r="CE1005" s="189">
        <f t="shared" si="558"/>
        <v>0</v>
      </c>
      <c r="CF1005" s="190">
        <f t="shared" si="559"/>
        <v>0</v>
      </c>
      <c r="CG1005" s="210"/>
      <c r="CH1005" s="188">
        <f t="shared" si="560"/>
        <v>0</v>
      </c>
      <c r="CI1005" s="189">
        <f t="shared" si="561"/>
        <v>0</v>
      </c>
      <c r="CJ1005" s="189">
        <f t="shared" si="562"/>
        <v>0</v>
      </c>
      <c r="CK1005" s="190">
        <f t="shared" si="563"/>
        <v>0</v>
      </c>
      <c r="CL1005" s="210"/>
      <c r="CM1005" s="188">
        <f t="shared" si="564"/>
        <v>0</v>
      </c>
      <c r="CN1005" s="189">
        <f t="shared" si="565"/>
        <v>0</v>
      </c>
      <c r="CO1005" s="189">
        <f t="shared" si="566"/>
        <v>0</v>
      </c>
      <c r="CP1005" s="190">
        <f t="shared" si="567"/>
        <v>0</v>
      </c>
      <c r="CQ1005" s="210"/>
      <c r="CR1005" s="188">
        <f t="shared" si="568"/>
        <v>0</v>
      </c>
      <c r="CS1005" s="189">
        <f t="shared" si="569"/>
        <v>0</v>
      </c>
      <c r="CT1005" s="189">
        <f t="shared" si="570"/>
        <v>0</v>
      </c>
      <c r="CU1005" s="190">
        <f t="shared" si="571"/>
        <v>0</v>
      </c>
      <c r="CV1005" s="210"/>
      <c r="CW1005" s="188">
        <f t="shared" si="572"/>
        <v>0</v>
      </c>
      <c r="CX1005" s="189">
        <f t="shared" si="573"/>
        <v>0</v>
      </c>
      <c r="CY1005" s="189">
        <f t="shared" si="574"/>
        <v>0</v>
      </c>
      <c r="CZ1005" s="190">
        <f t="shared" si="575"/>
        <v>0</v>
      </c>
      <c r="DA1005" s="210"/>
      <c r="DB1005" s="188">
        <f t="shared" si="576"/>
        <v>0</v>
      </c>
      <c r="DC1005" s="189">
        <f t="shared" si="577"/>
        <v>0</v>
      </c>
      <c r="DD1005" s="189">
        <f t="shared" si="578"/>
        <v>0</v>
      </c>
      <c r="DE1005" s="190">
        <f t="shared" si="579"/>
        <v>0</v>
      </c>
      <c r="DF1005" s="210"/>
      <c r="DG1005" s="188">
        <f t="shared" si="580"/>
        <v>0</v>
      </c>
      <c r="DH1005" s="189">
        <f t="shared" si="581"/>
        <v>0</v>
      </c>
      <c r="DI1005" s="189">
        <f t="shared" si="582"/>
        <v>0</v>
      </c>
      <c r="DJ1005" s="190">
        <f t="shared" si="583"/>
        <v>0</v>
      </c>
      <c r="DK1005" s="210"/>
      <c r="DL1005" s="188">
        <f t="shared" si="584"/>
        <v>0</v>
      </c>
      <c r="DM1005" s="189">
        <f t="shared" si="585"/>
        <v>0</v>
      </c>
      <c r="DN1005" s="189">
        <f t="shared" si="586"/>
        <v>0</v>
      </c>
      <c r="DO1005" s="190">
        <f t="shared" si="587"/>
        <v>0</v>
      </c>
      <c r="DP1005" s="210"/>
      <c r="DQ1005" s="188">
        <f t="shared" si="588"/>
        <v>0</v>
      </c>
      <c r="DR1005" s="189">
        <f t="shared" si="589"/>
        <v>0</v>
      </c>
      <c r="DS1005" s="189">
        <f t="shared" si="590"/>
        <v>0</v>
      </c>
      <c r="DT1005" s="190">
        <f t="shared" si="591"/>
        <v>0</v>
      </c>
      <c r="DU1005" s="210"/>
      <c r="DV1005" s="192">
        <f t="shared" si="592"/>
        <v>0</v>
      </c>
      <c r="DW1005" s="215">
        <f t="shared" si="593"/>
        <v>0</v>
      </c>
      <c r="DX1005" s="216">
        <f t="shared" si="594"/>
        <v>0</v>
      </c>
      <c r="DY1005" s="217">
        <f t="shared" si="595"/>
        <v>0</v>
      </c>
      <c r="EA1005" s="192">
        <f t="shared" si="596"/>
        <v>0</v>
      </c>
      <c r="EB1005" s="215">
        <f t="shared" si="597"/>
        <v>0</v>
      </c>
      <c r="EC1005" s="216">
        <f t="shared" si="598"/>
        <v>0</v>
      </c>
      <c r="ED1005" s="217">
        <f t="shared" si="599"/>
        <v>0</v>
      </c>
      <c r="EF1005" s="192">
        <f t="shared" si="600"/>
        <v>0</v>
      </c>
      <c r="EG1005" s="215">
        <f t="shared" si="601"/>
        <v>0</v>
      </c>
      <c r="EH1005" s="216">
        <f t="shared" si="602"/>
        <v>0</v>
      </c>
      <c r="EI1005" s="217">
        <f t="shared" si="603"/>
        <v>0</v>
      </c>
      <c r="EK1005" s="197">
        <f t="shared" si="604"/>
        <v>0</v>
      </c>
      <c r="EL1005" s="19" t="str">
        <f t="shared" si="605"/>
        <v/>
      </c>
      <c r="EM1005" s="197">
        <f t="shared" si="606"/>
        <v>0</v>
      </c>
      <c r="EN1005"/>
      <c r="EO1005" s="197">
        <f t="shared" si="607"/>
        <v>0</v>
      </c>
      <c r="EP1005" s="19" t="str">
        <f t="shared" si="608"/>
        <v/>
      </c>
      <c r="EQ1005" s="197">
        <f t="shared" si="609"/>
        <v>0</v>
      </c>
      <c r="ES1005" s="197">
        <f t="shared" si="610"/>
        <v>0</v>
      </c>
      <c r="ET1005" s="19" t="str">
        <f t="shared" si="611"/>
        <v/>
      </c>
      <c r="EU1005" s="197">
        <f t="shared" si="612"/>
        <v>0</v>
      </c>
    </row>
    <row r="1006" spans="1:151" ht="15" customHeight="1" thickBot="1">
      <c r="A1006" s="85"/>
      <c r="B1006" s="87"/>
      <c r="C1006" s="64" t="s">
        <v>172</v>
      </c>
      <c r="D1006" s="354" t="str">
        <f t="shared" si="514"/>
        <v/>
      </c>
      <c r="E1006" s="355"/>
      <c r="F1006" s="355"/>
      <c r="G1006" s="355"/>
      <c r="H1006" s="355"/>
      <c r="I1006" s="355"/>
      <c r="J1006" s="355"/>
      <c r="K1006" s="355"/>
      <c r="L1006" s="356"/>
      <c r="M1006" s="2" t="str">
        <f t="shared" si="515"/>
        <v/>
      </c>
      <c r="N1006" s="2" t="str">
        <f t="shared" si="516"/>
        <v/>
      </c>
      <c r="O1006" s="2" t="str">
        <f t="shared" si="517"/>
        <v/>
      </c>
      <c r="P1006" s="2"/>
      <c r="Q1006" s="2"/>
      <c r="R1006" s="2"/>
      <c r="S1006" s="2"/>
      <c r="T1006" s="2"/>
      <c r="U1006" s="2"/>
      <c r="V1006" s="2"/>
      <c r="W1006" s="2"/>
      <c r="X1006" s="2"/>
      <c r="Y1006" s="2"/>
      <c r="Z1006" s="2"/>
      <c r="AA1006" s="2"/>
      <c r="AB1006" s="2"/>
      <c r="AC1006" s="2"/>
      <c r="AD1006" s="2"/>
      <c r="AG1006" s="197">
        <f t="shared" si="518"/>
        <v>54</v>
      </c>
      <c r="AH1006" s="210">
        <f t="shared" si="519"/>
        <v>0</v>
      </c>
      <c r="AJ1006" s="188">
        <f t="shared" si="520"/>
        <v>0</v>
      </c>
      <c r="AK1006" s="189">
        <f t="shared" si="521"/>
        <v>0</v>
      </c>
      <c r="AL1006" s="189">
        <f t="shared" si="522"/>
        <v>0</v>
      </c>
      <c r="AM1006" s="190">
        <f t="shared" si="523"/>
        <v>0</v>
      </c>
      <c r="AN1006" s="210"/>
      <c r="AO1006" s="188">
        <f t="shared" si="524"/>
        <v>0</v>
      </c>
      <c r="AP1006" s="189">
        <f t="shared" si="525"/>
        <v>0</v>
      </c>
      <c r="AQ1006" s="189">
        <f t="shared" si="526"/>
        <v>0</v>
      </c>
      <c r="AR1006" s="190">
        <f t="shared" si="527"/>
        <v>0</v>
      </c>
      <c r="AT1006" s="188">
        <f t="shared" si="528"/>
        <v>0</v>
      </c>
      <c r="AU1006" s="189">
        <f t="shared" si="529"/>
        <v>0</v>
      </c>
      <c r="AV1006" s="189">
        <f t="shared" si="530"/>
        <v>0</v>
      </c>
      <c r="AW1006" s="190">
        <f t="shared" si="531"/>
        <v>0</v>
      </c>
      <c r="AY1006" s="188">
        <f t="shared" si="532"/>
        <v>0</v>
      </c>
      <c r="AZ1006" s="189">
        <f t="shared" si="533"/>
        <v>0</v>
      </c>
      <c r="BA1006" s="189">
        <f t="shared" si="534"/>
        <v>0</v>
      </c>
      <c r="BB1006" s="190">
        <f t="shared" si="535"/>
        <v>0</v>
      </c>
      <c r="BD1006" s="188">
        <f t="shared" si="536"/>
        <v>0</v>
      </c>
      <c r="BE1006" s="189">
        <f t="shared" si="537"/>
        <v>0</v>
      </c>
      <c r="BF1006" s="189">
        <f t="shared" si="538"/>
        <v>0</v>
      </c>
      <c r="BG1006" s="190">
        <f t="shared" si="539"/>
        <v>0</v>
      </c>
      <c r="BH1006" s="210"/>
      <c r="BI1006" s="188">
        <f t="shared" si="540"/>
        <v>0</v>
      </c>
      <c r="BJ1006" s="189">
        <f t="shared" si="541"/>
        <v>0</v>
      </c>
      <c r="BK1006" s="189">
        <f t="shared" si="542"/>
        <v>0</v>
      </c>
      <c r="BL1006" s="190">
        <f t="shared" si="543"/>
        <v>0</v>
      </c>
      <c r="BM1006" s="210"/>
      <c r="BN1006" s="188">
        <f t="shared" si="544"/>
        <v>0</v>
      </c>
      <c r="BO1006" s="189">
        <f t="shared" si="545"/>
        <v>0</v>
      </c>
      <c r="BP1006" s="189">
        <f t="shared" si="546"/>
        <v>0</v>
      </c>
      <c r="BQ1006" s="190">
        <f t="shared" si="547"/>
        <v>0</v>
      </c>
      <c r="BR1006" s="210"/>
      <c r="BS1006" s="188">
        <f t="shared" si="548"/>
        <v>0</v>
      </c>
      <c r="BT1006" s="189">
        <f t="shared" si="549"/>
        <v>0</v>
      </c>
      <c r="BU1006" s="189">
        <f t="shared" si="550"/>
        <v>0</v>
      </c>
      <c r="BV1006" s="190">
        <f t="shared" si="551"/>
        <v>0</v>
      </c>
      <c r="BW1006" s="210"/>
      <c r="BX1006" s="188">
        <f t="shared" si="552"/>
        <v>0</v>
      </c>
      <c r="BY1006" s="189">
        <f t="shared" si="553"/>
        <v>0</v>
      </c>
      <c r="BZ1006" s="189">
        <f t="shared" si="554"/>
        <v>0</v>
      </c>
      <c r="CA1006" s="190">
        <f t="shared" si="555"/>
        <v>0</v>
      </c>
      <c r="CB1006" s="210"/>
      <c r="CC1006" s="188">
        <f t="shared" si="556"/>
        <v>0</v>
      </c>
      <c r="CD1006" s="189">
        <f t="shared" si="557"/>
        <v>0</v>
      </c>
      <c r="CE1006" s="189">
        <f t="shared" si="558"/>
        <v>0</v>
      </c>
      <c r="CF1006" s="190">
        <f t="shared" si="559"/>
        <v>0</v>
      </c>
      <c r="CG1006" s="210"/>
      <c r="CH1006" s="188">
        <f t="shared" si="560"/>
        <v>0</v>
      </c>
      <c r="CI1006" s="189">
        <f t="shared" si="561"/>
        <v>0</v>
      </c>
      <c r="CJ1006" s="189">
        <f t="shared" si="562"/>
        <v>0</v>
      </c>
      <c r="CK1006" s="190">
        <f t="shared" si="563"/>
        <v>0</v>
      </c>
      <c r="CL1006" s="210"/>
      <c r="CM1006" s="188">
        <f t="shared" si="564"/>
        <v>0</v>
      </c>
      <c r="CN1006" s="189">
        <f t="shared" si="565"/>
        <v>0</v>
      </c>
      <c r="CO1006" s="189">
        <f t="shared" si="566"/>
        <v>0</v>
      </c>
      <c r="CP1006" s="190">
        <f t="shared" si="567"/>
        <v>0</v>
      </c>
      <c r="CQ1006" s="210"/>
      <c r="CR1006" s="188">
        <f t="shared" si="568"/>
        <v>0</v>
      </c>
      <c r="CS1006" s="189">
        <f t="shared" si="569"/>
        <v>0</v>
      </c>
      <c r="CT1006" s="189">
        <f t="shared" si="570"/>
        <v>0</v>
      </c>
      <c r="CU1006" s="190">
        <f t="shared" si="571"/>
        <v>0</v>
      </c>
      <c r="CV1006" s="210"/>
      <c r="CW1006" s="188">
        <f t="shared" si="572"/>
        <v>0</v>
      </c>
      <c r="CX1006" s="189">
        <f t="shared" si="573"/>
        <v>0</v>
      </c>
      <c r="CY1006" s="189">
        <f t="shared" si="574"/>
        <v>0</v>
      </c>
      <c r="CZ1006" s="190">
        <f t="shared" si="575"/>
        <v>0</v>
      </c>
      <c r="DA1006" s="210"/>
      <c r="DB1006" s="188">
        <f t="shared" si="576"/>
        <v>0</v>
      </c>
      <c r="DC1006" s="189">
        <f t="shared" si="577"/>
        <v>0</v>
      </c>
      <c r="DD1006" s="189">
        <f t="shared" si="578"/>
        <v>0</v>
      </c>
      <c r="DE1006" s="190">
        <f t="shared" si="579"/>
        <v>0</v>
      </c>
      <c r="DF1006" s="210"/>
      <c r="DG1006" s="188">
        <f t="shared" si="580"/>
        <v>0</v>
      </c>
      <c r="DH1006" s="189">
        <f t="shared" si="581"/>
        <v>0</v>
      </c>
      <c r="DI1006" s="189">
        <f t="shared" si="582"/>
        <v>0</v>
      </c>
      <c r="DJ1006" s="190">
        <f t="shared" si="583"/>
        <v>0</v>
      </c>
      <c r="DK1006" s="210"/>
      <c r="DL1006" s="188">
        <f t="shared" si="584"/>
        <v>0</v>
      </c>
      <c r="DM1006" s="189">
        <f t="shared" si="585"/>
        <v>0</v>
      </c>
      <c r="DN1006" s="189">
        <f t="shared" si="586"/>
        <v>0</v>
      </c>
      <c r="DO1006" s="190">
        <f t="shared" si="587"/>
        <v>0</v>
      </c>
      <c r="DP1006" s="210"/>
      <c r="DQ1006" s="188">
        <f t="shared" si="588"/>
        <v>0</v>
      </c>
      <c r="DR1006" s="189">
        <f t="shared" si="589"/>
        <v>0</v>
      </c>
      <c r="DS1006" s="189">
        <f t="shared" si="590"/>
        <v>0</v>
      </c>
      <c r="DT1006" s="190">
        <f t="shared" si="591"/>
        <v>0</v>
      </c>
      <c r="DU1006" s="210"/>
      <c r="DV1006" s="192">
        <f t="shared" si="592"/>
        <v>0</v>
      </c>
      <c r="DW1006" s="215">
        <f t="shared" si="593"/>
        <v>0</v>
      </c>
      <c r="DX1006" s="216">
        <f t="shared" si="594"/>
        <v>0</v>
      </c>
      <c r="DY1006" s="217">
        <f t="shared" si="595"/>
        <v>0</v>
      </c>
      <c r="EA1006" s="192">
        <f t="shared" si="596"/>
        <v>0</v>
      </c>
      <c r="EB1006" s="215">
        <f t="shared" si="597"/>
        <v>0</v>
      </c>
      <c r="EC1006" s="216">
        <f t="shared" si="598"/>
        <v>0</v>
      </c>
      <c r="ED1006" s="217">
        <f t="shared" si="599"/>
        <v>0</v>
      </c>
      <c r="EF1006" s="192">
        <f t="shared" si="600"/>
        <v>0</v>
      </c>
      <c r="EG1006" s="215">
        <f t="shared" si="601"/>
        <v>0</v>
      </c>
      <c r="EH1006" s="216">
        <f t="shared" si="602"/>
        <v>0</v>
      </c>
      <c r="EI1006" s="217">
        <f t="shared" si="603"/>
        <v>0</v>
      </c>
      <c r="EK1006" s="197">
        <f t="shared" si="604"/>
        <v>0</v>
      </c>
      <c r="EL1006" s="19" t="str">
        <f t="shared" si="605"/>
        <v/>
      </c>
      <c r="EM1006" s="197">
        <f t="shared" si="606"/>
        <v>0</v>
      </c>
      <c r="EN1006"/>
      <c r="EO1006" s="197">
        <f t="shared" si="607"/>
        <v>0</v>
      </c>
      <c r="EP1006" s="19" t="str">
        <f t="shared" si="608"/>
        <v/>
      </c>
      <c r="EQ1006" s="197">
        <f t="shared" si="609"/>
        <v>0</v>
      </c>
      <c r="ES1006" s="197">
        <f t="shared" si="610"/>
        <v>0</v>
      </c>
      <c r="ET1006" s="19" t="str">
        <f t="shared" si="611"/>
        <v/>
      </c>
      <c r="EU1006" s="197">
        <f t="shared" si="612"/>
        <v>0</v>
      </c>
    </row>
    <row r="1007" spans="1:151" ht="15" customHeight="1" thickBot="1">
      <c r="A1007" s="85"/>
      <c r="B1007" s="87"/>
      <c r="C1007" s="64" t="s">
        <v>173</v>
      </c>
      <c r="D1007" s="354" t="str">
        <f t="shared" si="514"/>
        <v/>
      </c>
      <c r="E1007" s="355"/>
      <c r="F1007" s="355"/>
      <c r="G1007" s="355"/>
      <c r="H1007" s="355"/>
      <c r="I1007" s="355"/>
      <c r="J1007" s="355"/>
      <c r="K1007" s="355"/>
      <c r="L1007" s="356"/>
      <c r="M1007" s="2" t="str">
        <f t="shared" si="515"/>
        <v/>
      </c>
      <c r="N1007" s="2" t="str">
        <f t="shared" si="516"/>
        <v/>
      </c>
      <c r="O1007" s="2" t="str">
        <f t="shared" si="517"/>
        <v/>
      </c>
      <c r="P1007" s="2"/>
      <c r="Q1007" s="2"/>
      <c r="R1007" s="2"/>
      <c r="S1007" s="2"/>
      <c r="T1007" s="2"/>
      <c r="U1007" s="2"/>
      <c r="V1007" s="2"/>
      <c r="W1007" s="2"/>
      <c r="X1007" s="2"/>
      <c r="Y1007" s="2"/>
      <c r="Z1007" s="2"/>
      <c r="AA1007" s="2"/>
      <c r="AB1007" s="2"/>
      <c r="AC1007" s="2"/>
      <c r="AD1007" s="2"/>
      <c r="AG1007" s="197">
        <f t="shared" si="518"/>
        <v>54</v>
      </c>
      <c r="AH1007" s="210">
        <f t="shared" si="519"/>
        <v>0</v>
      </c>
      <c r="AJ1007" s="188">
        <f t="shared" si="520"/>
        <v>0</v>
      </c>
      <c r="AK1007" s="189">
        <f t="shared" si="521"/>
        <v>0</v>
      </c>
      <c r="AL1007" s="189">
        <f t="shared" si="522"/>
        <v>0</v>
      </c>
      <c r="AM1007" s="190">
        <f t="shared" si="523"/>
        <v>0</v>
      </c>
      <c r="AN1007" s="210"/>
      <c r="AO1007" s="188">
        <f t="shared" si="524"/>
        <v>0</v>
      </c>
      <c r="AP1007" s="189">
        <f t="shared" si="525"/>
        <v>0</v>
      </c>
      <c r="AQ1007" s="189">
        <f t="shared" si="526"/>
        <v>0</v>
      </c>
      <c r="AR1007" s="190">
        <f t="shared" si="527"/>
        <v>0</v>
      </c>
      <c r="AT1007" s="188">
        <f t="shared" si="528"/>
        <v>0</v>
      </c>
      <c r="AU1007" s="189">
        <f t="shared" si="529"/>
        <v>0</v>
      </c>
      <c r="AV1007" s="189">
        <f t="shared" si="530"/>
        <v>0</v>
      </c>
      <c r="AW1007" s="190">
        <f t="shared" si="531"/>
        <v>0</v>
      </c>
      <c r="AY1007" s="188">
        <f t="shared" si="532"/>
        <v>0</v>
      </c>
      <c r="AZ1007" s="189">
        <f t="shared" si="533"/>
        <v>0</v>
      </c>
      <c r="BA1007" s="189">
        <f t="shared" si="534"/>
        <v>0</v>
      </c>
      <c r="BB1007" s="190">
        <f t="shared" si="535"/>
        <v>0</v>
      </c>
      <c r="BD1007" s="188">
        <f t="shared" si="536"/>
        <v>0</v>
      </c>
      <c r="BE1007" s="189">
        <f t="shared" si="537"/>
        <v>0</v>
      </c>
      <c r="BF1007" s="189">
        <f t="shared" si="538"/>
        <v>0</v>
      </c>
      <c r="BG1007" s="190">
        <f t="shared" si="539"/>
        <v>0</v>
      </c>
      <c r="BH1007" s="210"/>
      <c r="BI1007" s="188">
        <f t="shared" si="540"/>
        <v>0</v>
      </c>
      <c r="BJ1007" s="189">
        <f t="shared" si="541"/>
        <v>0</v>
      </c>
      <c r="BK1007" s="189">
        <f t="shared" si="542"/>
        <v>0</v>
      </c>
      <c r="BL1007" s="190">
        <f t="shared" si="543"/>
        <v>0</v>
      </c>
      <c r="BM1007" s="210"/>
      <c r="BN1007" s="188">
        <f t="shared" si="544"/>
        <v>0</v>
      </c>
      <c r="BO1007" s="189">
        <f t="shared" si="545"/>
        <v>0</v>
      </c>
      <c r="BP1007" s="189">
        <f t="shared" si="546"/>
        <v>0</v>
      </c>
      <c r="BQ1007" s="190">
        <f t="shared" si="547"/>
        <v>0</v>
      </c>
      <c r="BR1007" s="210"/>
      <c r="BS1007" s="188">
        <f t="shared" si="548"/>
        <v>0</v>
      </c>
      <c r="BT1007" s="189">
        <f t="shared" si="549"/>
        <v>0</v>
      </c>
      <c r="BU1007" s="189">
        <f t="shared" si="550"/>
        <v>0</v>
      </c>
      <c r="BV1007" s="190">
        <f t="shared" si="551"/>
        <v>0</v>
      </c>
      <c r="BW1007" s="210"/>
      <c r="BX1007" s="188">
        <f t="shared" si="552"/>
        <v>0</v>
      </c>
      <c r="BY1007" s="189">
        <f t="shared" si="553"/>
        <v>0</v>
      </c>
      <c r="BZ1007" s="189">
        <f t="shared" si="554"/>
        <v>0</v>
      </c>
      <c r="CA1007" s="190">
        <f t="shared" si="555"/>
        <v>0</v>
      </c>
      <c r="CB1007" s="210"/>
      <c r="CC1007" s="188">
        <f t="shared" si="556"/>
        <v>0</v>
      </c>
      <c r="CD1007" s="189">
        <f t="shared" si="557"/>
        <v>0</v>
      </c>
      <c r="CE1007" s="189">
        <f t="shared" si="558"/>
        <v>0</v>
      </c>
      <c r="CF1007" s="190">
        <f t="shared" si="559"/>
        <v>0</v>
      </c>
      <c r="CG1007" s="210"/>
      <c r="CH1007" s="188">
        <f t="shared" si="560"/>
        <v>0</v>
      </c>
      <c r="CI1007" s="189">
        <f t="shared" si="561"/>
        <v>0</v>
      </c>
      <c r="CJ1007" s="189">
        <f t="shared" si="562"/>
        <v>0</v>
      </c>
      <c r="CK1007" s="190">
        <f t="shared" si="563"/>
        <v>0</v>
      </c>
      <c r="CL1007" s="210"/>
      <c r="CM1007" s="188">
        <f t="shared" si="564"/>
        <v>0</v>
      </c>
      <c r="CN1007" s="189">
        <f t="shared" si="565"/>
        <v>0</v>
      </c>
      <c r="CO1007" s="189">
        <f t="shared" si="566"/>
        <v>0</v>
      </c>
      <c r="CP1007" s="190">
        <f t="shared" si="567"/>
        <v>0</v>
      </c>
      <c r="CQ1007" s="210"/>
      <c r="CR1007" s="188">
        <f t="shared" si="568"/>
        <v>0</v>
      </c>
      <c r="CS1007" s="189">
        <f t="shared" si="569"/>
        <v>0</v>
      </c>
      <c r="CT1007" s="189">
        <f t="shared" si="570"/>
        <v>0</v>
      </c>
      <c r="CU1007" s="190">
        <f t="shared" si="571"/>
        <v>0</v>
      </c>
      <c r="CV1007" s="210"/>
      <c r="CW1007" s="188">
        <f t="shared" si="572"/>
        <v>0</v>
      </c>
      <c r="CX1007" s="189">
        <f t="shared" si="573"/>
        <v>0</v>
      </c>
      <c r="CY1007" s="189">
        <f t="shared" si="574"/>
        <v>0</v>
      </c>
      <c r="CZ1007" s="190">
        <f t="shared" si="575"/>
        <v>0</v>
      </c>
      <c r="DA1007" s="210"/>
      <c r="DB1007" s="188">
        <f t="shared" si="576"/>
        <v>0</v>
      </c>
      <c r="DC1007" s="189">
        <f t="shared" si="577"/>
        <v>0</v>
      </c>
      <c r="DD1007" s="189">
        <f t="shared" si="578"/>
        <v>0</v>
      </c>
      <c r="DE1007" s="190">
        <f t="shared" si="579"/>
        <v>0</v>
      </c>
      <c r="DF1007" s="210"/>
      <c r="DG1007" s="188">
        <f t="shared" si="580"/>
        <v>0</v>
      </c>
      <c r="DH1007" s="189">
        <f t="shared" si="581"/>
        <v>0</v>
      </c>
      <c r="DI1007" s="189">
        <f t="shared" si="582"/>
        <v>0</v>
      </c>
      <c r="DJ1007" s="190">
        <f t="shared" si="583"/>
        <v>0</v>
      </c>
      <c r="DK1007" s="210"/>
      <c r="DL1007" s="188">
        <f t="shared" si="584"/>
        <v>0</v>
      </c>
      <c r="DM1007" s="189">
        <f t="shared" si="585"/>
        <v>0</v>
      </c>
      <c r="DN1007" s="189">
        <f t="shared" si="586"/>
        <v>0</v>
      </c>
      <c r="DO1007" s="190">
        <f t="shared" si="587"/>
        <v>0</v>
      </c>
      <c r="DP1007" s="210"/>
      <c r="DQ1007" s="188">
        <f t="shared" si="588"/>
        <v>0</v>
      </c>
      <c r="DR1007" s="189">
        <f t="shared" si="589"/>
        <v>0</v>
      </c>
      <c r="DS1007" s="189">
        <f t="shared" si="590"/>
        <v>0</v>
      </c>
      <c r="DT1007" s="190">
        <f t="shared" si="591"/>
        <v>0</v>
      </c>
      <c r="DU1007" s="210"/>
      <c r="DV1007" s="192">
        <f t="shared" si="592"/>
        <v>0</v>
      </c>
      <c r="DW1007" s="215">
        <f t="shared" si="593"/>
        <v>0</v>
      </c>
      <c r="DX1007" s="216">
        <f t="shared" si="594"/>
        <v>0</v>
      </c>
      <c r="DY1007" s="217">
        <f t="shared" si="595"/>
        <v>0</v>
      </c>
      <c r="EA1007" s="192">
        <f t="shared" si="596"/>
        <v>0</v>
      </c>
      <c r="EB1007" s="215">
        <f t="shared" si="597"/>
        <v>0</v>
      </c>
      <c r="EC1007" s="216">
        <f t="shared" si="598"/>
        <v>0</v>
      </c>
      <c r="ED1007" s="217">
        <f t="shared" si="599"/>
        <v>0</v>
      </c>
      <c r="EF1007" s="192">
        <f t="shared" si="600"/>
        <v>0</v>
      </c>
      <c r="EG1007" s="215">
        <f t="shared" si="601"/>
        <v>0</v>
      </c>
      <c r="EH1007" s="216">
        <f t="shared" si="602"/>
        <v>0</v>
      </c>
      <c r="EI1007" s="217">
        <f t="shared" si="603"/>
        <v>0</v>
      </c>
      <c r="EK1007" s="197">
        <f t="shared" si="604"/>
        <v>0</v>
      </c>
      <c r="EL1007" s="19" t="str">
        <f t="shared" si="605"/>
        <v/>
      </c>
      <c r="EM1007" s="197">
        <f t="shared" si="606"/>
        <v>0</v>
      </c>
      <c r="EN1007"/>
      <c r="EO1007" s="197">
        <f t="shared" si="607"/>
        <v>0</v>
      </c>
      <c r="EP1007" s="19" t="str">
        <f t="shared" si="608"/>
        <v/>
      </c>
      <c r="EQ1007" s="197">
        <f t="shared" si="609"/>
        <v>0</v>
      </c>
      <c r="ES1007" s="197">
        <f t="shared" si="610"/>
        <v>0</v>
      </c>
      <c r="ET1007" s="19" t="str">
        <f t="shared" si="611"/>
        <v/>
      </c>
      <c r="EU1007" s="197">
        <f t="shared" si="612"/>
        <v>0</v>
      </c>
    </row>
    <row r="1008" spans="1:151" ht="15" customHeight="1" thickBot="1">
      <c r="A1008" s="85"/>
      <c r="B1008" s="87"/>
      <c r="C1008" s="64" t="s">
        <v>174</v>
      </c>
      <c r="D1008" s="354" t="str">
        <f t="shared" si="514"/>
        <v/>
      </c>
      <c r="E1008" s="355"/>
      <c r="F1008" s="355"/>
      <c r="G1008" s="355"/>
      <c r="H1008" s="355"/>
      <c r="I1008" s="355"/>
      <c r="J1008" s="355"/>
      <c r="K1008" s="355"/>
      <c r="L1008" s="356"/>
      <c r="M1008" s="2" t="str">
        <f t="shared" si="515"/>
        <v/>
      </c>
      <c r="N1008" s="2" t="str">
        <f t="shared" si="516"/>
        <v/>
      </c>
      <c r="O1008" s="2" t="str">
        <f t="shared" si="517"/>
        <v/>
      </c>
      <c r="P1008" s="2"/>
      <c r="Q1008" s="2"/>
      <c r="R1008" s="2"/>
      <c r="S1008" s="2"/>
      <c r="T1008" s="2"/>
      <c r="U1008" s="2"/>
      <c r="V1008" s="2"/>
      <c r="W1008" s="2"/>
      <c r="X1008" s="2"/>
      <c r="Y1008" s="2"/>
      <c r="Z1008" s="2"/>
      <c r="AA1008" s="2"/>
      <c r="AB1008" s="2"/>
      <c r="AC1008" s="2"/>
      <c r="AD1008" s="2"/>
      <c r="AG1008" s="197">
        <f t="shared" si="518"/>
        <v>54</v>
      </c>
      <c r="AH1008" s="210">
        <f t="shared" si="519"/>
        <v>0</v>
      </c>
      <c r="AJ1008" s="188">
        <f t="shared" si="520"/>
        <v>0</v>
      </c>
      <c r="AK1008" s="189">
        <f t="shared" si="521"/>
        <v>0</v>
      </c>
      <c r="AL1008" s="189">
        <f t="shared" si="522"/>
        <v>0</v>
      </c>
      <c r="AM1008" s="190">
        <f t="shared" si="523"/>
        <v>0</v>
      </c>
      <c r="AN1008" s="210"/>
      <c r="AO1008" s="188">
        <f t="shared" si="524"/>
        <v>0</v>
      </c>
      <c r="AP1008" s="189">
        <f t="shared" si="525"/>
        <v>0</v>
      </c>
      <c r="AQ1008" s="189">
        <f t="shared" si="526"/>
        <v>0</v>
      </c>
      <c r="AR1008" s="190">
        <f t="shared" si="527"/>
        <v>0</v>
      </c>
      <c r="AT1008" s="188">
        <f t="shared" si="528"/>
        <v>0</v>
      </c>
      <c r="AU1008" s="189">
        <f t="shared" si="529"/>
        <v>0</v>
      </c>
      <c r="AV1008" s="189">
        <f t="shared" si="530"/>
        <v>0</v>
      </c>
      <c r="AW1008" s="190">
        <f t="shared" si="531"/>
        <v>0</v>
      </c>
      <c r="AY1008" s="188">
        <f t="shared" si="532"/>
        <v>0</v>
      </c>
      <c r="AZ1008" s="189">
        <f t="shared" si="533"/>
        <v>0</v>
      </c>
      <c r="BA1008" s="189">
        <f t="shared" si="534"/>
        <v>0</v>
      </c>
      <c r="BB1008" s="190">
        <f t="shared" si="535"/>
        <v>0</v>
      </c>
      <c r="BD1008" s="188">
        <f t="shared" si="536"/>
        <v>0</v>
      </c>
      <c r="BE1008" s="189">
        <f t="shared" si="537"/>
        <v>0</v>
      </c>
      <c r="BF1008" s="189">
        <f t="shared" si="538"/>
        <v>0</v>
      </c>
      <c r="BG1008" s="190">
        <f t="shared" si="539"/>
        <v>0</v>
      </c>
      <c r="BH1008" s="210"/>
      <c r="BI1008" s="188">
        <f t="shared" si="540"/>
        <v>0</v>
      </c>
      <c r="BJ1008" s="189">
        <f t="shared" si="541"/>
        <v>0</v>
      </c>
      <c r="BK1008" s="189">
        <f t="shared" si="542"/>
        <v>0</v>
      </c>
      <c r="BL1008" s="190">
        <f t="shared" si="543"/>
        <v>0</v>
      </c>
      <c r="BM1008" s="210"/>
      <c r="BN1008" s="188">
        <f t="shared" si="544"/>
        <v>0</v>
      </c>
      <c r="BO1008" s="189">
        <f t="shared" si="545"/>
        <v>0</v>
      </c>
      <c r="BP1008" s="189">
        <f t="shared" si="546"/>
        <v>0</v>
      </c>
      <c r="BQ1008" s="190">
        <f t="shared" si="547"/>
        <v>0</v>
      </c>
      <c r="BR1008" s="210"/>
      <c r="BS1008" s="188">
        <f t="shared" si="548"/>
        <v>0</v>
      </c>
      <c r="BT1008" s="189">
        <f t="shared" si="549"/>
        <v>0</v>
      </c>
      <c r="BU1008" s="189">
        <f t="shared" si="550"/>
        <v>0</v>
      </c>
      <c r="BV1008" s="190">
        <f t="shared" si="551"/>
        <v>0</v>
      </c>
      <c r="BW1008" s="210"/>
      <c r="BX1008" s="188">
        <f t="shared" si="552"/>
        <v>0</v>
      </c>
      <c r="BY1008" s="189">
        <f t="shared" si="553"/>
        <v>0</v>
      </c>
      <c r="BZ1008" s="189">
        <f t="shared" si="554"/>
        <v>0</v>
      </c>
      <c r="CA1008" s="190">
        <f t="shared" si="555"/>
        <v>0</v>
      </c>
      <c r="CB1008" s="210"/>
      <c r="CC1008" s="188">
        <f t="shared" si="556"/>
        <v>0</v>
      </c>
      <c r="CD1008" s="189">
        <f t="shared" si="557"/>
        <v>0</v>
      </c>
      <c r="CE1008" s="189">
        <f t="shared" si="558"/>
        <v>0</v>
      </c>
      <c r="CF1008" s="190">
        <f t="shared" si="559"/>
        <v>0</v>
      </c>
      <c r="CG1008" s="210"/>
      <c r="CH1008" s="188">
        <f t="shared" si="560"/>
        <v>0</v>
      </c>
      <c r="CI1008" s="189">
        <f t="shared" si="561"/>
        <v>0</v>
      </c>
      <c r="CJ1008" s="189">
        <f t="shared" si="562"/>
        <v>0</v>
      </c>
      <c r="CK1008" s="190">
        <f t="shared" si="563"/>
        <v>0</v>
      </c>
      <c r="CL1008" s="210"/>
      <c r="CM1008" s="188">
        <f t="shared" si="564"/>
        <v>0</v>
      </c>
      <c r="CN1008" s="189">
        <f t="shared" si="565"/>
        <v>0</v>
      </c>
      <c r="CO1008" s="189">
        <f t="shared" si="566"/>
        <v>0</v>
      </c>
      <c r="CP1008" s="190">
        <f t="shared" si="567"/>
        <v>0</v>
      </c>
      <c r="CQ1008" s="210"/>
      <c r="CR1008" s="188">
        <f t="shared" si="568"/>
        <v>0</v>
      </c>
      <c r="CS1008" s="189">
        <f t="shared" si="569"/>
        <v>0</v>
      </c>
      <c r="CT1008" s="189">
        <f t="shared" si="570"/>
        <v>0</v>
      </c>
      <c r="CU1008" s="190">
        <f t="shared" si="571"/>
        <v>0</v>
      </c>
      <c r="CV1008" s="210"/>
      <c r="CW1008" s="188">
        <f t="shared" si="572"/>
        <v>0</v>
      </c>
      <c r="CX1008" s="189">
        <f t="shared" si="573"/>
        <v>0</v>
      </c>
      <c r="CY1008" s="189">
        <f t="shared" si="574"/>
        <v>0</v>
      </c>
      <c r="CZ1008" s="190">
        <f t="shared" si="575"/>
        <v>0</v>
      </c>
      <c r="DA1008" s="210"/>
      <c r="DB1008" s="188">
        <f t="shared" si="576"/>
        <v>0</v>
      </c>
      <c r="DC1008" s="189">
        <f t="shared" si="577"/>
        <v>0</v>
      </c>
      <c r="DD1008" s="189">
        <f t="shared" si="578"/>
        <v>0</v>
      </c>
      <c r="DE1008" s="190">
        <f t="shared" si="579"/>
        <v>0</v>
      </c>
      <c r="DF1008" s="210"/>
      <c r="DG1008" s="188">
        <f t="shared" si="580"/>
        <v>0</v>
      </c>
      <c r="DH1008" s="189">
        <f t="shared" si="581"/>
        <v>0</v>
      </c>
      <c r="DI1008" s="189">
        <f t="shared" si="582"/>
        <v>0</v>
      </c>
      <c r="DJ1008" s="190">
        <f t="shared" si="583"/>
        <v>0</v>
      </c>
      <c r="DK1008" s="210"/>
      <c r="DL1008" s="188">
        <f t="shared" si="584"/>
        <v>0</v>
      </c>
      <c r="DM1008" s="189">
        <f t="shared" si="585"/>
        <v>0</v>
      </c>
      <c r="DN1008" s="189">
        <f t="shared" si="586"/>
        <v>0</v>
      </c>
      <c r="DO1008" s="190">
        <f t="shared" si="587"/>
        <v>0</v>
      </c>
      <c r="DP1008" s="210"/>
      <c r="DQ1008" s="188">
        <f t="shared" si="588"/>
        <v>0</v>
      </c>
      <c r="DR1008" s="189">
        <f t="shared" si="589"/>
        <v>0</v>
      </c>
      <c r="DS1008" s="189">
        <f t="shared" si="590"/>
        <v>0</v>
      </c>
      <c r="DT1008" s="190">
        <f t="shared" si="591"/>
        <v>0</v>
      </c>
      <c r="DU1008" s="210"/>
      <c r="DV1008" s="192">
        <f t="shared" si="592"/>
        <v>0</v>
      </c>
      <c r="DW1008" s="215">
        <f t="shared" si="593"/>
        <v>0</v>
      </c>
      <c r="DX1008" s="216">
        <f t="shared" si="594"/>
        <v>0</v>
      </c>
      <c r="DY1008" s="217">
        <f t="shared" si="595"/>
        <v>0</v>
      </c>
      <c r="EA1008" s="192">
        <f t="shared" si="596"/>
        <v>0</v>
      </c>
      <c r="EB1008" s="215">
        <f t="shared" si="597"/>
        <v>0</v>
      </c>
      <c r="EC1008" s="216">
        <f t="shared" si="598"/>
        <v>0</v>
      </c>
      <c r="ED1008" s="217">
        <f t="shared" si="599"/>
        <v>0</v>
      </c>
      <c r="EF1008" s="192">
        <f t="shared" si="600"/>
        <v>0</v>
      </c>
      <c r="EG1008" s="215">
        <f t="shared" si="601"/>
        <v>0</v>
      </c>
      <c r="EH1008" s="216">
        <f t="shared" si="602"/>
        <v>0</v>
      </c>
      <c r="EI1008" s="217">
        <f t="shared" si="603"/>
        <v>0</v>
      </c>
      <c r="EK1008" s="197">
        <f t="shared" si="604"/>
        <v>0</v>
      </c>
      <c r="EL1008" s="19" t="str">
        <f t="shared" si="605"/>
        <v/>
      </c>
      <c r="EM1008" s="197">
        <f t="shared" si="606"/>
        <v>0</v>
      </c>
      <c r="EN1008"/>
      <c r="EO1008" s="197">
        <f t="shared" si="607"/>
        <v>0</v>
      </c>
      <c r="EP1008" s="19" t="str">
        <f t="shared" si="608"/>
        <v/>
      </c>
      <c r="EQ1008" s="197">
        <f t="shared" si="609"/>
        <v>0</v>
      </c>
      <c r="ES1008" s="197">
        <f t="shared" si="610"/>
        <v>0</v>
      </c>
      <c r="ET1008" s="19" t="str">
        <f t="shared" si="611"/>
        <v/>
      </c>
      <c r="EU1008" s="197">
        <f t="shared" si="612"/>
        <v>0</v>
      </c>
    </row>
    <row r="1009" spans="1:152" ht="15" customHeight="1" thickBot="1">
      <c r="A1009" s="85"/>
      <c r="B1009" s="87"/>
      <c r="C1009" s="64" t="s">
        <v>175</v>
      </c>
      <c r="D1009" s="354" t="str">
        <f t="shared" si="514"/>
        <v/>
      </c>
      <c r="E1009" s="355"/>
      <c r="F1009" s="355"/>
      <c r="G1009" s="355"/>
      <c r="H1009" s="355"/>
      <c r="I1009" s="355"/>
      <c r="J1009" s="355"/>
      <c r="K1009" s="355"/>
      <c r="L1009" s="356"/>
      <c r="M1009" s="2" t="str">
        <f t="shared" si="515"/>
        <v/>
      </c>
      <c r="N1009" s="2" t="str">
        <f t="shared" si="516"/>
        <v/>
      </c>
      <c r="O1009" s="2" t="str">
        <f t="shared" si="517"/>
        <v/>
      </c>
      <c r="P1009" s="2"/>
      <c r="Q1009" s="2"/>
      <c r="R1009" s="2"/>
      <c r="S1009" s="2"/>
      <c r="T1009" s="2"/>
      <c r="U1009" s="2"/>
      <c r="V1009" s="2"/>
      <c r="W1009" s="2"/>
      <c r="X1009" s="2"/>
      <c r="Y1009" s="2"/>
      <c r="Z1009" s="2"/>
      <c r="AA1009" s="2"/>
      <c r="AB1009" s="2"/>
      <c r="AC1009" s="2"/>
      <c r="AD1009" s="2"/>
      <c r="AG1009" s="197">
        <f t="shared" si="518"/>
        <v>54</v>
      </c>
      <c r="AH1009" s="210">
        <f t="shared" si="519"/>
        <v>0</v>
      </c>
      <c r="AJ1009" s="188">
        <f t="shared" si="520"/>
        <v>0</v>
      </c>
      <c r="AK1009" s="189">
        <f t="shared" si="521"/>
        <v>0</v>
      </c>
      <c r="AL1009" s="189">
        <f t="shared" si="522"/>
        <v>0</v>
      </c>
      <c r="AM1009" s="190">
        <f t="shared" si="523"/>
        <v>0</v>
      </c>
      <c r="AN1009" s="210"/>
      <c r="AO1009" s="188">
        <f t="shared" si="524"/>
        <v>0</v>
      </c>
      <c r="AP1009" s="189">
        <f t="shared" si="525"/>
        <v>0</v>
      </c>
      <c r="AQ1009" s="189">
        <f t="shared" si="526"/>
        <v>0</v>
      </c>
      <c r="AR1009" s="190">
        <f t="shared" si="527"/>
        <v>0</v>
      </c>
      <c r="AT1009" s="188">
        <f t="shared" si="528"/>
        <v>0</v>
      </c>
      <c r="AU1009" s="189">
        <f t="shared" si="529"/>
        <v>0</v>
      </c>
      <c r="AV1009" s="189">
        <f t="shared" si="530"/>
        <v>0</v>
      </c>
      <c r="AW1009" s="190">
        <f t="shared" si="531"/>
        <v>0</v>
      </c>
      <c r="AY1009" s="188">
        <f t="shared" si="532"/>
        <v>0</v>
      </c>
      <c r="AZ1009" s="189">
        <f t="shared" si="533"/>
        <v>0</v>
      </c>
      <c r="BA1009" s="189">
        <f t="shared" si="534"/>
        <v>0</v>
      </c>
      <c r="BB1009" s="190">
        <f t="shared" si="535"/>
        <v>0</v>
      </c>
      <c r="BD1009" s="188">
        <f t="shared" si="536"/>
        <v>0</v>
      </c>
      <c r="BE1009" s="189">
        <f t="shared" si="537"/>
        <v>0</v>
      </c>
      <c r="BF1009" s="189">
        <f t="shared" si="538"/>
        <v>0</v>
      </c>
      <c r="BG1009" s="190">
        <f t="shared" si="539"/>
        <v>0</v>
      </c>
      <c r="BH1009" s="210"/>
      <c r="BI1009" s="188">
        <f t="shared" si="540"/>
        <v>0</v>
      </c>
      <c r="BJ1009" s="189">
        <f t="shared" si="541"/>
        <v>0</v>
      </c>
      <c r="BK1009" s="189">
        <f t="shared" si="542"/>
        <v>0</v>
      </c>
      <c r="BL1009" s="190">
        <f t="shared" si="543"/>
        <v>0</v>
      </c>
      <c r="BM1009" s="210"/>
      <c r="BN1009" s="188">
        <f t="shared" si="544"/>
        <v>0</v>
      </c>
      <c r="BO1009" s="189">
        <f t="shared" si="545"/>
        <v>0</v>
      </c>
      <c r="BP1009" s="189">
        <f t="shared" si="546"/>
        <v>0</v>
      </c>
      <c r="BQ1009" s="190">
        <f t="shared" si="547"/>
        <v>0</v>
      </c>
      <c r="BR1009" s="210"/>
      <c r="BS1009" s="188">
        <f t="shared" si="548"/>
        <v>0</v>
      </c>
      <c r="BT1009" s="189">
        <f t="shared" si="549"/>
        <v>0</v>
      </c>
      <c r="BU1009" s="189">
        <f t="shared" si="550"/>
        <v>0</v>
      </c>
      <c r="BV1009" s="190">
        <f t="shared" si="551"/>
        <v>0</v>
      </c>
      <c r="BW1009" s="210"/>
      <c r="BX1009" s="188">
        <f t="shared" si="552"/>
        <v>0</v>
      </c>
      <c r="BY1009" s="189">
        <f t="shared" si="553"/>
        <v>0</v>
      </c>
      <c r="BZ1009" s="189">
        <f t="shared" si="554"/>
        <v>0</v>
      </c>
      <c r="CA1009" s="190">
        <f t="shared" si="555"/>
        <v>0</v>
      </c>
      <c r="CB1009" s="210"/>
      <c r="CC1009" s="188">
        <f t="shared" si="556"/>
        <v>0</v>
      </c>
      <c r="CD1009" s="189">
        <f t="shared" si="557"/>
        <v>0</v>
      </c>
      <c r="CE1009" s="189">
        <f t="shared" si="558"/>
        <v>0</v>
      </c>
      <c r="CF1009" s="190">
        <f t="shared" si="559"/>
        <v>0</v>
      </c>
      <c r="CG1009" s="210"/>
      <c r="CH1009" s="188">
        <f t="shared" si="560"/>
        <v>0</v>
      </c>
      <c r="CI1009" s="189">
        <f t="shared" si="561"/>
        <v>0</v>
      </c>
      <c r="CJ1009" s="189">
        <f t="shared" si="562"/>
        <v>0</v>
      </c>
      <c r="CK1009" s="190">
        <f t="shared" si="563"/>
        <v>0</v>
      </c>
      <c r="CL1009" s="210"/>
      <c r="CM1009" s="188">
        <f t="shared" si="564"/>
        <v>0</v>
      </c>
      <c r="CN1009" s="189">
        <f t="shared" si="565"/>
        <v>0</v>
      </c>
      <c r="CO1009" s="189">
        <f t="shared" si="566"/>
        <v>0</v>
      </c>
      <c r="CP1009" s="190">
        <f t="shared" si="567"/>
        <v>0</v>
      </c>
      <c r="CQ1009" s="210"/>
      <c r="CR1009" s="188">
        <f t="shared" si="568"/>
        <v>0</v>
      </c>
      <c r="CS1009" s="189">
        <f t="shared" si="569"/>
        <v>0</v>
      </c>
      <c r="CT1009" s="189">
        <f t="shared" si="570"/>
        <v>0</v>
      </c>
      <c r="CU1009" s="190">
        <f t="shared" si="571"/>
        <v>0</v>
      </c>
      <c r="CV1009" s="210"/>
      <c r="CW1009" s="188">
        <f t="shared" si="572"/>
        <v>0</v>
      </c>
      <c r="CX1009" s="189">
        <f t="shared" si="573"/>
        <v>0</v>
      </c>
      <c r="CY1009" s="189">
        <f t="shared" si="574"/>
        <v>0</v>
      </c>
      <c r="CZ1009" s="190">
        <f t="shared" si="575"/>
        <v>0</v>
      </c>
      <c r="DA1009" s="210"/>
      <c r="DB1009" s="188">
        <f t="shared" si="576"/>
        <v>0</v>
      </c>
      <c r="DC1009" s="189">
        <f t="shared" si="577"/>
        <v>0</v>
      </c>
      <c r="DD1009" s="189">
        <f t="shared" si="578"/>
        <v>0</v>
      </c>
      <c r="DE1009" s="190">
        <f t="shared" si="579"/>
        <v>0</v>
      </c>
      <c r="DF1009" s="210"/>
      <c r="DG1009" s="188">
        <f t="shared" si="580"/>
        <v>0</v>
      </c>
      <c r="DH1009" s="189">
        <f t="shared" si="581"/>
        <v>0</v>
      </c>
      <c r="DI1009" s="189">
        <f t="shared" si="582"/>
        <v>0</v>
      </c>
      <c r="DJ1009" s="190">
        <f t="shared" si="583"/>
        <v>0</v>
      </c>
      <c r="DK1009" s="210"/>
      <c r="DL1009" s="188">
        <f t="shared" si="584"/>
        <v>0</v>
      </c>
      <c r="DM1009" s="189">
        <f t="shared" si="585"/>
        <v>0</v>
      </c>
      <c r="DN1009" s="189">
        <f t="shared" si="586"/>
        <v>0</v>
      </c>
      <c r="DO1009" s="190">
        <f t="shared" si="587"/>
        <v>0</v>
      </c>
      <c r="DP1009" s="210"/>
      <c r="DQ1009" s="188">
        <f t="shared" si="588"/>
        <v>0</v>
      </c>
      <c r="DR1009" s="189">
        <f t="shared" si="589"/>
        <v>0</v>
      </c>
      <c r="DS1009" s="189">
        <f t="shared" si="590"/>
        <v>0</v>
      </c>
      <c r="DT1009" s="190">
        <f t="shared" si="591"/>
        <v>0</v>
      </c>
      <c r="DU1009" s="210"/>
      <c r="DV1009" s="192">
        <f t="shared" si="592"/>
        <v>0</v>
      </c>
      <c r="DW1009" s="215">
        <f t="shared" si="593"/>
        <v>0</v>
      </c>
      <c r="DX1009" s="216">
        <f t="shared" si="594"/>
        <v>0</v>
      </c>
      <c r="DY1009" s="217">
        <f t="shared" si="595"/>
        <v>0</v>
      </c>
      <c r="EA1009" s="192">
        <f t="shared" si="596"/>
        <v>0</v>
      </c>
      <c r="EB1009" s="215">
        <f t="shared" si="597"/>
        <v>0</v>
      </c>
      <c r="EC1009" s="216">
        <f t="shared" si="598"/>
        <v>0</v>
      </c>
      <c r="ED1009" s="217">
        <f t="shared" si="599"/>
        <v>0</v>
      </c>
      <c r="EF1009" s="192">
        <f t="shared" si="600"/>
        <v>0</v>
      </c>
      <c r="EG1009" s="215">
        <f t="shared" si="601"/>
        <v>0</v>
      </c>
      <c r="EH1009" s="216">
        <f t="shared" si="602"/>
        <v>0</v>
      </c>
      <c r="EI1009" s="217">
        <f t="shared" si="603"/>
        <v>0</v>
      </c>
      <c r="EK1009" s="197">
        <f t="shared" si="604"/>
        <v>0</v>
      </c>
      <c r="EL1009" s="19" t="str">
        <f t="shared" si="605"/>
        <v/>
      </c>
      <c r="EM1009" s="197">
        <f t="shared" si="606"/>
        <v>0</v>
      </c>
      <c r="EN1009"/>
      <c r="EO1009" s="197">
        <f t="shared" si="607"/>
        <v>0</v>
      </c>
      <c r="EP1009" s="19" t="str">
        <f t="shared" si="608"/>
        <v/>
      </c>
      <c r="EQ1009" s="197">
        <f t="shared" si="609"/>
        <v>0</v>
      </c>
      <c r="ES1009" s="197">
        <f t="shared" si="610"/>
        <v>0</v>
      </c>
      <c r="ET1009" s="19" t="str">
        <f t="shared" si="611"/>
        <v/>
      </c>
      <c r="EU1009" s="197">
        <f t="shared" si="612"/>
        <v>0</v>
      </c>
    </row>
    <row r="1010" spans="1:152" ht="15" customHeight="1" thickBot="1">
      <c r="A1010" s="85"/>
      <c r="B1010" s="87"/>
      <c r="C1010" s="64" t="s">
        <v>176</v>
      </c>
      <c r="D1010" s="354" t="str">
        <f t="shared" si="514"/>
        <v/>
      </c>
      <c r="E1010" s="355"/>
      <c r="F1010" s="355"/>
      <c r="G1010" s="355"/>
      <c r="H1010" s="355"/>
      <c r="I1010" s="355"/>
      <c r="J1010" s="355"/>
      <c r="K1010" s="355"/>
      <c r="L1010" s="356"/>
      <c r="M1010" s="2" t="str">
        <f t="shared" si="515"/>
        <v/>
      </c>
      <c r="N1010" s="2" t="str">
        <f t="shared" si="516"/>
        <v/>
      </c>
      <c r="O1010" s="2" t="str">
        <f t="shared" si="517"/>
        <v/>
      </c>
      <c r="P1010" s="2"/>
      <c r="Q1010" s="2"/>
      <c r="R1010" s="2"/>
      <c r="S1010" s="2"/>
      <c r="T1010" s="2"/>
      <c r="U1010" s="2"/>
      <c r="V1010" s="2"/>
      <c r="W1010" s="2"/>
      <c r="X1010" s="2"/>
      <c r="Y1010" s="2"/>
      <c r="Z1010" s="2"/>
      <c r="AA1010" s="2"/>
      <c r="AB1010" s="2"/>
      <c r="AC1010" s="2"/>
      <c r="AD1010" s="2"/>
      <c r="AG1010" s="197">
        <f t="shared" si="518"/>
        <v>54</v>
      </c>
      <c r="AH1010" s="210">
        <f t="shared" si="519"/>
        <v>0</v>
      </c>
      <c r="AJ1010" s="188">
        <f t="shared" si="520"/>
        <v>0</v>
      </c>
      <c r="AK1010" s="189">
        <f t="shared" si="521"/>
        <v>0</v>
      </c>
      <c r="AL1010" s="189">
        <f t="shared" si="522"/>
        <v>0</v>
      </c>
      <c r="AM1010" s="190">
        <f t="shared" si="523"/>
        <v>0</v>
      </c>
      <c r="AN1010" s="210"/>
      <c r="AO1010" s="188">
        <f t="shared" si="524"/>
        <v>0</v>
      </c>
      <c r="AP1010" s="189">
        <f t="shared" si="525"/>
        <v>0</v>
      </c>
      <c r="AQ1010" s="189">
        <f t="shared" si="526"/>
        <v>0</v>
      </c>
      <c r="AR1010" s="190">
        <f t="shared" si="527"/>
        <v>0</v>
      </c>
      <c r="AT1010" s="188">
        <f t="shared" si="528"/>
        <v>0</v>
      </c>
      <c r="AU1010" s="189">
        <f t="shared" si="529"/>
        <v>0</v>
      </c>
      <c r="AV1010" s="189">
        <f t="shared" si="530"/>
        <v>0</v>
      </c>
      <c r="AW1010" s="190">
        <f t="shared" si="531"/>
        <v>0</v>
      </c>
      <c r="AY1010" s="188">
        <f t="shared" si="532"/>
        <v>0</v>
      </c>
      <c r="AZ1010" s="189">
        <f t="shared" si="533"/>
        <v>0</v>
      </c>
      <c r="BA1010" s="189">
        <f t="shared" si="534"/>
        <v>0</v>
      </c>
      <c r="BB1010" s="190">
        <f t="shared" si="535"/>
        <v>0</v>
      </c>
      <c r="BD1010" s="188">
        <f t="shared" si="536"/>
        <v>0</v>
      </c>
      <c r="BE1010" s="189">
        <f t="shared" si="537"/>
        <v>0</v>
      </c>
      <c r="BF1010" s="189">
        <f t="shared" si="538"/>
        <v>0</v>
      </c>
      <c r="BG1010" s="190">
        <f t="shared" si="539"/>
        <v>0</v>
      </c>
      <c r="BH1010" s="210"/>
      <c r="BI1010" s="188">
        <f t="shared" si="540"/>
        <v>0</v>
      </c>
      <c r="BJ1010" s="189">
        <f t="shared" si="541"/>
        <v>0</v>
      </c>
      <c r="BK1010" s="189">
        <f t="shared" si="542"/>
        <v>0</v>
      </c>
      <c r="BL1010" s="190">
        <f t="shared" si="543"/>
        <v>0</v>
      </c>
      <c r="BM1010" s="210"/>
      <c r="BN1010" s="188">
        <f t="shared" si="544"/>
        <v>0</v>
      </c>
      <c r="BO1010" s="189">
        <f t="shared" si="545"/>
        <v>0</v>
      </c>
      <c r="BP1010" s="189">
        <f t="shared" si="546"/>
        <v>0</v>
      </c>
      <c r="BQ1010" s="190">
        <f t="shared" si="547"/>
        <v>0</v>
      </c>
      <c r="BR1010" s="210"/>
      <c r="BS1010" s="188">
        <f t="shared" si="548"/>
        <v>0</v>
      </c>
      <c r="BT1010" s="189">
        <f t="shared" si="549"/>
        <v>0</v>
      </c>
      <c r="BU1010" s="189">
        <f t="shared" si="550"/>
        <v>0</v>
      </c>
      <c r="BV1010" s="190">
        <f t="shared" si="551"/>
        <v>0</v>
      </c>
      <c r="BW1010" s="210"/>
      <c r="BX1010" s="188">
        <f t="shared" si="552"/>
        <v>0</v>
      </c>
      <c r="BY1010" s="189">
        <f t="shared" si="553"/>
        <v>0</v>
      </c>
      <c r="BZ1010" s="189">
        <f t="shared" si="554"/>
        <v>0</v>
      </c>
      <c r="CA1010" s="190">
        <f t="shared" si="555"/>
        <v>0</v>
      </c>
      <c r="CB1010" s="210"/>
      <c r="CC1010" s="188">
        <f t="shared" si="556"/>
        <v>0</v>
      </c>
      <c r="CD1010" s="189">
        <f t="shared" si="557"/>
        <v>0</v>
      </c>
      <c r="CE1010" s="189">
        <f t="shared" si="558"/>
        <v>0</v>
      </c>
      <c r="CF1010" s="190">
        <f t="shared" si="559"/>
        <v>0</v>
      </c>
      <c r="CG1010" s="210"/>
      <c r="CH1010" s="188">
        <f t="shared" si="560"/>
        <v>0</v>
      </c>
      <c r="CI1010" s="189">
        <f t="shared" si="561"/>
        <v>0</v>
      </c>
      <c r="CJ1010" s="189">
        <f t="shared" si="562"/>
        <v>0</v>
      </c>
      <c r="CK1010" s="190">
        <f t="shared" si="563"/>
        <v>0</v>
      </c>
      <c r="CL1010" s="210"/>
      <c r="CM1010" s="188">
        <f t="shared" si="564"/>
        <v>0</v>
      </c>
      <c r="CN1010" s="189">
        <f t="shared" si="565"/>
        <v>0</v>
      </c>
      <c r="CO1010" s="189">
        <f t="shared" si="566"/>
        <v>0</v>
      </c>
      <c r="CP1010" s="190">
        <f t="shared" si="567"/>
        <v>0</v>
      </c>
      <c r="CQ1010" s="210"/>
      <c r="CR1010" s="188">
        <f t="shared" si="568"/>
        <v>0</v>
      </c>
      <c r="CS1010" s="189">
        <f t="shared" si="569"/>
        <v>0</v>
      </c>
      <c r="CT1010" s="189">
        <f t="shared" si="570"/>
        <v>0</v>
      </c>
      <c r="CU1010" s="190">
        <f t="shared" si="571"/>
        <v>0</v>
      </c>
      <c r="CV1010" s="210"/>
      <c r="CW1010" s="188">
        <f t="shared" si="572"/>
        <v>0</v>
      </c>
      <c r="CX1010" s="189">
        <f t="shared" si="573"/>
        <v>0</v>
      </c>
      <c r="CY1010" s="189">
        <f t="shared" si="574"/>
        <v>0</v>
      </c>
      <c r="CZ1010" s="190">
        <f t="shared" si="575"/>
        <v>0</v>
      </c>
      <c r="DA1010" s="210"/>
      <c r="DB1010" s="188">
        <f t="shared" si="576"/>
        <v>0</v>
      </c>
      <c r="DC1010" s="189">
        <f t="shared" si="577"/>
        <v>0</v>
      </c>
      <c r="DD1010" s="189">
        <f t="shared" si="578"/>
        <v>0</v>
      </c>
      <c r="DE1010" s="190">
        <f t="shared" si="579"/>
        <v>0</v>
      </c>
      <c r="DF1010" s="210"/>
      <c r="DG1010" s="188">
        <f t="shared" si="580"/>
        <v>0</v>
      </c>
      <c r="DH1010" s="189">
        <f t="shared" si="581"/>
        <v>0</v>
      </c>
      <c r="DI1010" s="189">
        <f t="shared" si="582"/>
        <v>0</v>
      </c>
      <c r="DJ1010" s="190">
        <f t="shared" si="583"/>
        <v>0</v>
      </c>
      <c r="DK1010" s="210"/>
      <c r="DL1010" s="188">
        <f t="shared" si="584"/>
        <v>0</v>
      </c>
      <c r="DM1010" s="189">
        <f t="shared" si="585"/>
        <v>0</v>
      </c>
      <c r="DN1010" s="189">
        <f t="shared" si="586"/>
        <v>0</v>
      </c>
      <c r="DO1010" s="190">
        <f t="shared" si="587"/>
        <v>0</v>
      </c>
      <c r="DP1010" s="210"/>
      <c r="DQ1010" s="188">
        <f t="shared" si="588"/>
        <v>0</v>
      </c>
      <c r="DR1010" s="189">
        <f t="shared" si="589"/>
        <v>0</v>
      </c>
      <c r="DS1010" s="189">
        <f t="shared" si="590"/>
        <v>0</v>
      </c>
      <c r="DT1010" s="190">
        <f t="shared" si="591"/>
        <v>0</v>
      </c>
      <c r="DU1010" s="210"/>
      <c r="DV1010" s="192">
        <f t="shared" si="592"/>
        <v>0</v>
      </c>
      <c r="DW1010" s="215">
        <f t="shared" si="593"/>
        <v>0</v>
      </c>
      <c r="DX1010" s="216">
        <f t="shared" si="594"/>
        <v>0</v>
      </c>
      <c r="DY1010" s="217">
        <f t="shared" si="595"/>
        <v>0</v>
      </c>
      <c r="EA1010" s="192">
        <f t="shared" si="596"/>
        <v>0</v>
      </c>
      <c r="EB1010" s="215">
        <f t="shared" si="597"/>
        <v>0</v>
      </c>
      <c r="EC1010" s="216">
        <f t="shared" si="598"/>
        <v>0</v>
      </c>
      <c r="ED1010" s="217">
        <f t="shared" si="599"/>
        <v>0</v>
      </c>
      <c r="EF1010" s="192">
        <f t="shared" si="600"/>
        <v>0</v>
      </c>
      <c r="EG1010" s="215">
        <f t="shared" si="601"/>
        <v>0</v>
      </c>
      <c r="EH1010" s="216">
        <f t="shared" si="602"/>
        <v>0</v>
      </c>
      <c r="EI1010" s="217">
        <f t="shared" si="603"/>
        <v>0</v>
      </c>
      <c r="EK1010" s="197">
        <f t="shared" si="604"/>
        <v>0</v>
      </c>
      <c r="EL1010" s="19" t="str">
        <f t="shared" si="605"/>
        <v/>
      </c>
      <c r="EM1010" s="197">
        <f t="shared" si="606"/>
        <v>0</v>
      </c>
      <c r="EN1010"/>
      <c r="EO1010" s="197">
        <f t="shared" si="607"/>
        <v>0</v>
      </c>
      <c r="EP1010" s="19" t="str">
        <f t="shared" si="608"/>
        <v/>
      </c>
      <c r="EQ1010" s="197">
        <f t="shared" si="609"/>
        <v>0</v>
      </c>
      <c r="ES1010" s="197">
        <f t="shared" si="610"/>
        <v>0</v>
      </c>
      <c r="ET1010" s="19" t="str">
        <f t="shared" si="611"/>
        <v/>
      </c>
      <c r="EU1010" s="197">
        <f t="shared" si="612"/>
        <v>0</v>
      </c>
    </row>
    <row r="1011" spans="1:152" ht="15" customHeight="1" thickBot="1">
      <c r="A1011" s="85"/>
      <c r="B1011" s="87"/>
      <c r="C1011" s="64" t="s">
        <v>177</v>
      </c>
      <c r="D1011" s="354" t="str">
        <f t="shared" si="514"/>
        <v/>
      </c>
      <c r="E1011" s="355"/>
      <c r="F1011" s="355"/>
      <c r="G1011" s="355"/>
      <c r="H1011" s="355"/>
      <c r="I1011" s="355"/>
      <c r="J1011" s="355"/>
      <c r="K1011" s="355"/>
      <c r="L1011" s="356"/>
      <c r="M1011" s="2" t="str">
        <f t="shared" si="515"/>
        <v/>
      </c>
      <c r="N1011" s="2" t="str">
        <f t="shared" si="516"/>
        <v/>
      </c>
      <c r="O1011" s="2" t="str">
        <f t="shared" si="517"/>
        <v/>
      </c>
      <c r="P1011" s="2"/>
      <c r="Q1011" s="2"/>
      <c r="R1011" s="2"/>
      <c r="S1011" s="2"/>
      <c r="T1011" s="2"/>
      <c r="U1011" s="2"/>
      <c r="V1011" s="2"/>
      <c r="W1011" s="2"/>
      <c r="X1011" s="2"/>
      <c r="Y1011" s="2"/>
      <c r="Z1011" s="2"/>
      <c r="AA1011" s="2"/>
      <c r="AB1011" s="2"/>
      <c r="AC1011" s="2"/>
      <c r="AD1011" s="2"/>
      <c r="AG1011" s="197">
        <f t="shared" si="518"/>
        <v>54</v>
      </c>
      <c r="AH1011" s="210">
        <f t="shared" si="519"/>
        <v>0</v>
      </c>
      <c r="AJ1011" s="188">
        <f t="shared" si="520"/>
        <v>0</v>
      </c>
      <c r="AK1011" s="189">
        <f t="shared" si="521"/>
        <v>0</v>
      </c>
      <c r="AL1011" s="189">
        <f t="shared" si="522"/>
        <v>0</v>
      </c>
      <c r="AM1011" s="190">
        <f t="shared" si="523"/>
        <v>0</v>
      </c>
      <c r="AN1011" s="210"/>
      <c r="AO1011" s="188">
        <f t="shared" si="524"/>
        <v>0</v>
      </c>
      <c r="AP1011" s="189">
        <f t="shared" si="525"/>
        <v>0</v>
      </c>
      <c r="AQ1011" s="189">
        <f t="shared" si="526"/>
        <v>0</v>
      </c>
      <c r="AR1011" s="190">
        <f t="shared" si="527"/>
        <v>0</v>
      </c>
      <c r="AT1011" s="188">
        <f t="shared" si="528"/>
        <v>0</v>
      </c>
      <c r="AU1011" s="189">
        <f t="shared" si="529"/>
        <v>0</v>
      </c>
      <c r="AV1011" s="189">
        <f t="shared" si="530"/>
        <v>0</v>
      </c>
      <c r="AW1011" s="190">
        <f t="shared" si="531"/>
        <v>0</v>
      </c>
      <c r="AY1011" s="188">
        <f t="shared" si="532"/>
        <v>0</v>
      </c>
      <c r="AZ1011" s="189">
        <f t="shared" si="533"/>
        <v>0</v>
      </c>
      <c r="BA1011" s="189">
        <f t="shared" si="534"/>
        <v>0</v>
      </c>
      <c r="BB1011" s="190">
        <f t="shared" si="535"/>
        <v>0</v>
      </c>
      <c r="BD1011" s="188">
        <f t="shared" si="536"/>
        <v>0</v>
      </c>
      <c r="BE1011" s="189">
        <f t="shared" si="537"/>
        <v>0</v>
      </c>
      <c r="BF1011" s="189">
        <f t="shared" si="538"/>
        <v>0</v>
      </c>
      <c r="BG1011" s="190">
        <f t="shared" si="539"/>
        <v>0</v>
      </c>
      <c r="BH1011" s="210"/>
      <c r="BI1011" s="188">
        <f t="shared" si="540"/>
        <v>0</v>
      </c>
      <c r="BJ1011" s="189">
        <f t="shared" si="541"/>
        <v>0</v>
      </c>
      <c r="BK1011" s="189">
        <f t="shared" si="542"/>
        <v>0</v>
      </c>
      <c r="BL1011" s="190">
        <f t="shared" si="543"/>
        <v>0</v>
      </c>
      <c r="BM1011" s="210"/>
      <c r="BN1011" s="188">
        <f t="shared" si="544"/>
        <v>0</v>
      </c>
      <c r="BO1011" s="189">
        <f t="shared" si="545"/>
        <v>0</v>
      </c>
      <c r="BP1011" s="189">
        <f t="shared" si="546"/>
        <v>0</v>
      </c>
      <c r="BQ1011" s="190">
        <f t="shared" si="547"/>
        <v>0</v>
      </c>
      <c r="BR1011" s="210"/>
      <c r="BS1011" s="188">
        <f t="shared" si="548"/>
        <v>0</v>
      </c>
      <c r="BT1011" s="189">
        <f t="shared" si="549"/>
        <v>0</v>
      </c>
      <c r="BU1011" s="189">
        <f t="shared" si="550"/>
        <v>0</v>
      </c>
      <c r="BV1011" s="190">
        <f t="shared" si="551"/>
        <v>0</v>
      </c>
      <c r="BW1011" s="210"/>
      <c r="BX1011" s="188">
        <f t="shared" si="552"/>
        <v>0</v>
      </c>
      <c r="BY1011" s="189">
        <f t="shared" si="553"/>
        <v>0</v>
      </c>
      <c r="BZ1011" s="189">
        <f t="shared" si="554"/>
        <v>0</v>
      </c>
      <c r="CA1011" s="190">
        <f t="shared" si="555"/>
        <v>0</v>
      </c>
      <c r="CB1011" s="210"/>
      <c r="CC1011" s="188">
        <f t="shared" si="556"/>
        <v>0</v>
      </c>
      <c r="CD1011" s="189">
        <f t="shared" si="557"/>
        <v>0</v>
      </c>
      <c r="CE1011" s="189">
        <f t="shared" si="558"/>
        <v>0</v>
      </c>
      <c r="CF1011" s="190">
        <f t="shared" si="559"/>
        <v>0</v>
      </c>
      <c r="CG1011" s="210"/>
      <c r="CH1011" s="188">
        <f t="shared" si="560"/>
        <v>0</v>
      </c>
      <c r="CI1011" s="189">
        <f t="shared" si="561"/>
        <v>0</v>
      </c>
      <c r="CJ1011" s="189">
        <f t="shared" si="562"/>
        <v>0</v>
      </c>
      <c r="CK1011" s="190">
        <f t="shared" si="563"/>
        <v>0</v>
      </c>
      <c r="CL1011" s="210"/>
      <c r="CM1011" s="188">
        <f t="shared" si="564"/>
        <v>0</v>
      </c>
      <c r="CN1011" s="189">
        <f t="shared" si="565"/>
        <v>0</v>
      </c>
      <c r="CO1011" s="189">
        <f t="shared" si="566"/>
        <v>0</v>
      </c>
      <c r="CP1011" s="190">
        <f t="shared" si="567"/>
        <v>0</v>
      </c>
      <c r="CQ1011" s="210"/>
      <c r="CR1011" s="188">
        <f t="shared" si="568"/>
        <v>0</v>
      </c>
      <c r="CS1011" s="189">
        <f t="shared" si="569"/>
        <v>0</v>
      </c>
      <c r="CT1011" s="189">
        <f t="shared" si="570"/>
        <v>0</v>
      </c>
      <c r="CU1011" s="190">
        <f t="shared" si="571"/>
        <v>0</v>
      </c>
      <c r="CV1011" s="210"/>
      <c r="CW1011" s="188">
        <f t="shared" si="572"/>
        <v>0</v>
      </c>
      <c r="CX1011" s="189">
        <f t="shared" si="573"/>
        <v>0</v>
      </c>
      <c r="CY1011" s="189">
        <f t="shared" si="574"/>
        <v>0</v>
      </c>
      <c r="CZ1011" s="190">
        <f t="shared" si="575"/>
        <v>0</v>
      </c>
      <c r="DA1011" s="210"/>
      <c r="DB1011" s="188">
        <f t="shared" si="576"/>
        <v>0</v>
      </c>
      <c r="DC1011" s="189">
        <f t="shared" si="577"/>
        <v>0</v>
      </c>
      <c r="DD1011" s="189">
        <f t="shared" si="578"/>
        <v>0</v>
      </c>
      <c r="DE1011" s="190">
        <f t="shared" si="579"/>
        <v>0</v>
      </c>
      <c r="DF1011" s="210"/>
      <c r="DG1011" s="188">
        <f t="shared" si="580"/>
        <v>0</v>
      </c>
      <c r="DH1011" s="189">
        <f t="shared" si="581"/>
        <v>0</v>
      </c>
      <c r="DI1011" s="189">
        <f t="shared" si="582"/>
        <v>0</v>
      </c>
      <c r="DJ1011" s="190">
        <f t="shared" si="583"/>
        <v>0</v>
      </c>
      <c r="DK1011" s="210"/>
      <c r="DL1011" s="188">
        <f t="shared" si="584"/>
        <v>0</v>
      </c>
      <c r="DM1011" s="189">
        <f t="shared" si="585"/>
        <v>0</v>
      </c>
      <c r="DN1011" s="189">
        <f t="shared" si="586"/>
        <v>0</v>
      </c>
      <c r="DO1011" s="190">
        <f t="shared" si="587"/>
        <v>0</v>
      </c>
      <c r="DP1011" s="210"/>
      <c r="DQ1011" s="188">
        <f t="shared" si="588"/>
        <v>0</v>
      </c>
      <c r="DR1011" s="189">
        <f t="shared" si="589"/>
        <v>0</v>
      </c>
      <c r="DS1011" s="189">
        <f t="shared" si="590"/>
        <v>0</v>
      </c>
      <c r="DT1011" s="190">
        <f t="shared" si="591"/>
        <v>0</v>
      </c>
      <c r="DU1011" s="210"/>
      <c r="DV1011" s="192">
        <f t="shared" si="592"/>
        <v>0</v>
      </c>
      <c r="DW1011" s="215">
        <f t="shared" si="593"/>
        <v>0</v>
      </c>
      <c r="DX1011" s="216">
        <f t="shared" si="594"/>
        <v>0</v>
      </c>
      <c r="DY1011" s="217">
        <f t="shared" si="595"/>
        <v>0</v>
      </c>
      <c r="EA1011" s="192">
        <f t="shared" si="596"/>
        <v>0</v>
      </c>
      <c r="EB1011" s="215">
        <f t="shared" si="597"/>
        <v>0</v>
      </c>
      <c r="EC1011" s="216">
        <f t="shared" si="598"/>
        <v>0</v>
      </c>
      <c r="ED1011" s="217">
        <f t="shared" si="599"/>
        <v>0</v>
      </c>
      <c r="EF1011" s="192">
        <f t="shared" si="600"/>
        <v>0</v>
      </c>
      <c r="EG1011" s="215">
        <f t="shared" si="601"/>
        <v>0</v>
      </c>
      <c r="EH1011" s="216">
        <f t="shared" si="602"/>
        <v>0</v>
      </c>
      <c r="EI1011" s="217">
        <f t="shared" si="603"/>
        <v>0</v>
      </c>
      <c r="EK1011" s="197">
        <f t="shared" si="604"/>
        <v>0</v>
      </c>
      <c r="EL1011" s="19" t="str">
        <f t="shared" si="605"/>
        <v/>
      </c>
      <c r="EM1011" s="197">
        <f t="shared" si="606"/>
        <v>0</v>
      </c>
      <c r="EN1011"/>
      <c r="EO1011" s="197">
        <f t="shared" si="607"/>
        <v>0</v>
      </c>
      <c r="EP1011" s="19" t="str">
        <f t="shared" si="608"/>
        <v/>
      </c>
      <c r="EQ1011" s="197">
        <f t="shared" si="609"/>
        <v>0</v>
      </c>
      <c r="ES1011" s="197">
        <f t="shared" si="610"/>
        <v>0</v>
      </c>
      <c r="ET1011" s="19" t="str">
        <f t="shared" si="611"/>
        <v/>
      </c>
      <c r="EU1011" s="197">
        <f t="shared" si="612"/>
        <v>0</v>
      </c>
    </row>
    <row r="1012" spans="1:152" ht="15" customHeight="1" thickBot="1">
      <c r="A1012" s="85"/>
      <c r="B1012" s="87"/>
      <c r="C1012" s="64" t="s">
        <v>178</v>
      </c>
      <c r="D1012" s="354" t="str">
        <f t="shared" si="514"/>
        <v/>
      </c>
      <c r="E1012" s="355"/>
      <c r="F1012" s="355"/>
      <c r="G1012" s="355"/>
      <c r="H1012" s="355"/>
      <c r="I1012" s="355"/>
      <c r="J1012" s="355"/>
      <c r="K1012" s="355"/>
      <c r="L1012" s="356"/>
      <c r="M1012" s="2" t="str">
        <f t="shared" si="515"/>
        <v/>
      </c>
      <c r="N1012" s="2" t="str">
        <f t="shared" si="516"/>
        <v/>
      </c>
      <c r="O1012" s="2" t="str">
        <f t="shared" si="517"/>
        <v/>
      </c>
      <c r="P1012" s="2"/>
      <c r="Q1012" s="2"/>
      <c r="R1012" s="2"/>
      <c r="S1012" s="2"/>
      <c r="T1012" s="2"/>
      <c r="U1012" s="2"/>
      <c r="V1012" s="2"/>
      <c r="W1012" s="2"/>
      <c r="X1012" s="2"/>
      <c r="Y1012" s="2"/>
      <c r="Z1012" s="2"/>
      <c r="AA1012" s="2"/>
      <c r="AB1012" s="2"/>
      <c r="AC1012" s="2"/>
      <c r="AD1012" s="2"/>
      <c r="AG1012" s="197">
        <f t="shared" si="518"/>
        <v>54</v>
      </c>
      <c r="AH1012" s="210">
        <f t="shared" si="519"/>
        <v>0</v>
      </c>
      <c r="AJ1012" s="188">
        <f t="shared" si="520"/>
        <v>0</v>
      </c>
      <c r="AK1012" s="189">
        <f t="shared" si="521"/>
        <v>0</v>
      </c>
      <c r="AL1012" s="189">
        <f t="shared" si="522"/>
        <v>0</v>
      </c>
      <c r="AM1012" s="190">
        <f t="shared" si="523"/>
        <v>0</v>
      </c>
      <c r="AN1012" s="210"/>
      <c r="AO1012" s="188">
        <f t="shared" si="524"/>
        <v>0</v>
      </c>
      <c r="AP1012" s="189">
        <f t="shared" si="525"/>
        <v>0</v>
      </c>
      <c r="AQ1012" s="189">
        <f t="shared" si="526"/>
        <v>0</v>
      </c>
      <c r="AR1012" s="190">
        <f t="shared" si="527"/>
        <v>0</v>
      </c>
      <c r="AT1012" s="188">
        <f t="shared" si="528"/>
        <v>0</v>
      </c>
      <c r="AU1012" s="189">
        <f t="shared" si="529"/>
        <v>0</v>
      </c>
      <c r="AV1012" s="189">
        <f t="shared" si="530"/>
        <v>0</v>
      </c>
      <c r="AW1012" s="190">
        <f t="shared" si="531"/>
        <v>0</v>
      </c>
      <c r="AY1012" s="188">
        <f t="shared" si="532"/>
        <v>0</v>
      </c>
      <c r="AZ1012" s="189">
        <f t="shared" si="533"/>
        <v>0</v>
      </c>
      <c r="BA1012" s="189">
        <f t="shared" si="534"/>
        <v>0</v>
      </c>
      <c r="BB1012" s="190">
        <f t="shared" si="535"/>
        <v>0</v>
      </c>
      <c r="BD1012" s="188">
        <f t="shared" si="536"/>
        <v>0</v>
      </c>
      <c r="BE1012" s="189">
        <f t="shared" si="537"/>
        <v>0</v>
      </c>
      <c r="BF1012" s="189">
        <f t="shared" si="538"/>
        <v>0</v>
      </c>
      <c r="BG1012" s="190">
        <f t="shared" si="539"/>
        <v>0</v>
      </c>
      <c r="BH1012" s="210"/>
      <c r="BI1012" s="188">
        <f t="shared" si="540"/>
        <v>0</v>
      </c>
      <c r="BJ1012" s="189">
        <f t="shared" si="541"/>
        <v>0</v>
      </c>
      <c r="BK1012" s="189">
        <f t="shared" si="542"/>
        <v>0</v>
      </c>
      <c r="BL1012" s="190">
        <f t="shared" si="543"/>
        <v>0</v>
      </c>
      <c r="BM1012" s="210"/>
      <c r="BN1012" s="188">
        <f t="shared" si="544"/>
        <v>0</v>
      </c>
      <c r="BO1012" s="189">
        <f t="shared" si="545"/>
        <v>0</v>
      </c>
      <c r="BP1012" s="189">
        <f t="shared" si="546"/>
        <v>0</v>
      </c>
      <c r="BQ1012" s="190">
        <f t="shared" si="547"/>
        <v>0</v>
      </c>
      <c r="BR1012" s="210"/>
      <c r="BS1012" s="188">
        <f t="shared" si="548"/>
        <v>0</v>
      </c>
      <c r="BT1012" s="189">
        <f t="shared" si="549"/>
        <v>0</v>
      </c>
      <c r="BU1012" s="189">
        <f t="shared" si="550"/>
        <v>0</v>
      </c>
      <c r="BV1012" s="190">
        <f t="shared" si="551"/>
        <v>0</v>
      </c>
      <c r="BW1012" s="210"/>
      <c r="BX1012" s="188">
        <f t="shared" si="552"/>
        <v>0</v>
      </c>
      <c r="BY1012" s="189">
        <f t="shared" si="553"/>
        <v>0</v>
      </c>
      <c r="BZ1012" s="189">
        <f t="shared" si="554"/>
        <v>0</v>
      </c>
      <c r="CA1012" s="190">
        <f t="shared" si="555"/>
        <v>0</v>
      </c>
      <c r="CB1012" s="210"/>
      <c r="CC1012" s="188">
        <f t="shared" si="556"/>
        <v>0</v>
      </c>
      <c r="CD1012" s="189">
        <f t="shared" si="557"/>
        <v>0</v>
      </c>
      <c r="CE1012" s="189">
        <f t="shared" si="558"/>
        <v>0</v>
      </c>
      <c r="CF1012" s="190">
        <f t="shared" si="559"/>
        <v>0</v>
      </c>
      <c r="CG1012" s="210"/>
      <c r="CH1012" s="188">
        <f t="shared" si="560"/>
        <v>0</v>
      </c>
      <c r="CI1012" s="189">
        <f t="shared" si="561"/>
        <v>0</v>
      </c>
      <c r="CJ1012" s="189">
        <f t="shared" si="562"/>
        <v>0</v>
      </c>
      <c r="CK1012" s="190">
        <f t="shared" si="563"/>
        <v>0</v>
      </c>
      <c r="CL1012" s="210"/>
      <c r="CM1012" s="188">
        <f t="shared" si="564"/>
        <v>0</v>
      </c>
      <c r="CN1012" s="189">
        <f t="shared" si="565"/>
        <v>0</v>
      </c>
      <c r="CO1012" s="189">
        <f t="shared" si="566"/>
        <v>0</v>
      </c>
      <c r="CP1012" s="190">
        <f t="shared" si="567"/>
        <v>0</v>
      </c>
      <c r="CQ1012" s="210"/>
      <c r="CR1012" s="188">
        <f t="shared" si="568"/>
        <v>0</v>
      </c>
      <c r="CS1012" s="189">
        <f t="shared" si="569"/>
        <v>0</v>
      </c>
      <c r="CT1012" s="189">
        <f t="shared" si="570"/>
        <v>0</v>
      </c>
      <c r="CU1012" s="190">
        <f t="shared" si="571"/>
        <v>0</v>
      </c>
      <c r="CV1012" s="210"/>
      <c r="CW1012" s="188">
        <f t="shared" si="572"/>
        <v>0</v>
      </c>
      <c r="CX1012" s="189">
        <f t="shared" si="573"/>
        <v>0</v>
      </c>
      <c r="CY1012" s="189">
        <f t="shared" si="574"/>
        <v>0</v>
      </c>
      <c r="CZ1012" s="190">
        <f t="shared" si="575"/>
        <v>0</v>
      </c>
      <c r="DA1012" s="210"/>
      <c r="DB1012" s="188">
        <f t="shared" si="576"/>
        <v>0</v>
      </c>
      <c r="DC1012" s="189">
        <f t="shared" si="577"/>
        <v>0</v>
      </c>
      <c r="DD1012" s="189">
        <f t="shared" si="578"/>
        <v>0</v>
      </c>
      <c r="DE1012" s="190">
        <f t="shared" si="579"/>
        <v>0</v>
      </c>
      <c r="DF1012" s="210"/>
      <c r="DG1012" s="188">
        <f t="shared" si="580"/>
        <v>0</v>
      </c>
      <c r="DH1012" s="189">
        <f t="shared" si="581"/>
        <v>0</v>
      </c>
      <c r="DI1012" s="189">
        <f t="shared" si="582"/>
        <v>0</v>
      </c>
      <c r="DJ1012" s="190">
        <f t="shared" si="583"/>
        <v>0</v>
      </c>
      <c r="DK1012" s="210"/>
      <c r="DL1012" s="188">
        <f t="shared" si="584"/>
        <v>0</v>
      </c>
      <c r="DM1012" s="189">
        <f t="shared" si="585"/>
        <v>0</v>
      </c>
      <c r="DN1012" s="189">
        <f t="shared" si="586"/>
        <v>0</v>
      </c>
      <c r="DO1012" s="190">
        <f t="shared" si="587"/>
        <v>0</v>
      </c>
      <c r="DP1012" s="210"/>
      <c r="DQ1012" s="188">
        <f t="shared" si="588"/>
        <v>0</v>
      </c>
      <c r="DR1012" s="189">
        <f t="shared" si="589"/>
        <v>0</v>
      </c>
      <c r="DS1012" s="189">
        <f t="shared" si="590"/>
        <v>0</v>
      </c>
      <c r="DT1012" s="190">
        <f t="shared" si="591"/>
        <v>0</v>
      </c>
      <c r="DU1012" s="210"/>
      <c r="DV1012" s="192">
        <f t="shared" si="592"/>
        <v>0</v>
      </c>
      <c r="DW1012" s="215">
        <f t="shared" si="593"/>
        <v>0</v>
      </c>
      <c r="DX1012" s="216">
        <f t="shared" si="594"/>
        <v>0</v>
      </c>
      <c r="DY1012" s="217">
        <f t="shared" si="595"/>
        <v>0</v>
      </c>
      <c r="EA1012" s="192">
        <f t="shared" si="596"/>
        <v>0</v>
      </c>
      <c r="EB1012" s="215">
        <f t="shared" si="597"/>
        <v>0</v>
      </c>
      <c r="EC1012" s="216">
        <f t="shared" si="598"/>
        <v>0</v>
      </c>
      <c r="ED1012" s="217">
        <f t="shared" si="599"/>
        <v>0</v>
      </c>
      <c r="EF1012" s="192">
        <f t="shared" si="600"/>
        <v>0</v>
      </c>
      <c r="EG1012" s="215">
        <f t="shared" si="601"/>
        <v>0</v>
      </c>
      <c r="EH1012" s="216">
        <f t="shared" si="602"/>
        <v>0</v>
      </c>
      <c r="EI1012" s="217">
        <f t="shared" si="603"/>
        <v>0</v>
      </c>
      <c r="EK1012" s="197">
        <f t="shared" si="604"/>
        <v>0</v>
      </c>
      <c r="EL1012" s="19" t="str">
        <f t="shared" si="605"/>
        <v/>
      </c>
      <c r="EM1012" s="197">
        <f t="shared" si="606"/>
        <v>0</v>
      </c>
      <c r="EN1012"/>
      <c r="EO1012" s="197">
        <f t="shared" si="607"/>
        <v>0</v>
      </c>
      <c r="EP1012" s="19" t="str">
        <f t="shared" si="608"/>
        <v/>
      </c>
      <c r="EQ1012" s="197">
        <f t="shared" si="609"/>
        <v>0</v>
      </c>
      <c r="ES1012" s="197">
        <f t="shared" si="610"/>
        <v>0</v>
      </c>
      <c r="ET1012" s="19" t="str">
        <f t="shared" si="611"/>
        <v/>
      </c>
      <c r="EU1012" s="197">
        <f t="shared" si="612"/>
        <v>0</v>
      </c>
    </row>
    <row r="1013" spans="1:152" ht="15" customHeight="1" thickBot="1">
      <c r="A1013" s="41"/>
      <c r="B1013" s="30"/>
      <c r="C1013" s="64" t="s">
        <v>179</v>
      </c>
      <c r="D1013" s="354" t="str">
        <f t="shared" si="514"/>
        <v/>
      </c>
      <c r="E1013" s="355"/>
      <c r="F1013" s="355"/>
      <c r="G1013" s="355"/>
      <c r="H1013" s="355"/>
      <c r="I1013" s="355"/>
      <c r="J1013" s="355"/>
      <c r="K1013" s="355"/>
      <c r="L1013" s="356"/>
      <c r="M1013" s="2" t="str">
        <f t="shared" si="515"/>
        <v/>
      </c>
      <c r="N1013" s="2" t="str">
        <f t="shared" si="516"/>
        <v/>
      </c>
      <c r="O1013" s="2" t="str">
        <f t="shared" si="517"/>
        <v/>
      </c>
      <c r="P1013" s="2"/>
      <c r="Q1013" s="2"/>
      <c r="R1013" s="2"/>
      <c r="S1013" s="2"/>
      <c r="T1013" s="2"/>
      <c r="U1013" s="2"/>
      <c r="V1013" s="2"/>
      <c r="W1013" s="2"/>
      <c r="X1013" s="2"/>
      <c r="Y1013" s="2"/>
      <c r="Z1013" s="2"/>
      <c r="AA1013" s="2"/>
      <c r="AB1013" s="2"/>
      <c r="AC1013" s="2"/>
      <c r="AD1013" s="2"/>
      <c r="AG1013" s="197">
        <f t="shared" si="518"/>
        <v>54</v>
      </c>
      <c r="AH1013" s="210">
        <f t="shared" si="519"/>
        <v>0</v>
      </c>
      <c r="AJ1013" s="188">
        <f t="shared" si="520"/>
        <v>0</v>
      </c>
      <c r="AK1013" s="189">
        <f t="shared" si="521"/>
        <v>0</v>
      </c>
      <c r="AL1013" s="189">
        <f t="shared" si="522"/>
        <v>0</v>
      </c>
      <c r="AM1013" s="190">
        <f t="shared" si="523"/>
        <v>0</v>
      </c>
      <c r="AN1013" s="210"/>
      <c r="AO1013" s="188">
        <f t="shared" si="524"/>
        <v>0</v>
      </c>
      <c r="AP1013" s="189">
        <f t="shared" si="525"/>
        <v>0</v>
      </c>
      <c r="AQ1013" s="189">
        <f t="shared" si="526"/>
        <v>0</v>
      </c>
      <c r="AR1013" s="190">
        <f t="shared" si="527"/>
        <v>0</v>
      </c>
      <c r="AT1013" s="188">
        <f t="shared" si="528"/>
        <v>0</v>
      </c>
      <c r="AU1013" s="189">
        <f t="shared" si="529"/>
        <v>0</v>
      </c>
      <c r="AV1013" s="189">
        <f t="shared" si="530"/>
        <v>0</v>
      </c>
      <c r="AW1013" s="190">
        <f t="shared" si="531"/>
        <v>0</v>
      </c>
      <c r="AY1013" s="188">
        <f t="shared" si="532"/>
        <v>0</v>
      </c>
      <c r="AZ1013" s="189">
        <f t="shared" si="533"/>
        <v>0</v>
      </c>
      <c r="BA1013" s="189">
        <f t="shared" si="534"/>
        <v>0</v>
      </c>
      <c r="BB1013" s="190">
        <f t="shared" si="535"/>
        <v>0</v>
      </c>
      <c r="BD1013" s="188">
        <f t="shared" si="536"/>
        <v>0</v>
      </c>
      <c r="BE1013" s="189">
        <f t="shared" si="537"/>
        <v>0</v>
      </c>
      <c r="BF1013" s="189">
        <f t="shared" si="538"/>
        <v>0</v>
      </c>
      <c r="BG1013" s="190">
        <f t="shared" si="539"/>
        <v>0</v>
      </c>
      <c r="BH1013" s="210"/>
      <c r="BI1013" s="188">
        <f t="shared" si="540"/>
        <v>0</v>
      </c>
      <c r="BJ1013" s="189">
        <f t="shared" si="541"/>
        <v>0</v>
      </c>
      <c r="BK1013" s="189">
        <f t="shared" si="542"/>
        <v>0</v>
      </c>
      <c r="BL1013" s="190">
        <f t="shared" si="543"/>
        <v>0</v>
      </c>
      <c r="BM1013" s="210"/>
      <c r="BN1013" s="188">
        <f t="shared" si="544"/>
        <v>0</v>
      </c>
      <c r="BO1013" s="189">
        <f t="shared" si="545"/>
        <v>0</v>
      </c>
      <c r="BP1013" s="189">
        <f t="shared" si="546"/>
        <v>0</v>
      </c>
      <c r="BQ1013" s="190">
        <f t="shared" si="547"/>
        <v>0</v>
      </c>
      <c r="BR1013" s="210"/>
      <c r="BS1013" s="188">
        <f t="shared" si="548"/>
        <v>0</v>
      </c>
      <c r="BT1013" s="189">
        <f t="shared" si="549"/>
        <v>0</v>
      </c>
      <c r="BU1013" s="189">
        <f t="shared" si="550"/>
        <v>0</v>
      </c>
      <c r="BV1013" s="190">
        <f t="shared" si="551"/>
        <v>0</v>
      </c>
      <c r="BW1013" s="210"/>
      <c r="BX1013" s="188">
        <f t="shared" si="552"/>
        <v>0</v>
      </c>
      <c r="BY1013" s="189">
        <f t="shared" si="553"/>
        <v>0</v>
      </c>
      <c r="BZ1013" s="189">
        <f t="shared" si="554"/>
        <v>0</v>
      </c>
      <c r="CA1013" s="190">
        <f t="shared" si="555"/>
        <v>0</v>
      </c>
      <c r="CB1013" s="210"/>
      <c r="CC1013" s="188">
        <f t="shared" si="556"/>
        <v>0</v>
      </c>
      <c r="CD1013" s="189">
        <f t="shared" si="557"/>
        <v>0</v>
      </c>
      <c r="CE1013" s="189">
        <f t="shared" si="558"/>
        <v>0</v>
      </c>
      <c r="CF1013" s="190">
        <f t="shared" si="559"/>
        <v>0</v>
      </c>
      <c r="CG1013" s="210"/>
      <c r="CH1013" s="188">
        <f t="shared" si="560"/>
        <v>0</v>
      </c>
      <c r="CI1013" s="189">
        <f t="shared" si="561"/>
        <v>0</v>
      </c>
      <c r="CJ1013" s="189">
        <f t="shared" si="562"/>
        <v>0</v>
      </c>
      <c r="CK1013" s="190">
        <f t="shared" si="563"/>
        <v>0</v>
      </c>
      <c r="CL1013" s="210"/>
      <c r="CM1013" s="188">
        <f t="shared" si="564"/>
        <v>0</v>
      </c>
      <c r="CN1013" s="189">
        <f t="shared" si="565"/>
        <v>0</v>
      </c>
      <c r="CO1013" s="189">
        <f t="shared" si="566"/>
        <v>0</v>
      </c>
      <c r="CP1013" s="190">
        <f t="shared" si="567"/>
        <v>0</v>
      </c>
      <c r="CQ1013" s="210"/>
      <c r="CR1013" s="188">
        <f t="shared" si="568"/>
        <v>0</v>
      </c>
      <c r="CS1013" s="189">
        <f t="shared" si="569"/>
        <v>0</v>
      </c>
      <c r="CT1013" s="189">
        <f t="shared" si="570"/>
        <v>0</v>
      </c>
      <c r="CU1013" s="190">
        <f t="shared" si="571"/>
        <v>0</v>
      </c>
      <c r="CV1013" s="210"/>
      <c r="CW1013" s="188">
        <f t="shared" si="572"/>
        <v>0</v>
      </c>
      <c r="CX1013" s="189">
        <f t="shared" si="573"/>
        <v>0</v>
      </c>
      <c r="CY1013" s="189">
        <f t="shared" si="574"/>
        <v>0</v>
      </c>
      <c r="CZ1013" s="190">
        <f t="shared" si="575"/>
        <v>0</v>
      </c>
      <c r="DA1013" s="210"/>
      <c r="DB1013" s="188">
        <f t="shared" si="576"/>
        <v>0</v>
      </c>
      <c r="DC1013" s="189">
        <f t="shared" si="577"/>
        <v>0</v>
      </c>
      <c r="DD1013" s="189">
        <f t="shared" si="578"/>
        <v>0</v>
      </c>
      <c r="DE1013" s="190">
        <f t="shared" si="579"/>
        <v>0</v>
      </c>
      <c r="DF1013" s="210"/>
      <c r="DG1013" s="188">
        <f t="shared" si="580"/>
        <v>0</v>
      </c>
      <c r="DH1013" s="189">
        <f t="shared" si="581"/>
        <v>0</v>
      </c>
      <c r="DI1013" s="189">
        <f t="shared" si="582"/>
        <v>0</v>
      </c>
      <c r="DJ1013" s="190">
        <f t="shared" si="583"/>
        <v>0</v>
      </c>
      <c r="DK1013" s="210"/>
      <c r="DL1013" s="188">
        <f t="shared" si="584"/>
        <v>0</v>
      </c>
      <c r="DM1013" s="189">
        <f t="shared" si="585"/>
        <v>0</v>
      </c>
      <c r="DN1013" s="189">
        <f t="shared" si="586"/>
        <v>0</v>
      </c>
      <c r="DO1013" s="190">
        <f t="shared" si="587"/>
        <v>0</v>
      </c>
      <c r="DP1013" s="210"/>
      <c r="DQ1013" s="188">
        <f t="shared" si="588"/>
        <v>0</v>
      </c>
      <c r="DR1013" s="189">
        <f t="shared" si="589"/>
        <v>0</v>
      </c>
      <c r="DS1013" s="189">
        <f t="shared" si="590"/>
        <v>0</v>
      </c>
      <c r="DT1013" s="190">
        <f t="shared" si="591"/>
        <v>0</v>
      </c>
      <c r="DU1013" s="210"/>
      <c r="DV1013" s="192">
        <f t="shared" si="592"/>
        <v>0</v>
      </c>
      <c r="DW1013" s="215">
        <f t="shared" si="593"/>
        <v>0</v>
      </c>
      <c r="DX1013" s="216">
        <f t="shared" si="594"/>
        <v>0</v>
      </c>
      <c r="DY1013" s="217">
        <f t="shared" si="595"/>
        <v>0</v>
      </c>
      <c r="EA1013" s="192">
        <f t="shared" si="596"/>
        <v>0</v>
      </c>
      <c r="EB1013" s="215">
        <f t="shared" si="597"/>
        <v>0</v>
      </c>
      <c r="EC1013" s="216">
        <f t="shared" si="598"/>
        <v>0</v>
      </c>
      <c r="ED1013" s="217">
        <f t="shared" si="599"/>
        <v>0</v>
      </c>
      <c r="EF1013" s="192">
        <f t="shared" si="600"/>
        <v>0</v>
      </c>
      <c r="EG1013" s="215">
        <f t="shared" si="601"/>
        <v>0</v>
      </c>
      <c r="EH1013" s="216">
        <f t="shared" si="602"/>
        <v>0</v>
      </c>
      <c r="EI1013" s="217">
        <f t="shared" si="603"/>
        <v>0</v>
      </c>
      <c r="EK1013" s="197">
        <f t="shared" si="604"/>
        <v>0</v>
      </c>
      <c r="EL1013" s="19" t="str">
        <f t="shared" si="605"/>
        <v/>
      </c>
      <c r="EM1013" s="197">
        <f t="shared" si="606"/>
        <v>0</v>
      </c>
      <c r="EN1013"/>
      <c r="EO1013" s="197">
        <f t="shared" si="607"/>
        <v>0</v>
      </c>
      <c r="EP1013" s="19" t="str">
        <f t="shared" si="608"/>
        <v/>
      </c>
      <c r="EQ1013" s="197">
        <f t="shared" si="609"/>
        <v>0</v>
      </c>
      <c r="ES1013" s="197">
        <f t="shared" si="610"/>
        <v>0</v>
      </c>
      <c r="ET1013" s="19" t="str">
        <f t="shared" si="611"/>
        <v/>
      </c>
      <c r="EU1013" s="197">
        <f t="shared" si="612"/>
        <v>0</v>
      </c>
    </row>
    <row r="1014" spans="1:152" ht="15" customHeight="1" thickBot="1">
      <c r="A1014" s="41"/>
      <c r="B1014" s="30"/>
      <c r="C1014" s="64" t="s">
        <v>180</v>
      </c>
      <c r="D1014" s="354" t="str">
        <f t="shared" si="514"/>
        <v/>
      </c>
      <c r="E1014" s="355"/>
      <c r="F1014" s="355"/>
      <c r="G1014" s="355"/>
      <c r="H1014" s="355"/>
      <c r="I1014" s="355"/>
      <c r="J1014" s="355"/>
      <c r="K1014" s="355"/>
      <c r="L1014" s="356"/>
      <c r="M1014" s="2" t="str">
        <f t="shared" si="515"/>
        <v/>
      </c>
      <c r="N1014" s="2" t="str">
        <f t="shared" si="516"/>
        <v/>
      </c>
      <c r="O1014" s="2" t="str">
        <f t="shared" si="517"/>
        <v/>
      </c>
      <c r="P1014" s="2"/>
      <c r="Q1014" s="2"/>
      <c r="R1014" s="2"/>
      <c r="S1014" s="2"/>
      <c r="T1014" s="2"/>
      <c r="U1014" s="2"/>
      <c r="V1014" s="2"/>
      <c r="W1014" s="2"/>
      <c r="X1014" s="2"/>
      <c r="Y1014" s="2"/>
      <c r="Z1014" s="2"/>
      <c r="AA1014" s="2"/>
      <c r="AB1014" s="2"/>
      <c r="AC1014" s="2"/>
      <c r="AD1014" s="2"/>
      <c r="AG1014" s="197">
        <f t="shared" si="518"/>
        <v>54</v>
      </c>
      <c r="AH1014" s="210">
        <f t="shared" si="519"/>
        <v>0</v>
      </c>
      <c r="AJ1014" s="188">
        <f t="shared" si="520"/>
        <v>0</v>
      </c>
      <c r="AK1014" s="189">
        <f t="shared" si="521"/>
        <v>0</v>
      </c>
      <c r="AL1014" s="189">
        <f t="shared" si="522"/>
        <v>0</v>
      </c>
      <c r="AM1014" s="190">
        <f t="shared" si="523"/>
        <v>0</v>
      </c>
      <c r="AN1014" s="210"/>
      <c r="AO1014" s="188">
        <f t="shared" si="524"/>
        <v>0</v>
      </c>
      <c r="AP1014" s="189">
        <f t="shared" si="525"/>
        <v>0</v>
      </c>
      <c r="AQ1014" s="189">
        <f t="shared" si="526"/>
        <v>0</v>
      </c>
      <c r="AR1014" s="190">
        <f t="shared" si="527"/>
        <v>0</v>
      </c>
      <c r="AT1014" s="188">
        <f t="shared" si="528"/>
        <v>0</v>
      </c>
      <c r="AU1014" s="189">
        <f t="shared" si="529"/>
        <v>0</v>
      </c>
      <c r="AV1014" s="189">
        <f t="shared" si="530"/>
        <v>0</v>
      </c>
      <c r="AW1014" s="190">
        <f t="shared" si="531"/>
        <v>0</v>
      </c>
      <c r="AY1014" s="188">
        <f t="shared" si="532"/>
        <v>0</v>
      </c>
      <c r="AZ1014" s="189">
        <f t="shared" si="533"/>
        <v>0</v>
      </c>
      <c r="BA1014" s="189">
        <f t="shared" si="534"/>
        <v>0</v>
      </c>
      <c r="BB1014" s="190">
        <f t="shared" si="535"/>
        <v>0</v>
      </c>
      <c r="BD1014" s="188">
        <f t="shared" si="536"/>
        <v>0</v>
      </c>
      <c r="BE1014" s="189">
        <f t="shared" si="537"/>
        <v>0</v>
      </c>
      <c r="BF1014" s="189">
        <f t="shared" si="538"/>
        <v>0</v>
      </c>
      <c r="BG1014" s="190">
        <f t="shared" si="539"/>
        <v>0</v>
      </c>
      <c r="BH1014" s="210"/>
      <c r="BI1014" s="188">
        <f t="shared" si="540"/>
        <v>0</v>
      </c>
      <c r="BJ1014" s="189">
        <f t="shared" si="541"/>
        <v>0</v>
      </c>
      <c r="BK1014" s="189">
        <f t="shared" si="542"/>
        <v>0</v>
      </c>
      <c r="BL1014" s="190">
        <f t="shared" si="543"/>
        <v>0</v>
      </c>
      <c r="BM1014" s="210"/>
      <c r="BN1014" s="188">
        <f t="shared" si="544"/>
        <v>0</v>
      </c>
      <c r="BO1014" s="189">
        <f t="shared" si="545"/>
        <v>0</v>
      </c>
      <c r="BP1014" s="189">
        <f t="shared" si="546"/>
        <v>0</v>
      </c>
      <c r="BQ1014" s="190">
        <f t="shared" si="547"/>
        <v>0</v>
      </c>
      <c r="BR1014" s="210"/>
      <c r="BS1014" s="188">
        <f t="shared" si="548"/>
        <v>0</v>
      </c>
      <c r="BT1014" s="189">
        <f t="shared" si="549"/>
        <v>0</v>
      </c>
      <c r="BU1014" s="189">
        <f t="shared" si="550"/>
        <v>0</v>
      </c>
      <c r="BV1014" s="190">
        <f t="shared" si="551"/>
        <v>0</v>
      </c>
      <c r="BW1014" s="210"/>
      <c r="BX1014" s="188">
        <f t="shared" si="552"/>
        <v>0</v>
      </c>
      <c r="BY1014" s="189">
        <f t="shared" si="553"/>
        <v>0</v>
      </c>
      <c r="BZ1014" s="189">
        <f t="shared" si="554"/>
        <v>0</v>
      </c>
      <c r="CA1014" s="190">
        <f t="shared" si="555"/>
        <v>0</v>
      </c>
      <c r="CB1014" s="210"/>
      <c r="CC1014" s="188">
        <f t="shared" si="556"/>
        <v>0</v>
      </c>
      <c r="CD1014" s="189">
        <f t="shared" si="557"/>
        <v>0</v>
      </c>
      <c r="CE1014" s="189">
        <f t="shared" si="558"/>
        <v>0</v>
      </c>
      <c r="CF1014" s="190">
        <f t="shared" si="559"/>
        <v>0</v>
      </c>
      <c r="CG1014" s="210"/>
      <c r="CH1014" s="188">
        <f t="shared" si="560"/>
        <v>0</v>
      </c>
      <c r="CI1014" s="189">
        <f t="shared" si="561"/>
        <v>0</v>
      </c>
      <c r="CJ1014" s="189">
        <f t="shared" si="562"/>
        <v>0</v>
      </c>
      <c r="CK1014" s="190">
        <f t="shared" si="563"/>
        <v>0</v>
      </c>
      <c r="CL1014" s="210"/>
      <c r="CM1014" s="188">
        <f t="shared" si="564"/>
        <v>0</v>
      </c>
      <c r="CN1014" s="189">
        <f t="shared" si="565"/>
        <v>0</v>
      </c>
      <c r="CO1014" s="189">
        <f t="shared" si="566"/>
        <v>0</v>
      </c>
      <c r="CP1014" s="190">
        <f t="shared" si="567"/>
        <v>0</v>
      </c>
      <c r="CQ1014" s="210"/>
      <c r="CR1014" s="188">
        <f t="shared" si="568"/>
        <v>0</v>
      </c>
      <c r="CS1014" s="189">
        <f t="shared" si="569"/>
        <v>0</v>
      </c>
      <c r="CT1014" s="189">
        <f t="shared" si="570"/>
        <v>0</v>
      </c>
      <c r="CU1014" s="190">
        <f t="shared" si="571"/>
        <v>0</v>
      </c>
      <c r="CV1014" s="210"/>
      <c r="CW1014" s="188">
        <f t="shared" si="572"/>
        <v>0</v>
      </c>
      <c r="CX1014" s="189">
        <f t="shared" si="573"/>
        <v>0</v>
      </c>
      <c r="CY1014" s="189">
        <f t="shared" si="574"/>
        <v>0</v>
      </c>
      <c r="CZ1014" s="190">
        <f t="shared" si="575"/>
        <v>0</v>
      </c>
      <c r="DA1014" s="210"/>
      <c r="DB1014" s="188">
        <f t="shared" si="576"/>
        <v>0</v>
      </c>
      <c r="DC1014" s="189">
        <f t="shared" si="577"/>
        <v>0</v>
      </c>
      <c r="DD1014" s="189">
        <f t="shared" si="578"/>
        <v>0</v>
      </c>
      <c r="DE1014" s="190">
        <f t="shared" si="579"/>
        <v>0</v>
      </c>
      <c r="DF1014" s="210"/>
      <c r="DG1014" s="188">
        <f t="shared" si="580"/>
        <v>0</v>
      </c>
      <c r="DH1014" s="189">
        <f t="shared" si="581"/>
        <v>0</v>
      </c>
      <c r="DI1014" s="189">
        <f t="shared" si="582"/>
        <v>0</v>
      </c>
      <c r="DJ1014" s="190">
        <f t="shared" si="583"/>
        <v>0</v>
      </c>
      <c r="DK1014" s="210"/>
      <c r="DL1014" s="188">
        <f t="shared" si="584"/>
        <v>0</v>
      </c>
      <c r="DM1014" s="189">
        <f t="shared" si="585"/>
        <v>0</v>
      </c>
      <c r="DN1014" s="189">
        <f t="shared" si="586"/>
        <v>0</v>
      </c>
      <c r="DO1014" s="190">
        <f t="shared" si="587"/>
        <v>0</v>
      </c>
      <c r="DP1014" s="210"/>
      <c r="DQ1014" s="188">
        <f t="shared" si="588"/>
        <v>0</v>
      </c>
      <c r="DR1014" s="189">
        <f t="shared" si="589"/>
        <v>0</v>
      </c>
      <c r="DS1014" s="189">
        <f t="shared" si="590"/>
        <v>0</v>
      </c>
      <c r="DT1014" s="190">
        <f t="shared" si="591"/>
        <v>0</v>
      </c>
      <c r="DU1014" s="210"/>
      <c r="DV1014" s="192">
        <f t="shared" si="592"/>
        <v>0</v>
      </c>
      <c r="DW1014" s="215">
        <f t="shared" si="593"/>
        <v>0</v>
      </c>
      <c r="DX1014" s="216">
        <f t="shared" si="594"/>
        <v>0</v>
      </c>
      <c r="DY1014" s="217">
        <f t="shared" si="595"/>
        <v>0</v>
      </c>
      <c r="EA1014" s="192">
        <f t="shared" si="596"/>
        <v>0</v>
      </c>
      <c r="EB1014" s="215">
        <f t="shared" si="597"/>
        <v>0</v>
      </c>
      <c r="EC1014" s="216">
        <f t="shared" si="598"/>
        <v>0</v>
      </c>
      <c r="ED1014" s="217">
        <f t="shared" si="599"/>
        <v>0</v>
      </c>
      <c r="EF1014" s="192">
        <f t="shared" si="600"/>
        <v>0</v>
      </c>
      <c r="EG1014" s="215">
        <f t="shared" si="601"/>
        <v>0</v>
      </c>
      <c r="EH1014" s="216">
        <f t="shared" si="602"/>
        <v>0</v>
      </c>
      <c r="EI1014" s="217">
        <f t="shared" si="603"/>
        <v>0</v>
      </c>
      <c r="EK1014" s="197">
        <f t="shared" si="604"/>
        <v>0</v>
      </c>
      <c r="EL1014" s="19" t="str">
        <f t="shared" si="605"/>
        <v/>
      </c>
      <c r="EM1014" s="197">
        <f t="shared" si="606"/>
        <v>0</v>
      </c>
      <c r="EN1014"/>
      <c r="EO1014" s="197">
        <f t="shared" si="607"/>
        <v>0</v>
      </c>
      <c r="EP1014" s="19" t="str">
        <f t="shared" si="608"/>
        <v/>
      </c>
      <c r="EQ1014" s="197">
        <f t="shared" si="609"/>
        <v>0</v>
      </c>
      <c r="ES1014" s="197">
        <f t="shared" si="610"/>
        <v>0</v>
      </c>
      <c r="ET1014" s="19" t="str">
        <f t="shared" si="611"/>
        <v/>
      </c>
      <c r="EU1014" s="197">
        <f t="shared" si="612"/>
        <v>0</v>
      </c>
    </row>
    <row r="1015" spans="1:152" ht="15" customHeight="1" thickBot="1">
      <c r="A1015" s="41"/>
      <c r="B1015" s="30"/>
      <c r="C1015" s="64" t="s">
        <v>181</v>
      </c>
      <c r="D1015" s="354" t="str">
        <f t="shared" si="514"/>
        <v/>
      </c>
      <c r="E1015" s="355"/>
      <c r="F1015" s="355"/>
      <c r="G1015" s="355"/>
      <c r="H1015" s="355"/>
      <c r="I1015" s="355"/>
      <c r="J1015" s="355"/>
      <c r="K1015" s="355"/>
      <c r="L1015" s="356"/>
      <c r="M1015" s="2" t="str">
        <f t="shared" si="515"/>
        <v/>
      </c>
      <c r="N1015" s="2" t="str">
        <f t="shared" si="516"/>
        <v/>
      </c>
      <c r="O1015" s="2" t="str">
        <f t="shared" si="517"/>
        <v/>
      </c>
      <c r="P1015" s="2"/>
      <c r="Q1015" s="2"/>
      <c r="R1015" s="2"/>
      <c r="S1015" s="2"/>
      <c r="T1015" s="2"/>
      <c r="U1015" s="2"/>
      <c r="V1015" s="2"/>
      <c r="W1015" s="2"/>
      <c r="X1015" s="2"/>
      <c r="Y1015" s="2"/>
      <c r="Z1015" s="2"/>
      <c r="AA1015" s="2"/>
      <c r="AB1015" s="2"/>
      <c r="AC1015" s="2"/>
      <c r="AD1015" s="2"/>
      <c r="AG1015" s="197">
        <f t="shared" si="518"/>
        <v>54</v>
      </c>
      <c r="AH1015" s="210">
        <f t="shared" si="519"/>
        <v>0</v>
      </c>
      <c r="AJ1015" s="188">
        <f t="shared" si="520"/>
        <v>0</v>
      </c>
      <c r="AK1015" s="189">
        <f t="shared" si="521"/>
        <v>0</v>
      </c>
      <c r="AL1015" s="189">
        <f t="shared" si="522"/>
        <v>0</v>
      </c>
      <c r="AM1015" s="190">
        <f t="shared" si="523"/>
        <v>0</v>
      </c>
      <c r="AN1015" s="210"/>
      <c r="AO1015" s="188">
        <f t="shared" si="524"/>
        <v>0</v>
      </c>
      <c r="AP1015" s="189">
        <f t="shared" si="525"/>
        <v>0</v>
      </c>
      <c r="AQ1015" s="189">
        <f t="shared" si="526"/>
        <v>0</v>
      </c>
      <c r="AR1015" s="190">
        <f t="shared" si="527"/>
        <v>0</v>
      </c>
      <c r="AT1015" s="188">
        <f t="shared" si="528"/>
        <v>0</v>
      </c>
      <c r="AU1015" s="189">
        <f t="shared" si="529"/>
        <v>0</v>
      </c>
      <c r="AV1015" s="189">
        <f t="shared" si="530"/>
        <v>0</v>
      </c>
      <c r="AW1015" s="190">
        <f t="shared" si="531"/>
        <v>0</v>
      </c>
      <c r="AY1015" s="188">
        <f t="shared" si="532"/>
        <v>0</v>
      </c>
      <c r="AZ1015" s="189">
        <f t="shared" si="533"/>
        <v>0</v>
      </c>
      <c r="BA1015" s="189">
        <f t="shared" si="534"/>
        <v>0</v>
      </c>
      <c r="BB1015" s="190">
        <f t="shared" si="535"/>
        <v>0</v>
      </c>
      <c r="BD1015" s="188">
        <f t="shared" si="536"/>
        <v>0</v>
      </c>
      <c r="BE1015" s="189">
        <f t="shared" si="537"/>
        <v>0</v>
      </c>
      <c r="BF1015" s="189">
        <f t="shared" si="538"/>
        <v>0</v>
      </c>
      <c r="BG1015" s="190">
        <f t="shared" si="539"/>
        <v>0</v>
      </c>
      <c r="BH1015" s="210"/>
      <c r="BI1015" s="188">
        <f t="shared" si="540"/>
        <v>0</v>
      </c>
      <c r="BJ1015" s="189">
        <f t="shared" si="541"/>
        <v>0</v>
      </c>
      <c r="BK1015" s="189">
        <f t="shared" si="542"/>
        <v>0</v>
      </c>
      <c r="BL1015" s="190">
        <f t="shared" si="543"/>
        <v>0</v>
      </c>
      <c r="BM1015" s="210"/>
      <c r="BN1015" s="188">
        <f t="shared" si="544"/>
        <v>0</v>
      </c>
      <c r="BO1015" s="189">
        <f t="shared" si="545"/>
        <v>0</v>
      </c>
      <c r="BP1015" s="189">
        <f t="shared" si="546"/>
        <v>0</v>
      </c>
      <c r="BQ1015" s="190">
        <f t="shared" si="547"/>
        <v>0</v>
      </c>
      <c r="BR1015" s="210"/>
      <c r="BS1015" s="188">
        <f t="shared" si="548"/>
        <v>0</v>
      </c>
      <c r="BT1015" s="189">
        <f t="shared" si="549"/>
        <v>0</v>
      </c>
      <c r="BU1015" s="189">
        <f t="shared" si="550"/>
        <v>0</v>
      </c>
      <c r="BV1015" s="190">
        <f t="shared" si="551"/>
        <v>0</v>
      </c>
      <c r="BW1015" s="210"/>
      <c r="BX1015" s="188">
        <f t="shared" si="552"/>
        <v>0</v>
      </c>
      <c r="BY1015" s="189">
        <f t="shared" si="553"/>
        <v>0</v>
      </c>
      <c r="BZ1015" s="189">
        <f t="shared" si="554"/>
        <v>0</v>
      </c>
      <c r="CA1015" s="190">
        <f t="shared" si="555"/>
        <v>0</v>
      </c>
      <c r="CB1015" s="210"/>
      <c r="CC1015" s="188">
        <f t="shared" si="556"/>
        <v>0</v>
      </c>
      <c r="CD1015" s="189">
        <f t="shared" si="557"/>
        <v>0</v>
      </c>
      <c r="CE1015" s="189">
        <f t="shared" si="558"/>
        <v>0</v>
      </c>
      <c r="CF1015" s="190">
        <f t="shared" si="559"/>
        <v>0</v>
      </c>
      <c r="CG1015" s="210"/>
      <c r="CH1015" s="188">
        <f t="shared" si="560"/>
        <v>0</v>
      </c>
      <c r="CI1015" s="189">
        <f t="shared" si="561"/>
        <v>0</v>
      </c>
      <c r="CJ1015" s="189">
        <f t="shared" si="562"/>
        <v>0</v>
      </c>
      <c r="CK1015" s="190">
        <f t="shared" si="563"/>
        <v>0</v>
      </c>
      <c r="CL1015" s="210"/>
      <c r="CM1015" s="188">
        <f t="shared" si="564"/>
        <v>0</v>
      </c>
      <c r="CN1015" s="189">
        <f t="shared" si="565"/>
        <v>0</v>
      </c>
      <c r="CO1015" s="189">
        <f t="shared" si="566"/>
        <v>0</v>
      </c>
      <c r="CP1015" s="190">
        <f t="shared" si="567"/>
        <v>0</v>
      </c>
      <c r="CQ1015" s="210"/>
      <c r="CR1015" s="188">
        <f t="shared" si="568"/>
        <v>0</v>
      </c>
      <c r="CS1015" s="189">
        <f t="shared" si="569"/>
        <v>0</v>
      </c>
      <c r="CT1015" s="189">
        <f t="shared" si="570"/>
        <v>0</v>
      </c>
      <c r="CU1015" s="190">
        <f t="shared" si="571"/>
        <v>0</v>
      </c>
      <c r="CV1015" s="210"/>
      <c r="CW1015" s="188">
        <f t="shared" si="572"/>
        <v>0</v>
      </c>
      <c r="CX1015" s="189">
        <f t="shared" si="573"/>
        <v>0</v>
      </c>
      <c r="CY1015" s="189">
        <f t="shared" si="574"/>
        <v>0</v>
      </c>
      <c r="CZ1015" s="190">
        <f t="shared" si="575"/>
        <v>0</v>
      </c>
      <c r="DA1015" s="210"/>
      <c r="DB1015" s="188">
        <f t="shared" si="576"/>
        <v>0</v>
      </c>
      <c r="DC1015" s="189">
        <f t="shared" si="577"/>
        <v>0</v>
      </c>
      <c r="DD1015" s="189">
        <f t="shared" si="578"/>
        <v>0</v>
      </c>
      <c r="DE1015" s="190">
        <f t="shared" si="579"/>
        <v>0</v>
      </c>
      <c r="DF1015" s="210"/>
      <c r="DG1015" s="188">
        <f t="shared" si="580"/>
        <v>0</v>
      </c>
      <c r="DH1015" s="189">
        <f t="shared" si="581"/>
        <v>0</v>
      </c>
      <c r="DI1015" s="189">
        <f t="shared" si="582"/>
        <v>0</v>
      </c>
      <c r="DJ1015" s="190">
        <f t="shared" si="583"/>
        <v>0</v>
      </c>
      <c r="DK1015" s="210"/>
      <c r="DL1015" s="188">
        <f t="shared" si="584"/>
        <v>0</v>
      </c>
      <c r="DM1015" s="189">
        <f t="shared" si="585"/>
        <v>0</v>
      </c>
      <c r="DN1015" s="189">
        <f t="shared" si="586"/>
        <v>0</v>
      </c>
      <c r="DO1015" s="190">
        <f t="shared" si="587"/>
        <v>0</v>
      </c>
      <c r="DP1015" s="210"/>
      <c r="DQ1015" s="188">
        <f t="shared" si="588"/>
        <v>0</v>
      </c>
      <c r="DR1015" s="189">
        <f t="shared" si="589"/>
        <v>0</v>
      </c>
      <c r="DS1015" s="189">
        <f t="shared" si="590"/>
        <v>0</v>
      </c>
      <c r="DT1015" s="190">
        <f t="shared" si="591"/>
        <v>0</v>
      </c>
      <c r="DU1015" s="210"/>
      <c r="DV1015" s="192">
        <f t="shared" si="592"/>
        <v>0</v>
      </c>
      <c r="DW1015" s="215">
        <f t="shared" si="593"/>
        <v>0</v>
      </c>
      <c r="DX1015" s="216">
        <f t="shared" si="594"/>
        <v>0</v>
      </c>
      <c r="DY1015" s="217">
        <f t="shared" si="595"/>
        <v>0</v>
      </c>
      <c r="EA1015" s="192">
        <f t="shared" si="596"/>
        <v>0</v>
      </c>
      <c r="EB1015" s="215">
        <f t="shared" si="597"/>
        <v>0</v>
      </c>
      <c r="EC1015" s="216">
        <f t="shared" si="598"/>
        <v>0</v>
      </c>
      <c r="ED1015" s="217">
        <f t="shared" si="599"/>
        <v>0</v>
      </c>
      <c r="EF1015" s="192">
        <f t="shared" si="600"/>
        <v>0</v>
      </c>
      <c r="EG1015" s="215">
        <f t="shared" si="601"/>
        <v>0</v>
      </c>
      <c r="EH1015" s="216">
        <f t="shared" si="602"/>
        <v>0</v>
      </c>
      <c r="EI1015" s="217">
        <f t="shared" si="603"/>
        <v>0</v>
      </c>
      <c r="EK1015" s="197">
        <f t="shared" si="604"/>
        <v>0</v>
      </c>
      <c r="EL1015" s="19" t="str">
        <f t="shared" si="605"/>
        <v/>
      </c>
      <c r="EM1015" s="197">
        <f t="shared" si="606"/>
        <v>0</v>
      </c>
      <c r="EN1015"/>
      <c r="EO1015" s="197">
        <f t="shared" si="607"/>
        <v>0</v>
      </c>
      <c r="EP1015" s="19" t="str">
        <f t="shared" si="608"/>
        <v/>
      </c>
      <c r="EQ1015" s="197">
        <f t="shared" si="609"/>
        <v>0</v>
      </c>
      <c r="ES1015" s="197">
        <f t="shared" si="610"/>
        <v>0</v>
      </c>
      <c r="ET1015" s="19" t="str">
        <f t="shared" si="611"/>
        <v/>
      </c>
      <c r="EU1015" s="197">
        <f t="shared" si="612"/>
        <v>0</v>
      </c>
    </row>
    <row r="1016" spans="1:152" ht="15" customHeight="1" thickBot="1">
      <c r="A1016" s="41"/>
      <c r="B1016" s="30"/>
      <c r="C1016" s="64" t="s">
        <v>182</v>
      </c>
      <c r="D1016" s="354" t="str">
        <f t="shared" si="514"/>
        <v/>
      </c>
      <c r="E1016" s="355"/>
      <c r="F1016" s="355"/>
      <c r="G1016" s="355"/>
      <c r="H1016" s="355"/>
      <c r="I1016" s="355"/>
      <c r="J1016" s="355"/>
      <c r="K1016" s="355"/>
      <c r="L1016" s="356"/>
      <c r="M1016" s="2" t="str">
        <f t="shared" si="515"/>
        <v/>
      </c>
      <c r="N1016" s="2" t="str">
        <f t="shared" si="516"/>
        <v/>
      </c>
      <c r="O1016" s="2" t="str">
        <f t="shared" si="517"/>
        <v/>
      </c>
      <c r="P1016" s="2"/>
      <c r="Q1016" s="2"/>
      <c r="R1016" s="2"/>
      <c r="S1016" s="2"/>
      <c r="T1016" s="2"/>
      <c r="U1016" s="2"/>
      <c r="V1016" s="2"/>
      <c r="W1016" s="2"/>
      <c r="X1016" s="2"/>
      <c r="Y1016" s="2"/>
      <c r="Z1016" s="2"/>
      <c r="AA1016" s="2"/>
      <c r="AB1016" s="2"/>
      <c r="AC1016" s="2"/>
      <c r="AD1016" s="2"/>
      <c r="AG1016" s="197">
        <f t="shared" si="518"/>
        <v>54</v>
      </c>
      <c r="AH1016" s="210">
        <f t="shared" si="519"/>
        <v>0</v>
      </c>
      <c r="AJ1016" s="188">
        <f t="shared" si="520"/>
        <v>0</v>
      </c>
      <c r="AK1016" s="189">
        <f t="shared" si="521"/>
        <v>0</v>
      </c>
      <c r="AL1016" s="189">
        <f t="shared" si="522"/>
        <v>0</v>
      </c>
      <c r="AM1016" s="190">
        <f t="shared" si="523"/>
        <v>0</v>
      </c>
      <c r="AN1016" s="210"/>
      <c r="AO1016" s="188">
        <f t="shared" si="524"/>
        <v>0</v>
      </c>
      <c r="AP1016" s="189">
        <f t="shared" si="525"/>
        <v>0</v>
      </c>
      <c r="AQ1016" s="189">
        <f t="shared" si="526"/>
        <v>0</v>
      </c>
      <c r="AR1016" s="190">
        <f t="shared" si="527"/>
        <v>0</v>
      </c>
      <c r="AT1016" s="188">
        <f t="shared" si="528"/>
        <v>0</v>
      </c>
      <c r="AU1016" s="189">
        <f t="shared" si="529"/>
        <v>0</v>
      </c>
      <c r="AV1016" s="189">
        <f t="shared" si="530"/>
        <v>0</v>
      </c>
      <c r="AW1016" s="190">
        <f t="shared" si="531"/>
        <v>0</v>
      </c>
      <c r="AY1016" s="188">
        <f t="shared" si="532"/>
        <v>0</v>
      </c>
      <c r="AZ1016" s="189">
        <f t="shared" si="533"/>
        <v>0</v>
      </c>
      <c r="BA1016" s="189">
        <f t="shared" si="534"/>
        <v>0</v>
      </c>
      <c r="BB1016" s="190">
        <f t="shared" si="535"/>
        <v>0</v>
      </c>
      <c r="BD1016" s="188">
        <f t="shared" si="536"/>
        <v>0</v>
      </c>
      <c r="BE1016" s="189">
        <f t="shared" si="537"/>
        <v>0</v>
      </c>
      <c r="BF1016" s="189">
        <f t="shared" si="538"/>
        <v>0</v>
      </c>
      <c r="BG1016" s="190">
        <f t="shared" si="539"/>
        <v>0</v>
      </c>
      <c r="BH1016" s="210"/>
      <c r="BI1016" s="188">
        <f t="shared" si="540"/>
        <v>0</v>
      </c>
      <c r="BJ1016" s="189">
        <f t="shared" si="541"/>
        <v>0</v>
      </c>
      <c r="BK1016" s="189">
        <f t="shared" si="542"/>
        <v>0</v>
      </c>
      <c r="BL1016" s="190">
        <f t="shared" si="543"/>
        <v>0</v>
      </c>
      <c r="BM1016" s="210"/>
      <c r="BN1016" s="188">
        <f t="shared" si="544"/>
        <v>0</v>
      </c>
      <c r="BO1016" s="189">
        <f t="shared" si="545"/>
        <v>0</v>
      </c>
      <c r="BP1016" s="189">
        <f t="shared" si="546"/>
        <v>0</v>
      </c>
      <c r="BQ1016" s="190">
        <f t="shared" si="547"/>
        <v>0</v>
      </c>
      <c r="BR1016" s="210"/>
      <c r="BS1016" s="188">
        <f t="shared" si="548"/>
        <v>0</v>
      </c>
      <c r="BT1016" s="189">
        <f t="shared" si="549"/>
        <v>0</v>
      </c>
      <c r="BU1016" s="189">
        <f t="shared" si="550"/>
        <v>0</v>
      </c>
      <c r="BV1016" s="190">
        <f t="shared" si="551"/>
        <v>0</v>
      </c>
      <c r="BW1016" s="210"/>
      <c r="BX1016" s="188">
        <f t="shared" si="552"/>
        <v>0</v>
      </c>
      <c r="BY1016" s="189">
        <f t="shared" si="553"/>
        <v>0</v>
      </c>
      <c r="BZ1016" s="189">
        <f t="shared" si="554"/>
        <v>0</v>
      </c>
      <c r="CA1016" s="190">
        <f t="shared" si="555"/>
        <v>0</v>
      </c>
      <c r="CB1016" s="210"/>
      <c r="CC1016" s="188">
        <f t="shared" si="556"/>
        <v>0</v>
      </c>
      <c r="CD1016" s="189">
        <f t="shared" si="557"/>
        <v>0</v>
      </c>
      <c r="CE1016" s="189">
        <f t="shared" si="558"/>
        <v>0</v>
      </c>
      <c r="CF1016" s="190">
        <f t="shared" si="559"/>
        <v>0</v>
      </c>
      <c r="CG1016" s="210"/>
      <c r="CH1016" s="188">
        <f t="shared" si="560"/>
        <v>0</v>
      </c>
      <c r="CI1016" s="189">
        <f t="shared" si="561"/>
        <v>0</v>
      </c>
      <c r="CJ1016" s="189">
        <f t="shared" si="562"/>
        <v>0</v>
      </c>
      <c r="CK1016" s="190">
        <f t="shared" si="563"/>
        <v>0</v>
      </c>
      <c r="CL1016" s="210"/>
      <c r="CM1016" s="188">
        <f t="shared" si="564"/>
        <v>0</v>
      </c>
      <c r="CN1016" s="189">
        <f t="shared" si="565"/>
        <v>0</v>
      </c>
      <c r="CO1016" s="189">
        <f t="shared" si="566"/>
        <v>0</v>
      </c>
      <c r="CP1016" s="190">
        <f t="shared" si="567"/>
        <v>0</v>
      </c>
      <c r="CQ1016" s="210"/>
      <c r="CR1016" s="188">
        <f t="shared" si="568"/>
        <v>0</v>
      </c>
      <c r="CS1016" s="189">
        <f t="shared" si="569"/>
        <v>0</v>
      </c>
      <c r="CT1016" s="189">
        <f t="shared" si="570"/>
        <v>0</v>
      </c>
      <c r="CU1016" s="190">
        <f t="shared" si="571"/>
        <v>0</v>
      </c>
      <c r="CV1016" s="210"/>
      <c r="CW1016" s="188">
        <f t="shared" si="572"/>
        <v>0</v>
      </c>
      <c r="CX1016" s="189">
        <f t="shared" si="573"/>
        <v>0</v>
      </c>
      <c r="CY1016" s="189">
        <f t="shared" si="574"/>
        <v>0</v>
      </c>
      <c r="CZ1016" s="190">
        <f t="shared" si="575"/>
        <v>0</v>
      </c>
      <c r="DA1016" s="210"/>
      <c r="DB1016" s="188">
        <f t="shared" si="576"/>
        <v>0</v>
      </c>
      <c r="DC1016" s="189">
        <f t="shared" si="577"/>
        <v>0</v>
      </c>
      <c r="DD1016" s="189">
        <f t="shared" si="578"/>
        <v>0</v>
      </c>
      <c r="DE1016" s="190">
        <f t="shared" si="579"/>
        <v>0</v>
      </c>
      <c r="DF1016" s="210"/>
      <c r="DG1016" s="188">
        <f t="shared" si="580"/>
        <v>0</v>
      </c>
      <c r="DH1016" s="189">
        <f t="shared" si="581"/>
        <v>0</v>
      </c>
      <c r="DI1016" s="189">
        <f t="shared" si="582"/>
        <v>0</v>
      </c>
      <c r="DJ1016" s="190">
        <f t="shared" si="583"/>
        <v>0</v>
      </c>
      <c r="DK1016" s="210"/>
      <c r="DL1016" s="188">
        <f t="shared" si="584"/>
        <v>0</v>
      </c>
      <c r="DM1016" s="189">
        <f t="shared" si="585"/>
        <v>0</v>
      </c>
      <c r="DN1016" s="189">
        <f t="shared" si="586"/>
        <v>0</v>
      </c>
      <c r="DO1016" s="190">
        <f t="shared" si="587"/>
        <v>0</v>
      </c>
      <c r="DP1016" s="210"/>
      <c r="DQ1016" s="188">
        <f t="shared" si="588"/>
        <v>0</v>
      </c>
      <c r="DR1016" s="189">
        <f t="shared" si="589"/>
        <v>0</v>
      </c>
      <c r="DS1016" s="189">
        <f t="shared" si="590"/>
        <v>0</v>
      </c>
      <c r="DT1016" s="190">
        <f t="shared" si="591"/>
        <v>0</v>
      </c>
      <c r="DU1016" s="210"/>
      <c r="DV1016" s="192">
        <f t="shared" si="592"/>
        <v>0</v>
      </c>
      <c r="DW1016" s="215">
        <f t="shared" si="593"/>
        <v>0</v>
      </c>
      <c r="DX1016" s="216">
        <f t="shared" si="594"/>
        <v>0</v>
      </c>
      <c r="DY1016" s="217">
        <f t="shared" si="595"/>
        <v>0</v>
      </c>
      <c r="EA1016" s="192">
        <f t="shared" si="596"/>
        <v>0</v>
      </c>
      <c r="EB1016" s="215">
        <f t="shared" si="597"/>
        <v>0</v>
      </c>
      <c r="EC1016" s="216">
        <f t="shared" si="598"/>
        <v>0</v>
      </c>
      <c r="ED1016" s="217">
        <f t="shared" si="599"/>
        <v>0</v>
      </c>
      <c r="EF1016" s="192">
        <f t="shared" si="600"/>
        <v>0</v>
      </c>
      <c r="EG1016" s="215">
        <f t="shared" si="601"/>
        <v>0</v>
      </c>
      <c r="EH1016" s="216">
        <f t="shared" si="602"/>
        <v>0</v>
      </c>
      <c r="EI1016" s="217">
        <f t="shared" si="603"/>
        <v>0</v>
      </c>
      <c r="EK1016" s="197">
        <f t="shared" si="604"/>
        <v>0</v>
      </c>
      <c r="EL1016" s="19" t="str">
        <f t="shared" si="605"/>
        <v/>
      </c>
      <c r="EM1016" s="197">
        <f t="shared" si="606"/>
        <v>0</v>
      </c>
      <c r="EN1016"/>
      <c r="EO1016" s="197">
        <f t="shared" si="607"/>
        <v>0</v>
      </c>
      <c r="EP1016" s="19" t="str">
        <f t="shared" si="608"/>
        <v/>
      </c>
      <c r="EQ1016" s="197">
        <f t="shared" si="609"/>
        <v>0</v>
      </c>
      <c r="ES1016" s="197">
        <f t="shared" si="610"/>
        <v>0</v>
      </c>
      <c r="ET1016" s="19" t="str">
        <f t="shared" si="611"/>
        <v/>
      </c>
      <c r="EU1016" s="197">
        <f t="shared" si="612"/>
        <v>0</v>
      </c>
    </row>
    <row r="1017" spans="1:152" ht="15" customHeight="1" thickBot="1">
      <c r="A1017" s="41"/>
      <c r="B1017" s="30"/>
      <c r="C1017" s="64" t="s">
        <v>183</v>
      </c>
      <c r="D1017" s="354" t="str">
        <f t="shared" si="514"/>
        <v/>
      </c>
      <c r="E1017" s="355"/>
      <c r="F1017" s="355"/>
      <c r="G1017" s="355"/>
      <c r="H1017" s="355"/>
      <c r="I1017" s="355"/>
      <c r="J1017" s="355"/>
      <c r="K1017" s="355"/>
      <c r="L1017" s="356"/>
      <c r="M1017" s="2" t="str">
        <f t="shared" si="515"/>
        <v/>
      </c>
      <c r="N1017" s="2" t="str">
        <f t="shared" si="516"/>
        <v/>
      </c>
      <c r="O1017" s="2" t="str">
        <f t="shared" si="517"/>
        <v/>
      </c>
      <c r="P1017" s="2"/>
      <c r="Q1017" s="2"/>
      <c r="R1017" s="2"/>
      <c r="S1017" s="2"/>
      <c r="T1017" s="2"/>
      <c r="U1017" s="2"/>
      <c r="V1017" s="2"/>
      <c r="W1017" s="2"/>
      <c r="X1017" s="2"/>
      <c r="Y1017" s="2"/>
      <c r="Z1017" s="2"/>
      <c r="AA1017" s="2"/>
      <c r="AB1017" s="2"/>
      <c r="AC1017" s="2"/>
      <c r="AD1017" s="2"/>
      <c r="AG1017" s="197">
        <f t="shared" si="518"/>
        <v>54</v>
      </c>
      <c r="AH1017" s="210">
        <f t="shared" si="519"/>
        <v>0</v>
      </c>
      <c r="AJ1017" s="188">
        <f t="shared" si="520"/>
        <v>0</v>
      </c>
      <c r="AK1017" s="189">
        <f t="shared" si="521"/>
        <v>0</v>
      </c>
      <c r="AL1017" s="189">
        <f t="shared" si="522"/>
        <v>0</v>
      </c>
      <c r="AM1017" s="190">
        <f t="shared" si="523"/>
        <v>0</v>
      </c>
      <c r="AN1017" s="210"/>
      <c r="AO1017" s="188">
        <f t="shared" si="524"/>
        <v>0</v>
      </c>
      <c r="AP1017" s="189">
        <f t="shared" si="525"/>
        <v>0</v>
      </c>
      <c r="AQ1017" s="189">
        <f t="shared" si="526"/>
        <v>0</v>
      </c>
      <c r="AR1017" s="190">
        <f t="shared" si="527"/>
        <v>0</v>
      </c>
      <c r="AT1017" s="188">
        <f t="shared" si="528"/>
        <v>0</v>
      </c>
      <c r="AU1017" s="189">
        <f t="shared" si="529"/>
        <v>0</v>
      </c>
      <c r="AV1017" s="189">
        <f t="shared" si="530"/>
        <v>0</v>
      </c>
      <c r="AW1017" s="190">
        <f t="shared" si="531"/>
        <v>0</v>
      </c>
      <c r="AY1017" s="188">
        <f t="shared" si="532"/>
        <v>0</v>
      </c>
      <c r="AZ1017" s="189">
        <f t="shared" si="533"/>
        <v>0</v>
      </c>
      <c r="BA1017" s="189">
        <f t="shared" si="534"/>
        <v>0</v>
      </c>
      <c r="BB1017" s="190">
        <f t="shared" si="535"/>
        <v>0</v>
      </c>
      <c r="BD1017" s="188">
        <f t="shared" si="536"/>
        <v>0</v>
      </c>
      <c r="BE1017" s="189">
        <f t="shared" si="537"/>
        <v>0</v>
      </c>
      <c r="BF1017" s="189">
        <f t="shared" si="538"/>
        <v>0</v>
      </c>
      <c r="BG1017" s="190">
        <f t="shared" si="539"/>
        <v>0</v>
      </c>
      <c r="BH1017" s="210"/>
      <c r="BI1017" s="188">
        <f t="shared" si="540"/>
        <v>0</v>
      </c>
      <c r="BJ1017" s="189">
        <f t="shared" si="541"/>
        <v>0</v>
      </c>
      <c r="BK1017" s="189">
        <f t="shared" si="542"/>
        <v>0</v>
      </c>
      <c r="BL1017" s="190">
        <f t="shared" si="543"/>
        <v>0</v>
      </c>
      <c r="BM1017" s="210"/>
      <c r="BN1017" s="188">
        <f t="shared" si="544"/>
        <v>0</v>
      </c>
      <c r="BO1017" s="189">
        <f t="shared" si="545"/>
        <v>0</v>
      </c>
      <c r="BP1017" s="189">
        <f t="shared" si="546"/>
        <v>0</v>
      </c>
      <c r="BQ1017" s="190">
        <f t="shared" si="547"/>
        <v>0</v>
      </c>
      <c r="BR1017" s="210"/>
      <c r="BS1017" s="188">
        <f t="shared" si="548"/>
        <v>0</v>
      </c>
      <c r="BT1017" s="189">
        <f t="shared" si="549"/>
        <v>0</v>
      </c>
      <c r="BU1017" s="189">
        <f t="shared" si="550"/>
        <v>0</v>
      </c>
      <c r="BV1017" s="190">
        <f t="shared" si="551"/>
        <v>0</v>
      </c>
      <c r="BW1017" s="210"/>
      <c r="BX1017" s="188">
        <f t="shared" si="552"/>
        <v>0</v>
      </c>
      <c r="BY1017" s="189">
        <f t="shared" si="553"/>
        <v>0</v>
      </c>
      <c r="BZ1017" s="189">
        <f t="shared" si="554"/>
        <v>0</v>
      </c>
      <c r="CA1017" s="190">
        <f t="shared" si="555"/>
        <v>0</v>
      </c>
      <c r="CB1017" s="210"/>
      <c r="CC1017" s="188">
        <f t="shared" si="556"/>
        <v>0</v>
      </c>
      <c r="CD1017" s="189">
        <f t="shared" si="557"/>
        <v>0</v>
      </c>
      <c r="CE1017" s="189">
        <f t="shared" si="558"/>
        <v>0</v>
      </c>
      <c r="CF1017" s="190">
        <f t="shared" si="559"/>
        <v>0</v>
      </c>
      <c r="CG1017" s="210"/>
      <c r="CH1017" s="188">
        <f t="shared" si="560"/>
        <v>0</v>
      </c>
      <c r="CI1017" s="189">
        <f t="shared" si="561"/>
        <v>0</v>
      </c>
      <c r="CJ1017" s="189">
        <f t="shared" si="562"/>
        <v>0</v>
      </c>
      <c r="CK1017" s="190">
        <f t="shared" si="563"/>
        <v>0</v>
      </c>
      <c r="CL1017" s="210"/>
      <c r="CM1017" s="188">
        <f t="shared" si="564"/>
        <v>0</v>
      </c>
      <c r="CN1017" s="189">
        <f t="shared" si="565"/>
        <v>0</v>
      </c>
      <c r="CO1017" s="189">
        <f t="shared" si="566"/>
        <v>0</v>
      </c>
      <c r="CP1017" s="190">
        <f t="shared" si="567"/>
        <v>0</v>
      </c>
      <c r="CQ1017" s="210"/>
      <c r="CR1017" s="188">
        <f t="shared" si="568"/>
        <v>0</v>
      </c>
      <c r="CS1017" s="189">
        <f t="shared" si="569"/>
        <v>0</v>
      </c>
      <c r="CT1017" s="189">
        <f t="shared" si="570"/>
        <v>0</v>
      </c>
      <c r="CU1017" s="190">
        <f t="shared" si="571"/>
        <v>0</v>
      </c>
      <c r="CV1017" s="210"/>
      <c r="CW1017" s="188">
        <f t="shared" si="572"/>
        <v>0</v>
      </c>
      <c r="CX1017" s="189">
        <f t="shared" si="573"/>
        <v>0</v>
      </c>
      <c r="CY1017" s="189">
        <f t="shared" si="574"/>
        <v>0</v>
      </c>
      <c r="CZ1017" s="190">
        <f t="shared" si="575"/>
        <v>0</v>
      </c>
      <c r="DA1017" s="210"/>
      <c r="DB1017" s="188">
        <f t="shared" si="576"/>
        <v>0</v>
      </c>
      <c r="DC1017" s="189">
        <f t="shared" si="577"/>
        <v>0</v>
      </c>
      <c r="DD1017" s="189">
        <f t="shared" si="578"/>
        <v>0</v>
      </c>
      <c r="DE1017" s="190">
        <f t="shared" si="579"/>
        <v>0</v>
      </c>
      <c r="DF1017" s="210"/>
      <c r="DG1017" s="188">
        <f t="shared" si="580"/>
        <v>0</v>
      </c>
      <c r="DH1017" s="189">
        <f t="shared" si="581"/>
        <v>0</v>
      </c>
      <c r="DI1017" s="189">
        <f t="shared" si="582"/>
        <v>0</v>
      </c>
      <c r="DJ1017" s="190">
        <f t="shared" si="583"/>
        <v>0</v>
      </c>
      <c r="DK1017" s="210"/>
      <c r="DL1017" s="188">
        <f t="shared" si="584"/>
        <v>0</v>
      </c>
      <c r="DM1017" s="189">
        <f t="shared" si="585"/>
        <v>0</v>
      </c>
      <c r="DN1017" s="189">
        <f t="shared" si="586"/>
        <v>0</v>
      </c>
      <c r="DO1017" s="190">
        <f t="shared" si="587"/>
        <v>0</v>
      </c>
      <c r="DP1017" s="210"/>
      <c r="DQ1017" s="188">
        <f t="shared" si="588"/>
        <v>0</v>
      </c>
      <c r="DR1017" s="189">
        <f t="shared" si="589"/>
        <v>0</v>
      </c>
      <c r="DS1017" s="189">
        <f t="shared" si="590"/>
        <v>0</v>
      </c>
      <c r="DT1017" s="190">
        <f t="shared" si="591"/>
        <v>0</v>
      </c>
      <c r="DU1017" s="210"/>
      <c r="DV1017" s="192">
        <f t="shared" si="592"/>
        <v>0</v>
      </c>
      <c r="DW1017" s="215">
        <f t="shared" si="593"/>
        <v>0</v>
      </c>
      <c r="DX1017" s="216">
        <f t="shared" si="594"/>
        <v>0</v>
      </c>
      <c r="DY1017" s="217">
        <f t="shared" si="595"/>
        <v>0</v>
      </c>
      <c r="EA1017" s="192">
        <f t="shared" si="596"/>
        <v>0</v>
      </c>
      <c r="EB1017" s="215">
        <f t="shared" si="597"/>
        <v>0</v>
      </c>
      <c r="EC1017" s="216">
        <f t="shared" si="598"/>
        <v>0</v>
      </c>
      <c r="ED1017" s="217">
        <f t="shared" si="599"/>
        <v>0</v>
      </c>
      <c r="EF1017" s="192">
        <f t="shared" si="600"/>
        <v>0</v>
      </c>
      <c r="EG1017" s="215">
        <f t="shared" si="601"/>
        <v>0</v>
      </c>
      <c r="EH1017" s="216">
        <f t="shared" si="602"/>
        <v>0</v>
      </c>
      <c r="EI1017" s="217">
        <f t="shared" si="603"/>
        <v>0</v>
      </c>
      <c r="EK1017" s="197">
        <f t="shared" si="604"/>
        <v>0</v>
      </c>
      <c r="EL1017" s="19" t="str">
        <f t="shared" si="605"/>
        <v/>
      </c>
      <c r="EM1017" s="197">
        <f t="shared" si="606"/>
        <v>0</v>
      </c>
      <c r="EN1017"/>
      <c r="EO1017" s="197">
        <f t="shared" si="607"/>
        <v>0</v>
      </c>
      <c r="EP1017" s="19" t="str">
        <f t="shared" si="608"/>
        <v/>
      </c>
      <c r="EQ1017" s="197">
        <f t="shared" si="609"/>
        <v>0</v>
      </c>
      <c r="ES1017" s="197">
        <f t="shared" si="610"/>
        <v>0</v>
      </c>
      <c r="ET1017" s="19" t="str">
        <f t="shared" si="611"/>
        <v/>
      </c>
      <c r="EU1017" s="197">
        <f t="shared" si="612"/>
        <v>0</v>
      </c>
    </row>
    <row r="1018" spans="1:152" ht="15" customHeight="1" thickBot="1">
      <c r="A1018" s="41"/>
      <c r="B1018" s="30"/>
      <c r="C1018" s="64" t="s">
        <v>184</v>
      </c>
      <c r="D1018" s="354" t="str">
        <f t="shared" si="514"/>
        <v/>
      </c>
      <c r="E1018" s="355"/>
      <c r="F1018" s="355"/>
      <c r="G1018" s="355"/>
      <c r="H1018" s="355"/>
      <c r="I1018" s="355"/>
      <c r="J1018" s="355"/>
      <c r="K1018" s="355"/>
      <c r="L1018" s="356"/>
      <c r="M1018" s="2" t="str">
        <f t="shared" si="515"/>
        <v/>
      </c>
      <c r="N1018" s="2" t="str">
        <f t="shared" si="516"/>
        <v/>
      </c>
      <c r="O1018" s="2" t="str">
        <f t="shared" si="517"/>
        <v/>
      </c>
      <c r="P1018" s="2"/>
      <c r="Q1018" s="2"/>
      <c r="R1018" s="2"/>
      <c r="S1018" s="2"/>
      <c r="T1018" s="2"/>
      <c r="U1018" s="2"/>
      <c r="V1018" s="2"/>
      <c r="W1018" s="2"/>
      <c r="X1018" s="2"/>
      <c r="Y1018" s="2"/>
      <c r="Z1018" s="2"/>
      <c r="AA1018" s="2"/>
      <c r="AB1018" s="2"/>
      <c r="AC1018" s="2"/>
      <c r="AD1018" s="2"/>
      <c r="AG1018" s="197">
        <f t="shared" si="518"/>
        <v>54</v>
      </c>
      <c r="AH1018" s="210">
        <f t="shared" si="519"/>
        <v>0</v>
      </c>
      <c r="AJ1018" s="188">
        <f t="shared" si="520"/>
        <v>0</v>
      </c>
      <c r="AK1018" s="189">
        <f t="shared" si="521"/>
        <v>0</v>
      </c>
      <c r="AL1018" s="189">
        <f t="shared" si="522"/>
        <v>0</v>
      </c>
      <c r="AM1018" s="190">
        <f t="shared" si="523"/>
        <v>0</v>
      </c>
      <c r="AN1018" s="210"/>
      <c r="AO1018" s="188">
        <f t="shared" si="524"/>
        <v>0</v>
      </c>
      <c r="AP1018" s="189">
        <f t="shared" si="525"/>
        <v>0</v>
      </c>
      <c r="AQ1018" s="189">
        <f t="shared" si="526"/>
        <v>0</v>
      </c>
      <c r="AR1018" s="190">
        <f t="shared" si="527"/>
        <v>0</v>
      </c>
      <c r="AT1018" s="188">
        <f t="shared" si="528"/>
        <v>0</v>
      </c>
      <c r="AU1018" s="189">
        <f t="shared" si="529"/>
        <v>0</v>
      </c>
      <c r="AV1018" s="189">
        <f t="shared" si="530"/>
        <v>0</v>
      </c>
      <c r="AW1018" s="190">
        <f t="shared" si="531"/>
        <v>0</v>
      </c>
      <c r="AY1018" s="188">
        <f t="shared" si="532"/>
        <v>0</v>
      </c>
      <c r="AZ1018" s="189">
        <f t="shared" si="533"/>
        <v>0</v>
      </c>
      <c r="BA1018" s="189">
        <f t="shared" si="534"/>
        <v>0</v>
      </c>
      <c r="BB1018" s="190">
        <f t="shared" si="535"/>
        <v>0</v>
      </c>
      <c r="BD1018" s="188">
        <f t="shared" si="536"/>
        <v>0</v>
      </c>
      <c r="BE1018" s="189">
        <f t="shared" si="537"/>
        <v>0</v>
      </c>
      <c r="BF1018" s="189">
        <f t="shared" si="538"/>
        <v>0</v>
      </c>
      <c r="BG1018" s="190">
        <f t="shared" si="539"/>
        <v>0</v>
      </c>
      <c r="BH1018" s="210"/>
      <c r="BI1018" s="188">
        <f t="shared" si="540"/>
        <v>0</v>
      </c>
      <c r="BJ1018" s="189">
        <f t="shared" si="541"/>
        <v>0</v>
      </c>
      <c r="BK1018" s="189">
        <f t="shared" si="542"/>
        <v>0</v>
      </c>
      <c r="BL1018" s="190">
        <f t="shared" si="543"/>
        <v>0</v>
      </c>
      <c r="BM1018" s="210"/>
      <c r="BN1018" s="188">
        <f t="shared" si="544"/>
        <v>0</v>
      </c>
      <c r="BO1018" s="189">
        <f t="shared" si="545"/>
        <v>0</v>
      </c>
      <c r="BP1018" s="189">
        <f t="shared" si="546"/>
        <v>0</v>
      </c>
      <c r="BQ1018" s="190">
        <f t="shared" si="547"/>
        <v>0</v>
      </c>
      <c r="BR1018" s="210"/>
      <c r="BS1018" s="188">
        <f t="shared" si="548"/>
        <v>0</v>
      </c>
      <c r="BT1018" s="189">
        <f t="shared" si="549"/>
        <v>0</v>
      </c>
      <c r="BU1018" s="189">
        <f t="shared" si="550"/>
        <v>0</v>
      </c>
      <c r="BV1018" s="190">
        <f t="shared" si="551"/>
        <v>0</v>
      </c>
      <c r="BW1018" s="210"/>
      <c r="BX1018" s="188">
        <f t="shared" si="552"/>
        <v>0</v>
      </c>
      <c r="BY1018" s="189">
        <f t="shared" si="553"/>
        <v>0</v>
      </c>
      <c r="BZ1018" s="189">
        <f t="shared" si="554"/>
        <v>0</v>
      </c>
      <c r="CA1018" s="190">
        <f t="shared" si="555"/>
        <v>0</v>
      </c>
      <c r="CB1018" s="210"/>
      <c r="CC1018" s="188">
        <f t="shared" si="556"/>
        <v>0</v>
      </c>
      <c r="CD1018" s="189">
        <f t="shared" si="557"/>
        <v>0</v>
      </c>
      <c r="CE1018" s="189">
        <f t="shared" si="558"/>
        <v>0</v>
      </c>
      <c r="CF1018" s="190">
        <f t="shared" si="559"/>
        <v>0</v>
      </c>
      <c r="CG1018" s="210"/>
      <c r="CH1018" s="188">
        <f t="shared" si="560"/>
        <v>0</v>
      </c>
      <c r="CI1018" s="189">
        <f t="shared" si="561"/>
        <v>0</v>
      </c>
      <c r="CJ1018" s="189">
        <f t="shared" si="562"/>
        <v>0</v>
      </c>
      <c r="CK1018" s="190">
        <f t="shared" si="563"/>
        <v>0</v>
      </c>
      <c r="CL1018" s="210"/>
      <c r="CM1018" s="188">
        <f t="shared" si="564"/>
        <v>0</v>
      </c>
      <c r="CN1018" s="189">
        <f t="shared" si="565"/>
        <v>0</v>
      </c>
      <c r="CO1018" s="189">
        <f t="shared" si="566"/>
        <v>0</v>
      </c>
      <c r="CP1018" s="190">
        <f t="shared" si="567"/>
        <v>0</v>
      </c>
      <c r="CQ1018" s="210"/>
      <c r="CR1018" s="188">
        <f t="shared" si="568"/>
        <v>0</v>
      </c>
      <c r="CS1018" s="189">
        <f t="shared" si="569"/>
        <v>0</v>
      </c>
      <c r="CT1018" s="189">
        <f t="shared" si="570"/>
        <v>0</v>
      </c>
      <c r="CU1018" s="190">
        <f t="shared" si="571"/>
        <v>0</v>
      </c>
      <c r="CV1018" s="210"/>
      <c r="CW1018" s="188">
        <f t="shared" si="572"/>
        <v>0</v>
      </c>
      <c r="CX1018" s="189">
        <f t="shared" si="573"/>
        <v>0</v>
      </c>
      <c r="CY1018" s="189">
        <f t="shared" si="574"/>
        <v>0</v>
      </c>
      <c r="CZ1018" s="190">
        <f t="shared" si="575"/>
        <v>0</v>
      </c>
      <c r="DA1018" s="210"/>
      <c r="DB1018" s="188">
        <f t="shared" si="576"/>
        <v>0</v>
      </c>
      <c r="DC1018" s="189">
        <f t="shared" si="577"/>
        <v>0</v>
      </c>
      <c r="DD1018" s="189">
        <f t="shared" si="578"/>
        <v>0</v>
      </c>
      <c r="DE1018" s="190">
        <f t="shared" si="579"/>
        <v>0</v>
      </c>
      <c r="DF1018" s="210"/>
      <c r="DG1018" s="188">
        <f t="shared" si="580"/>
        <v>0</v>
      </c>
      <c r="DH1018" s="189">
        <f t="shared" si="581"/>
        <v>0</v>
      </c>
      <c r="DI1018" s="189">
        <f t="shared" si="582"/>
        <v>0</v>
      </c>
      <c r="DJ1018" s="190">
        <f t="shared" si="583"/>
        <v>0</v>
      </c>
      <c r="DK1018" s="210"/>
      <c r="DL1018" s="188">
        <f t="shared" si="584"/>
        <v>0</v>
      </c>
      <c r="DM1018" s="189">
        <f t="shared" si="585"/>
        <v>0</v>
      </c>
      <c r="DN1018" s="189">
        <f t="shared" si="586"/>
        <v>0</v>
      </c>
      <c r="DO1018" s="190">
        <f t="shared" si="587"/>
        <v>0</v>
      </c>
      <c r="DP1018" s="210"/>
      <c r="DQ1018" s="188">
        <f t="shared" si="588"/>
        <v>0</v>
      </c>
      <c r="DR1018" s="189">
        <f t="shared" si="589"/>
        <v>0</v>
      </c>
      <c r="DS1018" s="189">
        <f t="shared" si="590"/>
        <v>0</v>
      </c>
      <c r="DT1018" s="190">
        <f t="shared" si="591"/>
        <v>0</v>
      </c>
      <c r="DU1018" s="210"/>
      <c r="DV1018" s="192">
        <f t="shared" si="592"/>
        <v>0</v>
      </c>
      <c r="DW1018" s="215">
        <f t="shared" si="593"/>
        <v>0</v>
      </c>
      <c r="DX1018" s="216">
        <f t="shared" si="594"/>
        <v>0</v>
      </c>
      <c r="DY1018" s="217">
        <f t="shared" si="595"/>
        <v>0</v>
      </c>
      <c r="EA1018" s="192">
        <f t="shared" si="596"/>
        <v>0</v>
      </c>
      <c r="EB1018" s="215">
        <f t="shared" si="597"/>
        <v>0</v>
      </c>
      <c r="EC1018" s="216">
        <f t="shared" si="598"/>
        <v>0</v>
      </c>
      <c r="ED1018" s="217">
        <f t="shared" si="599"/>
        <v>0</v>
      </c>
      <c r="EF1018" s="192">
        <f t="shared" si="600"/>
        <v>0</v>
      </c>
      <c r="EG1018" s="215">
        <f t="shared" si="601"/>
        <v>0</v>
      </c>
      <c r="EH1018" s="216">
        <f t="shared" si="602"/>
        <v>0</v>
      </c>
      <c r="EI1018" s="217">
        <f t="shared" si="603"/>
        <v>0</v>
      </c>
      <c r="EK1018" s="197">
        <f t="shared" si="604"/>
        <v>0</v>
      </c>
      <c r="EL1018" s="19" t="str">
        <f t="shared" si="605"/>
        <v/>
      </c>
      <c r="EM1018" s="197">
        <f t="shared" si="606"/>
        <v>0</v>
      </c>
      <c r="EN1018"/>
      <c r="EO1018" s="197">
        <f t="shared" si="607"/>
        <v>0</v>
      </c>
      <c r="EP1018" s="19" t="str">
        <f t="shared" si="608"/>
        <v/>
      </c>
      <c r="EQ1018" s="197">
        <f t="shared" si="609"/>
        <v>0</v>
      </c>
      <c r="ES1018" s="197">
        <f t="shared" si="610"/>
        <v>0</v>
      </c>
      <c r="ET1018" s="19" t="str">
        <f t="shared" si="611"/>
        <v/>
      </c>
      <c r="EU1018" s="197">
        <f t="shared" si="612"/>
        <v>0</v>
      </c>
    </row>
    <row r="1019" spans="1:152" ht="15" customHeight="1" thickBot="1">
      <c r="A1019" s="41"/>
      <c r="B1019" s="30"/>
      <c r="C1019" s="64" t="s">
        <v>185</v>
      </c>
      <c r="D1019" s="354" t="str">
        <f t="shared" si="514"/>
        <v/>
      </c>
      <c r="E1019" s="355"/>
      <c r="F1019" s="355"/>
      <c r="G1019" s="355"/>
      <c r="H1019" s="355"/>
      <c r="I1019" s="355"/>
      <c r="J1019" s="355"/>
      <c r="K1019" s="355"/>
      <c r="L1019" s="356"/>
      <c r="M1019" s="2" t="str">
        <f t="shared" si="515"/>
        <v/>
      </c>
      <c r="N1019" s="2" t="str">
        <f t="shared" si="516"/>
        <v/>
      </c>
      <c r="O1019" s="2" t="str">
        <f t="shared" si="517"/>
        <v/>
      </c>
      <c r="P1019" s="2"/>
      <c r="Q1019" s="2"/>
      <c r="R1019" s="2"/>
      <c r="S1019" s="2"/>
      <c r="T1019" s="2"/>
      <c r="U1019" s="2"/>
      <c r="V1019" s="2"/>
      <c r="W1019" s="2"/>
      <c r="X1019" s="2"/>
      <c r="Y1019" s="2"/>
      <c r="Z1019" s="2"/>
      <c r="AA1019" s="2"/>
      <c r="AB1019" s="2"/>
      <c r="AC1019" s="2"/>
      <c r="AD1019" s="2"/>
      <c r="AG1019" s="197">
        <f t="shared" si="518"/>
        <v>54</v>
      </c>
      <c r="AH1019" s="210">
        <f t="shared" si="519"/>
        <v>0</v>
      </c>
      <c r="AJ1019" s="188">
        <f t="shared" si="520"/>
        <v>0</v>
      </c>
      <c r="AK1019" s="189">
        <f t="shared" si="521"/>
        <v>0</v>
      </c>
      <c r="AL1019" s="189">
        <f t="shared" si="522"/>
        <v>0</v>
      </c>
      <c r="AM1019" s="190">
        <f t="shared" si="523"/>
        <v>0</v>
      </c>
      <c r="AN1019" s="210"/>
      <c r="AO1019" s="188">
        <f t="shared" si="524"/>
        <v>0</v>
      </c>
      <c r="AP1019" s="189">
        <f t="shared" si="525"/>
        <v>0</v>
      </c>
      <c r="AQ1019" s="189">
        <f t="shared" si="526"/>
        <v>0</v>
      </c>
      <c r="AR1019" s="190">
        <f t="shared" si="527"/>
        <v>0</v>
      </c>
      <c r="AT1019" s="188">
        <f t="shared" si="528"/>
        <v>0</v>
      </c>
      <c r="AU1019" s="189">
        <f t="shared" si="529"/>
        <v>0</v>
      </c>
      <c r="AV1019" s="189">
        <f t="shared" si="530"/>
        <v>0</v>
      </c>
      <c r="AW1019" s="190">
        <f t="shared" si="531"/>
        <v>0</v>
      </c>
      <c r="AY1019" s="188">
        <f t="shared" si="532"/>
        <v>0</v>
      </c>
      <c r="AZ1019" s="189">
        <f t="shared" si="533"/>
        <v>0</v>
      </c>
      <c r="BA1019" s="189">
        <f t="shared" si="534"/>
        <v>0</v>
      </c>
      <c r="BB1019" s="190">
        <f t="shared" si="535"/>
        <v>0</v>
      </c>
      <c r="BD1019" s="188">
        <f t="shared" si="536"/>
        <v>0</v>
      </c>
      <c r="BE1019" s="189">
        <f t="shared" si="537"/>
        <v>0</v>
      </c>
      <c r="BF1019" s="189">
        <f t="shared" si="538"/>
        <v>0</v>
      </c>
      <c r="BG1019" s="190">
        <f t="shared" si="539"/>
        <v>0</v>
      </c>
      <c r="BH1019" s="210"/>
      <c r="BI1019" s="188">
        <f t="shared" si="540"/>
        <v>0</v>
      </c>
      <c r="BJ1019" s="189">
        <f t="shared" si="541"/>
        <v>0</v>
      </c>
      <c r="BK1019" s="189">
        <f t="shared" si="542"/>
        <v>0</v>
      </c>
      <c r="BL1019" s="190">
        <f t="shared" si="543"/>
        <v>0</v>
      </c>
      <c r="BM1019" s="210"/>
      <c r="BN1019" s="188">
        <f t="shared" si="544"/>
        <v>0</v>
      </c>
      <c r="BO1019" s="189">
        <f t="shared" si="545"/>
        <v>0</v>
      </c>
      <c r="BP1019" s="189">
        <f t="shared" si="546"/>
        <v>0</v>
      </c>
      <c r="BQ1019" s="190">
        <f t="shared" si="547"/>
        <v>0</v>
      </c>
      <c r="BR1019" s="210"/>
      <c r="BS1019" s="188">
        <f t="shared" si="548"/>
        <v>0</v>
      </c>
      <c r="BT1019" s="189">
        <f t="shared" si="549"/>
        <v>0</v>
      </c>
      <c r="BU1019" s="189">
        <f t="shared" si="550"/>
        <v>0</v>
      </c>
      <c r="BV1019" s="190">
        <f t="shared" si="551"/>
        <v>0</v>
      </c>
      <c r="BW1019" s="210"/>
      <c r="BX1019" s="188">
        <f t="shared" si="552"/>
        <v>0</v>
      </c>
      <c r="BY1019" s="189">
        <f t="shared" si="553"/>
        <v>0</v>
      </c>
      <c r="BZ1019" s="189">
        <f t="shared" si="554"/>
        <v>0</v>
      </c>
      <c r="CA1019" s="190">
        <f t="shared" si="555"/>
        <v>0</v>
      </c>
      <c r="CB1019" s="210"/>
      <c r="CC1019" s="188">
        <f t="shared" si="556"/>
        <v>0</v>
      </c>
      <c r="CD1019" s="189">
        <f t="shared" si="557"/>
        <v>0</v>
      </c>
      <c r="CE1019" s="189">
        <f t="shared" si="558"/>
        <v>0</v>
      </c>
      <c r="CF1019" s="190">
        <f t="shared" si="559"/>
        <v>0</v>
      </c>
      <c r="CG1019" s="210"/>
      <c r="CH1019" s="188">
        <f t="shared" si="560"/>
        <v>0</v>
      </c>
      <c r="CI1019" s="189">
        <f t="shared" si="561"/>
        <v>0</v>
      </c>
      <c r="CJ1019" s="189">
        <f t="shared" si="562"/>
        <v>0</v>
      </c>
      <c r="CK1019" s="190">
        <f t="shared" si="563"/>
        <v>0</v>
      </c>
      <c r="CL1019" s="210"/>
      <c r="CM1019" s="188">
        <f t="shared" si="564"/>
        <v>0</v>
      </c>
      <c r="CN1019" s="189">
        <f t="shared" si="565"/>
        <v>0</v>
      </c>
      <c r="CO1019" s="189">
        <f t="shared" si="566"/>
        <v>0</v>
      </c>
      <c r="CP1019" s="190">
        <f t="shared" si="567"/>
        <v>0</v>
      </c>
      <c r="CQ1019" s="210"/>
      <c r="CR1019" s="188">
        <f t="shared" si="568"/>
        <v>0</v>
      </c>
      <c r="CS1019" s="189">
        <f t="shared" si="569"/>
        <v>0</v>
      </c>
      <c r="CT1019" s="189">
        <f t="shared" si="570"/>
        <v>0</v>
      </c>
      <c r="CU1019" s="190">
        <f t="shared" si="571"/>
        <v>0</v>
      </c>
      <c r="CV1019" s="210"/>
      <c r="CW1019" s="188">
        <f t="shared" si="572"/>
        <v>0</v>
      </c>
      <c r="CX1019" s="189">
        <f t="shared" si="573"/>
        <v>0</v>
      </c>
      <c r="CY1019" s="189">
        <f t="shared" si="574"/>
        <v>0</v>
      </c>
      <c r="CZ1019" s="190">
        <f t="shared" si="575"/>
        <v>0</v>
      </c>
      <c r="DA1019" s="210"/>
      <c r="DB1019" s="188">
        <f t="shared" si="576"/>
        <v>0</v>
      </c>
      <c r="DC1019" s="189">
        <f t="shared" si="577"/>
        <v>0</v>
      </c>
      <c r="DD1019" s="189">
        <f t="shared" si="578"/>
        <v>0</v>
      </c>
      <c r="DE1019" s="190">
        <f t="shared" si="579"/>
        <v>0</v>
      </c>
      <c r="DF1019" s="210"/>
      <c r="DG1019" s="188">
        <f t="shared" si="580"/>
        <v>0</v>
      </c>
      <c r="DH1019" s="189">
        <f t="shared" si="581"/>
        <v>0</v>
      </c>
      <c r="DI1019" s="189">
        <f t="shared" si="582"/>
        <v>0</v>
      </c>
      <c r="DJ1019" s="190">
        <f t="shared" si="583"/>
        <v>0</v>
      </c>
      <c r="DK1019" s="210"/>
      <c r="DL1019" s="188">
        <f t="shared" si="584"/>
        <v>0</v>
      </c>
      <c r="DM1019" s="189">
        <f t="shared" si="585"/>
        <v>0</v>
      </c>
      <c r="DN1019" s="189">
        <f t="shared" si="586"/>
        <v>0</v>
      </c>
      <c r="DO1019" s="190">
        <f t="shared" si="587"/>
        <v>0</v>
      </c>
      <c r="DP1019" s="210"/>
      <c r="DQ1019" s="188">
        <f t="shared" si="588"/>
        <v>0</v>
      </c>
      <c r="DR1019" s="189">
        <f t="shared" si="589"/>
        <v>0</v>
      </c>
      <c r="DS1019" s="189">
        <f t="shared" si="590"/>
        <v>0</v>
      </c>
      <c r="DT1019" s="190">
        <f t="shared" si="591"/>
        <v>0</v>
      </c>
      <c r="DU1019" s="210"/>
      <c r="DV1019" s="192">
        <f t="shared" si="592"/>
        <v>0</v>
      </c>
      <c r="DW1019" s="215">
        <f t="shared" si="593"/>
        <v>0</v>
      </c>
      <c r="DX1019" s="216">
        <f t="shared" si="594"/>
        <v>0</v>
      </c>
      <c r="DY1019" s="217">
        <f t="shared" si="595"/>
        <v>0</v>
      </c>
      <c r="EA1019" s="192">
        <f t="shared" si="596"/>
        <v>0</v>
      </c>
      <c r="EB1019" s="215">
        <f t="shared" si="597"/>
        <v>0</v>
      </c>
      <c r="EC1019" s="216">
        <f t="shared" si="598"/>
        <v>0</v>
      </c>
      <c r="ED1019" s="217">
        <f t="shared" si="599"/>
        <v>0</v>
      </c>
      <c r="EF1019" s="192">
        <f t="shared" si="600"/>
        <v>0</v>
      </c>
      <c r="EG1019" s="215">
        <f t="shared" si="601"/>
        <v>0</v>
      </c>
      <c r="EH1019" s="216">
        <f t="shared" si="602"/>
        <v>0</v>
      </c>
      <c r="EI1019" s="217">
        <f t="shared" si="603"/>
        <v>0</v>
      </c>
      <c r="EK1019" s="197">
        <f t="shared" si="604"/>
        <v>0</v>
      </c>
      <c r="EL1019" s="19" t="str">
        <f t="shared" si="605"/>
        <v/>
      </c>
      <c r="EM1019" s="197">
        <f t="shared" si="606"/>
        <v>0</v>
      </c>
      <c r="EN1019"/>
      <c r="EO1019" s="197">
        <f t="shared" si="607"/>
        <v>0</v>
      </c>
      <c r="EP1019" s="19" t="str">
        <f t="shared" si="608"/>
        <v/>
      </c>
      <c r="EQ1019" s="197">
        <f t="shared" si="609"/>
        <v>0</v>
      </c>
      <c r="ES1019" s="197">
        <f t="shared" si="610"/>
        <v>0</v>
      </c>
      <c r="ET1019" s="19" t="str">
        <f t="shared" si="611"/>
        <v/>
      </c>
      <c r="EU1019" s="197">
        <f t="shared" si="612"/>
        <v>0</v>
      </c>
    </row>
    <row r="1020" spans="1:152" ht="15" customHeight="1" thickBot="1">
      <c r="A1020" s="41"/>
      <c r="B1020" s="30"/>
      <c r="C1020" s="64" t="s">
        <v>186</v>
      </c>
      <c r="D1020" s="354" t="str">
        <f t="shared" si="514"/>
        <v/>
      </c>
      <c r="E1020" s="355"/>
      <c r="F1020" s="355"/>
      <c r="G1020" s="355"/>
      <c r="H1020" s="355"/>
      <c r="I1020" s="355"/>
      <c r="J1020" s="355"/>
      <c r="K1020" s="355"/>
      <c r="L1020" s="356"/>
      <c r="M1020" s="2" t="str">
        <f t="shared" si="515"/>
        <v/>
      </c>
      <c r="N1020" s="2" t="str">
        <f t="shared" si="516"/>
        <v/>
      </c>
      <c r="O1020" s="2" t="str">
        <f t="shared" si="517"/>
        <v/>
      </c>
      <c r="P1020" s="2"/>
      <c r="Q1020" s="2"/>
      <c r="R1020" s="2"/>
      <c r="S1020" s="2"/>
      <c r="T1020" s="2"/>
      <c r="U1020" s="2"/>
      <c r="V1020" s="2"/>
      <c r="W1020" s="2"/>
      <c r="X1020" s="2"/>
      <c r="Y1020" s="2"/>
      <c r="Z1020" s="2"/>
      <c r="AA1020" s="2"/>
      <c r="AB1020" s="2"/>
      <c r="AC1020" s="2"/>
      <c r="AD1020" s="2"/>
      <c r="AG1020" s="197">
        <f t="shared" si="518"/>
        <v>54</v>
      </c>
      <c r="AH1020" s="210">
        <f t="shared" si="519"/>
        <v>0</v>
      </c>
      <c r="AJ1020" s="188">
        <f t="shared" si="520"/>
        <v>0</v>
      </c>
      <c r="AK1020" s="189">
        <f t="shared" si="521"/>
        <v>0</v>
      </c>
      <c r="AL1020" s="189">
        <f t="shared" si="522"/>
        <v>0</v>
      </c>
      <c r="AM1020" s="190">
        <f t="shared" si="523"/>
        <v>0</v>
      </c>
      <c r="AN1020" s="210"/>
      <c r="AO1020" s="188">
        <f t="shared" si="524"/>
        <v>0</v>
      </c>
      <c r="AP1020" s="189">
        <f t="shared" si="525"/>
        <v>0</v>
      </c>
      <c r="AQ1020" s="189">
        <f t="shared" si="526"/>
        <v>0</v>
      </c>
      <c r="AR1020" s="190">
        <f t="shared" si="527"/>
        <v>0</v>
      </c>
      <c r="AT1020" s="188">
        <f t="shared" si="528"/>
        <v>0</v>
      </c>
      <c r="AU1020" s="189">
        <f t="shared" si="529"/>
        <v>0</v>
      </c>
      <c r="AV1020" s="189">
        <f t="shared" si="530"/>
        <v>0</v>
      </c>
      <c r="AW1020" s="190">
        <f t="shared" si="531"/>
        <v>0</v>
      </c>
      <c r="AY1020" s="188">
        <f t="shared" si="532"/>
        <v>0</v>
      </c>
      <c r="AZ1020" s="189">
        <f t="shared" si="533"/>
        <v>0</v>
      </c>
      <c r="BA1020" s="189">
        <f t="shared" si="534"/>
        <v>0</v>
      </c>
      <c r="BB1020" s="190">
        <f t="shared" si="535"/>
        <v>0</v>
      </c>
      <c r="BD1020" s="188">
        <f t="shared" si="536"/>
        <v>0</v>
      </c>
      <c r="BE1020" s="189">
        <f t="shared" si="537"/>
        <v>0</v>
      </c>
      <c r="BF1020" s="189">
        <f t="shared" si="538"/>
        <v>0</v>
      </c>
      <c r="BG1020" s="190">
        <f t="shared" si="539"/>
        <v>0</v>
      </c>
      <c r="BH1020" s="210"/>
      <c r="BI1020" s="188">
        <f t="shared" si="540"/>
        <v>0</v>
      </c>
      <c r="BJ1020" s="189">
        <f t="shared" si="541"/>
        <v>0</v>
      </c>
      <c r="BK1020" s="189">
        <f t="shared" si="542"/>
        <v>0</v>
      </c>
      <c r="BL1020" s="190">
        <f t="shared" si="543"/>
        <v>0</v>
      </c>
      <c r="BM1020" s="210"/>
      <c r="BN1020" s="188">
        <f t="shared" si="544"/>
        <v>0</v>
      </c>
      <c r="BO1020" s="189">
        <f t="shared" si="545"/>
        <v>0</v>
      </c>
      <c r="BP1020" s="189">
        <f t="shared" si="546"/>
        <v>0</v>
      </c>
      <c r="BQ1020" s="190">
        <f t="shared" si="547"/>
        <v>0</v>
      </c>
      <c r="BR1020" s="210"/>
      <c r="BS1020" s="188">
        <f t="shared" si="548"/>
        <v>0</v>
      </c>
      <c r="BT1020" s="189">
        <f t="shared" si="549"/>
        <v>0</v>
      </c>
      <c r="BU1020" s="189">
        <f t="shared" si="550"/>
        <v>0</v>
      </c>
      <c r="BV1020" s="190">
        <f t="shared" si="551"/>
        <v>0</v>
      </c>
      <c r="BW1020" s="210"/>
      <c r="BX1020" s="188">
        <f t="shared" si="552"/>
        <v>0</v>
      </c>
      <c r="BY1020" s="189">
        <f t="shared" si="553"/>
        <v>0</v>
      </c>
      <c r="BZ1020" s="189">
        <f t="shared" si="554"/>
        <v>0</v>
      </c>
      <c r="CA1020" s="190">
        <f t="shared" si="555"/>
        <v>0</v>
      </c>
      <c r="CB1020" s="210"/>
      <c r="CC1020" s="188">
        <f t="shared" si="556"/>
        <v>0</v>
      </c>
      <c r="CD1020" s="189">
        <f t="shared" si="557"/>
        <v>0</v>
      </c>
      <c r="CE1020" s="189">
        <f t="shared" si="558"/>
        <v>0</v>
      </c>
      <c r="CF1020" s="190">
        <f t="shared" si="559"/>
        <v>0</v>
      </c>
      <c r="CG1020" s="210"/>
      <c r="CH1020" s="188">
        <f t="shared" si="560"/>
        <v>0</v>
      </c>
      <c r="CI1020" s="189">
        <f t="shared" si="561"/>
        <v>0</v>
      </c>
      <c r="CJ1020" s="189">
        <f t="shared" si="562"/>
        <v>0</v>
      </c>
      <c r="CK1020" s="190">
        <f t="shared" si="563"/>
        <v>0</v>
      </c>
      <c r="CL1020" s="210"/>
      <c r="CM1020" s="188">
        <f t="shared" si="564"/>
        <v>0</v>
      </c>
      <c r="CN1020" s="189">
        <f t="shared" si="565"/>
        <v>0</v>
      </c>
      <c r="CO1020" s="189">
        <f t="shared" si="566"/>
        <v>0</v>
      </c>
      <c r="CP1020" s="190">
        <f t="shared" si="567"/>
        <v>0</v>
      </c>
      <c r="CQ1020" s="210"/>
      <c r="CR1020" s="188">
        <f t="shared" si="568"/>
        <v>0</v>
      </c>
      <c r="CS1020" s="189">
        <f t="shared" si="569"/>
        <v>0</v>
      </c>
      <c r="CT1020" s="189">
        <f t="shared" si="570"/>
        <v>0</v>
      </c>
      <c r="CU1020" s="190">
        <f t="shared" si="571"/>
        <v>0</v>
      </c>
      <c r="CV1020" s="210"/>
      <c r="CW1020" s="188">
        <f t="shared" si="572"/>
        <v>0</v>
      </c>
      <c r="CX1020" s="189">
        <f t="shared" si="573"/>
        <v>0</v>
      </c>
      <c r="CY1020" s="189">
        <f t="shared" si="574"/>
        <v>0</v>
      </c>
      <c r="CZ1020" s="190">
        <f t="shared" si="575"/>
        <v>0</v>
      </c>
      <c r="DA1020" s="210"/>
      <c r="DB1020" s="188">
        <f t="shared" si="576"/>
        <v>0</v>
      </c>
      <c r="DC1020" s="189">
        <f t="shared" si="577"/>
        <v>0</v>
      </c>
      <c r="DD1020" s="189">
        <f t="shared" si="578"/>
        <v>0</v>
      </c>
      <c r="DE1020" s="190">
        <f t="shared" si="579"/>
        <v>0</v>
      </c>
      <c r="DF1020" s="210"/>
      <c r="DG1020" s="188">
        <f t="shared" si="580"/>
        <v>0</v>
      </c>
      <c r="DH1020" s="189">
        <f t="shared" si="581"/>
        <v>0</v>
      </c>
      <c r="DI1020" s="189">
        <f t="shared" si="582"/>
        <v>0</v>
      </c>
      <c r="DJ1020" s="190">
        <f t="shared" si="583"/>
        <v>0</v>
      </c>
      <c r="DK1020" s="210"/>
      <c r="DL1020" s="188">
        <f t="shared" si="584"/>
        <v>0</v>
      </c>
      <c r="DM1020" s="189">
        <f t="shared" si="585"/>
        <v>0</v>
      </c>
      <c r="DN1020" s="189">
        <f t="shared" si="586"/>
        <v>0</v>
      </c>
      <c r="DO1020" s="190">
        <f t="shared" si="587"/>
        <v>0</v>
      </c>
      <c r="DP1020" s="210"/>
      <c r="DQ1020" s="188">
        <f t="shared" si="588"/>
        <v>0</v>
      </c>
      <c r="DR1020" s="189">
        <f t="shared" si="589"/>
        <v>0</v>
      </c>
      <c r="DS1020" s="189">
        <f t="shared" si="590"/>
        <v>0</v>
      </c>
      <c r="DT1020" s="190">
        <f t="shared" si="591"/>
        <v>0</v>
      </c>
      <c r="DU1020" s="210"/>
      <c r="DV1020" s="192">
        <f t="shared" si="592"/>
        <v>0</v>
      </c>
      <c r="DW1020" s="215">
        <f t="shared" si="593"/>
        <v>0</v>
      </c>
      <c r="DX1020" s="216">
        <f t="shared" si="594"/>
        <v>0</v>
      </c>
      <c r="DY1020" s="217">
        <f t="shared" si="595"/>
        <v>0</v>
      </c>
      <c r="EA1020" s="192">
        <f t="shared" si="596"/>
        <v>0</v>
      </c>
      <c r="EB1020" s="215">
        <f t="shared" si="597"/>
        <v>0</v>
      </c>
      <c r="EC1020" s="216">
        <f t="shared" si="598"/>
        <v>0</v>
      </c>
      <c r="ED1020" s="217">
        <f t="shared" si="599"/>
        <v>0</v>
      </c>
      <c r="EF1020" s="192">
        <f t="shared" si="600"/>
        <v>0</v>
      </c>
      <c r="EG1020" s="215">
        <f t="shared" si="601"/>
        <v>0</v>
      </c>
      <c r="EH1020" s="216">
        <f t="shared" si="602"/>
        <v>0</v>
      </c>
      <c r="EI1020" s="217">
        <f t="shared" si="603"/>
        <v>0</v>
      </c>
      <c r="EK1020" s="197">
        <f t="shared" si="604"/>
        <v>0</v>
      </c>
      <c r="EL1020" s="19" t="str">
        <f t="shared" si="605"/>
        <v/>
      </c>
      <c r="EM1020" s="197">
        <f t="shared" si="606"/>
        <v>0</v>
      </c>
      <c r="EN1020"/>
      <c r="EO1020" s="197">
        <f t="shared" si="607"/>
        <v>0</v>
      </c>
      <c r="EP1020" s="19" t="str">
        <f t="shared" si="608"/>
        <v/>
      </c>
      <c r="EQ1020" s="197">
        <f t="shared" si="609"/>
        <v>0</v>
      </c>
      <c r="ES1020" s="197">
        <f t="shared" si="610"/>
        <v>0</v>
      </c>
      <c r="ET1020" s="19" t="str">
        <f t="shared" si="611"/>
        <v/>
      </c>
      <c r="EU1020" s="197">
        <f t="shared" si="612"/>
        <v>0</v>
      </c>
    </row>
    <row r="1021" spans="1:152" ht="15" customHeight="1" thickBot="1">
      <c r="A1021" s="85"/>
      <c r="B1021" s="26"/>
      <c r="C1021" s="64" t="s">
        <v>187</v>
      </c>
      <c r="D1021" s="354" t="str">
        <f t="shared" si="514"/>
        <v/>
      </c>
      <c r="E1021" s="355"/>
      <c r="F1021" s="355"/>
      <c r="G1021" s="355"/>
      <c r="H1021" s="355"/>
      <c r="I1021" s="355"/>
      <c r="J1021" s="355"/>
      <c r="K1021" s="355"/>
      <c r="L1021" s="356"/>
      <c r="M1021" s="2" t="str">
        <f t="shared" si="515"/>
        <v/>
      </c>
      <c r="N1021" s="2" t="str">
        <f t="shared" si="516"/>
        <v/>
      </c>
      <c r="O1021" s="2" t="str">
        <f t="shared" si="517"/>
        <v/>
      </c>
      <c r="P1021" s="2"/>
      <c r="Q1021" s="2"/>
      <c r="R1021" s="2"/>
      <c r="S1021" s="2"/>
      <c r="T1021" s="2"/>
      <c r="U1021" s="2"/>
      <c r="V1021" s="2"/>
      <c r="W1021" s="2"/>
      <c r="X1021" s="2"/>
      <c r="Y1021" s="2"/>
      <c r="Z1021" s="2"/>
      <c r="AA1021" s="2"/>
      <c r="AB1021" s="2"/>
      <c r="AC1021" s="2"/>
      <c r="AD1021" s="2"/>
      <c r="AG1021" s="197">
        <f t="shared" si="518"/>
        <v>54</v>
      </c>
      <c r="AH1021" s="210">
        <f t="shared" si="519"/>
        <v>0</v>
      </c>
      <c r="AJ1021" s="188">
        <f t="shared" si="520"/>
        <v>0</v>
      </c>
      <c r="AK1021" s="189">
        <f t="shared" si="521"/>
        <v>0</v>
      </c>
      <c r="AL1021" s="189">
        <f t="shared" si="522"/>
        <v>0</v>
      </c>
      <c r="AM1021" s="190">
        <f t="shared" si="523"/>
        <v>0</v>
      </c>
      <c r="AN1021" s="210"/>
      <c r="AO1021" s="188">
        <f t="shared" si="524"/>
        <v>0</v>
      </c>
      <c r="AP1021" s="189">
        <f t="shared" si="525"/>
        <v>0</v>
      </c>
      <c r="AQ1021" s="189">
        <f t="shared" si="526"/>
        <v>0</v>
      </c>
      <c r="AR1021" s="190">
        <f t="shared" si="527"/>
        <v>0</v>
      </c>
      <c r="AT1021" s="188">
        <f t="shared" si="528"/>
        <v>0</v>
      </c>
      <c r="AU1021" s="189">
        <f t="shared" si="529"/>
        <v>0</v>
      </c>
      <c r="AV1021" s="189">
        <f t="shared" si="530"/>
        <v>0</v>
      </c>
      <c r="AW1021" s="190">
        <f t="shared" si="531"/>
        <v>0</v>
      </c>
      <c r="AY1021" s="188">
        <f t="shared" si="532"/>
        <v>0</v>
      </c>
      <c r="AZ1021" s="189">
        <f t="shared" si="533"/>
        <v>0</v>
      </c>
      <c r="BA1021" s="189">
        <f t="shared" si="534"/>
        <v>0</v>
      </c>
      <c r="BB1021" s="190">
        <f t="shared" si="535"/>
        <v>0</v>
      </c>
      <c r="BD1021" s="188">
        <f t="shared" si="536"/>
        <v>0</v>
      </c>
      <c r="BE1021" s="189">
        <f t="shared" si="537"/>
        <v>0</v>
      </c>
      <c r="BF1021" s="189">
        <f t="shared" si="538"/>
        <v>0</v>
      </c>
      <c r="BG1021" s="190">
        <f t="shared" si="539"/>
        <v>0</v>
      </c>
      <c r="BH1021" s="210"/>
      <c r="BI1021" s="188">
        <f t="shared" si="540"/>
        <v>0</v>
      </c>
      <c r="BJ1021" s="189">
        <f t="shared" si="541"/>
        <v>0</v>
      </c>
      <c r="BK1021" s="189">
        <f t="shared" si="542"/>
        <v>0</v>
      </c>
      <c r="BL1021" s="190">
        <f t="shared" si="543"/>
        <v>0</v>
      </c>
      <c r="BM1021" s="210"/>
      <c r="BN1021" s="188">
        <f t="shared" si="544"/>
        <v>0</v>
      </c>
      <c r="BO1021" s="189">
        <f t="shared" si="545"/>
        <v>0</v>
      </c>
      <c r="BP1021" s="189">
        <f t="shared" si="546"/>
        <v>0</v>
      </c>
      <c r="BQ1021" s="190">
        <f t="shared" si="547"/>
        <v>0</v>
      </c>
      <c r="BR1021" s="210"/>
      <c r="BS1021" s="188">
        <f t="shared" si="548"/>
        <v>0</v>
      </c>
      <c r="BT1021" s="189">
        <f t="shared" si="549"/>
        <v>0</v>
      </c>
      <c r="BU1021" s="189">
        <f t="shared" si="550"/>
        <v>0</v>
      </c>
      <c r="BV1021" s="190">
        <f t="shared" si="551"/>
        <v>0</v>
      </c>
      <c r="BW1021" s="210"/>
      <c r="BX1021" s="188">
        <f t="shared" si="552"/>
        <v>0</v>
      </c>
      <c r="BY1021" s="189">
        <f t="shared" si="553"/>
        <v>0</v>
      </c>
      <c r="BZ1021" s="189">
        <f t="shared" si="554"/>
        <v>0</v>
      </c>
      <c r="CA1021" s="190">
        <f t="shared" si="555"/>
        <v>0</v>
      </c>
      <c r="CB1021" s="210"/>
      <c r="CC1021" s="188">
        <f t="shared" si="556"/>
        <v>0</v>
      </c>
      <c r="CD1021" s="189">
        <f t="shared" si="557"/>
        <v>0</v>
      </c>
      <c r="CE1021" s="189">
        <f t="shared" si="558"/>
        <v>0</v>
      </c>
      <c r="CF1021" s="190">
        <f t="shared" si="559"/>
        <v>0</v>
      </c>
      <c r="CG1021" s="210"/>
      <c r="CH1021" s="188">
        <f t="shared" si="560"/>
        <v>0</v>
      </c>
      <c r="CI1021" s="189">
        <f t="shared" si="561"/>
        <v>0</v>
      </c>
      <c r="CJ1021" s="189">
        <f t="shared" si="562"/>
        <v>0</v>
      </c>
      <c r="CK1021" s="190">
        <f t="shared" si="563"/>
        <v>0</v>
      </c>
      <c r="CL1021" s="210"/>
      <c r="CM1021" s="188">
        <f t="shared" si="564"/>
        <v>0</v>
      </c>
      <c r="CN1021" s="189">
        <f t="shared" si="565"/>
        <v>0</v>
      </c>
      <c r="CO1021" s="189">
        <f t="shared" si="566"/>
        <v>0</v>
      </c>
      <c r="CP1021" s="190">
        <f t="shared" si="567"/>
        <v>0</v>
      </c>
      <c r="CQ1021" s="210"/>
      <c r="CR1021" s="188">
        <f t="shared" si="568"/>
        <v>0</v>
      </c>
      <c r="CS1021" s="189">
        <f t="shared" si="569"/>
        <v>0</v>
      </c>
      <c r="CT1021" s="189">
        <f t="shared" si="570"/>
        <v>0</v>
      </c>
      <c r="CU1021" s="190">
        <f t="shared" si="571"/>
        <v>0</v>
      </c>
      <c r="CV1021" s="210"/>
      <c r="CW1021" s="188">
        <f t="shared" si="572"/>
        <v>0</v>
      </c>
      <c r="CX1021" s="189">
        <f t="shared" si="573"/>
        <v>0</v>
      </c>
      <c r="CY1021" s="189">
        <f t="shared" si="574"/>
        <v>0</v>
      </c>
      <c r="CZ1021" s="190">
        <f t="shared" si="575"/>
        <v>0</v>
      </c>
      <c r="DA1021" s="210"/>
      <c r="DB1021" s="188">
        <f t="shared" si="576"/>
        <v>0</v>
      </c>
      <c r="DC1021" s="189">
        <f t="shared" si="577"/>
        <v>0</v>
      </c>
      <c r="DD1021" s="189">
        <f t="shared" si="578"/>
        <v>0</v>
      </c>
      <c r="DE1021" s="190">
        <f t="shared" si="579"/>
        <v>0</v>
      </c>
      <c r="DF1021" s="210"/>
      <c r="DG1021" s="188">
        <f t="shared" si="580"/>
        <v>0</v>
      </c>
      <c r="DH1021" s="189">
        <f t="shared" si="581"/>
        <v>0</v>
      </c>
      <c r="DI1021" s="189">
        <f t="shared" si="582"/>
        <v>0</v>
      </c>
      <c r="DJ1021" s="190">
        <f t="shared" si="583"/>
        <v>0</v>
      </c>
      <c r="DK1021" s="210"/>
      <c r="DL1021" s="188">
        <f t="shared" si="584"/>
        <v>0</v>
      </c>
      <c r="DM1021" s="189">
        <f t="shared" si="585"/>
        <v>0</v>
      </c>
      <c r="DN1021" s="189">
        <f t="shared" si="586"/>
        <v>0</v>
      </c>
      <c r="DO1021" s="190">
        <f t="shared" si="587"/>
        <v>0</v>
      </c>
      <c r="DP1021" s="210"/>
      <c r="DQ1021" s="188">
        <f t="shared" si="588"/>
        <v>0</v>
      </c>
      <c r="DR1021" s="189">
        <f t="shared" si="589"/>
        <v>0</v>
      </c>
      <c r="DS1021" s="189">
        <f t="shared" si="590"/>
        <v>0</v>
      </c>
      <c r="DT1021" s="190">
        <f t="shared" si="591"/>
        <v>0</v>
      </c>
      <c r="DU1021" s="210"/>
      <c r="DV1021" s="192">
        <f t="shared" si="592"/>
        <v>0</v>
      </c>
      <c r="DW1021" s="215">
        <f t="shared" si="593"/>
        <v>0</v>
      </c>
      <c r="DX1021" s="216">
        <f t="shared" si="594"/>
        <v>0</v>
      </c>
      <c r="DY1021" s="217">
        <f t="shared" si="595"/>
        <v>0</v>
      </c>
      <c r="EA1021" s="192">
        <f t="shared" si="596"/>
        <v>0</v>
      </c>
      <c r="EB1021" s="215">
        <f t="shared" si="597"/>
        <v>0</v>
      </c>
      <c r="EC1021" s="216">
        <f t="shared" si="598"/>
        <v>0</v>
      </c>
      <c r="ED1021" s="217">
        <f t="shared" si="599"/>
        <v>0</v>
      </c>
      <c r="EF1021" s="192">
        <f t="shared" si="600"/>
        <v>0</v>
      </c>
      <c r="EG1021" s="215">
        <f t="shared" si="601"/>
        <v>0</v>
      </c>
      <c r="EH1021" s="216">
        <f t="shared" si="602"/>
        <v>0</v>
      </c>
      <c r="EI1021" s="217">
        <f t="shared" si="603"/>
        <v>0</v>
      </c>
      <c r="EK1021" s="197">
        <f t="shared" si="604"/>
        <v>0</v>
      </c>
      <c r="EL1021" s="19" t="str">
        <f t="shared" si="605"/>
        <v/>
      </c>
      <c r="EM1021" s="197">
        <f t="shared" si="606"/>
        <v>0</v>
      </c>
      <c r="EN1021"/>
      <c r="EO1021" s="197">
        <f t="shared" si="607"/>
        <v>0</v>
      </c>
      <c r="EP1021" s="19" t="str">
        <f t="shared" si="608"/>
        <v/>
      </c>
      <c r="EQ1021" s="197">
        <f t="shared" si="609"/>
        <v>0</v>
      </c>
      <c r="ES1021" s="197">
        <f t="shared" si="610"/>
        <v>0</v>
      </c>
      <c r="ET1021" s="19" t="str">
        <f t="shared" si="611"/>
        <v/>
      </c>
      <c r="EU1021" s="197">
        <f t="shared" si="612"/>
        <v>0</v>
      </c>
    </row>
    <row r="1022" spans="1:152" ht="15" customHeight="1" thickBot="1">
      <c r="A1022" s="41"/>
      <c r="B1022" s="30"/>
      <c r="C1022" s="64" t="s">
        <v>188</v>
      </c>
      <c r="D1022" s="354" t="str">
        <f t="shared" si="514"/>
        <v/>
      </c>
      <c r="E1022" s="355"/>
      <c r="F1022" s="355"/>
      <c r="G1022" s="355"/>
      <c r="H1022" s="355"/>
      <c r="I1022" s="355"/>
      <c r="J1022" s="355"/>
      <c r="K1022" s="355"/>
      <c r="L1022" s="356"/>
      <c r="M1022" s="2" t="str">
        <f t="shared" si="515"/>
        <v/>
      </c>
      <c r="N1022" s="2" t="str">
        <f t="shared" si="516"/>
        <v/>
      </c>
      <c r="O1022" s="2" t="str">
        <f t="shared" si="517"/>
        <v/>
      </c>
      <c r="P1022" s="2"/>
      <c r="Q1022" s="2"/>
      <c r="R1022" s="2"/>
      <c r="S1022" s="2"/>
      <c r="T1022" s="2"/>
      <c r="U1022" s="2"/>
      <c r="V1022" s="2"/>
      <c r="W1022" s="2"/>
      <c r="X1022" s="2"/>
      <c r="Y1022" s="2"/>
      <c r="Z1022" s="2"/>
      <c r="AA1022" s="2"/>
      <c r="AB1022" s="2"/>
      <c r="AC1022" s="2"/>
      <c r="AD1022" s="2"/>
      <c r="AG1022" s="197">
        <f t="shared" si="518"/>
        <v>54</v>
      </c>
      <c r="AH1022" s="210">
        <f t="shared" si="519"/>
        <v>0</v>
      </c>
      <c r="AJ1022" s="188">
        <f t="shared" si="520"/>
        <v>0</v>
      </c>
      <c r="AK1022" s="189">
        <f t="shared" si="521"/>
        <v>0</v>
      </c>
      <c r="AL1022" s="189">
        <f t="shared" si="522"/>
        <v>0</v>
      </c>
      <c r="AM1022" s="190">
        <f t="shared" si="523"/>
        <v>0</v>
      </c>
      <c r="AN1022" s="210"/>
      <c r="AO1022" s="188">
        <f t="shared" si="524"/>
        <v>0</v>
      </c>
      <c r="AP1022" s="189">
        <f t="shared" si="525"/>
        <v>0</v>
      </c>
      <c r="AQ1022" s="189">
        <f t="shared" si="526"/>
        <v>0</v>
      </c>
      <c r="AR1022" s="190">
        <f t="shared" si="527"/>
        <v>0</v>
      </c>
      <c r="AT1022" s="188">
        <f t="shared" si="528"/>
        <v>0</v>
      </c>
      <c r="AU1022" s="189">
        <f t="shared" si="529"/>
        <v>0</v>
      </c>
      <c r="AV1022" s="189">
        <f t="shared" si="530"/>
        <v>0</v>
      </c>
      <c r="AW1022" s="190">
        <f t="shared" si="531"/>
        <v>0</v>
      </c>
      <c r="AY1022" s="188">
        <f t="shared" si="532"/>
        <v>0</v>
      </c>
      <c r="AZ1022" s="189">
        <f t="shared" si="533"/>
        <v>0</v>
      </c>
      <c r="BA1022" s="189">
        <f t="shared" si="534"/>
        <v>0</v>
      </c>
      <c r="BB1022" s="190">
        <f t="shared" si="535"/>
        <v>0</v>
      </c>
      <c r="BD1022" s="188">
        <f t="shared" si="536"/>
        <v>0</v>
      </c>
      <c r="BE1022" s="189">
        <f t="shared" si="537"/>
        <v>0</v>
      </c>
      <c r="BF1022" s="189">
        <f t="shared" si="538"/>
        <v>0</v>
      </c>
      <c r="BG1022" s="190">
        <f t="shared" si="539"/>
        <v>0</v>
      </c>
      <c r="BH1022" s="210"/>
      <c r="BI1022" s="188">
        <f t="shared" si="540"/>
        <v>0</v>
      </c>
      <c r="BJ1022" s="189">
        <f t="shared" si="541"/>
        <v>0</v>
      </c>
      <c r="BK1022" s="189">
        <f t="shared" si="542"/>
        <v>0</v>
      </c>
      <c r="BL1022" s="190">
        <f t="shared" si="543"/>
        <v>0</v>
      </c>
      <c r="BM1022" s="210"/>
      <c r="BN1022" s="188">
        <f t="shared" si="544"/>
        <v>0</v>
      </c>
      <c r="BO1022" s="189">
        <f t="shared" si="545"/>
        <v>0</v>
      </c>
      <c r="BP1022" s="189">
        <f t="shared" si="546"/>
        <v>0</v>
      </c>
      <c r="BQ1022" s="190">
        <f t="shared" si="547"/>
        <v>0</v>
      </c>
      <c r="BR1022" s="210"/>
      <c r="BS1022" s="188">
        <f t="shared" si="548"/>
        <v>0</v>
      </c>
      <c r="BT1022" s="189">
        <f t="shared" si="549"/>
        <v>0</v>
      </c>
      <c r="BU1022" s="189">
        <f t="shared" si="550"/>
        <v>0</v>
      </c>
      <c r="BV1022" s="190">
        <f t="shared" si="551"/>
        <v>0</v>
      </c>
      <c r="BW1022" s="210"/>
      <c r="BX1022" s="188">
        <f t="shared" si="552"/>
        <v>0</v>
      </c>
      <c r="BY1022" s="189">
        <f t="shared" si="553"/>
        <v>0</v>
      </c>
      <c r="BZ1022" s="189">
        <f t="shared" si="554"/>
        <v>0</v>
      </c>
      <c r="CA1022" s="190">
        <f t="shared" si="555"/>
        <v>0</v>
      </c>
      <c r="CB1022" s="210"/>
      <c r="CC1022" s="188">
        <f t="shared" si="556"/>
        <v>0</v>
      </c>
      <c r="CD1022" s="189">
        <f t="shared" si="557"/>
        <v>0</v>
      </c>
      <c r="CE1022" s="189">
        <f t="shared" si="558"/>
        <v>0</v>
      </c>
      <c r="CF1022" s="190">
        <f t="shared" si="559"/>
        <v>0</v>
      </c>
      <c r="CG1022" s="210"/>
      <c r="CH1022" s="188">
        <f t="shared" si="560"/>
        <v>0</v>
      </c>
      <c r="CI1022" s="189">
        <f t="shared" si="561"/>
        <v>0</v>
      </c>
      <c r="CJ1022" s="189">
        <f t="shared" si="562"/>
        <v>0</v>
      </c>
      <c r="CK1022" s="190">
        <f t="shared" si="563"/>
        <v>0</v>
      </c>
      <c r="CL1022" s="210"/>
      <c r="CM1022" s="188">
        <f t="shared" si="564"/>
        <v>0</v>
      </c>
      <c r="CN1022" s="189">
        <f t="shared" si="565"/>
        <v>0</v>
      </c>
      <c r="CO1022" s="189">
        <f t="shared" si="566"/>
        <v>0</v>
      </c>
      <c r="CP1022" s="190">
        <f t="shared" si="567"/>
        <v>0</v>
      </c>
      <c r="CQ1022" s="210"/>
      <c r="CR1022" s="188">
        <f t="shared" si="568"/>
        <v>0</v>
      </c>
      <c r="CS1022" s="189">
        <f t="shared" si="569"/>
        <v>0</v>
      </c>
      <c r="CT1022" s="189">
        <f t="shared" si="570"/>
        <v>0</v>
      </c>
      <c r="CU1022" s="190">
        <f t="shared" si="571"/>
        <v>0</v>
      </c>
      <c r="CV1022" s="210"/>
      <c r="CW1022" s="188">
        <f t="shared" si="572"/>
        <v>0</v>
      </c>
      <c r="CX1022" s="189">
        <f t="shared" si="573"/>
        <v>0</v>
      </c>
      <c r="CY1022" s="189">
        <f t="shared" si="574"/>
        <v>0</v>
      </c>
      <c r="CZ1022" s="190">
        <f t="shared" si="575"/>
        <v>0</v>
      </c>
      <c r="DA1022" s="210"/>
      <c r="DB1022" s="188">
        <f t="shared" si="576"/>
        <v>0</v>
      </c>
      <c r="DC1022" s="189">
        <f t="shared" si="577"/>
        <v>0</v>
      </c>
      <c r="DD1022" s="189">
        <f t="shared" si="578"/>
        <v>0</v>
      </c>
      <c r="DE1022" s="190">
        <f t="shared" si="579"/>
        <v>0</v>
      </c>
      <c r="DF1022" s="210"/>
      <c r="DG1022" s="188">
        <f t="shared" si="580"/>
        <v>0</v>
      </c>
      <c r="DH1022" s="189">
        <f t="shared" si="581"/>
        <v>0</v>
      </c>
      <c r="DI1022" s="189">
        <f t="shared" si="582"/>
        <v>0</v>
      </c>
      <c r="DJ1022" s="190">
        <f t="shared" si="583"/>
        <v>0</v>
      </c>
      <c r="DK1022" s="210"/>
      <c r="DL1022" s="188">
        <f t="shared" si="584"/>
        <v>0</v>
      </c>
      <c r="DM1022" s="189">
        <f t="shared" si="585"/>
        <v>0</v>
      </c>
      <c r="DN1022" s="189">
        <f t="shared" si="586"/>
        <v>0</v>
      </c>
      <c r="DO1022" s="190">
        <f t="shared" si="587"/>
        <v>0</v>
      </c>
      <c r="DP1022" s="210"/>
      <c r="DQ1022" s="188">
        <f t="shared" si="588"/>
        <v>0</v>
      </c>
      <c r="DR1022" s="189">
        <f t="shared" si="589"/>
        <v>0</v>
      </c>
      <c r="DS1022" s="189">
        <f t="shared" si="590"/>
        <v>0</v>
      </c>
      <c r="DT1022" s="190">
        <f t="shared" si="591"/>
        <v>0</v>
      </c>
      <c r="DU1022" s="210"/>
      <c r="DV1022" s="192">
        <f t="shared" si="592"/>
        <v>0</v>
      </c>
      <c r="DW1022" s="215">
        <f t="shared" si="593"/>
        <v>0</v>
      </c>
      <c r="DX1022" s="216">
        <f t="shared" si="594"/>
        <v>0</v>
      </c>
      <c r="DY1022" s="217">
        <f t="shared" si="595"/>
        <v>0</v>
      </c>
      <c r="EA1022" s="192">
        <f t="shared" si="596"/>
        <v>0</v>
      </c>
      <c r="EB1022" s="215">
        <f t="shared" si="597"/>
        <v>0</v>
      </c>
      <c r="EC1022" s="216">
        <f t="shared" si="598"/>
        <v>0</v>
      </c>
      <c r="ED1022" s="217">
        <f t="shared" si="599"/>
        <v>0</v>
      </c>
      <c r="EF1022" s="192">
        <f t="shared" si="600"/>
        <v>0</v>
      </c>
      <c r="EG1022" s="215">
        <f t="shared" si="601"/>
        <v>0</v>
      </c>
      <c r="EH1022" s="216">
        <f t="shared" si="602"/>
        <v>0</v>
      </c>
      <c r="EI1022" s="217">
        <f t="shared" si="603"/>
        <v>0</v>
      </c>
      <c r="EK1022" s="197">
        <f t="shared" si="604"/>
        <v>0</v>
      </c>
      <c r="EL1022" s="19" t="str">
        <f t="shared" si="605"/>
        <v/>
      </c>
      <c r="EM1022" s="197">
        <f t="shared" si="606"/>
        <v>0</v>
      </c>
      <c r="EN1022"/>
      <c r="EO1022" s="197">
        <f t="shared" si="607"/>
        <v>0</v>
      </c>
      <c r="EP1022" s="19" t="str">
        <f t="shared" si="608"/>
        <v/>
      </c>
      <c r="EQ1022" s="197">
        <f t="shared" si="609"/>
        <v>0</v>
      </c>
      <c r="ES1022" s="197">
        <f t="shared" si="610"/>
        <v>0</v>
      </c>
      <c r="ET1022" s="19" t="str">
        <f t="shared" si="611"/>
        <v/>
      </c>
      <c r="EU1022" s="197">
        <f t="shared" si="612"/>
        <v>0</v>
      </c>
    </row>
    <row r="1023" spans="1:152" ht="15" customHeight="1" thickBot="1">
      <c r="A1023" s="41"/>
      <c r="B1023" s="30"/>
      <c r="C1023" s="64" t="s">
        <v>189</v>
      </c>
      <c r="D1023" s="354" t="str">
        <f t="shared" si="514"/>
        <v/>
      </c>
      <c r="E1023" s="355"/>
      <c r="F1023" s="355"/>
      <c r="G1023" s="355"/>
      <c r="H1023" s="355"/>
      <c r="I1023" s="355"/>
      <c r="J1023" s="355"/>
      <c r="K1023" s="355"/>
      <c r="L1023" s="356"/>
      <c r="M1023" s="2" t="str">
        <f t="shared" si="515"/>
        <v/>
      </c>
      <c r="N1023" s="2" t="str">
        <f t="shared" si="516"/>
        <v/>
      </c>
      <c r="O1023" s="2" t="str">
        <f t="shared" si="517"/>
        <v/>
      </c>
      <c r="P1023" s="2"/>
      <c r="Q1023" s="2"/>
      <c r="R1023" s="2"/>
      <c r="S1023" s="2"/>
      <c r="T1023" s="2"/>
      <c r="U1023" s="2"/>
      <c r="V1023" s="2"/>
      <c r="W1023" s="2"/>
      <c r="X1023" s="2"/>
      <c r="Y1023" s="2"/>
      <c r="Z1023" s="2"/>
      <c r="AA1023" s="2"/>
      <c r="AB1023" s="2"/>
      <c r="AC1023" s="2"/>
      <c r="AD1023" s="2"/>
      <c r="AG1023" s="197">
        <f t="shared" si="518"/>
        <v>54</v>
      </c>
      <c r="AH1023" s="210">
        <f t="shared" si="519"/>
        <v>0</v>
      </c>
      <c r="AJ1023" s="188">
        <f t="shared" si="520"/>
        <v>0</v>
      </c>
      <c r="AK1023" s="189">
        <f t="shared" si="521"/>
        <v>0</v>
      </c>
      <c r="AL1023" s="189">
        <f t="shared" si="522"/>
        <v>0</v>
      </c>
      <c r="AM1023" s="190">
        <f t="shared" si="523"/>
        <v>0</v>
      </c>
      <c r="AN1023" s="210"/>
      <c r="AO1023" s="188">
        <f t="shared" si="524"/>
        <v>0</v>
      </c>
      <c r="AP1023" s="189">
        <f t="shared" si="525"/>
        <v>0</v>
      </c>
      <c r="AQ1023" s="189">
        <f t="shared" si="526"/>
        <v>0</v>
      </c>
      <c r="AR1023" s="190">
        <f t="shared" si="527"/>
        <v>0</v>
      </c>
      <c r="AT1023" s="188">
        <f t="shared" si="528"/>
        <v>0</v>
      </c>
      <c r="AU1023" s="189">
        <f t="shared" si="529"/>
        <v>0</v>
      </c>
      <c r="AV1023" s="189">
        <f t="shared" si="530"/>
        <v>0</v>
      </c>
      <c r="AW1023" s="190">
        <f t="shared" si="531"/>
        <v>0</v>
      </c>
      <c r="AY1023" s="188">
        <f t="shared" si="532"/>
        <v>0</v>
      </c>
      <c r="AZ1023" s="189">
        <f t="shared" si="533"/>
        <v>0</v>
      </c>
      <c r="BA1023" s="189">
        <f t="shared" si="534"/>
        <v>0</v>
      </c>
      <c r="BB1023" s="190">
        <f t="shared" si="535"/>
        <v>0</v>
      </c>
      <c r="BD1023" s="188">
        <f t="shared" si="536"/>
        <v>0</v>
      </c>
      <c r="BE1023" s="189">
        <f t="shared" si="537"/>
        <v>0</v>
      </c>
      <c r="BF1023" s="189">
        <f t="shared" si="538"/>
        <v>0</v>
      </c>
      <c r="BG1023" s="190">
        <f t="shared" si="539"/>
        <v>0</v>
      </c>
      <c r="BH1023" s="210"/>
      <c r="BI1023" s="188">
        <f t="shared" si="540"/>
        <v>0</v>
      </c>
      <c r="BJ1023" s="189">
        <f t="shared" si="541"/>
        <v>0</v>
      </c>
      <c r="BK1023" s="189">
        <f t="shared" si="542"/>
        <v>0</v>
      </c>
      <c r="BL1023" s="190">
        <f t="shared" si="543"/>
        <v>0</v>
      </c>
      <c r="BM1023" s="210"/>
      <c r="BN1023" s="188">
        <f t="shared" si="544"/>
        <v>0</v>
      </c>
      <c r="BO1023" s="189">
        <f t="shared" si="545"/>
        <v>0</v>
      </c>
      <c r="BP1023" s="189">
        <f t="shared" si="546"/>
        <v>0</v>
      </c>
      <c r="BQ1023" s="190">
        <f t="shared" si="547"/>
        <v>0</v>
      </c>
      <c r="BR1023" s="210"/>
      <c r="BS1023" s="188">
        <f t="shared" si="548"/>
        <v>0</v>
      </c>
      <c r="BT1023" s="189">
        <f t="shared" si="549"/>
        <v>0</v>
      </c>
      <c r="BU1023" s="189">
        <f t="shared" si="550"/>
        <v>0</v>
      </c>
      <c r="BV1023" s="190">
        <f t="shared" si="551"/>
        <v>0</v>
      </c>
      <c r="BW1023" s="210"/>
      <c r="BX1023" s="188">
        <f t="shared" si="552"/>
        <v>0</v>
      </c>
      <c r="BY1023" s="189">
        <f t="shared" si="553"/>
        <v>0</v>
      </c>
      <c r="BZ1023" s="189">
        <f t="shared" si="554"/>
        <v>0</v>
      </c>
      <c r="CA1023" s="190">
        <f t="shared" si="555"/>
        <v>0</v>
      </c>
      <c r="CB1023" s="210"/>
      <c r="CC1023" s="188">
        <f t="shared" si="556"/>
        <v>0</v>
      </c>
      <c r="CD1023" s="189">
        <f t="shared" si="557"/>
        <v>0</v>
      </c>
      <c r="CE1023" s="189">
        <f t="shared" si="558"/>
        <v>0</v>
      </c>
      <c r="CF1023" s="190">
        <f t="shared" si="559"/>
        <v>0</v>
      </c>
      <c r="CG1023" s="210"/>
      <c r="CH1023" s="188">
        <f t="shared" si="560"/>
        <v>0</v>
      </c>
      <c r="CI1023" s="189">
        <f t="shared" si="561"/>
        <v>0</v>
      </c>
      <c r="CJ1023" s="189">
        <f t="shared" si="562"/>
        <v>0</v>
      </c>
      <c r="CK1023" s="190">
        <f t="shared" si="563"/>
        <v>0</v>
      </c>
      <c r="CL1023" s="210"/>
      <c r="CM1023" s="188">
        <f t="shared" si="564"/>
        <v>0</v>
      </c>
      <c r="CN1023" s="189">
        <f t="shared" si="565"/>
        <v>0</v>
      </c>
      <c r="CO1023" s="189">
        <f t="shared" si="566"/>
        <v>0</v>
      </c>
      <c r="CP1023" s="190">
        <f t="shared" si="567"/>
        <v>0</v>
      </c>
      <c r="CQ1023" s="210"/>
      <c r="CR1023" s="188">
        <f t="shared" si="568"/>
        <v>0</v>
      </c>
      <c r="CS1023" s="189">
        <f t="shared" si="569"/>
        <v>0</v>
      </c>
      <c r="CT1023" s="189">
        <f t="shared" si="570"/>
        <v>0</v>
      </c>
      <c r="CU1023" s="190">
        <f t="shared" si="571"/>
        <v>0</v>
      </c>
      <c r="CV1023" s="210"/>
      <c r="CW1023" s="188">
        <f t="shared" si="572"/>
        <v>0</v>
      </c>
      <c r="CX1023" s="189">
        <f t="shared" si="573"/>
        <v>0</v>
      </c>
      <c r="CY1023" s="189">
        <f t="shared" si="574"/>
        <v>0</v>
      </c>
      <c r="CZ1023" s="190">
        <f t="shared" si="575"/>
        <v>0</v>
      </c>
      <c r="DA1023" s="210"/>
      <c r="DB1023" s="188">
        <f t="shared" si="576"/>
        <v>0</v>
      </c>
      <c r="DC1023" s="189">
        <f t="shared" si="577"/>
        <v>0</v>
      </c>
      <c r="DD1023" s="189">
        <f t="shared" si="578"/>
        <v>0</v>
      </c>
      <c r="DE1023" s="190">
        <f t="shared" si="579"/>
        <v>0</v>
      </c>
      <c r="DF1023" s="210"/>
      <c r="DG1023" s="188">
        <f t="shared" si="580"/>
        <v>0</v>
      </c>
      <c r="DH1023" s="189">
        <f t="shared" si="581"/>
        <v>0</v>
      </c>
      <c r="DI1023" s="189">
        <f t="shared" si="582"/>
        <v>0</v>
      </c>
      <c r="DJ1023" s="190">
        <f t="shared" si="583"/>
        <v>0</v>
      </c>
      <c r="DK1023" s="210"/>
      <c r="DL1023" s="188">
        <f t="shared" si="584"/>
        <v>0</v>
      </c>
      <c r="DM1023" s="189">
        <f t="shared" si="585"/>
        <v>0</v>
      </c>
      <c r="DN1023" s="189">
        <f t="shared" si="586"/>
        <v>0</v>
      </c>
      <c r="DO1023" s="190">
        <f t="shared" si="587"/>
        <v>0</v>
      </c>
      <c r="DP1023" s="210"/>
      <c r="DQ1023" s="188">
        <f t="shared" si="588"/>
        <v>0</v>
      </c>
      <c r="DR1023" s="189">
        <f t="shared" si="589"/>
        <v>0</v>
      </c>
      <c r="DS1023" s="189">
        <f t="shared" si="590"/>
        <v>0</v>
      </c>
      <c r="DT1023" s="190">
        <f t="shared" si="591"/>
        <v>0</v>
      </c>
      <c r="DU1023" s="210"/>
      <c r="DV1023" s="192">
        <f t="shared" si="592"/>
        <v>0</v>
      </c>
      <c r="DW1023" s="215">
        <f t="shared" si="593"/>
        <v>0</v>
      </c>
      <c r="DX1023" s="216">
        <f t="shared" si="594"/>
        <v>0</v>
      </c>
      <c r="DY1023" s="217">
        <f t="shared" si="595"/>
        <v>0</v>
      </c>
      <c r="EA1023" s="192">
        <f t="shared" si="596"/>
        <v>0</v>
      </c>
      <c r="EB1023" s="215">
        <f t="shared" si="597"/>
        <v>0</v>
      </c>
      <c r="EC1023" s="216">
        <f t="shared" si="598"/>
        <v>0</v>
      </c>
      <c r="ED1023" s="217">
        <f t="shared" si="599"/>
        <v>0</v>
      </c>
      <c r="EF1023" s="192">
        <f t="shared" si="600"/>
        <v>0</v>
      </c>
      <c r="EG1023" s="215">
        <f t="shared" si="601"/>
        <v>0</v>
      </c>
      <c r="EH1023" s="216">
        <f t="shared" si="602"/>
        <v>0</v>
      </c>
      <c r="EI1023" s="217">
        <f t="shared" si="603"/>
        <v>0</v>
      </c>
      <c r="EK1023" s="197">
        <f t="shared" si="604"/>
        <v>0</v>
      </c>
      <c r="EL1023" s="19" t="str">
        <f t="shared" si="605"/>
        <v/>
      </c>
      <c r="EM1023" s="197">
        <f t="shared" si="606"/>
        <v>0</v>
      </c>
      <c r="EN1023"/>
      <c r="EO1023" s="197">
        <f t="shared" si="607"/>
        <v>0</v>
      </c>
      <c r="EP1023" s="19" t="str">
        <f t="shared" si="608"/>
        <v/>
      </c>
      <c r="EQ1023" s="197">
        <f t="shared" si="609"/>
        <v>0</v>
      </c>
      <c r="ES1023" s="197">
        <f t="shared" si="610"/>
        <v>0</v>
      </c>
      <c r="ET1023" s="19" t="str">
        <f t="shared" si="611"/>
        <v/>
      </c>
      <c r="EU1023" s="197">
        <f t="shared" si="612"/>
        <v>0</v>
      </c>
    </row>
    <row r="1024" spans="1:152" s="210" customFormat="1" ht="15" customHeight="1">
      <c r="A1024" s="100"/>
      <c r="B1024" s="24"/>
      <c r="C1024" s="24"/>
      <c r="D1024" s="24"/>
      <c r="E1024" s="24"/>
      <c r="F1024" s="222"/>
      <c r="G1024" s="112"/>
      <c r="H1024" s="29"/>
      <c r="I1024" s="24"/>
      <c r="J1024" s="24"/>
      <c r="K1024" s="24"/>
      <c r="L1024" s="80" t="s">
        <v>321</v>
      </c>
      <c r="M1024" s="195">
        <f t="shared" ref="M1024:AD1024" si="613">IF(AND(SUM(M904:M1023)=0,COUNTIF(M904:M1023,"NS")&gt;0),"NS",
IF(AND(SUM(M904:M1023)=0,COUNTIF(M904:M1023,0)&gt;0),0,
IF(AND(SUM(M904:M1023)=0,COUNTIF(M904:M1023,"NA")&gt;0),"NA",
SUM(M904:M1023))))</f>
        <v>0</v>
      </c>
      <c r="N1024" s="195">
        <f t="shared" si="613"/>
        <v>0</v>
      </c>
      <c r="O1024" s="195">
        <f t="shared" si="613"/>
        <v>0</v>
      </c>
      <c r="P1024" s="195">
        <f t="shared" si="613"/>
        <v>0</v>
      </c>
      <c r="Q1024" s="195">
        <f t="shared" si="613"/>
        <v>0</v>
      </c>
      <c r="R1024" s="195">
        <f t="shared" si="613"/>
        <v>0</v>
      </c>
      <c r="S1024" s="195">
        <f t="shared" si="613"/>
        <v>0</v>
      </c>
      <c r="T1024" s="195">
        <f t="shared" si="613"/>
        <v>0</v>
      </c>
      <c r="U1024" s="195">
        <f t="shared" si="613"/>
        <v>0</v>
      </c>
      <c r="V1024" s="195">
        <f t="shared" si="613"/>
        <v>0</v>
      </c>
      <c r="W1024" s="195">
        <f t="shared" si="613"/>
        <v>0</v>
      </c>
      <c r="X1024" s="195">
        <f t="shared" si="613"/>
        <v>0</v>
      </c>
      <c r="Y1024" s="195">
        <f t="shared" si="613"/>
        <v>0</v>
      </c>
      <c r="Z1024" s="195">
        <f t="shared" si="613"/>
        <v>0</v>
      </c>
      <c r="AA1024" s="195">
        <f t="shared" si="613"/>
        <v>0</v>
      </c>
      <c r="AB1024" s="195">
        <f t="shared" si="613"/>
        <v>0</v>
      </c>
      <c r="AC1024" s="195">
        <f t="shared" si="613"/>
        <v>0</v>
      </c>
      <c r="AD1024" s="195">
        <f t="shared" si="613"/>
        <v>0</v>
      </c>
      <c r="AE1024" s="29"/>
      <c r="AF1024" s="258"/>
      <c r="AH1024" s="210">
        <f>+SUM(AH904:AH1023)</f>
        <v>0</v>
      </c>
      <c r="AM1024" s="210">
        <f>+SUM(AM904:AM1023)</f>
        <v>0</v>
      </c>
      <c r="AR1024" s="210">
        <f>+SUM(AR904:AR1023)</f>
        <v>0</v>
      </c>
      <c r="AW1024" s="210">
        <f>+SUM(AW904:AW1023)</f>
        <v>0</v>
      </c>
      <c r="BB1024" s="210">
        <f>+SUM(BB904:BB1023)</f>
        <v>0</v>
      </c>
      <c r="BG1024" s="210">
        <f>+SUM(BG904:BG1023)</f>
        <v>0</v>
      </c>
      <c r="BL1024" s="210">
        <f>+SUM(BL904:BL1023)</f>
        <v>0</v>
      </c>
      <c r="BQ1024" s="210">
        <f>+SUM(BQ904:BQ1023)</f>
        <v>0</v>
      </c>
      <c r="BV1024" s="210">
        <f>+SUM(BV904:BV1023)</f>
        <v>0</v>
      </c>
      <c r="CA1024" s="210">
        <f>+SUM(CA904:CA1023)</f>
        <v>0</v>
      </c>
      <c r="CF1024" s="210">
        <f>+SUM(CF904:CF1023)</f>
        <v>0</v>
      </c>
      <c r="CK1024" s="210">
        <f>+SUM(CK904:CK1023)</f>
        <v>0</v>
      </c>
      <c r="CP1024" s="210">
        <f>+SUM(CP904:CP1023)</f>
        <v>0</v>
      </c>
      <c r="CU1024" s="210">
        <f>+SUM(CU904:CU1023)</f>
        <v>0</v>
      </c>
      <c r="CZ1024" s="210">
        <f>+SUM(CZ904:CZ1023)</f>
        <v>0</v>
      </c>
      <c r="DE1024" s="210">
        <f>+SUM(DE904:DE1023)</f>
        <v>0</v>
      </c>
      <c r="DJ1024" s="210">
        <f>+SUM(DJ904:DJ1023)</f>
        <v>0</v>
      </c>
      <c r="DO1024" s="210">
        <f>+SUM(DO904:DO1023)</f>
        <v>0</v>
      </c>
      <c r="DT1024" s="210">
        <f>+SUM(DT904:DT1023)</f>
        <v>0</v>
      </c>
      <c r="DY1024" s="210">
        <f>+SUM(DY904:DY1023)</f>
        <v>0</v>
      </c>
      <c r="ED1024" s="210">
        <f>+SUM(ED904:ED1023)</f>
        <v>0</v>
      </c>
      <c r="EI1024" s="210">
        <f>+SUM(EI904:EI1023)</f>
        <v>0</v>
      </c>
      <c r="EJ1024" s="210">
        <f>+SUM(AM1024:EI1024)</f>
        <v>0</v>
      </c>
      <c r="EM1024" s="210">
        <f>+SUM(EM904:EM1023)</f>
        <v>0</v>
      </c>
      <c r="EQ1024" s="210">
        <f>+SUM(EQ904:EQ1023)</f>
        <v>0</v>
      </c>
      <c r="EU1024" s="210">
        <f>+SUM(EU904:EU1023)</f>
        <v>0</v>
      </c>
      <c r="EV1024" s="210">
        <f>+SUM(EM1024:EU1024)</f>
        <v>0</v>
      </c>
    </row>
    <row r="1025" spans="1:32" ht="15" customHeight="1">
      <c r="A1025" s="203"/>
      <c r="B1025" s="30"/>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row>
    <row r="1026" spans="1:32" s="210" customFormat="1" ht="15" customHeight="1">
      <c r="A1026" s="221"/>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500" t="s">
        <v>957</v>
      </c>
      <c r="AB1026" s="500"/>
      <c r="AC1026" s="500"/>
      <c r="AD1026" s="500"/>
      <c r="AE1026" s="29"/>
      <c r="AF1026" s="258"/>
    </row>
    <row r="1027" spans="1:32" s="210" customFormat="1" ht="24" customHeight="1">
      <c r="A1027" s="56"/>
      <c r="B1027" s="219"/>
      <c r="C1027" s="478" t="s">
        <v>98</v>
      </c>
      <c r="D1027" s="479"/>
      <c r="E1027" s="479"/>
      <c r="F1027" s="479"/>
      <c r="G1027" s="479"/>
      <c r="H1027" s="479"/>
      <c r="I1027" s="479"/>
      <c r="J1027" s="479"/>
      <c r="K1027" s="479"/>
      <c r="L1027" s="480"/>
      <c r="M1027" s="288" t="s">
        <v>343</v>
      </c>
      <c r="N1027" s="289"/>
      <c r="O1027" s="289"/>
      <c r="P1027" s="289"/>
      <c r="Q1027" s="289"/>
      <c r="R1027" s="289"/>
      <c r="S1027" s="289"/>
      <c r="T1027" s="289"/>
      <c r="U1027" s="289"/>
      <c r="V1027" s="289"/>
      <c r="W1027" s="289"/>
      <c r="X1027" s="289"/>
      <c r="Y1027" s="289"/>
      <c r="Z1027" s="289"/>
      <c r="AA1027" s="289"/>
      <c r="AB1027" s="289"/>
      <c r="AC1027" s="289"/>
      <c r="AD1027" s="290"/>
      <c r="AE1027" s="29"/>
      <c r="AF1027" s="258"/>
    </row>
    <row r="1028" spans="1:32" s="210" customFormat="1" ht="36" customHeight="1">
      <c r="A1028" s="56"/>
      <c r="B1028" s="29"/>
      <c r="C1028" s="490"/>
      <c r="D1028" s="491"/>
      <c r="E1028" s="491"/>
      <c r="F1028" s="491"/>
      <c r="G1028" s="491"/>
      <c r="H1028" s="491"/>
      <c r="I1028" s="491"/>
      <c r="J1028" s="491"/>
      <c r="K1028" s="491"/>
      <c r="L1028" s="492"/>
      <c r="M1028" s="292" t="s">
        <v>350</v>
      </c>
      <c r="N1028" s="285"/>
      <c r="O1028" s="293"/>
      <c r="P1028" s="292" t="s">
        <v>351</v>
      </c>
      <c r="Q1028" s="285"/>
      <c r="R1028" s="293"/>
      <c r="S1028" s="292" t="s">
        <v>352</v>
      </c>
      <c r="T1028" s="285"/>
      <c r="U1028" s="293"/>
      <c r="V1028" s="292" t="s">
        <v>353</v>
      </c>
      <c r="W1028" s="285"/>
      <c r="X1028" s="293"/>
      <c r="Y1028" s="292" t="s">
        <v>354</v>
      </c>
      <c r="Z1028" s="285"/>
      <c r="AA1028" s="293"/>
      <c r="AB1028" s="292" t="s">
        <v>355</v>
      </c>
      <c r="AC1028" s="285"/>
      <c r="AD1028" s="293"/>
      <c r="AE1028" s="29"/>
      <c r="AF1028" s="258"/>
    </row>
    <row r="1029" spans="1:32" s="210" customFormat="1" ht="48" customHeight="1">
      <c r="A1029" s="56"/>
      <c r="B1029" s="29"/>
      <c r="C1029" s="481"/>
      <c r="D1029" s="482"/>
      <c r="E1029" s="482"/>
      <c r="F1029" s="482"/>
      <c r="G1029" s="482"/>
      <c r="H1029" s="482"/>
      <c r="I1029" s="482"/>
      <c r="J1029" s="482"/>
      <c r="K1029" s="482"/>
      <c r="L1029" s="483"/>
      <c r="M1029" s="73" t="s">
        <v>952</v>
      </c>
      <c r="N1029" s="211" t="s">
        <v>319</v>
      </c>
      <c r="O1029" s="211" t="s">
        <v>320</v>
      </c>
      <c r="P1029" s="73" t="s">
        <v>952</v>
      </c>
      <c r="Q1029" s="211" t="s">
        <v>319</v>
      </c>
      <c r="R1029" s="211" t="s">
        <v>320</v>
      </c>
      <c r="S1029" s="73" t="s">
        <v>952</v>
      </c>
      <c r="T1029" s="211" t="s">
        <v>319</v>
      </c>
      <c r="U1029" s="211" t="s">
        <v>320</v>
      </c>
      <c r="V1029" s="73" t="s">
        <v>952</v>
      </c>
      <c r="W1029" s="211" t="s">
        <v>319</v>
      </c>
      <c r="X1029" s="211" t="s">
        <v>320</v>
      </c>
      <c r="Y1029" s="73" t="s">
        <v>952</v>
      </c>
      <c r="Z1029" s="211" t="s">
        <v>319</v>
      </c>
      <c r="AA1029" s="211" t="s">
        <v>320</v>
      </c>
      <c r="AB1029" s="73" t="s">
        <v>952</v>
      </c>
      <c r="AC1029" s="211" t="s">
        <v>319</v>
      </c>
      <c r="AD1029" s="211" t="s">
        <v>320</v>
      </c>
      <c r="AE1029" s="29"/>
      <c r="AF1029" s="258"/>
    </row>
    <row r="1030" spans="1:32" s="210" customFormat="1" ht="15" customHeight="1">
      <c r="A1030" s="100"/>
      <c r="B1030" s="24"/>
      <c r="C1030" s="113" t="s">
        <v>58</v>
      </c>
      <c r="D1030" s="354" t="str">
        <f>IF(D49="","",D49)</f>
        <v/>
      </c>
      <c r="E1030" s="355"/>
      <c r="F1030" s="355"/>
      <c r="G1030" s="355"/>
      <c r="H1030" s="355"/>
      <c r="I1030" s="355"/>
      <c r="J1030" s="355"/>
      <c r="K1030" s="355"/>
      <c r="L1030" s="356"/>
      <c r="M1030" s="2"/>
      <c r="N1030" s="2"/>
      <c r="O1030" s="2"/>
      <c r="P1030" s="2"/>
      <c r="Q1030" s="2"/>
      <c r="R1030" s="2"/>
      <c r="S1030" s="2"/>
      <c r="T1030" s="2"/>
      <c r="U1030" s="2"/>
      <c r="V1030" s="2"/>
      <c r="W1030" s="2"/>
      <c r="X1030" s="2"/>
      <c r="Y1030" s="2"/>
      <c r="Z1030" s="2"/>
      <c r="AA1030" s="2"/>
      <c r="AB1030" s="2"/>
      <c r="AC1030" s="2"/>
      <c r="AD1030" s="2"/>
      <c r="AE1030" s="29"/>
      <c r="AF1030" s="258"/>
    </row>
    <row r="1031" spans="1:32" ht="15" customHeight="1">
      <c r="A1031" s="85"/>
      <c r="B1031" s="87"/>
      <c r="C1031" s="63" t="s">
        <v>59</v>
      </c>
      <c r="D1031" s="354" t="str">
        <f t="shared" ref="D1031:D1094" si="614">IF(D50="","",D50)</f>
        <v/>
      </c>
      <c r="E1031" s="355"/>
      <c r="F1031" s="355"/>
      <c r="G1031" s="355"/>
      <c r="H1031" s="355"/>
      <c r="I1031" s="355"/>
      <c r="J1031" s="355"/>
      <c r="K1031" s="355"/>
      <c r="L1031" s="356"/>
      <c r="M1031" s="2"/>
      <c r="N1031" s="2"/>
      <c r="O1031" s="2"/>
      <c r="P1031" s="2"/>
      <c r="Q1031" s="2"/>
      <c r="R1031" s="2"/>
      <c r="S1031" s="2"/>
      <c r="T1031" s="2"/>
      <c r="U1031" s="2"/>
      <c r="V1031" s="2"/>
      <c r="W1031" s="2"/>
      <c r="X1031" s="2"/>
      <c r="Y1031" s="2"/>
      <c r="Z1031" s="2"/>
      <c r="AA1031" s="2"/>
      <c r="AB1031" s="2"/>
      <c r="AC1031" s="2"/>
      <c r="AD1031" s="2"/>
    </row>
    <row r="1032" spans="1:32" ht="15" customHeight="1">
      <c r="A1032" s="85"/>
      <c r="B1032" s="87"/>
      <c r="C1032" s="63" t="s">
        <v>60</v>
      </c>
      <c r="D1032" s="354" t="str">
        <f t="shared" si="614"/>
        <v/>
      </c>
      <c r="E1032" s="355"/>
      <c r="F1032" s="355"/>
      <c r="G1032" s="355"/>
      <c r="H1032" s="355"/>
      <c r="I1032" s="355"/>
      <c r="J1032" s="355"/>
      <c r="K1032" s="355"/>
      <c r="L1032" s="356"/>
      <c r="M1032" s="2"/>
      <c r="N1032" s="2"/>
      <c r="O1032" s="2"/>
      <c r="P1032" s="2"/>
      <c r="Q1032" s="2"/>
      <c r="R1032" s="2"/>
      <c r="S1032" s="2"/>
      <c r="T1032" s="2"/>
      <c r="U1032" s="2"/>
      <c r="V1032" s="2"/>
      <c r="W1032" s="2"/>
      <c r="X1032" s="2"/>
      <c r="Y1032" s="2"/>
      <c r="Z1032" s="2"/>
      <c r="AA1032" s="2"/>
      <c r="AB1032" s="2"/>
      <c r="AC1032" s="2"/>
      <c r="AD1032" s="2"/>
    </row>
    <row r="1033" spans="1:32" ht="15" customHeight="1">
      <c r="A1033" s="85"/>
      <c r="B1033" s="87"/>
      <c r="C1033" s="63" t="s">
        <v>61</v>
      </c>
      <c r="D1033" s="354" t="str">
        <f t="shared" si="614"/>
        <v/>
      </c>
      <c r="E1033" s="355"/>
      <c r="F1033" s="355"/>
      <c r="G1033" s="355"/>
      <c r="H1033" s="355"/>
      <c r="I1033" s="355"/>
      <c r="J1033" s="355"/>
      <c r="K1033" s="355"/>
      <c r="L1033" s="356"/>
      <c r="M1033" s="2"/>
      <c r="N1033" s="2"/>
      <c r="O1033" s="2"/>
      <c r="P1033" s="2"/>
      <c r="Q1033" s="2"/>
      <c r="R1033" s="2"/>
      <c r="S1033" s="2"/>
      <c r="T1033" s="2"/>
      <c r="U1033" s="2"/>
      <c r="V1033" s="2"/>
      <c r="W1033" s="2"/>
      <c r="X1033" s="2"/>
      <c r="Y1033" s="2"/>
      <c r="Z1033" s="2"/>
      <c r="AA1033" s="2"/>
      <c r="AB1033" s="2"/>
      <c r="AC1033" s="2"/>
      <c r="AD1033" s="2"/>
    </row>
    <row r="1034" spans="1:32" ht="15" customHeight="1">
      <c r="A1034" s="85"/>
      <c r="B1034" s="87"/>
      <c r="C1034" s="63" t="s">
        <v>62</v>
      </c>
      <c r="D1034" s="354" t="str">
        <f t="shared" si="614"/>
        <v/>
      </c>
      <c r="E1034" s="355"/>
      <c r="F1034" s="355"/>
      <c r="G1034" s="355"/>
      <c r="H1034" s="355"/>
      <c r="I1034" s="355"/>
      <c r="J1034" s="355"/>
      <c r="K1034" s="355"/>
      <c r="L1034" s="356"/>
      <c r="M1034" s="2"/>
      <c r="N1034" s="2"/>
      <c r="O1034" s="2"/>
      <c r="P1034" s="2"/>
      <c r="Q1034" s="2"/>
      <c r="R1034" s="2"/>
      <c r="S1034" s="2"/>
      <c r="T1034" s="2"/>
      <c r="U1034" s="2"/>
      <c r="V1034" s="2"/>
      <c r="W1034" s="2"/>
      <c r="X1034" s="2"/>
      <c r="Y1034" s="2"/>
      <c r="Z1034" s="2"/>
      <c r="AA1034" s="2"/>
      <c r="AB1034" s="2"/>
      <c r="AC1034" s="2"/>
      <c r="AD1034" s="2"/>
    </row>
    <row r="1035" spans="1:32" ht="15" customHeight="1">
      <c r="A1035" s="85"/>
      <c r="B1035" s="87"/>
      <c r="C1035" s="63" t="s">
        <v>63</v>
      </c>
      <c r="D1035" s="354" t="str">
        <f t="shared" si="614"/>
        <v/>
      </c>
      <c r="E1035" s="355"/>
      <c r="F1035" s="355"/>
      <c r="G1035" s="355"/>
      <c r="H1035" s="355"/>
      <c r="I1035" s="355"/>
      <c r="J1035" s="355"/>
      <c r="K1035" s="355"/>
      <c r="L1035" s="356"/>
      <c r="M1035" s="2"/>
      <c r="N1035" s="2"/>
      <c r="O1035" s="2"/>
      <c r="P1035" s="2"/>
      <c r="Q1035" s="2"/>
      <c r="R1035" s="2"/>
      <c r="S1035" s="2"/>
      <c r="T1035" s="2"/>
      <c r="U1035" s="2"/>
      <c r="V1035" s="2"/>
      <c r="W1035" s="2"/>
      <c r="X1035" s="2"/>
      <c r="Y1035" s="2"/>
      <c r="Z1035" s="2"/>
      <c r="AA1035" s="2"/>
      <c r="AB1035" s="2"/>
      <c r="AC1035" s="2"/>
      <c r="AD1035" s="2"/>
    </row>
    <row r="1036" spans="1:32" ht="15" customHeight="1">
      <c r="A1036" s="85"/>
      <c r="B1036" s="87"/>
      <c r="C1036" s="63" t="s">
        <v>64</v>
      </c>
      <c r="D1036" s="354" t="str">
        <f t="shared" si="614"/>
        <v/>
      </c>
      <c r="E1036" s="355"/>
      <c r="F1036" s="355"/>
      <c r="G1036" s="355"/>
      <c r="H1036" s="355"/>
      <c r="I1036" s="355"/>
      <c r="J1036" s="355"/>
      <c r="K1036" s="355"/>
      <c r="L1036" s="356"/>
      <c r="M1036" s="2"/>
      <c r="N1036" s="2"/>
      <c r="O1036" s="2"/>
      <c r="P1036" s="2"/>
      <c r="Q1036" s="2"/>
      <c r="R1036" s="2"/>
      <c r="S1036" s="2"/>
      <c r="T1036" s="2"/>
      <c r="U1036" s="2"/>
      <c r="V1036" s="2"/>
      <c r="W1036" s="2"/>
      <c r="X1036" s="2"/>
      <c r="Y1036" s="2"/>
      <c r="Z1036" s="2"/>
      <c r="AA1036" s="2"/>
      <c r="AB1036" s="2"/>
      <c r="AC1036" s="2"/>
      <c r="AD1036" s="2"/>
    </row>
    <row r="1037" spans="1:32" ht="15" customHeight="1">
      <c r="A1037" s="85"/>
      <c r="B1037" s="87"/>
      <c r="C1037" s="63" t="s">
        <v>65</v>
      </c>
      <c r="D1037" s="354" t="str">
        <f t="shared" si="614"/>
        <v/>
      </c>
      <c r="E1037" s="355"/>
      <c r="F1037" s="355"/>
      <c r="G1037" s="355"/>
      <c r="H1037" s="355"/>
      <c r="I1037" s="355"/>
      <c r="J1037" s="355"/>
      <c r="K1037" s="355"/>
      <c r="L1037" s="356"/>
      <c r="M1037" s="2"/>
      <c r="N1037" s="2"/>
      <c r="O1037" s="2"/>
      <c r="P1037" s="2"/>
      <c r="Q1037" s="2"/>
      <c r="R1037" s="2"/>
      <c r="S1037" s="2"/>
      <c r="T1037" s="2"/>
      <c r="U1037" s="2"/>
      <c r="V1037" s="2"/>
      <c r="W1037" s="2"/>
      <c r="X1037" s="2"/>
      <c r="Y1037" s="2"/>
      <c r="Z1037" s="2"/>
      <c r="AA1037" s="2"/>
      <c r="AB1037" s="2"/>
      <c r="AC1037" s="2"/>
      <c r="AD1037" s="2"/>
    </row>
    <row r="1038" spans="1:32" ht="15" customHeight="1">
      <c r="A1038" s="85"/>
      <c r="B1038" s="87"/>
      <c r="C1038" s="63" t="s">
        <v>66</v>
      </c>
      <c r="D1038" s="354" t="str">
        <f t="shared" si="614"/>
        <v/>
      </c>
      <c r="E1038" s="355"/>
      <c r="F1038" s="355"/>
      <c r="G1038" s="355"/>
      <c r="H1038" s="355"/>
      <c r="I1038" s="355"/>
      <c r="J1038" s="355"/>
      <c r="K1038" s="355"/>
      <c r="L1038" s="356"/>
      <c r="M1038" s="2"/>
      <c r="N1038" s="2"/>
      <c r="O1038" s="2"/>
      <c r="P1038" s="2"/>
      <c r="Q1038" s="2"/>
      <c r="R1038" s="2"/>
      <c r="S1038" s="2"/>
      <c r="T1038" s="2"/>
      <c r="U1038" s="2"/>
      <c r="V1038" s="2"/>
      <c r="W1038" s="2"/>
      <c r="X1038" s="2"/>
      <c r="Y1038" s="2"/>
      <c r="Z1038" s="2"/>
      <c r="AA1038" s="2"/>
      <c r="AB1038" s="2"/>
      <c r="AC1038" s="2"/>
      <c r="AD1038" s="2"/>
    </row>
    <row r="1039" spans="1:32" ht="15" customHeight="1">
      <c r="A1039" s="85"/>
      <c r="B1039" s="87"/>
      <c r="C1039" s="63" t="s">
        <v>67</v>
      </c>
      <c r="D1039" s="354" t="str">
        <f t="shared" si="614"/>
        <v/>
      </c>
      <c r="E1039" s="355"/>
      <c r="F1039" s="355"/>
      <c r="G1039" s="355"/>
      <c r="H1039" s="355"/>
      <c r="I1039" s="355"/>
      <c r="J1039" s="355"/>
      <c r="K1039" s="355"/>
      <c r="L1039" s="356"/>
      <c r="M1039" s="2"/>
      <c r="N1039" s="2"/>
      <c r="O1039" s="2"/>
      <c r="P1039" s="2"/>
      <c r="Q1039" s="2"/>
      <c r="R1039" s="2"/>
      <c r="S1039" s="2"/>
      <c r="T1039" s="2"/>
      <c r="U1039" s="2"/>
      <c r="V1039" s="2"/>
      <c r="W1039" s="2"/>
      <c r="X1039" s="2"/>
      <c r="Y1039" s="2"/>
      <c r="Z1039" s="2"/>
      <c r="AA1039" s="2"/>
      <c r="AB1039" s="2"/>
      <c r="AC1039" s="2"/>
      <c r="AD1039" s="2"/>
    </row>
    <row r="1040" spans="1:32" ht="15" customHeight="1">
      <c r="A1040" s="85"/>
      <c r="B1040" s="87"/>
      <c r="C1040" s="63" t="s">
        <v>68</v>
      </c>
      <c r="D1040" s="354" t="str">
        <f t="shared" si="614"/>
        <v/>
      </c>
      <c r="E1040" s="355"/>
      <c r="F1040" s="355"/>
      <c r="G1040" s="355"/>
      <c r="H1040" s="355"/>
      <c r="I1040" s="355"/>
      <c r="J1040" s="355"/>
      <c r="K1040" s="355"/>
      <c r="L1040" s="356"/>
      <c r="M1040" s="2"/>
      <c r="N1040" s="2"/>
      <c r="O1040" s="2"/>
      <c r="P1040" s="2"/>
      <c r="Q1040" s="2"/>
      <c r="R1040" s="2"/>
      <c r="S1040" s="2"/>
      <c r="T1040" s="2"/>
      <c r="U1040" s="2"/>
      <c r="V1040" s="2"/>
      <c r="W1040" s="2"/>
      <c r="X1040" s="2"/>
      <c r="Y1040" s="2"/>
      <c r="Z1040" s="2"/>
      <c r="AA1040" s="2"/>
      <c r="AB1040" s="2"/>
      <c r="AC1040" s="2"/>
      <c r="AD1040" s="2"/>
    </row>
    <row r="1041" spans="1:30" ht="15" customHeight="1">
      <c r="A1041" s="85"/>
      <c r="B1041" s="87"/>
      <c r="C1041" s="63" t="s">
        <v>69</v>
      </c>
      <c r="D1041" s="354" t="str">
        <f t="shared" si="614"/>
        <v/>
      </c>
      <c r="E1041" s="355"/>
      <c r="F1041" s="355"/>
      <c r="G1041" s="355"/>
      <c r="H1041" s="355"/>
      <c r="I1041" s="355"/>
      <c r="J1041" s="355"/>
      <c r="K1041" s="355"/>
      <c r="L1041" s="356"/>
      <c r="M1041" s="2"/>
      <c r="N1041" s="2"/>
      <c r="O1041" s="2"/>
      <c r="P1041" s="2"/>
      <c r="Q1041" s="2"/>
      <c r="R1041" s="2"/>
      <c r="S1041" s="2"/>
      <c r="T1041" s="2"/>
      <c r="U1041" s="2"/>
      <c r="V1041" s="2"/>
      <c r="W1041" s="2"/>
      <c r="X1041" s="2"/>
      <c r="Y1041" s="2"/>
      <c r="Z1041" s="2"/>
      <c r="AA1041" s="2"/>
      <c r="AB1041" s="2"/>
      <c r="AC1041" s="2"/>
      <c r="AD1041" s="2"/>
    </row>
    <row r="1042" spans="1:30" ht="15" customHeight="1">
      <c r="A1042" s="85"/>
      <c r="B1042" s="87"/>
      <c r="C1042" s="63" t="s">
        <v>70</v>
      </c>
      <c r="D1042" s="354" t="str">
        <f t="shared" si="614"/>
        <v/>
      </c>
      <c r="E1042" s="355"/>
      <c r="F1042" s="355"/>
      <c r="G1042" s="355"/>
      <c r="H1042" s="355"/>
      <c r="I1042" s="355"/>
      <c r="J1042" s="355"/>
      <c r="K1042" s="355"/>
      <c r="L1042" s="356"/>
      <c r="M1042" s="2"/>
      <c r="N1042" s="2"/>
      <c r="O1042" s="2"/>
      <c r="P1042" s="2"/>
      <c r="Q1042" s="2"/>
      <c r="R1042" s="2"/>
      <c r="S1042" s="2"/>
      <c r="T1042" s="2"/>
      <c r="U1042" s="2"/>
      <c r="V1042" s="2"/>
      <c r="W1042" s="2"/>
      <c r="X1042" s="2"/>
      <c r="Y1042" s="2"/>
      <c r="Z1042" s="2"/>
      <c r="AA1042" s="2"/>
      <c r="AB1042" s="2"/>
      <c r="AC1042" s="2"/>
      <c r="AD1042" s="2"/>
    </row>
    <row r="1043" spans="1:30" ht="15" customHeight="1">
      <c r="A1043" s="85"/>
      <c r="B1043" s="87"/>
      <c r="C1043" s="63" t="s">
        <v>71</v>
      </c>
      <c r="D1043" s="354" t="str">
        <f t="shared" si="614"/>
        <v/>
      </c>
      <c r="E1043" s="355"/>
      <c r="F1043" s="355"/>
      <c r="G1043" s="355"/>
      <c r="H1043" s="355"/>
      <c r="I1043" s="355"/>
      <c r="J1043" s="355"/>
      <c r="K1043" s="355"/>
      <c r="L1043" s="356"/>
      <c r="M1043" s="2"/>
      <c r="N1043" s="2"/>
      <c r="O1043" s="2"/>
      <c r="P1043" s="2"/>
      <c r="Q1043" s="2"/>
      <c r="R1043" s="2"/>
      <c r="S1043" s="2"/>
      <c r="T1043" s="2"/>
      <c r="U1043" s="2"/>
      <c r="V1043" s="2"/>
      <c r="W1043" s="2"/>
      <c r="X1043" s="2"/>
      <c r="Y1043" s="2"/>
      <c r="Z1043" s="2"/>
      <c r="AA1043" s="2"/>
      <c r="AB1043" s="2"/>
      <c r="AC1043" s="2"/>
      <c r="AD1043" s="2"/>
    </row>
    <row r="1044" spans="1:30" ht="15" customHeight="1">
      <c r="A1044" s="85"/>
      <c r="B1044" s="87"/>
      <c r="C1044" s="63" t="s">
        <v>72</v>
      </c>
      <c r="D1044" s="354" t="str">
        <f t="shared" si="614"/>
        <v/>
      </c>
      <c r="E1044" s="355"/>
      <c r="F1044" s="355"/>
      <c r="G1044" s="355"/>
      <c r="H1044" s="355"/>
      <c r="I1044" s="355"/>
      <c r="J1044" s="355"/>
      <c r="K1044" s="355"/>
      <c r="L1044" s="356"/>
      <c r="M1044" s="2"/>
      <c r="N1044" s="2"/>
      <c r="O1044" s="2"/>
      <c r="P1044" s="2"/>
      <c r="Q1044" s="2"/>
      <c r="R1044" s="2"/>
      <c r="S1044" s="2"/>
      <c r="T1044" s="2"/>
      <c r="U1044" s="2"/>
      <c r="V1044" s="2"/>
      <c r="W1044" s="2"/>
      <c r="X1044" s="2"/>
      <c r="Y1044" s="2"/>
      <c r="Z1044" s="2"/>
      <c r="AA1044" s="2"/>
      <c r="AB1044" s="2"/>
      <c r="AC1044" s="2"/>
      <c r="AD1044" s="2"/>
    </row>
    <row r="1045" spans="1:30" ht="15" customHeight="1">
      <c r="A1045" s="85"/>
      <c r="B1045" s="87"/>
      <c r="C1045" s="63" t="s">
        <v>73</v>
      </c>
      <c r="D1045" s="354" t="str">
        <f t="shared" si="614"/>
        <v/>
      </c>
      <c r="E1045" s="355"/>
      <c r="F1045" s="355"/>
      <c r="G1045" s="355"/>
      <c r="H1045" s="355"/>
      <c r="I1045" s="355"/>
      <c r="J1045" s="355"/>
      <c r="K1045" s="355"/>
      <c r="L1045" s="356"/>
      <c r="M1045" s="2"/>
      <c r="N1045" s="2"/>
      <c r="O1045" s="2"/>
      <c r="P1045" s="2"/>
      <c r="Q1045" s="2"/>
      <c r="R1045" s="2"/>
      <c r="S1045" s="2"/>
      <c r="T1045" s="2"/>
      <c r="U1045" s="2"/>
      <c r="V1045" s="2"/>
      <c r="W1045" s="2"/>
      <c r="X1045" s="2"/>
      <c r="Y1045" s="2"/>
      <c r="Z1045" s="2"/>
      <c r="AA1045" s="2"/>
      <c r="AB1045" s="2"/>
      <c r="AC1045" s="2"/>
      <c r="AD1045" s="2"/>
    </row>
    <row r="1046" spans="1:30" ht="15" customHeight="1">
      <c r="A1046" s="85"/>
      <c r="B1046" s="87"/>
      <c r="C1046" s="63" t="s">
        <v>74</v>
      </c>
      <c r="D1046" s="354" t="str">
        <f t="shared" si="614"/>
        <v/>
      </c>
      <c r="E1046" s="355"/>
      <c r="F1046" s="355"/>
      <c r="G1046" s="355"/>
      <c r="H1046" s="355"/>
      <c r="I1046" s="355"/>
      <c r="J1046" s="355"/>
      <c r="K1046" s="355"/>
      <c r="L1046" s="356"/>
      <c r="M1046" s="2"/>
      <c r="N1046" s="2"/>
      <c r="O1046" s="2"/>
      <c r="P1046" s="2"/>
      <c r="Q1046" s="2"/>
      <c r="R1046" s="2"/>
      <c r="S1046" s="2"/>
      <c r="T1046" s="2"/>
      <c r="U1046" s="2"/>
      <c r="V1046" s="2"/>
      <c r="W1046" s="2"/>
      <c r="X1046" s="2"/>
      <c r="Y1046" s="2"/>
      <c r="Z1046" s="2"/>
      <c r="AA1046" s="2"/>
      <c r="AB1046" s="2"/>
      <c r="AC1046" s="2"/>
      <c r="AD1046" s="2"/>
    </row>
    <row r="1047" spans="1:30" ht="15" customHeight="1">
      <c r="A1047" s="85"/>
      <c r="B1047" s="87"/>
      <c r="C1047" s="63" t="s">
        <v>75</v>
      </c>
      <c r="D1047" s="354" t="str">
        <f t="shared" si="614"/>
        <v/>
      </c>
      <c r="E1047" s="355"/>
      <c r="F1047" s="355"/>
      <c r="G1047" s="355"/>
      <c r="H1047" s="355"/>
      <c r="I1047" s="355"/>
      <c r="J1047" s="355"/>
      <c r="K1047" s="355"/>
      <c r="L1047" s="356"/>
      <c r="M1047" s="2"/>
      <c r="N1047" s="2"/>
      <c r="O1047" s="2"/>
      <c r="P1047" s="2"/>
      <c r="Q1047" s="2"/>
      <c r="R1047" s="2"/>
      <c r="S1047" s="2"/>
      <c r="T1047" s="2"/>
      <c r="U1047" s="2"/>
      <c r="V1047" s="2"/>
      <c r="W1047" s="2"/>
      <c r="X1047" s="2"/>
      <c r="Y1047" s="2"/>
      <c r="Z1047" s="2"/>
      <c r="AA1047" s="2"/>
      <c r="AB1047" s="2"/>
      <c r="AC1047" s="2"/>
      <c r="AD1047" s="2"/>
    </row>
    <row r="1048" spans="1:30" ht="15" customHeight="1">
      <c r="A1048" s="85"/>
      <c r="B1048" s="87"/>
      <c r="C1048" s="63" t="s">
        <v>76</v>
      </c>
      <c r="D1048" s="354" t="str">
        <f t="shared" si="614"/>
        <v/>
      </c>
      <c r="E1048" s="355"/>
      <c r="F1048" s="355"/>
      <c r="G1048" s="355"/>
      <c r="H1048" s="355"/>
      <c r="I1048" s="355"/>
      <c r="J1048" s="355"/>
      <c r="K1048" s="355"/>
      <c r="L1048" s="356"/>
      <c r="M1048" s="2"/>
      <c r="N1048" s="2"/>
      <c r="O1048" s="2"/>
      <c r="P1048" s="2"/>
      <c r="Q1048" s="2"/>
      <c r="R1048" s="2"/>
      <c r="S1048" s="2"/>
      <c r="T1048" s="2"/>
      <c r="U1048" s="2"/>
      <c r="V1048" s="2"/>
      <c r="W1048" s="2"/>
      <c r="X1048" s="2"/>
      <c r="Y1048" s="2"/>
      <c r="Z1048" s="2"/>
      <c r="AA1048" s="2"/>
      <c r="AB1048" s="2"/>
      <c r="AC1048" s="2"/>
      <c r="AD1048" s="2"/>
    </row>
    <row r="1049" spans="1:30" ht="15" customHeight="1">
      <c r="A1049" s="85"/>
      <c r="B1049" s="87"/>
      <c r="C1049" s="63" t="s">
        <v>77</v>
      </c>
      <c r="D1049" s="354" t="str">
        <f t="shared" si="614"/>
        <v/>
      </c>
      <c r="E1049" s="355"/>
      <c r="F1049" s="355"/>
      <c r="G1049" s="355"/>
      <c r="H1049" s="355"/>
      <c r="I1049" s="355"/>
      <c r="J1049" s="355"/>
      <c r="K1049" s="355"/>
      <c r="L1049" s="356"/>
      <c r="M1049" s="2"/>
      <c r="N1049" s="2"/>
      <c r="O1049" s="2"/>
      <c r="P1049" s="2"/>
      <c r="Q1049" s="2"/>
      <c r="R1049" s="2"/>
      <c r="S1049" s="2"/>
      <c r="T1049" s="2"/>
      <c r="U1049" s="2"/>
      <c r="V1049" s="2"/>
      <c r="W1049" s="2"/>
      <c r="X1049" s="2"/>
      <c r="Y1049" s="2"/>
      <c r="Z1049" s="2"/>
      <c r="AA1049" s="2"/>
      <c r="AB1049" s="2"/>
      <c r="AC1049" s="2"/>
      <c r="AD1049" s="2"/>
    </row>
    <row r="1050" spans="1:30" ht="15" customHeight="1">
      <c r="A1050" s="85"/>
      <c r="B1050" s="87"/>
      <c r="C1050" s="63" t="s">
        <v>78</v>
      </c>
      <c r="D1050" s="354" t="str">
        <f t="shared" si="614"/>
        <v/>
      </c>
      <c r="E1050" s="355"/>
      <c r="F1050" s="355"/>
      <c r="G1050" s="355"/>
      <c r="H1050" s="355"/>
      <c r="I1050" s="355"/>
      <c r="J1050" s="355"/>
      <c r="K1050" s="355"/>
      <c r="L1050" s="356"/>
      <c r="M1050" s="2"/>
      <c r="N1050" s="2"/>
      <c r="O1050" s="2"/>
      <c r="P1050" s="2"/>
      <c r="Q1050" s="2"/>
      <c r="R1050" s="2"/>
      <c r="S1050" s="2"/>
      <c r="T1050" s="2"/>
      <c r="U1050" s="2"/>
      <c r="V1050" s="2"/>
      <c r="W1050" s="2"/>
      <c r="X1050" s="2"/>
      <c r="Y1050" s="2"/>
      <c r="Z1050" s="2"/>
      <c r="AA1050" s="2"/>
      <c r="AB1050" s="2"/>
      <c r="AC1050" s="2"/>
      <c r="AD1050" s="2"/>
    </row>
    <row r="1051" spans="1:30" ht="15" customHeight="1">
      <c r="A1051" s="85"/>
      <c r="B1051" s="87"/>
      <c r="C1051" s="63" t="s">
        <v>79</v>
      </c>
      <c r="D1051" s="354" t="str">
        <f t="shared" si="614"/>
        <v/>
      </c>
      <c r="E1051" s="355"/>
      <c r="F1051" s="355"/>
      <c r="G1051" s="355"/>
      <c r="H1051" s="355"/>
      <c r="I1051" s="355"/>
      <c r="J1051" s="355"/>
      <c r="K1051" s="355"/>
      <c r="L1051" s="356"/>
      <c r="M1051" s="2"/>
      <c r="N1051" s="2"/>
      <c r="O1051" s="2"/>
      <c r="P1051" s="2"/>
      <c r="Q1051" s="2"/>
      <c r="R1051" s="2"/>
      <c r="S1051" s="2"/>
      <c r="T1051" s="2"/>
      <c r="U1051" s="2"/>
      <c r="V1051" s="2"/>
      <c r="W1051" s="2"/>
      <c r="X1051" s="2"/>
      <c r="Y1051" s="2"/>
      <c r="Z1051" s="2"/>
      <c r="AA1051" s="2"/>
      <c r="AB1051" s="2"/>
      <c r="AC1051" s="2"/>
      <c r="AD1051" s="2"/>
    </row>
    <row r="1052" spans="1:30" ht="15" customHeight="1">
      <c r="A1052" s="85"/>
      <c r="B1052" s="87"/>
      <c r="C1052" s="63" t="s">
        <v>80</v>
      </c>
      <c r="D1052" s="354" t="str">
        <f t="shared" si="614"/>
        <v/>
      </c>
      <c r="E1052" s="355"/>
      <c r="F1052" s="355"/>
      <c r="G1052" s="355"/>
      <c r="H1052" s="355"/>
      <c r="I1052" s="355"/>
      <c r="J1052" s="355"/>
      <c r="K1052" s="355"/>
      <c r="L1052" s="356"/>
      <c r="M1052" s="2"/>
      <c r="N1052" s="2"/>
      <c r="O1052" s="2"/>
      <c r="P1052" s="2"/>
      <c r="Q1052" s="2"/>
      <c r="R1052" s="2"/>
      <c r="S1052" s="2"/>
      <c r="T1052" s="2"/>
      <c r="U1052" s="2"/>
      <c r="V1052" s="2"/>
      <c r="W1052" s="2"/>
      <c r="X1052" s="2"/>
      <c r="Y1052" s="2"/>
      <c r="Z1052" s="2"/>
      <c r="AA1052" s="2"/>
      <c r="AB1052" s="2"/>
      <c r="AC1052" s="2"/>
      <c r="AD1052" s="2"/>
    </row>
    <row r="1053" spans="1:30" ht="15" customHeight="1">
      <c r="A1053" s="85"/>
      <c r="B1053" s="87"/>
      <c r="C1053" s="63" t="s">
        <v>81</v>
      </c>
      <c r="D1053" s="354" t="str">
        <f t="shared" si="614"/>
        <v/>
      </c>
      <c r="E1053" s="355"/>
      <c r="F1053" s="355"/>
      <c r="G1053" s="355"/>
      <c r="H1053" s="355"/>
      <c r="I1053" s="355"/>
      <c r="J1053" s="355"/>
      <c r="K1053" s="355"/>
      <c r="L1053" s="356"/>
      <c r="M1053" s="2"/>
      <c r="N1053" s="2"/>
      <c r="O1053" s="2"/>
      <c r="P1053" s="2"/>
      <c r="Q1053" s="2"/>
      <c r="R1053" s="2"/>
      <c r="S1053" s="2"/>
      <c r="T1053" s="2"/>
      <c r="U1053" s="2"/>
      <c r="V1053" s="2"/>
      <c r="W1053" s="2"/>
      <c r="X1053" s="2"/>
      <c r="Y1053" s="2"/>
      <c r="Z1053" s="2"/>
      <c r="AA1053" s="2"/>
      <c r="AB1053" s="2"/>
      <c r="AC1053" s="2"/>
      <c r="AD1053" s="2"/>
    </row>
    <row r="1054" spans="1:30" ht="15" customHeight="1">
      <c r="A1054" s="85"/>
      <c r="B1054" s="87"/>
      <c r="C1054" s="63" t="s">
        <v>82</v>
      </c>
      <c r="D1054" s="354" t="str">
        <f t="shared" si="614"/>
        <v/>
      </c>
      <c r="E1054" s="355"/>
      <c r="F1054" s="355"/>
      <c r="G1054" s="355"/>
      <c r="H1054" s="355"/>
      <c r="I1054" s="355"/>
      <c r="J1054" s="355"/>
      <c r="K1054" s="355"/>
      <c r="L1054" s="356"/>
      <c r="M1054" s="2"/>
      <c r="N1054" s="2"/>
      <c r="O1054" s="2"/>
      <c r="P1054" s="2"/>
      <c r="Q1054" s="2"/>
      <c r="R1054" s="2"/>
      <c r="S1054" s="2"/>
      <c r="T1054" s="2"/>
      <c r="U1054" s="2"/>
      <c r="V1054" s="2"/>
      <c r="W1054" s="2"/>
      <c r="X1054" s="2"/>
      <c r="Y1054" s="2"/>
      <c r="Z1054" s="2"/>
      <c r="AA1054" s="2"/>
      <c r="AB1054" s="2"/>
      <c r="AC1054" s="2"/>
      <c r="AD1054" s="2"/>
    </row>
    <row r="1055" spans="1:30" ht="15" customHeight="1">
      <c r="A1055" s="85"/>
      <c r="B1055" s="87"/>
      <c r="C1055" s="63" t="s">
        <v>83</v>
      </c>
      <c r="D1055" s="354" t="str">
        <f t="shared" si="614"/>
        <v/>
      </c>
      <c r="E1055" s="355"/>
      <c r="F1055" s="355"/>
      <c r="G1055" s="355"/>
      <c r="H1055" s="355"/>
      <c r="I1055" s="355"/>
      <c r="J1055" s="355"/>
      <c r="K1055" s="355"/>
      <c r="L1055" s="356"/>
      <c r="M1055" s="2"/>
      <c r="N1055" s="2"/>
      <c r="O1055" s="2"/>
      <c r="P1055" s="2"/>
      <c r="Q1055" s="2"/>
      <c r="R1055" s="2"/>
      <c r="S1055" s="2"/>
      <c r="T1055" s="2"/>
      <c r="U1055" s="2"/>
      <c r="V1055" s="2"/>
      <c r="W1055" s="2"/>
      <c r="X1055" s="2"/>
      <c r="Y1055" s="2"/>
      <c r="Z1055" s="2"/>
      <c r="AA1055" s="2"/>
      <c r="AB1055" s="2"/>
      <c r="AC1055" s="2"/>
      <c r="AD1055" s="2"/>
    </row>
    <row r="1056" spans="1:30" ht="15" customHeight="1">
      <c r="A1056" s="85"/>
      <c r="B1056" s="87"/>
      <c r="C1056" s="63" t="s">
        <v>84</v>
      </c>
      <c r="D1056" s="354" t="str">
        <f t="shared" si="614"/>
        <v/>
      </c>
      <c r="E1056" s="355"/>
      <c r="F1056" s="355"/>
      <c r="G1056" s="355"/>
      <c r="H1056" s="355"/>
      <c r="I1056" s="355"/>
      <c r="J1056" s="355"/>
      <c r="K1056" s="355"/>
      <c r="L1056" s="356"/>
      <c r="M1056" s="2"/>
      <c r="N1056" s="2"/>
      <c r="O1056" s="2"/>
      <c r="P1056" s="2"/>
      <c r="Q1056" s="2"/>
      <c r="R1056" s="2"/>
      <c r="S1056" s="2"/>
      <c r="T1056" s="2"/>
      <c r="U1056" s="2"/>
      <c r="V1056" s="2"/>
      <c r="W1056" s="2"/>
      <c r="X1056" s="2"/>
      <c r="Y1056" s="2"/>
      <c r="Z1056" s="2"/>
      <c r="AA1056" s="2"/>
      <c r="AB1056" s="2"/>
      <c r="AC1056" s="2"/>
      <c r="AD1056" s="2"/>
    </row>
    <row r="1057" spans="1:30" ht="15" customHeight="1">
      <c r="A1057" s="85"/>
      <c r="B1057" s="87"/>
      <c r="C1057" s="63" t="s">
        <v>85</v>
      </c>
      <c r="D1057" s="354" t="str">
        <f t="shared" si="614"/>
        <v/>
      </c>
      <c r="E1057" s="355"/>
      <c r="F1057" s="355"/>
      <c r="G1057" s="355"/>
      <c r="H1057" s="355"/>
      <c r="I1057" s="355"/>
      <c r="J1057" s="355"/>
      <c r="K1057" s="355"/>
      <c r="L1057" s="356"/>
      <c r="M1057" s="2"/>
      <c r="N1057" s="2"/>
      <c r="O1057" s="2"/>
      <c r="P1057" s="2"/>
      <c r="Q1057" s="2"/>
      <c r="R1057" s="2"/>
      <c r="S1057" s="2"/>
      <c r="T1057" s="2"/>
      <c r="U1057" s="2"/>
      <c r="V1057" s="2"/>
      <c r="W1057" s="2"/>
      <c r="X1057" s="2"/>
      <c r="Y1057" s="2"/>
      <c r="Z1057" s="2"/>
      <c r="AA1057" s="2"/>
      <c r="AB1057" s="2"/>
      <c r="AC1057" s="2"/>
      <c r="AD1057" s="2"/>
    </row>
    <row r="1058" spans="1:30" ht="15" customHeight="1">
      <c r="A1058" s="85"/>
      <c r="B1058" s="87"/>
      <c r="C1058" s="63" t="s">
        <v>86</v>
      </c>
      <c r="D1058" s="354" t="str">
        <f t="shared" si="614"/>
        <v/>
      </c>
      <c r="E1058" s="355"/>
      <c r="F1058" s="355"/>
      <c r="G1058" s="355"/>
      <c r="H1058" s="355"/>
      <c r="I1058" s="355"/>
      <c r="J1058" s="355"/>
      <c r="K1058" s="355"/>
      <c r="L1058" s="356"/>
      <c r="M1058" s="2"/>
      <c r="N1058" s="2"/>
      <c r="O1058" s="2"/>
      <c r="P1058" s="2"/>
      <c r="Q1058" s="2"/>
      <c r="R1058" s="2"/>
      <c r="S1058" s="2"/>
      <c r="T1058" s="2"/>
      <c r="U1058" s="2"/>
      <c r="V1058" s="2"/>
      <c r="W1058" s="2"/>
      <c r="X1058" s="2"/>
      <c r="Y1058" s="2"/>
      <c r="Z1058" s="2"/>
      <c r="AA1058" s="2"/>
      <c r="AB1058" s="2"/>
      <c r="AC1058" s="2"/>
      <c r="AD1058" s="2"/>
    </row>
    <row r="1059" spans="1:30" ht="15" customHeight="1">
      <c r="A1059" s="85"/>
      <c r="B1059" s="87"/>
      <c r="C1059" s="63" t="s">
        <v>87</v>
      </c>
      <c r="D1059" s="354" t="str">
        <f t="shared" si="614"/>
        <v/>
      </c>
      <c r="E1059" s="355"/>
      <c r="F1059" s="355"/>
      <c r="G1059" s="355"/>
      <c r="H1059" s="355"/>
      <c r="I1059" s="355"/>
      <c r="J1059" s="355"/>
      <c r="K1059" s="355"/>
      <c r="L1059" s="356"/>
      <c r="M1059" s="2"/>
      <c r="N1059" s="2"/>
      <c r="O1059" s="2"/>
      <c r="P1059" s="2"/>
      <c r="Q1059" s="2"/>
      <c r="R1059" s="2"/>
      <c r="S1059" s="2"/>
      <c r="T1059" s="2"/>
      <c r="U1059" s="2"/>
      <c r="V1059" s="2"/>
      <c r="W1059" s="2"/>
      <c r="X1059" s="2"/>
      <c r="Y1059" s="2"/>
      <c r="Z1059" s="2"/>
      <c r="AA1059" s="2"/>
      <c r="AB1059" s="2"/>
      <c r="AC1059" s="2"/>
      <c r="AD1059" s="2"/>
    </row>
    <row r="1060" spans="1:30" ht="15" customHeight="1">
      <c r="A1060" s="85"/>
      <c r="B1060" s="87"/>
      <c r="C1060" s="63" t="s">
        <v>88</v>
      </c>
      <c r="D1060" s="354" t="str">
        <f t="shared" si="614"/>
        <v/>
      </c>
      <c r="E1060" s="355"/>
      <c r="F1060" s="355"/>
      <c r="G1060" s="355"/>
      <c r="H1060" s="355"/>
      <c r="I1060" s="355"/>
      <c r="J1060" s="355"/>
      <c r="K1060" s="355"/>
      <c r="L1060" s="356"/>
      <c r="M1060" s="2"/>
      <c r="N1060" s="2"/>
      <c r="O1060" s="2"/>
      <c r="P1060" s="2"/>
      <c r="Q1060" s="2"/>
      <c r="R1060" s="2"/>
      <c r="S1060" s="2"/>
      <c r="T1060" s="2"/>
      <c r="U1060" s="2"/>
      <c r="V1060" s="2"/>
      <c r="W1060" s="2"/>
      <c r="X1060" s="2"/>
      <c r="Y1060" s="2"/>
      <c r="Z1060" s="2"/>
      <c r="AA1060" s="2"/>
      <c r="AB1060" s="2"/>
      <c r="AC1060" s="2"/>
      <c r="AD1060" s="2"/>
    </row>
    <row r="1061" spans="1:30" ht="15" customHeight="1">
      <c r="A1061" s="85"/>
      <c r="B1061" s="87"/>
      <c r="C1061" s="63" t="s">
        <v>89</v>
      </c>
      <c r="D1061" s="354" t="str">
        <f t="shared" si="614"/>
        <v/>
      </c>
      <c r="E1061" s="355"/>
      <c r="F1061" s="355"/>
      <c r="G1061" s="355"/>
      <c r="H1061" s="355"/>
      <c r="I1061" s="355"/>
      <c r="J1061" s="355"/>
      <c r="K1061" s="355"/>
      <c r="L1061" s="356"/>
      <c r="M1061" s="2"/>
      <c r="N1061" s="2"/>
      <c r="O1061" s="2"/>
      <c r="P1061" s="2"/>
      <c r="Q1061" s="2"/>
      <c r="R1061" s="2"/>
      <c r="S1061" s="2"/>
      <c r="T1061" s="2"/>
      <c r="U1061" s="2"/>
      <c r="V1061" s="2"/>
      <c r="W1061" s="2"/>
      <c r="X1061" s="2"/>
      <c r="Y1061" s="2"/>
      <c r="Z1061" s="2"/>
      <c r="AA1061" s="2"/>
      <c r="AB1061" s="2"/>
      <c r="AC1061" s="2"/>
      <c r="AD1061" s="2"/>
    </row>
    <row r="1062" spans="1:30" ht="15" customHeight="1">
      <c r="A1062" s="85"/>
      <c r="B1062" s="87"/>
      <c r="C1062" s="63" t="s">
        <v>90</v>
      </c>
      <c r="D1062" s="354" t="str">
        <f t="shared" si="614"/>
        <v/>
      </c>
      <c r="E1062" s="355"/>
      <c r="F1062" s="355"/>
      <c r="G1062" s="355"/>
      <c r="H1062" s="355"/>
      <c r="I1062" s="355"/>
      <c r="J1062" s="355"/>
      <c r="K1062" s="355"/>
      <c r="L1062" s="356"/>
      <c r="M1062" s="2"/>
      <c r="N1062" s="2"/>
      <c r="O1062" s="2"/>
      <c r="P1062" s="2"/>
      <c r="Q1062" s="2"/>
      <c r="R1062" s="2"/>
      <c r="S1062" s="2"/>
      <c r="T1062" s="2"/>
      <c r="U1062" s="2"/>
      <c r="V1062" s="2"/>
      <c r="W1062" s="2"/>
      <c r="X1062" s="2"/>
      <c r="Y1062" s="2"/>
      <c r="Z1062" s="2"/>
      <c r="AA1062" s="2"/>
      <c r="AB1062" s="2"/>
      <c r="AC1062" s="2"/>
      <c r="AD1062" s="2"/>
    </row>
    <row r="1063" spans="1:30" ht="15" customHeight="1">
      <c r="A1063" s="85"/>
      <c r="B1063" s="87"/>
      <c r="C1063" s="63" t="s">
        <v>91</v>
      </c>
      <c r="D1063" s="354" t="str">
        <f t="shared" si="614"/>
        <v/>
      </c>
      <c r="E1063" s="355"/>
      <c r="F1063" s="355"/>
      <c r="G1063" s="355"/>
      <c r="H1063" s="355"/>
      <c r="I1063" s="355"/>
      <c r="J1063" s="355"/>
      <c r="K1063" s="355"/>
      <c r="L1063" s="356"/>
      <c r="M1063" s="2"/>
      <c r="N1063" s="2"/>
      <c r="O1063" s="2"/>
      <c r="P1063" s="2"/>
      <c r="Q1063" s="2"/>
      <c r="R1063" s="2"/>
      <c r="S1063" s="2"/>
      <c r="T1063" s="2"/>
      <c r="U1063" s="2"/>
      <c r="V1063" s="2"/>
      <c r="W1063" s="2"/>
      <c r="X1063" s="2"/>
      <c r="Y1063" s="2"/>
      <c r="Z1063" s="2"/>
      <c r="AA1063" s="2"/>
      <c r="AB1063" s="2"/>
      <c r="AC1063" s="2"/>
      <c r="AD1063" s="2"/>
    </row>
    <row r="1064" spans="1:30" ht="15" customHeight="1">
      <c r="A1064" s="85"/>
      <c r="B1064" s="87"/>
      <c r="C1064" s="63" t="s">
        <v>92</v>
      </c>
      <c r="D1064" s="354" t="str">
        <f t="shared" si="614"/>
        <v/>
      </c>
      <c r="E1064" s="355"/>
      <c r="F1064" s="355"/>
      <c r="G1064" s="355"/>
      <c r="H1064" s="355"/>
      <c r="I1064" s="355"/>
      <c r="J1064" s="355"/>
      <c r="K1064" s="355"/>
      <c r="L1064" s="356"/>
      <c r="M1064" s="2"/>
      <c r="N1064" s="2"/>
      <c r="O1064" s="2"/>
      <c r="P1064" s="2"/>
      <c r="Q1064" s="2"/>
      <c r="R1064" s="2"/>
      <c r="S1064" s="2"/>
      <c r="T1064" s="2"/>
      <c r="U1064" s="2"/>
      <c r="V1064" s="2"/>
      <c r="W1064" s="2"/>
      <c r="X1064" s="2"/>
      <c r="Y1064" s="2"/>
      <c r="Z1064" s="2"/>
      <c r="AA1064" s="2"/>
      <c r="AB1064" s="2"/>
      <c r="AC1064" s="2"/>
      <c r="AD1064" s="2"/>
    </row>
    <row r="1065" spans="1:30" ht="15" customHeight="1">
      <c r="A1065" s="85"/>
      <c r="B1065" s="87"/>
      <c r="C1065" s="63" t="s">
        <v>105</v>
      </c>
      <c r="D1065" s="354" t="str">
        <f t="shared" si="614"/>
        <v/>
      </c>
      <c r="E1065" s="355"/>
      <c r="F1065" s="355"/>
      <c r="G1065" s="355"/>
      <c r="H1065" s="355"/>
      <c r="I1065" s="355"/>
      <c r="J1065" s="355"/>
      <c r="K1065" s="355"/>
      <c r="L1065" s="356"/>
      <c r="M1065" s="2"/>
      <c r="N1065" s="2"/>
      <c r="O1065" s="2"/>
      <c r="P1065" s="2"/>
      <c r="Q1065" s="2"/>
      <c r="R1065" s="2"/>
      <c r="S1065" s="2"/>
      <c r="T1065" s="2"/>
      <c r="U1065" s="2"/>
      <c r="V1065" s="2"/>
      <c r="W1065" s="2"/>
      <c r="X1065" s="2"/>
      <c r="Y1065" s="2"/>
      <c r="Z1065" s="2"/>
      <c r="AA1065" s="2"/>
      <c r="AB1065" s="2"/>
      <c r="AC1065" s="2"/>
      <c r="AD1065" s="2"/>
    </row>
    <row r="1066" spans="1:30" ht="15" customHeight="1">
      <c r="A1066" s="85"/>
      <c r="B1066" s="87"/>
      <c r="C1066" s="63" t="s">
        <v>106</v>
      </c>
      <c r="D1066" s="354" t="str">
        <f t="shared" si="614"/>
        <v/>
      </c>
      <c r="E1066" s="355"/>
      <c r="F1066" s="355"/>
      <c r="G1066" s="355"/>
      <c r="H1066" s="355"/>
      <c r="I1066" s="355"/>
      <c r="J1066" s="355"/>
      <c r="K1066" s="355"/>
      <c r="L1066" s="356"/>
      <c r="M1066" s="2"/>
      <c r="N1066" s="2"/>
      <c r="O1066" s="2"/>
      <c r="P1066" s="2"/>
      <c r="Q1066" s="2"/>
      <c r="R1066" s="2"/>
      <c r="S1066" s="2"/>
      <c r="T1066" s="2"/>
      <c r="U1066" s="2"/>
      <c r="V1066" s="2"/>
      <c r="W1066" s="2"/>
      <c r="X1066" s="2"/>
      <c r="Y1066" s="2"/>
      <c r="Z1066" s="2"/>
      <c r="AA1066" s="2"/>
      <c r="AB1066" s="2"/>
      <c r="AC1066" s="2"/>
      <c r="AD1066" s="2"/>
    </row>
    <row r="1067" spans="1:30" ht="15" customHeight="1">
      <c r="A1067" s="85"/>
      <c r="B1067" s="87"/>
      <c r="C1067" s="63" t="s">
        <v>107</v>
      </c>
      <c r="D1067" s="354" t="str">
        <f t="shared" si="614"/>
        <v/>
      </c>
      <c r="E1067" s="355"/>
      <c r="F1067" s="355"/>
      <c r="G1067" s="355"/>
      <c r="H1067" s="355"/>
      <c r="I1067" s="355"/>
      <c r="J1067" s="355"/>
      <c r="K1067" s="355"/>
      <c r="L1067" s="356"/>
      <c r="M1067" s="2"/>
      <c r="N1067" s="2"/>
      <c r="O1067" s="2"/>
      <c r="P1067" s="2"/>
      <c r="Q1067" s="2"/>
      <c r="R1067" s="2"/>
      <c r="S1067" s="2"/>
      <c r="T1067" s="2"/>
      <c r="U1067" s="2"/>
      <c r="V1067" s="2"/>
      <c r="W1067" s="2"/>
      <c r="X1067" s="2"/>
      <c r="Y1067" s="2"/>
      <c r="Z1067" s="2"/>
      <c r="AA1067" s="2"/>
      <c r="AB1067" s="2"/>
      <c r="AC1067" s="2"/>
      <c r="AD1067" s="2"/>
    </row>
    <row r="1068" spans="1:30" ht="15" customHeight="1">
      <c r="A1068" s="85"/>
      <c r="B1068" s="87"/>
      <c r="C1068" s="63" t="s">
        <v>108</v>
      </c>
      <c r="D1068" s="354" t="str">
        <f t="shared" si="614"/>
        <v/>
      </c>
      <c r="E1068" s="355"/>
      <c r="F1068" s="355"/>
      <c r="G1068" s="355"/>
      <c r="H1068" s="355"/>
      <c r="I1068" s="355"/>
      <c r="J1068" s="355"/>
      <c r="K1068" s="355"/>
      <c r="L1068" s="356"/>
      <c r="M1068" s="2"/>
      <c r="N1068" s="2"/>
      <c r="O1068" s="2"/>
      <c r="P1068" s="2"/>
      <c r="Q1068" s="2"/>
      <c r="R1068" s="2"/>
      <c r="S1068" s="2"/>
      <c r="T1068" s="2"/>
      <c r="U1068" s="2"/>
      <c r="V1068" s="2"/>
      <c r="W1068" s="2"/>
      <c r="X1068" s="2"/>
      <c r="Y1068" s="2"/>
      <c r="Z1068" s="2"/>
      <c r="AA1068" s="2"/>
      <c r="AB1068" s="2"/>
      <c r="AC1068" s="2"/>
      <c r="AD1068" s="2"/>
    </row>
    <row r="1069" spans="1:30" ht="15" customHeight="1">
      <c r="A1069" s="85"/>
      <c r="B1069" s="87"/>
      <c r="C1069" s="63" t="s">
        <v>109</v>
      </c>
      <c r="D1069" s="354" t="str">
        <f t="shared" si="614"/>
        <v/>
      </c>
      <c r="E1069" s="355"/>
      <c r="F1069" s="355"/>
      <c r="G1069" s="355"/>
      <c r="H1069" s="355"/>
      <c r="I1069" s="355"/>
      <c r="J1069" s="355"/>
      <c r="K1069" s="355"/>
      <c r="L1069" s="356"/>
      <c r="M1069" s="2"/>
      <c r="N1069" s="2"/>
      <c r="O1069" s="2"/>
      <c r="P1069" s="2"/>
      <c r="Q1069" s="2"/>
      <c r="R1069" s="2"/>
      <c r="S1069" s="2"/>
      <c r="T1069" s="2"/>
      <c r="U1069" s="2"/>
      <c r="V1069" s="2"/>
      <c r="W1069" s="2"/>
      <c r="X1069" s="2"/>
      <c r="Y1069" s="2"/>
      <c r="Z1069" s="2"/>
      <c r="AA1069" s="2"/>
      <c r="AB1069" s="2"/>
      <c r="AC1069" s="2"/>
      <c r="AD1069" s="2"/>
    </row>
    <row r="1070" spans="1:30" ht="15" customHeight="1">
      <c r="A1070" s="85"/>
      <c r="B1070" s="87"/>
      <c r="C1070" s="63" t="s">
        <v>110</v>
      </c>
      <c r="D1070" s="354" t="str">
        <f t="shared" si="614"/>
        <v/>
      </c>
      <c r="E1070" s="355"/>
      <c r="F1070" s="355"/>
      <c r="G1070" s="355"/>
      <c r="H1070" s="355"/>
      <c r="I1070" s="355"/>
      <c r="J1070" s="355"/>
      <c r="K1070" s="355"/>
      <c r="L1070" s="356"/>
      <c r="M1070" s="2"/>
      <c r="N1070" s="2"/>
      <c r="O1070" s="2"/>
      <c r="P1070" s="2"/>
      <c r="Q1070" s="2"/>
      <c r="R1070" s="2"/>
      <c r="S1070" s="2"/>
      <c r="T1070" s="2"/>
      <c r="U1070" s="2"/>
      <c r="V1070" s="2"/>
      <c r="W1070" s="2"/>
      <c r="X1070" s="2"/>
      <c r="Y1070" s="2"/>
      <c r="Z1070" s="2"/>
      <c r="AA1070" s="2"/>
      <c r="AB1070" s="2"/>
      <c r="AC1070" s="2"/>
      <c r="AD1070" s="2"/>
    </row>
    <row r="1071" spans="1:30" ht="15" customHeight="1">
      <c r="A1071" s="85"/>
      <c r="B1071" s="87"/>
      <c r="C1071" s="63" t="s">
        <v>111</v>
      </c>
      <c r="D1071" s="354" t="str">
        <f t="shared" si="614"/>
        <v/>
      </c>
      <c r="E1071" s="355"/>
      <c r="F1071" s="355"/>
      <c r="G1071" s="355"/>
      <c r="H1071" s="355"/>
      <c r="I1071" s="355"/>
      <c r="J1071" s="355"/>
      <c r="K1071" s="355"/>
      <c r="L1071" s="356"/>
      <c r="M1071" s="2"/>
      <c r="N1071" s="2"/>
      <c r="O1071" s="2"/>
      <c r="P1071" s="2"/>
      <c r="Q1071" s="2"/>
      <c r="R1071" s="2"/>
      <c r="S1071" s="2"/>
      <c r="T1071" s="2"/>
      <c r="U1071" s="2"/>
      <c r="V1071" s="2"/>
      <c r="W1071" s="2"/>
      <c r="X1071" s="2"/>
      <c r="Y1071" s="2"/>
      <c r="Z1071" s="2"/>
      <c r="AA1071" s="2"/>
      <c r="AB1071" s="2"/>
      <c r="AC1071" s="2"/>
      <c r="AD1071" s="2"/>
    </row>
    <row r="1072" spans="1:30" ht="15" customHeight="1">
      <c r="A1072" s="85"/>
      <c r="B1072" s="87"/>
      <c r="C1072" s="63" t="s">
        <v>112</v>
      </c>
      <c r="D1072" s="354" t="str">
        <f t="shared" si="614"/>
        <v/>
      </c>
      <c r="E1072" s="355"/>
      <c r="F1072" s="355"/>
      <c r="G1072" s="355"/>
      <c r="H1072" s="355"/>
      <c r="I1072" s="355"/>
      <c r="J1072" s="355"/>
      <c r="K1072" s="355"/>
      <c r="L1072" s="356"/>
      <c r="M1072" s="2"/>
      <c r="N1072" s="2"/>
      <c r="O1072" s="2"/>
      <c r="P1072" s="2"/>
      <c r="Q1072" s="2"/>
      <c r="R1072" s="2"/>
      <c r="S1072" s="2"/>
      <c r="T1072" s="2"/>
      <c r="U1072" s="2"/>
      <c r="V1072" s="2"/>
      <c r="W1072" s="2"/>
      <c r="X1072" s="2"/>
      <c r="Y1072" s="2"/>
      <c r="Z1072" s="2"/>
      <c r="AA1072" s="2"/>
      <c r="AB1072" s="2"/>
      <c r="AC1072" s="2"/>
      <c r="AD1072" s="2"/>
    </row>
    <row r="1073" spans="1:30" ht="15" customHeight="1">
      <c r="A1073" s="85"/>
      <c r="B1073" s="87"/>
      <c r="C1073" s="63" t="s">
        <v>113</v>
      </c>
      <c r="D1073" s="354" t="str">
        <f t="shared" si="614"/>
        <v/>
      </c>
      <c r="E1073" s="355"/>
      <c r="F1073" s="355"/>
      <c r="G1073" s="355"/>
      <c r="H1073" s="355"/>
      <c r="I1073" s="355"/>
      <c r="J1073" s="355"/>
      <c r="K1073" s="355"/>
      <c r="L1073" s="356"/>
      <c r="M1073" s="2"/>
      <c r="N1073" s="2"/>
      <c r="O1073" s="2"/>
      <c r="P1073" s="2"/>
      <c r="Q1073" s="2"/>
      <c r="R1073" s="2"/>
      <c r="S1073" s="2"/>
      <c r="T1073" s="2"/>
      <c r="U1073" s="2"/>
      <c r="V1073" s="2"/>
      <c r="W1073" s="2"/>
      <c r="X1073" s="2"/>
      <c r="Y1073" s="2"/>
      <c r="Z1073" s="2"/>
      <c r="AA1073" s="2"/>
      <c r="AB1073" s="2"/>
      <c r="AC1073" s="2"/>
      <c r="AD1073" s="2"/>
    </row>
    <row r="1074" spans="1:30" ht="15" customHeight="1">
      <c r="A1074" s="85"/>
      <c r="B1074" s="87"/>
      <c r="C1074" s="63" t="s">
        <v>114</v>
      </c>
      <c r="D1074" s="354" t="str">
        <f t="shared" si="614"/>
        <v/>
      </c>
      <c r="E1074" s="355"/>
      <c r="F1074" s="355"/>
      <c r="G1074" s="355"/>
      <c r="H1074" s="355"/>
      <c r="I1074" s="355"/>
      <c r="J1074" s="355"/>
      <c r="K1074" s="355"/>
      <c r="L1074" s="356"/>
      <c r="M1074" s="2"/>
      <c r="N1074" s="2"/>
      <c r="O1074" s="2"/>
      <c r="P1074" s="2"/>
      <c r="Q1074" s="2"/>
      <c r="R1074" s="2"/>
      <c r="S1074" s="2"/>
      <c r="T1074" s="2"/>
      <c r="U1074" s="2"/>
      <c r="V1074" s="2"/>
      <c r="W1074" s="2"/>
      <c r="X1074" s="2"/>
      <c r="Y1074" s="2"/>
      <c r="Z1074" s="2"/>
      <c r="AA1074" s="2"/>
      <c r="AB1074" s="2"/>
      <c r="AC1074" s="2"/>
      <c r="AD1074" s="2"/>
    </row>
    <row r="1075" spans="1:30" ht="15" customHeight="1">
      <c r="A1075" s="85"/>
      <c r="B1075" s="87"/>
      <c r="C1075" s="63" t="s">
        <v>115</v>
      </c>
      <c r="D1075" s="354" t="str">
        <f t="shared" si="614"/>
        <v/>
      </c>
      <c r="E1075" s="355"/>
      <c r="F1075" s="355"/>
      <c r="G1075" s="355"/>
      <c r="H1075" s="355"/>
      <c r="I1075" s="355"/>
      <c r="J1075" s="355"/>
      <c r="K1075" s="355"/>
      <c r="L1075" s="356"/>
      <c r="M1075" s="2"/>
      <c r="N1075" s="2"/>
      <c r="O1075" s="2"/>
      <c r="P1075" s="2"/>
      <c r="Q1075" s="2"/>
      <c r="R1075" s="2"/>
      <c r="S1075" s="2"/>
      <c r="T1075" s="2"/>
      <c r="U1075" s="2"/>
      <c r="V1075" s="2"/>
      <c r="W1075" s="2"/>
      <c r="X1075" s="2"/>
      <c r="Y1075" s="2"/>
      <c r="Z1075" s="2"/>
      <c r="AA1075" s="2"/>
      <c r="AB1075" s="2"/>
      <c r="AC1075" s="2"/>
      <c r="AD1075" s="2"/>
    </row>
    <row r="1076" spans="1:30" ht="15" customHeight="1">
      <c r="A1076" s="85"/>
      <c r="B1076" s="87"/>
      <c r="C1076" s="63" t="s">
        <v>116</v>
      </c>
      <c r="D1076" s="354" t="str">
        <f t="shared" si="614"/>
        <v/>
      </c>
      <c r="E1076" s="355"/>
      <c r="F1076" s="355"/>
      <c r="G1076" s="355"/>
      <c r="H1076" s="355"/>
      <c r="I1076" s="355"/>
      <c r="J1076" s="355"/>
      <c r="K1076" s="355"/>
      <c r="L1076" s="356"/>
      <c r="M1076" s="2"/>
      <c r="N1076" s="2"/>
      <c r="O1076" s="2"/>
      <c r="P1076" s="2"/>
      <c r="Q1076" s="2"/>
      <c r="R1076" s="2"/>
      <c r="S1076" s="2"/>
      <c r="T1076" s="2"/>
      <c r="U1076" s="2"/>
      <c r="V1076" s="2"/>
      <c r="W1076" s="2"/>
      <c r="X1076" s="2"/>
      <c r="Y1076" s="2"/>
      <c r="Z1076" s="2"/>
      <c r="AA1076" s="2"/>
      <c r="AB1076" s="2"/>
      <c r="AC1076" s="2"/>
      <c r="AD1076" s="2"/>
    </row>
    <row r="1077" spans="1:30" ht="15" customHeight="1">
      <c r="A1077" s="85"/>
      <c r="B1077" s="87"/>
      <c r="C1077" s="63" t="s">
        <v>117</v>
      </c>
      <c r="D1077" s="354" t="str">
        <f t="shared" si="614"/>
        <v/>
      </c>
      <c r="E1077" s="355"/>
      <c r="F1077" s="355"/>
      <c r="G1077" s="355"/>
      <c r="H1077" s="355"/>
      <c r="I1077" s="355"/>
      <c r="J1077" s="355"/>
      <c r="K1077" s="355"/>
      <c r="L1077" s="356"/>
      <c r="M1077" s="2"/>
      <c r="N1077" s="2"/>
      <c r="O1077" s="2"/>
      <c r="P1077" s="2"/>
      <c r="Q1077" s="2"/>
      <c r="R1077" s="2"/>
      <c r="S1077" s="2"/>
      <c r="T1077" s="2"/>
      <c r="U1077" s="2"/>
      <c r="V1077" s="2"/>
      <c r="W1077" s="2"/>
      <c r="X1077" s="2"/>
      <c r="Y1077" s="2"/>
      <c r="Z1077" s="2"/>
      <c r="AA1077" s="2"/>
      <c r="AB1077" s="2"/>
      <c r="AC1077" s="2"/>
      <c r="AD1077" s="2"/>
    </row>
    <row r="1078" spans="1:30" ht="15" customHeight="1">
      <c r="A1078" s="85"/>
      <c r="B1078" s="87"/>
      <c r="C1078" s="63" t="s">
        <v>118</v>
      </c>
      <c r="D1078" s="354" t="str">
        <f t="shared" si="614"/>
        <v/>
      </c>
      <c r="E1078" s="355"/>
      <c r="F1078" s="355"/>
      <c r="G1078" s="355"/>
      <c r="H1078" s="355"/>
      <c r="I1078" s="355"/>
      <c r="J1078" s="355"/>
      <c r="K1078" s="355"/>
      <c r="L1078" s="356"/>
      <c r="M1078" s="2"/>
      <c r="N1078" s="2"/>
      <c r="O1078" s="2"/>
      <c r="P1078" s="2"/>
      <c r="Q1078" s="2"/>
      <c r="R1078" s="2"/>
      <c r="S1078" s="2"/>
      <c r="T1078" s="2"/>
      <c r="U1078" s="2"/>
      <c r="V1078" s="2"/>
      <c r="W1078" s="2"/>
      <c r="X1078" s="2"/>
      <c r="Y1078" s="2"/>
      <c r="Z1078" s="2"/>
      <c r="AA1078" s="2"/>
      <c r="AB1078" s="2"/>
      <c r="AC1078" s="2"/>
      <c r="AD1078" s="2"/>
    </row>
    <row r="1079" spans="1:30" ht="15" customHeight="1">
      <c r="A1079" s="85"/>
      <c r="B1079" s="87"/>
      <c r="C1079" s="63" t="s">
        <v>119</v>
      </c>
      <c r="D1079" s="354" t="str">
        <f t="shared" si="614"/>
        <v/>
      </c>
      <c r="E1079" s="355"/>
      <c r="F1079" s="355"/>
      <c r="G1079" s="355"/>
      <c r="H1079" s="355"/>
      <c r="I1079" s="355"/>
      <c r="J1079" s="355"/>
      <c r="K1079" s="355"/>
      <c r="L1079" s="356"/>
      <c r="M1079" s="2"/>
      <c r="N1079" s="2"/>
      <c r="O1079" s="2"/>
      <c r="P1079" s="2"/>
      <c r="Q1079" s="2"/>
      <c r="R1079" s="2"/>
      <c r="S1079" s="2"/>
      <c r="T1079" s="2"/>
      <c r="U1079" s="2"/>
      <c r="V1079" s="2"/>
      <c r="W1079" s="2"/>
      <c r="X1079" s="2"/>
      <c r="Y1079" s="2"/>
      <c r="Z1079" s="2"/>
      <c r="AA1079" s="2"/>
      <c r="AB1079" s="2"/>
      <c r="AC1079" s="2"/>
      <c r="AD1079" s="2"/>
    </row>
    <row r="1080" spans="1:30" ht="15" customHeight="1">
      <c r="A1080" s="85"/>
      <c r="B1080" s="87"/>
      <c r="C1080" s="63" t="s">
        <v>120</v>
      </c>
      <c r="D1080" s="354" t="str">
        <f t="shared" si="614"/>
        <v/>
      </c>
      <c r="E1080" s="355"/>
      <c r="F1080" s="355"/>
      <c r="G1080" s="355"/>
      <c r="H1080" s="355"/>
      <c r="I1080" s="355"/>
      <c r="J1080" s="355"/>
      <c r="K1080" s="355"/>
      <c r="L1080" s="356"/>
      <c r="M1080" s="2"/>
      <c r="N1080" s="2"/>
      <c r="O1080" s="2"/>
      <c r="P1080" s="2"/>
      <c r="Q1080" s="2"/>
      <c r="R1080" s="2"/>
      <c r="S1080" s="2"/>
      <c r="T1080" s="2"/>
      <c r="U1080" s="2"/>
      <c r="V1080" s="2"/>
      <c r="W1080" s="2"/>
      <c r="X1080" s="2"/>
      <c r="Y1080" s="2"/>
      <c r="Z1080" s="2"/>
      <c r="AA1080" s="2"/>
      <c r="AB1080" s="2"/>
      <c r="AC1080" s="2"/>
      <c r="AD1080" s="2"/>
    </row>
    <row r="1081" spans="1:30" ht="15" customHeight="1">
      <c r="A1081" s="85"/>
      <c r="B1081" s="87"/>
      <c r="C1081" s="63" t="s">
        <v>121</v>
      </c>
      <c r="D1081" s="354" t="str">
        <f t="shared" si="614"/>
        <v/>
      </c>
      <c r="E1081" s="355"/>
      <c r="F1081" s="355"/>
      <c r="G1081" s="355"/>
      <c r="H1081" s="355"/>
      <c r="I1081" s="355"/>
      <c r="J1081" s="355"/>
      <c r="K1081" s="355"/>
      <c r="L1081" s="356"/>
      <c r="M1081" s="2"/>
      <c r="N1081" s="2"/>
      <c r="O1081" s="2"/>
      <c r="P1081" s="2"/>
      <c r="Q1081" s="2"/>
      <c r="R1081" s="2"/>
      <c r="S1081" s="2"/>
      <c r="T1081" s="2"/>
      <c r="U1081" s="2"/>
      <c r="V1081" s="2"/>
      <c r="W1081" s="2"/>
      <c r="X1081" s="2"/>
      <c r="Y1081" s="2"/>
      <c r="Z1081" s="2"/>
      <c r="AA1081" s="2"/>
      <c r="AB1081" s="2"/>
      <c r="AC1081" s="2"/>
      <c r="AD1081" s="2"/>
    </row>
    <row r="1082" spans="1:30" ht="15" customHeight="1">
      <c r="A1082" s="85"/>
      <c r="B1082" s="87"/>
      <c r="C1082" s="63" t="s">
        <v>122</v>
      </c>
      <c r="D1082" s="354" t="str">
        <f t="shared" si="614"/>
        <v/>
      </c>
      <c r="E1082" s="355"/>
      <c r="F1082" s="355"/>
      <c r="G1082" s="355"/>
      <c r="H1082" s="355"/>
      <c r="I1082" s="355"/>
      <c r="J1082" s="355"/>
      <c r="K1082" s="355"/>
      <c r="L1082" s="356"/>
      <c r="M1082" s="2"/>
      <c r="N1082" s="2"/>
      <c r="O1082" s="2"/>
      <c r="P1082" s="2"/>
      <c r="Q1082" s="2"/>
      <c r="R1082" s="2"/>
      <c r="S1082" s="2"/>
      <c r="T1082" s="2"/>
      <c r="U1082" s="2"/>
      <c r="V1082" s="2"/>
      <c r="W1082" s="2"/>
      <c r="X1082" s="2"/>
      <c r="Y1082" s="2"/>
      <c r="Z1082" s="2"/>
      <c r="AA1082" s="2"/>
      <c r="AB1082" s="2"/>
      <c r="AC1082" s="2"/>
      <c r="AD1082" s="2"/>
    </row>
    <row r="1083" spans="1:30" ht="15" customHeight="1">
      <c r="A1083" s="85"/>
      <c r="B1083" s="87"/>
      <c r="C1083" s="63" t="s">
        <v>123</v>
      </c>
      <c r="D1083" s="354" t="str">
        <f t="shared" si="614"/>
        <v/>
      </c>
      <c r="E1083" s="355"/>
      <c r="F1083" s="355"/>
      <c r="G1083" s="355"/>
      <c r="H1083" s="355"/>
      <c r="I1083" s="355"/>
      <c r="J1083" s="355"/>
      <c r="K1083" s="355"/>
      <c r="L1083" s="356"/>
      <c r="M1083" s="2"/>
      <c r="N1083" s="2"/>
      <c r="O1083" s="2"/>
      <c r="P1083" s="2"/>
      <c r="Q1083" s="2"/>
      <c r="R1083" s="2"/>
      <c r="S1083" s="2"/>
      <c r="T1083" s="2"/>
      <c r="U1083" s="2"/>
      <c r="V1083" s="2"/>
      <c r="W1083" s="2"/>
      <c r="X1083" s="2"/>
      <c r="Y1083" s="2"/>
      <c r="Z1083" s="2"/>
      <c r="AA1083" s="2"/>
      <c r="AB1083" s="2"/>
      <c r="AC1083" s="2"/>
      <c r="AD1083" s="2"/>
    </row>
    <row r="1084" spans="1:30" ht="15" customHeight="1">
      <c r="A1084" s="85"/>
      <c r="B1084" s="87"/>
      <c r="C1084" s="63" t="s">
        <v>124</v>
      </c>
      <c r="D1084" s="354" t="str">
        <f t="shared" si="614"/>
        <v/>
      </c>
      <c r="E1084" s="355"/>
      <c r="F1084" s="355"/>
      <c r="G1084" s="355"/>
      <c r="H1084" s="355"/>
      <c r="I1084" s="355"/>
      <c r="J1084" s="355"/>
      <c r="K1084" s="355"/>
      <c r="L1084" s="356"/>
      <c r="M1084" s="2"/>
      <c r="N1084" s="2"/>
      <c r="O1084" s="2"/>
      <c r="P1084" s="2"/>
      <c r="Q1084" s="2"/>
      <c r="R1084" s="2"/>
      <c r="S1084" s="2"/>
      <c r="T1084" s="2"/>
      <c r="U1084" s="2"/>
      <c r="V1084" s="2"/>
      <c r="W1084" s="2"/>
      <c r="X1084" s="2"/>
      <c r="Y1084" s="2"/>
      <c r="Z1084" s="2"/>
      <c r="AA1084" s="2"/>
      <c r="AB1084" s="2"/>
      <c r="AC1084" s="2"/>
      <c r="AD1084" s="2"/>
    </row>
    <row r="1085" spans="1:30" ht="15" customHeight="1">
      <c r="A1085" s="85"/>
      <c r="B1085" s="87"/>
      <c r="C1085" s="63" t="s">
        <v>125</v>
      </c>
      <c r="D1085" s="354" t="str">
        <f t="shared" si="614"/>
        <v/>
      </c>
      <c r="E1085" s="355"/>
      <c r="F1085" s="355"/>
      <c r="G1085" s="355"/>
      <c r="H1085" s="355"/>
      <c r="I1085" s="355"/>
      <c r="J1085" s="355"/>
      <c r="K1085" s="355"/>
      <c r="L1085" s="356"/>
      <c r="M1085" s="2"/>
      <c r="N1085" s="2"/>
      <c r="O1085" s="2"/>
      <c r="P1085" s="2"/>
      <c r="Q1085" s="2"/>
      <c r="R1085" s="2"/>
      <c r="S1085" s="2"/>
      <c r="T1085" s="2"/>
      <c r="U1085" s="2"/>
      <c r="V1085" s="2"/>
      <c r="W1085" s="2"/>
      <c r="X1085" s="2"/>
      <c r="Y1085" s="2"/>
      <c r="Z1085" s="2"/>
      <c r="AA1085" s="2"/>
      <c r="AB1085" s="2"/>
      <c r="AC1085" s="2"/>
      <c r="AD1085" s="2"/>
    </row>
    <row r="1086" spans="1:30" ht="15" customHeight="1">
      <c r="A1086" s="85"/>
      <c r="B1086" s="87"/>
      <c r="C1086" s="63" t="s">
        <v>126</v>
      </c>
      <c r="D1086" s="354" t="str">
        <f t="shared" si="614"/>
        <v/>
      </c>
      <c r="E1086" s="355"/>
      <c r="F1086" s="355"/>
      <c r="G1086" s="355"/>
      <c r="H1086" s="355"/>
      <c r="I1086" s="355"/>
      <c r="J1086" s="355"/>
      <c r="K1086" s="355"/>
      <c r="L1086" s="356"/>
      <c r="M1086" s="2"/>
      <c r="N1086" s="2"/>
      <c r="O1086" s="2"/>
      <c r="P1086" s="2"/>
      <c r="Q1086" s="2"/>
      <c r="R1086" s="2"/>
      <c r="S1086" s="2"/>
      <c r="T1086" s="2"/>
      <c r="U1086" s="2"/>
      <c r="V1086" s="2"/>
      <c r="W1086" s="2"/>
      <c r="X1086" s="2"/>
      <c r="Y1086" s="2"/>
      <c r="Z1086" s="2"/>
      <c r="AA1086" s="2"/>
      <c r="AB1086" s="2"/>
      <c r="AC1086" s="2"/>
      <c r="AD1086" s="2"/>
    </row>
    <row r="1087" spans="1:30" ht="15" customHeight="1">
      <c r="A1087" s="85"/>
      <c r="B1087" s="87"/>
      <c r="C1087" s="63" t="s">
        <v>127</v>
      </c>
      <c r="D1087" s="354" t="str">
        <f t="shared" si="614"/>
        <v/>
      </c>
      <c r="E1087" s="355"/>
      <c r="F1087" s="355"/>
      <c r="G1087" s="355"/>
      <c r="H1087" s="355"/>
      <c r="I1087" s="355"/>
      <c r="J1087" s="355"/>
      <c r="K1087" s="355"/>
      <c r="L1087" s="356"/>
      <c r="M1087" s="2"/>
      <c r="N1087" s="2"/>
      <c r="O1087" s="2"/>
      <c r="P1087" s="2"/>
      <c r="Q1087" s="2"/>
      <c r="R1087" s="2"/>
      <c r="S1087" s="2"/>
      <c r="T1087" s="2"/>
      <c r="U1087" s="2"/>
      <c r="V1087" s="2"/>
      <c r="W1087" s="2"/>
      <c r="X1087" s="2"/>
      <c r="Y1087" s="2"/>
      <c r="Z1087" s="2"/>
      <c r="AA1087" s="2"/>
      <c r="AB1087" s="2"/>
      <c r="AC1087" s="2"/>
      <c r="AD1087" s="2"/>
    </row>
    <row r="1088" spans="1:30" ht="15" customHeight="1">
      <c r="A1088" s="85"/>
      <c r="B1088" s="87"/>
      <c r="C1088" s="63" t="s">
        <v>128</v>
      </c>
      <c r="D1088" s="354" t="str">
        <f t="shared" si="614"/>
        <v/>
      </c>
      <c r="E1088" s="355"/>
      <c r="F1088" s="355"/>
      <c r="G1088" s="355"/>
      <c r="H1088" s="355"/>
      <c r="I1088" s="355"/>
      <c r="J1088" s="355"/>
      <c r="K1088" s="355"/>
      <c r="L1088" s="356"/>
      <c r="M1088" s="2"/>
      <c r="N1088" s="2"/>
      <c r="O1088" s="2"/>
      <c r="P1088" s="2"/>
      <c r="Q1088" s="2"/>
      <c r="R1088" s="2"/>
      <c r="S1088" s="2"/>
      <c r="T1088" s="2"/>
      <c r="U1088" s="2"/>
      <c r="V1088" s="2"/>
      <c r="W1088" s="2"/>
      <c r="X1088" s="2"/>
      <c r="Y1088" s="2"/>
      <c r="Z1088" s="2"/>
      <c r="AA1088" s="2"/>
      <c r="AB1088" s="2"/>
      <c r="AC1088" s="2"/>
      <c r="AD1088" s="2"/>
    </row>
    <row r="1089" spans="1:30" ht="15" customHeight="1">
      <c r="A1089" s="85"/>
      <c r="B1089" s="87"/>
      <c r="C1089" s="63" t="s">
        <v>129</v>
      </c>
      <c r="D1089" s="354" t="str">
        <f t="shared" si="614"/>
        <v/>
      </c>
      <c r="E1089" s="355"/>
      <c r="F1089" s="355"/>
      <c r="G1089" s="355"/>
      <c r="H1089" s="355"/>
      <c r="I1089" s="355"/>
      <c r="J1089" s="355"/>
      <c r="K1089" s="355"/>
      <c r="L1089" s="356"/>
      <c r="M1089" s="2"/>
      <c r="N1089" s="2"/>
      <c r="O1089" s="2"/>
      <c r="P1089" s="2"/>
      <c r="Q1089" s="2"/>
      <c r="R1089" s="2"/>
      <c r="S1089" s="2"/>
      <c r="T1089" s="2"/>
      <c r="U1089" s="2"/>
      <c r="V1089" s="2"/>
      <c r="W1089" s="2"/>
      <c r="X1089" s="2"/>
      <c r="Y1089" s="2"/>
      <c r="Z1089" s="2"/>
      <c r="AA1089" s="2"/>
      <c r="AB1089" s="2"/>
      <c r="AC1089" s="2"/>
      <c r="AD1089" s="2"/>
    </row>
    <row r="1090" spans="1:30" ht="15" customHeight="1">
      <c r="A1090" s="85"/>
      <c r="B1090" s="87"/>
      <c r="C1090" s="63" t="s">
        <v>130</v>
      </c>
      <c r="D1090" s="354" t="str">
        <f t="shared" si="614"/>
        <v/>
      </c>
      <c r="E1090" s="355"/>
      <c r="F1090" s="355"/>
      <c r="G1090" s="355"/>
      <c r="H1090" s="355"/>
      <c r="I1090" s="355"/>
      <c r="J1090" s="355"/>
      <c r="K1090" s="355"/>
      <c r="L1090" s="356"/>
      <c r="M1090" s="2"/>
      <c r="N1090" s="2"/>
      <c r="O1090" s="2"/>
      <c r="P1090" s="2"/>
      <c r="Q1090" s="2"/>
      <c r="R1090" s="2"/>
      <c r="S1090" s="2"/>
      <c r="T1090" s="2"/>
      <c r="U1090" s="2"/>
      <c r="V1090" s="2"/>
      <c r="W1090" s="2"/>
      <c r="X1090" s="2"/>
      <c r="Y1090" s="2"/>
      <c r="Z1090" s="2"/>
      <c r="AA1090" s="2"/>
      <c r="AB1090" s="2"/>
      <c r="AC1090" s="2"/>
      <c r="AD1090" s="2"/>
    </row>
    <row r="1091" spans="1:30" ht="15" customHeight="1">
      <c r="A1091" s="85"/>
      <c r="B1091" s="87"/>
      <c r="C1091" s="63" t="s">
        <v>131</v>
      </c>
      <c r="D1091" s="354" t="str">
        <f t="shared" si="614"/>
        <v/>
      </c>
      <c r="E1091" s="355"/>
      <c r="F1091" s="355"/>
      <c r="G1091" s="355"/>
      <c r="H1091" s="355"/>
      <c r="I1091" s="355"/>
      <c r="J1091" s="355"/>
      <c r="K1091" s="355"/>
      <c r="L1091" s="356"/>
      <c r="M1091" s="2"/>
      <c r="N1091" s="2"/>
      <c r="O1091" s="2"/>
      <c r="P1091" s="2"/>
      <c r="Q1091" s="2"/>
      <c r="R1091" s="2"/>
      <c r="S1091" s="2"/>
      <c r="T1091" s="2"/>
      <c r="U1091" s="2"/>
      <c r="V1091" s="2"/>
      <c r="W1091" s="2"/>
      <c r="X1091" s="2"/>
      <c r="Y1091" s="2"/>
      <c r="Z1091" s="2"/>
      <c r="AA1091" s="2"/>
      <c r="AB1091" s="2"/>
      <c r="AC1091" s="2"/>
      <c r="AD1091" s="2"/>
    </row>
    <row r="1092" spans="1:30" ht="15" customHeight="1">
      <c r="A1092" s="85"/>
      <c r="B1092" s="87"/>
      <c r="C1092" s="63" t="s">
        <v>132</v>
      </c>
      <c r="D1092" s="354" t="str">
        <f t="shared" si="614"/>
        <v/>
      </c>
      <c r="E1092" s="355"/>
      <c r="F1092" s="355"/>
      <c r="G1092" s="355"/>
      <c r="H1092" s="355"/>
      <c r="I1092" s="355"/>
      <c r="J1092" s="355"/>
      <c r="K1092" s="355"/>
      <c r="L1092" s="356"/>
      <c r="M1092" s="2"/>
      <c r="N1092" s="2"/>
      <c r="O1092" s="2"/>
      <c r="P1092" s="2"/>
      <c r="Q1092" s="2"/>
      <c r="R1092" s="2"/>
      <c r="S1092" s="2"/>
      <c r="T1092" s="2"/>
      <c r="U1092" s="2"/>
      <c r="V1092" s="2"/>
      <c r="W1092" s="2"/>
      <c r="X1092" s="2"/>
      <c r="Y1092" s="2"/>
      <c r="Z1092" s="2"/>
      <c r="AA1092" s="2"/>
      <c r="AB1092" s="2"/>
      <c r="AC1092" s="2"/>
      <c r="AD1092" s="2"/>
    </row>
    <row r="1093" spans="1:30" ht="15" customHeight="1">
      <c r="A1093" s="85"/>
      <c r="B1093" s="87"/>
      <c r="C1093" s="63" t="s">
        <v>133</v>
      </c>
      <c r="D1093" s="354" t="str">
        <f t="shared" si="614"/>
        <v/>
      </c>
      <c r="E1093" s="355"/>
      <c r="F1093" s="355"/>
      <c r="G1093" s="355"/>
      <c r="H1093" s="355"/>
      <c r="I1093" s="355"/>
      <c r="J1093" s="355"/>
      <c r="K1093" s="355"/>
      <c r="L1093" s="356"/>
      <c r="M1093" s="2"/>
      <c r="N1093" s="2"/>
      <c r="O1093" s="2"/>
      <c r="P1093" s="2"/>
      <c r="Q1093" s="2"/>
      <c r="R1093" s="2"/>
      <c r="S1093" s="2"/>
      <c r="T1093" s="2"/>
      <c r="U1093" s="2"/>
      <c r="V1093" s="2"/>
      <c r="W1093" s="2"/>
      <c r="X1093" s="2"/>
      <c r="Y1093" s="2"/>
      <c r="Z1093" s="2"/>
      <c r="AA1093" s="2"/>
      <c r="AB1093" s="2"/>
      <c r="AC1093" s="2"/>
      <c r="AD1093" s="2"/>
    </row>
    <row r="1094" spans="1:30" ht="15" customHeight="1">
      <c r="A1094" s="85"/>
      <c r="B1094" s="87"/>
      <c r="C1094" s="63" t="s">
        <v>134</v>
      </c>
      <c r="D1094" s="354" t="str">
        <f t="shared" si="614"/>
        <v/>
      </c>
      <c r="E1094" s="355"/>
      <c r="F1094" s="355"/>
      <c r="G1094" s="355"/>
      <c r="H1094" s="355"/>
      <c r="I1094" s="355"/>
      <c r="J1094" s="355"/>
      <c r="K1094" s="355"/>
      <c r="L1094" s="356"/>
      <c r="M1094" s="2"/>
      <c r="N1094" s="2"/>
      <c r="O1094" s="2"/>
      <c r="P1094" s="2"/>
      <c r="Q1094" s="2"/>
      <c r="R1094" s="2"/>
      <c r="S1094" s="2"/>
      <c r="T1094" s="2"/>
      <c r="U1094" s="2"/>
      <c r="V1094" s="2"/>
      <c r="W1094" s="2"/>
      <c r="X1094" s="2"/>
      <c r="Y1094" s="2"/>
      <c r="Z1094" s="2"/>
      <c r="AA1094" s="2"/>
      <c r="AB1094" s="2"/>
      <c r="AC1094" s="2"/>
      <c r="AD1094" s="2"/>
    </row>
    <row r="1095" spans="1:30" ht="15" customHeight="1">
      <c r="A1095" s="85"/>
      <c r="B1095" s="87"/>
      <c r="C1095" s="63" t="s">
        <v>135</v>
      </c>
      <c r="D1095" s="354" t="str">
        <f t="shared" ref="D1095:D1149" si="615">IF(D114="","",D114)</f>
        <v/>
      </c>
      <c r="E1095" s="355"/>
      <c r="F1095" s="355"/>
      <c r="G1095" s="355"/>
      <c r="H1095" s="355"/>
      <c r="I1095" s="355"/>
      <c r="J1095" s="355"/>
      <c r="K1095" s="355"/>
      <c r="L1095" s="356"/>
      <c r="M1095" s="2"/>
      <c r="N1095" s="2"/>
      <c r="O1095" s="2"/>
      <c r="P1095" s="2"/>
      <c r="Q1095" s="2"/>
      <c r="R1095" s="2"/>
      <c r="S1095" s="2"/>
      <c r="T1095" s="2"/>
      <c r="U1095" s="2"/>
      <c r="V1095" s="2"/>
      <c r="W1095" s="2"/>
      <c r="X1095" s="2"/>
      <c r="Y1095" s="2"/>
      <c r="Z1095" s="2"/>
      <c r="AA1095" s="2"/>
      <c r="AB1095" s="2"/>
      <c r="AC1095" s="2"/>
      <c r="AD1095" s="2"/>
    </row>
    <row r="1096" spans="1:30" ht="15" customHeight="1">
      <c r="A1096" s="85"/>
      <c r="B1096" s="87"/>
      <c r="C1096" s="63" t="s">
        <v>136</v>
      </c>
      <c r="D1096" s="354" t="str">
        <f t="shared" si="615"/>
        <v/>
      </c>
      <c r="E1096" s="355"/>
      <c r="F1096" s="355"/>
      <c r="G1096" s="355"/>
      <c r="H1096" s="355"/>
      <c r="I1096" s="355"/>
      <c r="J1096" s="355"/>
      <c r="K1096" s="355"/>
      <c r="L1096" s="356"/>
      <c r="M1096" s="2"/>
      <c r="N1096" s="2"/>
      <c r="O1096" s="2"/>
      <c r="P1096" s="2"/>
      <c r="Q1096" s="2"/>
      <c r="R1096" s="2"/>
      <c r="S1096" s="2"/>
      <c r="T1096" s="2"/>
      <c r="U1096" s="2"/>
      <c r="V1096" s="2"/>
      <c r="W1096" s="2"/>
      <c r="X1096" s="2"/>
      <c r="Y1096" s="2"/>
      <c r="Z1096" s="2"/>
      <c r="AA1096" s="2"/>
      <c r="AB1096" s="2"/>
      <c r="AC1096" s="2"/>
      <c r="AD1096" s="2"/>
    </row>
    <row r="1097" spans="1:30" ht="15" customHeight="1">
      <c r="A1097" s="85"/>
      <c r="B1097" s="87"/>
      <c r="C1097" s="63" t="s">
        <v>137</v>
      </c>
      <c r="D1097" s="354" t="str">
        <f t="shared" si="615"/>
        <v/>
      </c>
      <c r="E1097" s="355"/>
      <c r="F1097" s="355"/>
      <c r="G1097" s="355"/>
      <c r="H1097" s="355"/>
      <c r="I1097" s="355"/>
      <c r="J1097" s="355"/>
      <c r="K1097" s="355"/>
      <c r="L1097" s="356"/>
      <c r="M1097" s="2"/>
      <c r="N1097" s="2"/>
      <c r="O1097" s="2"/>
      <c r="P1097" s="2"/>
      <c r="Q1097" s="2"/>
      <c r="R1097" s="2"/>
      <c r="S1097" s="2"/>
      <c r="T1097" s="2"/>
      <c r="U1097" s="2"/>
      <c r="V1097" s="2"/>
      <c r="W1097" s="2"/>
      <c r="X1097" s="2"/>
      <c r="Y1097" s="2"/>
      <c r="Z1097" s="2"/>
      <c r="AA1097" s="2"/>
      <c r="AB1097" s="2"/>
      <c r="AC1097" s="2"/>
      <c r="AD1097" s="2"/>
    </row>
    <row r="1098" spans="1:30" ht="15" customHeight="1">
      <c r="A1098" s="85"/>
      <c r="B1098" s="87"/>
      <c r="C1098" s="63" t="s">
        <v>138</v>
      </c>
      <c r="D1098" s="354" t="str">
        <f t="shared" si="615"/>
        <v/>
      </c>
      <c r="E1098" s="355"/>
      <c r="F1098" s="355"/>
      <c r="G1098" s="355"/>
      <c r="H1098" s="355"/>
      <c r="I1098" s="355"/>
      <c r="J1098" s="355"/>
      <c r="K1098" s="355"/>
      <c r="L1098" s="356"/>
      <c r="M1098" s="2"/>
      <c r="N1098" s="2"/>
      <c r="O1098" s="2"/>
      <c r="P1098" s="2"/>
      <c r="Q1098" s="2"/>
      <c r="R1098" s="2"/>
      <c r="S1098" s="2"/>
      <c r="T1098" s="2"/>
      <c r="U1098" s="2"/>
      <c r="V1098" s="2"/>
      <c r="W1098" s="2"/>
      <c r="X1098" s="2"/>
      <c r="Y1098" s="2"/>
      <c r="Z1098" s="2"/>
      <c r="AA1098" s="2"/>
      <c r="AB1098" s="2"/>
      <c r="AC1098" s="2"/>
      <c r="AD1098" s="2"/>
    </row>
    <row r="1099" spans="1:30" ht="15" customHeight="1">
      <c r="A1099" s="85"/>
      <c r="B1099" s="87"/>
      <c r="C1099" s="63" t="s">
        <v>139</v>
      </c>
      <c r="D1099" s="354" t="str">
        <f t="shared" si="615"/>
        <v/>
      </c>
      <c r="E1099" s="355"/>
      <c r="F1099" s="355"/>
      <c r="G1099" s="355"/>
      <c r="H1099" s="355"/>
      <c r="I1099" s="355"/>
      <c r="J1099" s="355"/>
      <c r="K1099" s="355"/>
      <c r="L1099" s="356"/>
      <c r="M1099" s="2"/>
      <c r="N1099" s="2"/>
      <c r="O1099" s="2"/>
      <c r="P1099" s="2"/>
      <c r="Q1099" s="2"/>
      <c r="R1099" s="2"/>
      <c r="S1099" s="2"/>
      <c r="T1099" s="2"/>
      <c r="U1099" s="2"/>
      <c r="V1099" s="2"/>
      <c r="W1099" s="2"/>
      <c r="X1099" s="2"/>
      <c r="Y1099" s="2"/>
      <c r="Z1099" s="2"/>
      <c r="AA1099" s="2"/>
      <c r="AB1099" s="2"/>
      <c r="AC1099" s="2"/>
      <c r="AD1099" s="2"/>
    </row>
    <row r="1100" spans="1:30" ht="15" customHeight="1">
      <c r="A1100" s="85"/>
      <c r="B1100" s="87"/>
      <c r="C1100" s="63" t="s">
        <v>140</v>
      </c>
      <c r="D1100" s="354" t="str">
        <f t="shared" si="615"/>
        <v/>
      </c>
      <c r="E1100" s="355"/>
      <c r="F1100" s="355"/>
      <c r="G1100" s="355"/>
      <c r="H1100" s="355"/>
      <c r="I1100" s="355"/>
      <c r="J1100" s="355"/>
      <c r="K1100" s="355"/>
      <c r="L1100" s="356"/>
      <c r="M1100" s="2"/>
      <c r="N1100" s="2"/>
      <c r="O1100" s="2"/>
      <c r="P1100" s="2"/>
      <c r="Q1100" s="2"/>
      <c r="R1100" s="2"/>
      <c r="S1100" s="2"/>
      <c r="T1100" s="2"/>
      <c r="U1100" s="2"/>
      <c r="V1100" s="2"/>
      <c r="W1100" s="2"/>
      <c r="X1100" s="2"/>
      <c r="Y1100" s="2"/>
      <c r="Z1100" s="2"/>
      <c r="AA1100" s="2"/>
      <c r="AB1100" s="2"/>
      <c r="AC1100" s="2"/>
      <c r="AD1100" s="2"/>
    </row>
    <row r="1101" spans="1:30" ht="15" customHeight="1">
      <c r="A1101" s="85"/>
      <c r="B1101" s="87"/>
      <c r="C1101" s="63" t="s">
        <v>141</v>
      </c>
      <c r="D1101" s="354" t="str">
        <f t="shared" si="615"/>
        <v/>
      </c>
      <c r="E1101" s="355"/>
      <c r="F1101" s="355"/>
      <c r="G1101" s="355"/>
      <c r="H1101" s="355"/>
      <c r="I1101" s="355"/>
      <c r="J1101" s="355"/>
      <c r="K1101" s="355"/>
      <c r="L1101" s="356"/>
      <c r="M1101" s="2"/>
      <c r="N1101" s="2"/>
      <c r="O1101" s="2"/>
      <c r="P1101" s="2"/>
      <c r="Q1101" s="2"/>
      <c r="R1101" s="2"/>
      <c r="S1101" s="2"/>
      <c r="T1101" s="2"/>
      <c r="U1101" s="2"/>
      <c r="V1101" s="2"/>
      <c r="W1101" s="2"/>
      <c r="X1101" s="2"/>
      <c r="Y1101" s="2"/>
      <c r="Z1101" s="2"/>
      <c r="AA1101" s="2"/>
      <c r="AB1101" s="2"/>
      <c r="AC1101" s="2"/>
      <c r="AD1101" s="2"/>
    </row>
    <row r="1102" spans="1:30" ht="15" customHeight="1">
      <c r="A1102" s="85"/>
      <c r="B1102" s="87"/>
      <c r="C1102" s="63" t="s">
        <v>142</v>
      </c>
      <c r="D1102" s="354" t="str">
        <f t="shared" si="615"/>
        <v/>
      </c>
      <c r="E1102" s="355"/>
      <c r="F1102" s="355"/>
      <c r="G1102" s="355"/>
      <c r="H1102" s="355"/>
      <c r="I1102" s="355"/>
      <c r="J1102" s="355"/>
      <c r="K1102" s="355"/>
      <c r="L1102" s="356"/>
      <c r="M1102" s="2"/>
      <c r="N1102" s="2"/>
      <c r="O1102" s="2"/>
      <c r="P1102" s="2"/>
      <c r="Q1102" s="2"/>
      <c r="R1102" s="2"/>
      <c r="S1102" s="2"/>
      <c r="T1102" s="2"/>
      <c r="U1102" s="2"/>
      <c r="V1102" s="2"/>
      <c r="W1102" s="2"/>
      <c r="X1102" s="2"/>
      <c r="Y1102" s="2"/>
      <c r="Z1102" s="2"/>
      <c r="AA1102" s="2"/>
      <c r="AB1102" s="2"/>
      <c r="AC1102" s="2"/>
      <c r="AD1102" s="2"/>
    </row>
    <row r="1103" spans="1:30" ht="15" customHeight="1">
      <c r="A1103" s="85"/>
      <c r="B1103" s="87"/>
      <c r="C1103" s="63" t="s">
        <v>143</v>
      </c>
      <c r="D1103" s="354" t="str">
        <f t="shared" si="615"/>
        <v/>
      </c>
      <c r="E1103" s="355"/>
      <c r="F1103" s="355"/>
      <c r="G1103" s="355"/>
      <c r="H1103" s="355"/>
      <c r="I1103" s="355"/>
      <c r="J1103" s="355"/>
      <c r="K1103" s="355"/>
      <c r="L1103" s="356"/>
      <c r="M1103" s="2"/>
      <c r="N1103" s="2"/>
      <c r="O1103" s="2"/>
      <c r="P1103" s="2"/>
      <c r="Q1103" s="2"/>
      <c r="R1103" s="2"/>
      <c r="S1103" s="2"/>
      <c r="T1103" s="2"/>
      <c r="U1103" s="2"/>
      <c r="V1103" s="2"/>
      <c r="W1103" s="2"/>
      <c r="X1103" s="2"/>
      <c r="Y1103" s="2"/>
      <c r="Z1103" s="2"/>
      <c r="AA1103" s="2"/>
      <c r="AB1103" s="2"/>
      <c r="AC1103" s="2"/>
      <c r="AD1103" s="2"/>
    </row>
    <row r="1104" spans="1:30" ht="15" customHeight="1">
      <c r="A1104" s="85"/>
      <c r="B1104" s="87"/>
      <c r="C1104" s="63" t="s">
        <v>144</v>
      </c>
      <c r="D1104" s="354" t="str">
        <f t="shared" si="615"/>
        <v/>
      </c>
      <c r="E1104" s="355"/>
      <c r="F1104" s="355"/>
      <c r="G1104" s="355"/>
      <c r="H1104" s="355"/>
      <c r="I1104" s="355"/>
      <c r="J1104" s="355"/>
      <c r="K1104" s="355"/>
      <c r="L1104" s="356"/>
      <c r="M1104" s="2"/>
      <c r="N1104" s="2"/>
      <c r="O1104" s="2"/>
      <c r="P1104" s="2"/>
      <c r="Q1104" s="2"/>
      <c r="R1104" s="2"/>
      <c r="S1104" s="2"/>
      <c r="T1104" s="2"/>
      <c r="U1104" s="2"/>
      <c r="V1104" s="2"/>
      <c r="W1104" s="2"/>
      <c r="X1104" s="2"/>
      <c r="Y1104" s="2"/>
      <c r="Z1104" s="2"/>
      <c r="AA1104" s="2"/>
      <c r="AB1104" s="2"/>
      <c r="AC1104" s="2"/>
      <c r="AD1104" s="2"/>
    </row>
    <row r="1105" spans="1:30" ht="15" customHeight="1">
      <c r="A1105" s="85"/>
      <c r="B1105" s="87"/>
      <c r="C1105" s="63" t="s">
        <v>145</v>
      </c>
      <c r="D1105" s="354" t="str">
        <f t="shared" si="615"/>
        <v/>
      </c>
      <c r="E1105" s="355"/>
      <c r="F1105" s="355"/>
      <c r="G1105" s="355"/>
      <c r="H1105" s="355"/>
      <c r="I1105" s="355"/>
      <c r="J1105" s="355"/>
      <c r="K1105" s="355"/>
      <c r="L1105" s="356"/>
      <c r="M1105" s="2"/>
      <c r="N1105" s="2"/>
      <c r="O1105" s="2"/>
      <c r="P1105" s="2"/>
      <c r="Q1105" s="2"/>
      <c r="R1105" s="2"/>
      <c r="S1105" s="2"/>
      <c r="T1105" s="2"/>
      <c r="U1105" s="2"/>
      <c r="V1105" s="2"/>
      <c r="W1105" s="2"/>
      <c r="X1105" s="2"/>
      <c r="Y1105" s="2"/>
      <c r="Z1105" s="2"/>
      <c r="AA1105" s="2"/>
      <c r="AB1105" s="2"/>
      <c r="AC1105" s="2"/>
      <c r="AD1105" s="2"/>
    </row>
    <row r="1106" spans="1:30" ht="15" customHeight="1">
      <c r="A1106" s="85"/>
      <c r="B1106" s="87"/>
      <c r="C1106" s="63" t="s">
        <v>146</v>
      </c>
      <c r="D1106" s="354" t="str">
        <f t="shared" si="615"/>
        <v/>
      </c>
      <c r="E1106" s="355"/>
      <c r="F1106" s="355"/>
      <c r="G1106" s="355"/>
      <c r="H1106" s="355"/>
      <c r="I1106" s="355"/>
      <c r="J1106" s="355"/>
      <c r="K1106" s="355"/>
      <c r="L1106" s="356"/>
      <c r="M1106" s="2"/>
      <c r="N1106" s="2"/>
      <c r="O1106" s="2"/>
      <c r="P1106" s="2"/>
      <c r="Q1106" s="2"/>
      <c r="R1106" s="2"/>
      <c r="S1106" s="2"/>
      <c r="T1106" s="2"/>
      <c r="U1106" s="2"/>
      <c r="V1106" s="2"/>
      <c r="W1106" s="2"/>
      <c r="X1106" s="2"/>
      <c r="Y1106" s="2"/>
      <c r="Z1106" s="2"/>
      <c r="AA1106" s="2"/>
      <c r="AB1106" s="2"/>
      <c r="AC1106" s="2"/>
      <c r="AD1106" s="2"/>
    </row>
    <row r="1107" spans="1:30" ht="15" customHeight="1">
      <c r="A1107" s="85"/>
      <c r="B1107" s="87"/>
      <c r="C1107" s="63" t="s">
        <v>147</v>
      </c>
      <c r="D1107" s="354" t="str">
        <f t="shared" si="615"/>
        <v/>
      </c>
      <c r="E1107" s="355"/>
      <c r="F1107" s="355"/>
      <c r="G1107" s="355"/>
      <c r="H1107" s="355"/>
      <c r="I1107" s="355"/>
      <c r="J1107" s="355"/>
      <c r="K1107" s="355"/>
      <c r="L1107" s="356"/>
      <c r="M1107" s="2"/>
      <c r="N1107" s="2"/>
      <c r="O1107" s="2"/>
      <c r="P1107" s="2"/>
      <c r="Q1107" s="2"/>
      <c r="R1107" s="2"/>
      <c r="S1107" s="2"/>
      <c r="T1107" s="2"/>
      <c r="U1107" s="2"/>
      <c r="V1107" s="2"/>
      <c r="W1107" s="2"/>
      <c r="X1107" s="2"/>
      <c r="Y1107" s="2"/>
      <c r="Z1107" s="2"/>
      <c r="AA1107" s="2"/>
      <c r="AB1107" s="2"/>
      <c r="AC1107" s="2"/>
      <c r="AD1107" s="2"/>
    </row>
    <row r="1108" spans="1:30" ht="15" customHeight="1">
      <c r="A1108" s="85"/>
      <c r="B1108" s="87"/>
      <c r="C1108" s="63" t="s">
        <v>148</v>
      </c>
      <c r="D1108" s="354" t="str">
        <f t="shared" si="615"/>
        <v/>
      </c>
      <c r="E1108" s="355"/>
      <c r="F1108" s="355"/>
      <c r="G1108" s="355"/>
      <c r="H1108" s="355"/>
      <c r="I1108" s="355"/>
      <c r="J1108" s="355"/>
      <c r="K1108" s="355"/>
      <c r="L1108" s="356"/>
      <c r="M1108" s="2"/>
      <c r="N1108" s="2"/>
      <c r="O1108" s="2"/>
      <c r="P1108" s="2"/>
      <c r="Q1108" s="2"/>
      <c r="R1108" s="2"/>
      <c r="S1108" s="2"/>
      <c r="T1108" s="2"/>
      <c r="U1108" s="2"/>
      <c r="V1108" s="2"/>
      <c r="W1108" s="2"/>
      <c r="X1108" s="2"/>
      <c r="Y1108" s="2"/>
      <c r="Z1108" s="2"/>
      <c r="AA1108" s="2"/>
      <c r="AB1108" s="2"/>
      <c r="AC1108" s="2"/>
      <c r="AD1108" s="2"/>
    </row>
    <row r="1109" spans="1:30" ht="15" customHeight="1">
      <c r="A1109" s="85"/>
      <c r="B1109" s="87"/>
      <c r="C1109" s="63" t="s">
        <v>149</v>
      </c>
      <c r="D1109" s="354" t="str">
        <f t="shared" si="615"/>
        <v/>
      </c>
      <c r="E1109" s="355"/>
      <c r="F1109" s="355"/>
      <c r="G1109" s="355"/>
      <c r="H1109" s="355"/>
      <c r="I1109" s="355"/>
      <c r="J1109" s="355"/>
      <c r="K1109" s="355"/>
      <c r="L1109" s="356"/>
      <c r="M1109" s="2"/>
      <c r="N1109" s="2"/>
      <c r="O1109" s="2"/>
      <c r="P1109" s="2"/>
      <c r="Q1109" s="2"/>
      <c r="R1109" s="2"/>
      <c r="S1109" s="2"/>
      <c r="T1109" s="2"/>
      <c r="U1109" s="2"/>
      <c r="V1109" s="2"/>
      <c r="W1109" s="2"/>
      <c r="X1109" s="2"/>
      <c r="Y1109" s="2"/>
      <c r="Z1109" s="2"/>
      <c r="AA1109" s="2"/>
      <c r="AB1109" s="2"/>
      <c r="AC1109" s="2"/>
      <c r="AD1109" s="2"/>
    </row>
    <row r="1110" spans="1:30" ht="15" customHeight="1">
      <c r="A1110" s="85"/>
      <c r="B1110" s="87"/>
      <c r="C1110" s="63" t="s">
        <v>150</v>
      </c>
      <c r="D1110" s="354" t="str">
        <f t="shared" si="615"/>
        <v/>
      </c>
      <c r="E1110" s="355"/>
      <c r="F1110" s="355"/>
      <c r="G1110" s="355"/>
      <c r="H1110" s="355"/>
      <c r="I1110" s="355"/>
      <c r="J1110" s="355"/>
      <c r="K1110" s="355"/>
      <c r="L1110" s="356"/>
      <c r="M1110" s="2"/>
      <c r="N1110" s="2"/>
      <c r="O1110" s="2"/>
      <c r="P1110" s="2"/>
      <c r="Q1110" s="2"/>
      <c r="R1110" s="2"/>
      <c r="S1110" s="2"/>
      <c r="T1110" s="2"/>
      <c r="U1110" s="2"/>
      <c r="V1110" s="2"/>
      <c r="W1110" s="2"/>
      <c r="X1110" s="2"/>
      <c r="Y1110" s="2"/>
      <c r="Z1110" s="2"/>
      <c r="AA1110" s="2"/>
      <c r="AB1110" s="2"/>
      <c r="AC1110" s="2"/>
      <c r="AD1110" s="2"/>
    </row>
    <row r="1111" spans="1:30" ht="15" customHeight="1">
      <c r="A1111" s="85"/>
      <c r="B1111" s="87"/>
      <c r="C1111" s="63" t="s">
        <v>151</v>
      </c>
      <c r="D1111" s="354" t="str">
        <f t="shared" si="615"/>
        <v/>
      </c>
      <c r="E1111" s="355"/>
      <c r="F1111" s="355"/>
      <c r="G1111" s="355"/>
      <c r="H1111" s="355"/>
      <c r="I1111" s="355"/>
      <c r="J1111" s="355"/>
      <c r="K1111" s="355"/>
      <c r="L1111" s="356"/>
      <c r="M1111" s="2"/>
      <c r="N1111" s="2"/>
      <c r="O1111" s="2"/>
      <c r="P1111" s="2"/>
      <c r="Q1111" s="2"/>
      <c r="R1111" s="2"/>
      <c r="S1111" s="2"/>
      <c r="T1111" s="2"/>
      <c r="U1111" s="2"/>
      <c r="V1111" s="2"/>
      <c r="W1111" s="2"/>
      <c r="X1111" s="2"/>
      <c r="Y1111" s="2"/>
      <c r="Z1111" s="2"/>
      <c r="AA1111" s="2"/>
      <c r="AB1111" s="2"/>
      <c r="AC1111" s="2"/>
      <c r="AD1111" s="2"/>
    </row>
    <row r="1112" spans="1:30" ht="15" customHeight="1">
      <c r="A1112" s="85"/>
      <c r="B1112" s="87"/>
      <c r="C1112" s="63" t="s">
        <v>152</v>
      </c>
      <c r="D1112" s="354" t="str">
        <f t="shared" si="615"/>
        <v/>
      </c>
      <c r="E1112" s="355"/>
      <c r="F1112" s="355"/>
      <c r="G1112" s="355"/>
      <c r="H1112" s="355"/>
      <c r="I1112" s="355"/>
      <c r="J1112" s="355"/>
      <c r="K1112" s="355"/>
      <c r="L1112" s="356"/>
      <c r="M1112" s="2"/>
      <c r="N1112" s="2"/>
      <c r="O1112" s="2"/>
      <c r="P1112" s="2"/>
      <c r="Q1112" s="2"/>
      <c r="R1112" s="2"/>
      <c r="S1112" s="2"/>
      <c r="T1112" s="2"/>
      <c r="U1112" s="2"/>
      <c r="V1112" s="2"/>
      <c r="W1112" s="2"/>
      <c r="X1112" s="2"/>
      <c r="Y1112" s="2"/>
      <c r="Z1112" s="2"/>
      <c r="AA1112" s="2"/>
      <c r="AB1112" s="2"/>
      <c r="AC1112" s="2"/>
      <c r="AD1112" s="2"/>
    </row>
    <row r="1113" spans="1:30" ht="15" customHeight="1">
      <c r="A1113" s="85"/>
      <c r="B1113" s="87"/>
      <c r="C1113" s="63" t="s">
        <v>153</v>
      </c>
      <c r="D1113" s="354" t="str">
        <f t="shared" si="615"/>
        <v/>
      </c>
      <c r="E1113" s="355"/>
      <c r="F1113" s="355"/>
      <c r="G1113" s="355"/>
      <c r="H1113" s="355"/>
      <c r="I1113" s="355"/>
      <c r="J1113" s="355"/>
      <c r="K1113" s="355"/>
      <c r="L1113" s="356"/>
      <c r="M1113" s="2"/>
      <c r="N1113" s="2"/>
      <c r="O1113" s="2"/>
      <c r="P1113" s="2"/>
      <c r="Q1113" s="2"/>
      <c r="R1113" s="2"/>
      <c r="S1113" s="2"/>
      <c r="T1113" s="2"/>
      <c r="U1113" s="2"/>
      <c r="V1113" s="2"/>
      <c r="W1113" s="2"/>
      <c r="X1113" s="2"/>
      <c r="Y1113" s="2"/>
      <c r="Z1113" s="2"/>
      <c r="AA1113" s="2"/>
      <c r="AB1113" s="2"/>
      <c r="AC1113" s="2"/>
      <c r="AD1113" s="2"/>
    </row>
    <row r="1114" spans="1:30" ht="15" customHeight="1">
      <c r="A1114" s="85"/>
      <c r="B1114" s="87"/>
      <c r="C1114" s="63" t="s">
        <v>154</v>
      </c>
      <c r="D1114" s="354" t="str">
        <f t="shared" si="615"/>
        <v/>
      </c>
      <c r="E1114" s="355"/>
      <c r="F1114" s="355"/>
      <c r="G1114" s="355"/>
      <c r="H1114" s="355"/>
      <c r="I1114" s="355"/>
      <c r="J1114" s="355"/>
      <c r="K1114" s="355"/>
      <c r="L1114" s="356"/>
      <c r="M1114" s="2"/>
      <c r="N1114" s="2"/>
      <c r="O1114" s="2"/>
      <c r="P1114" s="2"/>
      <c r="Q1114" s="2"/>
      <c r="R1114" s="2"/>
      <c r="S1114" s="2"/>
      <c r="T1114" s="2"/>
      <c r="U1114" s="2"/>
      <c r="V1114" s="2"/>
      <c r="W1114" s="2"/>
      <c r="X1114" s="2"/>
      <c r="Y1114" s="2"/>
      <c r="Z1114" s="2"/>
      <c r="AA1114" s="2"/>
      <c r="AB1114" s="2"/>
      <c r="AC1114" s="2"/>
      <c r="AD1114" s="2"/>
    </row>
    <row r="1115" spans="1:30" ht="15" customHeight="1">
      <c r="A1115" s="85"/>
      <c r="B1115" s="87"/>
      <c r="C1115" s="63" t="s">
        <v>155</v>
      </c>
      <c r="D1115" s="354" t="str">
        <f t="shared" si="615"/>
        <v/>
      </c>
      <c r="E1115" s="355"/>
      <c r="F1115" s="355"/>
      <c r="G1115" s="355"/>
      <c r="H1115" s="355"/>
      <c r="I1115" s="355"/>
      <c r="J1115" s="355"/>
      <c r="K1115" s="355"/>
      <c r="L1115" s="356"/>
      <c r="M1115" s="2"/>
      <c r="N1115" s="2"/>
      <c r="O1115" s="2"/>
      <c r="P1115" s="2"/>
      <c r="Q1115" s="2"/>
      <c r="R1115" s="2"/>
      <c r="S1115" s="2"/>
      <c r="T1115" s="2"/>
      <c r="U1115" s="2"/>
      <c r="V1115" s="2"/>
      <c r="W1115" s="2"/>
      <c r="X1115" s="2"/>
      <c r="Y1115" s="2"/>
      <c r="Z1115" s="2"/>
      <c r="AA1115" s="2"/>
      <c r="AB1115" s="2"/>
      <c r="AC1115" s="2"/>
      <c r="AD1115" s="2"/>
    </row>
    <row r="1116" spans="1:30" ht="15" customHeight="1">
      <c r="A1116" s="85"/>
      <c r="B1116" s="87"/>
      <c r="C1116" s="63" t="s">
        <v>156</v>
      </c>
      <c r="D1116" s="354" t="str">
        <f t="shared" si="615"/>
        <v/>
      </c>
      <c r="E1116" s="355"/>
      <c r="F1116" s="355"/>
      <c r="G1116" s="355"/>
      <c r="H1116" s="355"/>
      <c r="I1116" s="355"/>
      <c r="J1116" s="355"/>
      <c r="K1116" s="355"/>
      <c r="L1116" s="356"/>
      <c r="M1116" s="2"/>
      <c r="N1116" s="2"/>
      <c r="O1116" s="2"/>
      <c r="P1116" s="2"/>
      <c r="Q1116" s="2"/>
      <c r="R1116" s="2"/>
      <c r="S1116" s="2"/>
      <c r="T1116" s="2"/>
      <c r="U1116" s="2"/>
      <c r="V1116" s="2"/>
      <c r="W1116" s="2"/>
      <c r="X1116" s="2"/>
      <c r="Y1116" s="2"/>
      <c r="Z1116" s="2"/>
      <c r="AA1116" s="2"/>
      <c r="AB1116" s="2"/>
      <c r="AC1116" s="2"/>
      <c r="AD1116" s="2"/>
    </row>
    <row r="1117" spans="1:30" ht="15" customHeight="1">
      <c r="A1117" s="85"/>
      <c r="B1117" s="87"/>
      <c r="C1117" s="63" t="s">
        <v>157</v>
      </c>
      <c r="D1117" s="354" t="str">
        <f t="shared" si="615"/>
        <v/>
      </c>
      <c r="E1117" s="355"/>
      <c r="F1117" s="355"/>
      <c r="G1117" s="355"/>
      <c r="H1117" s="355"/>
      <c r="I1117" s="355"/>
      <c r="J1117" s="355"/>
      <c r="K1117" s="355"/>
      <c r="L1117" s="356"/>
      <c r="M1117" s="2"/>
      <c r="N1117" s="2"/>
      <c r="O1117" s="2"/>
      <c r="P1117" s="2"/>
      <c r="Q1117" s="2"/>
      <c r="R1117" s="2"/>
      <c r="S1117" s="2"/>
      <c r="T1117" s="2"/>
      <c r="U1117" s="2"/>
      <c r="V1117" s="2"/>
      <c r="W1117" s="2"/>
      <c r="X1117" s="2"/>
      <c r="Y1117" s="2"/>
      <c r="Z1117" s="2"/>
      <c r="AA1117" s="2"/>
      <c r="AB1117" s="2"/>
      <c r="AC1117" s="2"/>
      <c r="AD1117" s="2"/>
    </row>
    <row r="1118" spans="1:30" ht="15" customHeight="1">
      <c r="A1118" s="85"/>
      <c r="B1118" s="87"/>
      <c r="C1118" s="63" t="s">
        <v>158</v>
      </c>
      <c r="D1118" s="354" t="str">
        <f t="shared" si="615"/>
        <v/>
      </c>
      <c r="E1118" s="355"/>
      <c r="F1118" s="355"/>
      <c r="G1118" s="355"/>
      <c r="H1118" s="355"/>
      <c r="I1118" s="355"/>
      <c r="J1118" s="355"/>
      <c r="K1118" s="355"/>
      <c r="L1118" s="356"/>
      <c r="M1118" s="2"/>
      <c r="N1118" s="2"/>
      <c r="O1118" s="2"/>
      <c r="P1118" s="2"/>
      <c r="Q1118" s="2"/>
      <c r="R1118" s="2"/>
      <c r="S1118" s="2"/>
      <c r="T1118" s="2"/>
      <c r="U1118" s="2"/>
      <c r="V1118" s="2"/>
      <c r="W1118" s="2"/>
      <c r="X1118" s="2"/>
      <c r="Y1118" s="2"/>
      <c r="Z1118" s="2"/>
      <c r="AA1118" s="2"/>
      <c r="AB1118" s="2"/>
      <c r="AC1118" s="2"/>
      <c r="AD1118" s="2"/>
    </row>
    <row r="1119" spans="1:30" ht="15" customHeight="1">
      <c r="A1119" s="85"/>
      <c r="B1119" s="87"/>
      <c r="C1119" s="63" t="s">
        <v>159</v>
      </c>
      <c r="D1119" s="354" t="str">
        <f t="shared" si="615"/>
        <v/>
      </c>
      <c r="E1119" s="355"/>
      <c r="F1119" s="355"/>
      <c r="G1119" s="355"/>
      <c r="H1119" s="355"/>
      <c r="I1119" s="355"/>
      <c r="J1119" s="355"/>
      <c r="K1119" s="355"/>
      <c r="L1119" s="356"/>
      <c r="M1119" s="2"/>
      <c r="N1119" s="2"/>
      <c r="O1119" s="2"/>
      <c r="P1119" s="2"/>
      <c r="Q1119" s="2"/>
      <c r="R1119" s="2"/>
      <c r="S1119" s="2"/>
      <c r="T1119" s="2"/>
      <c r="U1119" s="2"/>
      <c r="V1119" s="2"/>
      <c r="W1119" s="2"/>
      <c r="X1119" s="2"/>
      <c r="Y1119" s="2"/>
      <c r="Z1119" s="2"/>
      <c r="AA1119" s="2"/>
      <c r="AB1119" s="2"/>
      <c r="AC1119" s="2"/>
      <c r="AD1119" s="2"/>
    </row>
    <row r="1120" spans="1:30" ht="15" customHeight="1">
      <c r="A1120" s="85"/>
      <c r="B1120" s="87"/>
      <c r="C1120" s="63" t="s">
        <v>160</v>
      </c>
      <c r="D1120" s="354" t="str">
        <f t="shared" si="615"/>
        <v/>
      </c>
      <c r="E1120" s="355"/>
      <c r="F1120" s="355"/>
      <c r="G1120" s="355"/>
      <c r="H1120" s="355"/>
      <c r="I1120" s="355"/>
      <c r="J1120" s="355"/>
      <c r="K1120" s="355"/>
      <c r="L1120" s="356"/>
      <c r="M1120" s="2"/>
      <c r="N1120" s="2"/>
      <c r="O1120" s="2"/>
      <c r="P1120" s="2"/>
      <c r="Q1120" s="2"/>
      <c r="R1120" s="2"/>
      <c r="S1120" s="2"/>
      <c r="T1120" s="2"/>
      <c r="U1120" s="2"/>
      <c r="V1120" s="2"/>
      <c r="W1120" s="2"/>
      <c r="X1120" s="2"/>
      <c r="Y1120" s="2"/>
      <c r="Z1120" s="2"/>
      <c r="AA1120" s="2"/>
      <c r="AB1120" s="2"/>
      <c r="AC1120" s="2"/>
      <c r="AD1120" s="2"/>
    </row>
    <row r="1121" spans="1:30" ht="15" customHeight="1">
      <c r="A1121" s="85"/>
      <c r="B1121" s="87"/>
      <c r="C1121" s="63" t="s">
        <v>161</v>
      </c>
      <c r="D1121" s="354" t="str">
        <f t="shared" si="615"/>
        <v/>
      </c>
      <c r="E1121" s="355"/>
      <c r="F1121" s="355"/>
      <c r="G1121" s="355"/>
      <c r="H1121" s="355"/>
      <c r="I1121" s="355"/>
      <c r="J1121" s="355"/>
      <c r="K1121" s="355"/>
      <c r="L1121" s="356"/>
      <c r="M1121" s="2"/>
      <c r="N1121" s="2"/>
      <c r="O1121" s="2"/>
      <c r="P1121" s="2"/>
      <c r="Q1121" s="2"/>
      <c r="R1121" s="2"/>
      <c r="S1121" s="2"/>
      <c r="T1121" s="2"/>
      <c r="U1121" s="2"/>
      <c r="V1121" s="2"/>
      <c r="W1121" s="2"/>
      <c r="X1121" s="2"/>
      <c r="Y1121" s="2"/>
      <c r="Z1121" s="2"/>
      <c r="AA1121" s="2"/>
      <c r="AB1121" s="2"/>
      <c r="AC1121" s="2"/>
      <c r="AD1121" s="2"/>
    </row>
    <row r="1122" spans="1:30" ht="15" customHeight="1">
      <c r="A1122" s="85"/>
      <c r="B1122" s="87"/>
      <c r="C1122" s="63" t="s">
        <v>162</v>
      </c>
      <c r="D1122" s="354" t="str">
        <f t="shared" si="615"/>
        <v/>
      </c>
      <c r="E1122" s="355"/>
      <c r="F1122" s="355"/>
      <c r="G1122" s="355"/>
      <c r="H1122" s="355"/>
      <c r="I1122" s="355"/>
      <c r="J1122" s="355"/>
      <c r="K1122" s="355"/>
      <c r="L1122" s="356"/>
      <c r="M1122" s="2"/>
      <c r="N1122" s="2"/>
      <c r="O1122" s="2"/>
      <c r="P1122" s="2"/>
      <c r="Q1122" s="2"/>
      <c r="R1122" s="2"/>
      <c r="S1122" s="2"/>
      <c r="T1122" s="2"/>
      <c r="U1122" s="2"/>
      <c r="V1122" s="2"/>
      <c r="W1122" s="2"/>
      <c r="X1122" s="2"/>
      <c r="Y1122" s="2"/>
      <c r="Z1122" s="2"/>
      <c r="AA1122" s="2"/>
      <c r="AB1122" s="2"/>
      <c r="AC1122" s="2"/>
      <c r="AD1122" s="2"/>
    </row>
    <row r="1123" spans="1:30" ht="15" customHeight="1">
      <c r="A1123" s="85"/>
      <c r="B1123" s="87"/>
      <c r="C1123" s="64" t="s">
        <v>163</v>
      </c>
      <c r="D1123" s="354" t="str">
        <f t="shared" si="615"/>
        <v/>
      </c>
      <c r="E1123" s="355"/>
      <c r="F1123" s="355"/>
      <c r="G1123" s="355"/>
      <c r="H1123" s="355"/>
      <c r="I1123" s="355"/>
      <c r="J1123" s="355"/>
      <c r="K1123" s="355"/>
      <c r="L1123" s="356"/>
      <c r="M1123" s="2"/>
      <c r="N1123" s="2"/>
      <c r="O1123" s="2"/>
      <c r="P1123" s="2"/>
      <c r="Q1123" s="2"/>
      <c r="R1123" s="2"/>
      <c r="S1123" s="2"/>
      <c r="T1123" s="2"/>
      <c r="U1123" s="2"/>
      <c r="V1123" s="2"/>
      <c r="W1123" s="2"/>
      <c r="X1123" s="2"/>
      <c r="Y1123" s="2"/>
      <c r="Z1123" s="2"/>
      <c r="AA1123" s="2"/>
      <c r="AB1123" s="2"/>
      <c r="AC1123" s="2"/>
      <c r="AD1123" s="2"/>
    </row>
    <row r="1124" spans="1:30" ht="15" customHeight="1">
      <c r="A1124" s="85"/>
      <c r="B1124" s="87"/>
      <c r="C1124" s="64" t="s">
        <v>164</v>
      </c>
      <c r="D1124" s="354" t="str">
        <f t="shared" si="615"/>
        <v/>
      </c>
      <c r="E1124" s="355"/>
      <c r="F1124" s="355"/>
      <c r="G1124" s="355"/>
      <c r="H1124" s="355"/>
      <c r="I1124" s="355"/>
      <c r="J1124" s="355"/>
      <c r="K1124" s="355"/>
      <c r="L1124" s="356"/>
      <c r="M1124" s="2"/>
      <c r="N1124" s="2"/>
      <c r="O1124" s="2"/>
      <c r="P1124" s="2"/>
      <c r="Q1124" s="2"/>
      <c r="R1124" s="2"/>
      <c r="S1124" s="2"/>
      <c r="T1124" s="2"/>
      <c r="U1124" s="2"/>
      <c r="V1124" s="2"/>
      <c r="W1124" s="2"/>
      <c r="X1124" s="2"/>
      <c r="Y1124" s="2"/>
      <c r="Z1124" s="2"/>
      <c r="AA1124" s="2"/>
      <c r="AB1124" s="2"/>
      <c r="AC1124" s="2"/>
      <c r="AD1124" s="2"/>
    </row>
    <row r="1125" spans="1:30" ht="15" customHeight="1">
      <c r="A1125" s="85"/>
      <c r="B1125" s="87"/>
      <c r="C1125" s="64" t="s">
        <v>165</v>
      </c>
      <c r="D1125" s="354" t="str">
        <f t="shared" si="615"/>
        <v/>
      </c>
      <c r="E1125" s="355"/>
      <c r="F1125" s="355"/>
      <c r="G1125" s="355"/>
      <c r="H1125" s="355"/>
      <c r="I1125" s="355"/>
      <c r="J1125" s="355"/>
      <c r="K1125" s="355"/>
      <c r="L1125" s="356"/>
      <c r="M1125" s="2"/>
      <c r="N1125" s="2"/>
      <c r="O1125" s="2"/>
      <c r="P1125" s="2"/>
      <c r="Q1125" s="2"/>
      <c r="R1125" s="2"/>
      <c r="S1125" s="2"/>
      <c r="T1125" s="2"/>
      <c r="U1125" s="2"/>
      <c r="V1125" s="2"/>
      <c r="W1125" s="2"/>
      <c r="X1125" s="2"/>
      <c r="Y1125" s="2"/>
      <c r="Z1125" s="2"/>
      <c r="AA1125" s="2"/>
      <c r="AB1125" s="2"/>
      <c r="AC1125" s="2"/>
      <c r="AD1125" s="2"/>
    </row>
    <row r="1126" spans="1:30" ht="15" customHeight="1">
      <c r="A1126" s="85"/>
      <c r="B1126" s="87"/>
      <c r="C1126" s="64" t="s">
        <v>166</v>
      </c>
      <c r="D1126" s="354" t="str">
        <f t="shared" si="615"/>
        <v/>
      </c>
      <c r="E1126" s="355"/>
      <c r="F1126" s="355"/>
      <c r="G1126" s="355"/>
      <c r="H1126" s="355"/>
      <c r="I1126" s="355"/>
      <c r="J1126" s="355"/>
      <c r="K1126" s="355"/>
      <c r="L1126" s="356"/>
      <c r="M1126" s="2"/>
      <c r="N1126" s="2"/>
      <c r="O1126" s="2"/>
      <c r="P1126" s="2"/>
      <c r="Q1126" s="2"/>
      <c r="R1126" s="2"/>
      <c r="S1126" s="2"/>
      <c r="T1126" s="2"/>
      <c r="U1126" s="2"/>
      <c r="V1126" s="2"/>
      <c r="W1126" s="2"/>
      <c r="X1126" s="2"/>
      <c r="Y1126" s="2"/>
      <c r="Z1126" s="2"/>
      <c r="AA1126" s="2"/>
      <c r="AB1126" s="2"/>
      <c r="AC1126" s="2"/>
      <c r="AD1126" s="2"/>
    </row>
    <row r="1127" spans="1:30" ht="15" customHeight="1">
      <c r="A1127" s="85"/>
      <c r="B1127" s="87"/>
      <c r="C1127" s="64" t="s">
        <v>167</v>
      </c>
      <c r="D1127" s="354" t="str">
        <f t="shared" si="615"/>
        <v/>
      </c>
      <c r="E1127" s="355"/>
      <c r="F1127" s="355"/>
      <c r="G1127" s="355"/>
      <c r="H1127" s="355"/>
      <c r="I1127" s="355"/>
      <c r="J1127" s="355"/>
      <c r="K1127" s="355"/>
      <c r="L1127" s="356"/>
      <c r="M1127" s="2"/>
      <c r="N1127" s="2"/>
      <c r="O1127" s="2"/>
      <c r="P1127" s="2"/>
      <c r="Q1127" s="2"/>
      <c r="R1127" s="2"/>
      <c r="S1127" s="2"/>
      <c r="T1127" s="2"/>
      <c r="U1127" s="2"/>
      <c r="V1127" s="2"/>
      <c r="W1127" s="2"/>
      <c r="X1127" s="2"/>
      <c r="Y1127" s="2"/>
      <c r="Z1127" s="2"/>
      <c r="AA1127" s="2"/>
      <c r="AB1127" s="2"/>
      <c r="AC1127" s="2"/>
      <c r="AD1127" s="2"/>
    </row>
    <row r="1128" spans="1:30" ht="15" customHeight="1">
      <c r="A1128" s="85"/>
      <c r="B1128" s="87"/>
      <c r="C1128" s="64" t="s">
        <v>168</v>
      </c>
      <c r="D1128" s="354" t="str">
        <f t="shared" si="615"/>
        <v/>
      </c>
      <c r="E1128" s="355"/>
      <c r="F1128" s="355"/>
      <c r="G1128" s="355"/>
      <c r="H1128" s="355"/>
      <c r="I1128" s="355"/>
      <c r="J1128" s="355"/>
      <c r="K1128" s="355"/>
      <c r="L1128" s="356"/>
      <c r="M1128" s="2"/>
      <c r="N1128" s="2"/>
      <c r="O1128" s="2"/>
      <c r="P1128" s="2"/>
      <c r="Q1128" s="2"/>
      <c r="R1128" s="2"/>
      <c r="S1128" s="2"/>
      <c r="T1128" s="2"/>
      <c r="U1128" s="2"/>
      <c r="V1128" s="2"/>
      <c r="W1128" s="2"/>
      <c r="X1128" s="2"/>
      <c r="Y1128" s="2"/>
      <c r="Z1128" s="2"/>
      <c r="AA1128" s="2"/>
      <c r="AB1128" s="2"/>
      <c r="AC1128" s="2"/>
      <c r="AD1128" s="2"/>
    </row>
    <row r="1129" spans="1:30" ht="15" customHeight="1">
      <c r="A1129" s="85"/>
      <c r="B1129" s="87"/>
      <c r="C1129" s="64" t="s">
        <v>169</v>
      </c>
      <c r="D1129" s="354" t="str">
        <f t="shared" si="615"/>
        <v/>
      </c>
      <c r="E1129" s="355"/>
      <c r="F1129" s="355"/>
      <c r="G1129" s="355"/>
      <c r="H1129" s="355"/>
      <c r="I1129" s="355"/>
      <c r="J1129" s="355"/>
      <c r="K1129" s="355"/>
      <c r="L1129" s="356"/>
      <c r="M1129" s="2"/>
      <c r="N1129" s="2"/>
      <c r="O1129" s="2"/>
      <c r="P1129" s="2"/>
      <c r="Q1129" s="2"/>
      <c r="R1129" s="2"/>
      <c r="S1129" s="2"/>
      <c r="T1129" s="2"/>
      <c r="U1129" s="2"/>
      <c r="V1129" s="2"/>
      <c r="W1129" s="2"/>
      <c r="X1129" s="2"/>
      <c r="Y1129" s="2"/>
      <c r="Z1129" s="2"/>
      <c r="AA1129" s="2"/>
      <c r="AB1129" s="2"/>
      <c r="AC1129" s="2"/>
      <c r="AD1129" s="2"/>
    </row>
    <row r="1130" spans="1:30" ht="15" customHeight="1">
      <c r="A1130" s="85"/>
      <c r="B1130" s="87"/>
      <c r="C1130" s="64" t="s">
        <v>170</v>
      </c>
      <c r="D1130" s="354" t="str">
        <f t="shared" si="615"/>
        <v/>
      </c>
      <c r="E1130" s="355"/>
      <c r="F1130" s="355"/>
      <c r="G1130" s="355"/>
      <c r="H1130" s="355"/>
      <c r="I1130" s="355"/>
      <c r="J1130" s="355"/>
      <c r="K1130" s="355"/>
      <c r="L1130" s="356"/>
      <c r="M1130" s="2"/>
      <c r="N1130" s="2"/>
      <c r="O1130" s="2"/>
      <c r="P1130" s="2"/>
      <c r="Q1130" s="2"/>
      <c r="R1130" s="2"/>
      <c r="S1130" s="2"/>
      <c r="T1130" s="2"/>
      <c r="U1130" s="2"/>
      <c r="V1130" s="2"/>
      <c r="W1130" s="2"/>
      <c r="X1130" s="2"/>
      <c r="Y1130" s="2"/>
      <c r="Z1130" s="2"/>
      <c r="AA1130" s="2"/>
      <c r="AB1130" s="2"/>
      <c r="AC1130" s="2"/>
      <c r="AD1130" s="2"/>
    </row>
    <row r="1131" spans="1:30" ht="15" customHeight="1">
      <c r="A1131" s="85"/>
      <c r="B1131" s="87"/>
      <c r="C1131" s="64" t="s">
        <v>171</v>
      </c>
      <c r="D1131" s="354" t="str">
        <f t="shared" si="615"/>
        <v/>
      </c>
      <c r="E1131" s="355"/>
      <c r="F1131" s="355"/>
      <c r="G1131" s="355"/>
      <c r="H1131" s="355"/>
      <c r="I1131" s="355"/>
      <c r="J1131" s="355"/>
      <c r="K1131" s="355"/>
      <c r="L1131" s="356"/>
      <c r="M1131" s="2"/>
      <c r="N1131" s="2"/>
      <c r="O1131" s="2"/>
      <c r="P1131" s="2"/>
      <c r="Q1131" s="2"/>
      <c r="R1131" s="2"/>
      <c r="S1131" s="2"/>
      <c r="T1131" s="2"/>
      <c r="U1131" s="2"/>
      <c r="V1131" s="2"/>
      <c r="W1131" s="2"/>
      <c r="X1131" s="2"/>
      <c r="Y1131" s="2"/>
      <c r="Z1131" s="2"/>
      <c r="AA1131" s="2"/>
      <c r="AB1131" s="2"/>
      <c r="AC1131" s="2"/>
      <c r="AD1131" s="2"/>
    </row>
    <row r="1132" spans="1:30" ht="15" customHeight="1">
      <c r="A1132" s="85"/>
      <c r="B1132" s="87"/>
      <c r="C1132" s="64" t="s">
        <v>172</v>
      </c>
      <c r="D1132" s="354" t="str">
        <f t="shared" si="615"/>
        <v/>
      </c>
      <c r="E1132" s="355"/>
      <c r="F1132" s="355"/>
      <c r="G1132" s="355"/>
      <c r="H1132" s="355"/>
      <c r="I1132" s="355"/>
      <c r="J1132" s="355"/>
      <c r="K1132" s="355"/>
      <c r="L1132" s="356"/>
      <c r="M1132" s="2"/>
      <c r="N1132" s="2"/>
      <c r="O1132" s="2"/>
      <c r="P1132" s="2"/>
      <c r="Q1132" s="2"/>
      <c r="R1132" s="2"/>
      <c r="S1132" s="2"/>
      <c r="T1132" s="2"/>
      <c r="U1132" s="2"/>
      <c r="V1132" s="2"/>
      <c r="W1132" s="2"/>
      <c r="X1132" s="2"/>
      <c r="Y1132" s="2"/>
      <c r="Z1132" s="2"/>
      <c r="AA1132" s="2"/>
      <c r="AB1132" s="2"/>
      <c r="AC1132" s="2"/>
      <c r="AD1132" s="2"/>
    </row>
    <row r="1133" spans="1:30" ht="15" customHeight="1">
      <c r="A1133" s="85"/>
      <c r="B1133" s="87"/>
      <c r="C1133" s="64" t="s">
        <v>173</v>
      </c>
      <c r="D1133" s="354" t="str">
        <f t="shared" si="615"/>
        <v/>
      </c>
      <c r="E1133" s="355"/>
      <c r="F1133" s="355"/>
      <c r="G1133" s="355"/>
      <c r="H1133" s="355"/>
      <c r="I1133" s="355"/>
      <c r="J1133" s="355"/>
      <c r="K1133" s="355"/>
      <c r="L1133" s="356"/>
      <c r="M1133" s="2"/>
      <c r="N1133" s="2"/>
      <c r="O1133" s="2"/>
      <c r="P1133" s="2"/>
      <c r="Q1133" s="2"/>
      <c r="R1133" s="2"/>
      <c r="S1133" s="2"/>
      <c r="T1133" s="2"/>
      <c r="U1133" s="2"/>
      <c r="V1133" s="2"/>
      <c r="W1133" s="2"/>
      <c r="X1133" s="2"/>
      <c r="Y1133" s="2"/>
      <c r="Z1133" s="2"/>
      <c r="AA1133" s="2"/>
      <c r="AB1133" s="2"/>
      <c r="AC1133" s="2"/>
      <c r="AD1133" s="2"/>
    </row>
    <row r="1134" spans="1:30" ht="15" customHeight="1">
      <c r="A1134" s="85"/>
      <c r="B1134" s="87"/>
      <c r="C1134" s="64" t="s">
        <v>174</v>
      </c>
      <c r="D1134" s="354" t="str">
        <f t="shared" si="615"/>
        <v/>
      </c>
      <c r="E1134" s="355"/>
      <c r="F1134" s="355"/>
      <c r="G1134" s="355"/>
      <c r="H1134" s="355"/>
      <c r="I1134" s="355"/>
      <c r="J1134" s="355"/>
      <c r="K1134" s="355"/>
      <c r="L1134" s="356"/>
      <c r="M1134" s="2"/>
      <c r="N1134" s="2"/>
      <c r="O1134" s="2"/>
      <c r="P1134" s="2"/>
      <c r="Q1134" s="2"/>
      <c r="R1134" s="2"/>
      <c r="S1134" s="2"/>
      <c r="T1134" s="2"/>
      <c r="U1134" s="2"/>
      <c r="V1134" s="2"/>
      <c r="W1134" s="2"/>
      <c r="X1134" s="2"/>
      <c r="Y1134" s="2"/>
      <c r="Z1134" s="2"/>
      <c r="AA1134" s="2"/>
      <c r="AB1134" s="2"/>
      <c r="AC1134" s="2"/>
      <c r="AD1134" s="2"/>
    </row>
    <row r="1135" spans="1:30" ht="15" customHeight="1">
      <c r="A1135" s="85"/>
      <c r="B1135" s="87"/>
      <c r="C1135" s="64" t="s">
        <v>175</v>
      </c>
      <c r="D1135" s="354" t="str">
        <f t="shared" si="615"/>
        <v/>
      </c>
      <c r="E1135" s="355"/>
      <c r="F1135" s="355"/>
      <c r="G1135" s="355"/>
      <c r="H1135" s="355"/>
      <c r="I1135" s="355"/>
      <c r="J1135" s="355"/>
      <c r="K1135" s="355"/>
      <c r="L1135" s="356"/>
      <c r="M1135" s="2"/>
      <c r="N1135" s="2"/>
      <c r="O1135" s="2"/>
      <c r="P1135" s="2"/>
      <c r="Q1135" s="2"/>
      <c r="R1135" s="2"/>
      <c r="S1135" s="2"/>
      <c r="T1135" s="2"/>
      <c r="U1135" s="2"/>
      <c r="V1135" s="2"/>
      <c r="W1135" s="2"/>
      <c r="X1135" s="2"/>
      <c r="Y1135" s="2"/>
      <c r="Z1135" s="2"/>
      <c r="AA1135" s="2"/>
      <c r="AB1135" s="2"/>
      <c r="AC1135" s="2"/>
      <c r="AD1135" s="2"/>
    </row>
    <row r="1136" spans="1:30" ht="15" customHeight="1">
      <c r="A1136" s="85"/>
      <c r="B1136" s="87"/>
      <c r="C1136" s="64" t="s">
        <v>176</v>
      </c>
      <c r="D1136" s="354" t="str">
        <f t="shared" si="615"/>
        <v/>
      </c>
      <c r="E1136" s="355"/>
      <c r="F1136" s="355"/>
      <c r="G1136" s="355"/>
      <c r="H1136" s="355"/>
      <c r="I1136" s="355"/>
      <c r="J1136" s="355"/>
      <c r="K1136" s="355"/>
      <c r="L1136" s="356"/>
      <c r="M1136" s="2"/>
      <c r="N1136" s="2"/>
      <c r="O1136" s="2"/>
      <c r="P1136" s="2"/>
      <c r="Q1136" s="2"/>
      <c r="R1136" s="2"/>
      <c r="S1136" s="2"/>
      <c r="T1136" s="2"/>
      <c r="U1136" s="2"/>
      <c r="V1136" s="2"/>
      <c r="W1136" s="2"/>
      <c r="X1136" s="2"/>
      <c r="Y1136" s="2"/>
      <c r="Z1136" s="2"/>
      <c r="AA1136" s="2"/>
      <c r="AB1136" s="2"/>
      <c r="AC1136" s="2"/>
      <c r="AD1136" s="2"/>
    </row>
    <row r="1137" spans="1:32" ht="15" customHeight="1">
      <c r="A1137" s="85"/>
      <c r="B1137" s="87"/>
      <c r="C1137" s="64" t="s">
        <v>177</v>
      </c>
      <c r="D1137" s="354" t="str">
        <f t="shared" si="615"/>
        <v/>
      </c>
      <c r="E1137" s="355"/>
      <c r="F1137" s="355"/>
      <c r="G1137" s="355"/>
      <c r="H1137" s="355"/>
      <c r="I1137" s="355"/>
      <c r="J1137" s="355"/>
      <c r="K1137" s="355"/>
      <c r="L1137" s="356"/>
      <c r="M1137" s="2"/>
      <c r="N1137" s="2"/>
      <c r="O1137" s="2"/>
      <c r="P1137" s="2"/>
      <c r="Q1137" s="2"/>
      <c r="R1137" s="2"/>
      <c r="S1137" s="2"/>
      <c r="T1137" s="2"/>
      <c r="U1137" s="2"/>
      <c r="V1137" s="2"/>
      <c r="W1137" s="2"/>
      <c r="X1137" s="2"/>
      <c r="Y1137" s="2"/>
      <c r="Z1137" s="2"/>
      <c r="AA1137" s="2"/>
      <c r="AB1137" s="2"/>
      <c r="AC1137" s="2"/>
      <c r="AD1137" s="2"/>
    </row>
    <row r="1138" spans="1:32" ht="15" customHeight="1">
      <c r="A1138" s="85"/>
      <c r="B1138" s="87"/>
      <c r="C1138" s="64" t="s">
        <v>178</v>
      </c>
      <c r="D1138" s="354" t="str">
        <f t="shared" si="615"/>
        <v/>
      </c>
      <c r="E1138" s="355"/>
      <c r="F1138" s="355"/>
      <c r="G1138" s="355"/>
      <c r="H1138" s="355"/>
      <c r="I1138" s="355"/>
      <c r="J1138" s="355"/>
      <c r="K1138" s="355"/>
      <c r="L1138" s="356"/>
      <c r="M1138" s="2"/>
      <c r="N1138" s="2"/>
      <c r="O1138" s="2"/>
      <c r="P1138" s="2"/>
      <c r="Q1138" s="2"/>
      <c r="R1138" s="2"/>
      <c r="S1138" s="2"/>
      <c r="T1138" s="2"/>
      <c r="U1138" s="2"/>
      <c r="V1138" s="2"/>
      <c r="W1138" s="2"/>
      <c r="X1138" s="2"/>
      <c r="Y1138" s="2"/>
      <c r="Z1138" s="2"/>
      <c r="AA1138" s="2"/>
      <c r="AB1138" s="2"/>
      <c r="AC1138" s="2"/>
      <c r="AD1138" s="2"/>
    </row>
    <row r="1139" spans="1:32" ht="15" customHeight="1">
      <c r="A1139" s="41"/>
      <c r="B1139" s="30"/>
      <c r="C1139" s="64" t="s">
        <v>179</v>
      </c>
      <c r="D1139" s="354" t="str">
        <f t="shared" si="615"/>
        <v/>
      </c>
      <c r="E1139" s="355"/>
      <c r="F1139" s="355"/>
      <c r="G1139" s="355"/>
      <c r="H1139" s="355"/>
      <c r="I1139" s="355"/>
      <c r="J1139" s="355"/>
      <c r="K1139" s="355"/>
      <c r="L1139" s="356"/>
      <c r="M1139" s="2"/>
      <c r="N1139" s="2"/>
      <c r="O1139" s="2"/>
      <c r="P1139" s="2"/>
      <c r="Q1139" s="2"/>
      <c r="R1139" s="2"/>
      <c r="S1139" s="2"/>
      <c r="T1139" s="2"/>
      <c r="U1139" s="2"/>
      <c r="V1139" s="2"/>
      <c r="W1139" s="2"/>
      <c r="X1139" s="2"/>
      <c r="Y1139" s="2"/>
      <c r="Z1139" s="2"/>
      <c r="AA1139" s="2"/>
      <c r="AB1139" s="2"/>
      <c r="AC1139" s="2"/>
      <c r="AD1139" s="2"/>
    </row>
    <row r="1140" spans="1:32" ht="15" customHeight="1">
      <c r="A1140" s="41"/>
      <c r="B1140" s="30"/>
      <c r="C1140" s="64" t="s">
        <v>180</v>
      </c>
      <c r="D1140" s="354" t="str">
        <f t="shared" si="615"/>
        <v/>
      </c>
      <c r="E1140" s="355"/>
      <c r="F1140" s="355"/>
      <c r="G1140" s="355"/>
      <c r="H1140" s="355"/>
      <c r="I1140" s="355"/>
      <c r="J1140" s="355"/>
      <c r="K1140" s="355"/>
      <c r="L1140" s="356"/>
      <c r="M1140" s="2"/>
      <c r="N1140" s="2"/>
      <c r="O1140" s="2"/>
      <c r="P1140" s="2"/>
      <c r="Q1140" s="2"/>
      <c r="R1140" s="2"/>
      <c r="S1140" s="2"/>
      <c r="T1140" s="2"/>
      <c r="U1140" s="2"/>
      <c r="V1140" s="2"/>
      <c r="W1140" s="2"/>
      <c r="X1140" s="2"/>
      <c r="Y1140" s="2"/>
      <c r="Z1140" s="2"/>
      <c r="AA1140" s="2"/>
      <c r="AB1140" s="2"/>
      <c r="AC1140" s="2"/>
      <c r="AD1140" s="2"/>
    </row>
    <row r="1141" spans="1:32" ht="15" customHeight="1">
      <c r="A1141" s="41"/>
      <c r="B1141" s="30"/>
      <c r="C1141" s="64" t="s">
        <v>181</v>
      </c>
      <c r="D1141" s="354" t="str">
        <f t="shared" si="615"/>
        <v/>
      </c>
      <c r="E1141" s="355"/>
      <c r="F1141" s="355"/>
      <c r="G1141" s="355"/>
      <c r="H1141" s="355"/>
      <c r="I1141" s="355"/>
      <c r="J1141" s="355"/>
      <c r="K1141" s="355"/>
      <c r="L1141" s="356"/>
      <c r="M1141" s="2"/>
      <c r="N1141" s="2"/>
      <c r="O1141" s="2"/>
      <c r="P1141" s="2"/>
      <c r="Q1141" s="2"/>
      <c r="R1141" s="2"/>
      <c r="S1141" s="2"/>
      <c r="T1141" s="2"/>
      <c r="U1141" s="2"/>
      <c r="V1141" s="2"/>
      <c r="W1141" s="2"/>
      <c r="X1141" s="2"/>
      <c r="Y1141" s="2"/>
      <c r="Z1141" s="2"/>
      <c r="AA1141" s="2"/>
      <c r="AB1141" s="2"/>
      <c r="AC1141" s="2"/>
      <c r="AD1141" s="2"/>
    </row>
    <row r="1142" spans="1:32" ht="15" customHeight="1">
      <c r="A1142" s="41"/>
      <c r="B1142" s="30"/>
      <c r="C1142" s="64" t="s">
        <v>182</v>
      </c>
      <c r="D1142" s="354" t="str">
        <f t="shared" si="615"/>
        <v/>
      </c>
      <c r="E1142" s="355"/>
      <c r="F1142" s="355"/>
      <c r="G1142" s="355"/>
      <c r="H1142" s="355"/>
      <c r="I1142" s="355"/>
      <c r="J1142" s="355"/>
      <c r="K1142" s="355"/>
      <c r="L1142" s="356"/>
      <c r="M1142" s="2"/>
      <c r="N1142" s="2"/>
      <c r="O1142" s="2"/>
      <c r="P1142" s="2"/>
      <c r="Q1142" s="2"/>
      <c r="R1142" s="2"/>
      <c r="S1142" s="2"/>
      <c r="T1142" s="2"/>
      <c r="U1142" s="2"/>
      <c r="V1142" s="2"/>
      <c r="W1142" s="2"/>
      <c r="X1142" s="2"/>
      <c r="Y1142" s="2"/>
      <c r="Z1142" s="2"/>
      <c r="AA1142" s="2"/>
      <c r="AB1142" s="2"/>
      <c r="AC1142" s="2"/>
      <c r="AD1142" s="2"/>
    </row>
    <row r="1143" spans="1:32" ht="15" customHeight="1">
      <c r="A1143" s="41"/>
      <c r="B1143" s="30"/>
      <c r="C1143" s="64" t="s">
        <v>183</v>
      </c>
      <c r="D1143" s="354" t="str">
        <f t="shared" si="615"/>
        <v/>
      </c>
      <c r="E1143" s="355"/>
      <c r="F1143" s="355"/>
      <c r="G1143" s="355"/>
      <c r="H1143" s="355"/>
      <c r="I1143" s="355"/>
      <c r="J1143" s="355"/>
      <c r="K1143" s="355"/>
      <c r="L1143" s="356"/>
      <c r="M1143" s="2"/>
      <c r="N1143" s="2"/>
      <c r="O1143" s="2"/>
      <c r="P1143" s="2"/>
      <c r="Q1143" s="2"/>
      <c r="R1143" s="2"/>
      <c r="S1143" s="2"/>
      <c r="T1143" s="2"/>
      <c r="U1143" s="2"/>
      <c r="V1143" s="2"/>
      <c r="W1143" s="2"/>
      <c r="X1143" s="2"/>
      <c r="Y1143" s="2"/>
      <c r="Z1143" s="2"/>
      <c r="AA1143" s="2"/>
      <c r="AB1143" s="2"/>
      <c r="AC1143" s="2"/>
      <c r="AD1143" s="2"/>
    </row>
    <row r="1144" spans="1:32" ht="15" customHeight="1">
      <c r="A1144" s="41"/>
      <c r="B1144" s="30"/>
      <c r="C1144" s="64" t="s">
        <v>184</v>
      </c>
      <c r="D1144" s="354" t="str">
        <f t="shared" si="615"/>
        <v/>
      </c>
      <c r="E1144" s="355"/>
      <c r="F1144" s="355"/>
      <c r="G1144" s="355"/>
      <c r="H1144" s="355"/>
      <c r="I1144" s="355"/>
      <c r="J1144" s="355"/>
      <c r="K1144" s="355"/>
      <c r="L1144" s="356"/>
      <c r="M1144" s="2"/>
      <c r="N1144" s="2"/>
      <c r="O1144" s="2"/>
      <c r="P1144" s="2"/>
      <c r="Q1144" s="2"/>
      <c r="R1144" s="2"/>
      <c r="S1144" s="2"/>
      <c r="T1144" s="2"/>
      <c r="U1144" s="2"/>
      <c r="V1144" s="2"/>
      <c r="W1144" s="2"/>
      <c r="X1144" s="2"/>
      <c r="Y1144" s="2"/>
      <c r="Z1144" s="2"/>
      <c r="AA1144" s="2"/>
      <c r="AB1144" s="2"/>
      <c r="AC1144" s="2"/>
      <c r="AD1144" s="2"/>
    </row>
    <row r="1145" spans="1:32" ht="15" customHeight="1">
      <c r="A1145" s="41"/>
      <c r="B1145" s="30"/>
      <c r="C1145" s="64" t="s">
        <v>185</v>
      </c>
      <c r="D1145" s="354" t="str">
        <f t="shared" si="615"/>
        <v/>
      </c>
      <c r="E1145" s="355"/>
      <c r="F1145" s="355"/>
      <c r="G1145" s="355"/>
      <c r="H1145" s="355"/>
      <c r="I1145" s="355"/>
      <c r="J1145" s="355"/>
      <c r="K1145" s="355"/>
      <c r="L1145" s="356"/>
      <c r="M1145" s="2"/>
      <c r="N1145" s="2"/>
      <c r="O1145" s="2"/>
      <c r="P1145" s="2"/>
      <c r="Q1145" s="2"/>
      <c r="R1145" s="2"/>
      <c r="S1145" s="2"/>
      <c r="T1145" s="2"/>
      <c r="U1145" s="2"/>
      <c r="V1145" s="2"/>
      <c r="W1145" s="2"/>
      <c r="X1145" s="2"/>
      <c r="Y1145" s="2"/>
      <c r="Z1145" s="2"/>
      <c r="AA1145" s="2"/>
      <c r="AB1145" s="2"/>
      <c r="AC1145" s="2"/>
      <c r="AD1145" s="2"/>
    </row>
    <row r="1146" spans="1:32" ht="15" customHeight="1">
      <c r="A1146" s="41"/>
      <c r="B1146" s="30"/>
      <c r="C1146" s="64" t="s">
        <v>186</v>
      </c>
      <c r="D1146" s="354" t="str">
        <f t="shared" si="615"/>
        <v/>
      </c>
      <c r="E1146" s="355"/>
      <c r="F1146" s="355"/>
      <c r="G1146" s="355"/>
      <c r="H1146" s="355"/>
      <c r="I1146" s="355"/>
      <c r="J1146" s="355"/>
      <c r="K1146" s="355"/>
      <c r="L1146" s="356"/>
      <c r="M1146" s="2"/>
      <c r="N1146" s="2"/>
      <c r="O1146" s="2"/>
      <c r="P1146" s="2"/>
      <c r="Q1146" s="2"/>
      <c r="R1146" s="2"/>
      <c r="S1146" s="2"/>
      <c r="T1146" s="2"/>
      <c r="U1146" s="2"/>
      <c r="V1146" s="2"/>
      <c r="W1146" s="2"/>
      <c r="X1146" s="2"/>
      <c r="Y1146" s="2"/>
      <c r="Z1146" s="2"/>
      <c r="AA1146" s="2"/>
      <c r="AB1146" s="2"/>
      <c r="AC1146" s="2"/>
      <c r="AD1146" s="2"/>
    </row>
    <row r="1147" spans="1:32" ht="15" customHeight="1">
      <c r="A1147" s="85"/>
      <c r="B1147" s="26"/>
      <c r="C1147" s="64" t="s">
        <v>187</v>
      </c>
      <c r="D1147" s="354" t="str">
        <f t="shared" si="615"/>
        <v/>
      </c>
      <c r="E1147" s="355"/>
      <c r="F1147" s="355"/>
      <c r="G1147" s="355"/>
      <c r="H1147" s="355"/>
      <c r="I1147" s="355"/>
      <c r="J1147" s="355"/>
      <c r="K1147" s="355"/>
      <c r="L1147" s="356"/>
      <c r="M1147" s="2"/>
      <c r="N1147" s="2"/>
      <c r="O1147" s="2"/>
      <c r="P1147" s="2"/>
      <c r="Q1147" s="2"/>
      <c r="R1147" s="2"/>
      <c r="S1147" s="2"/>
      <c r="T1147" s="2"/>
      <c r="U1147" s="2"/>
      <c r="V1147" s="2"/>
      <c r="W1147" s="2"/>
      <c r="X1147" s="2"/>
      <c r="Y1147" s="2"/>
      <c r="Z1147" s="2"/>
      <c r="AA1147" s="2"/>
      <c r="AB1147" s="2"/>
      <c r="AC1147" s="2"/>
      <c r="AD1147" s="2"/>
    </row>
    <row r="1148" spans="1:32" ht="15" customHeight="1">
      <c r="A1148" s="41"/>
      <c r="B1148" s="30"/>
      <c r="C1148" s="64" t="s">
        <v>188</v>
      </c>
      <c r="D1148" s="354" t="str">
        <f t="shared" si="615"/>
        <v/>
      </c>
      <c r="E1148" s="355"/>
      <c r="F1148" s="355"/>
      <c r="G1148" s="355"/>
      <c r="H1148" s="355"/>
      <c r="I1148" s="355"/>
      <c r="J1148" s="355"/>
      <c r="K1148" s="355"/>
      <c r="L1148" s="356"/>
      <c r="M1148" s="2"/>
      <c r="N1148" s="2"/>
      <c r="O1148" s="2"/>
      <c r="P1148" s="2"/>
      <c r="Q1148" s="2"/>
      <c r="R1148" s="2"/>
      <c r="S1148" s="2"/>
      <c r="T1148" s="2"/>
      <c r="U1148" s="2"/>
      <c r="V1148" s="2"/>
      <c r="W1148" s="2"/>
      <c r="X1148" s="2"/>
      <c r="Y1148" s="2"/>
      <c r="Z1148" s="2"/>
      <c r="AA1148" s="2"/>
      <c r="AB1148" s="2"/>
      <c r="AC1148" s="2"/>
      <c r="AD1148" s="2"/>
    </row>
    <row r="1149" spans="1:32" ht="15" customHeight="1">
      <c r="A1149" s="41"/>
      <c r="B1149" s="30"/>
      <c r="C1149" s="64" t="s">
        <v>189</v>
      </c>
      <c r="D1149" s="354" t="str">
        <f t="shared" si="615"/>
        <v/>
      </c>
      <c r="E1149" s="355"/>
      <c r="F1149" s="355"/>
      <c r="G1149" s="355"/>
      <c r="H1149" s="355"/>
      <c r="I1149" s="355"/>
      <c r="J1149" s="355"/>
      <c r="K1149" s="355"/>
      <c r="L1149" s="356"/>
      <c r="M1149" s="2"/>
      <c r="N1149" s="2"/>
      <c r="O1149" s="2"/>
      <c r="P1149" s="2"/>
      <c r="Q1149" s="2"/>
      <c r="R1149" s="2"/>
      <c r="S1149" s="2"/>
      <c r="T1149" s="2"/>
      <c r="U1149" s="2"/>
      <c r="V1149" s="2"/>
      <c r="W1149" s="2"/>
      <c r="X1149" s="2"/>
      <c r="Y1149" s="2"/>
      <c r="Z1149" s="2"/>
      <c r="AA1149" s="2"/>
      <c r="AB1149" s="2"/>
      <c r="AC1149" s="2"/>
      <c r="AD1149" s="2"/>
    </row>
    <row r="1150" spans="1:32" s="210" customFormat="1" ht="15" customHeight="1">
      <c r="A1150" s="100"/>
      <c r="B1150" s="24"/>
      <c r="C1150" s="24"/>
      <c r="D1150" s="24"/>
      <c r="E1150" s="24"/>
      <c r="F1150" s="222"/>
      <c r="G1150" s="112"/>
      <c r="H1150" s="29"/>
      <c r="I1150" s="24"/>
      <c r="J1150" s="24"/>
      <c r="K1150" s="24"/>
      <c r="L1150" s="222"/>
      <c r="M1150" s="195">
        <f t="shared" ref="M1150:AD1150" si="616">IF(AND(SUM(M1030:M1149)=0,COUNTIF(M1030:M1149,"NS")&gt;0),"NS",
IF(AND(SUM(M1030:M1149)=0,COUNTIF(M1030:M1149,0)&gt;0),0,
IF(AND(SUM(M1030:M1149)=0,COUNTIF(M1030:M1149,"NA")&gt;0),"NA",
SUM(M1030:M1149))))</f>
        <v>0</v>
      </c>
      <c r="N1150" s="195">
        <f t="shared" si="616"/>
        <v>0</v>
      </c>
      <c r="O1150" s="195">
        <f t="shared" si="616"/>
        <v>0</v>
      </c>
      <c r="P1150" s="195">
        <f t="shared" si="616"/>
        <v>0</v>
      </c>
      <c r="Q1150" s="195">
        <f t="shared" si="616"/>
        <v>0</v>
      </c>
      <c r="R1150" s="195">
        <f t="shared" si="616"/>
        <v>0</v>
      </c>
      <c r="S1150" s="195">
        <f t="shared" si="616"/>
        <v>0</v>
      </c>
      <c r="T1150" s="195">
        <f t="shared" si="616"/>
        <v>0</v>
      </c>
      <c r="U1150" s="195">
        <f t="shared" si="616"/>
        <v>0</v>
      </c>
      <c r="V1150" s="195">
        <f t="shared" si="616"/>
        <v>0</v>
      </c>
      <c r="W1150" s="195">
        <f t="shared" si="616"/>
        <v>0</v>
      </c>
      <c r="X1150" s="195">
        <f t="shared" si="616"/>
        <v>0</v>
      </c>
      <c r="Y1150" s="195">
        <f t="shared" si="616"/>
        <v>0</v>
      </c>
      <c r="Z1150" s="195">
        <f t="shared" si="616"/>
        <v>0</v>
      </c>
      <c r="AA1150" s="195">
        <f t="shared" si="616"/>
        <v>0</v>
      </c>
      <c r="AB1150" s="195">
        <f t="shared" si="616"/>
        <v>0</v>
      </c>
      <c r="AC1150" s="195">
        <f t="shared" si="616"/>
        <v>0</v>
      </c>
      <c r="AD1150" s="195">
        <f t="shared" si="616"/>
        <v>0</v>
      </c>
      <c r="AE1150" s="29"/>
      <c r="AF1150" s="258"/>
    </row>
    <row r="1151" spans="1:32" ht="15" customHeight="1">
      <c r="A1151" s="203"/>
      <c r="B1151" s="30"/>
      <c r="C1151" s="78"/>
      <c r="D1151" s="78"/>
      <c r="E1151" s="78"/>
      <c r="F1151" s="78"/>
      <c r="G1151" s="78"/>
      <c r="H1151" s="78"/>
      <c r="I1151" s="3"/>
      <c r="J1151" s="3"/>
      <c r="K1151" s="3"/>
      <c r="L1151" s="3"/>
      <c r="M1151" s="3"/>
      <c r="N1151" s="3"/>
      <c r="O1151" s="3"/>
      <c r="P1151" s="3"/>
      <c r="Q1151" s="3"/>
      <c r="R1151" s="3"/>
      <c r="S1151" s="3"/>
      <c r="T1151" s="3"/>
      <c r="U1151" s="3"/>
      <c r="V1151" s="3"/>
      <c r="W1151" s="3"/>
      <c r="X1151" s="3"/>
      <c r="Y1151" s="3"/>
      <c r="Z1151" s="3"/>
      <c r="AA1151" s="3"/>
      <c r="AB1151" s="3"/>
      <c r="AC1151" s="3"/>
      <c r="AD1151" s="3"/>
    </row>
    <row r="1152" spans="1:32" s="210" customFormat="1" ht="15" customHeight="1">
      <c r="A1152" s="221"/>
      <c r="B1152" s="29"/>
      <c r="C1152" s="29"/>
      <c r="D1152" s="29"/>
      <c r="E1152" s="29"/>
      <c r="F1152" s="29"/>
      <c r="G1152" s="29"/>
      <c r="H1152" s="29"/>
      <c r="I1152" s="29"/>
      <c r="J1152" s="29"/>
      <c r="K1152" s="29"/>
      <c r="L1152" s="29"/>
      <c r="M1152" s="29"/>
      <c r="N1152" s="29"/>
      <c r="O1152" s="29"/>
      <c r="P1152" s="29"/>
      <c r="Q1152" s="29"/>
      <c r="R1152" s="29"/>
      <c r="S1152" s="29"/>
      <c r="T1152" s="29"/>
      <c r="U1152" s="29"/>
      <c r="V1152" s="29"/>
      <c r="W1152" s="29"/>
      <c r="X1152" s="29"/>
      <c r="Y1152" s="29"/>
      <c r="Z1152" s="29"/>
      <c r="AA1152" s="500" t="s">
        <v>958</v>
      </c>
      <c r="AB1152" s="500"/>
      <c r="AC1152" s="500"/>
      <c r="AD1152" s="500"/>
      <c r="AE1152" s="29"/>
      <c r="AF1152" s="258"/>
    </row>
    <row r="1153" spans="1:32" s="210" customFormat="1" ht="24" customHeight="1">
      <c r="A1153" s="56"/>
      <c r="B1153" s="219"/>
      <c r="C1153" s="478" t="s">
        <v>98</v>
      </c>
      <c r="D1153" s="479"/>
      <c r="E1153" s="479"/>
      <c r="F1153" s="479"/>
      <c r="G1153" s="479"/>
      <c r="H1153" s="479"/>
      <c r="I1153" s="479"/>
      <c r="J1153" s="479"/>
      <c r="K1153" s="479"/>
      <c r="L1153" s="480"/>
      <c r="M1153" s="288" t="s">
        <v>343</v>
      </c>
      <c r="N1153" s="289"/>
      <c r="O1153" s="289"/>
      <c r="P1153" s="289"/>
      <c r="Q1153" s="289"/>
      <c r="R1153" s="289"/>
      <c r="S1153" s="289"/>
      <c r="T1153" s="289"/>
      <c r="U1153" s="289"/>
      <c r="V1153" s="289"/>
      <c r="W1153" s="289"/>
      <c r="X1153" s="289"/>
      <c r="Y1153" s="289"/>
      <c r="Z1153" s="289"/>
      <c r="AA1153" s="289"/>
      <c r="AB1153" s="289"/>
      <c r="AC1153" s="289"/>
      <c r="AD1153" s="290"/>
      <c r="AE1153" s="29"/>
      <c r="AF1153" s="258"/>
    </row>
    <row r="1154" spans="1:32" s="210" customFormat="1" ht="36" customHeight="1">
      <c r="A1154" s="56"/>
      <c r="B1154" s="29"/>
      <c r="C1154" s="490"/>
      <c r="D1154" s="491"/>
      <c r="E1154" s="491"/>
      <c r="F1154" s="491"/>
      <c r="G1154" s="491"/>
      <c r="H1154" s="491"/>
      <c r="I1154" s="491"/>
      <c r="J1154" s="491"/>
      <c r="K1154" s="491"/>
      <c r="L1154" s="492"/>
      <c r="M1154" s="292" t="s">
        <v>356</v>
      </c>
      <c r="N1154" s="285"/>
      <c r="O1154" s="293"/>
      <c r="P1154" s="292" t="s">
        <v>357</v>
      </c>
      <c r="Q1154" s="285"/>
      <c r="R1154" s="293"/>
      <c r="S1154" s="292" t="s">
        <v>358</v>
      </c>
      <c r="T1154" s="285"/>
      <c r="U1154" s="293"/>
      <c r="V1154" s="292" t="s">
        <v>359</v>
      </c>
      <c r="W1154" s="285"/>
      <c r="X1154" s="293"/>
      <c r="Y1154" s="292" t="s">
        <v>360</v>
      </c>
      <c r="Z1154" s="285"/>
      <c r="AA1154" s="293"/>
      <c r="AB1154" s="292" t="s">
        <v>362</v>
      </c>
      <c r="AC1154" s="285"/>
      <c r="AD1154" s="293"/>
      <c r="AE1154" s="29"/>
      <c r="AF1154" s="258"/>
    </row>
    <row r="1155" spans="1:32" s="210" customFormat="1" ht="48" customHeight="1">
      <c r="A1155" s="56"/>
      <c r="B1155" s="29"/>
      <c r="C1155" s="481"/>
      <c r="D1155" s="482"/>
      <c r="E1155" s="482"/>
      <c r="F1155" s="482"/>
      <c r="G1155" s="482"/>
      <c r="H1155" s="482"/>
      <c r="I1155" s="482"/>
      <c r="J1155" s="482"/>
      <c r="K1155" s="482"/>
      <c r="L1155" s="483"/>
      <c r="M1155" s="73" t="s">
        <v>952</v>
      </c>
      <c r="N1155" s="211" t="s">
        <v>319</v>
      </c>
      <c r="O1155" s="211" t="s">
        <v>320</v>
      </c>
      <c r="P1155" s="73" t="s">
        <v>952</v>
      </c>
      <c r="Q1155" s="211" t="s">
        <v>319</v>
      </c>
      <c r="R1155" s="211" t="s">
        <v>320</v>
      </c>
      <c r="S1155" s="73" t="s">
        <v>952</v>
      </c>
      <c r="T1155" s="211" t="s">
        <v>319</v>
      </c>
      <c r="U1155" s="211" t="s">
        <v>320</v>
      </c>
      <c r="V1155" s="73" t="s">
        <v>952</v>
      </c>
      <c r="W1155" s="211" t="s">
        <v>319</v>
      </c>
      <c r="X1155" s="211" t="s">
        <v>320</v>
      </c>
      <c r="Y1155" s="73" t="s">
        <v>952</v>
      </c>
      <c r="Z1155" s="211" t="s">
        <v>319</v>
      </c>
      <c r="AA1155" s="211" t="s">
        <v>320</v>
      </c>
      <c r="AB1155" s="73" t="s">
        <v>952</v>
      </c>
      <c r="AC1155" s="211" t="s">
        <v>319</v>
      </c>
      <c r="AD1155" s="211" t="s">
        <v>320</v>
      </c>
      <c r="AE1155" s="29"/>
      <c r="AF1155" s="258"/>
    </row>
    <row r="1156" spans="1:32" s="210" customFormat="1" ht="15" customHeight="1">
      <c r="A1156" s="100"/>
      <c r="B1156" s="24"/>
      <c r="C1156" s="113" t="s">
        <v>58</v>
      </c>
      <c r="D1156" s="354" t="str">
        <f>IF(D49="","",D49)</f>
        <v/>
      </c>
      <c r="E1156" s="355"/>
      <c r="F1156" s="355"/>
      <c r="G1156" s="355"/>
      <c r="H1156" s="355"/>
      <c r="I1156" s="355"/>
      <c r="J1156" s="355"/>
      <c r="K1156" s="355"/>
      <c r="L1156" s="356"/>
      <c r="M1156" s="2"/>
      <c r="N1156" s="2"/>
      <c r="O1156" s="2"/>
      <c r="P1156" s="2"/>
      <c r="Q1156" s="2"/>
      <c r="R1156" s="2"/>
      <c r="S1156" s="2"/>
      <c r="T1156" s="2"/>
      <c r="U1156" s="2"/>
      <c r="V1156" s="2"/>
      <c r="W1156" s="2"/>
      <c r="X1156" s="2"/>
      <c r="Y1156" s="2"/>
      <c r="Z1156" s="2"/>
      <c r="AA1156" s="2"/>
      <c r="AB1156" s="2"/>
      <c r="AC1156" s="2"/>
      <c r="AD1156" s="2"/>
      <c r="AE1156" s="29"/>
      <c r="AF1156" s="258"/>
    </row>
    <row r="1157" spans="1:32" ht="15" customHeight="1">
      <c r="A1157" s="85"/>
      <c r="B1157" s="87"/>
      <c r="C1157" s="63" t="s">
        <v>59</v>
      </c>
      <c r="D1157" s="354" t="str">
        <f t="shared" ref="D1157:D1220" si="617">IF(D50="","",D50)</f>
        <v/>
      </c>
      <c r="E1157" s="355"/>
      <c r="F1157" s="355"/>
      <c r="G1157" s="355"/>
      <c r="H1157" s="355"/>
      <c r="I1157" s="355"/>
      <c r="J1157" s="355"/>
      <c r="K1157" s="355"/>
      <c r="L1157" s="356"/>
      <c r="M1157" s="2"/>
      <c r="N1157" s="2"/>
      <c r="O1157" s="2"/>
      <c r="P1157" s="2"/>
      <c r="Q1157" s="2"/>
      <c r="R1157" s="2"/>
      <c r="S1157" s="2"/>
      <c r="T1157" s="2"/>
      <c r="U1157" s="2"/>
      <c r="V1157" s="2"/>
      <c r="W1157" s="2"/>
      <c r="X1157" s="2"/>
      <c r="Y1157" s="2"/>
      <c r="Z1157" s="2"/>
      <c r="AA1157" s="2"/>
      <c r="AB1157" s="2"/>
      <c r="AC1157" s="2"/>
      <c r="AD1157" s="2"/>
    </row>
    <row r="1158" spans="1:32" ht="15" customHeight="1">
      <c r="A1158" s="85"/>
      <c r="B1158" s="87"/>
      <c r="C1158" s="63" t="s">
        <v>60</v>
      </c>
      <c r="D1158" s="354" t="str">
        <f t="shared" si="617"/>
        <v/>
      </c>
      <c r="E1158" s="355"/>
      <c r="F1158" s="355"/>
      <c r="G1158" s="355"/>
      <c r="H1158" s="355"/>
      <c r="I1158" s="355"/>
      <c r="J1158" s="355"/>
      <c r="K1158" s="355"/>
      <c r="L1158" s="356"/>
      <c r="M1158" s="2"/>
      <c r="N1158" s="2"/>
      <c r="O1158" s="2"/>
      <c r="P1158" s="2"/>
      <c r="Q1158" s="2"/>
      <c r="R1158" s="2"/>
      <c r="S1158" s="2"/>
      <c r="T1158" s="2"/>
      <c r="U1158" s="2"/>
      <c r="V1158" s="2"/>
      <c r="W1158" s="2"/>
      <c r="X1158" s="2"/>
      <c r="Y1158" s="2"/>
      <c r="Z1158" s="2"/>
      <c r="AA1158" s="2"/>
      <c r="AB1158" s="2"/>
      <c r="AC1158" s="2"/>
      <c r="AD1158" s="2"/>
    </row>
    <row r="1159" spans="1:32" ht="15" customHeight="1">
      <c r="A1159" s="85"/>
      <c r="B1159" s="87"/>
      <c r="C1159" s="63" t="s">
        <v>61</v>
      </c>
      <c r="D1159" s="354" t="str">
        <f t="shared" si="617"/>
        <v/>
      </c>
      <c r="E1159" s="355"/>
      <c r="F1159" s="355"/>
      <c r="G1159" s="355"/>
      <c r="H1159" s="355"/>
      <c r="I1159" s="355"/>
      <c r="J1159" s="355"/>
      <c r="K1159" s="355"/>
      <c r="L1159" s="356"/>
      <c r="M1159" s="2"/>
      <c r="N1159" s="2"/>
      <c r="O1159" s="2"/>
      <c r="P1159" s="2"/>
      <c r="Q1159" s="2"/>
      <c r="R1159" s="2"/>
      <c r="S1159" s="2"/>
      <c r="T1159" s="2"/>
      <c r="U1159" s="2"/>
      <c r="V1159" s="2"/>
      <c r="W1159" s="2"/>
      <c r="X1159" s="2"/>
      <c r="Y1159" s="2"/>
      <c r="Z1159" s="2"/>
      <c r="AA1159" s="2"/>
      <c r="AB1159" s="2"/>
      <c r="AC1159" s="2"/>
      <c r="AD1159" s="2"/>
    </row>
    <row r="1160" spans="1:32" ht="15" customHeight="1">
      <c r="A1160" s="85"/>
      <c r="B1160" s="87"/>
      <c r="C1160" s="63" t="s">
        <v>62</v>
      </c>
      <c r="D1160" s="354" t="str">
        <f t="shared" si="617"/>
        <v/>
      </c>
      <c r="E1160" s="355"/>
      <c r="F1160" s="355"/>
      <c r="G1160" s="355"/>
      <c r="H1160" s="355"/>
      <c r="I1160" s="355"/>
      <c r="J1160" s="355"/>
      <c r="K1160" s="355"/>
      <c r="L1160" s="356"/>
      <c r="M1160" s="2"/>
      <c r="N1160" s="2"/>
      <c r="O1160" s="2"/>
      <c r="P1160" s="2"/>
      <c r="Q1160" s="2"/>
      <c r="R1160" s="2"/>
      <c r="S1160" s="2"/>
      <c r="T1160" s="2"/>
      <c r="U1160" s="2"/>
      <c r="V1160" s="2"/>
      <c r="W1160" s="2"/>
      <c r="X1160" s="2"/>
      <c r="Y1160" s="2"/>
      <c r="Z1160" s="2"/>
      <c r="AA1160" s="2"/>
      <c r="AB1160" s="2"/>
      <c r="AC1160" s="2"/>
      <c r="AD1160" s="2"/>
    </row>
    <row r="1161" spans="1:32" ht="15" customHeight="1">
      <c r="A1161" s="85"/>
      <c r="B1161" s="87"/>
      <c r="C1161" s="63" t="s">
        <v>63</v>
      </c>
      <c r="D1161" s="354" t="str">
        <f t="shared" si="617"/>
        <v/>
      </c>
      <c r="E1161" s="355"/>
      <c r="F1161" s="355"/>
      <c r="G1161" s="355"/>
      <c r="H1161" s="355"/>
      <c r="I1161" s="355"/>
      <c r="J1161" s="355"/>
      <c r="K1161" s="355"/>
      <c r="L1161" s="356"/>
      <c r="M1161" s="2"/>
      <c r="N1161" s="2"/>
      <c r="O1161" s="2"/>
      <c r="P1161" s="2"/>
      <c r="Q1161" s="2"/>
      <c r="R1161" s="2"/>
      <c r="S1161" s="2"/>
      <c r="T1161" s="2"/>
      <c r="U1161" s="2"/>
      <c r="V1161" s="2"/>
      <c r="W1161" s="2"/>
      <c r="X1161" s="2"/>
      <c r="Y1161" s="2"/>
      <c r="Z1161" s="2"/>
      <c r="AA1161" s="2"/>
      <c r="AB1161" s="2"/>
      <c r="AC1161" s="2"/>
      <c r="AD1161" s="2"/>
    </row>
    <row r="1162" spans="1:32" ht="15" customHeight="1">
      <c r="A1162" s="85"/>
      <c r="B1162" s="87"/>
      <c r="C1162" s="63" t="s">
        <v>64</v>
      </c>
      <c r="D1162" s="354" t="str">
        <f t="shared" si="617"/>
        <v/>
      </c>
      <c r="E1162" s="355"/>
      <c r="F1162" s="355"/>
      <c r="G1162" s="355"/>
      <c r="H1162" s="355"/>
      <c r="I1162" s="355"/>
      <c r="J1162" s="355"/>
      <c r="K1162" s="355"/>
      <c r="L1162" s="356"/>
      <c r="M1162" s="2"/>
      <c r="N1162" s="2"/>
      <c r="O1162" s="2"/>
      <c r="P1162" s="2"/>
      <c r="Q1162" s="2"/>
      <c r="R1162" s="2"/>
      <c r="S1162" s="2"/>
      <c r="T1162" s="2"/>
      <c r="U1162" s="2"/>
      <c r="V1162" s="2"/>
      <c r="W1162" s="2"/>
      <c r="X1162" s="2"/>
      <c r="Y1162" s="2"/>
      <c r="Z1162" s="2"/>
      <c r="AA1162" s="2"/>
      <c r="AB1162" s="2"/>
      <c r="AC1162" s="2"/>
      <c r="AD1162" s="2"/>
    </row>
    <row r="1163" spans="1:32" ht="15" customHeight="1">
      <c r="A1163" s="85"/>
      <c r="B1163" s="87"/>
      <c r="C1163" s="63" t="s">
        <v>65</v>
      </c>
      <c r="D1163" s="354" t="str">
        <f t="shared" si="617"/>
        <v/>
      </c>
      <c r="E1163" s="355"/>
      <c r="F1163" s="355"/>
      <c r="G1163" s="355"/>
      <c r="H1163" s="355"/>
      <c r="I1163" s="355"/>
      <c r="J1163" s="355"/>
      <c r="K1163" s="355"/>
      <c r="L1163" s="356"/>
      <c r="M1163" s="2"/>
      <c r="N1163" s="2"/>
      <c r="O1163" s="2"/>
      <c r="P1163" s="2"/>
      <c r="Q1163" s="2"/>
      <c r="R1163" s="2"/>
      <c r="S1163" s="2"/>
      <c r="T1163" s="2"/>
      <c r="U1163" s="2"/>
      <c r="V1163" s="2"/>
      <c r="W1163" s="2"/>
      <c r="X1163" s="2"/>
      <c r="Y1163" s="2"/>
      <c r="Z1163" s="2"/>
      <c r="AA1163" s="2"/>
      <c r="AB1163" s="2"/>
      <c r="AC1163" s="2"/>
      <c r="AD1163" s="2"/>
    </row>
    <row r="1164" spans="1:32" ht="15" customHeight="1">
      <c r="A1164" s="85"/>
      <c r="B1164" s="87"/>
      <c r="C1164" s="63" t="s">
        <v>66</v>
      </c>
      <c r="D1164" s="354" t="str">
        <f t="shared" si="617"/>
        <v/>
      </c>
      <c r="E1164" s="355"/>
      <c r="F1164" s="355"/>
      <c r="G1164" s="355"/>
      <c r="H1164" s="355"/>
      <c r="I1164" s="355"/>
      <c r="J1164" s="355"/>
      <c r="K1164" s="355"/>
      <c r="L1164" s="356"/>
      <c r="M1164" s="2"/>
      <c r="N1164" s="2"/>
      <c r="O1164" s="2"/>
      <c r="P1164" s="2"/>
      <c r="Q1164" s="2"/>
      <c r="R1164" s="2"/>
      <c r="S1164" s="2"/>
      <c r="T1164" s="2"/>
      <c r="U1164" s="2"/>
      <c r="V1164" s="2"/>
      <c r="W1164" s="2"/>
      <c r="X1164" s="2"/>
      <c r="Y1164" s="2"/>
      <c r="Z1164" s="2"/>
      <c r="AA1164" s="2"/>
      <c r="AB1164" s="2"/>
      <c r="AC1164" s="2"/>
      <c r="AD1164" s="2"/>
    </row>
    <row r="1165" spans="1:32" ht="15" customHeight="1">
      <c r="A1165" s="85"/>
      <c r="B1165" s="87"/>
      <c r="C1165" s="63" t="s">
        <v>67</v>
      </c>
      <c r="D1165" s="354" t="str">
        <f t="shared" si="617"/>
        <v/>
      </c>
      <c r="E1165" s="355"/>
      <c r="F1165" s="355"/>
      <c r="G1165" s="355"/>
      <c r="H1165" s="355"/>
      <c r="I1165" s="355"/>
      <c r="J1165" s="355"/>
      <c r="K1165" s="355"/>
      <c r="L1165" s="356"/>
      <c r="M1165" s="2"/>
      <c r="N1165" s="2"/>
      <c r="O1165" s="2"/>
      <c r="P1165" s="2"/>
      <c r="Q1165" s="2"/>
      <c r="R1165" s="2"/>
      <c r="S1165" s="2"/>
      <c r="T1165" s="2"/>
      <c r="U1165" s="2"/>
      <c r="V1165" s="2"/>
      <c r="W1165" s="2"/>
      <c r="X1165" s="2"/>
      <c r="Y1165" s="2"/>
      <c r="Z1165" s="2"/>
      <c r="AA1165" s="2"/>
      <c r="AB1165" s="2"/>
      <c r="AC1165" s="2"/>
      <c r="AD1165" s="2"/>
    </row>
    <row r="1166" spans="1:32" ht="15" customHeight="1">
      <c r="A1166" s="85"/>
      <c r="B1166" s="87"/>
      <c r="C1166" s="63" t="s">
        <v>68</v>
      </c>
      <c r="D1166" s="354" t="str">
        <f t="shared" si="617"/>
        <v/>
      </c>
      <c r="E1166" s="355"/>
      <c r="F1166" s="355"/>
      <c r="G1166" s="355"/>
      <c r="H1166" s="355"/>
      <c r="I1166" s="355"/>
      <c r="J1166" s="355"/>
      <c r="K1166" s="355"/>
      <c r="L1166" s="356"/>
      <c r="M1166" s="2"/>
      <c r="N1166" s="2"/>
      <c r="O1166" s="2"/>
      <c r="P1166" s="2"/>
      <c r="Q1166" s="2"/>
      <c r="R1166" s="2"/>
      <c r="S1166" s="2"/>
      <c r="T1166" s="2"/>
      <c r="U1166" s="2"/>
      <c r="V1166" s="2"/>
      <c r="W1166" s="2"/>
      <c r="X1166" s="2"/>
      <c r="Y1166" s="2"/>
      <c r="Z1166" s="2"/>
      <c r="AA1166" s="2"/>
      <c r="AB1166" s="2"/>
      <c r="AC1166" s="2"/>
      <c r="AD1166" s="2"/>
    </row>
    <row r="1167" spans="1:32" ht="15" customHeight="1">
      <c r="A1167" s="85"/>
      <c r="B1167" s="87"/>
      <c r="C1167" s="63" t="s">
        <v>69</v>
      </c>
      <c r="D1167" s="354" t="str">
        <f t="shared" si="617"/>
        <v/>
      </c>
      <c r="E1167" s="355"/>
      <c r="F1167" s="355"/>
      <c r="G1167" s="355"/>
      <c r="H1167" s="355"/>
      <c r="I1167" s="355"/>
      <c r="J1167" s="355"/>
      <c r="K1167" s="355"/>
      <c r="L1167" s="356"/>
      <c r="M1167" s="2"/>
      <c r="N1167" s="2"/>
      <c r="O1167" s="2"/>
      <c r="P1167" s="2"/>
      <c r="Q1167" s="2"/>
      <c r="R1167" s="2"/>
      <c r="S1167" s="2"/>
      <c r="T1167" s="2"/>
      <c r="U1167" s="2"/>
      <c r="V1167" s="2"/>
      <c r="W1167" s="2"/>
      <c r="X1167" s="2"/>
      <c r="Y1167" s="2"/>
      <c r="Z1167" s="2"/>
      <c r="AA1167" s="2"/>
      <c r="AB1167" s="2"/>
      <c r="AC1167" s="2"/>
      <c r="AD1167" s="2"/>
    </row>
    <row r="1168" spans="1:32" ht="15" customHeight="1">
      <c r="A1168" s="85"/>
      <c r="B1168" s="87"/>
      <c r="C1168" s="63" t="s">
        <v>70</v>
      </c>
      <c r="D1168" s="354" t="str">
        <f t="shared" si="617"/>
        <v/>
      </c>
      <c r="E1168" s="355"/>
      <c r="F1168" s="355"/>
      <c r="G1168" s="355"/>
      <c r="H1168" s="355"/>
      <c r="I1168" s="355"/>
      <c r="J1168" s="355"/>
      <c r="K1168" s="355"/>
      <c r="L1168" s="356"/>
      <c r="M1168" s="2"/>
      <c r="N1168" s="2"/>
      <c r="O1168" s="2"/>
      <c r="P1168" s="2"/>
      <c r="Q1168" s="2"/>
      <c r="R1168" s="2"/>
      <c r="S1168" s="2"/>
      <c r="T1168" s="2"/>
      <c r="U1168" s="2"/>
      <c r="V1168" s="2"/>
      <c r="W1168" s="2"/>
      <c r="X1168" s="2"/>
      <c r="Y1168" s="2"/>
      <c r="Z1168" s="2"/>
      <c r="AA1168" s="2"/>
      <c r="AB1168" s="2"/>
      <c r="AC1168" s="2"/>
      <c r="AD1168" s="2"/>
    </row>
    <row r="1169" spans="1:30" ht="15" customHeight="1">
      <c r="A1169" s="85"/>
      <c r="B1169" s="87"/>
      <c r="C1169" s="63" t="s">
        <v>71</v>
      </c>
      <c r="D1169" s="354" t="str">
        <f t="shared" si="617"/>
        <v/>
      </c>
      <c r="E1169" s="355"/>
      <c r="F1169" s="355"/>
      <c r="G1169" s="355"/>
      <c r="H1169" s="355"/>
      <c r="I1169" s="355"/>
      <c r="J1169" s="355"/>
      <c r="K1169" s="355"/>
      <c r="L1169" s="356"/>
      <c r="M1169" s="2"/>
      <c r="N1169" s="2"/>
      <c r="O1169" s="2"/>
      <c r="P1169" s="2"/>
      <c r="Q1169" s="2"/>
      <c r="R1169" s="2"/>
      <c r="S1169" s="2"/>
      <c r="T1169" s="2"/>
      <c r="U1169" s="2"/>
      <c r="V1169" s="2"/>
      <c r="W1169" s="2"/>
      <c r="X1169" s="2"/>
      <c r="Y1169" s="2"/>
      <c r="Z1169" s="2"/>
      <c r="AA1169" s="2"/>
      <c r="AB1169" s="2"/>
      <c r="AC1169" s="2"/>
      <c r="AD1169" s="2"/>
    </row>
    <row r="1170" spans="1:30" ht="15" customHeight="1">
      <c r="A1170" s="85"/>
      <c r="B1170" s="87"/>
      <c r="C1170" s="63" t="s">
        <v>72</v>
      </c>
      <c r="D1170" s="354" t="str">
        <f t="shared" si="617"/>
        <v/>
      </c>
      <c r="E1170" s="355"/>
      <c r="F1170" s="355"/>
      <c r="G1170" s="355"/>
      <c r="H1170" s="355"/>
      <c r="I1170" s="355"/>
      <c r="J1170" s="355"/>
      <c r="K1170" s="355"/>
      <c r="L1170" s="356"/>
      <c r="M1170" s="2"/>
      <c r="N1170" s="2"/>
      <c r="O1170" s="2"/>
      <c r="P1170" s="2"/>
      <c r="Q1170" s="2"/>
      <c r="R1170" s="2"/>
      <c r="S1170" s="2"/>
      <c r="T1170" s="2"/>
      <c r="U1170" s="2"/>
      <c r="V1170" s="2"/>
      <c r="W1170" s="2"/>
      <c r="X1170" s="2"/>
      <c r="Y1170" s="2"/>
      <c r="Z1170" s="2"/>
      <c r="AA1170" s="2"/>
      <c r="AB1170" s="2"/>
      <c r="AC1170" s="2"/>
      <c r="AD1170" s="2"/>
    </row>
    <row r="1171" spans="1:30" ht="15" customHeight="1">
      <c r="A1171" s="85"/>
      <c r="B1171" s="87"/>
      <c r="C1171" s="63" t="s">
        <v>73</v>
      </c>
      <c r="D1171" s="354" t="str">
        <f t="shared" si="617"/>
        <v/>
      </c>
      <c r="E1171" s="355"/>
      <c r="F1171" s="355"/>
      <c r="G1171" s="355"/>
      <c r="H1171" s="355"/>
      <c r="I1171" s="355"/>
      <c r="J1171" s="355"/>
      <c r="K1171" s="355"/>
      <c r="L1171" s="356"/>
      <c r="M1171" s="2"/>
      <c r="N1171" s="2"/>
      <c r="O1171" s="2"/>
      <c r="P1171" s="2"/>
      <c r="Q1171" s="2"/>
      <c r="R1171" s="2"/>
      <c r="S1171" s="2"/>
      <c r="T1171" s="2"/>
      <c r="U1171" s="2"/>
      <c r="V1171" s="2"/>
      <c r="W1171" s="2"/>
      <c r="X1171" s="2"/>
      <c r="Y1171" s="2"/>
      <c r="Z1171" s="2"/>
      <c r="AA1171" s="2"/>
      <c r="AB1171" s="2"/>
      <c r="AC1171" s="2"/>
      <c r="AD1171" s="2"/>
    </row>
    <row r="1172" spans="1:30" ht="15" customHeight="1">
      <c r="A1172" s="85"/>
      <c r="B1172" s="87"/>
      <c r="C1172" s="63" t="s">
        <v>74</v>
      </c>
      <c r="D1172" s="354" t="str">
        <f t="shared" si="617"/>
        <v/>
      </c>
      <c r="E1172" s="355"/>
      <c r="F1172" s="355"/>
      <c r="G1172" s="355"/>
      <c r="H1172" s="355"/>
      <c r="I1172" s="355"/>
      <c r="J1172" s="355"/>
      <c r="K1172" s="355"/>
      <c r="L1172" s="356"/>
      <c r="M1172" s="2"/>
      <c r="N1172" s="2"/>
      <c r="O1172" s="2"/>
      <c r="P1172" s="2"/>
      <c r="Q1172" s="2"/>
      <c r="R1172" s="2"/>
      <c r="S1172" s="2"/>
      <c r="T1172" s="2"/>
      <c r="U1172" s="2"/>
      <c r="V1172" s="2"/>
      <c r="W1172" s="2"/>
      <c r="X1172" s="2"/>
      <c r="Y1172" s="2"/>
      <c r="Z1172" s="2"/>
      <c r="AA1172" s="2"/>
      <c r="AB1172" s="2"/>
      <c r="AC1172" s="2"/>
      <c r="AD1172" s="2"/>
    </row>
    <row r="1173" spans="1:30" ht="15" customHeight="1">
      <c r="A1173" s="85"/>
      <c r="B1173" s="87"/>
      <c r="C1173" s="63" t="s">
        <v>75</v>
      </c>
      <c r="D1173" s="354" t="str">
        <f t="shared" si="617"/>
        <v/>
      </c>
      <c r="E1173" s="355"/>
      <c r="F1173" s="355"/>
      <c r="G1173" s="355"/>
      <c r="H1173" s="355"/>
      <c r="I1173" s="355"/>
      <c r="J1173" s="355"/>
      <c r="K1173" s="355"/>
      <c r="L1173" s="356"/>
      <c r="M1173" s="2"/>
      <c r="N1173" s="2"/>
      <c r="O1173" s="2"/>
      <c r="P1173" s="2"/>
      <c r="Q1173" s="2"/>
      <c r="R1173" s="2"/>
      <c r="S1173" s="2"/>
      <c r="T1173" s="2"/>
      <c r="U1173" s="2"/>
      <c r="V1173" s="2"/>
      <c r="W1173" s="2"/>
      <c r="X1173" s="2"/>
      <c r="Y1173" s="2"/>
      <c r="Z1173" s="2"/>
      <c r="AA1173" s="2"/>
      <c r="AB1173" s="2"/>
      <c r="AC1173" s="2"/>
      <c r="AD1173" s="2"/>
    </row>
    <row r="1174" spans="1:30" ht="15" customHeight="1">
      <c r="A1174" s="85"/>
      <c r="B1174" s="87"/>
      <c r="C1174" s="63" t="s">
        <v>76</v>
      </c>
      <c r="D1174" s="354" t="str">
        <f t="shared" si="617"/>
        <v/>
      </c>
      <c r="E1174" s="355"/>
      <c r="F1174" s="355"/>
      <c r="G1174" s="355"/>
      <c r="H1174" s="355"/>
      <c r="I1174" s="355"/>
      <c r="J1174" s="355"/>
      <c r="K1174" s="355"/>
      <c r="L1174" s="356"/>
      <c r="M1174" s="2"/>
      <c r="N1174" s="2"/>
      <c r="O1174" s="2"/>
      <c r="P1174" s="2"/>
      <c r="Q1174" s="2"/>
      <c r="R1174" s="2"/>
      <c r="S1174" s="2"/>
      <c r="T1174" s="2"/>
      <c r="U1174" s="2"/>
      <c r="V1174" s="2"/>
      <c r="W1174" s="2"/>
      <c r="X1174" s="2"/>
      <c r="Y1174" s="2"/>
      <c r="Z1174" s="2"/>
      <c r="AA1174" s="2"/>
      <c r="AB1174" s="2"/>
      <c r="AC1174" s="2"/>
      <c r="AD1174" s="2"/>
    </row>
    <row r="1175" spans="1:30" ht="15" customHeight="1">
      <c r="A1175" s="85"/>
      <c r="B1175" s="87"/>
      <c r="C1175" s="63" t="s">
        <v>77</v>
      </c>
      <c r="D1175" s="354" t="str">
        <f t="shared" si="617"/>
        <v/>
      </c>
      <c r="E1175" s="355"/>
      <c r="F1175" s="355"/>
      <c r="G1175" s="355"/>
      <c r="H1175" s="355"/>
      <c r="I1175" s="355"/>
      <c r="J1175" s="355"/>
      <c r="K1175" s="355"/>
      <c r="L1175" s="356"/>
      <c r="M1175" s="2"/>
      <c r="N1175" s="2"/>
      <c r="O1175" s="2"/>
      <c r="P1175" s="2"/>
      <c r="Q1175" s="2"/>
      <c r="R1175" s="2"/>
      <c r="S1175" s="2"/>
      <c r="T1175" s="2"/>
      <c r="U1175" s="2"/>
      <c r="V1175" s="2"/>
      <c r="W1175" s="2"/>
      <c r="X1175" s="2"/>
      <c r="Y1175" s="2"/>
      <c r="Z1175" s="2"/>
      <c r="AA1175" s="2"/>
      <c r="AB1175" s="2"/>
      <c r="AC1175" s="2"/>
      <c r="AD1175" s="2"/>
    </row>
    <row r="1176" spans="1:30" ht="15" customHeight="1">
      <c r="A1176" s="85"/>
      <c r="B1176" s="87"/>
      <c r="C1176" s="63" t="s">
        <v>78</v>
      </c>
      <c r="D1176" s="354" t="str">
        <f t="shared" si="617"/>
        <v/>
      </c>
      <c r="E1176" s="355"/>
      <c r="F1176" s="355"/>
      <c r="G1176" s="355"/>
      <c r="H1176" s="355"/>
      <c r="I1176" s="355"/>
      <c r="J1176" s="355"/>
      <c r="K1176" s="355"/>
      <c r="L1176" s="356"/>
      <c r="M1176" s="2"/>
      <c r="N1176" s="2"/>
      <c r="O1176" s="2"/>
      <c r="P1176" s="2"/>
      <c r="Q1176" s="2"/>
      <c r="R1176" s="2"/>
      <c r="S1176" s="2"/>
      <c r="T1176" s="2"/>
      <c r="U1176" s="2"/>
      <c r="V1176" s="2"/>
      <c r="W1176" s="2"/>
      <c r="X1176" s="2"/>
      <c r="Y1176" s="2"/>
      <c r="Z1176" s="2"/>
      <c r="AA1176" s="2"/>
      <c r="AB1176" s="2"/>
      <c r="AC1176" s="2"/>
      <c r="AD1176" s="2"/>
    </row>
    <row r="1177" spans="1:30" ht="15" customHeight="1">
      <c r="A1177" s="85"/>
      <c r="B1177" s="87"/>
      <c r="C1177" s="63" t="s">
        <v>79</v>
      </c>
      <c r="D1177" s="354" t="str">
        <f t="shared" si="617"/>
        <v/>
      </c>
      <c r="E1177" s="355"/>
      <c r="F1177" s="355"/>
      <c r="G1177" s="355"/>
      <c r="H1177" s="355"/>
      <c r="I1177" s="355"/>
      <c r="J1177" s="355"/>
      <c r="K1177" s="355"/>
      <c r="L1177" s="356"/>
      <c r="M1177" s="2"/>
      <c r="N1177" s="2"/>
      <c r="O1177" s="2"/>
      <c r="P1177" s="2"/>
      <c r="Q1177" s="2"/>
      <c r="R1177" s="2"/>
      <c r="S1177" s="2"/>
      <c r="T1177" s="2"/>
      <c r="U1177" s="2"/>
      <c r="V1177" s="2"/>
      <c r="W1177" s="2"/>
      <c r="X1177" s="2"/>
      <c r="Y1177" s="2"/>
      <c r="Z1177" s="2"/>
      <c r="AA1177" s="2"/>
      <c r="AB1177" s="2"/>
      <c r="AC1177" s="2"/>
      <c r="AD1177" s="2"/>
    </row>
    <row r="1178" spans="1:30" ht="15" customHeight="1">
      <c r="A1178" s="85"/>
      <c r="B1178" s="87"/>
      <c r="C1178" s="63" t="s">
        <v>80</v>
      </c>
      <c r="D1178" s="354" t="str">
        <f t="shared" si="617"/>
        <v/>
      </c>
      <c r="E1178" s="355"/>
      <c r="F1178" s="355"/>
      <c r="G1178" s="355"/>
      <c r="H1178" s="355"/>
      <c r="I1178" s="355"/>
      <c r="J1178" s="355"/>
      <c r="K1178" s="355"/>
      <c r="L1178" s="356"/>
      <c r="M1178" s="2"/>
      <c r="N1178" s="2"/>
      <c r="O1178" s="2"/>
      <c r="P1178" s="2"/>
      <c r="Q1178" s="2"/>
      <c r="R1178" s="2"/>
      <c r="S1178" s="2"/>
      <c r="T1178" s="2"/>
      <c r="U1178" s="2"/>
      <c r="V1178" s="2"/>
      <c r="W1178" s="2"/>
      <c r="X1178" s="2"/>
      <c r="Y1178" s="2"/>
      <c r="Z1178" s="2"/>
      <c r="AA1178" s="2"/>
      <c r="AB1178" s="2"/>
      <c r="AC1178" s="2"/>
      <c r="AD1178" s="2"/>
    </row>
    <row r="1179" spans="1:30" ht="15" customHeight="1">
      <c r="A1179" s="85"/>
      <c r="B1179" s="87"/>
      <c r="C1179" s="63" t="s">
        <v>81</v>
      </c>
      <c r="D1179" s="354" t="str">
        <f t="shared" si="617"/>
        <v/>
      </c>
      <c r="E1179" s="355"/>
      <c r="F1179" s="355"/>
      <c r="G1179" s="355"/>
      <c r="H1179" s="355"/>
      <c r="I1179" s="355"/>
      <c r="J1179" s="355"/>
      <c r="K1179" s="355"/>
      <c r="L1179" s="356"/>
      <c r="M1179" s="2"/>
      <c r="N1179" s="2"/>
      <c r="O1179" s="2"/>
      <c r="P1179" s="2"/>
      <c r="Q1179" s="2"/>
      <c r="R1179" s="2"/>
      <c r="S1179" s="2"/>
      <c r="T1179" s="2"/>
      <c r="U1179" s="2"/>
      <c r="V1179" s="2"/>
      <c r="W1179" s="2"/>
      <c r="X1179" s="2"/>
      <c r="Y1179" s="2"/>
      <c r="Z1179" s="2"/>
      <c r="AA1179" s="2"/>
      <c r="AB1179" s="2"/>
      <c r="AC1179" s="2"/>
      <c r="AD1179" s="2"/>
    </row>
    <row r="1180" spans="1:30" ht="15" customHeight="1">
      <c r="A1180" s="85"/>
      <c r="B1180" s="87"/>
      <c r="C1180" s="63" t="s">
        <v>82</v>
      </c>
      <c r="D1180" s="354" t="str">
        <f t="shared" si="617"/>
        <v/>
      </c>
      <c r="E1180" s="355"/>
      <c r="F1180" s="355"/>
      <c r="G1180" s="355"/>
      <c r="H1180" s="355"/>
      <c r="I1180" s="355"/>
      <c r="J1180" s="355"/>
      <c r="K1180" s="355"/>
      <c r="L1180" s="356"/>
      <c r="M1180" s="2"/>
      <c r="N1180" s="2"/>
      <c r="O1180" s="2"/>
      <c r="P1180" s="2"/>
      <c r="Q1180" s="2"/>
      <c r="R1180" s="2"/>
      <c r="S1180" s="2"/>
      <c r="T1180" s="2"/>
      <c r="U1180" s="2"/>
      <c r="V1180" s="2"/>
      <c r="W1180" s="2"/>
      <c r="X1180" s="2"/>
      <c r="Y1180" s="2"/>
      <c r="Z1180" s="2"/>
      <c r="AA1180" s="2"/>
      <c r="AB1180" s="2"/>
      <c r="AC1180" s="2"/>
      <c r="AD1180" s="2"/>
    </row>
    <row r="1181" spans="1:30" ht="15" customHeight="1">
      <c r="A1181" s="85"/>
      <c r="B1181" s="87"/>
      <c r="C1181" s="63" t="s">
        <v>83</v>
      </c>
      <c r="D1181" s="354" t="str">
        <f t="shared" si="617"/>
        <v/>
      </c>
      <c r="E1181" s="355"/>
      <c r="F1181" s="355"/>
      <c r="G1181" s="355"/>
      <c r="H1181" s="355"/>
      <c r="I1181" s="355"/>
      <c r="J1181" s="355"/>
      <c r="K1181" s="355"/>
      <c r="L1181" s="356"/>
      <c r="M1181" s="2"/>
      <c r="N1181" s="2"/>
      <c r="O1181" s="2"/>
      <c r="P1181" s="2"/>
      <c r="Q1181" s="2"/>
      <c r="R1181" s="2"/>
      <c r="S1181" s="2"/>
      <c r="T1181" s="2"/>
      <c r="U1181" s="2"/>
      <c r="V1181" s="2"/>
      <c r="W1181" s="2"/>
      <c r="X1181" s="2"/>
      <c r="Y1181" s="2"/>
      <c r="Z1181" s="2"/>
      <c r="AA1181" s="2"/>
      <c r="AB1181" s="2"/>
      <c r="AC1181" s="2"/>
      <c r="AD1181" s="2"/>
    </row>
    <row r="1182" spans="1:30" ht="15" customHeight="1">
      <c r="A1182" s="85"/>
      <c r="B1182" s="87"/>
      <c r="C1182" s="63" t="s">
        <v>84</v>
      </c>
      <c r="D1182" s="354" t="str">
        <f t="shared" si="617"/>
        <v/>
      </c>
      <c r="E1182" s="355"/>
      <c r="F1182" s="355"/>
      <c r="G1182" s="355"/>
      <c r="H1182" s="355"/>
      <c r="I1182" s="355"/>
      <c r="J1182" s="355"/>
      <c r="K1182" s="355"/>
      <c r="L1182" s="356"/>
      <c r="M1182" s="2"/>
      <c r="N1182" s="2"/>
      <c r="O1182" s="2"/>
      <c r="P1182" s="2"/>
      <c r="Q1182" s="2"/>
      <c r="R1182" s="2"/>
      <c r="S1182" s="2"/>
      <c r="T1182" s="2"/>
      <c r="U1182" s="2"/>
      <c r="V1182" s="2"/>
      <c r="W1182" s="2"/>
      <c r="X1182" s="2"/>
      <c r="Y1182" s="2"/>
      <c r="Z1182" s="2"/>
      <c r="AA1182" s="2"/>
      <c r="AB1182" s="2"/>
      <c r="AC1182" s="2"/>
      <c r="AD1182" s="2"/>
    </row>
    <row r="1183" spans="1:30" ht="15" customHeight="1">
      <c r="A1183" s="85"/>
      <c r="B1183" s="87"/>
      <c r="C1183" s="63" t="s">
        <v>85</v>
      </c>
      <c r="D1183" s="354" t="str">
        <f t="shared" si="617"/>
        <v/>
      </c>
      <c r="E1183" s="355"/>
      <c r="F1183" s="355"/>
      <c r="G1183" s="355"/>
      <c r="H1183" s="355"/>
      <c r="I1183" s="355"/>
      <c r="J1183" s="355"/>
      <c r="K1183" s="355"/>
      <c r="L1183" s="356"/>
      <c r="M1183" s="2"/>
      <c r="N1183" s="2"/>
      <c r="O1183" s="2"/>
      <c r="P1183" s="2"/>
      <c r="Q1183" s="2"/>
      <c r="R1183" s="2"/>
      <c r="S1183" s="2"/>
      <c r="T1183" s="2"/>
      <c r="U1183" s="2"/>
      <c r="V1183" s="2"/>
      <c r="W1183" s="2"/>
      <c r="X1183" s="2"/>
      <c r="Y1183" s="2"/>
      <c r="Z1183" s="2"/>
      <c r="AA1183" s="2"/>
      <c r="AB1183" s="2"/>
      <c r="AC1183" s="2"/>
      <c r="AD1183" s="2"/>
    </row>
    <row r="1184" spans="1:30" ht="15" customHeight="1">
      <c r="A1184" s="85"/>
      <c r="B1184" s="87"/>
      <c r="C1184" s="63" t="s">
        <v>86</v>
      </c>
      <c r="D1184" s="354" t="str">
        <f t="shared" si="617"/>
        <v/>
      </c>
      <c r="E1184" s="355"/>
      <c r="F1184" s="355"/>
      <c r="G1184" s="355"/>
      <c r="H1184" s="355"/>
      <c r="I1184" s="355"/>
      <c r="J1184" s="355"/>
      <c r="K1184" s="355"/>
      <c r="L1184" s="356"/>
      <c r="M1184" s="2"/>
      <c r="N1184" s="2"/>
      <c r="O1184" s="2"/>
      <c r="P1184" s="2"/>
      <c r="Q1184" s="2"/>
      <c r="R1184" s="2"/>
      <c r="S1184" s="2"/>
      <c r="T1184" s="2"/>
      <c r="U1184" s="2"/>
      <c r="V1184" s="2"/>
      <c r="W1184" s="2"/>
      <c r="X1184" s="2"/>
      <c r="Y1184" s="2"/>
      <c r="Z1184" s="2"/>
      <c r="AA1184" s="2"/>
      <c r="AB1184" s="2"/>
      <c r="AC1184" s="2"/>
      <c r="AD1184" s="2"/>
    </row>
    <row r="1185" spans="1:30" ht="15" customHeight="1">
      <c r="A1185" s="85"/>
      <c r="B1185" s="87"/>
      <c r="C1185" s="63" t="s">
        <v>87</v>
      </c>
      <c r="D1185" s="354" t="str">
        <f t="shared" si="617"/>
        <v/>
      </c>
      <c r="E1185" s="355"/>
      <c r="F1185" s="355"/>
      <c r="G1185" s="355"/>
      <c r="H1185" s="355"/>
      <c r="I1185" s="355"/>
      <c r="J1185" s="355"/>
      <c r="K1185" s="355"/>
      <c r="L1185" s="356"/>
      <c r="M1185" s="2"/>
      <c r="N1185" s="2"/>
      <c r="O1185" s="2"/>
      <c r="P1185" s="2"/>
      <c r="Q1185" s="2"/>
      <c r="R1185" s="2"/>
      <c r="S1185" s="2"/>
      <c r="T1185" s="2"/>
      <c r="U1185" s="2"/>
      <c r="V1185" s="2"/>
      <c r="W1185" s="2"/>
      <c r="X1185" s="2"/>
      <c r="Y1185" s="2"/>
      <c r="Z1185" s="2"/>
      <c r="AA1185" s="2"/>
      <c r="AB1185" s="2"/>
      <c r="AC1185" s="2"/>
      <c r="AD1185" s="2"/>
    </row>
    <row r="1186" spans="1:30" ht="15" customHeight="1">
      <c r="A1186" s="85"/>
      <c r="B1186" s="87"/>
      <c r="C1186" s="63" t="s">
        <v>88</v>
      </c>
      <c r="D1186" s="354" t="str">
        <f t="shared" si="617"/>
        <v/>
      </c>
      <c r="E1186" s="355"/>
      <c r="F1186" s="355"/>
      <c r="G1186" s="355"/>
      <c r="H1186" s="355"/>
      <c r="I1186" s="355"/>
      <c r="J1186" s="355"/>
      <c r="K1186" s="355"/>
      <c r="L1186" s="356"/>
      <c r="M1186" s="2"/>
      <c r="N1186" s="2"/>
      <c r="O1186" s="2"/>
      <c r="P1186" s="2"/>
      <c r="Q1186" s="2"/>
      <c r="R1186" s="2"/>
      <c r="S1186" s="2"/>
      <c r="T1186" s="2"/>
      <c r="U1186" s="2"/>
      <c r="V1186" s="2"/>
      <c r="W1186" s="2"/>
      <c r="X1186" s="2"/>
      <c r="Y1186" s="2"/>
      <c r="Z1186" s="2"/>
      <c r="AA1186" s="2"/>
      <c r="AB1186" s="2"/>
      <c r="AC1186" s="2"/>
      <c r="AD1186" s="2"/>
    </row>
    <row r="1187" spans="1:30" ht="15" customHeight="1">
      <c r="A1187" s="85"/>
      <c r="B1187" s="87"/>
      <c r="C1187" s="63" t="s">
        <v>89</v>
      </c>
      <c r="D1187" s="354" t="str">
        <f t="shared" si="617"/>
        <v/>
      </c>
      <c r="E1187" s="355"/>
      <c r="F1187" s="355"/>
      <c r="G1187" s="355"/>
      <c r="H1187" s="355"/>
      <c r="I1187" s="355"/>
      <c r="J1187" s="355"/>
      <c r="K1187" s="355"/>
      <c r="L1187" s="356"/>
      <c r="M1187" s="2"/>
      <c r="N1187" s="2"/>
      <c r="O1187" s="2"/>
      <c r="P1187" s="2"/>
      <c r="Q1187" s="2"/>
      <c r="R1187" s="2"/>
      <c r="S1187" s="2"/>
      <c r="T1187" s="2"/>
      <c r="U1187" s="2"/>
      <c r="V1187" s="2"/>
      <c r="W1187" s="2"/>
      <c r="X1187" s="2"/>
      <c r="Y1187" s="2"/>
      <c r="Z1187" s="2"/>
      <c r="AA1187" s="2"/>
      <c r="AB1187" s="2"/>
      <c r="AC1187" s="2"/>
      <c r="AD1187" s="2"/>
    </row>
    <row r="1188" spans="1:30" ht="15" customHeight="1">
      <c r="A1188" s="85"/>
      <c r="B1188" s="87"/>
      <c r="C1188" s="63" t="s">
        <v>90</v>
      </c>
      <c r="D1188" s="354" t="str">
        <f t="shared" si="617"/>
        <v/>
      </c>
      <c r="E1188" s="355"/>
      <c r="F1188" s="355"/>
      <c r="G1188" s="355"/>
      <c r="H1188" s="355"/>
      <c r="I1188" s="355"/>
      <c r="J1188" s="355"/>
      <c r="K1188" s="355"/>
      <c r="L1188" s="356"/>
      <c r="M1188" s="2"/>
      <c r="N1188" s="2"/>
      <c r="O1188" s="2"/>
      <c r="P1188" s="2"/>
      <c r="Q1188" s="2"/>
      <c r="R1188" s="2"/>
      <c r="S1188" s="2"/>
      <c r="T1188" s="2"/>
      <c r="U1188" s="2"/>
      <c r="V1188" s="2"/>
      <c r="W1188" s="2"/>
      <c r="X1188" s="2"/>
      <c r="Y1188" s="2"/>
      <c r="Z1188" s="2"/>
      <c r="AA1188" s="2"/>
      <c r="AB1188" s="2"/>
      <c r="AC1188" s="2"/>
      <c r="AD1188" s="2"/>
    </row>
    <row r="1189" spans="1:30" ht="15" customHeight="1">
      <c r="A1189" s="85"/>
      <c r="B1189" s="87"/>
      <c r="C1189" s="63" t="s">
        <v>91</v>
      </c>
      <c r="D1189" s="354" t="str">
        <f t="shared" si="617"/>
        <v/>
      </c>
      <c r="E1189" s="355"/>
      <c r="F1189" s="355"/>
      <c r="G1189" s="355"/>
      <c r="H1189" s="355"/>
      <c r="I1189" s="355"/>
      <c r="J1189" s="355"/>
      <c r="K1189" s="355"/>
      <c r="L1189" s="356"/>
      <c r="M1189" s="2"/>
      <c r="N1189" s="2"/>
      <c r="O1189" s="2"/>
      <c r="P1189" s="2"/>
      <c r="Q1189" s="2"/>
      <c r="R1189" s="2"/>
      <c r="S1189" s="2"/>
      <c r="T1189" s="2"/>
      <c r="U1189" s="2"/>
      <c r="V1189" s="2"/>
      <c r="W1189" s="2"/>
      <c r="X1189" s="2"/>
      <c r="Y1189" s="2"/>
      <c r="Z1189" s="2"/>
      <c r="AA1189" s="2"/>
      <c r="AB1189" s="2"/>
      <c r="AC1189" s="2"/>
      <c r="AD1189" s="2"/>
    </row>
    <row r="1190" spans="1:30" ht="15" customHeight="1">
      <c r="A1190" s="85"/>
      <c r="B1190" s="87"/>
      <c r="C1190" s="63" t="s">
        <v>92</v>
      </c>
      <c r="D1190" s="354" t="str">
        <f t="shared" si="617"/>
        <v/>
      </c>
      <c r="E1190" s="355"/>
      <c r="F1190" s="355"/>
      <c r="G1190" s="355"/>
      <c r="H1190" s="355"/>
      <c r="I1190" s="355"/>
      <c r="J1190" s="355"/>
      <c r="K1190" s="355"/>
      <c r="L1190" s="356"/>
      <c r="M1190" s="2"/>
      <c r="N1190" s="2"/>
      <c r="O1190" s="2"/>
      <c r="P1190" s="2"/>
      <c r="Q1190" s="2"/>
      <c r="R1190" s="2"/>
      <c r="S1190" s="2"/>
      <c r="T1190" s="2"/>
      <c r="U1190" s="2"/>
      <c r="V1190" s="2"/>
      <c r="W1190" s="2"/>
      <c r="X1190" s="2"/>
      <c r="Y1190" s="2"/>
      <c r="Z1190" s="2"/>
      <c r="AA1190" s="2"/>
      <c r="AB1190" s="2"/>
      <c r="AC1190" s="2"/>
      <c r="AD1190" s="2"/>
    </row>
    <row r="1191" spans="1:30" ht="15" customHeight="1">
      <c r="A1191" s="85"/>
      <c r="B1191" s="87"/>
      <c r="C1191" s="63" t="s">
        <v>105</v>
      </c>
      <c r="D1191" s="354" t="str">
        <f t="shared" si="617"/>
        <v/>
      </c>
      <c r="E1191" s="355"/>
      <c r="F1191" s="355"/>
      <c r="G1191" s="355"/>
      <c r="H1191" s="355"/>
      <c r="I1191" s="355"/>
      <c r="J1191" s="355"/>
      <c r="K1191" s="355"/>
      <c r="L1191" s="356"/>
      <c r="M1191" s="2"/>
      <c r="N1191" s="2"/>
      <c r="O1191" s="2"/>
      <c r="P1191" s="2"/>
      <c r="Q1191" s="2"/>
      <c r="R1191" s="2"/>
      <c r="S1191" s="2"/>
      <c r="T1191" s="2"/>
      <c r="U1191" s="2"/>
      <c r="V1191" s="2"/>
      <c r="W1191" s="2"/>
      <c r="X1191" s="2"/>
      <c r="Y1191" s="2"/>
      <c r="Z1191" s="2"/>
      <c r="AA1191" s="2"/>
      <c r="AB1191" s="2"/>
      <c r="AC1191" s="2"/>
      <c r="AD1191" s="2"/>
    </row>
    <row r="1192" spans="1:30" ht="15" customHeight="1">
      <c r="A1192" s="85"/>
      <c r="B1192" s="87"/>
      <c r="C1192" s="63" t="s">
        <v>106</v>
      </c>
      <c r="D1192" s="354" t="str">
        <f t="shared" si="617"/>
        <v/>
      </c>
      <c r="E1192" s="355"/>
      <c r="F1192" s="355"/>
      <c r="G1192" s="355"/>
      <c r="H1192" s="355"/>
      <c r="I1192" s="355"/>
      <c r="J1192" s="355"/>
      <c r="K1192" s="355"/>
      <c r="L1192" s="356"/>
      <c r="M1192" s="2"/>
      <c r="N1192" s="2"/>
      <c r="O1192" s="2"/>
      <c r="P1192" s="2"/>
      <c r="Q1192" s="2"/>
      <c r="R1192" s="2"/>
      <c r="S1192" s="2"/>
      <c r="T1192" s="2"/>
      <c r="U1192" s="2"/>
      <c r="V1192" s="2"/>
      <c r="W1192" s="2"/>
      <c r="X1192" s="2"/>
      <c r="Y1192" s="2"/>
      <c r="Z1192" s="2"/>
      <c r="AA1192" s="2"/>
      <c r="AB1192" s="2"/>
      <c r="AC1192" s="2"/>
      <c r="AD1192" s="2"/>
    </row>
    <row r="1193" spans="1:30" ht="15" customHeight="1">
      <c r="A1193" s="85"/>
      <c r="B1193" s="87"/>
      <c r="C1193" s="63" t="s">
        <v>107</v>
      </c>
      <c r="D1193" s="354" t="str">
        <f t="shared" si="617"/>
        <v/>
      </c>
      <c r="E1193" s="355"/>
      <c r="F1193" s="355"/>
      <c r="G1193" s="355"/>
      <c r="H1193" s="355"/>
      <c r="I1193" s="355"/>
      <c r="J1193" s="355"/>
      <c r="K1193" s="355"/>
      <c r="L1193" s="356"/>
      <c r="M1193" s="2"/>
      <c r="N1193" s="2"/>
      <c r="O1193" s="2"/>
      <c r="P1193" s="2"/>
      <c r="Q1193" s="2"/>
      <c r="R1193" s="2"/>
      <c r="S1193" s="2"/>
      <c r="T1193" s="2"/>
      <c r="U1193" s="2"/>
      <c r="V1193" s="2"/>
      <c r="W1193" s="2"/>
      <c r="X1193" s="2"/>
      <c r="Y1193" s="2"/>
      <c r="Z1193" s="2"/>
      <c r="AA1193" s="2"/>
      <c r="AB1193" s="2"/>
      <c r="AC1193" s="2"/>
      <c r="AD1193" s="2"/>
    </row>
    <row r="1194" spans="1:30" ht="15" customHeight="1">
      <c r="A1194" s="85"/>
      <c r="B1194" s="87"/>
      <c r="C1194" s="63" t="s">
        <v>108</v>
      </c>
      <c r="D1194" s="354" t="str">
        <f t="shared" si="617"/>
        <v/>
      </c>
      <c r="E1194" s="355"/>
      <c r="F1194" s="355"/>
      <c r="G1194" s="355"/>
      <c r="H1194" s="355"/>
      <c r="I1194" s="355"/>
      <c r="J1194" s="355"/>
      <c r="K1194" s="355"/>
      <c r="L1194" s="356"/>
      <c r="M1194" s="2"/>
      <c r="N1194" s="2"/>
      <c r="O1194" s="2"/>
      <c r="P1194" s="2"/>
      <c r="Q1194" s="2"/>
      <c r="R1194" s="2"/>
      <c r="S1194" s="2"/>
      <c r="T1194" s="2"/>
      <c r="U1194" s="2"/>
      <c r="V1194" s="2"/>
      <c r="W1194" s="2"/>
      <c r="X1194" s="2"/>
      <c r="Y1194" s="2"/>
      <c r="Z1194" s="2"/>
      <c r="AA1194" s="2"/>
      <c r="AB1194" s="2"/>
      <c r="AC1194" s="2"/>
      <c r="AD1194" s="2"/>
    </row>
    <row r="1195" spans="1:30" ht="15" customHeight="1">
      <c r="A1195" s="85"/>
      <c r="B1195" s="87"/>
      <c r="C1195" s="63" t="s">
        <v>109</v>
      </c>
      <c r="D1195" s="354" t="str">
        <f t="shared" si="617"/>
        <v/>
      </c>
      <c r="E1195" s="355"/>
      <c r="F1195" s="355"/>
      <c r="G1195" s="355"/>
      <c r="H1195" s="355"/>
      <c r="I1195" s="355"/>
      <c r="J1195" s="355"/>
      <c r="K1195" s="355"/>
      <c r="L1195" s="356"/>
      <c r="M1195" s="2"/>
      <c r="N1195" s="2"/>
      <c r="O1195" s="2"/>
      <c r="P1195" s="2"/>
      <c r="Q1195" s="2"/>
      <c r="R1195" s="2"/>
      <c r="S1195" s="2"/>
      <c r="T1195" s="2"/>
      <c r="U1195" s="2"/>
      <c r="V1195" s="2"/>
      <c r="W1195" s="2"/>
      <c r="X1195" s="2"/>
      <c r="Y1195" s="2"/>
      <c r="Z1195" s="2"/>
      <c r="AA1195" s="2"/>
      <c r="AB1195" s="2"/>
      <c r="AC1195" s="2"/>
      <c r="AD1195" s="2"/>
    </row>
    <row r="1196" spans="1:30" ht="15" customHeight="1">
      <c r="A1196" s="85"/>
      <c r="B1196" s="87"/>
      <c r="C1196" s="63" t="s">
        <v>110</v>
      </c>
      <c r="D1196" s="354" t="str">
        <f t="shared" si="617"/>
        <v/>
      </c>
      <c r="E1196" s="355"/>
      <c r="F1196" s="355"/>
      <c r="G1196" s="355"/>
      <c r="H1196" s="355"/>
      <c r="I1196" s="355"/>
      <c r="J1196" s="355"/>
      <c r="K1196" s="355"/>
      <c r="L1196" s="356"/>
      <c r="M1196" s="2"/>
      <c r="N1196" s="2"/>
      <c r="O1196" s="2"/>
      <c r="P1196" s="2"/>
      <c r="Q1196" s="2"/>
      <c r="R1196" s="2"/>
      <c r="S1196" s="2"/>
      <c r="T1196" s="2"/>
      <c r="U1196" s="2"/>
      <c r="V1196" s="2"/>
      <c r="W1196" s="2"/>
      <c r="X1196" s="2"/>
      <c r="Y1196" s="2"/>
      <c r="Z1196" s="2"/>
      <c r="AA1196" s="2"/>
      <c r="AB1196" s="2"/>
      <c r="AC1196" s="2"/>
      <c r="AD1196" s="2"/>
    </row>
    <row r="1197" spans="1:30" ht="15" customHeight="1">
      <c r="A1197" s="85"/>
      <c r="B1197" s="87"/>
      <c r="C1197" s="63" t="s">
        <v>111</v>
      </c>
      <c r="D1197" s="354" t="str">
        <f t="shared" si="617"/>
        <v/>
      </c>
      <c r="E1197" s="355"/>
      <c r="F1197" s="355"/>
      <c r="G1197" s="355"/>
      <c r="H1197" s="355"/>
      <c r="I1197" s="355"/>
      <c r="J1197" s="355"/>
      <c r="K1197" s="355"/>
      <c r="L1197" s="356"/>
      <c r="M1197" s="2"/>
      <c r="N1197" s="2"/>
      <c r="O1197" s="2"/>
      <c r="P1197" s="2"/>
      <c r="Q1197" s="2"/>
      <c r="R1197" s="2"/>
      <c r="S1197" s="2"/>
      <c r="T1197" s="2"/>
      <c r="U1197" s="2"/>
      <c r="V1197" s="2"/>
      <c r="W1197" s="2"/>
      <c r="X1197" s="2"/>
      <c r="Y1197" s="2"/>
      <c r="Z1197" s="2"/>
      <c r="AA1197" s="2"/>
      <c r="AB1197" s="2"/>
      <c r="AC1197" s="2"/>
      <c r="AD1197" s="2"/>
    </row>
    <row r="1198" spans="1:30" ht="15" customHeight="1">
      <c r="A1198" s="85"/>
      <c r="B1198" s="87"/>
      <c r="C1198" s="63" t="s">
        <v>112</v>
      </c>
      <c r="D1198" s="354" t="str">
        <f t="shared" si="617"/>
        <v/>
      </c>
      <c r="E1198" s="355"/>
      <c r="F1198" s="355"/>
      <c r="G1198" s="355"/>
      <c r="H1198" s="355"/>
      <c r="I1198" s="355"/>
      <c r="J1198" s="355"/>
      <c r="K1198" s="355"/>
      <c r="L1198" s="356"/>
      <c r="M1198" s="2"/>
      <c r="N1198" s="2"/>
      <c r="O1198" s="2"/>
      <c r="P1198" s="2"/>
      <c r="Q1198" s="2"/>
      <c r="R1198" s="2"/>
      <c r="S1198" s="2"/>
      <c r="T1198" s="2"/>
      <c r="U1198" s="2"/>
      <c r="V1198" s="2"/>
      <c r="W1198" s="2"/>
      <c r="X1198" s="2"/>
      <c r="Y1198" s="2"/>
      <c r="Z1198" s="2"/>
      <c r="AA1198" s="2"/>
      <c r="AB1198" s="2"/>
      <c r="AC1198" s="2"/>
      <c r="AD1198" s="2"/>
    </row>
    <row r="1199" spans="1:30" ht="15" customHeight="1">
      <c r="A1199" s="85"/>
      <c r="B1199" s="87"/>
      <c r="C1199" s="63" t="s">
        <v>113</v>
      </c>
      <c r="D1199" s="354" t="str">
        <f t="shared" si="617"/>
        <v/>
      </c>
      <c r="E1199" s="355"/>
      <c r="F1199" s="355"/>
      <c r="G1199" s="355"/>
      <c r="H1199" s="355"/>
      <c r="I1199" s="355"/>
      <c r="J1199" s="355"/>
      <c r="K1199" s="355"/>
      <c r="L1199" s="356"/>
      <c r="M1199" s="2"/>
      <c r="N1199" s="2"/>
      <c r="O1199" s="2"/>
      <c r="P1199" s="2"/>
      <c r="Q1199" s="2"/>
      <c r="R1199" s="2"/>
      <c r="S1199" s="2"/>
      <c r="T1199" s="2"/>
      <c r="U1199" s="2"/>
      <c r="V1199" s="2"/>
      <c r="W1199" s="2"/>
      <c r="X1199" s="2"/>
      <c r="Y1199" s="2"/>
      <c r="Z1199" s="2"/>
      <c r="AA1199" s="2"/>
      <c r="AB1199" s="2"/>
      <c r="AC1199" s="2"/>
      <c r="AD1199" s="2"/>
    </row>
    <row r="1200" spans="1:30" ht="15" customHeight="1">
      <c r="A1200" s="85"/>
      <c r="B1200" s="87"/>
      <c r="C1200" s="63" t="s">
        <v>114</v>
      </c>
      <c r="D1200" s="354" t="str">
        <f t="shared" si="617"/>
        <v/>
      </c>
      <c r="E1200" s="355"/>
      <c r="F1200" s="355"/>
      <c r="G1200" s="355"/>
      <c r="H1200" s="355"/>
      <c r="I1200" s="355"/>
      <c r="J1200" s="355"/>
      <c r="K1200" s="355"/>
      <c r="L1200" s="356"/>
      <c r="M1200" s="2"/>
      <c r="N1200" s="2"/>
      <c r="O1200" s="2"/>
      <c r="P1200" s="2"/>
      <c r="Q1200" s="2"/>
      <c r="R1200" s="2"/>
      <c r="S1200" s="2"/>
      <c r="T1200" s="2"/>
      <c r="U1200" s="2"/>
      <c r="V1200" s="2"/>
      <c r="W1200" s="2"/>
      <c r="X1200" s="2"/>
      <c r="Y1200" s="2"/>
      <c r="Z1200" s="2"/>
      <c r="AA1200" s="2"/>
      <c r="AB1200" s="2"/>
      <c r="AC1200" s="2"/>
      <c r="AD1200" s="2"/>
    </row>
    <row r="1201" spans="1:30" ht="15" customHeight="1">
      <c r="A1201" s="85"/>
      <c r="B1201" s="87"/>
      <c r="C1201" s="63" t="s">
        <v>115</v>
      </c>
      <c r="D1201" s="354" t="str">
        <f t="shared" si="617"/>
        <v/>
      </c>
      <c r="E1201" s="355"/>
      <c r="F1201" s="355"/>
      <c r="G1201" s="355"/>
      <c r="H1201" s="355"/>
      <c r="I1201" s="355"/>
      <c r="J1201" s="355"/>
      <c r="K1201" s="355"/>
      <c r="L1201" s="356"/>
      <c r="M1201" s="2"/>
      <c r="N1201" s="2"/>
      <c r="O1201" s="2"/>
      <c r="P1201" s="2"/>
      <c r="Q1201" s="2"/>
      <c r="R1201" s="2"/>
      <c r="S1201" s="2"/>
      <c r="T1201" s="2"/>
      <c r="U1201" s="2"/>
      <c r="V1201" s="2"/>
      <c r="W1201" s="2"/>
      <c r="X1201" s="2"/>
      <c r="Y1201" s="2"/>
      <c r="Z1201" s="2"/>
      <c r="AA1201" s="2"/>
      <c r="AB1201" s="2"/>
      <c r="AC1201" s="2"/>
      <c r="AD1201" s="2"/>
    </row>
    <row r="1202" spans="1:30" ht="15" customHeight="1">
      <c r="A1202" s="85"/>
      <c r="B1202" s="87"/>
      <c r="C1202" s="63" t="s">
        <v>116</v>
      </c>
      <c r="D1202" s="354" t="str">
        <f t="shared" si="617"/>
        <v/>
      </c>
      <c r="E1202" s="355"/>
      <c r="F1202" s="355"/>
      <c r="G1202" s="355"/>
      <c r="H1202" s="355"/>
      <c r="I1202" s="355"/>
      <c r="J1202" s="355"/>
      <c r="K1202" s="355"/>
      <c r="L1202" s="356"/>
      <c r="M1202" s="2"/>
      <c r="N1202" s="2"/>
      <c r="O1202" s="2"/>
      <c r="P1202" s="2"/>
      <c r="Q1202" s="2"/>
      <c r="R1202" s="2"/>
      <c r="S1202" s="2"/>
      <c r="T1202" s="2"/>
      <c r="U1202" s="2"/>
      <c r="V1202" s="2"/>
      <c r="W1202" s="2"/>
      <c r="X1202" s="2"/>
      <c r="Y1202" s="2"/>
      <c r="Z1202" s="2"/>
      <c r="AA1202" s="2"/>
      <c r="AB1202" s="2"/>
      <c r="AC1202" s="2"/>
      <c r="AD1202" s="2"/>
    </row>
    <row r="1203" spans="1:30" ht="15" customHeight="1">
      <c r="A1203" s="85"/>
      <c r="B1203" s="87"/>
      <c r="C1203" s="63" t="s">
        <v>117</v>
      </c>
      <c r="D1203" s="354" t="str">
        <f t="shared" si="617"/>
        <v/>
      </c>
      <c r="E1203" s="355"/>
      <c r="F1203" s="355"/>
      <c r="G1203" s="355"/>
      <c r="H1203" s="355"/>
      <c r="I1203" s="355"/>
      <c r="J1203" s="355"/>
      <c r="K1203" s="355"/>
      <c r="L1203" s="356"/>
      <c r="M1203" s="2"/>
      <c r="N1203" s="2"/>
      <c r="O1203" s="2"/>
      <c r="P1203" s="2"/>
      <c r="Q1203" s="2"/>
      <c r="R1203" s="2"/>
      <c r="S1203" s="2"/>
      <c r="T1203" s="2"/>
      <c r="U1203" s="2"/>
      <c r="V1203" s="2"/>
      <c r="W1203" s="2"/>
      <c r="X1203" s="2"/>
      <c r="Y1203" s="2"/>
      <c r="Z1203" s="2"/>
      <c r="AA1203" s="2"/>
      <c r="AB1203" s="2"/>
      <c r="AC1203" s="2"/>
      <c r="AD1203" s="2"/>
    </row>
    <row r="1204" spans="1:30" ht="15" customHeight="1">
      <c r="A1204" s="85"/>
      <c r="B1204" s="87"/>
      <c r="C1204" s="63" t="s">
        <v>118</v>
      </c>
      <c r="D1204" s="354" t="str">
        <f t="shared" si="617"/>
        <v/>
      </c>
      <c r="E1204" s="355"/>
      <c r="F1204" s="355"/>
      <c r="G1204" s="355"/>
      <c r="H1204" s="355"/>
      <c r="I1204" s="355"/>
      <c r="J1204" s="355"/>
      <c r="K1204" s="355"/>
      <c r="L1204" s="356"/>
      <c r="M1204" s="2"/>
      <c r="N1204" s="2"/>
      <c r="O1204" s="2"/>
      <c r="P1204" s="2"/>
      <c r="Q1204" s="2"/>
      <c r="R1204" s="2"/>
      <c r="S1204" s="2"/>
      <c r="T1204" s="2"/>
      <c r="U1204" s="2"/>
      <c r="V1204" s="2"/>
      <c r="W1204" s="2"/>
      <c r="X1204" s="2"/>
      <c r="Y1204" s="2"/>
      <c r="Z1204" s="2"/>
      <c r="AA1204" s="2"/>
      <c r="AB1204" s="2"/>
      <c r="AC1204" s="2"/>
      <c r="AD1204" s="2"/>
    </row>
    <row r="1205" spans="1:30" ht="15" customHeight="1">
      <c r="A1205" s="85"/>
      <c r="B1205" s="87"/>
      <c r="C1205" s="63" t="s">
        <v>119</v>
      </c>
      <c r="D1205" s="354" t="str">
        <f t="shared" si="617"/>
        <v/>
      </c>
      <c r="E1205" s="355"/>
      <c r="F1205" s="355"/>
      <c r="G1205" s="355"/>
      <c r="H1205" s="355"/>
      <c r="I1205" s="355"/>
      <c r="J1205" s="355"/>
      <c r="K1205" s="355"/>
      <c r="L1205" s="356"/>
      <c r="M1205" s="2"/>
      <c r="N1205" s="2"/>
      <c r="O1205" s="2"/>
      <c r="P1205" s="2"/>
      <c r="Q1205" s="2"/>
      <c r="R1205" s="2"/>
      <c r="S1205" s="2"/>
      <c r="T1205" s="2"/>
      <c r="U1205" s="2"/>
      <c r="V1205" s="2"/>
      <c r="W1205" s="2"/>
      <c r="X1205" s="2"/>
      <c r="Y1205" s="2"/>
      <c r="Z1205" s="2"/>
      <c r="AA1205" s="2"/>
      <c r="AB1205" s="2"/>
      <c r="AC1205" s="2"/>
      <c r="AD1205" s="2"/>
    </row>
    <row r="1206" spans="1:30" ht="15" customHeight="1">
      <c r="A1206" s="85"/>
      <c r="B1206" s="87"/>
      <c r="C1206" s="63" t="s">
        <v>120</v>
      </c>
      <c r="D1206" s="354" t="str">
        <f t="shared" si="617"/>
        <v/>
      </c>
      <c r="E1206" s="355"/>
      <c r="F1206" s="355"/>
      <c r="G1206" s="355"/>
      <c r="H1206" s="355"/>
      <c r="I1206" s="355"/>
      <c r="J1206" s="355"/>
      <c r="K1206" s="355"/>
      <c r="L1206" s="356"/>
      <c r="M1206" s="2"/>
      <c r="N1206" s="2"/>
      <c r="O1206" s="2"/>
      <c r="P1206" s="2"/>
      <c r="Q1206" s="2"/>
      <c r="R1206" s="2"/>
      <c r="S1206" s="2"/>
      <c r="T1206" s="2"/>
      <c r="U1206" s="2"/>
      <c r="V1206" s="2"/>
      <c r="W1206" s="2"/>
      <c r="X1206" s="2"/>
      <c r="Y1206" s="2"/>
      <c r="Z1206" s="2"/>
      <c r="AA1206" s="2"/>
      <c r="AB1206" s="2"/>
      <c r="AC1206" s="2"/>
      <c r="AD1206" s="2"/>
    </row>
    <row r="1207" spans="1:30" ht="15" customHeight="1">
      <c r="A1207" s="85"/>
      <c r="B1207" s="87"/>
      <c r="C1207" s="63" t="s">
        <v>121</v>
      </c>
      <c r="D1207" s="354" t="str">
        <f t="shared" si="617"/>
        <v/>
      </c>
      <c r="E1207" s="355"/>
      <c r="F1207" s="355"/>
      <c r="G1207" s="355"/>
      <c r="H1207" s="355"/>
      <c r="I1207" s="355"/>
      <c r="J1207" s="355"/>
      <c r="K1207" s="355"/>
      <c r="L1207" s="356"/>
      <c r="M1207" s="2"/>
      <c r="N1207" s="2"/>
      <c r="O1207" s="2"/>
      <c r="P1207" s="2"/>
      <c r="Q1207" s="2"/>
      <c r="R1207" s="2"/>
      <c r="S1207" s="2"/>
      <c r="T1207" s="2"/>
      <c r="U1207" s="2"/>
      <c r="V1207" s="2"/>
      <c r="W1207" s="2"/>
      <c r="X1207" s="2"/>
      <c r="Y1207" s="2"/>
      <c r="Z1207" s="2"/>
      <c r="AA1207" s="2"/>
      <c r="AB1207" s="2"/>
      <c r="AC1207" s="2"/>
      <c r="AD1207" s="2"/>
    </row>
    <row r="1208" spans="1:30" ht="15" customHeight="1">
      <c r="A1208" s="85"/>
      <c r="B1208" s="87"/>
      <c r="C1208" s="63" t="s">
        <v>122</v>
      </c>
      <c r="D1208" s="354" t="str">
        <f t="shared" si="617"/>
        <v/>
      </c>
      <c r="E1208" s="355"/>
      <c r="F1208" s="355"/>
      <c r="G1208" s="355"/>
      <c r="H1208" s="355"/>
      <c r="I1208" s="355"/>
      <c r="J1208" s="355"/>
      <c r="K1208" s="355"/>
      <c r="L1208" s="356"/>
      <c r="M1208" s="2"/>
      <c r="N1208" s="2"/>
      <c r="O1208" s="2"/>
      <c r="P1208" s="2"/>
      <c r="Q1208" s="2"/>
      <c r="R1208" s="2"/>
      <c r="S1208" s="2"/>
      <c r="T1208" s="2"/>
      <c r="U1208" s="2"/>
      <c r="V1208" s="2"/>
      <c r="W1208" s="2"/>
      <c r="X1208" s="2"/>
      <c r="Y1208" s="2"/>
      <c r="Z1208" s="2"/>
      <c r="AA1208" s="2"/>
      <c r="AB1208" s="2"/>
      <c r="AC1208" s="2"/>
      <c r="AD1208" s="2"/>
    </row>
    <row r="1209" spans="1:30" ht="15" customHeight="1">
      <c r="A1209" s="85"/>
      <c r="B1209" s="87"/>
      <c r="C1209" s="63" t="s">
        <v>123</v>
      </c>
      <c r="D1209" s="354" t="str">
        <f t="shared" si="617"/>
        <v/>
      </c>
      <c r="E1209" s="355"/>
      <c r="F1209" s="355"/>
      <c r="G1209" s="355"/>
      <c r="H1209" s="355"/>
      <c r="I1209" s="355"/>
      <c r="J1209" s="355"/>
      <c r="K1209" s="355"/>
      <c r="L1209" s="356"/>
      <c r="M1209" s="2"/>
      <c r="N1209" s="2"/>
      <c r="O1209" s="2"/>
      <c r="P1209" s="2"/>
      <c r="Q1209" s="2"/>
      <c r="R1209" s="2"/>
      <c r="S1209" s="2"/>
      <c r="T1209" s="2"/>
      <c r="U1209" s="2"/>
      <c r="V1209" s="2"/>
      <c r="W1209" s="2"/>
      <c r="X1209" s="2"/>
      <c r="Y1209" s="2"/>
      <c r="Z1209" s="2"/>
      <c r="AA1209" s="2"/>
      <c r="AB1209" s="2"/>
      <c r="AC1209" s="2"/>
      <c r="AD1209" s="2"/>
    </row>
    <row r="1210" spans="1:30" ht="15" customHeight="1">
      <c r="A1210" s="85"/>
      <c r="B1210" s="87"/>
      <c r="C1210" s="63" t="s">
        <v>124</v>
      </c>
      <c r="D1210" s="354" t="str">
        <f t="shared" si="617"/>
        <v/>
      </c>
      <c r="E1210" s="355"/>
      <c r="F1210" s="355"/>
      <c r="G1210" s="355"/>
      <c r="H1210" s="355"/>
      <c r="I1210" s="355"/>
      <c r="J1210" s="355"/>
      <c r="K1210" s="355"/>
      <c r="L1210" s="356"/>
      <c r="M1210" s="2"/>
      <c r="N1210" s="2"/>
      <c r="O1210" s="2"/>
      <c r="P1210" s="2"/>
      <c r="Q1210" s="2"/>
      <c r="R1210" s="2"/>
      <c r="S1210" s="2"/>
      <c r="T1210" s="2"/>
      <c r="U1210" s="2"/>
      <c r="V1210" s="2"/>
      <c r="W1210" s="2"/>
      <c r="X1210" s="2"/>
      <c r="Y1210" s="2"/>
      <c r="Z1210" s="2"/>
      <c r="AA1210" s="2"/>
      <c r="AB1210" s="2"/>
      <c r="AC1210" s="2"/>
      <c r="AD1210" s="2"/>
    </row>
    <row r="1211" spans="1:30" ht="15" customHeight="1">
      <c r="A1211" s="85"/>
      <c r="B1211" s="87"/>
      <c r="C1211" s="63" t="s">
        <v>125</v>
      </c>
      <c r="D1211" s="354" t="str">
        <f t="shared" si="617"/>
        <v/>
      </c>
      <c r="E1211" s="355"/>
      <c r="F1211" s="355"/>
      <c r="G1211" s="355"/>
      <c r="H1211" s="355"/>
      <c r="I1211" s="355"/>
      <c r="J1211" s="355"/>
      <c r="K1211" s="355"/>
      <c r="L1211" s="356"/>
      <c r="M1211" s="2"/>
      <c r="N1211" s="2"/>
      <c r="O1211" s="2"/>
      <c r="P1211" s="2"/>
      <c r="Q1211" s="2"/>
      <c r="R1211" s="2"/>
      <c r="S1211" s="2"/>
      <c r="T1211" s="2"/>
      <c r="U1211" s="2"/>
      <c r="V1211" s="2"/>
      <c r="W1211" s="2"/>
      <c r="X1211" s="2"/>
      <c r="Y1211" s="2"/>
      <c r="Z1211" s="2"/>
      <c r="AA1211" s="2"/>
      <c r="AB1211" s="2"/>
      <c r="AC1211" s="2"/>
      <c r="AD1211" s="2"/>
    </row>
    <row r="1212" spans="1:30" ht="15" customHeight="1">
      <c r="A1212" s="85"/>
      <c r="B1212" s="87"/>
      <c r="C1212" s="63" t="s">
        <v>126</v>
      </c>
      <c r="D1212" s="354" t="str">
        <f t="shared" si="617"/>
        <v/>
      </c>
      <c r="E1212" s="355"/>
      <c r="F1212" s="355"/>
      <c r="G1212" s="355"/>
      <c r="H1212" s="355"/>
      <c r="I1212" s="355"/>
      <c r="J1212" s="355"/>
      <c r="K1212" s="355"/>
      <c r="L1212" s="356"/>
      <c r="M1212" s="2"/>
      <c r="N1212" s="2"/>
      <c r="O1212" s="2"/>
      <c r="P1212" s="2"/>
      <c r="Q1212" s="2"/>
      <c r="R1212" s="2"/>
      <c r="S1212" s="2"/>
      <c r="T1212" s="2"/>
      <c r="U1212" s="2"/>
      <c r="V1212" s="2"/>
      <c r="W1212" s="2"/>
      <c r="X1212" s="2"/>
      <c r="Y1212" s="2"/>
      <c r="Z1212" s="2"/>
      <c r="AA1212" s="2"/>
      <c r="AB1212" s="2"/>
      <c r="AC1212" s="2"/>
      <c r="AD1212" s="2"/>
    </row>
    <row r="1213" spans="1:30" ht="15" customHeight="1">
      <c r="A1213" s="85"/>
      <c r="B1213" s="87"/>
      <c r="C1213" s="63" t="s">
        <v>127</v>
      </c>
      <c r="D1213" s="354" t="str">
        <f t="shared" si="617"/>
        <v/>
      </c>
      <c r="E1213" s="355"/>
      <c r="F1213" s="355"/>
      <c r="G1213" s="355"/>
      <c r="H1213" s="355"/>
      <c r="I1213" s="355"/>
      <c r="J1213" s="355"/>
      <c r="K1213" s="355"/>
      <c r="L1213" s="356"/>
      <c r="M1213" s="2"/>
      <c r="N1213" s="2"/>
      <c r="O1213" s="2"/>
      <c r="P1213" s="2"/>
      <c r="Q1213" s="2"/>
      <c r="R1213" s="2"/>
      <c r="S1213" s="2"/>
      <c r="T1213" s="2"/>
      <c r="U1213" s="2"/>
      <c r="V1213" s="2"/>
      <c r="W1213" s="2"/>
      <c r="X1213" s="2"/>
      <c r="Y1213" s="2"/>
      <c r="Z1213" s="2"/>
      <c r="AA1213" s="2"/>
      <c r="AB1213" s="2"/>
      <c r="AC1213" s="2"/>
      <c r="AD1213" s="2"/>
    </row>
    <row r="1214" spans="1:30" ht="15" customHeight="1">
      <c r="A1214" s="85"/>
      <c r="B1214" s="87"/>
      <c r="C1214" s="63" t="s">
        <v>128</v>
      </c>
      <c r="D1214" s="354" t="str">
        <f t="shared" si="617"/>
        <v/>
      </c>
      <c r="E1214" s="355"/>
      <c r="F1214" s="355"/>
      <c r="G1214" s="355"/>
      <c r="H1214" s="355"/>
      <c r="I1214" s="355"/>
      <c r="J1214" s="355"/>
      <c r="K1214" s="355"/>
      <c r="L1214" s="356"/>
      <c r="M1214" s="2"/>
      <c r="N1214" s="2"/>
      <c r="O1214" s="2"/>
      <c r="P1214" s="2"/>
      <c r="Q1214" s="2"/>
      <c r="R1214" s="2"/>
      <c r="S1214" s="2"/>
      <c r="T1214" s="2"/>
      <c r="U1214" s="2"/>
      <c r="V1214" s="2"/>
      <c r="W1214" s="2"/>
      <c r="X1214" s="2"/>
      <c r="Y1214" s="2"/>
      <c r="Z1214" s="2"/>
      <c r="AA1214" s="2"/>
      <c r="AB1214" s="2"/>
      <c r="AC1214" s="2"/>
      <c r="AD1214" s="2"/>
    </row>
    <row r="1215" spans="1:30" ht="15" customHeight="1">
      <c r="A1215" s="85"/>
      <c r="B1215" s="87"/>
      <c r="C1215" s="63" t="s">
        <v>129</v>
      </c>
      <c r="D1215" s="354" t="str">
        <f t="shared" si="617"/>
        <v/>
      </c>
      <c r="E1215" s="355"/>
      <c r="F1215" s="355"/>
      <c r="G1215" s="355"/>
      <c r="H1215" s="355"/>
      <c r="I1215" s="355"/>
      <c r="J1215" s="355"/>
      <c r="K1215" s="355"/>
      <c r="L1215" s="356"/>
      <c r="M1215" s="2"/>
      <c r="N1215" s="2"/>
      <c r="O1215" s="2"/>
      <c r="P1215" s="2"/>
      <c r="Q1215" s="2"/>
      <c r="R1215" s="2"/>
      <c r="S1215" s="2"/>
      <c r="T1215" s="2"/>
      <c r="U1215" s="2"/>
      <c r="V1215" s="2"/>
      <c r="W1215" s="2"/>
      <c r="X1215" s="2"/>
      <c r="Y1215" s="2"/>
      <c r="Z1215" s="2"/>
      <c r="AA1215" s="2"/>
      <c r="AB1215" s="2"/>
      <c r="AC1215" s="2"/>
      <c r="AD1215" s="2"/>
    </row>
    <row r="1216" spans="1:30" ht="15" customHeight="1">
      <c r="A1216" s="85"/>
      <c r="B1216" s="87"/>
      <c r="C1216" s="63" t="s">
        <v>130</v>
      </c>
      <c r="D1216" s="354" t="str">
        <f t="shared" si="617"/>
        <v/>
      </c>
      <c r="E1216" s="355"/>
      <c r="F1216" s="355"/>
      <c r="G1216" s="355"/>
      <c r="H1216" s="355"/>
      <c r="I1216" s="355"/>
      <c r="J1216" s="355"/>
      <c r="K1216" s="355"/>
      <c r="L1216" s="356"/>
      <c r="M1216" s="2"/>
      <c r="N1216" s="2"/>
      <c r="O1216" s="2"/>
      <c r="P1216" s="2"/>
      <c r="Q1216" s="2"/>
      <c r="R1216" s="2"/>
      <c r="S1216" s="2"/>
      <c r="T1216" s="2"/>
      <c r="U1216" s="2"/>
      <c r="V1216" s="2"/>
      <c r="W1216" s="2"/>
      <c r="X1216" s="2"/>
      <c r="Y1216" s="2"/>
      <c r="Z1216" s="2"/>
      <c r="AA1216" s="2"/>
      <c r="AB1216" s="2"/>
      <c r="AC1216" s="2"/>
      <c r="AD1216" s="2"/>
    </row>
    <row r="1217" spans="1:30" ht="15" customHeight="1">
      <c r="A1217" s="85"/>
      <c r="B1217" s="87"/>
      <c r="C1217" s="63" t="s">
        <v>131</v>
      </c>
      <c r="D1217" s="354" t="str">
        <f t="shared" si="617"/>
        <v/>
      </c>
      <c r="E1217" s="355"/>
      <c r="F1217" s="355"/>
      <c r="G1217" s="355"/>
      <c r="H1217" s="355"/>
      <c r="I1217" s="355"/>
      <c r="J1217" s="355"/>
      <c r="K1217" s="355"/>
      <c r="L1217" s="356"/>
      <c r="M1217" s="2"/>
      <c r="N1217" s="2"/>
      <c r="O1217" s="2"/>
      <c r="P1217" s="2"/>
      <c r="Q1217" s="2"/>
      <c r="R1217" s="2"/>
      <c r="S1217" s="2"/>
      <c r="T1217" s="2"/>
      <c r="U1217" s="2"/>
      <c r="V1217" s="2"/>
      <c r="W1217" s="2"/>
      <c r="X1217" s="2"/>
      <c r="Y1217" s="2"/>
      <c r="Z1217" s="2"/>
      <c r="AA1217" s="2"/>
      <c r="AB1217" s="2"/>
      <c r="AC1217" s="2"/>
      <c r="AD1217" s="2"/>
    </row>
    <row r="1218" spans="1:30" ht="15" customHeight="1">
      <c r="A1218" s="85"/>
      <c r="B1218" s="87"/>
      <c r="C1218" s="63" t="s">
        <v>132</v>
      </c>
      <c r="D1218" s="354" t="str">
        <f t="shared" si="617"/>
        <v/>
      </c>
      <c r="E1218" s="355"/>
      <c r="F1218" s="355"/>
      <c r="G1218" s="355"/>
      <c r="H1218" s="355"/>
      <c r="I1218" s="355"/>
      <c r="J1218" s="355"/>
      <c r="K1218" s="355"/>
      <c r="L1218" s="356"/>
      <c r="M1218" s="2"/>
      <c r="N1218" s="2"/>
      <c r="O1218" s="2"/>
      <c r="P1218" s="2"/>
      <c r="Q1218" s="2"/>
      <c r="R1218" s="2"/>
      <c r="S1218" s="2"/>
      <c r="T1218" s="2"/>
      <c r="U1218" s="2"/>
      <c r="V1218" s="2"/>
      <c r="W1218" s="2"/>
      <c r="X1218" s="2"/>
      <c r="Y1218" s="2"/>
      <c r="Z1218" s="2"/>
      <c r="AA1218" s="2"/>
      <c r="AB1218" s="2"/>
      <c r="AC1218" s="2"/>
      <c r="AD1218" s="2"/>
    </row>
    <row r="1219" spans="1:30" ht="15" customHeight="1">
      <c r="A1219" s="85"/>
      <c r="B1219" s="87"/>
      <c r="C1219" s="63" t="s">
        <v>133</v>
      </c>
      <c r="D1219" s="354" t="str">
        <f t="shared" si="617"/>
        <v/>
      </c>
      <c r="E1219" s="355"/>
      <c r="F1219" s="355"/>
      <c r="G1219" s="355"/>
      <c r="H1219" s="355"/>
      <c r="I1219" s="355"/>
      <c r="J1219" s="355"/>
      <c r="K1219" s="355"/>
      <c r="L1219" s="356"/>
      <c r="M1219" s="2"/>
      <c r="N1219" s="2"/>
      <c r="O1219" s="2"/>
      <c r="P1219" s="2"/>
      <c r="Q1219" s="2"/>
      <c r="R1219" s="2"/>
      <c r="S1219" s="2"/>
      <c r="T1219" s="2"/>
      <c r="U1219" s="2"/>
      <c r="V1219" s="2"/>
      <c r="W1219" s="2"/>
      <c r="X1219" s="2"/>
      <c r="Y1219" s="2"/>
      <c r="Z1219" s="2"/>
      <c r="AA1219" s="2"/>
      <c r="AB1219" s="2"/>
      <c r="AC1219" s="2"/>
      <c r="AD1219" s="2"/>
    </row>
    <row r="1220" spans="1:30" ht="15" customHeight="1">
      <c r="A1220" s="85"/>
      <c r="B1220" s="87"/>
      <c r="C1220" s="63" t="s">
        <v>134</v>
      </c>
      <c r="D1220" s="354" t="str">
        <f t="shared" si="617"/>
        <v/>
      </c>
      <c r="E1220" s="355"/>
      <c r="F1220" s="355"/>
      <c r="G1220" s="355"/>
      <c r="H1220" s="355"/>
      <c r="I1220" s="355"/>
      <c r="J1220" s="355"/>
      <c r="K1220" s="355"/>
      <c r="L1220" s="356"/>
      <c r="M1220" s="2"/>
      <c r="N1220" s="2"/>
      <c r="O1220" s="2"/>
      <c r="P1220" s="2"/>
      <c r="Q1220" s="2"/>
      <c r="R1220" s="2"/>
      <c r="S1220" s="2"/>
      <c r="T1220" s="2"/>
      <c r="U1220" s="2"/>
      <c r="V1220" s="2"/>
      <c r="W1220" s="2"/>
      <c r="X1220" s="2"/>
      <c r="Y1220" s="2"/>
      <c r="Z1220" s="2"/>
      <c r="AA1220" s="2"/>
      <c r="AB1220" s="2"/>
      <c r="AC1220" s="2"/>
      <c r="AD1220" s="2"/>
    </row>
    <row r="1221" spans="1:30" ht="15" customHeight="1">
      <c r="A1221" s="85"/>
      <c r="B1221" s="87"/>
      <c r="C1221" s="63" t="s">
        <v>135</v>
      </c>
      <c r="D1221" s="354" t="str">
        <f t="shared" ref="D1221:D1275" si="618">IF(D114="","",D114)</f>
        <v/>
      </c>
      <c r="E1221" s="355"/>
      <c r="F1221" s="355"/>
      <c r="G1221" s="355"/>
      <c r="H1221" s="355"/>
      <c r="I1221" s="355"/>
      <c r="J1221" s="355"/>
      <c r="K1221" s="355"/>
      <c r="L1221" s="356"/>
      <c r="M1221" s="2"/>
      <c r="N1221" s="2"/>
      <c r="O1221" s="2"/>
      <c r="P1221" s="2"/>
      <c r="Q1221" s="2"/>
      <c r="R1221" s="2"/>
      <c r="S1221" s="2"/>
      <c r="T1221" s="2"/>
      <c r="U1221" s="2"/>
      <c r="V1221" s="2"/>
      <c r="W1221" s="2"/>
      <c r="X1221" s="2"/>
      <c r="Y1221" s="2"/>
      <c r="Z1221" s="2"/>
      <c r="AA1221" s="2"/>
      <c r="AB1221" s="2"/>
      <c r="AC1221" s="2"/>
      <c r="AD1221" s="2"/>
    </row>
    <row r="1222" spans="1:30" ht="15" customHeight="1">
      <c r="A1222" s="85"/>
      <c r="B1222" s="87"/>
      <c r="C1222" s="63" t="s">
        <v>136</v>
      </c>
      <c r="D1222" s="354" t="str">
        <f t="shared" si="618"/>
        <v/>
      </c>
      <c r="E1222" s="355"/>
      <c r="F1222" s="355"/>
      <c r="G1222" s="355"/>
      <c r="H1222" s="355"/>
      <c r="I1222" s="355"/>
      <c r="J1222" s="355"/>
      <c r="K1222" s="355"/>
      <c r="L1222" s="356"/>
      <c r="M1222" s="2"/>
      <c r="N1222" s="2"/>
      <c r="O1222" s="2"/>
      <c r="P1222" s="2"/>
      <c r="Q1222" s="2"/>
      <c r="R1222" s="2"/>
      <c r="S1222" s="2"/>
      <c r="T1222" s="2"/>
      <c r="U1222" s="2"/>
      <c r="V1222" s="2"/>
      <c r="W1222" s="2"/>
      <c r="X1222" s="2"/>
      <c r="Y1222" s="2"/>
      <c r="Z1222" s="2"/>
      <c r="AA1222" s="2"/>
      <c r="AB1222" s="2"/>
      <c r="AC1222" s="2"/>
      <c r="AD1222" s="2"/>
    </row>
    <row r="1223" spans="1:30" ht="15" customHeight="1">
      <c r="A1223" s="85"/>
      <c r="B1223" s="87"/>
      <c r="C1223" s="63" t="s">
        <v>137</v>
      </c>
      <c r="D1223" s="354" t="str">
        <f t="shared" si="618"/>
        <v/>
      </c>
      <c r="E1223" s="355"/>
      <c r="F1223" s="355"/>
      <c r="G1223" s="355"/>
      <c r="H1223" s="355"/>
      <c r="I1223" s="355"/>
      <c r="J1223" s="355"/>
      <c r="K1223" s="355"/>
      <c r="L1223" s="356"/>
      <c r="M1223" s="2"/>
      <c r="N1223" s="2"/>
      <c r="O1223" s="2"/>
      <c r="P1223" s="2"/>
      <c r="Q1223" s="2"/>
      <c r="R1223" s="2"/>
      <c r="S1223" s="2"/>
      <c r="T1223" s="2"/>
      <c r="U1223" s="2"/>
      <c r="V1223" s="2"/>
      <c r="W1223" s="2"/>
      <c r="X1223" s="2"/>
      <c r="Y1223" s="2"/>
      <c r="Z1223" s="2"/>
      <c r="AA1223" s="2"/>
      <c r="AB1223" s="2"/>
      <c r="AC1223" s="2"/>
      <c r="AD1223" s="2"/>
    </row>
    <row r="1224" spans="1:30" ht="15" customHeight="1">
      <c r="A1224" s="85"/>
      <c r="B1224" s="87"/>
      <c r="C1224" s="63" t="s">
        <v>138</v>
      </c>
      <c r="D1224" s="354" t="str">
        <f t="shared" si="618"/>
        <v/>
      </c>
      <c r="E1224" s="355"/>
      <c r="F1224" s="355"/>
      <c r="G1224" s="355"/>
      <c r="H1224" s="355"/>
      <c r="I1224" s="355"/>
      <c r="J1224" s="355"/>
      <c r="K1224" s="355"/>
      <c r="L1224" s="356"/>
      <c r="M1224" s="2"/>
      <c r="N1224" s="2"/>
      <c r="O1224" s="2"/>
      <c r="P1224" s="2"/>
      <c r="Q1224" s="2"/>
      <c r="R1224" s="2"/>
      <c r="S1224" s="2"/>
      <c r="T1224" s="2"/>
      <c r="U1224" s="2"/>
      <c r="V1224" s="2"/>
      <c r="W1224" s="2"/>
      <c r="X1224" s="2"/>
      <c r="Y1224" s="2"/>
      <c r="Z1224" s="2"/>
      <c r="AA1224" s="2"/>
      <c r="AB1224" s="2"/>
      <c r="AC1224" s="2"/>
      <c r="AD1224" s="2"/>
    </row>
    <row r="1225" spans="1:30" ht="15" customHeight="1">
      <c r="A1225" s="85"/>
      <c r="B1225" s="87"/>
      <c r="C1225" s="63" t="s">
        <v>139</v>
      </c>
      <c r="D1225" s="354" t="str">
        <f t="shared" si="618"/>
        <v/>
      </c>
      <c r="E1225" s="355"/>
      <c r="F1225" s="355"/>
      <c r="G1225" s="355"/>
      <c r="H1225" s="355"/>
      <c r="I1225" s="355"/>
      <c r="J1225" s="355"/>
      <c r="K1225" s="355"/>
      <c r="L1225" s="356"/>
      <c r="M1225" s="2"/>
      <c r="N1225" s="2"/>
      <c r="O1225" s="2"/>
      <c r="P1225" s="2"/>
      <c r="Q1225" s="2"/>
      <c r="R1225" s="2"/>
      <c r="S1225" s="2"/>
      <c r="T1225" s="2"/>
      <c r="U1225" s="2"/>
      <c r="V1225" s="2"/>
      <c r="W1225" s="2"/>
      <c r="X1225" s="2"/>
      <c r="Y1225" s="2"/>
      <c r="Z1225" s="2"/>
      <c r="AA1225" s="2"/>
      <c r="AB1225" s="2"/>
      <c r="AC1225" s="2"/>
      <c r="AD1225" s="2"/>
    </row>
    <row r="1226" spans="1:30" ht="15" customHeight="1">
      <c r="A1226" s="85"/>
      <c r="B1226" s="87"/>
      <c r="C1226" s="63" t="s">
        <v>140</v>
      </c>
      <c r="D1226" s="354" t="str">
        <f t="shared" si="618"/>
        <v/>
      </c>
      <c r="E1226" s="355"/>
      <c r="F1226" s="355"/>
      <c r="G1226" s="355"/>
      <c r="H1226" s="355"/>
      <c r="I1226" s="355"/>
      <c r="J1226" s="355"/>
      <c r="K1226" s="355"/>
      <c r="L1226" s="356"/>
      <c r="M1226" s="2"/>
      <c r="N1226" s="2"/>
      <c r="O1226" s="2"/>
      <c r="P1226" s="2"/>
      <c r="Q1226" s="2"/>
      <c r="R1226" s="2"/>
      <c r="S1226" s="2"/>
      <c r="T1226" s="2"/>
      <c r="U1226" s="2"/>
      <c r="V1226" s="2"/>
      <c r="W1226" s="2"/>
      <c r="X1226" s="2"/>
      <c r="Y1226" s="2"/>
      <c r="Z1226" s="2"/>
      <c r="AA1226" s="2"/>
      <c r="AB1226" s="2"/>
      <c r="AC1226" s="2"/>
      <c r="AD1226" s="2"/>
    </row>
    <row r="1227" spans="1:30" ht="15" customHeight="1">
      <c r="A1227" s="85"/>
      <c r="B1227" s="87"/>
      <c r="C1227" s="63" t="s">
        <v>141</v>
      </c>
      <c r="D1227" s="354" t="str">
        <f t="shared" si="618"/>
        <v/>
      </c>
      <c r="E1227" s="355"/>
      <c r="F1227" s="355"/>
      <c r="G1227" s="355"/>
      <c r="H1227" s="355"/>
      <c r="I1227" s="355"/>
      <c r="J1227" s="355"/>
      <c r="K1227" s="355"/>
      <c r="L1227" s="356"/>
      <c r="M1227" s="2"/>
      <c r="N1227" s="2"/>
      <c r="O1227" s="2"/>
      <c r="P1227" s="2"/>
      <c r="Q1227" s="2"/>
      <c r="R1227" s="2"/>
      <c r="S1227" s="2"/>
      <c r="T1227" s="2"/>
      <c r="U1227" s="2"/>
      <c r="V1227" s="2"/>
      <c r="W1227" s="2"/>
      <c r="X1227" s="2"/>
      <c r="Y1227" s="2"/>
      <c r="Z1227" s="2"/>
      <c r="AA1227" s="2"/>
      <c r="AB1227" s="2"/>
      <c r="AC1227" s="2"/>
      <c r="AD1227" s="2"/>
    </row>
    <row r="1228" spans="1:30" ht="15" customHeight="1">
      <c r="A1228" s="85"/>
      <c r="B1228" s="87"/>
      <c r="C1228" s="63" t="s">
        <v>142</v>
      </c>
      <c r="D1228" s="354" t="str">
        <f t="shared" si="618"/>
        <v/>
      </c>
      <c r="E1228" s="355"/>
      <c r="F1228" s="355"/>
      <c r="G1228" s="355"/>
      <c r="H1228" s="355"/>
      <c r="I1228" s="355"/>
      <c r="J1228" s="355"/>
      <c r="K1228" s="355"/>
      <c r="L1228" s="356"/>
      <c r="M1228" s="2"/>
      <c r="N1228" s="2"/>
      <c r="O1228" s="2"/>
      <c r="P1228" s="2"/>
      <c r="Q1228" s="2"/>
      <c r="R1228" s="2"/>
      <c r="S1228" s="2"/>
      <c r="T1228" s="2"/>
      <c r="U1228" s="2"/>
      <c r="V1228" s="2"/>
      <c r="W1228" s="2"/>
      <c r="X1228" s="2"/>
      <c r="Y1228" s="2"/>
      <c r="Z1228" s="2"/>
      <c r="AA1228" s="2"/>
      <c r="AB1228" s="2"/>
      <c r="AC1228" s="2"/>
      <c r="AD1228" s="2"/>
    </row>
    <row r="1229" spans="1:30" ht="15" customHeight="1">
      <c r="A1229" s="85"/>
      <c r="B1229" s="87"/>
      <c r="C1229" s="63" t="s">
        <v>143</v>
      </c>
      <c r="D1229" s="354" t="str">
        <f t="shared" si="618"/>
        <v/>
      </c>
      <c r="E1229" s="355"/>
      <c r="F1229" s="355"/>
      <c r="G1229" s="355"/>
      <c r="H1229" s="355"/>
      <c r="I1229" s="355"/>
      <c r="J1229" s="355"/>
      <c r="K1229" s="355"/>
      <c r="L1229" s="356"/>
      <c r="M1229" s="2"/>
      <c r="N1229" s="2"/>
      <c r="O1229" s="2"/>
      <c r="P1229" s="2"/>
      <c r="Q1229" s="2"/>
      <c r="R1229" s="2"/>
      <c r="S1229" s="2"/>
      <c r="T1229" s="2"/>
      <c r="U1229" s="2"/>
      <c r="V1229" s="2"/>
      <c r="W1229" s="2"/>
      <c r="X1229" s="2"/>
      <c r="Y1229" s="2"/>
      <c r="Z1229" s="2"/>
      <c r="AA1229" s="2"/>
      <c r="AB1229" s="2"/>
      <c r="AC1229" s="2"/>
      <c r="AD1229" s="2"/>
    </row>
    <row r="1230" spans="1:30" ht="15" customHeight="1">
      <c r="A1230" s="85"/>
      <c r="B1230" s="87"/>
      <c r="C1230" s="63" t="s">
        <v>144</v>
      </c>
      <c r="D1230" s="354" t="str">
        <f t="shared" si="618"/>
        <v/>
      </c>
      <c r="E1230" s="355"/>
      <c r="F1230" s="355"/>
      <c r="G1230" s="355"/>
      <c r="H1230" s="355"/>
      <c r="I1230" s="355"/>
      <c r="J1230" s="355"/>
      <c r="K1230" s="355"/>
      <c r="L1230" s="356"/>
      <c r="M1230" s="2"/>
      <c r="N1230" s="2"/>
      <c r="O1230" s="2"/>
      <c r="P1230" s="2"/>
      <c r="Q1230" s="2"/>
      <c r="R1230" s="2"/>
      <c r="S1230" s="2"/>
      <c r="T1230" s="2"/>
      <c r="U1230" s="2"/>
      <c r="V1230" s="2"/>
      <c r="W1230" s="2"/>
      <c r="X1230" s="2"/>
      <c r="Y1230" s="2"/>
      <c r="Z1230" s="2"/>
      <c r="AA1230" s="2"/>
      <c r="AB1230" s="2"/>
      <c r="AC1230" s="2"/>
      <c r="AD1230" s="2"/>
    </row>
    <row r="1231" spans="1:30" ht="15" customHeight="1">
      <c r="A1231" s="85"/>
      <c r="B1231" s="87"/>
      <c r="C1231" s="63" t="s">
        <v>145</v>
      </c>
      <c r="D1231" s="354" t="str">
        <f t="shared" si="618"/>
        <v/>
      </c>
      <c r="E1231" s="355"/>
      <c r="F1231" s="355"/>
      <c r="G1231" s="355"/>
      <c r="H1231" s="355"/>
      <c r="I1231" s="355"/>
      <c r="J1231" s="355"/>
      <c r="K1231" s="355"/>
      <c r="L1231" s="356"/>
      <c r="M1231" s="2"/>
      <c r="N1231" s="2"/>
      <c r="O1231" s="2"/>
      <c r="P1231" s="2"/>
      <c r="Q1231" s="2"/>
      <c r="R1231" s="2"/>
      <c r="S1231" s="2"/>
      <c r="T1231" s="2"/>
      <c r="U1231" s="2"/>
      <c r="V1231" s="2"/>
      <c r="W1231" s="2"/>
      <c r="X1231" s="2"/>
      <c r="Y1231" s="2"/>
      <c r="Z1231" s="2"/>
      <c r="AA1231" s="2"/>
      <c r="AB1231" s="2"/>
      <c r="AC1231" s="2"/>
      <c r="AD1231" s="2"/>
    </row>
    <row r="1232" spans="1:30" ht="15" customHeight="1">
      <c r="A1232" s="85"/>
      <c r="B1232" s="87"/>
      <c r="C1232" s="63" t="s">
        <v>146</v>
      </c>
      <c r="D1232" s="354" t="str">
        <f t="shared" si="618"/>
        <v/>
      </c>
      <c r="E1232" s="355"/>
      <c r="F1232" s="355"/>
      <c r="G1232" s="355"/>
      <c r="H1232" s="355"/>
      <c r="I1232" s="355"/>
      <c r="J1232" s="355"/>
      <c r="K1232" s="355"/>
      <c r="L1232" s="356"/>
      <c r="M1232" s="2"/>
      <c r="N1232" s="2"/>
      <c r="O1232" s="2"/>
      <c r="P1232" s="2"/>
      <c r="Q1232" s="2"/>
      <c r="R1232" s="2"/>
      <c r="S1232" s="2"/>
      <c r="T1232" s="2"/>
      <c r="U1232" s="2"/>
      <c r="V1232" s="2"/>
      <c r="W1232" s="2"/>
      <c r="X1232" s="2"/>
      <c r="Y1232" s="2"/>
      <c r="Z1232" s="2"/>
      <c r="AA1232" s="2"/>
      <c r="AB1232" s="2"/>
      <c r="AC1232" s="2"/>
      <c r="AD1232" s="2"/>
    </row>
    <row r="1233" spans="1:30" ht="15" customHeight="1">
      <c r="A1233" s="85"/>
      <c r="B1233" s="87"/>
      <c r="C1233" s="63" t="s">
        <v>147</v>
      </c>
      <c r="D1233" s="354" t="str">
        <f t="shared" si="618"/>
        <v/>
      </c>
      <c r="E1233" s="355"/>
      <c r="F1233" s="355"/>
      <c r="G1233" s="355"/>
      <c r="H1233" s="355"/>
      <c r="I1233" s="355"/>
      <c r="J1233" s="355"/>
      <c r="K1233" s="355"/>
      <c r="L1233" s="356"/>
      <c r="M1233" s="2"/>
      <c r="N1233" s="2"/>
      <c r="O1233" s="2"/>
      <c r="P1233" s="2"/>
      <c r="Q1233" s="2"/>
      <c r="R1233" s="2"/>
      <c r="S1233" s="2"/>
      <c r="T1233" s="2"/>
      <c r="U1233" s="2"/>
      <c r="V1233" s="2"/>
      <c r="W1233" s="2"/>
      <c r="X1233" s="2"/>
      <c r="Y1233" s="2"/>
      <c r="Z1233" s="2"/>
      <c r="AA1233" s="2"/>
      <c r="AB1233" s="2"/>
      <c r="AC1233" s="2"/>
      <c r="AD1233" s="2"/>
    </row>
    <row r="1234" spans="1:30" ht="15" customHeight="1">
      <c r="A1234" s="85"/>
      <c r="B1234" s="87"/>
      <c r="C1234" s="63" t="s">
        <v>148</v>
      </c>
      <c r="D1234" s="354" t="str">
        <f t="shared" si="618"/>
        <v/>
      </c>
      <c r="E1234" s="355"/>
      <c r="F1234" s="355"/>
      <c r="G1234" s="355"/>
      <c r="H1234" s="355"/>
      <c r="I1234" s="355"/>
      <c r="J1234" s="355"/>
      <c r="K1234" s="355"/>
      <c r="L1234" s="356"/>
      <c r="M1234" s="2"/>
      <c r="N1234" s="2"/>
      <c r="O1234" s="2"/>
      <c r="P1234" s="2"/>
      <c r="Q1234" s="2"/>
      <c r="R1234" s="2"/>
      <c r="S1234" s="2"/>
      <c r="T1234" s="2"/>
      <c r="U1234" s="2"/>
      <c r="V1234" s="2"/>
      <c r="W1234" s="2"/>
      <c r="X1234" s="2"/>
      <c r="Y1234" s="2"/>
      <c r="Z1234" s="2"/>
      <c r="AA1234" s="2"/>
      <c r="AB1234" s="2"/>
      <c r="AC1234" s="2"/>
      <c r="AD1234" s="2"/>
    </row>
    <row r="1235" spans="1:30" ht="15" customHeight="1">
      <c r="A1235" s="85"/>
      <c r="B1235" s="87"/>
      <c r="C1235" s="63" t="s">
        <v>149</v>
      </c>
      <c r="D1235" s="354" t="str">
        <f t="shared" si="618"/>
        <v/>
      </c>
      <c r="E1235" s="355"/>
      <c r="F1235" s="355"/>
      <c r="G1235" s="355"/>
      <c r="H1235" s="355"/>
      <c r="I1235" s="355"/>
      <c r="J1235" s="355"/>
      <c r="K1235" s="355"/>
      <c r="L1235" s="356"/>
      <c r="M1235" s="2"/>
      <c r="N1235" s="2"/>
      <c r="O1235" s="2"/>
      <c r="P1235" s="2"/>
      <c r="Q1235" s="2"/>
      <c r="R1235" s="2"/>
      <c r="S1235" s="2"/>
      <c r="T1235" s="2"/>
      <c r="U1235" s="2"/>
      <c r="V1235" s="2"/>
      <c r="W1235" s="2"/>
      <c r="X1235" s="2"/>
      <c r="Y1235" s="2"/>
      <c r="Z1235" s="2"/>
      <c r="AA1235" s="2"/>
      <c r="AB1235" s="2"/>
      <c r="AC1235" s="2"/>
      <c r="AD1235" s="2"/>
    </row>
    <row r="1236" spans="1:30" ht="15" customHeight="1">
      <c r="A1236" s="85"/>
      <c r="B1236" s="87"/>
      <c r="C1236" s="63" t="s">
        <v>150</v>
      </c>
      <c r="D1236" s="354" t="str">
        <f t="shared" si="618"/>
        <v/>
      </c>
      <c r="E1236" s="355"/>
      <c r="F1236" s="355"/>
      <c r="G1236" s="355"/>
      <c r="H1236" s="355"/>
      <c r="I1236" s="355"/>
      <c r="J1236" s="355"/>
      <c r="K1236" s="355"/>
      <c r="L1236" s="356"/>
      <c r="M1236" s="2"/>
      <c r="N1236" s="2"/>
      <c r="O1236" s="2"/>
      <c r="P1236" s="2"/>
      <c r="Q1236" s="2"/>
      <c r="R1236" s="2"/>
      <c r="S1236" s="2"/>
      <c r="T1236" s="2"/>
      <c r="U1236" s="2"/>
      <c r="V1236" s="2"/>
      <c r="W1236" s="2"/>
      <c r="X1236" s="2"/>
      <c r="Y1236" s="2"/>
      <c r="Z1236" s="2"/>
      <c r="AA1236" s="2"/>
      <c r="AB1236" s="2"/>
      <c r="AC1236" s="2"/>
      <c r="AD1236" s="2"/>
    </row>
    <row r="1237" spans="1:30" ht="15" customHeight="1">
      <c r="A1237" s="85"/>
      <c r="B1237" s="87"/>
      <c r="C1237" s="63" t="s">
        <v>151</v>
      </c>
      <c r="D1237" s="354" t="str">
        <f t="shared" si="618"/>
        <v/>
      </c>
      <c r="E1237" s="355"/>
      <c r="F1237" s="355"/>
      <c r="G1237" s="355"/>
      <c r="H1237" s="355"/>
      <c r="I1237" s="355"/>
      <c r="J1237" s="355"/>
      <c r="K1237" s="355"/>
      <c r="L1237" s="356"/>
      <c r="M1237" s="2"/>
      <c r="N1237" s="2"/>
      <c r="O1237" s="2"/>
      <c r="P1237" s="2"/>
      <c r="Q1237" s="2"/>
      <c r="R1237" s="2"/>
      <c r="S1237" s="2"/>
      <c r="T1237" s="2"/>
      <c r="U1237" s="2"/>
      <c r="V1237" s="2"/>
      <c r="W1237" s="2"/>
      <c r="X1237" s="2"/>
      <c r="Y1237" s="2"/>
      <c r="Z1237" s="2"/>
      <c r="AA1237" s="2"/>
      <c r="AB1237" s="2"/>
      <c r="AC1237" s="2"/>
      <c r="AD1237" s="2"/>
    </row>
    <row r="1238" spans="1:30" ht="15" customHeight="1">
      <c r="A1238" s="85"/>
      <c r="B1238" s="87"/>
      <c r="C1238" s="63" t="s">
        <v>152</v>
      </c>
      <c r="D1238" s="354" t="str">
        <f t="shared" si="618"/>
        <v/>
      </c>
      <c r="E1238" s="355"/>
      <c r="F1238" s="355"/>
      <c r="G1238" s="355"/>
      <c r="H1238" s="355"/>
      <c r="I1238" s="355"/>
      <c r="J1238" s="355"/>
      <c r="K1238" s="355"/>
      <c r="L1238" s="356"/>
      <c r="M1238" s="2"/>
      <c r="N1238" s="2"/>
      <c r="O1238" s="2"/>
      <c r="P1238" s="2"/>
      <c r="Q1238" s="2"/>
      <c r="R1238" s="2"/>
      <c r="S1238" s="2"/>
      <c r="T1238" s="2"/>
      <c r="U1238" s="2"/>
      <c r="V1238" s="2"/>
      <c r="W1238" s="2"/>
      <c r="X1238" s="2"/>
      <c r="Y1238" s="2"/>
      <c r="Z1238" s="2"/>
      <c r="AA1238" s="2"/>
      <c r="AB1238" s="2"/>
      <c r="AC1238" s="2"/>
      <c r="AD1238" s="2"/>
    </row>
    <row r="1239" spans="1:30" ht="15" customHeight="1">
      <c r="A1239" s="85"/>
      <c r="B1239" s="87"/>
      <c r="C1239" s="63" t="s">
        <v>153</v>
      </c>
      <c r="D1239" s="354" t="str">
        <f t="shared" si="618"/>
        <v/>
      </c>
      <c r="E1239" s="355"/>
      <c r="F1239" s="355"/>
      <c r="G1239" s="355"/>
      <c r="H1239" s="355"/>
      <c r="I1239" s="355"/>
      <c r="J1239" s="355"/>
      <c r="K1239" s="355"/>
      <c r="L1239" s="356"/>
      <c r="M1239" s="2"/>
      <c r="N1239" s="2"/>
      <c r="O1239" s="2"/>
      <c r="P1239" s="2"/>
      <c r="Q1239" s="2"/>
      <c r="R1239" s="2"/>
      <c r="S1239" s="2"/>
      <c r="T1239" s="2"/>
      <c r="U1239" s="2"/>
      <c r="V1239" s="2"/>
      <c r="W1239" s="2"/>
      <c r="X1239" s="2"/>
      <c r="Y1239" s="2"/>
      <c r="Z1239" s="2"/>
      <c r="AA1239" s="2"/>
      <c r="AB1239" s="2"/>
      <c r="AC1239" s="2"/>
      <c r="AD1239" s="2"/>
    </row>
    <row r="1240" spans="1:30" ht="15" customHeight="1">
      <c r="A1240" s="85"/>
      <c r="B1240" s="87"/>
      <c r="C1240" s="63" t="s">
        <v>154</v>
      </c>
      <c r="D1240" s="354" t="str">
        <f t="shared" si="618"/>
        <v/>
      </c>
      <c r="E1240" s="355"/>
      <c r="F1240" s="355"/>
      <c r="G1240" s="355"/>
      <c r="H1240" s="355"/>
      <c r="I1240" s="355"/>
      <c r="J1240" s="355"/>
      <c r="K1240" s="355"/>
      <c r="L1240" s="356"/>
      <c r="M1240" s="2"/>
      <c r="N1240" s="2"/>
      <c r="O1240" s="2"/>
      <c r="P1240" s="2"/>
      <c r="Q1240" s="2"/>
      <c r="R1240" s="2"/>
      <c r="S1240" s="2"/>
      <c r="T1240" s="2"/>
      <c r="U1240" s="2"/>
      <c r="V1240" s="2"/>
      <c r="W1240" s="2"/>
      <c r="X1240" s="2"/>
      <c r="Y1240" s="2"/>
      <c r="Z1240" s="2"/>
      <c r="AA1240" s="2"/>
      <c r="AB1240" s="2"/>
      <c r="AC1240" s="2"/>
      <c r="AD1240" s="2"/>
    </row>
    <row r="1241" spans="1:30" ht="15" customHeight="1">
      <c r="A1241" s="85"/>
      <c r="B1241" s="87"/>
      <c r="C1241" s="63" t="s">
        <v>155</v>
      </c>
      <c r="D1241" s="354" t="str">
        <f t="shared" si="618"/>
        <v/>
      </c>
      <c r="E1241" s="355"/>
      <c r="F1241" s="355"/>
      <c r="G1241" s="355"/>
      <c r="H1241" s="355"/>
      <c r="I1241" s="355"/>
      <c r="J1241" s="355"/>
      <c r="K1241" s="355"/>
      <c r="L1241" s="356"/>
      <c r="M1241" s="2"/>
      <c r="N1241" s="2"/>
      <c r="O1241" s="2"/>
      <c r="P1241" s="2"/>
      <c r="Q1241" s="2"/>
      <c r="R1241" s="2"/>
      <c r="S1241" s="2"/>
      <c r="T1241" s="2"/>
      <c r="U1241" s="2"/>
      <c r="V1241" s="2"/>
      <c r="W1241" s="2"/>
      <c r="X1241" s="2"/>
      <c r="Y1241" s="2"/>
      <c r="Z1241" s="2"/>
      <c r="AA1241" s="2"/>
      <c r="AB1241" s="2"/>
      <c r="AC1241" s="2"/>
      <c r="AD1241" s="2"/>
    </row>
    <row r="1242" spans="1:30" ht="15" customHeight="1">
      <c r="A1242" s="85"/>
      <c r="B1242" s="87"/>
      <c r="C1242" s="63" t="s">
        <v>156</v>
      </c>
      <c r="D1242" s="354" t="str">
        <f t="shared" si="618"/>
        <v/>
      </c>
      <c r="E1242" s="355"/>
      <c r="F1242" s="355"/>
      <c r="G1242" s="355"/>
      <c r="H1242" s="355"/>
      <c r="I1242" s="355"/>
      <c r="J1242" s="355"/>
      <c r="K1242" s="355"/>
      <c r="L1242" s="356"/>
      <c r="M1242" s="2"/>
      <c r="N1242" s="2"/>
      <c r="O1242" s="2"/>
      <c r="P1242" s="2"/>
      <c r="Q1242" s="2"/>
      <c r="R1242" s="2"/>
      <c r="S1242" s="2"/>
      <c r="T1242" s="2"/>
      <c r="U1242" s="2"/>
      <c r="V1242" s="2"/>
      <c r="W1242" s="2"/>
      <c r="X1242" s="2"/>
      <c r="Y1242" s="2"/>
      <c r="Z1242" s="2"/>
      <c r="AA1242" s="2"/>
      <c r="AB1242" s="2"/>
      <c r="AC1242" s="2"/>
      <c r="AD1242" s="2"/>
    </row>
    <row r="1243" spans="1:30" ht="15" customHeight="1">
      <c r="A1243" s="85"/>
      <c r="B1243" s="87"/>
      <c r="C1243" s="63" t="s">
        <v>157</v>
      </c>
      <c r="D1243" s="354" t="str">
        <f t="shared" si="618"/>
        <v/>
      </c>
      <c r="E1243" s="355"/>
      <c r="F1243" s="355"/>
      <c r="G1243" s="355"/>
      <c r="H1243" s="355"/>
      <c r="I1243" s="355"/>
      <c r="J1243" s="355"/>
      <c r="K1243" s="355"/>
      <c r="L1243" s="356"/>
      <c r="M1243" s="2"/>
      <c r="N1243" s="2"/>
      <c r="O1243" s="2"/>
      <c r="P1243" s="2"/>
      <c r="Q1243" s="2"/>
      <c r="R1243" s="2"/>
      <c r="S1243" s="2"/>
      <c r="T1243" s="2"/>
      <c r="U1243" s="2"/>
      <c r="V1243" s="2"/>
      <c r="W1243" s="2"/>
      <c r="X1243" s="2"/>
      <c r="Y1243" s="2"/>
      <c r="Z1243" s="2"/>
      <c r="AA1243" s="2"/>
      <c r="AB1243" s="2"/>
      <c r="AC1243" s="2"/>
      <c r="AD1243" s="2"/>
    </row>
    <row r="1244" spans="1:30" ht="15" customHeight="1">
      <c r="A1244" s="85"/>
      <c r="B1244" s="87"/>
      <c r="C1244" s="63" t="s">
        <v>158</v>
      </c>
      <c r="D1244" s="354" t="str">
        <f t="shared" si="618"/>
        <v/>
      </c>
      <c r="E1244" s="355"/>
      <c r="F1244" s="355"/>
      <c r="G1244" s="355"/>
      <c r="H1244" s="355"/>
      <c r="I1244" s="355"/>
      <c r="J1244" s="355"/>
      <c r="K1244" s="355"/>
      <c r="L1244" s="356"/>
      <c r="M1244" s="2"/>
      <c r="N1244" s="2"/>
      <c r="O1244" s="2"/>
      <c r="P1244" s="2"/>
      <c r="Q1244" s="2"/>
      <c r="R1244" s="2"/>
      <c r="S1244" s="2"/>
      <c r="T1244" s="2"/>
      <c r="U1244" s="2"/>
      <c r="V1244" s="2"/>
      <c r="W1244" s="2"/>
      <c r="X1244" s="2"/>
      <c r="Y1244" s="2"/>
      <c r="Z1244" s="2"/>
      <c r="AA1244" s="2"/>
      <c r="AB1244" s="2"/>
      <c r="AC1244" s="2"/>
      <c r="AD1244" s="2"/>
    </row>
    <row r="1245" spans="1:30" ht="15" customHeight="1">
      <c r="A1245" s="85"/>
      <c r="B1245" s="87"/>
      <c r="C1245" s="63" t="s">
        <v>159</v>
      </c>
      <c r="D1245" s="354" t="str">
        <f t="shared" si="618"/>
        <v/>
      </c>
      <c r="E1245" s="355"/>
      <c r="F1245" s="355"/>
      <c r="G1245" s="355"/>
      <c r="H1245" s="355"/>
      <c r="I1245" s="355"/>
      <c r="J1245" s="355"/>
      <c r="K1245" s="355"/>
      <c r="L1245" s="356"/>
      <c r="M1245" s="2"/>
      <c r="N1245" s="2"/>
      <c r="O1245" s="2"/>
      <c r="P1245" s="2"/>
      <c r="Q1245" s="2"/>
      <c r="R1245" s="2"/>
      <c r="S1245" s="2"/>
      <c r="T1245" s="2"/>
      <c r="U1245" s="2"/>
      <c r="V1245" s="2"/>
      <c r="W1245" s="2"/>
      <c r="X1245" s="2"/>
      <c r="Y1245" s="2"/>
      <c r="Z1245" s="2"/>
      <c r="AA1245" s="2"/>
      <c r="AB1245" s="2"/>
      <c r="AC1245" s="2"/>
      <c r="AD1245" s="2"/>
    </row>
    <row r="1246" spans="1:30" ht="15" customHeight="1">
      <c r="A1246" s="85"/>
      <c r="B1246" s="87"/>
      <c r="C1246" s="63" t="s">
        <v>160</v>
      </c>
      <c r="D1246" s="354" t="str">
        <f t="shared" si="618"/>
        <v/>
      </c>
      <c r="E1246" s="355"/>
      <c r="F1246" s="355"/>
      <c r="G1246" s="355"/>
      <c r="H1246" s="355"/>
      <c r="I1246" s="355"/>
      <c r="J1246" s="355"/>
      <c r="K1246" s="355"/>
      <c r="L1246" s="356"/>
      <c r="M1246" s="2"/>
      <c r="N1246" s="2"/>
      <c r="O1246" s="2"/>
      <c r="P1246" s="2"/>
      <c r="Q1246" s="2"/>
      <c r="R1246" s="2"/>
      <c r="S1246" s="2"/>
      <c r="T1246" s="2"/>
      <c r="U1246" s="2"/>
      <c r="V1246" s="2"/>
      <c r="W1246" s="2"/>
      <c r="X1246" s="2"/>
      <c r="Y1246" s="2"/>
      <c r="Z1246" s="2"/>
      <c r="AA1246" s="2"/>
      <c r="AB1246" s="2"/>
      <c r="AC1246" s="2"/>
      <c r="AD1246" s="2"/>
    </row>
    <row r="1247" spans="1:30" ht="15" customHeight="1">
      <c r="A1247" s="85"/>
      <c r="B1247" s="87"/>
      <c r="C1247" s="63" t="s">
        <v>161</v>
      </c>
      <c r="D1247" s="354" t="str">
        <f t="shared" si="618"/>
        <v/>
      </c>
      <c r="E1247" s="355"/>
      <c r="F1247" s="355"/>
      <c r="G1247" s="355"/>
      <c r="H1247" s="355"/>
      <c r="I1247" s="355"/>
      <c r="J1247" s="355"/>
      <c r="K1247" s="355"/>
      <c r="L1247" s="356"/>
      <c r="M1247" s="2"/>
      <c r="N1247" s="2"/>
      <c r="O1247" s="2"/>
      <c r="P1247" s="2"/>
      <c r="Q1247" s="2"/>
      <c r="R1247" s="2"/>
      <c r="S1247" s="2"/>
      <c r="T1247" s="2"/>
      <c r="U1247" s="2"/>
      <c r="V1247" s="2"/>
      <c r="W1247" s="2"/>
      <c r="X1247" s="2"/>
      <c r="Y1247" s="2"/>
      <c r="Z1247" s="2"/>
      <c r="AA1247" s="2"/>
      <c r="AB1247" s="2"/>
      <c r="AC1247" s="2"/>
      <c r="AD1247" s="2"/>
    </row>
    <row r="1248" spans="1:30" ht="15" customHeight="1">
      <c r="A1248" s="85"/>
      <c r="B1248" s="87"/>
      <c r="C1248" s="63" t="s">
        <v>162</v>
      </c>
      <c r="D1248" s="354" t="str">
        <f t="shared" si="618"/>
        <v/>
      </c>
      <c r="E1248" s="355"/>
      <c r="F1248" s="355"/>
      <c r="G1248" s="355"/>
      <c r="H1248" s="355"/>
      <c r="I1248" s="355"/>
      <c r="J1248" s="355"/>
      <c r="K1248" s="355"/>
      <c r="L1248" s="356"/>
      <c r="M1248" s="2"/>
      <c r="N1248" s="2"/>
      <c r="O1248" s="2"/>
      <c r="P1248" s="2"/>
      <c r="Q1248" s="2"/>
      <c r="R1248" s="2"/>
      <c r="S1248" s="2"/>
      <c r="T1248" s="2"/>
      <c r="U1248" s="2"/>
      <c r="V1248" s="2"/>
      <c r="W1248" s="2"/>
      <c r="X1248" s="2"/>
      <c r="Y1248" s="2"/>
      <c r="Z1248" s="2"/>
      <c r="AA1248" s="2"/>
      <c r="AB1248" s="2"/>
      <c r="AC1248" s="2"/>
      <c r="AD1248" s="2"/>
    </row>
    <row r="1249" spans="1:30" ht="15" customHeight="1">
      <c r="A1249" s="85"/>
      <c r="B1249" s="87"/>
      <c r="C1249" s="64" t="s">
        <v>163</v>
      </c>
      <c r="D1249" s="354" t="str">
        <f t="shared" si="618"/>
        <v/>
      </c>
      <c r="E1249" s="355"/>
      <c r="F1249" s="355"/>
      <c r="G1249" s="355"/>
      <c r="H1249" s="355"/>
      <c r="I1249" s="355"/>
      <c r="J1249" s="355"/>
      <c r="K1249" s="355"/>
      <c r="L1249" s="356"/>
      <c r="M1249" s="2"/>
      <c r="N1249" s="2"/>
      <c r="O1249" s="2"/>
      <c r="P1249" s="2"/>
      <c r="Q1249" s="2"/>
      <c r="R1249" s="2"/>
      <c r="S1249" s="2"/>
      <c r="T1249" s="2"/>
      <c r="U1249" s="2"/>
      <c r="V1249" s="2"/>
      <c r="W1249" s="2"/>
      <c r="X1249" s="2"/>
      <c r="Y1249" s="2"/>
      <c r="Z1249" s="2"/>
      <c r="AA1249" s="2"/>
      <c r="AB1249" s="2"/>
      <c r="AC1249" s="2"/>
      <c r="AD1249" s="2"/>
    </row>
    <row r="1250" spans="1:30" ht="15" customHeight="1">
      <c r="A1250" s="85"/>
      <c r="B1250" s="87"/>
      <c r="C1250" s="64" t="s">
        <v>164</v>
      </c>
      <c r="D1250" s="354" t="str">
        <f t="shared" si="618"/>
        <v/>
      </c>
      <c r="E1250" s="355"/>
      <c r="F1250" s="355"/>
      <c r="G1250" s="355"/>
      <c r="H1250" s="355"/>
      <c r="I1250" s="355"/>
      <c r="J1250" s="355"/>
      <c r="K1250" s="355"/>
      <c r="L1250" s="356"/>
      <c r="M1250" s="2"/>
      <c r="N1250" s="2"/>
      <c r="O1250" s="2"/>
      <c r="P1250" s="2"/>
      <c r="Q1250" s="2"/>
      <c r="R1250" s="2"/>
      <c r="S1250" s="2"/>
      <c r="T1250" s="2"/>
      <c r="U1250" s="2"/>
      <c r="V1250" s="2"/>
      <c r="W1250" s="2"/>
      <c r="X1250" s="2"/>
      <c r="Y1250" s="2"/>
      <c r="Z1250" s="2"/>
      <c r="AA1250" s="2"/>
      <c r="AB1250" s="2"/>
      <c r="AC1250" s="2"/>
      <c r="AD1250" s="2"/>
    </row>
    <row r="1251" spans="1:30" ht="15" customHeight="1">
      <c r="A1251" s="85"/>
      <c r="B1251" s="87"/>
      <c r="C1251" s="64" t="s">
        <v>165</v>
      </c>
      <c r="D1251" s="354" t="str">
        <f t="shared" si="618"/>
        <v/>
      </c>
      <c r="E1251" s="355"/>
      <c r="F1251" s="355"/>
      <c r="G1251" s="355"/>
      <c r="H1251" s="355"/>
      <c r="I1251" s="355"/>
      <c r="J1251" s="355"/>
      <c r="K1251" s="355"/>
      <c r="L1251" s="356"/>
      <c r="M1251" s="2"/>
      <c r="N1251" s="2"/>
      <c r="O1251" s="2"/>
      <c r="P1251" s="2"/>
      <c r="Q1251" s="2"/>
      <c r="R1251" s="2"/>
      <c r="S1251" s="2"/>
      <c r="T1251" s="2"/>
      <c r="U1251" s="2"/>
      <c r="V1251" s="2"/>
      <c r="W1251" s="2"/>
      <c r="X1251" s="2"/>
      <c r="Y1251" s="2"/>
      <c r="Z1251" s="2"/>
      <c r="AA1251" s="2"/>
      <c r="AB1251" s="2"/>
      <c r="AC1251" s="2"/>
      <c r="AD1251" s="2"/>
    </row>
    <row r="1252" spans="1:30" ht="15" customHeight="1">
      <c r="A1252" s="85"/>
      <c r="B1252" s="87"/>
      <c r="C1252" s="64" t="s">
        <v>166</v>
      </c>
      <c r="D1252" s="354" t="str">
        <f t="shared" si="618"/>
        <v/>
      </c>
      <c r="E1252" s="355"/>
      <c r="F1252" s="355"/>
      <c r="G1252" s="355"/>
      <c r="H1252" s="355"/>
      <c r="I1252" s="355"/>
      <c r="J1252" s="355"/>
      <c r="K1252" s="355"/>
      <c r="L1252" s="356"/>
      <c r="M1252" s="2"/>
      <c r="N1252" s="2"/>
      <c r="O1252" s="2"/>
      <c r="P1252" s="2"/>
      <c r="Q1252" s="2"/>
      <c r="R1252" s="2"/>
      <c r="S1252" s="2"/>
      <c r="T1252" s="2"/>
      <c r="U1252" s="2"/>
      <c r="V1252" s="2"/>
      <c r="W1252" s="2"/>
      <c r="X1252" s="2"/>
      <c r="Y1252" s="2"/>
      <c r="Z1252" s="2"/>
      <c r="AA1252" s="2"/>
      <c r="AB1252" s="2"/>
      <c r="AC1252" s="2"/>
      <c r="AD1252" s="2"/>
    </row>
    <row r="1253" spans="1:30" ht="15" customHeight="1">
      <c r="A1253" s="85"/>
      <c r="B1253" s="87"/>
      <c r="C1253" s="64" t="s">
        <v>167</v>
      </c>
      <c r="D1253" s="354" t="str">
        <f t="shared" si="618"/>
        <v/>
      </c>
      <c r="E1253" s="355"/>
      <c r="F1253" s="355"/>
      <c r="G1253" s="355"/>
      <c r="H1253" s="355"/>
      <c r="I1253" s="355"/>
      <c r="J1253" s="355"/>
      <c r="K1253" s="355"/>
      <c r="L1253" s="356"/>
      <c r="M1253" s="2"/>
      <c r="N1253" s="2"/>
      <c r="O1253" s="2"/>
      <c r="P1253" s="2"/>
      <c r="Q1253" s="2"/>
      <c r="R1253" s="2"/>
      <c r="S1253" s="2"/>
      <c r="T1253" s="2"/>
      <c r="U1253" s="2"/>
      <c r="V1253" s="2"/>
      <c r="W1253" s="2"/>
      <c r="X1253" s="2"/>
      <c r="Y1253" s="2"/>
      <c r="Z1253" s="2"/>
      <c r="AA1253" s="2"/>
      <c r="AB1253" s="2"/>
      <c r="AC1253" s="2"/>
      <c r="AD1253" s="2"/>
    </row>
    <row r="1254" spans="1:30" ht="15" customHeight="1">
      <c r="A1254" s="85"/>
      <c r="B1254" s="87"/>
      <c r="C1254" s="64" t="s">
        <v>168</v>
      </c>
      <c r="D1254" s="354" t="str">
        <f t="shared" si="618"/>
        <v/>
      </c>
      <c r="E1254" s="355"/>
      <c r="F1254" s="355"/>
      <c r="G1254" s="355"/>
      <c r="H1254" s="355"/>
      <c r="I1254" s="355"/>
      <c r="J1254" s="355"/>
      <c r="K1254" s="355"/>
      <c r="L1254" s="356"/>
      <c r="M1254" s="2"/>
      <c r="N1254" s="2"/>
      <c r="O1254" s="2"/>
      <c r="P1254" s="2"/>
      <c r="Q1254" s="2"/>
      <c r="R1254" s="2"/>
      <c r="S1254" s="2"/>
      <c r="T1254" s="2"/>
      <c r="U1254" s="2"/>
      <c r="V1254" s="2"/>
      <c r="W1254" s="2"/>
      <c r="X1254" s="2"/>
      <c r="Y1254" s="2"/>
      <c r="Z1254" s="2"/>
      <c r="AA1254" s="2"/>
      <c r="AB1254" s="2"/>
      <c r="AC1254" s="2"/>
      <c r="AD1254" s="2"/>
    </row>
    <row r="1255" spans="1:30" ht="15" customHeight="1">
      <c r="A1255" s="85"/>
      <c r="B1255" s="87"/>
      <c r="C1255" s="64" t="s">
        <v>169</v>
      </c>
      <c r="D1255" s="354" t="str">
        <f t="shared" si="618"/>
        <v/>
      </c>
      <c r="E1255" s="355"/>
      <c r="F1255" s="355"/>
      <c r="G1255" s="355"/>
      <c r="H1255" s="355"/>
      <c r="I1255" s="355"/>
      <c r="J1255" s="355"/>
      <c r="K1255" s="355"/>
      <c r="L1255" s="356"/>
      <c r="M1255" s="2"/>
      <c r="N1255" s="2"/>
      <c r="O1255" s="2"/>
      <c r="P1255" s="2"/>
      <c r="Q1255" s="2"/>
      <c r="R1255" s="2"/>
      <c r="S1255" s="2"/>
      <c r="T1255" s="2"/>
      <c r="U1255" s="2"/>
      <c r="V1255" s="2"/>
      <c r="W1255" s="2"/>
      <c r="X1255" s="2"/>
      <c r="Y1255" s="2"/>
      <c r="Z1255" s="2"/>
      <c r="AA1255" s="2"/>
      <c r="AB1255" s="2"/>
      <c r="AC1255" s="2"/>
      <c r="AD1255" s="2"/>
    </row>
    <row r="1256" spans="1:30" ht="15" customHeight="1">
      <c r="A1256" s="85"/>
      <c r="B1256" s="87"/>
      <c r="C1256" s="64" t="s">
        <v>170</v>
      </c>
      <c r="D1256" s="354" t="str">
        <f t="shared" si="618"/>
        <v/>
      </c>
      <c r="E1256" s="355"/>
      <c r="F1256" s="355"/>
      <c r="G1256" s="355"/>
      <c r="H1256" s="355"/>
      <c r="I1256" s="355"/>
      <c r="J1256" s="355"/>
      <c r="K1256" s="355"/>
      <c r="L1256" s="356"/>
      <c r="M1256" s="2"/>
      <c r="N1256" s="2"/>
      <c r="O1256" s="2"/>
      <c r="P1256" s="2"/>
      <c r="Q1256" s="2"/>
      <c r="R1256" s="2"/>
      <c r="S1256" s="2"/>
      <c r="T1256" s="2"/>
      <c r="U1256" s="2"/>
      <c r="V1256" s="2"/>
      <c r="W1256" s="2"/>
      <c r="X1256" s="2"/>
      <c r="Y1256" s="2"/>
      <c r="Z1256" s="2"/>
      <c r="AA1256" s="2"/>
      <c r="AB1256" s="2"/>
      <c r="AC1256" s="2"/>
      <c r="AD1256" s="2"/>
    </row>
    <row r="1257" spans="1:30" ht="15" customHeight="1">
      <c r="A1257" s="85"/>
      <c r="B1257" s="87"/>
      <c r="C1257" s="64" t="s">
        <v>171</v>
      </c>
      <c r="D1257" s="354" t="str">
        <f t="shared" si="618"/>
        <v/>
      </c>
      <c r="E1257" s="355"/>
      <c r="F1257" s="355"/>
      <c r="G1257" s="355"/>
      <c r="H1257" s="355"/>
      <c r="I1257" s="355"/>
      <c r="J1257" s="355"/>
      <c r="K1257" s="355"/>
      <c r="L1257" s="356"/>
      <c r="M1257" s="2"/>
      <c r="N1257" s="2"/>
      <c r="O1257" s="2"/>
      <c r="P1257" s="2"/>
      <c r="Q1257" s="2"/>
      <c r="R1257" s="2"/>
      <c r="S1257" s="2"/>
      <c r="T1257" s="2"/>
      <c r="U1257" s="2"/>
      <c r="V1257" s="2"/>
      <c r="W1257" s="2"/>
      <c r="X1257" s="2"/>
      <c r="Y1257" s="2"/>
      <c r="Z1257" s="2"/>
      <c r="AA1257" s="2"/>
      <c r="AB1257" s="2"/>
      <c r="AC1257" s="2"/>
      <c r="AD1257" s="2"/>
    </row>
    <row r="1258" spans="1:30" ht="15" customHeight="1">
      <c r="A1258" s="85"/>
      <c r="B1258" s="87"/>
      <c r="C1258" s="64" t="s">
        <v>172</v>
      </c>
      <c r="D1258" s="354" t="str">
        <f t="shared" si="618"/>
        <v/>
      </c>
      <c r="E1258" s="355"/>
      <c r="F1258" s="355"/>
      <c r="G1258" s="355"/>
      <c r="H1258" s="355"/>
      <c r="I1258" s="355"/>
      <c r="J1258" s="355"/>
      <c r="K1258" s="355"/>
      <c r="L1258" s="356"/>
      <c r="M1258" s="2"/>
      <c r="N1258" s="2"/>
      <c r="O1258" s="2"/>
      <c r="P1258" s="2"/>
      <c r="Q1258" s="2"/>
      <c r="R1258" s="2"/>
      <c r="S1258" s="2"/>
      <c r="T1258" s="2"/>
      <c r="U1258" s="2"/>
      <c r="V1258" s="2"/>
      <c r="W1258" s="2"/>
      <c r="X1258" s="2"/>
      <c r="Y1258" s="2"/>
      <c r="Z1258" s="2"/>
      <c r="AA1258" s="2"/>
      <c r="AB1258" s="2"/>
      <c r="AC1258" s="2"/>
      <c r="AD1258" s="2"/>
    </row>
    <row r="1259" spans="1:30" ht="15" customHeight="1">
      <c r="A1259" s="85"/>
      <c r="B1259" s="87"/>
      <c r="C1259" s="64" t="s">
        <v>173</v>
      </c>
      <c r="D1259" s="354" t="str">
        <f t="shared" si="618"/>
        <v/>
      </c>
      <c r="E1259" s="355"/>
      <c r="F1259" s="355"/>
      <c r="G1259" s="355"/>
      <c r="H1259" s="355"/>
      <c r="I1259" s="355"/>
      <c r="J1259" s="355"/>
      <c r="K1259" s="355"/>
      <c r="L1259" s="356"/>
      <c r="M1259" s="2"/>
      <c r="N1259" s="2"/>
      <c r="O1259" s="2"/>
      <c r="P1259" s="2"/>
      <c r="Q1259" s="2"/>
      <c r="R1259" s="2"/>
      <c r="S1259" s="2"/>
      <c r="T1259" s="2"/>
      <c r="U1259" s="2"/>
      <c r="V1259" s="2"/>
      <c r="W1259" s="2"/>
      <c r="X1259" s="2"/>
      <c r="Y1259" s="2"/>
      <c r="Z1259" s="2"/>
      <c r="AA1259" s="2"/>
      <c r="AB1259" s="2"/>
      <c r="AC1259" s="2"/>
      <c r="AD1259" s="2"/>
    </row>
    <row r="1260" spans="1:30" ht="15" customHeight="1">
      <c r="A1260" s="85"/>
      <c r="B1260" s="87"/>
      <c r="C1260" s="64" t="s">
        <v>174</v>
      </c>
      <c r="D1260" s="354" t="str">
        <f t="shared" si="618"/>
        <v/>
      </c>
      <c r="E1260" s="355"/>
      <c r="F1260" s="355"/>
      <c r="G1260" s="355"/>
      <c r="H1260" s="355"/>
      <c r="I1260" s="355"/>
      <c r="J1260" s="355"/>
      <c r="K1260" s="355"/>
      <c r="L1260" s="356"/>
      <c r="M1260" s="2"/>
      <c r="N1260" s="2"/>
      <c r="O1260" s="2"/>
      <c r="P1260" s="2"/>
      <c r="Q1260" s="2"/>
      <c r="R1260" s="2"/>
      <c r="S1260" s="2"/>
      <c r="T1260" s="2"/>
      <c r="U1260" s="2"/>
      <c r="V1260" s="2"/>
      <c r="W1260" s="2"/>
      <c r="X1260" s="2"/>
      <c r="Y1260" s="2"/>
      <c r="Z1260" s="2"/>
      <c r="AA1260" s="2"/>
      <c r="AB1260" s="2"/>
      <c r="AC1260" s="2"/>
      <c r="AD1260" s="2"/>
    </row>
    <row r="1261" spans="1:30" ht="15" customHeight="1">
      <c r="A1261" s="85"/>
      <c r="B1261" s="87"/>
      <c r="C1261" s="64" t="s">
        <v>175</v>
      </c>
      <c r="D1261" s="354" t="str">
        <f t="shared" si="618"/>
        <v/>
      </c>
      <c r="E1261" s="355"/>
      <c r="F1261" s="355"/>
      <c r="G1261" s="355"/>
      <c r="H1261" s="355"/>
      <c r="I1261" s="355"/>
      <c r="J1261" s="355"/>
      <c r="K1261" s="355"/>
      <c r="L1261" s="356"/>
      <c r="M1261" s="2"/>
      <c r="N1261" s="2"/>
      <c r="O1261" s="2"/>
      <c r="P1261" s="2"/>
      <c r="Q1261" s="2"/>
      <c r="R1261" s="2"/>
      <c r="S1261" s="2"/>
      <c r="T1261" s="2"/>
      <c r="U1261" s="2"/>
      <c r="V1261" s="2"/>
      <c r="W1261" s="2"/>
      <c r="X1261" s="2"/>
      <c r="Y1261" s="2"/>
      <c r="Z1261" s="2"/>
      <c r="AA1261" s="2"/>
      <c r="AB1261" s="2"/>
      <c r="AC1261" s="2"/>
      <c r="AD1261" s="2"/>
    </row>
    <row r="1262" spans="1:30" ht="15" customHeight="1">
      <c r="A1262" s="85"/>
      <c r="B1262" s="87"/>
      <c r="C1262" s="64" t="s">
        <v>176</v>
      </c>
      <c r="D1262" s="354" t="str">
        <f t="shared" si="618"/>
        <v/>
      </c>
      <c r="E1262" s="355"/>
      <c r="F1262" s="355"/>
      <c r="G1262" s="355"/>
      <c r="H1262" s="355"/>
      <c r="I1262" s="355"/>
      <c r="J1262" s="355"/>
      <c r="K1262" s="355"/>
      <c r="L1262" s="356"/>
      <c r="M1262" s="2"/>
      <c r="N1262" s="2"/>
      <c r="O1262" s="2"/>
      <c r="P1262" s="2"/>
      <c r="Q1262" s="2"/>
      <c r="R1262" s="2"/>
      <c r="S1262" s="2"/>
      <c r="T1262" s="2"/>
      <c r="U1262" s="2"/>
      <c r="V1262" s="2"/>
      <c r="W1262" s="2"/>
      <c r="X1262" s="2"/>
      <c r="Y1262" s="2"/>
      <c r="Z1262" s="2"/>
      <c r="AA1262" s="2"/>
      <c r="AB1262" s="2"/>
      <c r="AC1262" s="2"/>
      <c r="AD1262" s="2"/>
    </row>
    <row r="1263" spans="1:30" ht="15" customHeight="1">
      <c r="A1263" s="85"/>
      <c r="B1263" s="87"/>
      <c r="C1263" s="64" t="s">
        <v>177</v>
      </c>
      <c r="D1263" s="354" t="str">
        <f t="shared" si="618"/>
        <v/>
      </c>
      <c r="E1263" s="355"/>
      <c r="F1263" s="355"/>
      <c r="G1263" s="355"/>
      <c r="H1263" s="355"/>
      <c r="I1263" s="355"/>
      <c r="J1263" s="355"/>
      <c r="K1263" s="355"/>
      <c r="L1263" s="356"/>
      <c r="M1263" s="2"/>
      <c r="N1263" s="2"/>
      <c r="O1263" s="2"/>
      <c r="P1263" s="2"/>
      <c r="Q1263" s="2"/>
      <c r="R1263" s="2"/>
      <c r="S1263" s="2"/>
      <c r="T1263" s="2"/>
      <c r="U1263" s="2"/>
      <c r="V1263" s="2"/>
      <c r="W1263" s="2"/>
      <c r="X1263" s="2"/>
      <c r="Y1263" s="2"/>
      <c r="Z1263" s="2"/>
      <c r="AA1263" s="2"/>
      <c r="AB1263" s="2"/>
      <c r="AC1263" s="2"/>
      <c r="AD1263" s="2"/>
    </row>
    <row r="1264" spans="1:30" ht="15" customHeight="1">
      <c r="A1264" s="85"/>
      <c r="B1264" s="87"/>
      <c r="C1264" s="64" t="s">
        <v>178</v>
      </c>
      <c r="D1264" s="354" t="str">
        <f t="shared" si="618"/>
        <v/>
      </c>
      <c r="E1264" s="355"/>
      <c r="F1264" s="355"/>
      <c r="G1264" s="355"/>
      <c r="H1264" s="355"/>
      <c r="I1264" s="355"/>
      <c r="J1264" s="355"/>
      <c r="K1264" s="355"/>
      <c r="L1264" s="356"/>
      <c r="M1264" s="2"/>
      <c r="N1264" s="2"/>
      <c r="O1264" s="2"/>
      <c r="P1264" s="2"/>
      <c r="Q1264" s="2"/>
      <c r="R1264" s="2"/>
      <c r="S1264" s="2"/>
      <c r="T1264" s="2"/>
      <c r="U1264" s="2"/>
      <c r="V1264" s="2"/>
      <c r="W1264" s="2"/>
      <c r="X1264" s="2"/>
      <c r="Y1264" s="2"/>
      <c r="Z1264" s="2"/>
      <c r="AA1264" s="2"/>
      <c r="AB1264" s="2"/>
      <c r="AC1264" s="2"/>
      <c r="AD1264" s="2"/>
    </row>
    <row r="1265" spans="1:32" ht="15" customHeight="1">
      <c r="A1265" s="41"/>
      <c r="B1265" s="30"/>
      <c r="C1265" s="64" t="s">
        <v>179</v>
      </c>
      <c r="D1265" s="354" t="str">
        <f t="shared" si="618"/>
        <v/>
      </c>
      <c r="E1265" s="355"/>
      <c r="F1265" s="355"/>
      <c r="G1265" s="355"/>
      <c r="H1265" s="355"/>
      <c r="I1265" s="355"/>
      <c r="J1265" s="355"/>
      <c r="K1265" s="355"/>
      <c r="L1265" s="356"/>
      <c r="M1265" s="2"/>
      <c r="N1265" s="2"/>
      <c r="O1265" s="2"/>
      <c r="P1265" s="2"/>
      <c r="Q1265" s="2"/>
      <c r="R1265" s="2"/>
      <c r="S1265" s="2"/>
      <c r="T1265" s="2"/>
      <c r="U1265" s="2"/>
      <c r="V1265" s="2"/>
      <c r="W1265" s="2"/>
      <c r="X1265" s="2"/>
      <c r="Y1265" s="2"/>
      <c r="Z1265" s="2"/>
      <c r="AA1265" s="2"/>
      <c r="AB1265" s="2"/>
      <c r="AC1265" s="2"/>
      <c r="AD1265" s="2"/>
    </row>
    <row r="1266" spans="1:32" ht="15" customHeight="1">
      <c r="A1266" s="41"/>
      <c r="B1266" s="30"/>
      <c r="C1266" s="64" t="s">
        <v>180</v>
      </c>
      <c r="D1266" s="354" t="str">
        <f t="shared" si="618"/>
        <v/>
      </c>
      <c r="E1266" s="355"/>
      <c r="F1266" s="355"/>
      <c r="G1266" s="355"/>
      <c r="H1266" s="355"/>
      <c r="I1266" s="355"/>
      <c r="J1266" s="355"/>
      <c r="K1266" s="355"/>
      <c r="L1266" s="356"/>
      <c r="M1266" s="2"/>
      <c r="N1266" s="2"/>
      <c r="O1266" s="2"/>
      <c r="P1266" s="2"/>
      <c r="Q1266" s="2"/>
      <c r="R1266" s="2"/>
      <c r="S1266" s="2"/>
      <c r="T1266" s="2"/>
      <c r="U1266" s="2"/>
      <c r="V1266" s="2"/>
      <c r="W1266" s="2"/>
      <c r="X1266" s="2"/>
      <c r="Y1266" s="2"/>
      <c r="Z1266" s="2"/>
      <c r="AA1266" s="2"/>
      <c r="AB1266" s="2"/>
      <c r="AC1266" s="2"/>
      <c r="AD1266" s="2"/>
    </row>
    <row r="1267" spans="1:32" ht="15" customHeight="1">
      <c r="A1267" s="41"/>
      <c r="B1267" s="30"/>
      <c r="C1267" s="64" t="s">
        <v>181</v>
      </c>
      <c r="D1267" s="354" t="str">
        <f t="shared" si="618"/>
        <v/>
      </c>
      <c r="E1267" s="355"/>
      <c r="F1267" s="355"/>
      <c r="G1267" s="355"/>
      <c r="H1267" s="355"/>
      <c r="I1267" s="355"/>
      <c r="J1267" s="355"/>
      <c r="K1267" s="355"/>
      <c r="L1267" s="356"/>
      <c r="M1267" s="2"/>
      <c r="N1267" s="2"/>
      <c r="O1267" s="2"/>
      <c r="P1267" s="2"/>
      <c r="Q1267" s="2"/>
      <c r="R1267" s="2"/>
      <c r="S1267" s="2"/>
      <c r="T1267" s="2"/>
      <c r="U1267" s="2"/>
      <c r="V1267" s="2"/>
      <c r="W1267" s="2"/>
      <c r="X1267" s="2"/>
      <c r="Y1267" s="2"/>
      <c r="Z1267" s="2"/>
      <c r="AA1267" s="2"/>
      <c r="AB1267" s="2"/>
      <c r="AC1267" s="2"/>
      <c r="AD1267" s="2"/>
    </row>
    <row r="1268" spans="1:32" ht="15" customHeight="1">
      <c r="A1268" s="41"/>
      <c r="B1268" s="30"/>
      <c r="C1268" s="64" t="s">
        <v>182</v>
      </c>
      <c r="D1268" s="354" t="str">
        <f t="shared" si="618"/>
        <v/>
      </c>
      <c r="E1268" s="355"/>
      <c r="F1268" s="355"/>
      <c r="G1268" s="355"/>
      <c r="H1268" s="355"/>
      <c r="I1268" s="355"/>
      <c r="J1268" s="355"/>
      <c r="K1268" s="355"/>
      <c r="L1268" s="356"/>
      <c r="M1268" s="2"/>
      <c r="N1268" s="2"/>
      <c r="O1268" s="2"/>
      <c r="P1268" s="2"/>
      <c r="Q1268" s="2"/>
      <c r="R1268" s="2"/>
      <c r="S1268" s="2"/>
      <c r="T1268" s="2"/>
      <c r="U1268" s="2"/>
      <c r="V1268" s="2"/>
      <c r="W1268" s="2"/>
      <c r="X1268" s="2"/>
      <c r="Y1268" s="2"/>
      <c r="Z1268" s="2"/>
      <c r="AA1268" s="2"/>
      <c r="AB1268" s="2"/>
      <c r="AC1268" s="2"/>
      <c r="AD1268" s="2"/>
    </row>
    <row r="1269" spans="1:32" ht="15" customHeight="1">
      <c r="A1269" s="41"/>
      <c r="B1269" s="30"/>
      <c r="C1269" s="64" t="s">
        <v>183</v>
      </c>
      <c r="D1269" s="354" t="str">
        <f t="shared" si="618"/>
        <v/>
      </c>
      <c r="E1269" s="355"/>
      <c r="F1269" s="355"/>
      <c r="G1269" s="355"/>
      <c r="H1269" s="355"/>
      <c r="I1269" s="355"/>
      <c r="J1269" s="355"/>
      <c r="K1269" s="355"/>
      <c r="L1269" s="356"/>
      <c r="M1269" s="2"/>
      <c r="N1269" s="2"/>
      <c r="O1269" s="2"/>
      <c r="P1269" s="2"/>
      <c r="Q1269" s="2"/>
      <c r="R1269" s="2"/>
      <c r="S1269" s="2"/>
      <c r="T1269" s="2"/>
      <c r="U1269" s="2"/>
      <c r="V1269" s="2"/>
      <c r="W1269" s="2"/>
      <c r="X1269" s="2"/>
      <c r="Y1269" s="2"/>
      <c r="Z1269" s="2"/>
      <c r="AA1269" s="2"/>
      <c r="AB1269" s="2"/>
      <c r="AC1269" s="2"/>
      <c r="AD1269" s="2"/>
    </row>
    <row r="1270" spans="1:32" ht="15" customHeight="1">
      <c r="A1270" s="41"/>
      <c r="B1270" s="30"/>
      <c r="C1270" s="64" t="s">
        <v>184</v>
      </c>
      <c r="D1270" s="354" t="str">
        <f t="shared" si="618"/>
        <v/>
      </c>
      <c r="E1270" s="355"/>
      <c r="F1270" s="355"/>
      <c r="G1270" s="355"/>
      <c r="H1270" s="355"/>
      <c r="I1270" s="355"/>
      <c r="J1270" s="355"/>
      <c r="K1270" s="355"/>
      <c r="L1270" s="356"/>
      <c r="M1270" s="2"/>
      <c r="N1270" s="2"/>
      <c r="O1270" s="2"/>
      <c r="P1270" s="2"/>
      <c r="Q1270" s="2"/>
      <c r="R1270" s="2"/>
      <c r="S1270" s="2"/>
      <c r="T1270" s="2"/>
      <c r="U1270" s="2"/>
      <c r="V1270" s="2"/>
      <c r="W1270" s="2"/>
      <c r="X1270" s="2"/>
      <c r="Y1270" s="2"/>
      <c r="Z1270" s="2"/>
      <c r="AA1270" s="2"/>
      <c r="AB1270" s="2"/>
      <c r="AC1270" s="2"/>
      <c r="AD1270" s="2"/>
    </row>
    <row r="1271" spans="1:32" ht="15" customHeight="1">
      <c r="A1271" s="41"/>
      <c r="B1271" s="30"/>
      <c r="C1271" s="64" t="s">
        <v>185</v>
      </c>
      <c r="D1271" s="354" t="str">
        <f t="shared" si="618"/>
        <v/>
      </c>
      <c r="E1271" s="355"/>
      <c r="F1271" s="355"/>
      <c r="G1271" s="355"/>
      <c r="H1271" s="355"/>
      <c r="I1271" s="355"/>
      <c r="J1271" s="355"/>
      <c r="K1271" s="355"/>
      <c r="L1271" s="356"/>
      <c r="M1271" s="2"/>
      <c r="N1271" s="2"/>
      <c r="O1271" s="2"/>
      <c r="P1271" s="2"/>
      <c r="Q1271" s="2"/>
      <c r="R1271" s="2"/>
      <c r="S1271" s="2"/>
      <c r="T1271" s="2"/>
      <c r="U1271" s="2"/>
      <c r="V1271" s="2"/>
      <c r="W1271" s="2"/>
      <c r="X1271" s="2"/>
      <c r="Y1271" s="2"/>
      <c r="Z1271" s="2"/>
      <c r="AA1271" s="2"/>
      <c r="AB1271" s="2"/>
      <c r="AC1271" s="2"/>
      <c r="AD1271" s="2"/>
    </row>
    <row r="1272" spans="1:32" ht="15" customHeight="1">
      <c r="A1272" s="41"/>
      <c r="B1272" s="30"/>
      <c r="C1272" s="64" t="s">
        <v>186</v>
      </c>
      <c r="D1272" s="354" t="str">
        <f t="shared" si="618"/>
        <v/>
      </c>
      <c r="E1272" s="355"/>
      <c r="F1272" s="355"/>
      <c r="G1272" s="355"/>
      <c r="H1272" s="355"/>
      <c r="I1272" s="355"/>
      <c r="J1272" s="355"/>
      <c r="K1272" s="355"/>
      <c r="L1272" s="356"/>
      <c r="M1272" s="2"/>
      <c r="N1272" s="2"/>
      <c r="O1272" s="2"/>
      <c r="P1272" s="2"/>
      <c r="Q1272" s="2"/>
      <c r="R1272" s="2"/>
      <c r="S1272" s="2"/>
      <c r="T1272" s="2"/>
      <c r="U1272" s="2"/>
      <c r="V1272" s="2"/>
      <c r="W1272" s="2"/>
      <c r="X1272" s="2"/>
      <c r="Y1272" s="2"/>
      <c r="Z1272" s="2"/>
      <c r="AA1272" s="2"/>
      <c r="AB1272" s="2"/>
      <c r="AC1272" s="2"/>
      <c r="AD1272" s="2"/>
    </row>
    <row r="1273" spans="1:32" ht="15" customHeight="1">
      <c r="A1273" s="85"/>
      <c r="B1273" s="26"/>
      <c r="C1273" s="64" t="s">
        <v>187</v>
      </c>
      <c r="D1273" s="354" t="str">
        <f t="shared" si="618"/>
        <v/>
      </c>
      <c r="E1273" s="355"/>
      <c r="F1273" s="355"/>
      <c r="G1273" s="355"/>
      <c r="H1273" s="355"/>
      <c r="I1273" s="355"/>
      <c r="J1273" s="355"/>
      <c r="K1273" s="355"/>
      <c r="L1273" s="356"/>
      <c r="M1273" s="2"/>
      <c r="N1273" s="2"/>
      <c r="O1273" s="2"/>
      <c r="P1273" s="2"/>
      <c r="Q1273" s="2"/>
      <c r="R1273" s="2"/>
      <c r="S1273" s="2"/>
      <c r="T1273" s="2"/>
      <c r="U1273" s="2"/>
      <c r="V1273" s="2"/>
      <c r="W1273" s="2"/>
      <c r="X1273" s="2"/>
      <c r="Y1273" s="2"/>
      <c r="Z1273" s="2"/>
      <c r="AA1273" s="2"/>
      <c r="AB1273" s="2"/>
      <c r="AC1273" s="2"/>
      <c r="AD1273" s="2"/>
    </row>
    <row r="1274" spans="1:32" ht="15" customHeight="1">
      <c r="A1274" s="41"/>
      <c r="B1274" s="30"/>
      <c r="C1274" s="64" t="s">
        <v>188</v>
      </c>
      <c r="D1274" s="354" t="str">
        <f t="shared" si="618"/>
        <v/>
      </c>
      <c r="E1274" s="355"/>
      <c r="F1274" s="355"/>
      <c r="G1274" s="355"/>
      <c r="H1274" s="355"/>
      <c r="I1274" s="355"/>
      <c r="J1274" s="355"/>
      <c r="K1274" s="355"/>
      <c r="L1274" s="356"/>
      <c r="M1274" s="2"/>
      <c r="N1274" s="2"/>
      <c r="O1274" s="2"/>
      <c r="P1274" s="2"/>
      <c r="Q1274" s="2"/>
      <c r="R1274" s="2"/>
      <c r="S1274" s="2"/>
      <c r="T1274" s="2"/>
      <c r="U1274" s="2"/>
      <c r="V1274" s="2"/>
      <c r="W1274" s="2"/>
      <c r="X1274" s="2"/>
      <c r="Y1274" s="2"/>
      <c r="Z1274" s="2"/>
      <c r="AA1274" s="2"/>
      <c r="AB1274" s="2"/>
      <c r="AC1274" s="2"/>
      <c r="AD1274" s="2"/>
    </row>
    <row r="1275" spans="1:32" ht="15" customHeight="1">
      <c r="A1275" s="41"/>
      <c r="B1275" s="30"/>
      <c r="C1275" s="64" t="s">
        <v>189</v>
      </c>
      <c r="D1275" s="354" t="str">
        <f t="shared" si="618"/>
        <v/>
      </c>
      <c r="E1275" s="355"/>
      <c r="F1275" s="355"/>
      <c r="G1275" s="355"/>
      <c r="H1275" s="355"/>
      <c r="I1275" s="355"/>
      <c r="J1275" s="355"/>
      <c r="K1275" s="355"/>
      <c r="L1275" s="356"/>
      <c r="M1275" s="2"/>
      <c r="N1275" s="2"/>
      <c r="O1275" s="2"/>
      <c r="P1275" s="2"/>
      <c r="Q1275" s="2"/>
      <c r="R1275" s="2"/>
      <c r="S1275" s="2"/>
      <c r="T1275" s="2"/>
      <c r="U1275" s="2"/>
      <c r="V1275" s="2"/>
      <c r="W1275" s="2"/>
      <c r="X1275" s="2"/>
      <c r="Y1275" s="2"/>
      <c r="Z1275" s="2"/>
      <c r="AA1275" s="2"/>
      <c r="AB1275" s="2"/>
      <c r="AC1275" s="2"/>
      <c r="AD1275" s="2"/>
    </row>
    <row r="1276" spans="1:32" s="210" customFormat="1" ht="15" customHeight="1">
      <c r="A1276" s="100"/>
      <c r="B1276" s="24"/>
      <c r="C1276" s="24"/>
      <c r="D1276" s="24"/>
      <c r="E1276" s="24"/>
      <c r="F1276" s="222"/>
      <c r="G1276" s="112"/>
      <c r="H1276" s="29"/>
      <c r="I1276" s="24"/>
      <c r="J1276" s="24"/>
      <c r="K1276" s="24"/>
      <c r="L1276" s="222"/>
      <c r="M1276" s="195">
        <f t="shared" ref="M1276:AD1276" si="619">IF(AND(SUM(M1156:M1275)=0,COUNTIF(M1156:M1275,"NS")&gt;0),"NS",
IF(AND(SUM(M1156:M1275)=0,COUNTIF(M1156:M1275,0)&gt;0),0,
IF(AND(SUM(M1156:M1275)=0,COUNTIF(M1156:M1275,"NA")&gt;0),"NA",
SUM(M1156:M1275))))</f>
        <v>0</v>
      </c>
      <c r="N1276" s="195">
        <f t="shared" si="619"/>
        <v>0</v>
      </c>
      <c r="O1276" s="195">
        <f t="shared" si="619"/>
        <v>0</v>
      </c>
      <c r="P1276" s="195">
        <f t="shared" si="619"/>
        <v>0</v>
      </c>
      <c r="Q1276" s="195">
        <f t="shared" si="619"/>
        <v>0</v>
      </c>
      <c r="R1276" s="195">
        <f t="shared" si="619"/>
        <v>0</v>
      </c>
      <c r="S1276" s="195">
        <f t="shared" si="619"/>
        <v>0</v>
      </c>
      <c r="T1276" s="195">
        <f t="shared" si="619"/>
        <v>0</v>
      </c>
      <c r="U1276" s="195">
        <f t="shared" si="619"/>
        <v>0</v>
      </c>
      <c r="V1276" s="195">
        <f t="shared" si="619"/>
        <v>0</v>
      </c>
      <c r="W1276" s="195">
        <f t="shared" si="619"/>
        <v>0</v>
      </c>
      <c r="X1276" s="195">
        <f t="shared" si="619"/>
        <v>0</v>
      </c>
      <c r="Y1276" s="195">
        <f t="shared" si="619"/>
        <v>0</v>
      </c>
      <c r="Z1276" s="195">
        <f t="shared" si="619"/>
        <v>0</v>
      </c>
      <c r="AA1276" s="195">
        <f t="shared" si="619"/>
        <v>0</v>
      </c>
      <c r="AB1276" s="195">
        <f t="shared" si="619"/>
        <v>0</v>
      </c>
      <c r="AC1276" s="195">
        <f t="shared" si="619"/>
        <v>0</v>
      </c>
      <c r="AD1276" s="195">
        <f t="shared" si="619"/>
        <v>0</v>
      </c>
      <c r="AE1276" s="29"/>
      <c r="AF1276" s="258"/>
    </row>
    <row r="1277" spans="1:32" s="210" customFormat="1" ht="15" customHeight="1">
      <c r="A1277" s="100"/>
      <c r="AE1277" s="29"/>
      <c r="AF1277" s="258"/>
    </row>
    <row r="1278" spans="1:32" ht="24" customHeight="1">
      <c r="A1278" s="223"/>
      <c r="B1278" s="224"/>
      <c r="C1278" s="348" t="s">
        <v>225</v>
      </c>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48"/>
    </row>
    <row r="1279" spans="1:32" ht="60" customHeight="1">
      <c r="A1279" s="223"/>
      <c r="B1279" s="224"/>
      <c r="C1279" s="499"/>
      <c r="D1279" s="499"/>
      <c r="E1279" s="499"/>
      <c r="F1279" s="499"/>
      <c r="G1279" s="499"/>
      <c r="H1279" s="499"/>
      <c r="I1279" s="499"/>
      <c r="J1279" s="499"/>
      <c r="K1279" s="499"/>
      <c r="L1279" s="499"/>
      <c r="M1279" s="499"/>
      <c r="N1279" s="499"/>
      <c r="O1279" s="499"/>
      <c r="P1279" s="499"/>
      <c r="Q1279" s="499"/>
      <c r="R1279" s="499"/>
      <c r="S1279" s="499"/>
      <c r="T1279" s="499"/>
      <c r="U1279" s="499"/>
      <c r="V1279" s="499"/>
      <c r="W1279" s="499"/>
      <c r="X1279" s="499"/>
      <c r="Y1279" s="499"/>
      <c r="Z1279" s="499"/>
      <c r="AA1279" s="499"/>
      <c r="AB1279" s="499"/>
      <c r="AC1279" s="499"/>
      <c r="AD1279" s="499"/>
    </row>
    <row r="1280" spans="1:32" ht="15" customHeight="1">
      <c r="A1280" s="223"/>
      <c r="B1280" s="224"/>
      <c r="C1280" s="225"/>
      <c r="D1280" s="225"/>
      <c r="E1280" s="225"/>
      <c r="F1280" s="225"/>
      <c r="G1280" s="225"/>
      <c r="H1280" s="225"/>
      <c r="I1280" s="225"/>
      <c r="J1280" s="225"/>
      <c r="K1280" s="225"/>
      <c r="L1280" s="225"/>
      <c r="M1280" s="225"/>
      <c r="N1280" s="225"/>
      <c r="O1280" s="225"/>
      <c r="P1280" s="225"/>
      <c r="Q1280" s="225"/>
      <c r="R1280" s="225"/>
      <c r="S1280" s="225"/>
      <c r="T1280" s="225"/>
      <c r="U1280" s="225"/>
      <c r="V1280" s="225"/>
      <c r="W1280" s="225"/>
      <c r="X1280" s="225"/>
      <c r="Y1280" s="225"/>
      <c r="Z1280" s="225"/>
      <c r="AA1280" s="225"/>
      <c r="AB1280" s="225"/>
      <c r="AC1280" s="225"/>
      <c r="AD1280" s="225"/>
    </row>
    <row r="1281" spans="1:111" ht="15" customHeight="1">
      <c r="A1281" s="223"/>
      <c r="B1281" s="467" t="str">
        <f>IF(CA898=0,"","Alerta: se registró NS (no se sabe), favor de agregar su respectivo comentario (7ᵃ instrucción general).")</f>
        <v/>
      </c>
      <c r="C1281" s="467"/>
      <c r="D1281" s="467"/>
      <c r="E1281" s="467"/>
      <c r="F1281" s="467"/>
      <c r="G1281" s="467"/>
      <c r="H1281" s="467"/>
      <c r="I1281" s="467"/>
      <c r="J1281" s="467"/>
      <c r="K1281" s="467"/>
      <c r="L1281" s="467"/>
      <c r="M1281" s="467"/>
      <c r="N1281" s="467"/>
      <c r="O1281" s="467"/>
      <c r="P1281" s="467"/>
      <c r="Q1281" s="467"/>
      <c r="R1281" s="467"/>
      <c r="S1281" s="467"/>
      <c r="T1281" s="467"/>
      <c r="U1281" s="467"/>
      <c r="V1281" s="467"/>
      <c r="W1281" s="467"/>
      <c r="X1281" s="467"/>
      <c r="Y1281" s="467"/>
      <c r="Z1281" s="467"/>
      <c r="AA1281" s="467"/>
      <c r="AB1281" s="467"/>
      <c r="AC1281" s="467"/>
      <c r="AD1281" s="467"/>
    </row>
    <row r="1282" spans="1:111" ht="15" customHeight="1">
      <c r="A1282" s="223"/>
      <c r="B1282" s="393" t="str">
        <f>IF(EV1024=0,"","Error: la cantidad de Total, Hombres o Mujeres de cada institución debe ser igual a la cantidad de la pregunta 1.3.")</f>
        <v/>
      </c>
      <c r="C1282" s="393"/>
      <c r="D1282" s="393"/>
      <c r="E1282" s="393"/>
      <c r="F1282" s="393"/>
      <c r="G1282" s="393"/>
      <c r="H1282" s="393"/>
      <c r="I1282" s="393"/>
      <c r="J1282" s="393"/>
      <c r="K1282" s="393"/>
      <c r="L1282" s="393"/>
      <c r="M1282" s="393"/>
      <c r="N1282" s="393"/>
      <c r="O1282" s="393"/>
      <c r="P1282" s="393"/>
      <c r="Q1282" s="393"/>
      <c r="R1282" s="393"/>
      <c r="S1282" s="393"/>
      <c r="T1282" s="393"/>
      <c r="U1282" s="393"/>
      <c r="V1282" s="393"/>
      <c r="W1282" s="393"/>
      <c r="X1282" s="393"/>
      <c r="Y1282" s="393"/>
      <c r="Z1282" s="393"/>
      <c r="AA1282" s="393"/>
      <c r="AB1282" s="393"/>
      <c r="AC1282" s="393"/>
      <c r="AD1282" s="393"/>
    </row>
    <row r="1283" spans="1:111" ht="15" customHeight="1">
      <c r="A1283" s="223"/>
      <c r="B1283" s="393" t="str">
        <f>IF(EJ1024=0,"","Error: verificar sumas.")</f>
        <v/>
      </c>
      <c r="C1283" s="393"/>
      <c r="D1283" s="393"/>
      <c r="E1283" s="393"/>
      <c r="F1283" s="393"/>
      <c r="G1283" s="393"/>
      <c r="H1283" s="393"/>
      <c r="I1283" s="393"/>
      <c r="J1283" s="393"/>
      <c r="K1283" s="393"/>
      <c r="L1283" s="393"/>
      <c r="M1283" s="393"/>
      <c r="N1283" s="393"/>
      <c r="O1283" s="393"/>
      <c r="P1283" s="393"/>
      <c r="Q1283" s="393"/>
      <c r="R1283" s="393"/>
      <c r="S1283" s="393"/>
      <c r="T1283" s="393"/>
      <c r="U1283" s="393"/>
      <c r="V1283" s="393"/>
      <c r="W1283" s="393"/>
      <c r="X1283" s="393"/>
      <c r="Y1283" s="393"/>
      <c r="Z1283" s="393"/>
      <c r="AA1283" s="393"/>
      <c r="AB1283" s="393"/>
      <c r="AC1283" s="393"/>
      <c r="AD1283" s="393"/>
    </row>
    <row r="1284" spans="1:111" ht="15" customHeight="1">
      <c r="A1284" s="223"/>
      <c r="B1284" s="392" t="str">
        <f>IF(AH1024=0,"","Error: debe completar toda la información requerida.")</f>
        <v/>
      </c>
      <c r="C1284" s="392"/>
      <c r="D1284" s="392"/>
      <c r="E1284" s="392"/>
      <c r="F1284" s="392"/>
      <c r="G1284" s="392"/>
      <c r="H1284" s="392"/>
      <c r="I1284" s="392"/>
      <c r="J1284" s="392"/>
      <c r="K1284" s="392"/>
      <c r="L1284" s="392"/>
      <c r="M1284" s="392"/>
      <c r="N1284" s="392"/>
      <c r="O1284" s="392"/>
      <c r="P1284" s="392"/>
      <c r="Q1284" s="392"/>
      <c r="R1284" s="392"/>
      <c r="S1284" s="392"/>
      <c r="T1284" s="392"/>
      <c r="U1284" s="392"/>
      <c r="V1284" s="392"/>
      <c r="W1284" s="392"/>
      <c r="X1284" s="392"/>
      <c r="Y1284" s="392"/>
      <c r="Z1284" s="392"/>
      <c r="AA1284" s="392"/>
      <c r="AB1284" s="392"/>
      <c r="AC1284" s="392"/>
      <c r="AD1284" s="392"/>
    </row>
    <row r="1285" spans="1:111" ht="15" customHeight="1">
      <c r="A1285" s="41"/>
      <c r="B1285" s="30"/>
      <c r="C1285"/>
      <c r="D1285" s="48"/>
      <c r="E1285" s="48"/>
      <c r="F1285" s="48"/>
      <c r="G1285" s="48"/>
      <c r="H1285" s="48"/>
      <c r="I1285" s="48"/>
      <c r="J1285" s="48"/>
      <c r="K1285" s="48"/>
      <c r="L1285" s="48"/>
      <c r="M1285" s="48"/>
      <c r="N1285" s="48"/>
      <c r="O1285" s="48"/>
      <c r="P1285" s="48"/>
      <c r="Q1285" s="48"/>
      <c r="R1285" s="48"/>
      <c r="S1285" s="48"/>
      <c r="T1285" s="48"/>
      <c r="U1285" s="48"/>
      <c r="V1285" s="48"/>
      <c r="W1285" s="48"/>
      <c r="X1285" s="48"/>
      <c r="Y1285" s="48"/>
      <c r="Z1285" s="48"/>
      <c r="AA1285" s="48"/>
      <c r="AB1285" s="48"/>
      <c r="AC1285" s="48"/>
      <c r="AD1285" s="48"/>
      <c r="AG1285" s="197" t="s">
        <v>1259</v>
      </c>
    </row>
    <row r="1286" spans="1:111" ht="24" customHeight="1">
      <c r="A1286" s="85" t="s">
        <v>863</v>
      </c>
      <c r="B1286" s="417" t="s">
        <v>1030</v>
      </c>
      <c r="C1286" s="417"/>
      <c r="D1286" s="417"/>
      <c r="E1286" s="417"/>
      <c r="F1286" s="417"/>
      <c r="G1286" s="417"/>
      <c r="H1286" s="417"/>
      <c r="I1286" s="417"/>
      <c r="J1286" s="417"/>
      <c r="K1286" s="417"/>
      <c r="L1286" s="417"/>
      <c r="M1286" s="417"/>
      <c r="N1286" s="417"/>
      <c r="O1286" s="417"/>
      <c r="P1286" s="417"/>
      <c r="Q1286" s="417"/>
      <c r="R1286" s="417"/>
      <c r="S1286" s="417"/>
      <c r="T1286" s="417"/>
      <c r="U1286" s="417"/>
      <c r="V1286" s="417"/>
      <c r="W1286" s="417"/>
      <c r="X1286" s="417"/>
      <c r="Y1286" s="417"/>
      <c r="Z1286" s="417"/>
      <c r="AA1286" s="417"/>
      <c r="AB1286" s="417"/>
      <c r="AC1286" s="417"/>
      <c r="AD1286" s="417"/>
      <c r="AG1286" s="197">
        <f>+COUNTBLANK(P1293:AD1412)+COUNTBLANK(P1419:AD1538)</f>
        <v>3600</v>
      </c>
      <c r="AH1286" s="197">
        <v>3600</v>
      </c>
      <c r="CA1286" s="197" t="s">
        <v>1279</v>
      </c>
    </row>
    <row r="1287" spans="1:111" ht="24" customHeight="1">
      <c r="A1287" s="203"/>
      <c r="B1287" s="30"/>
      <c r="C1287" s="384" t="s">
        <v>406</v>
      </c>
      <c r="D1287" s="384"/>
      <c r="E1287" s="384"/>
      <c r="F1287" s="384"/>
      <c r="G1287" s="384"/>
      <c r="H1287" s="384"/>
      <c r="I1287" s="384"/>
      <c r="J1287" s="384"/>
      <c r="K1287" s="384"/>
      <c r="L1287" s="384"/>
      <c r="M1287" s="384"/>
      <c r="N1287" s="384"/>
      <c r="O1287" s="384"/>
      <c r="P1287" s="384"/>
      <c r="Q1287" s="384"/>
      <c r="R1287" s="384"/>
      <c r="S1287" s="384"/>
      <c r="T1287" s="384"/>
      <c r="U1287" s="384"/>
      <c r="V1287" s="384"/>
      <c r="W1287" s="384"/>
      <c r="X1287" s="384"/>
      <c r="Y1287" s="384"/>
      <c r="Z1287" s="384"/>
      <c r="AA1287" s="384"/>
      <c r="AB1287" s="384"/>
      <c r="AC1287" s="384"/>
      <c r="AD1287" s="384"/>
      <c r="CA1287" s="197">
        <f>+COUNTIF(P1293:AD1412,"ns")+COUNTIF(P1419:AD1538,"ns")</f>
        <v>0</v>
      </c>
    </row>
    <row r="1288" spans="1:111" ht="15" customHeight="1">
      <c r="A1288" s="41"/>
      <c r="B1288" s="30"/>
      <c r="C1288"/>
      <c r="D1288"/>
      <c r="E1288"/>
      <c r="F1288"/>
      <c r="G1288"/>
      <c r="H1288"/>
      <c r="I1288"/>
      <c r="J1288"/>
      <c r="K1288"/>
      <c r="L1288"/>
      <c r="M1288"/>
      <c r="N1288"/>
      <c r="O1288"/>
      <c r="P1288"/>
      <c r="Q1288"/>
      <c r="R1288"/>
      <c r="S1288"/>
      <c r="T1288"/>
      <c r="U1288"/>
      <c r="V1288"/>
      <c r="W1288"/>
      <c r="X1288"/>
      <c r="Y1288"/>
      <c r="Z1288"/>
      <c r="AA1288"/>
      <c r="AB1288"/>
      <c r="AC1288"/>
      <c r="AD1288"/>
    </row>
    <row r="1289" spans="1:111" s="210" customFormat="1" ht="15">
      <c r="A1289" s="221"/>
      <c r="B1289" s="29"/>
      <c r="C1289" s="29"/>
      <c r="D1289" s="29"/>
      <c r="E1289" s="29"/>
      <c r="F1289" s="29"/>
      <c r="G1289" s="29"/>
      <c r="H1289" s="29"/>
      <c r="I1289" s="29"/>
      <c r="J1289" s="29"/>
      <c r="K1289" s="29"/>
      <c r="L1289" s="29"/>
      <c r="M1289" s="29"/>
      <c r="N1289" s="29"/>
      <c r="O1289" s="29"/>
      <c r="P1289" s="29"/>
      <c r="Q1289" s="29"/>
      <c r="R1289" s="29"/>
      <c r="S1289" s="29"/>
      <c r="T1289" s="29"/>
      <c r="U1289" s="29"/>
      <c r="V1289" s="29"/>
      <c r="W1289" s="29"/>
      <c r="X1289" s="29"/>
      <c r="Y1289" s="29"/>
      <c r="Z1289" s="29"/>
      <c r="AA1289" s="500" t="s">
        <v>342</v>
      </c>
      <c r="AB1289" s="500"/>
      <c r="AC1289" s="500"/>
      <c r="AD1289" s="500"/>
      <c r="AE1289" s="29"/>
      <c r="AF1289" s="258"/>
    </row>
    <row r="1290" spans="1:111" s="210" customFormat="1" ht="24" customHeight="1">
      <c r="A1290" s="56"/>
      <c r="B1290" s="219"/>
      <c r="C1290" s="478" t="s">
        <v>98</v>
      </c>
      <c r="D1290" s="479"/>
      <c r="E1290" s="479"/>
      <c r="F1290" s="479"/>
      <c r="G1290" s="479"/>
      <c r="H1290" s="479"/>
      <c r="I1290" s="479"/>
      <c r="J1290" s="479"/>
      <c r="K1290" s="479"/>
      <c r="L1290" s="479"/>
      <c r="M1290" s="479"/>
      <c r="N1290" s="479"/>
      <c r="O1290" s="480"/>
      <c r="P1290" s="291" t="s">
        <v>361</v>
      </c>
      <c r="Q1290" s="291"/>
      <c r="R1290" s="291"/>
      <c r="S1290" s="291"/>
      <c r="T1290" s="291"/>
      <c r="U1290" s="291"/>
      <c r="V1290" s="291"/>
      <c r="W1290" s="291"/>
      <c r="X1290" s="291"/>
      <c r="Y1290" s="291"/>
      <c r="Z1290" s="291"/>
      <c r="AA1290" s="291"/>
      <c r="AB1290" s="291"/>
      <c r="AC1290" s="291"/>
      <c r="AD1290" s="291"/>
      <c r="AE1290" s="29"/>
      <c r="AF1290" s="258"/>
    </row>
    <row r="1291" spans="1:111" s="210" customFormat="1" ht="48" customHeight="1">
      <c r="A1291" s="56"/>
      <c r="B1291" s="219"/>
      <c r="C1291" s="490"/>
      <c r="D1291" s="491"/>
      <c r="E1291" s="491"/>
      <c r="F1291" s="491"/>
      <c r="G1291" s="491"/>
      <c r="H1291" s="491"/>
      <c r="I1291" s="491"/>
      <c r="J1291" s="491"/>
      <c r="K1291" s="491"/>
      <c r="L1291" s="491"/>
      <c r="M1291" s="491"/>
      <c r="N1291" s="491"/>
      <c r="O1291" s="492"/>
      <c r="P1291" s="493" t="s">
        <v>318</v>
      </c>
      <c r="Q1291" s="494" t="s">
        <v>319</v>
      </c>
      <c r="R1291" s="494" t="s">
        <v>320</v>
      </c>
      <c r="S1291" s="294" t="s">
        <v>264</v>
      </c>
      <c r="T1291" s="294"/>
      <c r="U1291" s="294"/>
      <c r="V1291" s="294" t="s">
        <v>267</v>
      </c>
      <c r="W1291" s="294"/>
      <c r="X1291" s="294"/>
      <c r="Y1291" s="294" t="s">
        <v>270</v>
      </c>
      <c r="Z1291" s="294"/>
      <c r="AA1291" s="294"/>
      <c r="AB1291" s="294" t="s">
        <v>273</v>
      </c>
      <c r="AC1291" s="294"/>
      <c r="AD1291" s="294"/>
      <c r="AE1291" s="29"/>
      <c r="AF1291" s="258"/>
    </row>
    <row r="1292" spans="1:111" s="210" customFormat="1" ht="48" customHeight="1" thickBot="1">
      <c r="A1292" s="56"/>
      <c r="B1292" s="219"/>
      <c r="C1292" s="481"/>
      <c r="D1292" s="482"/>
      <c r="E1292" s="482"/>
      <c r="F1292" s="482"/>
      <c r="G1292" s="482"/>
      <c r="H1292" s="482"/>
      <c r="I1292" s="482"/>
      <c r="J1292" s="482"/>
      <c r="K1292" s="482"/>
      <c r="L1292" s="482"/>
      <c r="M1292" s="482"/>
      <c r="N1292" s="482"/>
      <c r="O1292" s="483"/>
      <c r="P1292" s="493"/>
      <c r="Q1292" s="494"/>
      <c r="R1292" s="494"/>
      <c r="S1292" s="73" t="s">
        <v>952</v>
      </c>
      <c r="T1292" s="211" t="s">
        <v>319</v>
      </c>
      <c r="U1292" s="211" t="s">
        <v>320</v>
      </c>
      <c r="V1292" s="73" t="s">
        <v>952</v>
      </c>
      <c r="W1292" s="211" t="s">
        <v>319</v>
      </c>
      <c r="X1292" s="211" t="s">
        <v>320</v>
      </c>
      <c r="Y1292" s="73" t="s">
        <v>952</v>
      </c>
      <c r="Z1292" s="211" t="s">
        <v>319</v>
      </c>
      <c r="AA1292" s="211" t="s">
        <v>320</v>
      </c>
      <c r="AB1292" s="73" t="s">
        <v>952</v>
      </c>
      <c r="AC1292" s="211" t="s">
        <v>319</v>
      </c>
      <c r="AD1292" s="211" t="s">
        <v>320</v>
      </c>
      <c r="AE1292" s="29"/>
      <c r="AF1292" s="258"/>
      <c r="AG1292" s="210" t="s">
        <v>1259</v>
      </c>
      <c r="AH1292" s="210" t="s">
        <v>1269</v>
      </c>
      <c r="AJ1292" s="135" t="s">
        <v>1280</v>
      </c>
      <c r="AK1292" s="135" t="s">
        <v>1258</v>
      </c>
      <c r="AL1292" s="135" t="s">
        <v>1281</v>
      </c>
      <c r="AM1292" s="135" t="s">
        <v>1282</v>
      </c>
      <c r="AN1292" s="212"/>
      <c r="AO1292" s="135" t="s">
        <v>1280</v>
      </c>
      <c r="AP1292" s="135" t="s">
        <v>1258</v>
      </c>
      <c r="AQ1292" s="135" t="s">
        <v>1281</v>
      </c>
      <c r="AR1292" s="135" t="s">
        <v>1282</v>
      </c>
      <c r="AS1292" s="212"/>
      <c r="AT1292" s="135" t="s">
        <v>1280</v>
      </c>
      <c r="AU1292" s="135" t="s">
        <v>1258</v>
      </c>
      <c r="AV1292" s="135" t="s">
        <v>1281</v>
      </c>
      <c r="AW1292" s="135" t="s">
        <v>1282</v>
      </c>
      <c r="AX1292" s="212"/>
      <c r="AY1292" s="135" t="s">
        <v>1280</v>
      </c>
      <c r="AZ1292" s="135" t="s">
        <v>1258</v>
      </c>
      <c r="BA1292" s="135" t="s">
        <v>1281</v>
      </c>
      <c r="BB1292" s="135" t="s">
        <v>1282</v>
      </c>
      <c r="BD1292" s="135" t="s">
        <v>1280</v>
      </c>
      <c r="BE1292" s="135" t="s">
        <v>1258</v>
      </c>
      <c r="BF1292" s="135" t="s">
        <v>1281</v>
      </c>
      <c r="BG1292" s="135" t="s">
        <v>1282</v>
      </c>
      <c r="BI1292" s="135" t="s">
        <v>1280</v>
      </c>
      <c r="BJ1292" s="135" t="s">
        <v>1258</v>
      </c>
      <c r="BK1292" s="135" t="s">
        <v>1281</v>
      </c>
      <c r="BL1292" s="135" t="s">
        <v>1282</v>
      </c>
      <c r="BN1292" s="135" t="s">
        <v>1280</v>
      </c>
      <c r="BO1292" s="135" t="s">
        <v>1258</v>
      </c>
      <c r="BP1292" s="135" t="s">
        <v>1281</v>
      </c>
      <c r="BQ1292" s="135" t="s">
        <v>1282</v>
      </c>
      <c r="BS1292" s="135" t="s">
        <v>1280</v>
      </c>
      <c r="BT1292" s="135" t="s">
        <v>1258</v>
      </c>
      <c r="BU1292" s="135" t="s">
        <v>1281</v>
      </c>
      <c r="BV1292" s="135" t="s">
        <v>1282</v>
      </c>
      <c r="BX1292" s="135" t="s">
        <v>1280</v>
      </c>
      <c r="BY1292" s="135" t="s">
        <v>1258</v>
      </c>
      <c r="BZ1292" s="135" t="s">
        <v>1281</v>
      </c>
      <c r="CA1292" s="135" t="s">
        <v>1282</v>
      </c>
      <c r="CC1292" s="135" t="s">
        <v>1280</v>
      </c>
      <c r="CD1292" s="135" t="s">
        <v>1258</v>
      </c>
      <c r="CE1292" s="135" t="s">
        <v>1281</v>
      </c>
      <c r="CF1292" s="135" t="s">
        <v>1282</v>
      </c>
      <c r="CH1292" s="213" t="s">
        <v>318</v>
      </c>
      <c r="CI1292" s="213" t="s">
        <v>1258</v>
      </c>
      <c r="CJ1292" s="213" t="s">
        <v>1283</v>
      </c>
      <c r="CK1292" s="213" t="s">
        <v>1260</v>
      </c>
      <c r="CL1292" s="212"/>
      <c r="CM1292" s="213" t="s">
        <v>318</v>
      </c>
      <c r="CN1292" s="213" t="s">
        <v>1258</v>
      </c>
      <c r="CO1292" s="213" t="s">
        <v>1283</v>
      </c>
      <c r="CP1292" s="213" t="s">
        <v>1260</v>
      </c>
      <c r="CQ1292" s="212"/>
      <c r="CR1292" s="213" t="s">
        <v>318</v>
      </c>
      <c r="CS1292" s="213" t="s">
        <v>1258</v>
      </c>
      <c r="CT1292" s="213" t="s">
        <v>1283</v>
      </c>
      <c r="CU1292" s="213" t="s">
        <v>1260</v>
      </c>
      <c r="CW1292" s="212" t="s">
        <v>1360</v>
      </c>
      <c r="CX1292" s="213" t="s">
        <v>1365</v>
      </c>
      <c r="CY1292" s="213" t="s">
        <v>1269</v>
      </c>
      <c r="CZ1292"/>
      <c r="DA1292" s="212" t="s">
        <v>1360</v>
      </c>
      <c r="DB1292" s="213" t="s">
        <v>1365</v>
      </c>
      <c r="DC1292" s="213" t="s">
        <v>1269</v>
      </c>
      <c r="DD1292" s="212"/>
      <c r="DE1292" s="212" t="s">
        <v>1360</v>
      </c>
      <c r="DF1292" s="213" t="s">
        <v>1365</v>
      </c>
      <c r="DG1292" s="213" t="s">
        <v>1269</v>
      </c>
    </row>
    <row r="1293" spans="1:111" s="210" customFormat="1" ht="15" customHeight="1" thickBot="1">
      <c r="A1293" s="56"/>
      <c r="B1293" s="219"/>
      <c r="C1293" s="113" t="s">
        <v>58</v>
      </c>
      <c r="D1293" s="354" t="str">
        <f>IF(D49="","",D49)</f>
        <v/>
      </c>
      <c r="E1293" s="355"/>
      <c r="F1293" s="355"/>
      <c r="G1293" s="355"/>
      <c r="H1293" s="355"/>
      <c r="I1293" s="355"/>
      <c r="J1293" s="355"/>
      <c r="K1293" s="355"/>
      <c r="L1293" s="355"/>
      <c r="M1293" s="355"/>
      <c r="N1293" s="355"/>
      <c r="O1293" s="356"/>
      <c r="P1293" s="261" t="str">
        <f>IF(M231="","",M231)</f>
        <v/>
      </c>
      <c r="Q1293" s="261" t="str">
        <f>IF(S231="","",S231)</f>
        <v/>
      </c>
      <c r="R1293" s="261" t="str">
        <f>IF(Y231="","",Y231)</f>
        <v/>
      </c>
      <c r="S1293" s="2"/>
      <c r="T1293" s="2"/>
      <c r="U1293" s="2"/>
      <c r="V1293" s="2"/>
      <c r="W1293" s="2"/>
      <c r="X1293" s="2"/>
      <c r="Y1293" s="2"/>
      <c r="Z1293" s="2"/>
      <c r="AA1293" s="2"/>
      <c r="AB1293" s="2"/>
      <c r="AC1293" s="2"/>
      <c r="AD1293" s="2"/>
      <c r="AE1293" s="29"/>
      <c r="AF1293" s="258"/>
      <c r="AG1293" s="197">
        <f>+COUNTBLANK(P1293:AD1293)+COUNTBLANK(P1419:AD1419)</f>
        <v>30</v>
      </c>
      <c r="AH1293" s="210">
        <f>+IF($AG$1286=$AH$1286,0,IF(OR(AND(D1293&lt;&gt;"",AG1293=0),AND(D1293="",AG1293=30)),0,1))</f>
        <v>0</v>
      </c>
      <c r="AJ1293" s="188">
        <f>IF(P1293="",0,P1293)</f>
        <v>0</v>
      </c>
      <c r="AK1293" s="189">
        <f>COUNTIF(Q1293:R1293,"NS")</f>
        <v>0</v>
      </c>
      <c r="AL1293" s="189">
        <f>SUM(Q1293:R1293)</f>
        <v>0</v>
      </c>
      <c r="AM1293" s="190">
        <f>IF($AG$1286=$AH$1286, 0, IF(OR(AND(AJ1293=0, AK1293&gt;0), AND(AJ1293="ns", AL1293&gt;0), AND(AJ1293="ns", AK1293=0, AL1293=0)), 1, IF(OR(AND(AJ1293&gt;0, AK1293=2), AND(AJ1293="ns", AK1293=2), AND(AJ1293="ns", AL1293=0, AK1293&gt;0), AJ1293=AL1293, COUNTIF(P1293:R1293, "NA")=COUNTA(P1293:R1293)), 0, 1)))</f>
        <v>0</v>
      </c>
      <c r="AN1293" s="197"/>
      <c r="AO1293" s="188">
        <f>S1293</f>
        <v>0</v>
      </c>
      <c r="AP1293" s="189">
        <f>COUNTIF(T1293:U1293,"NS")</f>
        <v>0</v>
      </c>
      <c r="AQ1293" s="189">
        <f>SUM(T1293:U1293)</f>
        <v>0</v>
      </c>
      <c r="AR1293" s="190">
        <f>IF($AG$1286=$AH$1286, 0, IF(OR(AND(AO1293=0, AP1293&gt;0), AND(AO1293="ns", AQ1293&gt;0), AND(AO1293="ns", AP1293=0, AQ1293=0)), 1, IF(OR(AND(AO1293&gt;0, AP1293=2), AND(AO1293="ns", AP1293=2), AND(AO1293="ns", AQ1293=0, AP1293&gt;0), AO1293=AQ1293, COUNTIF(V1293:X1293, "NA")=COUNTA(V1293:X1293)), 0, 1)))</f>
        <v>0</v>
      </c>
      <c r="AS1293" s="197"/>
      <c r="AT1293" s="188">
        <f>V1293</f>
        <v>0</v>
      </c>
      <c r="AU1293" s="189">
        <f>COUNTIF(W1293:X1293,"NS")</f>
        <v>0</v>
      </c>
      <c r="AV1293" s="189">
        <f>SUM(W1293:X1293)</f>
        <v>0</v>
      </c>
      <c r="AW1293" s="190">
        <f>IF($AG$1286=$AH$1286, 0, IF(OR(AND(AT1293=0, AU1293&gt;0), AND(AT1293="ns", AV1293&gt;0), AND(AT1293="ns", AU1293=0, AV1293=0)), 1, IF(OR(AND(AT1293&gt;0, AU1293=2), AND(AT1293="ns", AU1293=2), AND(AT1293="ns", AV1293=0, AU1293&gt;0), AT1293=AV1293, COUNTIF(Y1293:AA1293, "NA")=COUNTA(Y1293:AA1293)), 0, 1)))</f>
        <v>0</v>
      </c>
      <c r="AX1293" s="197"/>
      <c r="AY1293" s="188">
        <f>Y1293</f>
        <v>0</v>
      </c>
      <c r="AZ1293" s="189">
        <f>COUNTIF(Z1293:AA1293,"NS")</f>
        <v>0</v>
      </c>
      <c r="BA1293" s="189">
        <f>SUM(Z1293:AA1293)</f>
        <v>0</v>
      </c>
      <c r="BB1293" s="190">
        <f>IF($AG$1286=$AH$1286, 0, IF(OR(AND(AY1293=0, AZ1293&gt;0), AND(AY1293="ns", BA1293&gt;0), AND(AY1293="ns", AZ1293=0, BA1293=0)), 1, IF(OR(AND(AY1293&gt;0, AZ1293=2), AND(AY1293="ns", AZ1293=2), AND(AY1293="ns", BA1293=0, AZ1293&gt;0), AY1293=BA1293, COUNTIF(Y1293:AA1293, "NA")=COUNTA(Y1293:AA1293)), 0, 1)))</f>
        <v>0</v>
      </c>
      <c r="BD1293" s="188">
        <f>AB1293</f>
        <v>0</v>
      </c>
      <c r="BE1293" s="189">
        <f>COUNTIF(AC1293:AD1293,"NS")</f>
        <v>0</v>
      </c>
      <c r="BF1293" s="189">
        <f>SUM(AC1293:AD1293)</f>
        <v>0</v>
      </c>
      <c r="BG1293" s="190">
        <f>IF($AG$1286=$AH$1286, 0, IF(OR(AND(BD1293=0, BE1293&gt;0), AND(BD1293="ns", BF1293&gt;0), AND(BD1293="ns", BE1293=0, BF1293=0)), 1, IF(OR(AND(BD1293&gt;0, BE1293=2), AND(BD1293="ns", BE1293=2), AND(BD1293="ns", BF1293=0, BE1293&gt;0), BD1293=BF1293, COUNTIF(AB1293:AD1293, "NA")=COUNTA(AB1293:AD1293)), 0, 1)))</f>
        <v>0</v>
      </c>
      <c r="BI1293" s="188">
        <f>P1419</f>
        <v>0</v>
      </c>
      <c r="BJ1293" s="189">
        <f>COUNTIF(Q1419:R1419,"NS")</f>
        <v>0</v>
      </c>
      <c r="BK1293" s="189">
        <f>SUM(Q1419:R1419)</f>
        <v>0</v>
      </c>
      <c r="BL1293" s="190">
        <f>IF($AG$1286=$AH$1286, 0, IF(OR(AND(BI1293=0, BJ1293&gt;0), AND(BI1293="ns", BK1293&gt;0), AND(BI1293="ns", BJ1293=0, BK1293=0)), 1, IF(OR(AND(BI1293&gt;0, BJ1293=2), AND(BI1293="ns", BJ1293=2), AND(BI1293="ns", BK1293=0, BJ1293&gt;0), BI1293=BK1293, COUNTIF(P1419:R1419, "NA")=COUNTA(P1419:R1419)), 0, 1)))</f>
        <v>0</v>
      </c>
      <c r="BN1293" s="188">
        <f>S1419</f>
        <v>0</v>
      </c>
      <c r="BO1293" s="189">
        <f>COUNTIF(T1419:U1419,"NS")</f>
        <v>0</v>
      </c>
      <c r="BP1293" s="189">
        <f>SUM(T1419:U1419)</f>
        <v>0</v>
      </c>
      <c r="BQ1293" s="190">
        <f>IF($AG$1286=$AH$1286, 0, IF(OR(AND(BN1293=0, BO1293&gt;0), AND(BN1293="ns", BP1293&gt;0), AND(BN1293="ns", BO1293=0, BP1293=0)), 1, IF(OR(AND(BN1293&gt;0, BO1293=2), AND(BN1293="ns", BO1293=2), AND(BN1293="ns", BP1293=0, BO1293&gt;0), BN1293=BP1293, COUNTIF(S1419:U1419, "NA")=COUNTA(S1419:U1419)), 0, 1)))</f>
        <v>0</v>
      </c>
      <c r="BS1293" s="188">
        <f>V1419</f>
        <v>0</v>
      </c>
      <c r="BT1293" s="189">
        <f>COUNTIF(W1419:X1419,"NS")</f>
        <v>0</v>
      </c>
      <c r="BU1293" s="189">
        <f>SUM(W1419:X1419)</f>
        <v>0</v>
      </c>
      <c r="BV1293" s="190">
        <f>IF($AG$1286=$AH$1286, 0, IF(OR(AND(BS1293=0, BT1293&gt;0), AND(BS1293="ns", BU1293&gt;0), AND(BS1293="ns", BT1293=0, BU1293=0)), 1, IF(OR(AND(BS1293&gt;0, BT1293=2), AND(BS1293="ns", BT1293=2), AND(BS1293="ns", BU1293=0, BT1293&gt;0), BS1293=BU1293, COUNTIF(V1419:X1419, "NA")=COUNTA(V1419:X1419)), 0, 1)))</f>
        <v>0</v>
      </c>
      <c r="BX1293" s="188">
        <f>Y1419</f>
        <v>0</v>
      </c>
      <c r="BY1293" s="189">
        <f>COUNTIF(Z1419:AA1419,"NS")</f>
        <v>0</v>
      </c>
      <c r="BZ1293" s="189">
        <f>SUM(Z1419:AA1419)</f>
        <v>0</v>
      </c>
      <c r="CA1293" s="190">
        <f>IF($AG$1286=$AH$1286, 0, IF(OR(AND(BX1293=0, BY1293&gt;0), AND(BX1293="ns", BZ1293&gt;0), AND(BX1293="ns", BY1293=0, BZ1293=0)), 1, IF(OR(AND(BX1293&gt;0, BY1293=2), AND(BX1293="ns", BY1293=2), AND(BX1293="ns", BZ1293=0, BY1293&gt;0), BX1293=BZ1293, COUNTIF(Y1419:AA1419, "NA")=COUNTA(Y1419:AA1419)), 0, 1)))</f>
        <v>0</v>
      </c>
      <c r="CC1293" s="188">
        <f>AB1419</f>
        <v>0</v>
      </c>
      <c r="CD1293" s="189">
        <f>COUNTIF(AC1419:AD1419,"NS")</f>
        <v>0</v>
      </c>
      <c r="CE1293" s="189">
        <f>SUM(AC1419:AD1419)</f>
        <v>0</v>
      </c>
      <c r="CF1293" s="190">
        <f>IF($AG$1286=$AH$1286, 0, IF(OR(AND(CC1293=0, CD1293&gt;0), AND(CC1293="ns", CE1293&gt;0), AND(CC1293="ns", CD1293=0, CE1293=0)), 1, IF(OR(AND(CC1293&gt;0, CD1293=2), AND(CC1293="ns", CD1293=2), AND(CC1293="ns", CE1293=0, CD1293&gt;0), CC1293=CE1293, COUNTIF(AB1419:AD1419, "NA")=COUNTA(AB1419:AD1419)), 0, 1)))</f>
        <v>0</v>
      </c>
      <c r="CH1293" s="192">
        <f>IF(P1293="",0,"")</f>
        <v>0</v>
      </c>
      <c r="CI1293" s="215">
        <f>COUNTIF(S1293,"NS")+COUNTIF(V1293,"NS")+COUNTIF(Y1293,"NS")+COUNTIF(AB1293,"NS")+COUNTIF(P1419,"NS")+COUNTIF(S1419,"NS")+COUNTIF(V1419,"NS")+COUNTIF(Y1419,"NS")+COUNTIF(AB1419,"NS")</f>
        <v>0</v>
      </c>
      <c r="CJ1293" s="216">
        <f>SUM(S1293,V1293,Y1293,AB1293,P1419,S1419,V1419,Y1419,AB1419)</f>
        <v>0</v>
      </c>
      <c r="CK1293" s="217">
        <f>IF($AG$1286=$AH$1286, 0, IF(OR(AND(CH1293=0, CI1293&gt;0), AND(CH1293="NS", CJ1293&gt;0), AND(CH1293="NS", CJ1293=0, CI1293=0)), 1, IF(OR(AND(CI1293&gt;=2, CJ1293&lt;CH1293), AND(CH1293="NS", CJ1293=0, CI1293&gt;0), CH1293=CJ1293, AND(CH1293="NA", SUM(COUNTIF(S1293:AD1293, "NA")+COUNTIF(P1419:AD1419,"NA"))=COUNTA(S1293:AD1293,P1419:AD1419))), 0, 1)))</f>
        <v>0</v>
      </c>
      <c r="CL1293" s="197"/>
      <c r="CM1293" s="192">
        <f>IF(Q1293="",0,Q1293)</f>
        <v>0</v>
      </c>
      <c r="CN1293" s="215">
        <f>COUNTIF(T1293,"NS")+COUNTIF(W1293,"NS")+COUNTIF(Z1293,"NS")+COUNTIF(AC1293,"NS")+COUNTIF(Q1419,"NS")+COUNTIF(T1419,"NS")+COUNTIF(W1419,"NS")+COUNTIF(Z1419,"NS")+COUNTIF(AC1419,"NS")</f>
        <v>0</v>
      </c>
      <c r="CO1293" s="216">
        <f>SUM(T1293,W1293,Z1293,AC1293,Q1419,T1419,W1419,Z1419,AC1419)</f>
        <v>0</v>
      </c>
      <c r="CP1293" s="217">
        <f>IF($AG$1286=$AH$1286, 0, IF(OR(AND(CM1293=0, CN1293&gt;0), AND(CM1293="NS", CO1293&gt;0), AND(CM1293="NS", CO1293=0, CN1293=0)), 1, IF(OR(AND(CN1293&gt;=2, CO1293&lt;CM1293), AND(CM1293="NS", CO1293=0, CN1293&gt;0), CM1293=CO1293, AND(CM1293="NA", SUM(COUNTIF(S1293:AD1293, "NA")+COUNTIF(P1419:AD1419,"NA"))=COUNTA(S1293:AD1293,P1419:AD1419))), 0, 1)))</f>
        <v>0</v>
      </c>
      <c r="CQ1293" s="197"/>
      <c r="CR1293" s="192">
        <f>IF(R1293="",0,R1293)</f>
        <v>0</v>
      </c>
      <c r="CS1293" s="215">
        <f>COUNTIF(U1293,"NS")+COUNTIF(X1293,"NS")+COUNTIF(AA1293,"NS")+COUNTIF(AD1293,"NS")+COUNTIF(R1419,"NS")+COUNTIF(U1419,"NS")+COUNTIF(X1419,"NS")+COUNTIF(AA1419,"NS")+COUNTIF(AD1419,"NS")</f>
        <v>0</v>
      </c>
      <c r="CT1293" s="216">
        <f>SUM(U1293,X1293,AA1293,AD1293,R1419,U1419,X1419,AA1419,AD1419)</f>
        <v>0</v>
      </c>
      <c r="CU1293" s="217">
        <f>IF($AG$1286=$AH$1286, 0, IF(OR(AND(CR1293=0, CS1293&gt;0), AND(CR1293="NS", CT1293&gt;0), AND(CR1293="NS", CT1293=0, CS1293=0)), 1, IF(OR(AND(CS1293&gt;=2, CT1293&lt;CR1293), AND(CR1293="NS", CT1293=0, CS1293&gt;0), CR1293=CT1293, AND(CR1293="NA", SUM(COUNTIF(S1293:AD1293, "NA")+COUNTIF(P1419:AD1419,"NA"))=COUNTA(S1293:AD1293,P1419:AD1419))), 0, 1)))</f>
        <v>0</v>
      </c>
      <c r="CW1293" s="197">
        <f>M231</f>
        <v>0</v>
      </c>
      <c r="CX1293" s="19" t="str">
        <f>P1293</f>
        <v/>
      </c>
      <c r="CY1293" s="197">
        <f>+IF($AG$1286=$AH$1286,0,IF(OR(AND(CW1293="NS",CX1293="NS"),AND(CW1293&gt;=1,CX1293="NS"),AND(CW1293=CX1293)),0,1))</f>
        <v>0</v>
      </c>
      <c r="CZ1293"/>
      <c r="DA1293" s="197">
        <f>S231</f>
        <v>0</v>
      </c>
      <c r="DB1293" s="19" t="str">
        <f>Q1293</f>
        <v/>
      </c>
      <c r="DC1293" s="197">
        <f>+IF($AG$1286=$AH$1286,0,IF(OR(AND(DA1293="NS",DB1293="NS"),AND(DA1293&gt;=1,DB1293="NS"),AND(DA1293=DB1293)),0,1))</f>
        <v>0</v>
      </c>
      <c r="DD1293" s="197"/>
      <c r="DE1293" s="197">
        <f>Y231</f>
        <v>0</v>
      </c>
      <c r="DF1293" s="19" t="str">
        <f>R1293</f>
        <v/>
      </c>
      <c r="DG1293" s="197">
        <f>+IF($AG$1286=$AH$1286,0,IF(OR(AND(DE1293="NS",DF1293="NS"),AND(DE1293&gt;=1,DF1293="NS"),AND(DE1293=DF1293)),0,1))</f>
        <v>0</v>
      </c>
    </row>
    <row r="1294" spans="1:111" ht="15" customHeight="1" thickBot="1">
      <c r="A1294" s="41"/>
      <c r="B1294" s="30"/>
      <c r="C1294" s="63" t="s">
        <v>59</v>
      </c>
      <c r="D1294" s="354" t="str">
        <f t="shared" ref="D1294:D1357" si="620">IF(D50="","",D50)</f>
        <v/>
      </c>
      <c r="E1294" s="355"/>
      <c r="F1294" s="355"/>
      <c r="G1294" s="355"/>
      <c r="H1294" s="355"/>
      <c r="I1294" s="355"/>
      <c r="J1294" s="355"/>
      <c r="K1294" s="355"/>
      <c r="L1294" s="355"/>
      <c r="M1294" s="355"/>
      <c r="N1294" s="355"/>
      <c r="O1294" s="356"/>
      <c r="P1294" s="261" t="str">
        <f t="shared" ref="P1294:P1357" si="621">IF(M232="","",M232)</f>
        <v/>
      </c>
      <c r="Q1294" s="261" t="str">
        <f t="shared" ref="Q1294:Q1357" si="622">IF(S232="","",S232)</f>
        <v/>
      </c>
      <c r="R1294" s="261" t="str">
        <f t="shared" ref="R1294:R1357" si="623">IF(Y232="","",Y232)</f>
        <v/>
      </c>
      <c r="S1294" s="2"/>
      <c r="T1294" s="2"/>
      <c r="U1294" s="2"/>
      <c r="V1294" s="2"/>
      <c r="W1294" s="2"/>
      <c r="X1294" s="2"/>
      <c r="Y1294" s="2"/>
      <c r="Z1294" s="2"/>
      <c r="AA1294" s="2"/>
      <c r="AB1294" s="2"/>
      <c r="AC1294" s="2"/>
      <c r="AD1294" s="2"/>
      <c r="AG1294" s="197">
        <f t="shared" ref="AG1294:AG1357" si="624">+COUNTBLANK(P1294:AD1294)+COUNTBLANK(P1420:AD1420)</f>
        <v>30</v>
      </c>
      <c r="AH1294" s="210">
        <f t="shared" ref="AH1294:AH1357" si="625">+IF($AG$1286=$AH$1286,0,IF(OR(AND(D1294&lt;&gt;"",AG1294=0),AND(D1294="",AG1294=30)),0,1))</f>
        <v>0</v>
      </c>
      <c r="AJ1294" s="188">
        <f t="shared" ref="AJ1294:AJ1357" si="626">IF(P1294="",0,P1294)</f>
        <v>0</v>
      </c>
      <c r="AK1294" s="189">
        <f t="shared" ref="AK1294:AK1357" si="627">COUNTIF(Q1294:R1294,"NS")</f>
        <v>0</v>
      </c>
      <c r="AL1294" s="189">
        <f t="shared" ref="AL1294:AL1357" si="628">SUM(Q1294:R1294)</f>
        <v>0</v>
      </c>
      <c r="AM1294" s="190">
        <f t="shared" ref="AM1294:AM1357" si="629">IF($AG$1286=$AH$1286, 0, IF(OR(AND(AJ1294=0, AK1294&gt;0), AND(AJ1294="ns", AL1294&gt;0), AND(AJ1294="ns", AK1294=0, AL1294=0)), 1, IF(OR(AND(AJ1294&gt;0, AK1294=2), AND(AJ1294="ns", AK1294=2), AND(AJ1294="ns", AL1294=0, AK1294&gt;0), AJ1294=AL1294, COUNTIF(P1294:R1294, "NA")=COUNTA(P1294:R1294)), 0, 1)))</f>
        <v>0</v>
      </c>
      <c r="AO1294" s="188">
        <f t="shared" ref="AO1294:AO1357" si="630">S1294</f>
        <v>0</v>
      </c>
      <c r="AP1294" s="189">
        <f t="shared" ref="AP1294:AP1357" si="631">COUNTIF(T1294:U1294,"NS")</f>
        <v>0</v>
      </c>
      <c r="AQ1294" s="189">
        <f t="shared" ref="AQ1294:AQ1357" si="632">SUM(T1294:U1294)</f>
        <v>0</v>
      </c>
      <c r="AR1294" s="190">
        <f t="shared" ref="AR1294:AR1357" si="633">IF($AG$1286=$AH$1286, 0, IF(OR(AND(AO1294=0, AP1294&gt;0), AND(AO1294="ns", AQ1294&gt;0), AND(AO1294="ns", AP1294=0, AQ1294=0)), 1, IF(OR(AND(AO1294&gt;0, AP1294=2), AND(AO1294="ns", AP1294=2), AND(AO1294="ns", AQ1294=0, AP1294&gt;0), AO1294=AQ1294, COUNTIF(V1294:X1294, "NA")=COUNTA(V1294:X1294)), 0, 1)))</f>
        <v>0</v>
      </c>
      <c r="AT1294" s="188">
        <f t="shared" ref="AT1294:AT1357" si="634">V1294</f>
        <v>0</v>
      </c>
      <c r="AU1294" s="189">
        <f t="shared" ref="AU1294:AU1357" si="635">COUNTIF(W1294:X1294,"NS")</f>
        <v>0</v>
      </c>
      <c r="AV1294" s="189">
        <f t="shared" ref="AV1294:AV1357" si="636">SUM(W1294:X1294)</f>
        <v>0</v>
      </c>
      <c r="AW1294" s="190">
        <f t="shared" ref="AW1294:AW1357" si="637">IF($AG$1286=$AH$1286, 0, IF(OR(AND(AT1294=0, AU1294&gt;0), AND(AT1294="ns", AV1294&gt;0), AND(AT1294="ns", AU1294=0, AV1294=0)), 1, IF(OR(AND(AT1294&gt;0, AU1294=2), AND(AT1294="ns", AU1294=2), AND(AT1294="ns", AV1294=0, AU1294&gt;0), AT1294=AV1294, COUNTIF(Y1294:AA1294, "NA")=COUNTA(Y1294:AA1294)), 0, 1)))</f>
        <v>0</v>
      </c>
      <c r="AY1294" s="188">
        <f t="shared" ref="AY1294:AY1357" si="638">Y1294</f>
        <v>0</v>
      </c>
      <c r="AZ1294" s="189">
        <f t="shared" ref="AZ1294:AZ1357" si="639">COUNTIF(Z1294:AA1294,"NS")</f>
        <v>0</v>
      </c>
      <c r="BA1294" s="189">
        <f t="shared" ref="BA1294:BA1357" si="640">SUM(Z1294:AA1294)</f>
        <v>0</v>
      </c>
      <c r="BB1294" s="190">
        <f t="shared" ref="BB1294:BB1357" si="641">IF($AG$1286=$AH$1286, 0, IF(OR(AND(AY1294=0, AZ1294&gt;0), AND(AY1294="ns", BA1294&gt;0), AND(AY1294="ns", AZ1294=0, BA1294=0)), 1, IF(OR(AND(AY1294&gt;0, AZ1294=2), AND(AY1294="ns", AZ1294=2), AND(AY1294="ns", BA1294=0, AZ1294&gt;0), AY1294=BA1294, COUNTIF(Y1294:AA1294, "NA")=COUNTA(Y1294:AA1294)), 0, 1)))</f>
        <v>0</v>
      </c>
      <c r="BC1294" s="210"/>
      <c r="BD1294" s="188">
        <f t="shared" ref="BD1294:BD1357" si="642">AB1294</f>
        <v>0</v>
      </c>
      <c r="BE1294" s="189">
        <f t="shared" ref="BE1294:BE1357" si="643">COUNTIF(AC1294:AD1294,"NS")</f>
        <v>0</v>
      </c>
      <c r="BF1294" s="189">
        <f t="shared" ref="BF1294:BF1357" si="644">SUM(AC1294:AD1294)</f>
        <v>0</v>
      </c>
      <c r="BG1294" s="190">
        <f t="shared" ref="BG1294:BG1357" si="645">IF($AG$1286=$AH$1286, 0, IF(OR(AND(BD1294=0, BE1294&gt;0), AND(BD1294="ns", BF1294&gt;0), AND(BD1294="ns", BE1294=0, BF1294=0)), 1, IF(OR(AND(BD1294&gt;0, BE1294=2), AND(BD1294="ns", BE1294=2), AND(BD1294="ns", BF1294=0, BE1294&gt;0), BD1294=BF1294, COUNTIF(AB1294:AD1294, "NA")=COUNTA(AB1294:AD1294)), 0, 1)))</f>
        <v>0</v>
      </c>
      <c r="BH1294" s="210"/>
      <c r="BI1294" s="188">
        <f t="shared" ref="BI1294:BI1357" si="646">P1420</f>
        <v>0</v>
      </c>
      <c r="BJ1294" s="189">
        <f t="shared" ref="BJ1294:BJ1357" si="647">COUNTIF(Q1420:R1420,"NS")</f>
        <v>0</v>
      </c>
      <c r="BK1294" s="189">
        <f t="shared" ref="BK1294:BK1357" si="648">SUM(Q1420:R1420)</f>
        <v>0</v>
      </c>
      <c r="BL1294" s="190">
        <f t="shared" ref="BL1294:BL1357" si="649">IF($AG$1286=$AH$1286, 0, IF(OR(AND(BI1294=0, BJ1294&gt;0), AND(BI1294="ns", BK1294&gt;0), AND(BI1294="ns", BJ1294=0, BK1294=0)), 1, IF(OR(AND(BI1294&gt;0, BJ1294=2), AND(BI1294="ns", BJ1294=2), AND(BI1294="ns", BK1294=0, BJ1294&gt;0), BI1294=BK1294, COUNTIF(P1420:R1420, "NA")=COUNTA(P1420:R1420)), 0, 1)))</f>
        <v>0</v>
      </c>
      <c r="BM1294" s="210"/>
      <c r="BN1294" s="188">
        <f t="shared" ref="BN1294:BN1357" si="650">S1420</f>
        <v>0</v>
      </c>
      <c r="BO1294" s="189">
        <f t="shared" ref="BO1294:BO1357" si="651">COUNTIF(T1420:U1420,"NS")</f>
        <v>0</v>
      </c>
      <c r="BP1294" s="189">
        <f t="shared" ref="BP1294:BP1357" si="652">SUM(T1420:U1420)</f>
        <v>0</v>
      </c>
      <c r="BQ1294" s="190">
        <f t="shared" ref="BQ1294:BQ1357" si="653">IF($AG$1286=$AH$1286, 0, IF(OR(AND(BN1294=0, BO1294&gt;0), AND(BN1294="ns", BP1294&gt;0), AND(BN1294="ns", BO1294=0, BP1294=0)), 1, IF(OR(AND(BN1294&gt;0, BO1294=2), AND(BN1294="ns", BO1294=2), AND(BN1294="ns", BP1294=0, BO1294&gt;0), BN1294=BP1294, COUNTIF(S1420:U1420, "NA")=COUNTA(S1420:U1420)), 0, 1)))</f>
        <v>0</v>
      </c>
      <c r="BR1294" s="210"/>
      <c r="BS1294" s="188">
        <f t="shared" ref="BS1294:BS1357" si="654">V1420</f>
        <v>0</v>
      </c>
      <c r="BT1294" s="189">
        <f t="shared" ref="BT1294:BT1357" si="655">COUNTIF(W1420:X1420,"NS")</f>
        <v>0</v>
      </c>
      <c r="BU1294" s="189">
        <f t="shared" ref="BU1294:BU1357" si="656">SUM(W1420:X1420)</f>
        <v>0</v>
      </c>
      <c r="BV1294" s="190">
        <f t="shared" ref="BV1294:BV1357" si="657">IF($AG$1286=$AH$1286, 0, IF(OR(AND(BS1294=0, BT1294&gt;0), AND(BS1294="ns", BU1294&gt;0), AND(BS1294="ns", BT1294=0, BU1294=0)), 1, IF(OR(AND(BS1294&gt;0, BT1294=2), AND(BS1294="ns", BT1294=2), AND(BS1294="ns", BU1294=0, BT1294&gt;0), BS1294=BU1294, COUNTIF(V1420:X1420, "NA")=COUNTA(V1420:X1420)), 0, 1)))</f>
        <v>0</v>
      </c>
      <c r="BW1294" s="210"/>
      <c r="BX1294" s="188">
        <f t="shared" ref="BX1294:BX1357" si="658">Y1420</f>
        <v>0</v>
      </c>
      <c r="BY1294" s="189">
        <f t="shared" ref="BY1294:BY1357" si="659">COUNTIF(Z1420:AA1420,"NS")</f>
        <v>0</v>
      </c>
      <c r="BZ1294" s="189">
        <f t="shared" ref="BZ1294:BZ1357" si="660">SUM(Z1420:AA1420)</f>
        <v>0</v>
      </c>
      <c r="CA1294" s="190">
        <f t="shared" ref="CA1294:CA1357" si="661">IF($AG$1286=$AH$1286, 0, IF(OR(AND(BX1294=0, BY1294&gt;0), AND(BX1294="ns", BZ1294&gt;0), AND(BX1294="ns", BY1294=0, BZ1294=0)), 1, IF(OR(AND(BX1294&gt;0, BY1294=2), AND(BX1294="ns", BY1294=2), AND(BX1294="ns", BZ1294=0, BY1294&gt;0), BX1294=BZ1294, COUNTIF(Y1420:AA1420, "NA")=COUNTA(Y1420:AA1420)), 0, 1)))</f>
        <v>0</v>
      </c>
      <c r="CB1294" s="210"/>
      <c r="CC1294" s="188">
        <f t="shared" ref="CC1294:CC1357" si="662">AB1420</f>
        <v>0</v>
      </c>
      <c r="CD1294" s="189">
        <f t="shared" ref="CD1294:CD1357" si="663">COUNTIF(AC1420:AD1420,"NS")</f>
        <v>0</v>
      </c>
      <c r="CE1294" s="189">
        <f t="shared" ref="CE1294:CE1357" si="664">SUM(AC1420:AD1420)</f>
        <v>0</v>
      </c>
      <c r="CF1294" s="190">
        <f t="shared" ref="CF1294:CF1357" si="665">IF($AG$1286=$AH$1286, 0, IF(OR(AND(CC1294=0, CD1294&gt;0), AND(CC1294="ns", CE1294&gt;0), AND(CC1294="ns", CD1294=0, CE1294=0)), 1, IF(OR(AND(CC1294&gt;0, CD1294=2), AND(CC1294="ns", CD1294=2), AND(CC1294="ns", CE1294=0, CD1294&gt;0), CC1294=CE1294, COUNTIF(AB1420:AD1420, "NA")=COUNTA(AB1420:AD1420)), 0, 1)))</f>
        <v>0</v>
      </c>
      <c r="CG1294" s="210"/>
      <c r="CH1294" s="192">
        <f t="shared" ref="CH1294:CH1357" si="666">IF(P1294="",0,"")</f>
        <v>0</v>
      </c>
      <c r="CI1294" s="215">
        <f t="shared" ref="CI1294:CI1357" si="667">COUNTIF(S1294,"NS")+COUNTIF(V1294,"NS")+COUNTIF(Y1294,"NS")+COUNTIF(AB1294,"NS")+COUNTIF(P1420,"NS")+COUNTIF(S1420,"NS")+COUNTIF(V1420,"NS")+COUNTIF(Y1420,"NS")+COUNTIF(AB1420,"NS")</f>
        <v>0</v>
      </c>
      <c r="CJ1294" s="216">
        <f t="shared" ref="CJ1294:CJ1357" si="668">SUM(S1294,V1294,Y1294,AB1294,P1420,S1420,V1420,Y1420,AB1420)</f>
        <v>0</v>
      </c>
      <c r="CK1294" s="217">
        <f t="shared" ref="CK1294:CK1357" si="669">IF($AG$1286=$AH$1286, 0, IF(OR(AND(CH1294=0, CI1294&gt;0), AND(CH1294="NS", CJ1294&gt;0), AND(CH1294="NS", CJ1294=0, CI1294=0)), 1, IF(OR(AND(CI1294&gt;=2, CJ1294&lt;CH1294), AND(CH1294="NS", CJ1294=0, CI1294&gt;0), CH1294=CJ1294, AND(CH1294="NA", SUM(COUNTIF(S1294:AD1294, "NA")+COUNTIF(P1420:AD1420,"NA"))=COUNTA(S1294:AD1294,P1420:AD1420))), 0, 1)))</f>
        <v>0</v>
      </c>
      <c r="CM1294" s="192">
        <f t="shared" ref="CM1294:CM1357" si="670">IF(Q1294="",0,Q1294)</f>
        <v>0</v>
      </c>
      <c r="CN1294" s="215">
        <f t="shared" ref="CN1294:CN1357" si="671">COUNTIF(T1294,"NS")+COUNTIF(W1294,"NS")+COUNTIF(Z1294,"NS")+COUNTIF(AC1294,"NS")+COUNTIF(Q1420,"NS")+COUNTIF(T1420,"NS")+COUNTIF(W1420,"NS")+COUNTIF(Z1420,"NS")+COUNTIF(AC1420,"NS")</f>
        <v>0</v>
      </c>
      <c r="CO1294" s="216">
        <f t="shared" ref="CO1294:CO1357" si="672">SUM(T1294,W1294,Z1294,AC1294,Q1420,T1420,W1420,Z1420,AC1420)</f>
        <v>0</v>
      </c>
      <c r="CP1294" s="217">
        <f t="shared" ref="CP1294:CP1357" si="673">IF($AG$1286=$AH$1286, 0, IF(OR(AND(CM1294=0, CN1294&gt;0), AND(CM1294="NS", CO1294&gt;0), AND(CM1294="NS", CO1294=0, CN1294=0)), 1, IF(OR(AND(CN1294&gt;=2, CO1294&lt;CM1294), AND(CM1294="NS", CO1294=0, CN1294&gt;0), CM1294=CO1294, AND(CM1294="NA", SUM(COUNTIF(S1294:AD1294, "NA")+COUNTIF(P1420:AD1420,"NA"))=COUNTA(S1294:AD1294,P1420:AD1420))), 0, 1)))</f>
        <v>0</v>
      </c>
      <c r="CR1294" s="192">
        <f t="shared" ref="CR1294:CR1357" si="674">IF(R1294="",0,R1294)</f>
        <v>0</v>
      </c>
      <c r="CS1294" s="215">
        <f t="shared" ref="CS1294:CS1357" si="675">COUNTIF(U1294,"NS")+COUNTIF(X1294,"NS")+COUNTIF(AA1294,"NS")+COUNTIF(AD1294,"NS")+COUNTIF(R1420,"NS")+COUNTIF(U1420,"NS")+COUNTIF(X1420,"NS")+COUNTIF(AA1420,"NS")+COUNTIF(AD1420,"NS")</f>
        <v>0</v>
      </c>
      <c r="CT1294" s="216">
        <f t="shared" ref="CT1294:CT1357" si="676">SUM(U1294,X1294,AA1294,AD1294,R1420,U1420,X1420,AA1420,AD1420)</f>
        <v>0</v>
      </c>
      <c r="CU1294" s="217">
        <f t="shared" ref="CU1294:CU1357" si="677">IF($AG$1286=$AH$1286, 0, IF(OR(AND(CR1294=0, CS1294&gt;0), AND(CR1294="NS", CT1294&gt;0), AND(CR1294="NS", CT1294=0, CS1294=0)), 1, IF(OR(AND(CS1294&gt;=2, CT1294&lt;CR1294), AND(CR1294="NS", CT1294=0, CS1294&gt;0), CR1294=CT1294, AND(CR1294="NA", SUM(COUNTIF(S1294:AD1294, "NA")+COUNTIF(P1420:AD1420,"NA"))=COUNTA(S1294:AD1294,P1420:AD1420))), 0, 1)))</f>
        <v>0</v>
      </c>
      <c r="CW1294" s="197">
        <f t="shared" ref="CW1294:CW1357" si="678">M232</f>
        <v>0</v>
      </c>
      <c r="CX1294" s="19" t="str">
        <f t="shared" ref="CX1294:CX1357" si="679">P1294</f>
        <v/>
      </c>
      <c r="CY1294" s="197">
        <f t="shared" ref="CY1294:CY1357" si="680">+IF($AG$1286=$AH$1286,0,IF(OR(AND(CW1294="NS",CX1294="NS"),AND(CW1294&gt;=1,CX1294="NS"),AND(CW1294=CX1294)),0,1))</f>
        <v>0</v>
      </c>
      <c r="CZ1294"/>
      <c r="DA1294" s="197">
        <f t="shared" ref="DA1294:DA1357" si="681">S232</f>
        <v>0</v>
      </c>
      <c r="DB1294" s="19" t="str">
        <f t="shared" ref="DB1294:DB1357" si="682">Q1294</f>
        <v/>
      </c>
      <c r="DC1294" s="197">
        <f t="shared" ref="DC1294:DC1357" si="683">+IF($AG$1286=$AH$1286,0,IF(OR(AND(DA1294="NS",DB1294="NS"),AND(DA1294&gt;=1,DB1294="NS"),AND(DA1294=DB1294)),0,1))</f>
        <v>0</v>
      </c>
      <c r="DE1294" s="197">
        <f t="shared" ref="DE1294:DE1357" si="684">Y232</f>
        <v>0</v>
      </c>
      <c r="DF1294" s="19" t="str">
        <f t="shared" ref="DF1294:DF1357" si="685">R1294</f>
        <v/>
      </c>
      <c r="DG1294" s="197">
        <f t="shared" ref="DG1294:DG1357" si="686">+IF($AG$1286=$AH$1286,0,IF(OR(AND(DE1294="NS",DF1294="NS"),AND(DE1294&gt;=1,DF1294="NS"),AND(DE1294=DF1294)),0,1))</f>
        <v>0</v>
      </c>
    </row>
    <row r="1295" spans="1:111" ht="15" customHeight="1" thickBot="1">
      <c r="A1295" s="41"/>
      <c r="B1295" s="30"/>
      <c r="C1295" s="63" t="s">
        <v>60</v>
      </c>
      <c r="D1295" s="354" t="str">
        <f t="shared" si="620"/>
        <v/>
      </c>
      <c r="E1295" s="355"/>
      <c r="F1295" s="355"/>
      <c r="G1295" s="355"/>
      <c r="H1295" s="355"/>
      <c r="I1295" s="355"/>
      <c r="J1295" s="355"/>
      <c r="K1295" s="355"/>
      <c r="L1295" s="355"/>
      <c r="M1295" s="355"/>
      <c r="N1295" s="355"/>
      <c r="O1295" s="356"/>
      <c r="P1295" s="261" t="str">
        <f t="shared" si="621"/>
        <v/>
      </c>
      <c r="Q1295" s="261" t="str">
        <f t="shared" si="622"/>
        <v/>
      </c>
      <c r="R1295" s="261" t="str">
        <f t="shared" si="623"/>
        <v/>
      </c>
      <c r="S1295" s="2"/>
      <c r="T1295" s="2"/>
      <c r="U1295" s="2"/>
      <c r="V1295" s="2"/>
      <c r="W1295" s="2"/>
      <c r="X1295" s="2"/>
      <c r="Y1295" s="2"/>
      <c r="Z1295" s="2"/>
      <c r="AA1295" s="2"/>
      <c r="AB1295" s="2"/>
      <c r="AC1295" s="2"/>
      <c r="AD1295" s="2"/>
      <c r="AG1295" s="197">
        <f t="shared" si="624"/>
        <v>30</v>
      </c>
      <c r="AH1295" s="210">
        <f t="shared" si="625"/>
        <v>0</v>
      </c>
      <c r="AJ1295" s="188">
        <f t="shared" si="626"/>
        <v>0</v>
      </c>
      <c r="AK1295" s="189">
        <f t="shared" si="627"/>
        <v>0</v>
      </c>
      <c r="AL1295" s="189">
        <f t="shared" si="628"/>
        <v>0</v>
      </c>
      <c r="AM1295" s="190">
        <f t="shared" si="629"/>
        <v>0</v>
      </c>
      <c r="AO1295" s="188">
        <f t="shared" si="630"/>
        <v>0</v>
      </c>
      <c r="AP1295" s="189">
        <f t="shared" si="631"/>
        <v>0</v>
      </c>
      <c r="AQ1295" s="189">
        <f t="shared" si="632"/>
        <v>0</v>
      </c>
      <c r="AR1295" s="190">
        <f t="shared" si="633"/>
        <v>0</v>
      </c>
      <c r="AT1295" s="188">
        <f t="shared" si="634"/>
        <v>0</v>
      </c>
      <c r="AU1295" s="189">
        <f t="shared" si="635"/>
        <v>0</v>
      </c>
      <c r="AV1295" s="189">
        <f t="shared" si="636"/>
        <v>0</v>
      </c>
      <c r="AW1295" s="190">
        <f t="shared" si="637"/>
        <v>0</v>
      </c>
      <c r="AY1295" s="188">
        <f t="shared" si="638"/>
        <v>0</v>
      </c>
      <c r="AZ1295" s="189">
        <f t="shared" si="639"/>
        <v>0</v>
      </c>
      <c r="BA1295" s="189">
        <f t="shared" si="640"/>
        <v>0</v>
      </c>
      <c r="BB1295" s="190">
        <f t="shared" si="641"/>
        <v>0</v>
      </c>
      <c r="BC1295" s="210"/>
      <c r="BD1295" s="188">
        <f t="shared" si="642"/>
        <v>0</v>
      </c>
      <c r="BE1295" s="189">
        <f t="shared" si="643"/>
        <v>0</v>
      </c>
      <c r="BF1295" s="189">
        <f t="shared" si="644"/>
        <v>0</v>
      </c>
      <c r="BG1295" s="190">
        <f t="shared" si="645"/>
        <v>0</v>
      </c>
      <c r="BH1295" s="210"/>
      <c r="BI1295" s="188">
        <f t="shared" si="646"/>
        <v>0</v>
      </c>
      <c r="BJ1295" s="189">
        <f t="shared" si="647"/>
        <v>0</v>
      </c>
      <c r="BK1295" s="189">
        <f t="shared" si="648"/>
        <v>0</v>
      </c>
      <c r="BL1295" s="190">
        <f t="shared" si="649"/>
        <v>0</v>
      </c>
      <c r="BM1295" s="210"/>
      <c r="BN1295" s="188">
        <f t="shared" si="650"/>
        <v>0</v>
      </c>
      <c r="BO1295" s="189">
        <f t="shared" si="651"/>
        <v>0</v>
      </c>
      <c r="BP1295" s="189">
        <f t="shared" si="652"/>
        <v>0</v>
      </c>
      <c r="BQ1295" s="190">
        <f t="shared" si="653"/>
        <v>0</v>
      </c>
      <c r="BR1295" s="210"/>
      <c r="BS1295" s="188">
        <f t="shared" si="654"/>
        <v>0</v>
      </c>
      <c r="BT1295" s="189">
        <f t="shared" si="655"/>
        <v>0</v>
      </c>
      <c r="BU1295" s="189">
        <f t="shared" si="656"/>
        <v>0</v>
      </c>
      <c r="BV1295" s="190">
        <f t="shared" si="657"/>
        <v>0</v>
      </c>
      <c r="BW1295" s="210"/>
      <c r="BX1295" s="188">
        <f t="shared" si="658"/>
        <v>0</v>
      </c>
      <c r="BY1295" s="189">
        <f t="shared" si="659"/>
        <v>0</v>
      </c>
      <c r="BZ1295" s="189">
        <f t="shared" si="660"/>
        <v>0</v>
      </c>
      <c r="CA1295" s="190">
        <f t="shared" si="661"/>
        <v>0</v>
      </c>
      <c r="CB1295" s="210"/>
      <c r="CC1295" s="188">
        <f t="shared" si="662"/>
        <v>0</v>
      </c>
      <c r="CD1295" s="189">
        <f t="shared" si="663"/>
        <v>0</v>
      </c>
      <c r="CE1295" s="189">
        <f t="shared" si="664"/>
        <v>0</v>
      </c>
      <c r="CF1295" s="190">
        <f t="shared" si="665"/>
        <v>0</v>
      </c>
      <c r="CG1295" s="210"/>
      <c r="CH1295" s="192">
        <f t="shared" si="666"/>
        <v>0</v>
      </c>
      <c r="CI1295" s="215">
        <f t="shared" si="667"/>
        <v>0</v>
      </c>
      <c r="CJ1295" s="216">
        <f t="shared" si="668"/>
        <v>0</v>
      </c>
      <c r="CK1295" s="217">
        <f t="shared" si="669"/>
        <v>0</v>
      </c>
      <c r="CM1295" s="192">
        <f t="shared" si="670"/>
        <v>0</v>
      </c>
      <c r="CN1295" s="215">
        <f t="shared" si="671"/>
        <v>0</v>
      </c>
      <c r="CO1295" s="216">
        <f t="shared" si="672"/>
        <v>0</v>
      </c>
      <c r="CP1295" s="217">
        <f t="shared" si="673"/>
        <v>0</v>
      </c>
      <c r="CR1295" s="192">
        <f t="shared" si="674"/>
        <v>0</v>
      </c>
      <c r="CS1295" s="215">
        <f t="shared" si="675"/>
        <v>0</v>
      </c>
      <c r="CT1295" s="216">
        <f t="shared" si="676"/>
        <v>0</v>
      </c>
      <c r="CU1295" s="217">
        <f t="shared" si="677"/>
        <v>0</v>
      </c>
      <c r="CW1295" s="197">
        <f t="shared" si="678"/>
        <v>0</v>
      </c>
      <c r="CX1295" s="19" t="str">
        <f t="shared" si="679"/>
        <v/>
      </c>
      <c r="CY1295" s="197">
        <f t="shared" si="680"/>
        <v>0</v>
      </c>
      <c r="CZ1295"/>
      <c r="DA1295" s="197">
        <f t="shared" si="681"/>
        <v>0</v>
      </c>
      <c r="DB1295" s="19" t="str">
        <f t="shared" si="682"/>
        <v/>
      </c>
      <c r="DC1295" s="197">
        <f t="shared" si="683"/>
        <v>0</v>
      </c>
      <c r="DE1295" s="197">
        <f t="shared" si="684"/>
        <v>0</v>
      </c>
      <c r="DF1295" s="19" t="str">
        <f t="shared" si="685"/>
        <v/>
      </c>
      <c r="DG1295" s="197">
        <f t="shared" si="686"/>
        <v>0</v>
      </c>
    </row>
    <row r="1296" spans="1:111" ht="15" customHeight="1" thickBot="1">
      <c r="A1296" s="41"/>
      <c r="B1296" s="30"/>
      <c r="C1296" s="63" t="s">
        <v>61</v>
      </c>
      <c r="D1296" s="354" t="str">
        <f t="shared" si="620"/>
        <v/>
      </c>
      <c r="E1296" s="355"/>
      <c r="F1296" s="355"/>
      <c r="G1296" s="355"/>
      <c r="H1296" s="355"/>
      <c r="I1296" s="355"/>
      <c r="J1296" s="355"/>
      <c r="K1296" s="355"/>
      <c r="L1296" s="355"/>
      <c r="M1296" s="355"/>
      <c r="N1296" s="355"/>
      <c r="O1296" s="356"/>
      <c r="P1296" s="261" t="str">
        <f t="shared" si="621"/>
        <v/>
      </c>
      <c r="Q1296" s="261" t="str">
        <f t="shared" si="622"/>
        <v/>
      </c>
      <c r="R1296" s="261" t="str">
        <f t="shared" si="623"/>
        <v/>
      </c>
      <c r="S1296" s="2"/>
      <c r="T1296" s="2"/>
      <c r="U1296" s="2"/>
      <c r="V1296" s="2"/>
      <c r="W1296" s="2"/>
      <c r="X1296" s="2"/>
      <c r="Y1296" s="2"/>
      <c r="Z1296" s="2"/>
      <c r="AA1296" s="2"/>
      <c r="AB1296" s="2"/>
      <c r="AC1296" s="2"/>
      <c r="AD1296" s="2"/>
      <c r="AG1296" s="197">
        <f t="shared" si="624"/>
        <v>30</v>
      </c>
      <c r="AH1296" s="210">
        <f t="shared" si="625"/>
        <v>0</v>
      </c>
      <c r="AJ1296" s="188">
        <f t="shared" si="626"/>
        <v>0</v>
      </c>
      <c r="AK1296" s="189">
        <f t="shared" si="627"/>
        <v>0</v>
      </c>
      <c r="AL1296" s="189">
        <f t="shared" si="628"/>
        <v>0</v>
      </c>
      <c r="AM1296" s="190">
        <f t="shared" si="629"/>
        <v>0</v>
      </c>
      <c r="AO1296" s="188">
        <f t="shared" si="630"/>
        <v>0</v>
      </c>
      <c r="AP1296" s="189">
        <f t="shared" si="631"/>
        <v>0</v>
      </c>
      <c r="AQ1296" s="189">
        <f t="shared" si="632"/>
        <v>0</v>
      </c>
      <c r="AR1296" s="190">
        <f t="shared" si="633"/>
        <v>0</v>
      </c>
      <c r="AT1296" s="188">
        <f t="shared" si="634"/>
        <v>0</v>
      </c>
      <c r="AU1296" s="189">
        <f t="shared" si="635"/>
        <v>0</v>
      </c>
      <c r="AV1296" s="189">
        <f t="shared" si="636"/>
        <v>0</v>
      </c>
      <c r="AW1296" s="190">
        <f t="shared" si="637"/>
        <v>0</v>
      </c>
      <c r="AY1296" s="188">
        <f t="shared" si="638"/>
        <v>0</v>
      </c>
      <c r="AZ1296" s="189">
        <f t="shared" si="639"/>
        <v>0</v>
      </c>
      <c r="BA1296" s="189">
        <f t="shared" si="640"/>
        <v>0</v>
      </c>
      <c r="BB1296" s="190">
        <f t="shared" si="641"/>
        <v>0</v>
      </c>
      <c r="BC1296" s="210"/>
      <c r="BD1296" s="188">
        <f t="shared" si="642"/>
        <v>0</v>
      </c>
      <c r="BE1296" s="189">
        <f t="shared" si="643"/>
        <v>0</v>
      </c>
      <c r="BF1296" s="189">
        <f t="shared" si="644"/>
        <v>0</v>
      </c>
      <c r="BG1296" s="190">
        <f t="shared" si="645"/>
        <v>0</v>
      </c>
      <c r="BH1296" s="210"/>
      <c r="BI1296" s="188">
        <f t="shared" si="646"/>
        <v>0</v>
      </c>
      <c r="BJ1296" s="189">
        <f t="shared" si="647"/>
        <v>0</v>
      </c>
      <c r="BK1296" s="189">
        <f t="shared" si="648"/>
        <v>0</v>
      </c>
      <c r="BL1296" s="190">
        <f t="shared" si="649"/>
        <v>0</v>
      </c>
      <c r="BM1296" s="210"/>
      <c r="BN1296" s="188">
        <f t="shared" si="650"/>
        <v>0</v>
      </c>
      <c r="BO1296" s="189">
        <f t="shared" si="651"/>
        <v>0</v>
      </c>
      <c r="BP1296" s="189">
        <f t="shared" si="652"/>
        <v>0</v>
      </c>
      <c r="BQ1296" s="190">
        <f t="shared" si="653"/>
        <v>0</v>
      </c>
      <c r="BR1296" s="210"/>
      <c r="BS1296" s="188">
        <f t="shared" si="654"/>
        <v>0</v>
      </c>
      <c r="BT1296" s="189">
        <f t="shared" si="655"/>
        <v>0</v>
      </c>
      <c r="BU1296" s="189">
        <f t="shared" si="656"/>
        <v>0</v>
      </c>
      <c r="BV1296" s="190">
        <f t="shared" si="657"/>
        <v>0</v>
      </c>
      <c r="BW1296" s="210"/>
      <c r="BX1296" s="188">
        <f t="shared" si="658"/>
        <v>0</v>
      </c>
      <c r="BY1296" s="189">
        <f t="shared" si="659"/>
        <v>0</v>
      </c>
      <c r="BZ1296" s="189">
        <f t="shared" si="660"/>
        <v>0</v>
      </c>
      <c r="CA1296" s="190">
        <f t="shared" si="661"/>
        <v>0</v>
      </c>
      <c r="CB1296" s="210"/>
      <c r="CC1296" s="188">
        <f t="shared" si="662"/>
        <v>0</v>
      </c>
      <c r="CD1296" s="189">
        <f t="shared" si="663"/>
        <v>0</v>
      </c>
      <c r="CE1296" s="189">
        <f t="shared" si="664"/>
        <v>0</v>
      </c>
      <c r="CF1296" s="190">
        <f t="shared" si="665"/>
        <v>0</v>
      </c>
      <c r="CG1296" s="210"/>
      <c r="CH1296" s="192">
        <f t="shared" si="666"/>
        <v>0</v>
      </c>
      <c r="CI1296" s="215">
        <f t="shared" si="667"/>
        <v>0</v>
      </c>
      <c r="CJ1296" s="216">
        <f t="shared" si="668"/>
        <v>0</v>
      </c>
      <c r="CK1296" s="217">
        <f t="shared" si="669"/>
        <v>0</v>
      </c>
      <c r="CM1296" s="192">
        <f t="shared" si="670"/>
        <v>0</v>
      </c>
      <c r="CN1296" s="215">
        <f t="shared" si="671"/>
        <v>0</v>
      </c>
      <c r="CO1296" s="216">
        <f t="shared" si="672"/>
        <v>0</v>
      </c>
      <c r="CP1296" s="217">
        <f t="shared" si="673"/>
        <v>0</v>
      </c>
      <c r="CR1296" s="192">
        <f t="shared" si="674"/>
        <v>0</v>
      </c>
      <c r="CS1296" s="215">
        <f t="shared" si="675"/>
        <v>0</v>
      </c>
      <c r="CT1296" s="216">
        <f t="shared" si="676"/>
        <v>0</v>
      </c>
      <c r="CU1296" s="217">
        <f t="shared" si="677"/>
        <v>0</v>
      </c>
      <c r="CW1296" s="197">
        <f t="shared" si="678"/>
        <v>0</v>
      </c>
      <c r="CX1296" s="19" t="str">
        <f t="shared" si="679"/>
        <v/>
      </c>
      <c r="CY1296" s="197">
        <f t="shared" si="680"/>
        <v>0</v>
      </c>
      <c r="CZ1296"/>
      <c r="DA1296" s="197">
        <f t="shared" si="681"/>
        <v>0</v>
      </c>
      <c r="DB1296" s="19" t="str">
        <f t="shared" si="682"/>
        <v/>
      </c>
      <c r="DC1296" s="197">
        <f t="shared" si="683"/>
        <v>0</v>
      </c>
      <c r="DE1296" s="197">
        <f t="shared" si="684"/>
        <v>0</v>
      </c>
      <c r="DF1296" s="19" t="str">
        <f t="shared" si="685"/>
        <v/>
      </c>
      <c r="DG1296" s="197">
        <f t="shared" si="686"/>
        <v>0</v>
      </c>
    </row>
    <row r="1297" spans="1:111" ht="15" customHeight="1" thickBot="1">
      <c r="A1297" s="41"/>
      <c r="B1297" s="30"/>
      <c r="C1297" s="63" t="s">
        <v>62</v>
      </c>
      <c r="D1297" s="354" t="str">
        <f t="shared" si="620"/>
        <v/>
      </c>
      <c r="E1297" s="355"/>
      <c r="F1297" s="355"/>
      <c r="G1297" s="355"/>
      <c r="H1297" s="355"/>
      <c r="I1297" s="355"/>
      <c r="J1297" s="355"/>
      <c r="K1297" s="355"/>
      <c r="L1297" s="355"/>
      <c r="M1297" s="355"/>
      <c r="N1297" s="355"/>
      <c r="O1297" s="356"/>
      <c r="P1297" s="261" t="str">
        <f t="shared" si="621"/>
        <v/>
      </c>
      <c r="Q1297" s="261" t="str">
        <f t="shared" si="622"/>
        <v/>
      </c>
      <c r="R1297" s="261" t="str">
        <f t="shared" si="623"/>
        <v/>
      </c>
      <c r="S1297" s="2"/>
      <c r="T1297" s="2"/>
      <c r="U1297" s="2"/>
      <c r="V1297" s="2"/>
      <c r="W1297" s="2"/>
      <c r="X1297" s="2"/>
      <c r="Y1297" s="2"/>
      <c r="Z1297" s="2"/>
      <c r="AA1297" s="2"/>
      <c r="AB1297" s="2"/>
      <c r="AC1297" s="2"/>
      <c r="AD1297" s="2"/>
      <c r="AG1297" s="197">
        <f t="shared" si="624"/>
        <v>30</v>
      </c>
      <c r="AH1297" s="210">
        <f t="shared" si="625"/>
        <v>0</v>
      </c>
      <c r="AJ1297" s="188">
        <f t="shared" si="626"/>
        <v>0</v>
      </c>
      <c r="AK1297" s="189">
        <f t="shared" si="627"/>
        <v>0</v>
      </c>
      <c r="AL1297" s="189">
        <f t="shared" si="628"/>
        <v>0</v>
      </c>
      <c r="AM1297" s="190">
        <f t="shared" si="629"/>
        <v>0</v>
      </c>
      <c r="AO1297" s="188">
        <f t="shared" si="630"/>
        <v>0</v>
      </c>
      <c r="AP1297" s="189">
        <f t="shared" si="631"/>
        <v>0</v>
      </c>
      <c r="AQ1297" s="189">
        <f t="shared" si="632"/>
        <v>0</v>
      </c>
      <c r="AR1297" s="190">
        <f t="shared" si="633"/>
        <v>0</v>
      </c>
      <c r="AT1297" s="188">
        <f t="shared" si="634"/>
        <v>0</v>
      </c>
      <c r="AU1297" s="189">
        <f t="shared" si="635"/>
        <v>0</v>
      </c>
      <c r="AV1297" s="189">
        <f t="shared" si="636"/>
        <v>0</v>
      </c>
      <c r="AW1297" s="190">
        <f t="shared" si="637"/>
        <v>0</v>
      </c>
      <c r="AY1297" s="188">
        <f t="shared" si="638"/>
        <v>0</v>
      </c>
      <c r="AZ1297" s="189">
        <f t="shared" si="639"/>
        <v>0</v>
      </c>
      <c r="BA1297" s="189">
        <f t="shared" si="640"/>
        <v>0</v>
      </c>
      <c r="BB1297" s="190">
        <f t="shared" si="641"/>
        <v>0</v>
      </c>
      <c r="BC1297" s="210"/>
      <c r="BD1297" s="188">
        <f t="shared" si="642"/>
        <v>0</v>
      </c>
      <c r="BE1297" s="189">
        <f t="shared" si="643"/>
        <v>0</v>
      </c>
      <c r="BF1297" s="189">
        <f t="shared" si="644"/>
        <v>0</v>
      </c>
      <c r="BG1297" s="190">
        <f t="shared" si="645"/>
        <v>0</v>
      </c>
      <c r="BH1297" s="210"/>
      <c r="BI1297" s="188">
        <f t="shared" si="646"/>
        <v>0</v>
      </c>
      <c r="BJ1297" s="189">
        <f t="shared" si="647"/>
        <v>0</v>
      </c>
      <c r="BK1297" s="189">
        <f t="shared" si="648"/>
        <v>0</v>
      </c>
      <c r="BL1297" s="190">
        <f t="shared" si="649"/>
        <v>0</v>
      </c>
      <c r="BM1297" s="210"/>
      <c r="BN1297" s="188">
        <f t="shared" si="650"/>
        <v>0</v>
      </c>
      <c r="BO1297" s="189">
        <f t="shared" si="651"/>
        <v>0</v>
      </c>
      <c r="BP1297" s="189">
        <f t="shared" si="652"/>
        <v>0</v>
      </c>
      <c r="BQ1297" s="190">
        <f t="shared" si="653"/>
        <v>0</v>
      </c>
      <c r="BR1297" s="210"/>
      <c r="BS1297" s="188">
        <f t="shared" si="654"/>
        <v>0</v>
      </c>
      <c r="BT1297" s="189">
        <f t="shared" si="655"/>
        <v>0</v>
      </c>
      <c r="BU1297" s="189">
        <f t="shared" si="656"/>
        <v>0</v>
      </c>
      <c r="BV1297" s="190">
        <f t="shared" si="657"/>
        <v>0</v>
      </c>
      <c r="BW1297" s="210"/>
      <c r="BX1297" s="188">
        <f t="shared" si="658"/>
        <v>0</v>
      </c>
      <c r="BY1297" s="189">
        <f t="shared" si="659"/>
        <v>0</v>
      </c>
      <c r="BZ1297" s="189">
        <f t="shared" si="660"/>
        <v>0</v>
      </c>
      <c r="CA1297" s="190">
        <f t="shared" si="661"/>
        <v>0</v>
      </c>
      <c r="CB1297" s="210"/>
      <c r="CC1297" s="188">
        <f t="shared" si="662"/>
        <v>0</v>
      </c>
      <c r="CD1297" s="189">
        <f t="shared" si="663"/>
        <v>0</v>
      </c>
      <c r="CE1297" s="189">
        <f t="shared" si="664"/>
        <v>0</v>
      </c>
      <c r="CF1297" s="190">
        <f t="shared" si="665"/>
        <v>0</v>
      </c>
      <c r="CG1297" s="210"/>
      <c r="CH1297" s="192">
        <f t="shared" si="666"/>
        <v>0</v>
      </c>
      <c r="CI1297" s="215">
        <f t="shared" si="667"/>
        <v>0</v>
      </c>
      <c r="CJ1297" s="216">
        <f t="shared" si="668"/>
        <v>0</v>
      </c>
      <c r="CK1297" s="217">
        <f t="shared" si="669"/>
        <v>0</v>
      </c>
      <c r="CM1297" s="192">
        <f t="shared" si="670"/>
        <v>0</v>
      </c>
      <c r="CN1297" s="215">
        <f t="shared" si="671"/>
        <v>0</v>
      </c>
      <c r="CO1297" s="216">
        <f t="shared" si="672"/>
        <v>0</v>
      </c>
      <c r="CP1297" s="217">
        <f t="shared" si="673"/>
        <v>0</v>
      </c>
      <c r="CR1297" s="192">
        <f t="shared" si="674"/>
        <v>0</v>
      </c>
      <c r="CS1297" s="215">
        <f t="shared" si="675"/>
        <v>0</v>
      </c>
      <c r="CT1297" s="216">
        <f t="shared" si="676"/>
        <v>0</v>
      </c>
      <c r="CU1297" s="217">
        <f t="shared" si="677"/>
        <v>0</v>
      </c>
      <c r="CW1297" s="197">
        <f t="shared" si="678"/>
        <v>0</v>
      </c>
      <c r="CX1297" s="19" t="str">
        <f t="shared" si="679"/>
        <v/>
      </c>
      <c r="CY1297" s="197">
        <f t="shared" si="680"/>
        <v>0</v>
      </c>
      <c r="CZ1297"/>
      <c r="DA1297" s="197">
        <f t="shared" si="681"/>
        <v>0</v>
      </c>
      <c r="DB1297" s="19" t="str">
        <f t="shared" si="682"/>
        <v/>
      </c>
      <c r="DC1297" s="197">
        <f t="shared" si="683"/>
        <v>0</v>
      </c>
      <c r="DE1297" s="197">
        <f t="shared" si="684"/>
        <v>0</v>
      </c>
      <c r="DF1297" s="19" t="str">
        <f t="shared" si="685"/>
        <v/>
      </c>
      <c r="DG1297" s="197">
        <f t="shared" si="686"/>
        <v>0</v>
      </c>
    </row>
    <row r="1298" spans="1:111" ht="15" customHeight="1" thickBot="1">
      <c r="A1298" s="41"/>
      <c r="B1298" s="30"/>
      <c r="C1298" s="63" t="s">
        <v>63</v>
      </c>
      <c r="D1298" s="354" t="str">
        <f t="shared" si="620"/>
        <v/>
      </c>
      <c r="E1298" s="355"/>
      <c r="F1298" s="355"/>
      <c r="G1298" s="355"/>
      <c r="H1298" s="355"/>
      <c r="I1298" s="355"/>
      <c r="J1298" s="355"/>
      <c r="K1298" s="355"/>
      <c r="L1298" s="355"/>
      <c r="M1298" s="355"/>
      <c r="N1298" s="355"/>
      <c r="O1298" s="356"/>
      <c r="P1298" s="261" t="str">
        <f t="shared" si="621"/>
        <v/>
      </c>
      <c r="Q1298" s="261" t="str">
        <f t="shared" si="622"/>
        <v/>
      </c>
      <c r="R1298" s="261" t="str">
        <f t="shared" si="623"/>
        <v/>
      </c>
      <c r="S1298" s="2"/>
      <c r="T1298" s="2"/>
      <c r="U1298" s="2"/>
      <c r="V1298" s="2"/>
      <c r="W1298" s="2"/>
      <c r="X1298" s="2"/>
      <c r="Y1298" s="2"/>
      <c r="Z1298" s="2"/>
      <c r="AA1298" s="2"/>
      <c r="AB1298" s="2"/>
      <c r="AC1298" s="2"/>
      <c r="AD1298" s="2"/>
      <c r="AG1298" s="197">
        <f t="shared" si="624"/>
        <v>30</v>
      </c>
      <c r="AH1298" s="210">
        <f t="shared" si="625"/>
        <v>0</v>
      </c>
      <c r="AJ1298" s="188">
        <f t="shared" si="626"/>
        <v>0</v>
      </c>
      <c r="AK1298" s="189">
        <f t="shared" si="627"/>
        <v>0</v>
      </c>
      <c r="AL1298" s="189">
        <f t="shared" si="628"/>
        <v>0</v>
      </c>
      <c r="AM1298" s="190">
        <f t="shared" si="629"/>
        <v>0</v>
      </c>
      <c r="AO1298" s="188">
        <f t="shared" si="630"/>
        <v>0</v>
      </c>
      <c r="AP1298" s="189">
        <f t="shared" si="631"/>
        <v>0</v>
      </c>
      <c r="AQ1298" s="189">
        <f t="shared" si="632"/>
        <v>0</v>
      </c>
      <c r="AR1298" s="190">
        <f t="shared" si="633"/>
        <v>0</v>
      </c>
      <c r="AT1298" s="188">
        <f t="shared" si="634"/>
        <v>0</v>
      </c>
      <c r="AU1298" s="189">
        <f t="shared" si="635"/>
        <v>0</v>
      </c>
      <c r="AV1298" s="189">
        <f t="shared" si="636"/>
        <v>0</v>
      </c>
      <c r="AW1298" s="190">
        <f t="shared" si="637"/>
        <v>0</v>
      </c>
      <c r="AY1298" s="188">
        <f t="shared" si="638"/>
        <v>0</v>
      </c>
      <c r="AZ1298" s="189">
        <f t="shared" si="639"/>
        <v>0</v>
      </c>
      <c r="BA1298" s="189">
        <f t="shared" si="640"/>
        <v>0</v>
      </c>
      <c r="BB1298" s="190">
        <f t="shared" si="641"/>
        <v>0</v>
      </c>
      <c r="BC1298" s="210"/>
      <c r="BD1298" s="188">
        <f t="shared" si="642"/>
        <v>0</v>
      </c>
      <c r="BE1298" s="189">
        <f t="shared" si="643"/>
        <v>0</v>
      </c>
      <c r="BF1298" s="189">
        <f t="shared" si="644"/>
        <v>0</v>
      </c>
      <c r="BG1298" s="190">
        <f t="shared" si="645"/>
        <v>0</v>
      </c>
      <c r="BH1298" s="210"/>
      <c r="BI1298" s="188">
        <f t="shared" si="646"/>
        <v>0</v>
      </c>
      <c r="BJ1298" s="189">
        <f t="shared" si="647"/>
        <v>0</v>
      </c>
      <c r="BK1298" s="189">
        <f t="shared" si="648"/>
        <v>0</v>
      </c>
      <c r="BL1298" s="190">
        <f t="shared" si="649"/>
        <v>0</v>
      </c>
      <c r="BM1298" s="210"/>
      <c r="BN1298" s="188">
        <f t="shared" si="650"/>
        <v>0</v>
      </c>
      <c r="BO1298" s="189">
        <f t="shared" si="651"/>
        <v>0</v>
      </c>
      <c r="BP1298" s="189">
        <f t="shared" si="652"/>
        <v>0</v>
      </c>
      <c r="BQ1298" s="190">
        <f t="shared" si="653"/>
        <v>0</v>
      </c>
      <c r="BR1298" s="210"/>
      <c r="BS1298" s="188">
        <f t="shared" si="654"/>
        <v>0</v>
      </c>
      <c r="BT1298" s="189">
        <f t="shared" si="655"/>
        <v>0</v>
      </c>
      <c r="BU1298" s="189">
        <f t="shared" si="656"/>
        <v>0</v>
      </c>
      <c r="BV1298" s="190">
        <f t="shared" si="657"/>
        <v>0</v>
      </c>
      <c r="BW1298" s="210"/>
      <c r="BX1298" s="188">
        <f t="shared" si="658"/>
        <v>0</v>
      </c>
      <c r="BY1298" s="189">
        <f t="shared" si="659"/>
        <v>0</v>
      </c>
      <c r="BZ1298" s="189">
        <f t="shared" si="660"/>
        <v>0</v>
      </c>
      <c r="CA1298" s="190">
        <f t="shared" si="661"/>
        <v>0</v>
      </c>
      <c r="CB1298" s="210"/>
      <c r="CC1298" s="188">
        <f t="shared" si="662"/>
        <v>0</v>
      </c>
      <c r="CD1298" s="189">
        <f t="shared" si="663"/>
        <v>0</v>
      </c>
      <c r="CE1298" s="189">
        <f t="shared" si="664"/>
        <v>0</v>
      </c>
      <c r="CF1298" s="190">
        <f t="shared" si="665"/>
        <v>0</v>
      </c>
      <c r="CG1298" s="210"/>
      <c r="CH1298" s="192">
        <f t="shared" si="666"/>
        <v>0</v>
      </c>
      <c r="CI1298" s="215">
        <f t="shared" si="667"/>
        <v>0</v>
      </c>
      <c r="CJ1298" s="216">
        <f t="shared" si="668"/>
        <v>0</v>
      </c>
      <c r="CK1298" s="217">
        <f t="shared" si="669"/>
        <v>0</v>
      </c>
      <c r="CM1298" s="192">
        <f t="shared" si="670"/>
        <v>0</v>
      </c>
      <c r="CN1298" s="215">
        <f t="shared" si="671"/>
        <v>0</v>
      </c>
      <c r="CO1298" s="216">
        <f t="shared" si="672"/>
        <v>0</v>
      </c>
      <c r="CP1298" s="217">
        <f t="shared" si="673"/>
        <v>0</v>
      </c>
      <c r="CR1298" s="192">
        <f t="shared" si="674"/>
        <v>0</v>
      </c>
      <c r="CS1298" s="215">
        <f t="shared" si="675"/>
        <v>0</v>
      </c>
      <c r="CT1298" s="216">
        <f t="shared" si="676"/>
        <v>0</v>
      </c>
      <c r="CU1298" s="217">
        <f t="shared" si="677"/>
        <v>0</v>
      </c>
      <c r="CW1298" s="197">
        <f t="shared" si="678"/>
        <v>0</v>
      </c>
      <c r="CX1298" s="19" t="str">
        <f t="shared" si="679"/>
        <v/>
      </c>
      <c r="CY1298" s="197">
        <f t="shared" si="680"/>
        <v>0</v>
      </c>
      <c r="CZ1298"/>
      <c r="DA1298" s="197">
        <f t="shared" si="681"/>
        <v>0</v>
      </c>
      <c r="DB1298" s="19" t="str">
        <f t="shared" si="682"/>
        <v/>
      </c>
      <c r="DC1298" s="197">
        <f t="shared" si="683"/>
        <v>0</v>
      </c>
      <c r="DE1298" s="197">
        <f t="shared" si="684"/>
        <v>0</v>
      </c>
      <c r="DF1298" s="19" t="str">
        <f t="shared" si="685"/>
        <v/>
      </c>
      <c r="DG1298" s="197">
        <f t="shared" si="686"/>
        <v>0</v>
      </c>
    </row>
    <row r="1299" spans="1:111" ht="15" customHeight="1" thickBot="1">
      <c r="A1299" s="41"/>
      <c r="B1299" s="30"/>
      <c r="C1299" s="63" t="s">
        <v>64</v>
      </c>
      <c r="D1299" s="354" t="str">
        <f t="shared" si="620"/>
        <v/>
      </c>
      <c r="E1299" s="355"/>
      <c r="F1299" s="355"/>
      <c r="G1299" s="355"/>
      <c r="H1299" s="355"/>
      <c r="I1299" s="355"/>
      <c r="J1299" s="355"/>
      <c r="K1299" s="355"/>
      <c r="L1299" s="355"/>
      <c r="M1299" s="355"/>
      <c r="N1299" s="355"/>
      <c r="O1299" s="356"/>
      <c r="P1299" s="261" t="str">
        <f t="shared" si="621"/>
        <v/>
      </c>
      <c r="Q1299" s="261" t="str">
        <f t="shared" si="622"/>
        <v/>
      </c>
      <c r="R1299" s="261" t="str">
        <f t="shared" si="623"/>
        <v/>
      </c>
      <c r="S1299" s="2"/>
      <c r="T1299" s="2"/>
      <c r="U1299" s="2"/>
      <c r="V1299" s="2"/>
      <c r="W1299" s="2"/>
      <c r="X1299" s="2"/>
      <c r="Y1299" s="2"/>
      <c r="Z1299" s="2"/>
      <c r="AA1299" s="2"/>
      <c r="AB1299" s="2"/>
      <c r="AC1299" s="2"/>
      <c r="AD1299" s="2"/>
      <c r="AG1299" s="197">
        <f t="shared" si="624"/>
        <v>30</v>
      </c>
      <c r="AH1299" s="210">
        <f t="shared" si="625"/>
        <v>0</v>
      </c>
      <c r="AJ1299" s="188">
        <f t="shared" si="626"/>
        <v>0</v>
      </c>
      <c r="AK1299" s="189">
        <f t="shared" si="627"/>
        <v>0</v>
      </c>
      <c r="AL1299" s="189">
        <f t="shared" si="628"/>
        <v>0</v>
      </c>
      <c r="AM1299" s="190">
        <f t="shared" si="629"/>
        <v>0</v>
      </c>
      <c r="AO1299" s="188">
        <f t="shared" si="630"/>
        <v>0</v>
      </c>
      <c r="AP1299" s="189">
        <f t="shared" si="631"/>
        <v>0</v>
      </c>
      <c r="AQ1299" s="189">
        <f t="shared" si="632"/>
        <v>0</v>
      </c>
      <c r="AR1299" s="190">
        <f t="shared" si="633"/>
        <v>0</v>
      </c>
      <c r="AT1299" s="188">
        <f t="shared" si="634"/>
        <v>0</v>
      </c>
      <c r="AU1299" s="189">
        <f t="shared" si="635"/>
        <v>0</v>
      </c>
      <c r="AV1299" s="189">
        <f t="shared" si="636"/>
        <v>0</v>
      </c>
      <c r="AW1299" s="190">
        <f t="shared" si="637"/>
        <v>0</v>
      </c>
      <c r="AY1299" s="188">
        <f t="shared" si="638"/>
        <v>0</v>
      </c>
      <c r="AZ1299" s="189">
        <f t="shared" si="639"/>
        <v>0</v>
      </c>
      <c r="BA1299" s="189">
        <f t="shared" si="640"/>
        <v>0</v>
      </c>
      <c r="BB1299" s="190">
        <f t="shared" si="641"/>
        <v>0</v>
      </c>
      <c r="BC1299" s="210"/>
      <c r="BD1299" s="188">
        <f t="shared" si="642"/>
        <v>0</v>
      </c>
      <c r="BE1299" s="189">
        <f t="shared" si="643"/>
        <v>0</v>
      </c>
      <c r="BF1299" s="189">
        <f t="shared" si="644"/>
        <v>0</v>
      </c>
      <c r="BG1299" s="190">
        <f t="shared" si="645"/>
        <v>0</v>
      </c>
      <c r="BH1299" s="210"/>
      <c r="BI1299" s="188">
        <f t="shared" si="646"/>
        <v>0</v>
      </c>
      <c r="BJ1299" s="189">
        <f t="shared" si="647"/>
        <v>0</v>
      </c>
      <c r="BK1299" s="189">
        <f t="shared" si="648"/>
        <v>0</v>
      </c>
      <c r="BL1299" s="190">
        <f t="shared" si="649"/>
        <v>0</v>
      </c>
      <c r="BM1299" s="210"/>
      <c r="BN1299" s="188">
        <f t="shared" si="650"/>
        <v>0</v>
      </c>
      <c r="BO1299" s="189">
        <f t="shared" si="651"/>
        <v>0</v>
      </c>
      <c r="BP1299" s="189">
        <f t="shared" si="652"/>
        <v>0</v>
      </c>
      <c r="BQ1299" s="190">
        <f t="shared" si="653"/>
        <v>0</v>
      </c>
      <c r="BR1299" s="210"/>
      <c r="BS1299" s="188">
        <f t="shared" si="654"/>
        <v>0</v>
      </c>
      <c r="BT1299" s="189">
        <f t="shared" si="655"/>
        <v>0</v>
      </c>
      <c r="BU1299" s="189">
        <f t="shared" si="656"/>
        <v>0</v>
      </c>
      <c r="BV1299" s="190">
        <f t="shared" si="657"/>
        <v>0</v>
      </c>
      <c r="BW1299" s="210"/>
      <c r="BX1299" s="188">
        <f t="shared" si="658"/>
        <v>0</v>
      </c>
      <c r="BY1299" s="189">
        <f t="shared" si="659"/>
        <v>0</v>
      </c>
      <c r="BZ1299" s="189">
        <f t="shared" si="660"/>
        <v>0</v>
      </c>
      <c r="CA1299" s="190">
        <f t="shared" si="661"/>
        <v>0</v>
      </c>
      <c r="CB1299" s="210"/>
      <c r="CC1299" s="188">
        <f t="shared" si="662"/>
        <v>0</v>
      </c>
      <c r="CD1299" s="189">
        <f t="shared" si="663"/>
        <v>0</v>
      </c>
      <c r="CE1299" s="189">
        <f t="shared" si="664"/>
        <v>0</v>
      </c>
      <c r="CF1299" s="190">
        <f t="shared" si="665"/>
        <v>0</v>
      </c>
      <c r="CG1299" s="210"/>
      <c r="CH1299" s="192">
        <f t="shared" si="666"/>
        <v>0</v>
      </c>
      <c r="CI1299" s="215">
        <f t="shared" si="667"/>
        <v>0</v>
      </c>
      <c r="CJ1299" s="216">
        <f t="shared" si="668"/>
        <v>0</v>
      </c>
      <c r="CK1299" s="217">
        <f t="shared" si="669"/>
        <v>0</v>
      </c>
      <c r="CM1299" s="192">
        <f t="shared" si="670"/>
        <v>0</v>
      </c>
      <c r="CN1299" s="215">
        <f t="shared" si="671"/>
        <v>0</v>
      </c>
      <c r="CO1299" s="216">
        <f t="shared" si="672"/>
        <v>0</v>
      </c>
      <c r="CP1299" s="217">
        <f t="shared" si="673"/>
        <v>0</v>
      </c>
      <c r="CR1299" s="192">
        <f t="shared" si="674"/>
        <v>0</v>
      </c>
      <c r="CS1299" s="215">
        <f t="shared" si="675"/>
        <v>0</v>
      </c>
      <c r="CT1299" s="216">
        <f t="shared" si="676"/>
        <v>0</v>
      </c>
      <c r="CU1299" s="217">
        <f t="shared" si="677"/>
        <v>0</v>
      </c>
      <c r="CW1299" s="197">
        <f t="shared" si="678"/>
        <v>0</v>
      </c>
      <c r="CX1299" s="19" t="str">
        <f t="shared" si="679"/>
        <v/>
      </c>
      <c r="CY1299" s="197">
        <f t="shared" si="680"/>
        <v>0</v>
      </c>
      <c r="CZ1299"/>
      <c r="DA1299" s="197">
        <f t="shared" si="681"/>
        <v>0</v>
      </c>
      <c r="DB1299" s="19" t="str">
        <f t="shared" si="682"/>
        <v/>
      </c>
      <c r="DC1299" s="197">
        <f t="shared" si="683"/>
        <v>0</v>
      </c>
      <c r="DE1299" s="197">
        <f t="shared" si="684"/>
        <v>0</v>
      </c>
      <c r="DF1299" s="19" t="str">
        <f t="shared" si="685"/>
        <v/>
      </c>
      <c r="DG1299" s="197">
        <f t="shared" si="686"/>
        <v>0</v>
      </c>
    </row>
    <row r="1300" spans="1:111" ht="15" customHeight="1" thickBot="1">
      <c r="A1300" s="41"/>
      <c r="B1300" s="30"/>
      <c r="C1300" s="63" t="s">
        <v>65</v>
      </c>
      <c r="D1300" s="354" t="str">
        <f t="shared" si="620"/>
        <v/>
      </c>
      <c r="E1300" s="355"/>
      <c r="F1300" s="355"/>
      <c r="G1300" s="355"/>
      <c r="H1300" s="355"/>
      <c r="I1300" s="355"/>
      <c r="J1300" s="355"/>
      <c r="K1300" s="355"/>
      <c r="L1300" s="355"/>
      <c r="M1300" s="355"/>
      <c r="N1300" s="355"/>
      <c r="O1300" s="356"/>
      <c r="P1300" s="261" t="str">
        <f t="shared" si="621"/>
        <v/>
      </c>
      <c r="Q1300" s="261" t="str">
        <f t="shared" si="622"/>
        <v/>
      </c>
      <c r="R1300" s="261" t="str">
        <f t="shared" si="623"/>
        <v/>
      </c>
      <c r="S1300" s="2"/>
      <c r="T1300" s="2"/>
      <c r="U1300" s="2"/>
      <c r="V1300" s="2"/>
      <c r="W1300" s="2"/>
      <c r="X1300" s="2"/>
      <c r="Y1300" s="2"/>
      <c r="Z1300" s="2"/>
      <c r="AA1300" s="2"/>
      <c r="AB1300" s="2"/>
      <c r="AC1300" s="2"/>
      <c r="AD1300" s="2"/>
      <c r="AG1300" s="197">
        <f t="shared" si="624"/>
        <v>30</v>
      </c>
      <c r="AH1300" s="210">
        <f t="shared" si="625"/>
        <v>0</v>
      </c>
      <c r="AJ1300" s="188">
        <f t="shared" si="626"/>
        <v>0</v>
      </c>
      <c r="AK1300" s="189">
        <f t="shared" si="627"/>
        <v>0</v>
      </c>
      <c r="AL1300" s="189">
        <f t="shared" si="628"/>
        <v>0</v>
      </c>
      <c r="AM1300" s="190">
        <f t="shared" si="629"/>
        <v>0</v>
      </c>
      <c r="AO1300" s="188">
        <f t="shared" si="630"/>
        <v>0</v>
      </c>
      <c r="AP1300" s="189">
        <f t="shared" si="631"/>
        <v>0</v>
      </c>
      <c r="AQ1300" s="189">
        <f t="shared" si="632"/>
        <v>0</v>
      </c>
      <c r="AR1300" s="190">
        <f t="shared" si="633"/>
        <v>0</v>
      </c>
      <c r="AT1300" s="188">
        <f t="shared" si="634"/>
        <v>0</v>
      </c>
      <c r="AU1300" s="189">
        <f t="shared" si="635"/>
        <v>0</v>
      </c>
      <c r="AV1300" s="189">
        <f t="shared" si="636"/>
        <v>0</v>
      </c>
      <c r="AW1300" s="190">
        <f t="shared" si="637"/>
        <v>0</v>
      </c>
      <c r="AY1300" s="188">
        <f t="shared" si="638"/>
        <v>0</v>
      </c>
      <c r="AZ1300" s="189">
        <f t="shared" si="639"/>
        <v>0</v>
      </c>
      <c r="BA1300" s="189">
        <f t="shared" si="640"/>
        <v>0</v>
      </c>
      <c r="BB1300" s="190">
        <f t="shared" si="641"/>
        <v>0</v>
      </c>
      <c r="BC1300" s="210"/>
      <c r="BD1300" s="188">
        <f t="shared" si="642"/>
        <v>0</v>
      </c>
      <c r="BE1300" s="189">
        <f t="shared" si="643"/>
        <v>0</v>
      </c>
      <c r="BF1300" s="189">
        <f t="shared" si="644"/>
        <v>0</v>
      </c>
      <c r="BG1300" s="190">
        <f t="shared" si="645"/>
        <v>0</v>
      </c>
      <c r="BH1300" s="210"/>
      <c r="BI1300" s="188">
        <f t="shared" si="646"/>
        <v>0</v>
      </c>
      <c r="BJ1300" s="189">
        <f t="shared" si="647"/>
        <v>0</v>
      </c>
      <c r="BK1300" s="189">
        <f t="shared" si="648"/>
        <v>0</v>
      </c>
      <c r="BL1300" s="190">
        <f t="shared" si="649"/>
        <v>0</v>
      </c>
      <c r="BM1300" s="210"/>
      <c r="BN1300" s="188">
        <f t="shared" si="650"/>
        <v>0</v>
      </c>
      <c r="BO1300" s="189">
        <f t="shared" si="651"/>
        <v>0</v>
      </c>
      <c r="BP1300" s="189">
        <f t="shared" si="652"/>
        <v>0</v>
      </c>
      <c r="BQ1300" s="190">
        <f t="shared" si="653"/>
        <v>0</v>
      </c>
      <c r="BR1300" s="210"/>
      <c r="BS1300" s="188">
        <f t="shared" si="654"/>
        <v>0</v>
      </c>
      <c r="BT1300" s="189">
        <f t="shared" si="655"/>
        <v>0</v>
      </c>
      <c r="BU1300" s="189">
        <f t="shared" si="656"/>
        <v>0</v>
      </c>
      <c r="BV1300" s="190">
        <f t="shared" si="657"/>
        <v>0</v>
      </c>
      <c r="BW1300" s="210"/>
      <c r="BX1300" s="188">
        <f t="shared" si="658"/>
        <v>0</v>
      </c>
      <c r="BY1300" s="189">
        <f t="shared" si="659"/>
        <v>0</v>
      </c>
      <c r="BZ1300" s="189">
        <f t="shared" si="660"/>
        <v>0</v>
      </c>
      <c r="CA1300" s="190">
        <f t="shared" si="661"/>
        <v>0</v>
      </c>
      <c r="CB1300" s="210"/>
      <c r="CC1300" s="188">
        <f t="shared" si="662"/>
        <v>0</v>
      </c>
      <c r="CD1300" s="189">
        <f t="shared" si="663"/>
        <v>0</v>
      </c>
      <c r="CE1300" s="189">
        <f t="shared" si="664"/>
        <v>0</v>
      </c>
      <c r="CF1300" s="190">
        <f t="shared" si="665"/>
        <v>0</v>
      </c>
      <c r="CG1300" s="210"/>
      <c r="CH1300" s="192">
        <f t="shared" si="666"/>
        <v>0</v>
      </c>
      <c r="CI1300" s="215">
        <f t="shared" si="667"/>
        <v>0</v>
      </c>
      <c r="CJ1300" s="216">
        <f t="shared" si="668"/>
        <v>0</v>
      </c>
      <c r="CK1300" s="217">
        <f t="shared" si="669"/>
        <v>0</v>
      </c>
      <c r="CM1300" s="192">
        <f t="shared" si="670"/>
        <v>0</v>
      </c>
      <c r="CN1300" s="215">
        <f t="shared" si="671"/>
        <v>0</v>
      </c>
      <c r="CO1300" s="216">
        <f t="shared" si="672"/>
        <v>0</v>
      </c>
      <c r="CP1300" s="217">
        <f t="shared" si="673"/>
        <v>0</v>
      </c>
      <c r="CR1300" s="192">
        <f t="shared" si="674"/>
        <v>0</v>
      </c>
      <c r="CS1300" s="215">
        <f t="shared" si="675"/>
        <v>0</v>
      </c>
      <c r="CT1300" s="216">
        <f t="shared" si="676"/>
        <v>0</v>
      </c>
      <c r="CU1300" s="217">
        <f t="shared" si="677"/>
        <v>0</v>
      </c>
      <c r="CW1300" s="197">
        <f t="shared" si="678"/>
        <v>0</v>
      </c>
      <c r="CX1300" s="19" t="str">
        <f t="shared" si="679"/>
        <v/>
      </c>
      <c r="CY1300" s="197">
        <f t="shared" si="680"/>
        <v>0</v>
      </c>
      <c r="CZ1300"/>
      <c r="DA1300" s="197">
        <f t="shared" si="681"/>
        <v>0</v>
      </c>
      <c r="DB1300" s="19" t="str">
        <f t="shared" si="682"/>
        <v/>
      </c>
      <c r="DC1300" s="197">
        <f t="shared" si="683"/>
        <v>0</v>
      </c>
      <c r="DE1300" s="197">
        <f t="shared" si="684"/>
        <v>0</v>
      </c>
      <c r="DF1300" s="19" t="str">
        <f t="shared" si="685"/>
        <v/>
      </c>
      <c r="DG1300" s="197">
        <f t="shared" si="686"/>
        <v>0</v>
      </c>
    </row>
    <row r="1301" spans="1:111" ht="15" customHeight="1" thickBot="1">
      <c r="A1301" s="41"/>
      <c r="B1301" s="30"/>
      <c r="C1301" s="63" t="s">
        <v>66</v>
      </c>
      <c r="D1301" s="354" t="str">
        <f t="shared" si="620"/>
        <v/>
      </c>
      <c r="E1301" s="355"/>
      <c r="F1301" s="355"/>
      <c r="G1301" s="355"/>
      <c r="H1301" s="355"/>
      <c r="I1301" s="355"/>
      <c r="J1301" s="355"/>
      <c r="K1301" s="355"/>
      <c r="L1301" s="355"/>
      <c r="M1301" s="355"/>
      <c r="N1301" s="355"/>
      <c r="O1301" s="356"/>
      <c r="P1301" s="261" t="str">
        <f t="shared" si="621"/>
        <v/>
      </c>
      <c r="Q1301" s="261" t="str">
        <f t="shared" si="622"/>
        <v/>
      </c>
      <c r="R1301" s="261" t="str">
        <f t="shared" si="623"/>
        <v/>
      </c>
      <c r="S1301" s="2"/>
      <c r="T1301" s="2"/>
      <c r="U1301" s="2"/>
      <c r="V1301" s="2"/>
      <c r="W1301" s="2"/>
      <c r="X1301" s="2"/>
      <c r="Y1301" s="2"/>
      <c r="Z1301" s="2"/>
      <c r="AA1301" s="2"/>
      <c r="AB1301" s="2"/>
      <c r="AC1301" s="2"/>
      <c r="AD1301" s="2"/>
      <c r="AG1301" s="197">
        <f t="shared" si="624"/>
        <v>30</v>
      </c>
      <c r="AH1301" s="210">
        <f t="shared" si="625"/>
        <v>0</v>
      </c>
      <c r="AJ1301" s="188">
        <f t="shared" si="626"/>
        <v>0</v>
      </c>
      <c r="AK1301" s="189">
        <f t="shared" si="627"/>
        <v>0</v>
      </c>
      <c r="AL1301" s="189">
        <f t="shared" si="628"/>
        <v>0</v>
      </c>
      <c r="AM1301" s="190">
        <f t="shared" si="629"/>
        <v>0</v>
      </c>
      <c r="AO1301" s="188">
        <f t="shared" si="630"/>
        <v>0</v>
      </c>
      <c r="AP1301" s="189">
        <f t="shared" si="631"/>
        <v>0</v>
      </c>
      <c r="AQ1301" s="189">
        <f t="shared" si="632"/>
        <v>0</v>
      </c>
      <c r="AR1301" s="190">
        <f t="shared" si="633"/>
        <v>0</v>
      </c>
      <c r="AT1301" s="188">
        <f t="shared" si="634"/>
        <v>0</v>
      </c>
      <c r="AU1301" s="189">
        <f t="shared" si="635"/>
        <v>0</v>
      </c>
      <c r="AV1301" s="189">
        <f t="shared" si="636"/>
        <v>0</v>
      </c>
      <c r="AW1301" s="190">
        <f t="shared" si="637"/>
        <v>0</v>
      </c>
      <c r="AY1301" s="188">
        <f t="shared" si="638"/>
        <v>0</v>
      </c>
      <c r="AZ1301" s="189">
        <f t="shared" si="639"/>
        <v>0</v>
      </c>
      <c r="BA1301" s="189">
        <f t="shared" si="640"/>
        <v>0</v>
      </c>
      <c r="BB1301" s="190">
        <f t="shared" si="641"/>
        <v>0</v>
      </c>
      <c r="BC1301" s="210"/>
      <c r="BD1301" s="188">
        <f t="shared" si="642"/>
        <v>0</v>
      </c>
      <c r="BE1301" s="189">
        <f t="shared" si="643"/>
        <v>0</v>
      </c>
      <c r="BF1301" s="189">
        <f t="shared" si="644"/>
        <v>0</v>
      </c>
      <c r="BG1301" s="190">
        <f t="shared" si="645"/>
        <v>0</v>
      </c>
      <c r="BH1301" s="210"/>
      <c r="BI1301" s="188">
        <f t="shared" si="646"/>
        <v>0</v>
      </c>
      <c r="BJ1301" s="189">
        <f t="shared" si="647"/>
        <v>0</v>
      </c>
      <c r="BK1301" s="189">
        <f t="shared" si="648"/>
        <v>0</v>
      </c>
      <c r="BL1301" s="190">
        <f t="shared" si="649"/>
        <v>0</v>
      </c>
      <c r="BM1301" s="210"/>
      <c r="BN1301" s="188">
        <f t="shared" si="650"/>
        <v>0</v>
      </c>
      <c r="BO1301" s="189">
        <f t="shared" si="651"/>
        <v>0</v>
      </c>
      <c r="BP1301" s="189">
        <f t="shared" si="652"/>
        <v>0</v>
      </c>
      <c r="BQ1301" s="190">
        <f t="shared" si="653"/>
        <v>0</v>
      </c>
      <c r="BR1301" s="210"/>
      <c r="BS1301" s="188">
        <f t="shared" si="654"/>
        <v>0</v>
      </c>
      <c r="BT1301" s="189">
        <f t="shared" si="655"/>
        <v>0</v>
      </c>
      <c r="BU1301" s="189">
        <f t="shared" si="656"/>
        <v>0</v>
      </c>
      <c r="BV1301" s="190">
        <f t="shared" si="657"/>
        <v>0</v>
      </c>
      <c r="BW1301" s="210"/>
      <c r="BX1301" s="188">
        <f t="shared" si="658"/>
        <v>0</v>
      </c>
      <c r="BY1301" s="189">
        <f t="shared" si="659"/>
        <v>0</v>
      </c>
      <c r="BZ1301" s="189">
        <f t="shared" si="660"/>
        <v>0</v>
      </c>
      <c r="CA1301" s="190">
        <f t="shared" si="661"/>
        <v>0</v>
      </c>
      <c r="CB1301" s="210"/>
      <c r="CC1301" s="188">
        <f t="shared" si="662"/>
        <v>0</v>
      </c>
      <c r="CD1301" s="189">
        <f t="shared" si="663"/>
        <v>0</v>
      </c>
      <c r="CE1301" s="189">
        <f t="shared" si="664"/>
        <v>0</v>
      </c>
      <c r="CF1301" s="190">
        <f t="shared" si="665"/>
        <v>0</v>
      </c>
      <c r="CG1301" s="210"/>
      <c r="CH1301" s="192">
        <f t="shared" si="666"/>
        <v>0</v>
      </c>
      <c r="CI1301" s="215">
        <f t="shared" si="667"/>
        <v>0</v>
      </c>
      <c r="CJ1301" s="216">
        <f t="shared" si="668"/>
        <v>0</v>
      </c>
      <c r="CK1301" s="217">
        <f t="shared" si="669"/>
        <v>0</v>
      </c>
      <c r="CM1301" s="192">
        <f t="shared" si="670"/>
        <v>0</v>
      </c>
      <c r="CN1301" s="215">
        <f t="shared" si="671"/>
        <v>0</v>
      </c>
      <c r="CO1301" s="216">
        <f t="shared" si="672"/>
        <v>0</v>
      </c>
      <c r="CP1301" s="217">
        <f t="shared" si="673"/>
        <v>0</v>
      </c>
      <c r="CR1301" s="192">
        <f t="shared" si="674"/>
        <v>0</v>
      </c>
      <c r="CS1301" s="215">
        <f t="shared" si="675"/>
        <v>0</v>
      </c>
      <c r="CT1301" s="216">
        <f t="shared" si="676"/>
        <v>0</v>
      </c>
      <c r="CU1301" s="217">
        <f t="shared" si="677"/>
        <v>0</v>
      </c>
      <c r="CW1301" s="197">
        <f t="shared" si="678"/>
        <v>0</v>
      </c>
      <c r="CX1301" s="19" t="str">
        <f t="shared" si="679"/>
        <v/>
      </c>
      <c r="CY1301" s="197">
        <f t="shared" si="680"/>
        <v>0</v>
      </c>
      <c r="CZ1301"/>
      <c r="DA1301" s="197">
        <f t="shared" si="681"/>
        <v>0</v>
      </c>
      <c r="DB1301" s="19" t="str">
        <f t="shared" si="682"/>
        <v/>
      </c>
      <c r="DC1301" s="197">
        <f t="shared" si="683"/>
        <v>0</v>
      </c>
      <c r="DE1301" s="197">
        <f t="shared" si="684"/>
        <v>0</v>
      </c>
      <c r="DF1301" s="19" t="str">
        <f t="shared" si="685"/>
        <v/>
      </c>
      <c r="DG1301" s="197">
        <f t="shared" si="686"/>
        <v>0</v>
      </c>
    </row>
    <row r="1302" spans="1:111" ht="15" customHeight="1" thickBot="1">
      <c r="A1302" s="41"/>
      <c r="B1302" s="30"/>
      <c r="C1302" s="63" t="s">
        <v>67</v>
      </c>
      <c r="D1302" s="354" t="str">
        <f t="shared" si="620"/>
        <v/>
      </c>
      <c r="E1302" s="355"/>
      <c r="F1302" s="355"/>
      <c r="G1302" s="355"/>
      <c r="H1302" s="355"/>
      <c r="I1302" s="355"/>
      <c r="J1302" s="355"/>
      <c r="K1302" s="355"/>
      <c r="L1302" s="355"/>
      <c r="M1302" s="355"/>
      <c r="N1302" s="355"/>
      <c r="O1302" s="356"/>
      <c r="P1302" s="261" t="str">
        <f t="shared" si="621"/>
        <v/>
      </c>
      <c r="Q1302" s="261" t="str">
        <f t="shared" si="622"/>
        <v/>
      </c>
      <c r="R1302" s="261" t="str">
        <f t="shared" si="623"/>
        <v/>
      </c>
      <c r="S1302" s="2"/>
      <c r="T1302" s="2"/>
      <c r="U1302" s="2"/>
      <c r="V1302" s="2"/>
      <c r="W1302" s="2"/>
      <c r="X1302" s="2"/>
      <c r="Y1302" s="2"/>
      <c r="Z1302" s="2"/>
      <c r="AA1302" s="2"/>
      <c r="AB1302" s="2"/>
      <c r="AC1302" s="2"/>
      <c r="AD1302" s="2"/>
      <c r="AG1302" s="197">
        <f t="shared" si="624"/>
        <v>30</v>
      </c>
      <c r="AH1302" s="210">
        <f t="shared" si="625"/>
        <v>0</v>
      </c>
      <c r="AJ1302" s="188">
        <f t="shared" si="626"/>
        <v>0</v>
      </c>
      <c r="AK1302" s="189">
        <f t="shared" si="627"/>
        <v>0</v>
      </c>
      <c r="AL1302" s="189">
        <f t="shared" si="628"/>
        <v>0</v>
      </c>
      <c r="AM1302" s="190">
        <f t="shared" si="629"/>
        <v>0</v>
      </c>
      <c r="AO1302" s="188">
        <f t="shared" si="630"/>
        <v>0</v>
      </c>
      <c r="AP1302" s="189">
        <f t="shared" si="631"/>
        <v>0</v>
      </c>
      <c r="AQ1302" s="189">
        <f t="shared" si="632"/>
        <v>0</v>
      </c>
      <c r="AR1302" s="190">
        <f t="shared" si="633"/>
        <v>0</v>
      </c>
      <c r="AT1302" s="188">
        <f t="shared" si="634"/>
        <v>0</v>
      </c>
      <c r="AU1302" s="189">
        <f t="shared" si="635"/>
        <v>0</v>
      </c>
      <c r="AV1302" s="189">
        <f t="shared" si="636"/>
        <v>0</v>
      </c>
      <c r="AW1302" s="190">
        <f t="shared" si="637"/>
        <v>0</v>
      </c>
      <c r="AY1302" s="188">
        <f t="shared" si="638"/>
        <v>0</v>
      </c>
      <c r="AZ1302" s="189">
        <f t="shared" si="639"/>
        <v>0</v>
      </c>
      <c r="BA1302" s="189">
        <f t="shared" si="640"/>
        <v>0</v>
      </c>
      <c r="BB1302" s="190">
        <f t="shared" si="641"/>
        <v>0</v>
      </c>
      <c r="BC1302" s="210"/>
      <c r="BD1302" s="188">
        <f t="shared" si="642"/>
        <v>0</v>
      </c>
      <c r="BE1302" s="189">
        <f t="shared" si="643"/>
        <v>0</v>
      </c>
      <c r="BF1302" s="189">
        <f t="shared" si="644"/>
        <v>0</v>
      </c>
      <c r="BG1302" s="190">
        <f t="shared" si="645"/>
        <v>0</v>
      </c>
      <c r="BH1302" s="210"/>
      <c r="BI1302" s="188">
        <f t="shared" si="646"/>
        <v>0</v>
      </c>
      <c r="BJ1302" s="189">
        <f t="shared" si="647"/>
        <v>0</v>
      </c>
      <c r="BK1302" s="189">
        <f t="shared" si="648"/>
        <v>0</v>
      </c>
      <c r="BL1302" s="190">
        <f t="shared" si="649"/>
        <v>0</v>
      </c>
      <c r="BM1302" s="210"/>
      <c r="BN1302" s="188">
        <f t="shared" si="650"/>
        <v>0</v>
      </c>
      <c r="BO1302" s="189">
        <f t="shared" si="651"/>
        <v>0</v>
      </c>
      <c r="BP1302" s="189">
        <f t="shared" si="652"/>
        <v>0</v>
      </c>
      <c r="BQ1302" s="190">
        <f t="shared" si="653"/>
        <v>0</v>
      </c>
      <c r="BR1302" s="210"/>
      <c r="BS1302" s="188">
        <f t="shared" si="654"/>
        <v>0</v>
      </c>
      <c r="BT1302" s="189">
        <f t="shared" si="655"/>
        <v>0</v>
      </c>
      <c r="BU1302" s="189">
        <f t="shared" si="656"/>
        <v>0</v>
      </c>
      <c r="BV1302" s="190">
        <f t="shared" si="657"/>
        <v>0</v>
      </c>
      <c r="BW1302" s="210"/>
      <c r="BX1302" s="188">
        <f t="shared" si="658"/>
        <v>0</v>
      </c>
      <c r="BY1302" s="189">
        <f t="shared" si="659"/>
        <v>0</v>
      </c>
      <c r="BZ1302" s="189">
        <f t="shared" si="660"/>
        <v>0</v>
      </c>
      <c r="CA1302" s="190">
        <f t="shared" si="661"/>
        <v>0</v>
      </c>
      <c r="CB1302" s="210"/>
      <c r="CC1302" s="188">
        <f t="shared" si="662"/>
        <v>0</v>
      </c>
      <c r="CD1302" s="189">
        <f t="shared" si="663"/>
        <v>0</v>
      </c>
      <c r="CE1302" s="189">
        <f t="shared" si="664"/>
        <v>0</v>
      </c>
      <c r="CF1302" s="190">
        <f t="shared" si="665"/>
        <v>0</v>
      </c>
      <c r="CG1302" s="210"/>
      <c r="CH1302" s="192">
        <f t="shared" si="666"/>
        <v>0</v>
      </c>
      <c r="CI1302" s="215">
        <f t="shared" si="667"/>
        <v>0</v>
      </c>
      <c r="CJ1302" s="216">
        <f t="shared" si="668"/>
        <v>0</v>
      </c>
      <c r="CK1302" s="217">
        <f t="shared" si="669"/>
        <v>0</v>
      </c>
      <c r="CM1302" s="192">
        <f t="shared" si="670"/>
        <v>0</v>
      </c>
      <c r="CN1302" s="215">
        <f t="shared" si="671"/>
        <v>0</v>
      </c>
      <c r="CO1302" s="216">
        <f t="shared" si="672"/>
        <v>0</v>
      </c>
      <c r="CP1302" s="217">
        <f t="shared" si="673"/>
        <v>0</v>
      </c>
      <c r="CR1302" s="192">
        <f t="shared" si="674"/>
        <v>0</v>
      </c>
      <c r="CS1302" s="215">
        <f t="shared" si="675"/>
        <v>0</v>
      </c>
      <c r="CT1302" s="216">
        <f t="shared" si="676"/>
        <v>0</v>
      </c>
      <c r="CU1302" s="217">
        <f t="shared" si="677"/>
        <v>0</v>
      </c>
      <c r="CW1302" s="197">
        <f t="shared" si="678"/>
        <v>0</v>
      </c>
      <c r="CX1302" s="19" t="str">
        <f t="shared" si="679"/>
        <v/>
      </c>
      <c r="CY1302" s="197">
        <f t="shared" si="680"/>
        <v>0</v>
      </c>
      <c r="CZ1302"/>
      <c r="DA1302" s="197">
        <f t="shared" si="681"/>
        <v>0</v>
      </c>
      <c r="DB1302" s="19" t="str">
        <f t="shared" si="682"/>
        <v/>
      </c>
      <c r="DC1302" s="197">
        <f t="shared" si="683"/>
        <v>0</v>
      </c>
      <c r="DE1302" s="197">
        <f t="shared" si="684"/>
        <v>0</v>
      </c>
      <c r="DF1302" s="19" t="str">
        <f t="shared" si="685"/>
        <v/>
      </c>
      <c r="DG1302" s="197">
        <f t="shared" si="686"/>
        <v>0</v>
      </c>
    </row>
    <row r="1303" spans="1:111" ht="15" customHeight="1" thickBot="1">
      <c r="A1303" s="41"/>
      <c r="B1303" s="30"/>
      <c r="C1303" s="63" t="s">
        <v>68</v>
      </c>
      <c r="D1303" s="354" t="str">
        <f t="shared" si="620"/>
        <v/>
      </c>
      <c r="E1303" s="355"/>
      <c r="F1303" s="355"/>
      <c r="G1303" s="355"/>
      <c r="H1303" s="355"/>
      <c r="I1303" s="355"/>
      <c r="J1303" s="355"/>
      <c r="K1303" s="355"/>
      <c r="L1303" s="355"/>
      <c r="M1303" s="355"/>
      <c r="N1303" s="355"/>
      <c r="O1303" s="356"/>
      <c r="P1303" s="261" t="str">
        <f t="shared" si="621"/>
        <v/>
      </c>
      <c r="Q1303" s="261" t="str">
        <f t="shared" si="622"/>
        <v/>
      </c>
      <c r="R1303" s="261" t="str">
        <f t="shared" si="623"/>
        <v/>
      </c>
      <c r="S1303" s="2"/>
      <c r="T1303" s="2"/>
      <c r="U1303" s="2"/>
      <c r="V1303" s="2"/>
      <c r="W1303" s="2"/>
      <c r="X1303" s="2"/>
      <c r="Y1303" s="2"/>
      <c r="Z1303" s="2"/>
      <c r="AA1303" s="2"/>
      <c r="AB1303" s="2"/>
      <c r="AC1303" s="2"/>
      <c r="AD1303" s="2"/>
      <c r="AG1303" s="197">
        <f t="shared" si="624"/>
        <v>30</v>
      </c>
      <c r="AH1303" s="210">
        <f t="shared" si="625"/>
        <v>0</v>
      </c>
      <c r="AJ1303" s="188">
        <f t="shared" si="626"/>
        <v>0</v>
      </c>
      <c r="AK1303" s="189">
        <f t="shared" si="627"/>
        <v>0</v>
      </c>
      <c r="AL1303" s="189">
        <f t="shared" si="628"/>
        <v>0</v>
      </c>
      <c r="AM1303" s="190">
        <f t="shared" si="629"/>
        <v>0</v>
      </c>
      <c r="AO1303" s="188">
        <f t="shared" si="630"/>
        <v>0</v>
      </c>
      <c r="AP1303" s="189">
        <f t="shared" si="631"/>
        <v>0</v>
      </c>
      <c r="AQ1303" s="189">
        <f t="shared" si="632"/>
        <v>0</v>
      </c>
      <c r="AR1303" s="190">
        <f t="shared" si="633"/>
        <v>0</v>
      </c>
      <c r="AT1303" s="188">
        <f t="shared" si="634"/>
        <v>0</v>
      </c>
      <c r="AU1303" s="189">
        <f t="shared" si="635"/>
        <v>0</v>
      </c>
      <c r="AV1303" s="189">
        <f t="shared" si="636"/>
        <v>0</v>
      </c>
      <c r="AW1303" s="190">
        <f t="shared" si="637"/>
        <v>0</v>
      </c>
      <c r="AY1303" s="188">
        <f t="shared" si="638"/>
        <v>0</v>
      </c>
      <c r="AZ1303" s="189">
        <f t="shared" si="639"/>
        <v>0</v>
      </c>
      <c r="BA1303" s="189">
        <f t="shared" si="640"/>
        <v>0</v>
      </c>
      <c r="BB1303" s="190">
        <f t="shared" si="641"/>
        <v>0</v>
      </c>
      <c r="BC1303" s="210"/>
      <c r="BD1303" s="188">
        <f t="shared" si="642"/>
        <v>0</v>
      </c>
      <c r="BE1303" s="189">
        <f t="shared" si="643"/>
        <v>0</v>
      </c>
      <c r="BF1303" s="189">
        <f t="shared" si="644"/>
        <v>0</v>
      </c>
      <c r="BG1303" s="190">
        <f t="shared" si="645"/>
        <v>0</v>
      </c>
      <c r="BH1303" s="210"/>
      <c r="BI1303" s="188">
        <f t="shared" si="646"/>
        <v>0</v>
      </c>
      <c r="BJ1303" s="189">
        <f t="shared" si="647"/>
        <v>0</v>
      </c>
      <c r="BK1303" s="189">
        <f t="shared" si="648"/>
        <v>0</v>
      </c>
      <c r="BL1303" s="190">
        <f t="shared" si="649"/>
        <v>0</v>
      </c>
      <c r="BM1303" s="210"/>
      <c r="BN1303" s="188">
        <f t="shared" si="650"/>
        <v>0</v>
      </c>
      <c r="BO1303" s="189">
        <f t="shared" si="651"/>
        <v>0</v>
      </c>
      <c r="BP1303" s="189">
        <f t="shared" si="652"/>
        <v>0</v>
      </c>
      <c r="BQ1303" s="190">
        <f t="shared" si="653"/>
        <v>0</v>
      </c>
      <c r="BR1303" s="210"/>
      <c r="BS1303" s="188">
        <f t="shared" si="654"/>
        <v>0</v>
      </c>
      <c r="BT1303" s="189">
        <f t="shared" si="655"/>
        <v>0</v>
      </c>
      <c r="BU1303" s="189">
        <f t="shared" si="656"/>
        <v>0</v>
      </c>
      <c r="BV1303" s="190">
        <f t="shared" si="657"/>
        <v>0</v>
      </c>
      <c r="BW1303" s="210"/>
      <c r="BX1303" s="188">
        <f t="shared" si="658"/>
        <v>0</v>
      </c>
      <c r="BY1303" s="189">
        <f t="shared" si="659"/>
        <v>0</v>
      </c>
      <c r="BZ1303" s="189">
        <f t="shared" si="660"/>
        <v>0</v>
      </c>
      <c r="CA1303" s="190">
        <f t="shared" si="661"/>
        <v>0</v>
      </c>
      <c r="CB1303" s="210"/>
      <c r="CC1303" s="188">
        <f t="shared" si="662"/>
        <v>0</v>
      </c>
      <c r="CD1303" s="189">
        <f t="shared" si="663"/>
        <v>0</v>
      </c>
      <c r="CE1303" s="189">
        <f t="shared" si="664"/>
        <v>0</v>
      </c>
      <c r="CF1303" s="190">
        <f t="shared" si="665"/>
        <v>0</v>
      </c>
      <c r="CG1303" s="210"/>
      <c r="CH1303" s="192">
        <f t="shared" si="666"/>
        <v>0</v>
      </c>
      <c r="CI1303" s="215">
        <f t="shared" si="667"/>
        <v>0</v>
      </c>
      <c r="CJ1303" s="216">
        <f t="shared" si="668"/>
        <v>0</v>
      </c>
      <c r="CK1303" s="217">
        <f t="shared" si="669"/>
        <v>0</v>
      </c>
      <c r="CM1303" s="192">
        <f t="shared" si="670"/>
        <v>0</v>
      </c>
      <c r="CN1303" s="215">
        <f t="shared" si="671"/>
        <v>0</v>
      </c>
      <c r="CO1303" s="216">
        <f t="shared" si="672"/>
        <v>0</v>
      </c>
      <c r="CP1303" s="217">
        <f t="shared" si="673"/>
        <v>0</v>
      </c>
      <c r="CR1303" s="192">
        <f t="shared" si="674"/>
        <v>0</v>
      </c>
      <c r="CS1303" s="215">
        <f t="shared" si="675"/>
        <v>0</v>
      </c>
      <c r="CT1303" s="216">
        <f t="shared" si="676"/>
        <v>0</v>
      </c>
      <c r="CU1303" s="217">
        <f t="shared" si="677"/>
        <v>0</v>
      </c>
      <c r="CW1303" s="197">
        <f t="shared" si="678"/>
        <v>0</v>
      </c>
      <c r="CX1303" s="19" t="str">
        <f t="shared" si="679"/>
        <v/>
      </c>
      <c r="CY1303" s="197">
        <f t="shared" si="680"/>
        <v>0</v>
      </c>
      <c r="CZ1303"/>
      <c r="DA1303" s="197">
        <f t="shared" si="681"/>
        <v>0</v>
      </c>
      <c r="DB1303" s="19" t="str">
        <f t="shared" si="682"/>
        <v/>
      </c>
      <c r="DC1303" s="197">
        <f t="shared" si="683"/>
        <v>0</v>
      </c>
      <c r="DE1303" s="197">
        <f t="shared" si="684"/>
        <v>0</v>
      </c>
      <c r="DF1303" s="19" t="str">
        <f t="shared" si="685"/>
        <v/>
      </c>
      <c r="DG1303" s="197">
        <f t="shared" si="686"/>
        <v>0</v>
      </c>
    </row>
    <row r="1304" spans="1:111" ht="15" customHeight="1" thickBot="1">
      <c r="A1304" s="41"/>
      <c r="B1304" s="30"/>
      <c r="C1304" s="63" t="s">
        <v>69</v>
      </c>
      <c r="D1304" s="354" t="str">
        <f t="shared" si="620"/>
        <v/>
      </c>
      <c r="E1304" s="355"/>
      <c r="F1304" s="355"/>
      <c r="G1304" s="355"/>
      <c r="H1304" s="355"/>
      <c r="I1304" s="355"/>
      <c r="J1304" s="355"/>
      <c r="K1304" s="355"/>
      <c r="L1304" s="355"/>
      <c r="M1304" s="355"/>
      <c r="N1304" s="355"/>
      <c r="O1304" s="356"/>
      <c r="P1304" s="261" t="str">
        <f t="shared" si="621"/>
        <v/>
      </c>
      <c r="Q1304" s="261" t="str">
        <f t="shared" si="622"/>
        <v/>
      </c>
      <c r="R1304" s="261" t="str">
        <f t="shared" si="623"/>
        <v/>
      </c>
      <c r="S1304" s="2"/>
      <c r="T1304" s="2"/>
      <c r="U1304" s="2"/>
      <c r="V1304" s="2"/>
      <c r="W1304" s="2"/>
      <c r="X1304" s="2"/>
      <c r="Y1304" s="2"/>
      <c r="Z1304" s="2"/>
      <c r="AA1304" s="2"/>
      <c r="AB1304" s="2"/>
      <c r="AC1304" s="2"/>
      <c r="AD1304" s="2"/>
      <c r="AG1304" s="197">
        <f t="shared" si="624"/>
        <v>30</v>
      </c>
      <c r="AH1304" s="210">
        <f t="shared" si="625"/>
        <v>0</v>
      </c>
      <c r="AJ1304" s="188">
        <f t="shared" si="626"/>
        <v>0</v>
      </c>
      <c r="AK1304" s="189">
        <f t="shared" si="627"/>
        <v>0</v>
      </c>
      <c r="AL1304" s="189">
        <f t="shared" si="628"/>
        <v>0</v>
      </c>
      <c r="AM1304" s="190">
        <f t="shared" si="629"/>
        <v>0</v>
      </c>
      <c r="AO1304" s="188">
        <f t="shared" si="630"/>
        <v>0</v>
      </c>
      <c r="AP1304" s="189">
        <f t="shared" si="631"/>
        <v>0</v>
      </c>
      <c r="AQ1304" s="189">
        <f t="shared" si="632"/>
        <v>0</v>
      </c>
      <c r="AR1304" s="190">
        <f t="shared" si="633"/>
        <v>0</v>
      </c>
      <c r="AT1304" s="188">
        <f t="shared" si="634"/>
        <v>0</v>
      </c>
      <c r="AU1304" s="189">
        <f t="shared" si="635"/>
        <v>0</v>
      </c>
      <c r="AV1304" s="189">
        <f t="shared" si="636"/>
        <v>0</v>
      </c>
      <c r="AW1304" s="190">
        <f t="shared" si="637"/>
        <v>0</v>
      </c>
      <c r="AY1304" s="188">
        <f t="shared" si="638"/>
        <v>0</v>
      </c>
      <c r="AZ1304" s="189">
        <f t="shared" si="639"/>
        <v>0</v>
      </c>
      <c r="BA1304" s="189">
        <f t="shared" si="640"/>
        <v>0</v>
      </c>
      <c r="BB1304" s="190">
        <f t="shared" si="641"/>
        <v>0</v>
      </c>
      <c r="BC1304" s="210"/>
      <c r="BD1304" s="188">
        <f t="shared" si="642"/>
        <v>0</v>
      </c>
      <c r="BE1304" s="189">
        <f t="shared" si="643"/>
        <v>0</v>
      </c>
      <c r="BF1304" s="189">
        <f t="shared" si="644"/>
        <v>0</v>
      </c>
      <c r="BG1304" s="190">
        <f t="shared" si="645"/>
        <v>0</v>
      </c>
      <c r="BH1304" s="210"/>
      <c r="BI1304" s="188">
        <f t="shared" si="646"/>
        <v>0</v>
      </c>
      <c r="BJ1304" s="189">
        <f t="shared" si="647"/>
        <v>0</v>
      </c>
      <c r="BK1304" s="189">
        <f t="shared" si="648"/>
        <v>0</v>
      </c>
      <c r="BL1304" s="190">
        <f t="shared" si="649"/>
        <v>0</v>
      </c>
      <c r="BM1304" s="210"/>
      <c r="BN1304" s="188">
        <f t="shared" si="650"/>
        <v>0</v>
      </c>
      <c r="BO1304" s="189">
        <f t="shared" si="651"/>
        <v>0</v>
      </c>
      <c r="BP1304" s="189">
        <f t="shared" si="652"/>
        <v>0</v>
      </c>
      <c r="BQ1304" s="190">
        <f t="shared" si="653"/>
        <v>0</v>
      </c>
      <c r="BR1304" s="210"/>
      <c r="BS1304" s="188">
        <f t="shared" si="654"/>
        <v>0</v>
      </c>
      <c r="BT1304" s="189">
        <f t="shared" si="655"/>
        <v>0</v>
      </c>
      <c r="BU1304" s="189">
        <f t="shared" si="656"/>
        <v>0</v>
      </c>
      <c r="BV1304" s="190">
        <f t="shared" si="657"/>
        <v>0</v>
      </c>
      <c r="BW1304" s="210"/>
      <c r="BX1304" s="188">
        <f t="shared" si="658"/>
        <v>0</v>
      </c>
      <c r="BY1304" s="189">
        <f t="shared" si="659"/>
        <v>0</v>
      </c>
      <c r="BZ1304" s="189">
        <f t="shared" si="660"/>
        <v>0</v>
      </c>
      <c r="CA1304" s="190">
        <f t="shared" si="661"/>
        <v>0</v>
      </c>
      <c r="CB1304" s="210"/>
      <c r="CC1304" s="188">
        <f t="shared" si="662"/>
        <v>0</v>
      </c>
      <c r="CD1304" s="189">
        <f t="shared" si="663"/>
        <v>0</v>
      </c>
      <c r="CE1304" s="189">
        <f t="shared" si="664"/>
        <v>0</v>
      </c>
      <c r="CF1304" s="190">
        <f t="shared" si="665"/>
        <v>0</v>
      </c>
      <c r="CG1304" s="210"/>
      <c r="CH1304" s="192">
        <f t="shared" si="666"/>
        <v>0</v>
      </c>
      <c r="CI1304" s="215">
        <f t="shared" si="667"/>
        <v>0</v>
      </c>
      <c r="CJ1304" s="216">
        <f t="shared" si="668"/>
        <v>0</v>
      </c>
      <c r="CK1304" s="217">
        <f t="shared" si="669"/>
        <v>0</v>
      </c>
      <c r="CM1304" s="192">
        <f t="shared" si="670"/>
        <v>0</v>
      </c>
      <c r="CN1304" s="215">
        <f t="shared" si="671"/>
        <v>0</v>
      </c>
      <c r="CO1304" s="216">
        <f t="shared" si="672"/>
        <v>0</v>
      </c>
      <c r="CP1304" s="217">
        <f t="shared" si="673"/>
        <v>0</v>
      </c>
      <c r="CR1304" s="192">
        <f t="shared" si="674"/>
        <v>0</v>
      </c>
      <c r="CS1304" s="215">
        <f t="shared" si="675"/>
        <v>0</v>
      </c>
      <c r="CT1304" s="216">
        <f t="shared" si="676"/>
        <v>0</v>
      </c>
      <c r="CU1304" s="217">
        <f t="shared" si="677"/>
        <v>0</v>
      </c>
      <c r="CW1304" s="197">
        <f t="shared" si="678"/>
        <v>0</v>
      </c>
      <c r="CX1304" s="19" t="str">
        <f t="shared" si="679"/>
        <v/>
      </c>
      <c r="CY1304" s="197">
        <f t="shared" si="680"/>
        <v>0</v>
      </c>
      <c r="CZ1304"/>
      <c r="DA1304" s="197">
        <f t="shared" si="681"/>
        <v>0</v>
      </c>
      <c r="DB1304" s="19" t="str">
        <f t="shared" si="682"/>
        <v/>
      </c>
      <c r="DC1304" s="197">
        <f t="shared" si="683"/>
        <v>0</v>
      </c>
      <c r="DE1304" s="197">
        <f t="shared" si="684"/>
        <v>0</v>
      </c>
      <c r="DF1304" s="19" t="str">
        <f t="shared" si="685"/>
        <v/>
      </c>
      <c r="DG1304" s="197">
        <f t="shared" si="686"/>
        <v>0</v>
      </c>
    </row>
    <row r="1305" spans="1:111" ht="15" customHeight="1" thickBot="1">
      <c r="A1305" s="41"/>
      <c r="B1305" s="30"/>
      <c r="C1305" s="63" t="s">
        <v>70</v>
      </c>
      <c r="D1305" s="354" t="str">
        <f t="shared" si="620"/>
        <v/>
      </c>
      <c r="E1305" s="355"/>
      <c r="F1305" s="355"/>
      <c r="G1305" s="355"/>
      <c r="H1305" s="355"/>
      <c r="I1305" s="355"/>
      <c r="J1305" s="355"/>
      <c r="K1305" s="355"/>
      <c r="L1305" s="355"/>
      <c r="M1305" s="355"/>
      <c r="N1305" s="355"/>
      <c r="O1305" s="356"/>
      <c r="P1305" s="261" t="str">
        <f t="shared" si="621"/>
        <v/>
      </c>
      <c r="Q1305" s="261" t="str">
        <f t="shared" si="622"/>
        <v/>
      </c>
      <c r="R1305" s="261" t="str">
        <f t="shared" si="623"/>
        <v/>
      </c>
      <c r="S1305" s="2"/>
      <c r="T1305" s="2"/>
      <c r="U1305" s="2"/>
      <c r="V1305" s="2"/>
      <c r="W1305" s="2"/>
      <c r="X1305" s="2"/>
      <c r="Y1305" s="2"/>
      <c r="Z1305" s="2"/>
      <c r="AA1305" s="2"/>
      <c r="AB1305" s="2"/>
      <c r="AC1305" s="2"/>
      <c r="AD1305" s="2"/>
      <c r="AG1305" s="197">
        <f t="shared" si="624"/>
        <v>30</v>
      </c>
      <c r="AH1305" s="210">
        <f t="shared" si="625"/>
        <v>0</v>
      </c>
      <c r="AJ1305" s="188">
        <f t="shared" si="626"/>
        <v>0</v>
      </c>
      <c r="AK1305" s="189">
        <f t="shared" si="627"/>
        <v>0</v>
      </c>
      <c r="AL1305" s="189">
        <f t="shared" si="628"/>
        <v>0</v>
      </c>
      <c r="AM1305" s="190">
        <f t="shared" si="629"/>
        <v>0</v>
      </c>
      <c r="AO1305" s="188">
        <f t="shared" si="630"/>
        <v>0</v>
      </c>
      <c r="AP1305" s="189">
        <f t="shared" si="631"/>
        <v>0</v>
      </c>
      <c r="AQ1305" s="189">
        <f t="shared" si="632"/>
        <v>0</v>
      </c>
      <c r="AR1305" s="190">
        <f t="shared" si="633"/>
        <v>0</v>
      </c>
      <c r="AT1305" s="188">
        <f t="shared" si="634"/>
        <v>0</v>
      </c>
      <c r="AU1305" s="189">
        <f t="shared" si="635"/>
        <v>0</v>
      </c>
      <c r="AV1305" s="189">
        <f t="shared" si="636"/>
        <v>0</v>
      </c>
      <c r="AW1305" s="190">
        <f t="shared" si="637"/>
        <v>0</v>
      </c>
      <c r="AY1305" s="188">
        <f t="shared" si="638"/>
        <v>0</v>
      </c>
      <c r="AZ1305" s="189">
        <f t="shared" si="639"/>
        <v>0</v>
      </c>
      <c r="BA1305" s="189">
        <f t="shared" si="640"/>
        <v>0</v>
      </c>
      <c r="BB1305" s="190">
        <f t="shared" si="641"/>
        <v>0</v>
      </c>
      <c r="BC1305" s="210"/>
      <c r="BD1305" s="188">
        <f t="shared" si="642"/>
        <v>0</v>
      </c>
      <c r="BE1305" s="189">
        <f t="shared" si="643"/>
        <v>0</v>
      </c>
      <c r="BF1305" s="189">
        <f t="shared" si="644"/>
        <v>0</v>
      </c>
      <c r="BG1305" s="190">
        <f t="shared" si="645"/>
        <v>0</v>
      </c>
      <c r="BH1305" s="210"/>
      <c r="BI1305" s="188">
        <f t="shared" si="646"/>
        <v>0</v>
      </c>
      <c r="BJ1305" s="189">
        <f t="shared" si="647"/>
        <v>0</v>
      </c>
      <c r="BK1305" s="189">
        <f t="shared" si="648"/>
        <v>0</v>
      </c>
      <c r="BL1305" s="190">
        <f t="shared" si="649"/>
        <v>0</v>
      </c>
      <c r="BM1305" s="210"/>
      <c r="BN1305" s="188">
        <f t="shared" si="650"/>
        <v>0</v>
      </c>
      <c r="BO1305" s="189">
        <f t="shared" si="651"/>
        <v>0</v>
      </c>
      <c r="BP1305" s="189">
        <f t="shared" si="652"/>
        <v>0</v>
      </c>
      <c r="BQ1305" s="190">
        <f t="shared" si="653"/>
        <v>0</v>
      </c>
      <c r="BR1305" s="210"/>
      <c r="BS1305" s="188">
        <f t="shared" si="654"/>
        <v>0</v>
      </c>
      <c r="BT1305" s="189">
        <f t="shared" si="655"/>
        <v>0</v>
      </c>
      <c r="BU1305" s="189">
        <f t="shared" si="656"/>
        <v>0</v>
      </c>
      <c r="BV1305" s="190">
        <f t="shared" si="657"/>
        <v>0</v>
      </c>
      <c r="BW1305" s="210"/>
      <c r="BX1305" s="188">
        <f t="shared" si="658"/>
        <v>0</v>
      </c>
      <c r="BY1305" s="189">
        <f t="shared" si="659"/>
        <v>0</v>
      </c>
      <c r="BZ1305" s="189">
        <f t="shared" si="660"/>
        <v>0</v>
      </c>
      <c r="CA1305" s="190">
        <f t="shared" si="661"/>
        <v>0</v>
      </c>
      <c r="CB1305" s="210"/>
      <c r="CC1305" s="188">
        <f t="shared" si="662"/>
        <v>0</v>
      </c>
      <c r="CD1305" s="189">
        <f t="shared" si="663"/>
        <v>0</v>
      </c>
      <c r="CE1305" s="189">
        <f t="shared" si="664"/>
        <v>0</v>
      </c>
      <c r="CF1305" s="190">
        <f t="shared" si="665"/>
        <v>0</v>
      </c>
      <c r="CG1305" s="210"/>
      <c r="CH1305" s="192">
        <f t="shared" si="666"/>
        <v>0</v>
      </c>
      <c r="CI1305" s="215">
        <f t="shared" si="667"/>
        <v>0</v>
      </c>
      <c r="CJ1305" s="216">
        <f t="shared" si="668"/>
        <v>0</v>
      </c>
      <c r="CK1305" s="217">
        <f t="shared" si="669"/>
        <v>0</v>
      </c>
      <c r="CM1305" s="192">
        <f t="shared" si="670"/>
        <v>0</v>
      </c>
      <c r="CN1305" s="215">
        <f t="shared" si="671"/>
        <v>0</v>
      </c>
      <c r="CO1305" s="216">
        <f t="shared" si="672"/>
        <v>0</v>
      </c>
      <c r="CP1305" s="217">
        <f t="shared" si="673"/>
        <v>0</v>
      </c>
      <c r="CR1305" s="192">
        <f t="shared" si="674"/>
        <v>0</v>
      </c>
      <c r="CS1305" s="215">
        <f t="shared" si="675"/>
        <v>0</v>
      </c>
      <c r="CT1305" s="216">
        <f t="shared" si="676"/>
        <v>0</v>
      </c>
      <c r="CU1305" s="217">
        <f t="shared" si="677"/>
        <v>0</v>
      </c>
      <c r="CW1305" s="197">
        <f t="shared" si="678"/>
        <v>0</v>
      </c>
      <c r="CX1305" s="19" t="str">
        <f t="shared" si="679"/>
        <v/>
      </c>
      <c r="CY1305" s="197">
        <f t="shared" si="680"/>
        <v>0</v>
      </c>
      <c r="CZ1305"/>
      <c r="DA1305" s="197">
        <f t="shared" si="681"/>
        <v>0</v>
      </c>
      <c r="DB1305" s="19" t="str">
        <f t="shared" si="682"/>
        <v/>
      </c>
      <c r="DC1305" s="197">
        <f t="shared" si="683"/>
        <v>0</v>
      </c>
      <c r="DE1305" s="197">
        <f t="shared" si="684"/>
        <v>0</v>
      </c>
      <c r="DF1305" s="19" t="str">
        <f t="shared" si="685"/>
        <v/>
      </c>
      <c r="DG1305" s="197">
        <f t="shared" si="686"/>
        <v>0</v>
      </c>
    </row>
    <row r="1306" spans="1:111" ht="15" customHeight="1" thickBot="1">
      <c r="A1306" s="41"/>
      <c r="B1306" s="30"/>
      <c r="C1306" s="63" t="s">
        <v>71</v>
      </c>
      <c r="D1306" s="354" t="str">
        <f t="shared" si="620"/>
        <v/>
      </c>
      <c r="E1306" s="355"/>
      <c r="F1306" s="355"/>
      <c r="G1306" s="355"/>
      <c r="H1306" s="355"/>
      <c r="I1306" s="355"/>
      <c r="J1306" s="355"/>
      <c r="K1306" s="355"/>
      <c r="L1306" s="355"/>
      <c r="M1306" s="355"/>
      <c r="N1306" s="355"/>
      <c r="O1306" s="356"/>
      <c r="P1306" s="261" t="str">
        <f t="shared" si="621"/>
        <v/>
      </c>
      <c r="Q1306" s="261" t="str">
        <f t="shared" si="622"/>
        <v/>
      </c>
      <c r="R1306" s="261" t="str">
        <f t="shared" si="623"/>
        <v/>
      </c>
      <c r="S1306" s="2"/>
      <c r="T1306" s="2"/>
      <c r="U1306" s="2"/>
      <c r="V1306" s="2"/>
      <c r="W1306" s="2"/>
      <c r="X1306" s="2"/>
      <c r="Y1306" s="2"/>
      <c r="Z1306" s="2"/>
      <c r="AA1306" s="2"/>
      <c r="AB1306" s="2"/>
      <c r="AC1306" s="2"/>
      <c r="AD1306" s="2"/>
      <c r="AG1306" s="197">
        <f t="shared" si="624"/>
        <v>30</v>
      </c>
      <c r="AH1306" s="210">
        <f t="shared" si="625"/>
        <v>0</v>
      </c>
      <c r="AJ1306" s="188">
        <f t="shared" si="626"/>
        <v>0</v>
      </c>
      <c r="AK1306" s="189">
        <f t="shared" si="627"/>
        <v>0</v>
      </c>
      <c r="AL1306" s="189">
        <f t="shared" si="628"/>
        <v>0</v>
      </c>
      <c r="AM1306" s="190">
        <f t="shared" si="629"/>
        <v>0</v>
      </c>
      <c r="AO1306" s="188">
        <f t="shared" si="630"/>
        <v>0</v>
      </c>
      <c r="AP1306" s="189">
        <f t="shared" si="631"/>
        <v>0</v>
      </c>
      <c r="AQ1306" s="189">
        <f t="shared" si="632"/>
        <v>0</v>
      </c>
      <c r="AR1306" s="190">
        <f t="shared" si="633"/>
        <v>0</v>
      </c>
      <c r="AT1306" s="188">
        <f t="shared" si="634"/>
        <v>0</v>
      </c>
      <c r="AU1306" s="189">
        <f t="shared" si="635"/>
        <v>0</v>
      </c>
      <c r="AV1306" s="189">
        <f t="shared" si="636"/>
        <v>0</v>
      </c>
      <c r="AW1306" s="190">
        <f t="shared" si="637"/>
        <v>0</v>
      </c>
      <c r="AY1306" s="188">
        <f t="shared" si="638"/>
        <v>0</v>
      </c>
      <c r="AZ1306" s="189">
        <f t="shared" si="639"/>
        <v>0</v>
      </c>
      <c r="BA1306" s="189">
        <f t="shared" si="640"/>
        <v>0</v>
      </c>
      <c r="BB1306" s="190">
        <f t="shared" si="641"/>
        <v>0</v>
      </c>
      <c r="BC1306" s="210"/>
      <c r="BD1306" s="188">
        <f t="shared" si="642"/>
        <v>0</v>
      </c>
      <c r="BE1306" s="189">
        <f t="shared" si="643"/>
        <v>0</v>
      </c>
      <c r="BF1306" s="189">
        <f t="shared" si="644"/>
        <v>0</v>
      </c>
      <c r="BG1306" s="190">
        <f t="shared" si="645"/>
        <v>0</v>
      </c>
      <c r="BH1306" s="210"/>
      <c r="BI1306" s="188">
        <f t="shared" si="646"/>
        <v>0</v>
      </c>
      <c r="BJ1306" s="189">
        <f t="shared" si="647"/>
        <v>0</v>
      </c>
      <c r="BK1306" s="189">
        <f t="shared" si="648"/>
        <v>0</v>
      </c>
      <c r="BL1306" s="190">
        <f t="shared" si="649"/>
        <v>0</v>
      </c>
      <c r="BM1306" s="210"/>
      <c r="BN1306" s="188">
        <f t="shared" si="650"/>
        <v>0</v>
      </c>
      <c r="BO1306" s="189">
        <f t="shared" si="651"/>
        <v>0</v>
      </c>
      <c r="BP1306" s="189">
        <f t="shared" si="652"/>
        <v>0</v>
      </c>
      <c r="BQ1306" s="190">
        <f t="shared" si="653"/>
        <v>0</v>
      </c>
      <c r="BR1306" s="210"/>
      <c r="BS1306" s="188">
        <f t="shared" si="654"/>
        <v>0</v>
      </c>
      <c r="BT1306" s="189">
        <f t="shared" si="655"/>
        <v>0</v>
      </c>
      <c r="BU1306" s="189">
        <f t="shared" si="656"/>
        <v>0</v>
      </c>
      <c r="BV1306" s="190">
        <f t="shared" si="657"/>
        <v>0</v>
      </c>
      <c r="BW1306" s="210"/>
      <c r="BX1306" s="188">
        <f t="shared" si="658"/>
        <v>0</v>
      </c>
      <c r="BY1306" s="189">
        <f t="shared" si="659"/>
        <v>0</v>
      </c>
      <c r="BZ1306" s="189">
        <f t="shared" si="660"/>
        <v>0</v>
      </c>
      <c r="CA1306" s="190">
        <f t="shared" si="661"/>
        <v>0</v>
      </c>
      <c r="CB1306" s="210"/>
      <c r="CC1306" s="188">
        <f t="shared" si="662"/>
        <v>0</v>
      </c>
      <c r="CD1306" s="189">
        <f t="shared" si="663"/>
        <v>0</v>
      </c>
      <c r="CE1306" s="189">
        <f t="shared" si="664"/>
        <v>0</v>
      </c>
      <c r="CF1306" s="190">
        <f t="shared" si="665"/>
        <v>0</v>
      </c>
      <c r="CG1306" s="210"/>
      <c r="CH1306" s="192">
        <f t="shared" si="666"/>
        <v>0</v>
      </c>
      <c r="CI1306" s="215">
        <f t="shared" si="667"/>
        <v>0</v>
      </c>
      <c r="CJ1306" s="216">
        <f t="shared" si="668"/>
        <v>0</v>
      </c>
      <c r="CK1306" s="217">
        <f t="shared" si="669"/>
        <v>0</v>
      </c>
      <c r="CM1306" s="192">
        <f t="shared" si="670"/>
        <v>0</v>
      </c>
      <c r="CN1306" s="215">
        <f t="shared" si="671"/>
        <v>0</v>
      </c>
      <c r="CO1306" s="216">
        <f t="shared" si="672"/>
        <v>0</v>
      </c>
      <c r="CP1306" s="217">
        <f t="shared" si="673"/>
        <v>0</v>
      </c>
      <c r="CR1306" s="192">
        <f t="shared" si="674"/>
        <v>0</v>
      </c>
      <c r="CS1306" s="215">
        <f t="shared" si="675"/>
        <v>0</v>
      </c>
      <c r="CT1306" s="216">
        <f t="shared" si="676"/>
        <v>0</v>
      </c>
      <c r="CU1306" s="217">
        <f t="shared" si="677"/>
        <v>0</v>
      </c>
      <c r="CW1306" s="197">
        <f t="shared" si="678"/>
        <v>0</v>
      </c>
      <c r="CX1306" s="19" t="str">
        <f t="shared" si="679"/>
        <v/>
      </c>
      <c r="CY1306" s="197">
        <f t="shared" si="680"/>
        <v>0</v>
      </c>
      <c r="CZ1306"/>
      <c r="DA1306" s="197">
        <f t="shared" si="681"/>
        <v>0</v>
      </c>
      <c r="DB1306" s="19" t="str">
        <f t="shared" si="682"/>
        <v/>
      </c>
      <c r="DC1306" s="197">
        <f t="shared" si="683"/>
        <v>0</v>
      </c>
      <c r="DE1306" s="197">
        <f t="shared" si="684"/>
        <v>0</v>
      </c>
      <c r="DF1306" s="19" t="str">
        <f t="shared" si="685"/>
        <v/>
      </c>
      <c r="DG1306" s="197">
        <f t="shared" si="686"/>
        <v>0</v>
      </c>
    </row>
    <row r="1307" spans="1:111" ht="15" customHeight="1" thickBot="1">
      <c r="A1307" s="41"/>
      <c r="B1307" s="30"/>
      <c r="C1307" s="63" t="s">
        <v>72</v>
      </c>
      <c r="D1307" s="354" t="str">
        <f t="shared" si="620"/>
        <v/>
      </c>
      <c r="E1307" s="355"/>
      <c r="F1307" s="355"/>
      <c r="G1307" s="355"/>
      <c r="H1307" s="355"/>
      <c r="I1307" s="355"/>
      <c r="J1307" s="355"/>
      <c r="K1307" s="355"/>
      <c r="L1307" s="355"/>
      <c r="M1307" s="355"/>
      <c r="N1307" s="355"/>
      <c r="O1307" s="356"/>
      <c r="P1307" s="261" t="str">
        <f t="shared" si="621"/>
        <v/>
      </c>
      <c r="Q1307" s="261" t="str">
        <f t="shared" si="622"/>
        <v/>
      </c>
      <c r="R1307" s="261" t="str">
        <f t="shared" si="623"/>
        <v/>
      </c>
      <c r="S1307" s="2"/>
      <c r="T1307" s="2"/>
      <c r="U1307" s="2"/>
      <c r="V1307" s="2"/>
      <c r="W1307" s="2"/>
      <c r="X1307" s="2"/>
      <c r="Y1307" s="2"/>
      <c r="Z1307" s="2"/>
      <c r="AA1307" s="2"/>
      <c r="AB1307" s="2"/>
      <c r="AC1307" s="2"/>
      <c r="AD1307" s="2"/>
      <c r="AG1307" s="197">
        <f t="shared" si="624"/>
        <v>30</v>
      </c>
      <c r="AH1307" s="210">
        <f t="shared" si="625"/>
        <v>0</v>
      </c>
      <c r="AJ1307" s="188">
        <f t="shared" si="626"/>
        <v>0</v>
      </c>
      <c r="AK1307" s="189">
        <f t="shared" si="627"/>
        <v>0</v>
      </c>
      <c r="AL1307" s="189">
        <f t="shared" si="628"/>
        <v>0</v>
      </c>
      <c r="AM1307" s="190">
        <f t="shared" si="629"/>
        <v>0</v>
      </c>
      <c r="AO1307" s="188">
        <f t="shared" si="630"/>
        <v>0</v>
      </c>
      <c r="AP1307" s="189">
        <f t="shared" si="631"/>
        <v>0</v>
      </c>
      <c r="AQ1307" s="189">
        <f t="shared" si="632"/>
        <v>0</v>
      </c>
      <c r="AR1307" s="190">
        <f t="shared" si="633"/>
        <v>0</v>
      </c>
      <c r="AT1307" s="188">
        <f t="shared" si="634"/>
        <v>0</v>
      </c>
      <c r="AU1307" s="189">
        <f t="shared" si="635"/>
        <v>0</v>
      </c>
      <c r="AV1307" s="189">
        <f t="shared" si="636"/>
        <v>0</v>
      </c>
      <c r="AW1307" s="190">
        <f t="shared" si="637"/>
        <v>0</v>
      </c>
      <c r="AY1307" s="188">
        <f t="shared" si="638"/>
        <v>0</v>
      </c>
      <c r="AZ1307" s="189">
        <f t="shared" si="639"/>
        <v>0</v>
      </c>
      <c r="BA1307" s="189">
        <f t="shared" si="640"/>
        <v>0</v>
      </c>
      <c r="BB1307" s="190">
        <f t="shared" si="641"/>
        <v>0</v>
      </c>
      <c r="BC1307" s="210"/>
      <c r="BD1307" s="188">
        <f t="shared" si="642"/>
        <v>0</v>
      </c>
      <c r="BE1307" s="189">
        <f t="shared" si="643"/>
        <v>0</v>
      </c>
      <c r="BF1307" s="189">
        <f t="shared" si="644"/>
        <v>0</v>
      </c>
      <c r="BG1307" s="190">
        <f t="shared" si="645"/>
        <v>0</v>
      </c>
      <c r="BH1307" s="210"/>
      <c r="BI1307" s="188">
        <f t="shared" si="646"/>
        <v>0</v>
      </c>
      <c r="BJ1307" s="189">
        <f t="shared" si="647"/>
        <v>0</v>
      </c>
      <c r="BK1307" s="189">
        <f t="shared" si="648"/>
        <v>0</v>
      </c>
      <c r="BL1307" s="190">
        <f t="shared" si="649"/>
        <v>0</v>
      </c>
      <c r="BM1307" s="210"/>
      <c r="BN1307" s="188">
        <f t="shared" si="650"/>
        <v>0</v>
      </c>
      <c r="BO1307" s="189">
        <f t="shared" si="651"/>
        <v>0</v>
      </c>
      <c r="BP1307" s="189">
        <f t="shared" si="652"/>
        <v>0</v>
      </c>
      <c r="BQ1307" s="190">
        <f t="shared" si="653"/>
        <v>0</v>
      </c>
      <c r="BR1307" s="210"/>
      <c r="BS1307" s="188">
        <f t="shared" si="654"/>
        <v>0</v>
      </c>
      <c r="BT1307" s="189">
        <f t="shared" si="655"/>
        <v>0</v>
      </c>
      <c r="BU1307" s="189">
        <f t="shared" si="656"/>
        <v>0</v>
      </c>
      <c r="BV1307" s="190">
        <f t="shared" si="657"/>
        <v>0</v>
      </c>
      <c r="BW1307" s="210"/>
      <c r="BX1307" s="188">
        <f t="shared" si="658"/>
        <v>0</v>
      </c>
      <c r="BY1307" s="189">
        <f t="shared" si="659"/>
        <v>0</v>
      </c>
      <c r="BZ1307" s="189">
        <f t="shared" si="660"/>
        <v>0</v>
      </c>
      <c r="CA1307" s="190">
        <f t="shared" si="661"/>
        <v>0</v>
      </c>
      <c r="CB1307" s="210"/>
      <c r="CC1307" s="188">
        <f t="shared" si="662"/>
        <v>0</v>
      </c>
      <c r="CD1307" s="189">
        <f t="shared" si="663"/>
        <v>0</v>
      </c>
      <c r="CE1307" s="189">
        <f t="shared" si="664"/>
        <v>0</v>
      </c>
      <c r="CF1307" s="190">
        <f t="shared" si="665"/>
        <v>0</v>
      </c>
      <c r="CG1307" s="210"/>
      <c r="CH1307" s="192">
        <f t="shared" si="666"/>
        <v>0</v>
      </c>
      <c r="CI1307" s="215">
        <f t="shared" si="667"/>
        <v>0</v>
      </c>
      <c r="CJ1307" s="216">
        <f t="shared" si="668"/>
        <v>0</v>
      </c>
      <c r="CK1307" s="217">
        <f t="shared" si="669"/>
        <v>0</v>
      </c>
      <c r="CM1307" s="192">
        <f t="shared" si="670"/>
        <v>0</v>
      </c>
      <c r="CN1307" s="215">
        <f t="shared" si="671"/>
        <v>0</v>
      </c>
      <c r="CO1307" s="216">
        <f t="shared" si="672"/>
        <v>0</v>
      </c>
      <c r="CP1307" s="217">
        <f t="shared" si="673"/>
        <v>0</v>
      </c>
      <c r="CR1307" s="192">
        <f t="shared" si="674"/>
        <v>0</v>
      </c>
      <c r="CS1307" s="215">
        <f t="shared" si="675"/>
        <v>0</v>
      </c>
      <c r="CT1307" s="216">
        <f t="shared" si="676"/>
        <v>0</v>
      </c>
      <c r="CU1307" s="217">
        <f t="shared" si="677"/>
        <v>0</v>
      </c>
      <c r="CW1307" s="197">
        <f t="shared" si="678"/>
        <v>0</v>
      </c>
      <c r="CX1307" s="19" t="str">
        <f t="shared" si="679"/>
        <v/>
      </c>
      <c r="CY1307" s="197">
        <f t="shared" si="680"/>
        <v>0</v>
      </c>
      <c r="CZ1307"/>
      <c r="DA1307" s="197">
        <f t="shared" si="681"/>
        <v>0</v>
      </c>
      <c r="DB1307" s="19" t="str">
        <f t="shared" si="682"/>
        <v/>
      </c>
      <c r="DC1307" s="197">
        <f t="shared" si="683"/>
        <v>0</v>
      </c>
      <c r="DE1307" s="197">
        <f t="shared" si="684"/>
        <v>0</v>
      </c>
      <c r="DF1307" s="19" t="str">
        <f t="shared" si="685"/>
        <v/>
      </c>
      <c r="DG1307" s="197">
        <f t="shared" si="686"/>
        <v>0</v>
      </c>
    </row>
    <row r="1308" spans="1:111" ht="15" customHeight="1" thickBot="1">
      <c r="A1308" s="41"/>
      <c r="B1308" s="30"/>
      <c r="C1308" s="63" t="s">
        <v>73</v>
      </c>
      <c r="D1308" s="354" t="str">
        <f t="shared" si="620"/>
        <v/>
      </c>
      <c r="E1308" s="355"/>
      <c r="F1308" s="355"/>
      <c r="G1308" s="355"/>
      <c r="H1308" s="355"/>
      <c r="I1308" s="355"/>
      <c r="J1308" s="355"/>
      <c r="K1308" s="355"/>
      <c r="L1308" s="355"/>
      <c r="M1308" s="355"/>
      <c r="N1308" s="355"/>
      <c r="O1308" s="356"/>
      <c r="P1308" s="261" t="str">
        <f t="shared" si="621"/>
        <v/>
      </c>
      <c r="Q1308" s="261" t="str">
        <f t="shared" si="622"/>
        <v/>
      </c>
      <c r="R1308" s="261" t="str">
        <f t="shared" si="623"/>
        <v/>
      </c>
      <c r="S1308" s="2"/>
      <c r="T1308" s="2"/>
      <c r="U1308" s="2"/>
      <c r="V1308" s="2"/>
      <c r="W1308" s="2"/>
      <c r="X1308" s="2"/>
      <c r="Y1308" s="2"/>
      <c r="Z1308" s="2"/>
      <c r="AA1308" s="2"/>
      <c r="AB1308" s="2"/>
      <c r="AC1308" s="2"/>
      <c r="AD1308" s="2"/>
      <c r="AG1308" s="197">
        <f t="shared" si="624"/>
        <v>30</v>
      </c>
      <c r="AH1308" s="210">
        <f t="shared" si="625"/>
        <v>0</v>
      </c>
      <c r="AJ1308" s="188">
        <f t="shared" si="626"/>
        <v>0</v>
      </c>
      <c r="AK1308" s="189">
        <f t="shared" si="627"/>
        <v>0</v>
      </c>
      <c r="AL1308" s="189">
        <f t="shared" si="628"/>
        <v>0</v>
      </c>
      <c r="AM1308" s="190">
        <f t="shared" si="629"/>
        <v>0</v>
      </c>
      <c r="AO1308" s="188">
        <f t="shared" si="630"/>
        <v>0</v>
      </c>
      <c r="AP1308" s="189">
        <f t="shared" si="631"/>
        <v>0</v>
      </c>
      <c r="AQ1308" s="189">
        <f t="shared" si="632"/>
        <v>0</v>
      </c>
      <c r="AR1308" s="190">
        <f t="shared" si="633"/>
        <v>0</v>
      </c>
      <c r="AT1308" s="188">
        <f t="shared" si="634"/>
        <v>0</v>
      </c>
      <c r="AU1308" s="189">
        <f t="shared" si="635"/>
        <v>0</v>
      </c>
      <c r="AV1308" s="189">
        <f t="shared" si="636"/>
        <v>0</v>
      </c>
      <c r="AW1308" s="190">
        <f t="shared" si="637"/>
        <v>0</v>
      </c>
      <c r="AY1308" s="188">
        <f t="shared" si="638"/>
        <v>0</v>
      </c>
      <c r="AZ1308" s="189">
        <f t="shared" si="639"/>
        <v>0</v>
      </c>
      <c r="BA1308" s="189">
        <f t="shared" si="640"/>
        <v>0</v>
      </c>
      <c r="BB1308" s="190">
        <f t="shared" si="641"/>
        <v>0</v>
      </c>
      <c r="BC1308" s="210"/>
      <c r="BD1308" s="188">
        <f t="shared" si="642"/>
        <v>0</v>
      </c>
      <c r="BE1308" s="189">
        <f t="shared" si="643"/>
        <v>0</v>
      </c>
      <c r="BF1308" s="189">
        <f t="shared" si="644"/>
        <v>0</v>
      </c>
      <c r="BG1308" s="190">
        <f t="shared" si="645"/>
        <v>0</v>
      </c>
      <c r="BH1308" s="210"/>
      <c r="BI1308" s="188">
        <f t="shared" si="646"/>
        <v>0</v>
      </c>
      <c r="BJ1308" s="189">
        <f t="shared" si="647"/>
        <v>0</v>
      </c>
      <c r="BK1308" s="189">
        <f t="shared" si="648"/>
        <v>0</v>
      </c>
      <c r="BL1308" s="190">
        <f t="shared" si="649"/>
        <v>0</v>
      </c>
      <c r="BM1308" s="210"/>
      <c r="BN1308" s="188">
        <f t="shared" si="650"/>
        <v>0</v>
      </c>
      <c r="BO1308" s="189">
        <f t="shared" si="651"/>
        <v>0</v>
      </c>
      <c r="BP1308" s="189">
        <f t="shared" si="652"/>
        <v>0</v>
      </c>
      <c r="BQ1308" s="190">
        <f t="shared" si="653"/>
        <v>0</v>
      </c>
      <c r="BR1308" s="210"/>
      <c r="BS1308" s="188">
        <f t="shared" si="654"/>
        <v>0</v>
      </c>
      <c r="BT1308" s="189">
        <f t="shared" si="655"/>
        <v>0</v>
      </c>
      <c r="BU1308" s="189">
        <f t="shared" si="656"/>
        <v>0</v>
      </c>
      <c r="BV1308" s="190">
        <f t="shared" si="657"/>
        <v>0</v>
      </c>
      <c r="BW1308" s="210"/>
      <c r="BX1308" s="188">
        <f t="shared" si="658"/>
        <v>0</v>
      </c>
      <c r="BY1308" s="189">
        <f t="shared" si="659"/>
        <v>0</v>
      </c>
      <c r="BZ1308" s="189">
        <f t="shared" si="660"/>
        <v>0</v>
      </c>
      <c r="CA1308" s="190">
        <f t="shared" si="661"/>
        <v>0</v>
      </c>
      <c r="CB1308" s="210"/>
      <c r="CC1308" s="188">
        <f t="shared" si="662"/>
        <v>0</v>
      </c>
      <c r="CD1308" s="189">
        <f t="shared" si="663"/>
        <v>0</v>
      </c>
      <c r="CE1308" s="189">
        <f t="shared" si="664"/>
        <v>0</v>
      </c>
      <c r="CF1308" s="190">
        <f t="shared" si="665"/>
        <v>0</v>
      </c>
      <c r="CG1308" s="210"/>
      <c r="CH1308" s="192">
        <f t="shared" si="666"/>
        <v>0</v>
      </c>
      <c r="CI1308" s="215">
        <f t="shared" si="667"/>
        <v>0</v>
      </c>
      <c r="CJ1308" s="216">
        <f t="shared" si="668"/>
        <v>0</v>
      </c>
      <c r="CK1308" s="217">
        <f t="shared" si="669"/>
        <v>0</v>
      </c>
      <c r="CM1308" s="192">
        <f t="shared" si="670"/>
        <v>0</v>
      </c>
      <c r="CN1308" s="215">
        <f t="shared" si="671"/>
        <v>0</v>
      </c>
      <c r="CO1308" s="216">
        <f t="shared" si="672"/>
        <v>0</v>
      </c>
      <c r="CP1308" s="217">
        <f t="shared" si="673"/>
        <v>0</v>
      </c>
      <c r="CR1308" s="192">
        <f t="shared" si="674"/>
        <v>0</v>
      </c>
      <c r="CS1308" s="215">
        <f t="shared" si="675"/>
        <v>0</v>
      </c>
      <c r="CT1308" s="216">
        <f t="shared" si="676"/>
        <v>0</v>
      </c>
      <c r="CU1308" s="217">
        <f t="shared" si="677"/>
        <v>0</v>
      </c>
      <c r="CW1308" s="197">
        <f t="shared" si="678"/>
        <v>0</v>
      </c>
      <c r="CX1308" s="19" t="str">
        <f t="shared" si="679"/>
        <v/>
      </c>
      <c r="CY1308" s="197">
        <f t="shared" si="680"/>
        <v>0</v>
      </c>
      <c r="CZ1308"/>
      <c r="DA1308" s="197">
        <f t="shared" si="681"/>
        <v>0</v>
      </c>
      <c r="DB1308" s="19" t="str">
        <f t="shared" si="682"/>
        <v/>
      </c>
      <c r="DC1308" s="197">
        <f t="shared" si="683"/>
        <v>0</v>
      </c>
      <c r="DE1308" s="197">
        <f t="shared" si="684"/>
        <v>0</v>
      </c>
      <c r="DF1308" s="19" t="str">
        <f t="shared" si="685"/>
        <v/>
      </c>
      <c r="DG1308" s="197">
        <f t="shared" si="686"/>
        <v>0</v>
      </c>
    </row>
    <row r="1309" spans="1:111" ht="15" customHeight="1" thickBot="1">
      <c r="A1309" s="41"/>
      <c r="B1309" s="30"/>
      <c r="C1309" s="63" t="s">
        <v>74</v>
      </c>
      <c r="D1309" s="354" t="str">
        <f t="shared" si="620"/>
        <v/>
      </c>
      <c r="E1309" s="355"/>
      <c r="F1309" s="355"/>
      <c r="G1309" s="355"/>
      <c r="H1309" s="355"/>
      <c r="I1309" s="355"/>
      <c r="J1309" s="355"/>
      <c r="K1309" s="355"/>
      <c r="L1309" s="355"/>
      <c r="M1309" s="355"/>
      <c r="N1309" s="355"/>
      <c r="O1309" s="356"/>
      <c r="P1309" s="261" t="str">
        <f t="shared" si="621"/>
        <v/>
      </c>
      <c r="Q1309" s="261" t="str">
        <f t="shared" si="622"/>
        <v/>
      </c>
      <c r="R1309" s="261" t="str">
        <f t="shared" si="623"/>
        <v/>
      </c>
      <c r="S1309" s="2"/>
      <c r="T1309" s="2"/>
      <c r="U1309" s="2"/>
      <c r="V1309" s="2"/>
      <c r="W1309" s="2"/>
      <c r="X1309" s="2"/>
      <c r="Y1309" s="2"/>
      <c r="Z1309" s="2"/>
      <c r="AA1309" s="2"/>
      <c r="AB1309" s="2"/>
      <c r="AC1309" s="2"/>
      <c r="AD1309" s="2"/>
      <c r="AG1309" s="197">
        <f t="shared" si="624"/>
        <v>30</v>
      </c>
      <c r="AH1309" s="210">
        <f t="shared" si="625"/>
        <v>0</v>
      </c>
      <c r="AJ1309" s="188">
        <f t="shared" si="626"/>
        <v>0</v>
      </c>
      <c r="AK1309" s="189">
        <f t="shared" si="627"/>
        <v>0</v>
      </c>
      <c r="AL1309" s="189">
        <f t="shared" si="628"/>
        <v>0</v>
      </c>
      <c r="AM1309" s="190">
        <f t="shared" si="629"/>
        <v>0</v>
      </c>
      <c r="AO1309" s="188">
        <f t="shared" si="630"/>
        <v>0</v>
      </c>
      <c r="AP1309" s="189">
        <f t="shared" si="631"/>
        <v>0</v>
      </c>
      <c r="AQ1309" s="189">
        <f t="shared" si="632"/>
        <v>0</v>
      </c>
      <c r="AR1309" s="190">
        <f t="shared" si="633"/>
        <v>0</v>
      </c>
      <c r="AT1309" s="188">
        <f t="shared" si="634"/>
        <v>0</v>
      </c>
      <c r="AU1309" s="189">
        <f t="shared" si="635"/>
        <v>0</v>
      </c>
      <c r="AV1309" s="189">
        <f t="shared" si="636"/>
        <v>0</v>
      </c>
      <c r="AW1309" s="190">
        <f t="shared" si="637"/>
        <v>0</v>
      </c>
      <c r="AY1309" s="188">
        <f t="shared" si="638"/>
        <v>0</v>
      </c>
      <c r="AZ1309" s="189">
        <f t="shared" si="639"/>
        <v>0</v>
      </c>
      <c r="BA1309" s="189">
        <f t="shared" si="640"/>
        <v>0</v>
      </c>
      <c r="BB1309" s="190">
        <f t="shared" si="641"/>
        <v>0</v>
      </c>
      <c r="BC1309" s="210"/>
      <c r="BD1309" s="188">
        <f t="shared" si="642"/>
        <v>0</v>
      </c>
      <c r="BE1309" s="189">
        <f t="shared" si="643"/>
        <v>0</v>
      </c>
      <c r="BF1309" s="189">
        <f t="shared" si="644"/>
        <v>0</v>
      </c>
      <c r="BG1309" s="190">
        <f t="shared" si="645"/>
        <v>0</v>
      </c>
      <c r="BH1309" s="210"/>
      <c r="BI1309" s="188">
        <f t="shared" si="646"/>
        <v>0</v>
      </c>
      <c r="BJ1309" s="189">
        <f t="shared" si="647"/>
        <v>0</v>
      </c>
      <c r="BK1309" s="189">
        <f t="shared" si="648"/>
        <v>0</v>
      </c>
      <c r="BL1309" s="190">
        <f t="shared" si="649"/>
        <v>0</v>
      </c>
      <c r="BM1309" s="210"/>
      <c r="BN1309" s="188">
        <f t="shared" si="650"/>
        <v>0</v>
      </c>
      <c r="BO1309" s="189">
        <f t="shared" si="651"/>
        <v>0</v>
      </c>
      <c r="BP1309" s="189">
        <f t="shared" si="652"/>
        <v>0</v>
      </c>
      <c r="BQ1309" s="190">
        <f t="shared" si="653"/>
        <v>0</v>
      </c>
      <c r="BR1309" s="210"/>
      <c r="BS1309" s="188">
        <f t="shared" si="654"/>
        <v>0</v>
      </c>
      <c r="BT1309" s="189">
        <f t="shared" si="655"/>
        <v>0</v>
      </c>
      <c r="BU1309" s="189">
        <f t="shared" si="656"/>
        <v>0</v>
      </c>
      <c r="BV1309" s="190">
        <f t="shared" si="657"/>
        <v>0</v>
      </c>
      <c r="BW1309" s="210"/>
      <c r="BX1309" s="188">
        <f t="shared" si="658"/>
        <v>0</v>
      </c>
      <c r="BY1309" s="189">
        <f t="shared" si="659"/>
        <v>0</v>
      </c>
      <c r="BZ1309" s="189">
        <f t="shared" si="660"/>
        <v>0</v>
      </c>
      <c r="CA1309" s="190">
        <f t="shared" si="661"/>
        <v>0</v>
      </c>
      <c r="CB1309" s="210"/>
      <c r="CC1309" s="188">
        <f t="shared" si="662"/>
        <v>0</v>
      </c>
      <c r="CD1309" s="189">
        <f t="shared" si="663"/>
        <v>0</v>
      </c>
      <c r="CE1309" s="189">
        <f t="shared" si="664"/>
        <v>0</v>
      </c>
      <c r="CF1309" s="190">
        <f t="shared" si="665"/>
        <v>0</v>
      </c>
      <c r="CG1309" s="210"/>
      <c r="CH1309" s="192">
        <f t="shared" si="666"/>
        <v>0</v>
      </c>
      <c r="CI1309" s="215">
        <f t="shared" si="667"/>
        <v>0</v>
      </c>
      <c r="CJ1309" s="216">
        <f t="shared" si="668"/>
        <v>0</v>
      </c>
      <c r="CK1309" s="217">
        <f t="shared" si="669"/>
        <v>0</v>
      </c>
      <c r="CM1309" s="192">
        <f t="shared" si="670"/>
        <v>0</v>
      </c>
      <c r="CN1309" s="215">
        <f t="shared" si="671"/>
        <v>0</v>
      </c>
      <c r="CO1309" s="216">
        <f t="shared" si="672"/>
        <v>0</v>
      </c>
      <c r="CP1309" s="217">
        <f t="shared" si="673"/>
        <v>0</v>
      </c>
      <c r="CR1309" s="192">
        <f t="shared" si="674"/>
        <v>0</v>
      </c>
      <c r="CS1309" s="215">
        <f t="shared" si="675"/>
        <v>0</v>
      </c>
      <c r="CT1309" s="216">
        <f t="shared" si="676"/>
        <v>0</v>
      </c>
      <c r="CU1309" s="217">
        <f t="shared" si="677"/>
        <v>0</v>
      </c>
      <c r="CW1309" s="197">
        <f t="shared" si="678"/>
        <v>0</v>
      </c>
      <c r="CX1309" s="19" t="str">
        <f t="shared" si="679"/>
        <v/>
      </c>
      <c r="CY1309" s="197">
        <f t="shared" si="680"/>
        <v>0</v>
      </c>
      <c r="CZ1309"/>
      <c r="DA1309" s="197">
        <f t="shared" si="681"/>
        <v>0</v>
      </c>
      <c r="DB1309" s="19" t="str">
        <f t="shared" si="682"/>
        <v/>
      </c>
      <c r="DC1309" s="197">
        <f t="shared" si="683"/>
        <v>0</v>
      </c>
      <c r="DE1309" s="197">
        <f t="shared" si="684"/>
        <v>0</v>
      </c>
      <c r="DF1309" s="19" t="str">
        <f t="shared" si="685"/>
        <v/>
      </c>
      <c r="DG1309" s="197">
        <f t="shared" si="686"/>
        <v>0</v>
      </c>
    </row>
    <row r="1310" spans="1:111" ht="15" customHeight="1" thickBot="1">
      <c r="A1310" s="41"/>
      <c r="B1310" s="30"/>
      <c r="C1310" s="63" t="s">
        <v>75</v>
      </c>
      <c r="D1310" s="354" t="str">
        <f t="shared" si="620"/>
        <v/>
      </c>
      <c r="E1310" s="355"/>
      <c r="F1310" s="355"/>
      <c r="G1310" s="355"/>
      <c r="H1310" s="355"/>
      <c r="I1310" s="355"/>
      <c r="J1310" s="355"/>
      <c r="K1310" s="355"/>
      <c r="L1310" s="355"/>
      <c r="M1310" s="355"/>
      <c r="N1310" s="355"/>
      <c r="O1310" s="356"/>
      <c r="P1310" s="261" t="str">
        <f t="shared" si="621"/>
        <v/>
      </c>
      <c r="Q1310" s="261" t="str">
        <f t="shared" si="622"/>
        <v/>
      </c>
      <c r="R1310" s="261" t="str">
        <f t="shared" si="623"/>
        <v/>
      </c>
      <c r="S1310" s="2"/>
      <c r="T1310" s="2"/>
      <c r="U1310" s="2"/>
      <c r="V1310" s="2"/>
      <c r="W1310" s="2"/>
      <c r="X1310" s="2"/>
      <c r="Y1310" s="2"/>
      <c r="Z1310" s="2"/>
      <c r="AA1310" s="2"/>
      <c r="AB1310" s="2"/>
      <c r="AC1310" s="2"/>
      <c r="AD1310" s="2"/>
      <c r="AG1310" s="197">
        <f t="shared" si="624"/>
        <v>30</v>
      </c>
      <c r="AH1310" s="210">
        <f t="shared" si="625"/>
        <v>0</v>
      </c>
      <c r="AJ1310" s="188">
        <f t="shared" si="626"/>
        <v>0</v>
      </c>
      <c r="AK1310" s="189">
        <f t="shared" si="627"/>
        <v>0</v>
      </c>
      <c r="AL1310" s="189">
        <f t="shared" si="628"/>
        <v>0</v>
      </c>
      <c r="AM1310" s="190">
        <f t="shared" si="629"/>
        <v>0</v>
      </c>
      <c r="AO1310" s="188">
        <f t="shared" si="630"/>
        <v>0</v>
      </c>
      <c r="AP1310" s="189">
        <f t="shared" si="631"/>
        <v>0</v>
      </c>
      <c r="AQ1310" s="189">
        <f t="shared" si="632"/>
        <v>0</v>
      </c>
      <c r="AR1310" s="190">
        <f t="shared" si="633"/>
        <v>0</v>
      </c>
      <c r="AT1310" s="188">
        <f t="shared" si="634"/>
        <v>0</v>
      </c>
      <c r="AU1310" s="189">
        <f t="shared" si="635"/>
        <v>0</v>
      </c>
      <c r="AV1310" s="189">
        <f t="shared" si="636"/>
        <v>0</v>
      </c>
      <c r="AW1310" s="190">
        <f t="shared" si="637"/>
        <v>0</v>
      </c>
      <c r="AY1310" s="188">
        <f t="shared" si="638"/>
        <v>0</v>
      </c>
      <c r="AZ1310" s="189">
        <f t="shared" si="639"/>
        <v>0</v>
      </c>
      <c r="BA1310" s="189">
        <f t="shared" si="640"/>
        <v>0</v>
      </c>
      <c r="BB1310" s="190">
        <f t="shared" si="641"/>
        <v>0</v>
      </c>
      <c r="BC1310" s="210"/>
      <c r="BD1310" s="188">
        <f t="shared" si="642"/>
        <v>0</v>
      </c>
      <c r="BE1310" s="189">
        <f t="shared" si="643"/>
        <v>0</v>
      </c>
      <c r="BF1310" s="189">
        <f t="shared" si="644"/>
        <v>0</v>
      </c>
      <c r="BG1310" s="190">
        <f t="shared" si="645"/>
        <v>0</v>
      </c>
      <c r="BH1310" s="210"/>
      <c r="BI1310" s="188">
        <f t="shared" si="646"/>
        <v>0</v>
      </c>
      <c r="BJ1310" s="189">
        <f t="shared" si="647"/>
        <v>0</v>
      </c>
      <c r="BK1310" s="189">
        <f t="shared" si="648"/>
        <v>0</v>
      </c>
      <c r="BL1310" s="190">
        <f t="shared" si="649"/>
        <v>0</v>
      </c>
      <c r="BM1310" s="210"/>
      <c r="BN1310" s="188">
        <f t="shared" si="650"/>
        <v>0</v>
      </c>
      <c r="BO1310" s="189">
        <f t="shared" si="651"/>
        <v>0</v>
      </c>
      <c r="BP1310" s="189">
        <f t="shared" si="652"/>
        <v>0</v>
      </c>
      <c r="BQ1310" s="190">
        <f t="shared" si="653"/>
        <v>0</v>
      </c>
      <c r="BR1310" s="210"/>
      <c r="BS1310" s="188">
        <f t="shared" si="654"/>
        <v>0</v>
      </c>
      <c r="BT1310" s="189">
        <f t="shared" si="655"/>
        <v>0</v>
      </c>
      <c r="BU1310" s="189">
        <f t="shared" si="656"/>
        <v>0</v>
      </c>
      <c r="BV1310" s="190">
        <f t="shared" si="657"/>
        <v>0</v>
      </c>
      <c r="BW1310" s="210"/>
      <c r="BX1310" s="188">
        <f t="shared" si="658"/>
        <v>0</v>
      </c>
      <c r="BY1310" s="189">
        <f t="shared" si="659"/>
        <v>0</v>
      </c>
      <c r="BZ1310" s="189">
        <f t="shared" si="660"/>
        <v>0</v>
      </c>
      <c r="CA1310" s="190">
        <f t="shared" si="661"/>
        <v>0</v>
      </c>
      <c r="CB1310" s="210"/>
      <c r="CC1310" s="188">
        <f t="shared" si="662"/>
        <v>0</v>
      </c>
      <c r="CD1310" s="189">
        <f t="shared" si="663"/>
        <v>0</v>
      </c>
      <c r="CE1310" s="189">
        <f t="shared" si="664"/>
        <v>0</v>
      </c>
      <c r="CF1310" s="190">
        <f t="shared" si="665"/>
        <v>0</v>
      </c>
      <c r="CG1310" s="210"/>
      <c r="CH1310" s="192">
        <f t="shared" si="666"/>
        <v>0</v>
      </c>
      <c r="CI1310" s="215">
        <f t="shared" si="667"/>
        <v>0</v>
      </c>
      <c r="CJ1310" s="216">
        <f t="shared" si="668"/>
        <v>0</v>
      </c>
      <c r="CK1310" s="217">
        <f t="shared" si="669"/>
        <v>0</v>
      </c>
      <c r="CM1310" s="192">
        <f t="shared" si="670"/>
        <v>0</v>
      </c>
      <c r="CN1310" s="215">
        <f t="shared" si="671"/>
        <v>0</v>
      </c>
      <c r="CO1310" s="216">
        <f t="shared" si="672"/>
        <v>0</v>
      </c>
      <c r="CP1310" s="217">
        <f t="shared" si="673"/>
        <v>0</v>
      </c>
      <c r="CR1310" s="192">
        <f t="shared" si="674"/>
        <v>0</v>
      </c>
      <c r="CS1310" s="215">
        <f t="shared" si="675"/>
        <v>0</v>
      </c>
      <c r="CT1310" s="216">
        <f t="shared" si="676"/>
        <v>0</v>
      </c>
      <c r="CU1310" s="217">
        <f t="shared" si="677"/>
        <v>0</v>
      </c>
      <c r="CW1310" s="197">
        <f t="shared" si="678"/>
        <v>0</v>
      </c>
      <c r="CX1310" s="19" t="str">
        <f t="shared" si="679"/>
        <v/>
      </c>
      <c r="CY1310" s="197">
        <f t="shared" si="680"/>
        <v>0</v>
      </c>
      <c r="CZ1310"/>
      <c r="DA1310" s="197">
        <f t="shared" si="681"/>
        <v>0</v>
      </c>
      <c r="DB1310" s="19" t="str">
        <f t="shared" si="682"/>
        <v/>
      </c>
      <c r="DC1310" s="197">
        <f t="shared" si="683"/>
        <v>0</v>
      </c>
      <c r="DE1310" s="197">
        <f t="shared" si="684"/>
        <v>0</v>
      </c>
      <c r="DF1310" s="19" t="str">
        <f t="shared" si="685"/>
        <v/>
      </c>
      <c r="DG1310" s="197">
        <f t="shared" si="686"/>
        <v>0</v>
      </c>
    </row>
    <row r="1311" spans="1:111" ht="15" customHeight="1" thickBot="1">
      <c r="A1311" s="41"/>
      <c r="B1311" s="30"/>
      <c r="C1311" s="63" t="s">
        <v>76</v>
      </c>
      <c r="D1311" s="354" t="str">
        <f t="shared" si="620"/>
        <v/>
      </c>
      <c r="E1311" s="355"/>
      <c r="F1311" s="355"/>
      <c r="G1311" s="355"/>
      <c r="H1311" s="355"/>
      <c r="I1311" s="355"/>
      <c r="J1311" s="355"/>
      <c r="K1311" s="355"/>
      <c r="L1311" s="355"/>
      <c r="M1311" s="355"/>
      <c r="N1311" s="355"/>
      <c r="O1311" s="356"/>
      <c r="P1311" s="261" t="str">
        <f t="shared" si="621"/>
        <v/>
      </c>
      <c r="Q1311" s="261" t="str">
        <f t="shared" si="622"/>
        <v/>
      </c>
      <c r="R1311" s="261" t="str">
        <f t="shared" si="623"/>
        <v/>
      </c>
      <c r="S1311" s="2"/>
      <c r="T1311" s="2"/>
      <c r="U1311" s="2"/>
      <c r="V1311" s="2"/>
      <c r="W1311" s="2"/>
      <c r="X1311" s="2"/>
      <c r="Y1311" s="2"/>
      <c r="Z1311" s="2"/>
      <c r="AA1311" s="2"/>
      <c r="AB1311" s="2"/>
      <c r="AC1311" s="2"/>
      <c r="AD1311" s="2"/>
      <c r="AG1311" s="197">
        <f t="shared" si="624"/>
        <v>30</v>
      </c>
      <c r="AH1311" s="210">
        <f t="shared" si="625"/>
        <v>0</v>
      </c>
      <c r="AJ1311" s="188">
        <f t="shared" si="626"/>
        <v>0</v>
      </c>
      <c r="AK1311" s="189">
        <f t="shared" si="627"/>
        <v>0</v>
      </c>
      <c r="AL1311" s="189">
        <f t="shared" si="628"/>
        <v>0</v>
      </c>
      <c r="AM1311" s="190">
        <f t="shared" si="629"/>
        <v>0</v>
      </c>
      <c r="AO1311" s="188">
        <f t="shared" si="630"/>
        <v>0</v>
      </c>
      <c r="AP1311" s="189">
        <f t="shared" si="631"/>
        <v>0</v>
      </c>
      <c r="AQ1311" s="189">
        <f t="shared" si="632"/>
        <v>0</v>
      </c>
      <c r="AR1311" s="190">
        <f t="shared" si="633"/>
        <v>0</v>
      </c>
      <c r="AT1311" s="188">
        <f t="shared" si="634"/>
        <v>0</v>
      </c>
      <c r="AU1311" s="189">
        <f t="shared" si="635"/>
        <v>0</v>
      </c>
      <c r="AV1311" s="189">
        <f t="shared" si="636"/>
        <v>0</v>
      </c>
      <c r="AW1311" s="190">
        <f t="shared" si="637"/>
        <v>0</v>
      </c>
      <c r="AY1311" s="188">
        <f t="shared" si="638"/>
        <v>0</v>
      </c>
      <c r="AZ1311" s="189">
        <f t="shared" si="639"/>
        <v>0</v>
      </c>
      <c r="BA1311" s="189">
        <f t="shared" si="640"/>
        <v>0</v>
      </c>
      <c r="BB1311" s="190">
        <f t="shared" si="641"/>
        <v>0</v>
      </c>
      <c r="BC1311" s="210"/>
      <c r="BD1311" s="188">
        <f t="shared" si="642"/>
        <v>0</v>
      </c>
      <c r="BE1311" s="189">
        <f t="shared" si="643"/>
        <v>0</v>
      </c>
      <c r="BF1311" s="189">
        <f t="shared" si="644"/>
        <v>0</v>
      </c>
      <c r="BG1311" s="190">
        <f t="shared" si="645"/>
        <v>0</v>
      </c>
      <c r="BH1311" s="210"/>
      <c r="BI1311" s="188">
        <f t="shared" si="646"/>
        <v>0</v>
      </c>
      <c r="BJ1311" s="189">
        <f t="shared" si="647"/>
        <v>0</v>
      </c>
      <c r="BK1311" s="189">
        <f t="shared" si="648"/>
        <v>0</v>
      </c>
      <c r="BL1311" s="190">
        <f t="shared" si="649"/>
        <v>0</v>
      </c>
      <c r="BM1311" s="210"/>
      <c r="BN1311" s="188">
        <f t="shared" si="650"/>
        <v>0</v>
      </c>
      <c r="BO1311" s="189">
        <f t="shared" si="651"/>
        <v>0</v>
      </c>
      <c r="BP1311" s="189">
        <f t="shared" si="652"/>
        <v>0</v>
      </c>
      <c r="BQ1311" s="190">
        <f t="shared" si="653"/>
        <v>0</v>
      </c>
      <c r="BR1311" s="210"/>
      <c r="BS1311" s="188">
        <f t="shared" si="654"/>
        <v>0</v>
      </c>
      <c r="BT1311" s="189">
        <f t="shared" si="655"/>
        <v>0</v>
      </c>
      <c r="BU1311" s="189">
        <f t="shared" si="656"/>
        <v>0</v>
      </c>
      <c r="BV1311" s="190">
        <f t="shared" si="657"/>
        <v>0</v>
      </c>
      <c r="BW1311" s="210"/>
      <c r="BX1311" s="188">
        <f t="shared" si="658"/>
        <v>0</v>
      </c>
      <c r="BY1311" s="189">
        <f t="shared" si="659"/>
        <v>0</v>
      </c>
      <c r="BZ1311" s="189">
        <f t="shared" si="660"/>
        <v>0</v>
      </c>
      <c r="CA1311" s="190">
        <f t="shared" si="661"/>
        <v>0</v>
      </c>
      <c r="CB1311" s="210"/>
      <c r="CC1311" s="188">
        <f t="shared" si="662"/>
        <v>0</v>
      </c>
      <c r="CD1311" s="189">
        <f t="shared" si="663"/>
        <v>0</v>
      </c>
      <c r="CE1311" s="189">
        <f t="shared" si="664"/>
        <v>0</v>
      </c>
      <c r="CF1311" s="190">
        <f t="shared" si="665"/>
        <v>0</v>
      </c>
      <c r="CG1311" s="210"/>
      <c r="CH1311" s="192">
        <f t="shared" si="666"/>
        <v>0</v>
      </c>
      <c r="CI1311" s="215">
        <f t="shared" si="667"/>
        <v>0</v>
      </c>
      <c r="CJ1311" s="216">
        <f t="shared" si="668"/>
        <v>0</v>
      </c>
      <c r="CK1311" s="217">
        <f t="shared" si="669"/>
        <v>0</v>
      </c>
      <c r="CM1311" s="192">
        <f t="shared" si="670"/>
        <v>0</v>
      </c>
      <c r="CN1311" s="215">
        <f t="shared" si="671"/>
        <v>0</v>
      </c>
      <c r="CO1311" s="216">
        <f t="shared" si="672"/>
        <v>0</v>
      </c>
      <c r="CP1311" s="217">
        <f t="shared" si="673"/>
        <v>0</v>
      </c>
      <c r="CR1311" s="192">
        <f t="shared" si="674"/>
        <v>0</v>
      </c>
      <c r="CS1311" s="215">
        <f t="shared" si="675"/>
        <v>0</v>
      </c>
      <c r="CT1311" s="216">
        <f t="shared" si="676"/>
        <v>0</v>
      </c>
      <c r="CU1311" s="217">
        <f t="shared" si="677"/>
        <v>0</v>
      </c>
      <c r="CW1311" s="197">
        <f t="shared" si="678"/>
        <v>0</v>
      </c>
      <c r="CX1311" s="19" t="str">
        <f t="shared" si="679"/>
        <v/>
      </c>
      <c r="CY1311" s="197">
        <f t="shared" si="680"/>
        <v>0</v>
      </c>
      <c r="CZ1311"/>
      <c r="DA1311" s="197">
        <f t="shared" si="681"/>
        <v>0</v>
      </c>
      <c r="DB1311" s="19" t="str">
        <f t="shared" si="682"/>
        <v/>
      </c>
      <c r="DC1311" s="197">
        <f t="shared" si="683"/>
        <v>0</v>
      </c>
      <c r="DE1311" s="197">
        <f t="shared" si="684"/>
        <v>0</v>
      </c>
      <c r="DF1311" s="19" t="str">
        <f t="shared" si="685"/>
        <v/>
      </c>
      <c r="DG1311" s="197">
        <f t="shared" si="686"/>
        <v>0</v>
      </c>
    </row>
    <row r="1312" spans="1:111" ht="15" customHeight="1" thickBot="1">
      <c r="A1312" s="41"/>
      <c r="B1312" s="30"/>
      <c r="C1312" s="63" t="s">
        <v>77</v>
      </c>
      <c r="D1312" s="354" t="str">
        <f t="shared" si="620"/>
        <v/>
      </c>
      <c r="E1312" s="355"/>
      <c r="F1312" s="355"/>
      <c r="G1312" s="355"/>
      <c r="H1312" s="355"/>
      <c r="I1312" s="355"/>
      <c r="J1312" s="355"/>
      <c r="K1312" s="355"/>
      <c r="L1312" s="355"/>
      <c r="M1312" s="355"/>
      <c r="N1312" s="355"/>
      <c r="O1312" s="356"/>
      <c r="P1312" s="261" t="str">
        <f t="shared" si="621"/>
        <v/>
      </c>
      <c r="Q1312" s="261" t="str">
        <f t="shared" si="622"/>
        <v/>
      </c>
      <c r="R1312" s="261" t="str">
        <f t="shared" si="623"/>
        <v/>
      </c>
      <c r="S1312" s="2"/>
      <c r="T1312" s="2"/>
      <c r="U1312" s="2"/>
      <c r="V1312" s="2"/>
      <c r="W1312" s="2"/>
      <c r="X1312" s="2"/>
      <c r="Y1312" s="2"/>
      <c r="Z1312" s="2"/>
      <c r="AA1312" s="2"/>
      <c r="AB1312" s="2"/>
      <c r="AC1312" s="2"/>
      <c r="AD1312" s="2"/>
      <c r="AG1312" s="197">
        <f t="shared" si="624"/>
        <v>30</v>
      </c>
      <c r="AH1312" s="210">
        <f t="shared" si="625"/>
        <v>0</v>
      </c>
      <c r="AJ1312" s="188">
        <f t="shared" si="626"/>
        <v>0</v>
      </c>
      <c r="AK1312" s="189">
        <f t="shared" si="627"/>
        <v>0</v>
      </c>
      <c r="AL1312" s="189">
        <f t="shared" si="628"/>
        <v>0</v>
      </c>
      <c r="AM1312" s="190">
        <f t="shared" si="629"/>
        <v>0</v>
      </c>
      <c r="AO1312" s="188">
        <f t="shared" si="630"/>
        <v>0</v>
      </c>
      <c r="AP1312" s="189">
        <f t="shared" si="631"/>
        <v>0</v>
      </c>
      <c r="AQ1312" s="189">
        <f t="shared" si="632"/>
        <v>0</v>
      </c>
      <c r="AR1312" s="190">
        <f t="shared" si="633"/>
        <v>0</v>
      </c>
      <c r="AT1312" s="188">
        <f t="shared" si="634"/>
        <v>0</v>
      </c>
      <c r="AU1312" s="189">
        <f t="shared" si="635"/>
        <v>0</v>
      </c>
      <c r="AV1312" s="189">
        <f t="shared" si="636"/>
        <v>0</v>
      </c>
      <c r="AW1312" s="190">
        <f t="shared" si="637"/>
        <v>0</v>
      </c>
      <c r="AY1312" s="188">
        <f t="shared" si="638"/>
        <v>0</v>
      </c>
      <c r="AZ1312" s="189">
        <f t="shared" si="639"/>
        <v>0</v>
      </c>
      <c r="BA1312" s="189">
        <f t="shared" si="640"/>
        <v>0</v>
      </c>
      <c r="BB1312" s="190">
        <f t="shared" si="641"/>
        <v>0</v>
      </c>
      <c r="BC1312" s="210"/>
      <c r="BD1312" s="188">
        <f t="shared" si="642"/>
        <v>0</v>
      </c>
      <c r="BE1312" s="189">
        <f t="shared" si="643"/>
        <v>0</v>
      </c>
      <c r="BF1312" s="189">
        <f t="shared" si="644"/>
        <v>0</v>
      </c>
      <c r="BG1312" s="190">
        <f t="shared" si="645"/>
        <v>0</v>
      </c>
      <c r="BH1312" s="210"/>
      <c r="BI1312" s="188">
        <f t="shared" si="646"/>
        <v>0</v>
      </c>
      <c r="BJ1312" s="189">
        <f t="shared" si="647"/>
        <v>0</v>
      </c>
      <c r="BK1312" s="189">
        <f t="shared" si="648"/>
        <v>0</v>
      </c>
      <c r="BL1312" s="190">
        <f t="shared" si="649"/>
        <v>0</v>
      </c>
      <c r="BM1312" s="210"/>
      <c r="BN1312" s="188">
        <f t="shared" si="650"/>
        <v>0</v>
      </c>
      <c r="BO1312" s="189">
        <f t="shared" si="651"/>
        <v>0</v>
      </c>
      <c r="BP1312" s="189">
        <f t="shared" si="652"/>
        <v>0</v>
      </c>
      <c r="BQ1312" s="190">
        <f t="shared" si="653"/>
        <v>0</v>
      </c>
      <c r="BR1312" s="210"/>
      <c r="BS1312" s="188">
        <f t="shared" si="654"/>
        <v>0</v>
      </c>
      <c r="BT1312" s="189">
        <f t="shared" si="655"/>
        <v>0</v>
      </c>
      <c r="BU1312" s="189">
        <f t="shared" si="656"/>
        <v>0</v>
      </c>
      <c r="BV1312" s="190">
        <f t="shared" si="657"/>
        <v>0</v>
      </c>
      <c r="BW1312" s="210"/>
      <c r="BX1312" s="188">
        <f t="shared" si="658"/>
        <v>0</v>
      </c>
      <c r="BY1312" s="189">
        <f t="shared" si="659"/>
        <v>0</v>
      </c>
      <c r="BZ1312" s="189">
        <f t="shared" si="660"/>
        <v>0</v>
      </c>
      <c r="CA1312" s="190">
        <f t="shared" si="661"/>
        <v>0</v>
      </c>
      <c r="CB1312" s="210"/>
      <c r="CC1312" s="188">
        <f t="shared" si="662"/>
        <v>0</v>
      </c>
      <c r="CD1312" s="189">
        <f t="shared" si="663"/>
        <v>0</v>
      </c>
      <c r="CE1312" s="189">
        <f t="shared" si="664"/>
        <v>0</v>
      </c>
      <c r="CF1312" s="190">
        <f t="shared" si="665"/>
        <v>0</v>
      </c>
      <c r="CG1312" s="210"/>
      <c r="CH1312" s="192">
        <f t="shared" si="666"/>
        <v>0</v>
      </c>
      <c r="CI1312" s="215">
        <f t="shared" si="667"/>
        <v>0</v>
      </c>
      <c r="CJ1312" s="216">
        <f t="shared" si="668"/>
        <v>0</v>
      </c>
      <c r="CK1312" s="217">
        <f t="shared" si="669"/>
        <v>0</v>
      </c>
      <c r="CM1312" s="192">
        <f t="shared" si="670"/>
        <v>0</v>
      </c>
      <c r="CN1312" s="215">
        <f t="shared" si="671"/>
        <v>0</v>
      </c>
      <c r="CO1312" s="216">
        <f t="shared" si="672"/>
        <v>0</v>
      </c>
      <c r="CP1312" s="217">
        <f t="shared" si="673"/>
        <v>0</v>
      </c>
      <c r="CR1312" s="192">
        <f t="shared" si="674"/>
        <v>0</v>
      </c>
      <c r="CS1312" s="215">
        <f t="shared" si="675"/>
        <v>0</v>
      </c>
      <c r="CT1312" s="216">
        <f t="shared" si="676"/>
        <v>0</v>
      </c>
      <c r="CU1312" s="217">
        <f t="shared" si="677"/>
        <v>0</v>
      </c>
      <c r="CW1312" s="197">
        <f t="shared" si="678"/>
        <v>0</v>
      </c>
      <c r="CX1312" s="19" t="str">
        <f t="shared" si="679"/>
        <v/>
      </c>
      <c r="CY1312" s="197">
        <f t="shared" si="680"/>
        <v>0</v>
      </c>
      <c r="CZ1312"/>
      <c r="DA1312" s="197">
        <f t="shared" si="681"/>
        <v>0</v>
      </c>
      <c r="DB1312" s="19" t="str">
        <f t="shared" si="682"/>
        <v/>
      </c>
      <c r="DC1312" s="197">
        <f t="shared" si="683"/>
        <v>0</v>
      </c>
      <c r="DE1312" s="197">
        <f t="shared" si="684"/>
        <v>0</v>
      </c>
      <c r="DF1312" s="19" t="str">
        <f t="shared" si="685"/>
        <v/>
      </c>
      <c r="DG1312" s="197">
        <f t="shared" si="686"/>
        <v>0</v>
      </c>
    </row>
    <row r="1313" spans="1:111" ht="15" customHeight="1" thickBot="1">
      <c r="A1313" s="41"/>
      <c r="B1313" s="30"/>
      <c r="C1313" s="63" t="s">
        <v>78</v>
      </c>
      <c r="D1313" s="354" t="str">
        <f t="shared" si="620"/>
        <v/>
      </c>
      <c r="E1313" s="355"/>
      <c r="F1313" s="355"/>
      <c r="G1313" s="355"/>
      <c r="H1313" s="355"/>
      <c r="I1313" s="355"/>
      <c r="J1313" s="355"/>
      <c r="K1313" s="355"/>
      <c r="L1313" s="355"/>
      <c r="M1313" s="355"/>
      <c r="N1313" s="355"/>
      <c r="O1313" s="356"/>
      <c r="P1313" s="261" t="str">
        <f t="shared" si="621"/>
        <v/>
      </c>
      <c r="Q1313" s="261" t="str">
        <f t="shared" si="622"/>
        <v/>
      </c>
      <c r="R1313" s="261" t="str">
        <f t="shared" si="623"/>
        <v/>
      </c>
      <c r="S1313" s="2"/>
      <c r="T1313" s="2"/>
      <c r="U1313" s="2"/>
      <c r="V1313" s="2"/>
      <c r="W1313" s="2"/>
      <c r="X1313" s="2"/>
      <c r="Y1313" s="2"/>
      <c r="Z1313" s="2"/>
      <c r="AA1313" s="2"/>
      <c r="AB1313" s="2"/>
      <c r="AC1313" s="2"/>
      <c r="AD1313" s="2"/>
      <c r="AG1313" s="197">
        <f t="shared" si="624"/>
        <v>30</v>
      </c>
      <c r="AH1313" s="210">
        <f t="shared" si="625"/>
        <v>0</v>
      </c>
      <c r="AJ1313" s="188">
        <f t="shared" si="626"/>
        <v>0</v>
      </c>
      <c r="AK1313" s="189">
        <f t="shared" si="627"/>
        <v>0</v>
      </c>
      <c r="AL1313" s="189">
        <f t="shared" si="628"/>
        <v>0</v>
      </c>
      <c r="AM1313" s="190">
        <f t="shared" si="629"/>
        <v>0</v>
      </c>
      <c r="AO1313" s="188">
        <f t="shared" si="630"/>
        <v>0</v>
      </c>
      <c r="AP1313" s="189">
        <f t="shared" si="631"/>
        <v>0</v>
      </c>
      <c r="AQ1313" s="189">
        <f t="shared" si="632"/>
        <v>0</v>
      </c>
      <c r="AR1313" s="190">
        <f t="shared" si="633"/>
        <v>0</v>
      </c>
      <c r="AT1313" s="188">
        <f t="shared" si="634"/>
        <v>0</v>
      </c>
      <c r="AU1313" s="189">
        <f t="shared" si="635"/>
        <v>0</v>
      </c>
      <c r="AV1313" s="189">
        <f t="shared" si="636"/>
        <v>0</v>
      </c>
      <c r="AW1313" s="190">
        <f t="shared" si="637"/>
        <v>0</v>
      </c>
      <c r="AY1313" s="188">
        <f t="shared" si="638"/>
        <v>0</v>
      </c>
      <c r="AZ1313" s="189">
        <f t="shared" si="639"/>
        <v>0</v>
      </c>
      <c r="BA1313" s="189">
        <f t="shared" si="640"/>
        <v>0</v>
      </c>
      <c r="BB1313" s="190">
        <f t="shared" si="641"/>
        <v>0</v>
      </c>
      <c r="BC1313" s="210"/>
      <c r="BD1313" s="188">
        <f t="shared" si="642"/>
        <v>0</v>
      </c>
      <c r="BE1313" s="189">
        <f t="shared" si="643"/>
        <v>0</v>
      </c>
      <c r="BF1313" s="189">
        <f t="shared" si="644"/>
        <v>0</v>
      </c>
      <c r="BG1313" s="190">
        <f t="shared" si="645"/>
        <v>0</v>
      </c>
      <c r="BH1313" s="210"/>
      <c r="BI1313" s="188">
        <f t="shared" si="646"/>
        <v>0</v>
      </c>
      <c r="BJ1313" s="189">
        <f t="shared" si="647"/>
        <v>0</v>
      </c>
      <c r="BK1313" s="189">
        <f t="shared" si="648"/>
        <v>0</v>
      </c>
      <c r="BL1313" s="190">
        <f t="shared" si="649"/>
        <v>0</v>
      </c>
      <c r="BM1313" s="210"/>
      <c r="BN1313" s="188">
        <f t="shared" si="650"/>
        <v>0</v>
      </c>
      <c r="BO1313" s="189">
        <f t="shared" si="651"/>
        <v>0</v>
      </c>
      <c r="BP1313" s="189">
        <f t="shared" si="652"/>
        <v>0</v>
      </c>
      <c r="BQ1313" s="190">
        <f t="shared" si="653"/>
        <v>0</v>
      </c>
      <c r="BR1313" s="210"/>
      <c r="BS1313" s="188">
        <f t="shared" si="654"/>
        <v>0</v>
      </c>
      <c r="BT1313" s="189">
        <f t="shared" si="655"/>
        <v>0</v>
      </c>
      <c r="BU1313" s="189">
        <f t="shared" si="656"/>
        <v>0</v>
      </c>
      <c r="BV1313" s="190">
        <f t="shared" si="657"/>
        <v>0</v>
      </c>
      <c r="BW1313" s="210"/>
      <c r="BX1313" s="188">
        <f t="shared" si="658"/>
        <v>0</v>
      </c>
      <c r="BY1313" s="189">
        <f t="shared" si="659"/>
        <v>0</v>
      </c>
      <c r="BZ1313" s="189">
        <f t="shared" si="660"/>
        <v>0</v>
      </c>
      <c r="CA1313" s="190">
        <f t="shared" si="661"/>
        <v>0</v>
      </c>
      <c r="CB1313" s="210"/>
      <c r="CC1313" s="188">
        <f t="shared" si="662"/>
        <v>0</v>
      </c>
      <c r="CD1313" s="189">
        <f t="shared" si="663"/>
        <v>0</v>
      </c>
      <c r="CE1313" s="189">
        <f t="shared" si="664"/>
        <v>0</v>
      </c>
      <c r="CF1313" s="190">
        <f t="shared" si="665"/>
        <v>0</v>
      </c>
      <c r="CG1313" s="210"/>
      <c r="CH1313" s="192">
        <f t="shared" si="666"/>
        <v>0</v>
      </c>
      <c r="CI1313" s="215">
        <f t="shared" si="667"/>
        <v>0</v>
      </c>
      <c r="CJ1313" s="216">
        <f t="shared" si="668"/>
        <v>0</v>
      </c>
      <c r="CK1313" s="217">
        <f t="shared" si="669"/>
        <v>0</v>
      </c>
      <c r="CM1313" s="192">
        <f t="shared" si="670"/>
        <v>0</v>
      </c>
      <c r="CN1313" s="215">
        <f t="shared" si="671"/>
        <v>0</v>
      </c>
      <c r="CO1313" s="216">
        <f t="shared" si="672"/>
        <v>0</v>
      </c>
      <c r="CP1313" s="217">
        <f t="shared" si="673"/>
        <v>0</v>
      </c>
      <c r="CR1313" s="192">
        <f t="shared" si="674"/>
        <v>0</v>
      </c>
      <c r="CS1313" s="215">
        <f t="shared" si="675"/>
        <v>0</v>
      </c>
      <c r="CT1313" s="216">
        <f t="shared" si="676"/>
        <v>0</v>
      </c>
      <c r="CU1313" s="217">
        <f t="shared" si="677"/>
        <v>0</v>
      </c>
      <c r="CW1313" s="197">
        <f t="shared" si="678"/>
        <v>0</v>
      </c>
      <c r="CX1313" s="19" t="str">
        <f t="shared" si="679"/>
        <v/>
      </c>
      <c r="CY1313" s="197">
        <f t="shared" si="680"/>
        <v>0</v>
      </c>
      <c r="CZ1313"/>
      <c r="DA1313" s="197">
        <f t="shared" si="681"/>
        <v>0</v>
      </c>
      <c r="DB1313" s="19" t="str">
        <f t="shared" si="682"/>
        <v/>
      </c>
      <c r="DC1313" s="197">
        <f t="shared" si="683"/>
        <v>0</v>
      </c>
      <c r="DE1313" s="197">
        <f t="shared" si="684"/>
        <v>0</v>
      </c>
      <c r="DF1313" s="19" t="str">
        <f t="shared" si="685"/>
        <v/>
      </c>
      <c r="DG1313" s="197">
        <f t="shared" si="686"/>
        <v>0</v>
      </c>
    </row>
    <row r="1314" spans="1:111" ht="15" customHeight="1" thickBot="1">
      <c r="A1314" s="41"/>
      <c r="B1314" s="30"/>
      <c r="C1314" s="63" t="s">
        <v>79</v>
      </c>
      <c r="D1314" s="354" t="str">
        <f t="shared" si="620"/>
        <v/>
      </c>
      <c r="E1314" s="355"/>
      <c r="F1314" s="355"/>
      <c r="G1314" s="355"/>
      <c r="H1314" s="355"/>
      <c r="I1314" s="355"/>
      <c r="J1314" s="355"/>
      <c r="K1314" s="355"/>
      <c r="L1314" s="355"/>
      <c r="M1314" s="355"/>
      <c r="N1314" s="355"/>
      <c r="O1314" s="356"/>
      <c r="P1314" s="261" t="str">
        <f t="shared" si="621"/>
        <v/>
      </c>
      <c r="Q1314" s="261" t="str">
        <f t="shared" si="622"/>
        <v/>
      </c>
      <c r="R1314" s="261" t="str">
        <f t="shared" si="623"/>
        <v/>
      </c>
      <c r="S1314" s="2"/>
      <c r="T1314" s="2"/>
      <c r="U1314" s="2"/>
      <c r="V1314" s="2"/>
      <c r="W1314" s="2"/>
      <c r="X1314" s="2"/>
      <c r="Y1314" s="2"/>
      <c r="Z1314" s="2"/>
      <c r="AA1314" s="2"/>
      <c r="AB1314" s="2"/>
      <c r="AC1314" s="2"/>
      <c r="AD1314" s="2"/>
      <c r="AG1314" s="197">
        <f t="shared" si="624"/>
        <v>30</v>
      </c>
      <c r="AH1314" s="210">
        <f t="shared" si="625"/>
        <v>0</v>
      </c>
      <c r="AJ1314" s="188">
        <f t="shared" si="626"/>
        <v>0</v>
      </c>
      <c r="AK1314" s="189">
        <f t="shared" si="627"/>
        <v>0</v>
      </c>
      <c r="AL1314" s="189">
        <f t="shared" si="628"/>
        <v>0</v>
      </c>
      <c r="AM1314" s="190">
        <f t="shared" si="629"/>
        <v>0</v>
      </c>
      <c r="AO1314" s="188">
        <f t="shared" si="630"/>
        <v>0</v>
      </c>
      <c r="AP1314" s="189">
        <f t="shared" si="631"/>
        <v>0</v>
      </c>
      <c r="AQ1314" s="189">
        <f t="shared" si="632"/>
        <v>0</v>
      </c>
      <c r="AR1314" s="190">
        <f t="shared" si="633"/>
        <v>0</v>
      </c>
      <c r="AT1314" s="188">
        <f t="shared" si="634"/>
        <v>0</v>
      </c>
      <c r="AU1314" s="189">
        <f t="shared" si="635"/>
        <v>0</v>
      </c>
      <c r="AV1314" s="189">
        <f t="shared" si="636"/>
        <v>0</v>
      </c>
      <c r="AW1314" s="190">
        <f t="shared" si="637"/>
        <v>0</v>
      </c>
      <c r="AY1314" s="188">
        <f t="shared" si="638"/>
        <v>0</v>
      </c>
      <c r="AZ1314" s="189">
        <f t="shared" si="639"/>
        <v>0</v>
      </c>
      <c r="BA1314" s="189">
        <f t="shared" si="640"/>
        <v>0</v>
      </c>
      <c r="BB1314" s="190">
        <f t="shared" si="641"/>
        <v>0</v>
      </c>
      <c r="BC1314" s="210"/>
      <c r="BD1314" s="188">
        <f t="shared" si="642"/>
        <v>0</v>
      </c>
      <c r="BE1314" s="189">
        <f t="shared" si="643"/>
        <v>0</v>
      </c>
      <c r="BF1314" s="189">
        <f t="shared" si="644"/>
        <v>0</v>
      </c>
      <c r="BG1314" s="190">
        <f t="shared" si="645"/>
        <v>0</v>
      </c>
      <c r="BH1314" s="210"/>
      <c r="BI1314" s="188">
        <f t="shared" si="646"/>
        <v>0</v>
      </c>
      <c r="BJ1314" s="189">
        <f t="shared" si="647"/>
        <v>0</v>
      </c>
      <c r="BK1314" s="189">
        <f t="shared" si="648"/>
        <v>0</v>
      </c>
      <c r="BL1314" s="190">
        <f t="shared" si="649"/>
        <v>0</v>
      </c>
      <c r="BM1314" s="210"/>
      <c r="BN1314" s="188">
        <f t="shared" si="650"/>
        <v>0</v>
      </c>
      <c r="BO1314" s="189">
        <f t="shared" si="651"/>
        <v>0</v>
      </c>
      <c r="BP1314" s="189">
        <f t="shared" si="652"/>
        <v>0</v>
      </c>
      <c r="BQ1314" s="190">
        <f t="shared" si="653"/>
        <v>0</v>
      </c>
      <c r="BR1314" s="210"/>
      <c r="BS1314" s="188">
        <f t="shared" si="654"/>
        <v>0</v>
      </c>
      <c r="BT1314" s="189">
        <f t="shared" si="655"/>
        <v>0</v>
      </c>
      <c r="BU1314" s="189">
        <f t="shared" si="656"/>
        <v>0</v>
      </c>
      <c r="BV1314" s="190">
        <f t="shared" si="657"/>
        <v>0</v>
      </c>
      <c r="BW1314" s="210"/>
      <c r="BX1314" s="188">
        <f t="shared" si="658"/>
        <v>0</v>
      </c>
      <c r="BY1314" s="189">
        <f t="shared" si="659"/>
        <v>0</v>
      </c>
      <c r="BZ1314" s="189">
        <f t="shared" si="660"/>
        <v>0</v>
      </c>
      <c r="CA1314" s="190">
        <f t="shared" si="661"/>
        <v>0</v>
      </c>
      <c r="CB1314" s="210"/>
      <c r="CC1314" s="188">
        <f t="shared" si="662"/>
        <v>0</v>
      </c>
      <c r="CD1314" s="189">
        <f t="shared" si="663"/>
        <v>0</v>
      </c>
      <c r="CE1314" s="189">
        <f t="shared" si="664"/>
        <v>0</v>
      </c>
      <c r="CF1314" s="190">
        <f t="shared" si="665"/>
        <v>0</v>
      </c>
      <c r="CG1314" s="210"/>
      <c r="CH1314" s="192">
        <f t="shared" si="666"/>
        <v>0</v>
      </c>
      <c r="CI1314" s="215">
        <f t="shared" si="667"/>
        <v>0</v>
      </c>
      <c r="CJ1314" s="216">
        <f t="shared" si="668"/>
        <v>0</v>
      </c>
      <c r="CK1314" s="217">
        <f t="shared" si="669"/>
        <v>0</v>
      </c>
      <c r="CM1314" s="192">
        <f t="shared" si="670"/>
        <v>0</v>
      </c>
      <c r="CN1314" s="215">
        <f t="shared" si="671"/>
        <v>0</v>
      </c>
      <c r="CO1314" s="216">
        <f t="shared" si="672"/>
        <v>0</v>
      </c>
      <c r="CP1314" s="217">
        <f t="shared" si="673"/>
        <v>0</v>
      </c>
      <c r="CR1314" s="192">
        <f t="shared" si="674"/>
        <v>0</v>
      </c>
      <c r="CS1314" s="215">
        <f t="shared" si="675"/>
        <v>0</v>
      </c>
      <c r="CT1314" s="216">
        <f t="shared" si="676"/>
        <v>0</v>
      </c>
      <c r="CU1314" s="217">
        <f t="shared" si="677"/>
        <v>0</v>
      </c>
      <c r="CW1314" s="197">
        <f t="shared" si="678"/>
        <v>0</v>
      </c>
      <c r="CX1314" s="19" t="str">
        <f t="shared" si="679"/>
        <v/>
      </c>
      <c r="CY1314" s="197">
        <f t="shared" si="680"/>
        <v>0</v>
      </c>
      <c r="CZ1314"/>
      <c r="DA1314" s="197">
        <f t="shared" si="681"/>
        <v>0</v>
      </c>
      <c r="DB1314" s="19" t="str">
        <f t="shared" si="682"/>
        <v/>
      </c>
      <c r="DC1314" s="197">
        <f t="shared" si="683"/>
        <v>0</v>
      </c>
      <c r="DE1314" s="197">
        <f t="shared" si="684"/>
        <v>0</v>
      </c>
      <c r="DF1314" s="19" t="str">
        <f t="shared" si="685"/>
        <v/>
      </c>
      <c r="DG1314" s="197">
        <f t="shared" si="686"/>
        <v>0</v>
      </c>
    </row>
    <row r="1315" spans="1:111" ht="15" customHeight="1" thickBot="1">
      <c r="A1315" s="41"/>
      <c r="B1315" s="30"/>
      <c r="C1315" s="63" t="s">
        <v>80</v>
      </c>
      <c r="D1315" s="354" t="str">
        <f t="shared" si="620"/>
        <v/>
      </c>
      <c r="E1315" s="355"/>
      <c r="F1315" s="355"/>
      <c r="G1315" s="355"/>
      <c r="H1315" s="355"/>
      <c r="I1315" s="355"/>
      <c r="J1315" s="355"/>
      <c r="K1315" s="355"/>
      <c r="L1315" s="355"/>
      <c r="M1315" s="355"/>
      <c r="N1315" s="355"/>
      <c r="O1315" s="356"/>
      <c r="P1315" s="261" t="str">
        <f t="shared" si="621"/>
        <v/>
      </c>
      <c r="Q1315" s="261" t="str">
        <f t="shared" si="622"/>
        <v/>
      </c>
      <c r="R1315" s="261" t="str">
        <f t="shared" si="623"/>
        <v/>
      </c>
      <c r="S1315" s="2"/>
      <c r="T1315" s="2"/>
      <c r="U1315" s="2"/>
      <c r="V1315" s="2"/>
      <c r="W1315" s="2"/>
      <c r="X1315" s="2"/>
      <c r="Y1315" s="2"/>
      <c r="Z1315" s="2"/>
      <c r="AA1315" s="2"/>
      <c r="AB1315" s="2"/>
      <c r="AC1315" s="2"/>
      <c r="AD1315" s="2"/>
      <c r="AG1315" s="197">
        <f t="shared" si="624"/>
        <v>30</v>
      </c>
      <c r="AH1315" s="210">
        <f t="shared" si="625"/>
        <v>0</v>
      </c>
      <c r="AJ1315" s="188">
        <f t="shared" si="626"/>
        <v>0</v>
      </c>
      <c r="AK1315" s="189">
        <f t="shared" si="627"/>
        <v>0</v>
      </c>
      <c r="AL1315" s="189">
        <f t="shared" si="628"/>
        <v>0</v>
      </c>
      <c r="AM1315" s="190">
        <f t="shared" si="629"/>
        <v>0</v>
      </c>
      <c r="AO1315" s="188">
        <f t="shared" si="630"/>
        <v>0</v>
      </c>
      <c r="AP1315" s="189">
        <f t="shared" si="631"/>
        <v>0</v>
      </c>
      <c r="AQ1315" s="189">
        <f t="shared" si="632"/>
        <v>0</v>
      </c>
      <c r="AR1315" s="190">
        <f t="shared" si="633"/>
        <v>0</v>
      </c>
      <c r="AT1315" s="188">
        <f t="shared" si="634"/>
        <v>0</v>
      </c>
      <c r="AU1315" s="189">
        <f t="shared" si="635"/>
        <v>0</v>
      </c>
      <c r="AV1315" s="189">
        <f t="shared" si="636"/>
        <v>0</v>
      </c>
      <c r="AW1315" s="190">
        <f t="shared" si="637"/>
        <v>0</v>
      </c>
      <c r="AY1315" s="188">
        <f t="shared" si="638"/>
        <v>0</v>
      </c>
      <c r="AZ1315" s="189">
        <f t="shared" si="639"/>
        <v>0</v>
      </c>
      <c r="BA1315" s="189">
        <f t="shared" si="640"/>
        <v>0</v>
      </c>
      <c r="BB1315" s="190">
        <f t="shared" si="641"/>
        <v>0</v>
      </c>
      <c r="BC1315" s="210"/>
      <c r="BD1315" s="188">
        <f t="shared" si="642"/>
        <v>0</v>
      </c>
      <c r="BE1315" s="189">
        <f t="shared" si="643"/>
        <v>0</v>
      </c>
      <c r="BF1315" s="189">
        <f t="shared" si="644"/>
        <v>0</v>
      </c>
      <c r="BG1315" s="190">
        <f t="shared" si="645"/>
        <v>0</v>
      </c>
      <c r="BH1315" s="210"/>
      <c r="BI1315" s="188">
        <f t="shared" si="646"/>
        <v>0</v>
      </c>
      <c r="BJ1315" s="189">
        <f t="shared" si="647"/>
        <v>0</v>
      </c>
      <c r="BK1315" s="189">
        <f t="shared" si="648"/>
        <v>0</v>
      </c>
      <c r="BL1315" s="190">
        <f t="shared" si="649"/>
        <v>0</v>
      </c>
      <c r="BM1315" s="210"/>
      <c r="BN1315" s="188">
        <f t="shared" si="650"/>
        <v>0</v>
      </c>
      <c r="BO1315" s="189">
        <f t="shared" si="651"/>
        <v>0</v>
      </c>
      <c r="BP1315" s="189">
        <f t="shared" si="652"/>
        <v>0</v>
      </c>
      <c r="BQ1315" s="190">
        <f t="shared" si="653"/>
        <v>0</v>
      </c>
      <c r="BR1315" s="210"/>
      <c r="BS1315" s="188">
        <f t="shared" si="654"/>
        <v>0</v>
      </c>
      <c r="BT1315" s="189">
        <f t="shared" si="655"/>
        <v>0</v>
      </c>
      <c r="BU1315" s="189">
        <f t="shared" si="656"/>
        <v>0</v>
      </c>
      <c r="BV1315" s="190">
        <f t="shared" si="657"/>
        <v>0</v>
      </c>
      <c r="BW1315" s="210"/>
      <c r="BX1315" s="188">
        <f t="shared" si="658"/>
        <v>0</v>
      </c>
      <c r="BY1315" s="189">
        <f t="shared" si="659"/>
        <v>0</v>
      </c>
      <c r="BZ1315" s="189">
        <f t="shared" si="660"/>
        <v>0</v>
      </c>
      <c r="CA1315" s="190">
        <f t="shared" si="661"/>
        <v>0</v>
      </c>
      <c r="CB1315" s="210"/>
      <c r="CC1315" s="188">
        <f t="shared" si="662"/>
        <v>0</v>
      </c>
      <c r="CD1315" s="189">
        <f t="shared" si="663"/>
        <v>0</v>
      </c>
      <c r="CE1315" s="189">
        <f t="shared" si="664"/>
        <v>0</v>
      </c>
      <c r="CF1315" s="190">
        <f t="shared" si="665"/>
        <v>0</v>
      </c>
      <c r="CG1315" s="210"/>
      <c r="CH1315" s="192">
        <f t="shared" si="666"/>
        <v>0</v>
      </c>
      <c r="CI1315" s="215">
        <f t="shared" si="667"/>
        <v>0</v>
      </c>
      <c r="CJ1315" s="216">
        <f t="shared" si="668"/>
        <v>0</v>
      </c>
      <c r="CK1315" s="217">
        <f t="shared" si="669"/>
        <v>0</v>
      </c>
      <c r="CM1315" s="192">
        <f t="shared" si="670"/>
        <v>0</v>
      </c>
      <c r="CN1315" s="215">
        <f t="shared" si="671"/>
        <v>0</v>
      </c>
      <c r="CO1315" s="216">
        <f t="shared" si="672"/>
        <v>0</v>
      </c>
      <c r="CP1315" s="217">
        <f t="shared" si="673"/>
        <v>0</v>
      </c>
      <c r="CR1315" s="192">
        <f t="shared" si="674"/>
        <v>0</v>
      </c>
      <c r="CS1315" s="215">
        <f t="shared" si="675"/>
        <v>0</v>
      </c>
      <c r="CT1315" s="216">
        <f t="shared" si="676"/>
        <v>0</v>
      </c>
      <c r="CU1315" s="217">
        <f t="shared" si="677"/>
        <v>0</v>
      </c>
      <c r="CW1315" s="197">
        <f t="shared" si="678"/>
        <v>0</v>
      </c>
      <c r="CX1315" s="19" t="str">
        <f t="shared" si="679"/>
        <v/>
      </c>
      <c r="CY1315" s="197">
        <f t="shared" si="680"/>
        <v>0</v>
      </c>
      <c r="CZ1315"/>
      <c r="DA1315" s="197">
        <f t="shared" si="681"/>
        <v>0</v>
      </c>
      <c r="DB1315" s="19" t="str">
        <f t="shared" si="682"/>
        <v/>
      </c>
      <c r="DC1315" s="197">
        <f t="shared" si="683"/>
        <v>0</v>
      </c>
      <c r="DE1315" s="197">
        <f t="shared" si="684"/>
        <v>0</v>
      </c>
      <c r="DF1315" s="19" t="str">
        <f t="shared" si="685"/>
        <v/>
      </c>
      <c r="DG1315" s="197">
        <f t="shared" si="686"/>
        <v>0</v>
      </c>
    </row>
    <row r="1316" spans="1:111" ht="15" customHeight="1" thickBot="1">
      <c r="A1316" s="41"/>
      <c r="B1316" s="30"/>
      <c r="C1316" s="63" t="s">
        <v>81</v>
      </c>
      <c r="D1316" s="354" t="str">
        <f t="shared" si="620"/>
        <v/>
      </c>
      <c r="E1316" s="355"/>
      <c r="F1316" s="355"/>
      <c r="G1316" s="355"/>
      <c r="H1316" s="355"/>
      <c r="I1316" s="355"/>
      <c r="J1316" s="355"/>
      <c r="K1316" s="355"/>
      <c r="L1316" s="355"/>
      <c r="M1316" s="355"/>
      <c r="N1316" s="355"/>
      <c r="O1316" s="356"/>
      <c r="P1316" s="261" t="str">
        <f t="shared" si="621"/>
        <v/>
      </c>
      <c r="Q1316" s="261" t="str">
        <f t="shared" si="622"/>
        <v/>
      </c>
      <c r="R1316" s="261" t="str">
        <f t="shared" si="623"/>
        <v/>
      </c>
      <c r="S1316" s="2"/>
      <c r="T1316" s="2"/>
      <c r="U1316" s="2"/>
      <c r="V1316" s="2"/>
      <c r="W1316" s="2"/>
      <c r="X1316" s="2"/>
      <c r="Y1316" s="2"/>
      <c r="Z1316" s="2"/>
      <c r="AA1316" s="2"/>
      <c r="AB1316" s="2"/>
      <c r="AC1316" s="2"/>
      <c r="AD1316" s="2"/>
      <c r="AG1316" s="197">
        <f t="shared" si="624"/>
        <v>30</v>
      </c>
      <c r="AH1316" s="210">
        <f t="shared" si="625"/>
        <v>0</v>
      </c>
      <c r="AJ1316" s="188">
        <f t="shared" si="626"/>
        <v>0</v>
      </c>
      <c r="AK1316" s="189">
        <f t="shared" si="627"/>
        <v>0</v>
      </c>
      <c r="AL1316" s="189">
        <f t="shared" si="628"/>
        <v>0</v>
      </c>
      <c r="AM1316" s="190">
        <f t="shared" si="629"/>
        <v>0</v>
      </c>
      <c r="AO1316" s="188">
        <f t="shared" si="630"/>
        <v>0</v>
      </c>
      <c r="AP1316" s="189">
        <f t="shared" si="631"/>
        <v>0</v>
      </c>
      <c r="AQ1316" s="189">
        <f t="shared" si="632"/>
        <v>0</v>
      </c>
      <c r="AR1316" s="190">
        <f t="shared" si="633"/>
        <v>0</v>
      </c>
      <c r="AT1316" s="188">
        <f t="shared" si="634"/>
        <v>0</v>
      </c>
      <c r="AU1316" s="189">
        <f t="shared" si="635"/>
        <v>0</v>
      </c>
      <c r="AV1316" s="189">
        <f t="shared" si="636"/>
        <v>0</v>
      </c>
      <c r="AW1316" s="190">
        <f t="shared" si="637"/>
        <v>0</v>
      </c>
      <c r="AY1316" s="188">
        <f t="shared" si="638"/>
        <v>0</v>
      </c>
      <c r="AZ1316" s="189">
        <f t="shared" si="639"/>
        <v>0</v>
      </c>
      <c r="BA1316" s="189">
        <f t="shared" si="640"/>
        <v>0</v>
      </c>
      <c r="BB1316" s="190">
        <f t="shared" si="641"/>
        <v>0</v>
      </c>
      <c r="BC1316" s="210"/>
      <c r="BD1316" s="188">
        <f t="shared" si="642"/>
        <v>0</v>
      </c>
      <c r="BE1316" s="189">
        <f t="shared" si="643"/>
        <v>0</v>
      </c>
      <c r="BF1316" s="189">
        <f t="shared" si="644"/>
        <v>0</v>
      </c>
      <c r="BG1316" s="190">
        <f t="shared" si="645"/>
        <v>0</v>
      </c>
      <c r="BH1316" s="210"/>
      <c r="BI1316" s="188">
        <f t="shared" si="646"/>
        <v>0</v>
      </c>
      <c r="BJ1316" s="189">
        <f t="shared" si="647"/>
        <v>0</v>
      </c>
      <c r="BK1316" s="189">
        <f t="shared" si="648"/>
        <v>0</v>
      </c>
      <c r="BL1316" s="190">
        <f t="shared" si="649"/>
        <v>0</v>
      </c>
      <c r="BM1316" s="210"/>
      <c r="BN1316" s="188">
        <f t="shared" si="650"/>
        <v>0</v>
      </c>
      <c r="BO1316" s="189">
        <f t="shared" si="651"/>
        <v>0</v>
      </c>
      <c r="BP1316" s="189">
        <f t="shared" si="652"/>
        <v>0</v>
      </c>
      <c r="BQ1316" s="190">
        <f t="shared" si="653"/>
        <v>0</v>
      </c>
      <c r="BR1316" s="210"/>
      <c r="BS1316" s="188">
        <f t="shared" si="654"/>
        <v>0</v>
      </c>
      <c r="BT1316" s="189">
        <f t="shared" si="655"/>
        <v>0</v>
      </c>
      <c r="BU1316" s="189">
        <f t="shared" si="656"/>
        <v>0</v>
      </c>
      <c r="BV1316" s="190">
        <f t="shared" si="657"/>
        <v>0</v>
      </c>
      <c r="BW1316" s="210"/>
      <c r="BX1316" s="188">
        <f t="shared" si="658"/>
        <v>0</v>
      </c>
      <c r="BY1316" s="189">
        <f t="shared" si="659"/>
        <v>0</v>
      </c>
      <c r="BZ1316" s="189">
        <f t="shared" si="660"/>
        <v>0</v>
      </c>
      <c r="CA1316" s="190">
        <f t="shared" si="661"/>
        <v>0</v>
      </c>
      <c r="CB1316" s="210"/>
      <c r="CC1316" s="188">
        <f t="shared" si="662"/>
        <v>0</v>
      </c>
      <c r="CD1316" s="189">
        <f t="shared" si="663"/>
        <v>0</v>
      </c>
      <c r="CE1316" s="189">
        <f t="shared" si="664"/>
        <v>0</v>
      </c>
      <c r="CF1316" s="190">
        <f t="shared" si="665"/>
        <v>0</v>
      </c>
      <c r="CG1316" s="210"/>
      <c r="CH1316" s="192">
        <f t="shared" si="666"/>
        <v>0</v>
      </c>
      <c r="CI1316" s="215">
        <f t="shared" si="667"/>
        <v>0</v>
      </c>
      <c r="CJ1316" s="216">
        <f t="shared" si="668"/>
        <v>0</v>
      </c>
      <c r="CK1316" s="217">
        <f t="shared" si="669"/>
        <v>0</v>
      </c>
      <c r="CM1316" s="192">
        <f t="shared" si="670"/>
        <v>0</v>
      </c>
      <c r="CN1316" s="215">
        <f t="shared" si="671"/>
        <v>0</v>
      </c>
      <c r="CO1316" s="216">
        <f t="shared" si="672"/>
        <v>0</v>
      </c>
      <c r="CP1316" s="217">
        <f t="shared" si="673"/>
        <v>0</v>
      </c>
      <c r="CR1316" s="192">
        <f t="shared" si="674"/>
        <v>0</v>
      </c>
      <c r="CS1316" s="215">
        <f t="shared" si="675"/>
        <v>0</v>
      </c>
      <c r="CT1316" s="216">
        <f t="shared" si="676"/>
        <v>0</v>
      </c>
      <c r="CU1316" s="217">
        <f t="shared" si="677"/>
        <v>0</v>
      </c>
      <c r="CW1316" s="197">
        <f t="shared" si="678"/>
        <v>0</v>
      </c>
      <c r="CX1316" s="19" t="str">
        <f t="shared" si="679"/>
        <v/>
      </c>
      <c r="CY1316" s="197">
        <f t="shared" si="680"/>
        <v>0</v>
      </c>
      <c r="CZ1316"/>
      <c r="DA1316" s="197">
        <f t="shared" si="681"/>
        <v>0</v>
      </c>
      <c r="DB1316" s="19" t="str">
        <f t="shared" si="682"/>
        <v/>
      </c>
      <c r="DC1316" s="197">
        <f t="shared" si="683"/>
        <v>0</v>
      </c>
      <c r="DE1316" s="197">
        <f t="shared" si="684"/>
        <v>0</v>
      </c>
      <c r="DF1316" s="19" t="str">
        <f t="shared" si="685"/>
        <v/>
      </c>
      <c r="DG1316" s="197">
        <f t="shared" si="686"/>
        <v>0</v>
      </c>
    </row>
    <row r="1317" spans="1:111" ht="15" customHeight="1" thickBot="1">
      <c r="A1317" s="41"/>
      <c r="B1317" s="30"/>
      <c r="C1317" s="63" t="s">
        <v>82</v>
      </c>
      <c r="D1317" s="354" t="str">
        <f t="shared" si="620"/>
        <v/>
      </c>
      <c r="E1317" s="355"/>
      <c r="F1317" s="355"/>
      <c r="G1317" s="355"/>
      <c r="H1317" s="355"/>
      <c r="I1317" s="355"/>
      <c r="J1317" s="355"/>
      <c r="K1317" s="355"/>
      <c r="L1317" s="355"/>
      <c r="M1317" s="355"/>
      <c r="N1317" s="355"/>
      <c r="O1317" s="356"/>
      <c r="P1317" s="261" t="str">
        <f t="shared" si="621"/>
        <v/>
      </c>
      <c r="Q1317" s="261" t="str">
        <f t="shared" si="622"/>
        <v/>
      </c>
      <c r="R1317" s="261" t="str">
        <f t="shared" si="623"/>
        <v/>
      </c>
      <c r="S1317" s="2"/>
      <c r="T1317" s="2"/>
      <c r="U1317" s="2"/>
      <c r="V1317" s="2"/>
      <c r="W1317" s="2"/>
      <c r="X1317" s="2"/>
      <c r="Y1317" s="2"/>
      <c r="Z1317" s="2"/>
      <c r="AA1317" s="2"/>
      <c r="AB1317" s="2"/>
      <c r="AC1317" s="2"/>
      <c r="AD1317" s="2"/>
      <c r="AG1317" s="197">
        <f t="shared" si="624"/>
        <v>30</v>
      </c>
      <c r="AH1317" s="210">
        <f t="shared" si="625"/>
        <v>0</v>
      </c>
      <c r="AJ1317" s="188">
        <f t="shared" si="626"/>
        <v>0</v>
      </c>
      <c r="AK1317" s="189">
        <f t="shared" si="627"/>
        <v>0</v>
      </c>
      <c r="AL1317" s="189">
        <f t="shared" si="628"/>
        <v>0</v>
      </c>
      <c r="AM1317" s="190">
        <f t="shared" si="629"/>
        <v>0</v>
      </c>
      <c r="AO1317" s="188">
        <f t="shared" si="630"/>
        <v>0</v>
      </c>
      <c r="AP1317" s="189">
        <f t="shared" si="631"/>
        <v>0</v>
      </c>
      <c r="AQ1317" s="189">
        <f t="shared" si="632"/>
        <v>0</v>
      </c>
      <c r="AR1317" s="190">
        <f t="shared" si="633"/>
        <v>0</v>
      </c>
      <c r="AT1317" s="188">
        <f t="shared" si="634"/>
        <v>0</v>
      </c>
      <c r="AU1317" s="189">
        <f t="shared" si="635"/>
        <v>0</v>
      </c>
      <c r="AV1317" s="189">
        <f t="shared" si="636"/>
        <v>0</v>
      </c>
      <c r="AW1317" s="190">
        <f t="shared" si="637"/>
        <v>0</v>
      </c>
      <c r="AY1317" s="188">
        <f t="shared" si="638"/>
        <v>0</v>
      </c>
      <c r="AZ1317" s="189">
        <f t="shared" si="639"/>
        <v>0</v>
      </c>
      <c r="BA1317" s="189">
        <f t="shared" si="640"/>
        <v>0</v>
      </c>
      <c r="BB1317" s="190">
        <f t="shared" si="641"/>
        <v>0</v>
      </c>
      <c r="BC1317" s="210"/>
      <c r="BD1317" s="188">
        <f t="shared" si="642"/>
        <v>0</v>
      </c>
      <c r="BE1317" s="189">
        <f t="shared" si="643"/>
        <v>0</v>
      </c>
      <c r="BF1317" s="189">
        <f t="shared" si="644"/>
        <v>0</v>
      </c>
      <c r="BG1317" s="190">
        <f t="shared" si="645"/>
        <v>0</v>
      </c>
      <c r="BH1317" s="210"/>
      <c r="BI1317" s="188">
        <f t="shared" si="646"/>
        <v>0</v>
      </c>
      <c r="BJ1317" s="189">
        <f t="shared" si="647"/>
        <v>0</v>
      </c>
      <c r="BK1317" s="189">
        <f t="shared" si="648"/>
        <v>0</v>
      </c>
      <c r="BL1317" s="190">
        <f t="shared" si="649"/>
        <v>0</v>
      </c>
      <c r="BM1317" s="210"/>
      <c r="BN1317" s="188">
        <f t="shared" si="650"/>
        <v>0</v>
      </c>
      <c r="BO1317" s="189">
        <f t="shared" si="651"/>
        <v>0</v>
      </c>
      <c r="BP1317" s="189">
        <f t="shared" si="652"/>
        <v>0</v>
      </c>
      <c r="BQ1317" s="190">
        <f t="shared" si="653"/>
        <v>0</v>
      </c>
      <c r="BR1317" s="210"/>
      <c r="BS1317" s="188">
        <f t="shared" si="654"/>
        <v>0</v>
      </c>
      <c r="BT1317" s="189">
        <f t="shared" si="655"/>
        <v>0</v>
      </c>
      <c r="BU1317" s="189">
        <f t="shared" si="656"/>
        <v>0</v>
      </c>
      <c r="BV1317" s="190">
        <f t="shared" si="657"/>
        <v>0</v>
      </c>
      <c r="BW1317" s="210"/>
      <c r="BX1317" s="188">
        <f t="shared" si="658"/>
        <v>0</v>
      </c>
      <c r="BY1317" s="189">
        <f t="shared" si="659"/>
        <v>0</v>
      </c>
      <c r="BZ1317" s="189">
        <f t="shared" si="660"/>
        <v>0</v>
      </c>
      <c r="CA1317" s="190">
        <f t="shared" si="661"/>
        <v>0</v>
      </c>
      <c r="CB1317" s="210"/>
      <c r="CC1317" s="188">
        <f t="shared" si="662"/>
        <v>0</v>
      </c>
      <c r="CD1317" s="189">
        <f t="shared" si="663"/>
        <v>0</v>
      </c>
      <c r="CE1317" s="189">
        <f t="shared" si="664"/>
        <v>0</v>
      </c>
      <c r="CF1317" s="190">
        <f t="shared" si="665"/>
        <v>0</v>
      </c>
      <c r="CG1317" s="210"/>
      <c r="CH1317" s="192">
        <f t="shared" si="666"/>
        <v>0</v>
      </c>
      <c r="CI1317" s="215">
        <f t="shared" si="667"/>
        <v>0</v>
      </c>
      <c r="CJ1317" s="216">
        <f t="shared" si="668"/>
        <v>0</v>
      </c>
      <c r="CK1317" s="217">
        <f t="shared" si="669"/>
        <v>0</v>
      </c>
      <c r="CM1317" s="192">
        <f t="shared" si="670"/>
        <v>0</v>
      </c>
      <c r="CN1317" s="215">
        <f t="shared" si="671"/>
        <v>0</v>
      </c>
      <c r="CO1317" s="216">
        <f t="shared" si="672"/>
        <v>0</v>
      </c>
      <c r="CP1317" s="217">
        <f t="shared" si="673"/>
        <v>0</v>
      </c>
      <c r="CR1317" s="192">
        <f t="shared" si="674"/>
        <v>0</v>
      </c>
      <c r="CS1317" s="215">
        <f t="shared" si="675"/>
        <v>0</v>
      </c>
      <c r="CT1317" s="216">
        <f t="shared" si="676"/>
        <v>0</v>
      </c>
      <c r="CU1317" s="217">
        <f t="shared" si="677"/>
        <v>0</v>
      </c>
      <c r="CW1317" s="197">
        <f t="shared" si="678"/>
        <v>0</v>
      </c>
      <c r="CX1317" s="19" t="str">
        <f t="shared" si="679"/>
        <v/>
      </c>
      <c r="CY1317" s="197">
        <f t="shared" si="680"/>
        <v>0</v>
      </c>
      <c r="CZ1317"/>
      <c r="DA1317" s="197">
        <f t="shared" si="681"/>
        <v>0</v>
      </c>
      <c r="DB1317" s="19" t="str">
        <f t="shared" si="682"/>
        <v/>
      </c>
      <c r="DC1317" s="197">
        <f t="shared" si="683"/>
        <v>0</v>
      </c>
      <c r="DE1317" s="197">
        <f t="shared" si="684"/>
        <v>0</v>
      </c>
      <c r="DF1317" s="19" t="str">
        <f t="shared" si="685"/>
        <v/>
      </c>
      <c r="DG1317" s="197">
        <f t="shared" si="686"/>
        <v>0</v>
      </c>
    </row>
    <row r="1318" spans="1:111" ht="15" customHeight="1" thickBot="1">
      <c r="A1318" s="41"/>
      <c r="B1318" s="30"/>
      <c r="C1318" s="63" t="s">
        <v>83</v>
      </c>
      <c r="D1318" s="354" t="str">
        <f t="shared" si="620"/>
        <v/>
      </c>
      <c r="E1318" s="355"/>
      <c r="F1318" s="355"/>
      <c r="G1318" s="355"/>
      <c r="H1318" s="355"/>
      <c r="I1318" s="355"/>
      <c r="J1318" s="355"/>
      <c r="K1318" s="355"/>
      <c r="L1318" s="355"/>
      <c r="M1318" s="355"/>
      <c r="N1318" s="355"/>
      <c r="O1318" s="356"/>
      <c r="P1318" s="261" t="str">
        <f t="shared" si="621"/>
        <v/>
      </c>
      <c r="Q1318" s="261" t="str">
        <f t="shared" si="622"/>
        <v/>
      </c>
      <c r="R1318" s="261" t="str">
        <f t="shared" si="623"/>
        <v/>
      </c>
      <c r="S1318" s="2"/>
      <c r="T1318" s="2"/>
      <c r="U1318" s="2"/>
      <c r="V1318" s="2"/>
      <c r="W1318" s="2"/>
      <c r="X1318" s="2"/>
      <c r="Y1318" s="2"/>
      <c r="Z1318" s="2"/>
      <c r="AA1318" s="2"/>
      <c r="AB1318" s="2"/>
      <c r="AC1318" s="2"/>
      <c r="AD1318" s="2"/>
      <c r="AG1318" s="197">
        <f t="shared" si="624"/>
        <v>30</v>
      </c>
      <c r="AH1318" s="210">
        <f t="shared" si="625"/>
        <v>0</v>
      </c>
      <c r="AJ1318" s="188">
        <f t="shared" si="626"/>
        <v>0</v>
      </c>
      <c r="AK1318" s="189">
        <f t="shared" si="627"/>
        <v>0</v>
      </c>
      <c r="AL1318" s="189">
        <f t="shared" si="628"/>
        <v>0</v>
      </c>
      <c r="AM1318" s="190">
        <f t="shared" si="629"/>
        <v>0</v>
      </c>
      <c r="AO1318" s="188">
        <f t="shared" si="630"/>
        <v>0</v>
      </c>
      <c r="AP1318" s="189">
        <f t="shared" si="631"/>
        <v>0</v>
      </c>
      <c r="AQ1318" s="189">
        <f t="shared" si="632"/>
        <v>0</v>
      </c>
      <c r="AR1318" s="190">
        <f t="shared" si="633"/>
        <v>0</v>
      </c>
      <c r="AT1318" s="188">
        <f t="shared" si="634"/>
        <v>0</v>
      </c>
      <c r="AU1318" s="189">
        <f t="shared" si="635"/>
        <v>0</v>
      </c>
      <c r="AV1318" s="189">
        <f t="shared" si="636"/>
        <v>0</v>
      </c>
      <c r="AW1318" s="190">
        <f t="shared" si="637"/>
        <v>0</v>
      </c>
      <c r="AY1318" s="188">
        <f t="shared" si="638"/>
        <v>0</v>
      </c>
      <c r="AZ1318" s="189">
        <f t="shared" si="639"/>
        <v>0</v>
      </c>
      <c r="BA1318" s="189">
        <f t="shared" si="640"/>
        <v>0</v>
      </c>
      <c r="BB1318" s="190">
        <f t="shared" si="641"/>
        <v>0</v>
      </c>
      <c r="BC1318" s="210"/>
      <c r="BD1318" s="188">
        <f t="shared" si="642"/>
        <v>0</v>
      </c>
      <c r="BE1318" s="189">
        <f t="shared" si="643"/>
        <v>0</v>
      </c>
      <c r="BF1318" s="189">
        <f t="shared" si="644"/>
        <v>0</v>
      </c>
      <c r="BG1318" s="190">
        <f t="shared" si="645"/>
        <v>0</v>
      </c>
      <c r="BH1318" s="210"/>
      <c r="BI1318" s="188">
        <f t="shared" si="646"/>
        <v>0</v>
      </c>
      <c r="BJ1318" s="189">
        <f t="shared" si="647"/>
        <v>0</v>
      </c>
      <c r="BK1318" s="189">
        <f t="shared" si="648"/>
        <v>0</v>
      </c>
      <c r="BL1318" s="190">
        <f t="shared" si="649"/>
        <v>0</v>
      </c>
      <c r="BM1318" s="210"/>
      <c r="BN1318" s="188">
        <f t="shared" si="650"/>
        <v>0</v>
      </c>
      <c r="BO1318" s="189">
        <f t="shared" si="651"/>
        <v>0</v>
      </c>
      <c r="BP1318" s="189">
        <f t="shared" si="652"/>
        <v>0</v>
      </c>
      <c r="BQ1318" s="190">
        <f t="shared" si="653"/>
        <v>0</v>
      </c>
      <c r="BR1318" s="210"/>
      <c r="BS1318" s="188">
        <f t="shared" si="654"/>
        <v>0</v>
      </c>
      <c r="BT1318" s="189">
        <f t="shared" si="655"/>
        <v>0</v>
      </c>
      <c r="BU1318" s="189">
        <f t="shared" si="656"/>
        <v>0</v>
      </c>
      <c r="BV1318" s="190">
        <f t="shared" si="657"/>
        <v>0</v>
      </c>
      <c r="BW1318" s="210"/>
      <c r="BX1318" s="188">
        <f t="shared" si="658"/>
        <v>0</v>
      </c>
      <c r="BY1318" s="189">
        <f t="shared" si="659"/>
        <v>0</v>
      </c>
      <c r="BZ1318" s="189">
        <f t="shared" si="660"/>
        <v>0</v>
      </c>
      <c r="CA1318" s="190">
        <f t="shared" si="661"/>
        <v>0</v>
      </c>
      <c r="CB1318" s="210"/>
      <c r="CC1318" s="188">
        <f t="shared" si="662"/>
        <v>0</v>
      </c>
      <c r="CD1318" s="189">
        <f t="shared" si="663"/>
        <v>0</v>
      </c>
      <c r="CE1318" s="189">
        <f t="shared" si="664"/>
        <v>0</v>
      </c>
      <c r="CF1318" s="190">
        <f t="shared" si="665"/>
        <v>0</v>
      </c>
      <c r="CG1318" s="210"/>
      <c r="CH1318" s="192">
        <f t="shared" si="666"/>
        <v>0</v>
      </c>
      <c r="CI1318" s="215">
        <f t="shared" si="667"/>
        <v>0</v>
      </c>
      <c r="CJ1318" s="216">
        <f t="shared" si="668"/>
        <v>0</v>
      </c>
      <c r="CK1318" s="217">
        <f t="shared" si="669"/>
        <v>0</v>
      </c>
      <c r="CM1318" s="192">
        <f t="shared" si="670"/>
        <v>0</v>
      </c>
      <c r="CN1318" s="215">
        <f t="shared" si="671"/>
        <v>0</v>
      </c>
      <c r="CO1318" s="216">
        <f t="shared" si="672"/>
        <v>0</v>
      </c>
      <c r="CP1318" s="217">
        <f t="shared" si="673"/>
        <v>0</v>
      </c>
      <c r="CR1318" s="192">
        <f t="shared" si="674"/>
        <v>0</v>
      </c>
      <c r="CS1318" s="215">
        <f t="shared" si="675"/>
        <v>0</v>
      </c>
      <c r="CT1318" s="216">
        <f t="shared" si="676"/>
        <v>0</v>
      </c>
      <c r="CU1318" s="217">
        <f t="shared" si="677"/>
        <v>0</v>
      </c>
      <c r="CW1318" s="197">
        <f t="shared" si="678"/>
        <v>0</v>
      </c>
      <c r="CX1318" s="19" t="str">
        <f t="shared" si="679"/>
        <v/>
      </c>
      <c r="CY1318" s="197">
        <f t="shared" si="680"/>
        <v>0</v>
      </c>
      <c r="CZ1318"/>
      <c r="DA1318" s="197">
        <f t="shared" si="681"/>
        <v>0</v>
      </c>
      <c r="DB1318" s="19" t="str">
        <f t="shared" si="682"/>
        <v/>
      </c>
      <c r="DC1318" s="197">
        <f t="shared" si="683"/>
        <v>0</v>
      </c>
      <c r="DE1318" s="197">
        <f t="shared" si="684"/>
        <v>0</v>
      </c>
      <c r="DF1318" s="19" t="str">
        <f t="shared" si="685"/>
        <v/>
      </c>
      <c r="DG1318" s="197">
        <f t="shared" si="686"/>
        <v>0</v>
      </c>
    </row>
    <row r="1319" spans="1:111" ht="15" customHeight="1" thickBot="1">
      <c r="A1319" s="41"/>
      <c r="B1319" s="30"/>
      <c r="C1319" s="63" t="s">
        <v>84</v>
      </c>
      <c r="D1319" s="354" t="str">
        <f t="shared" si="620"/>
        <v/>
      </c>
      <c r="E1319" s="355"/>
      <c r="F1319" s="355"/>
      <c r="G1319" s="355"/>
      <c r="H1319" s="355"/>
      <c r="I1319" s="355"/>
      <c r="J1319" s="355"/>
      <c r="K1319" s="355"/>
      <c r="L1319" s="355"/>
      <c r="M1319" s="355"/>
      <c r="N1319" s="355"/>
      <c r="O1319" s="356"/>
      <c r="P1319" s="261" t="str">
        <f t="shared" si="621"/>
        <v/>
      </c>
      <c r="Q1319" s="261" t="str">
        <f t="shared" si="622"/>
        <v/>
      </c>
      <c r="R1319" s="261" t="str">
        <f t="shared" si="623"/>
        <v/>
      </c>
      <c r="S1319" s="2"/>
      <c r="T1319" s="2"/>
      <c r="U1319" s="2"/>
      <c r="V1319" s="2"/>
      <c r="W1319" s="2"/>
      <c r="X1319" s="2"/>
      <c r="Y1319" s="2"/>
      <c r="Z1319" s="2"/>
      <c r="AA1319" s="2"/>
      <c r="AB1319" s="2"/>
      <c r="AC1319" s="2"/>
      <c r="AD1319" s="2"/>
      <c r="AG1319" s="197">
        <f t="shared" si="624"/>
        <v>30</v>
      </c>
      <c r="AH1319" s="210">
        <f t="shared" si="625"/>
        <v>0</v>
      </c>
      <c r="AJ1319" s="188">
        <f t="shared" si="626"/>
        <v>0</v>
      </c>
      <c r="AK1319" s="189">
        <f t="shared" si="627"/>
        <v>0</v>
      </c>
      <c r="AL1319" s="189">
        <f t="shared" si="628"/>
        <v>0</v>
      </c>
      <c r="AM1319" s="190">
        <f t="shared" si="629"/>
        <v>0</v>
      </c>
      <c r="AO1319" s="188">
        <f t="shared" si="630"/>
        <v>0</v>
      </c>
      <c r="AP1319" s="189">
        <f t="shared" si="631"/>
        <v>0</v>
      </c>
      <c r="AQ1319" s="189">
        <f t="shared" si="632"/>
        <v>0</v>
      </c>
      <c r="AR1319" s="190">
        <f t="shared" si="633"/>
        <v>0</v>
      </c>
      <c r="AT1319" s="188">
        <f t="shared" si="634"/>
        <v>0</v>
      </c>
      <c r="AU1319" s="189">
        <f t="shared" si="635"/>
        <v>0</v>
      </c>
      <c r="AV1319" s="189">
        <f t="shared" si="636"/>
        <v>0</v>
      </c>
      <c r="AW1319" s="190">
        <f t="shared" si="637"/>
        <v>0</v>
      </c>
      <c r="AY1319" s="188">
        <f t="shared" si="638"/>
        <v>0</v>
      </c>
      <c r="AZ1319" s="189">
        <f t="shared" si="639"/>
        <v>0</v>
      </c>
      <c r="BA1319" s="189">
        <f t="shared" si="640"/>
        <v>0</v>
      </c>
      <c r="BB1319" s="190">
        <f t="shared" si="641"/>
        <v>0</v>
      </c>
      <c r="BC1319" s="210"/>
      <c r="BD1319" s="188">
        <f t="shared" si="642"/>
        <v>0</v>
      </c>
      <c r="BE1319" s="189">
        <f t="shared" si="643"/>
        <v>0</v>
      </c>
      <c r="BF1319" s="189">
        <f t="shared" si="644"/>
        <v>0</v>
      </c>
      <c r="BG1319" s="190">
        <f t="shared" si="645"/>
        <v>0</v>
      </c>
      <c r="BH1319" s="210"/>
      <c r="BI1319" s="188">
        <f t="shared" si="646"/>
        <v>0</v>
      </c>
      <c r="BJ1319" s="189">
        <f t="shared" si="647"/>
        <v>0</v>
      </c>
      <c r="BK1319" s="189">
        <f t="shared" si="648"/>
        <v>0</v>
      </c>
      <c r="BL1319" s="190">
        <f t="shared" si="649"/>
        <v>0</v>
      </c>
      <c r="BM1319" s="210"/>
      <c r="BN1319" s="188">
        <f t="shared" si="650"/>
        <v>0</v>
      </c>
      <c r="BO1319" s="189">
        <f t="shared" si="651"/>
        <v>0</v>
      </c>
      <c r="BP1319" s="189">
        <f t="shared" si="652"/>
        <v>0</v>
      </c>
      <c r="BQ1319" s="190">
        <f t="shared" si="653"/>
        <v>0</v>
      </c>
      <c r="BR1319" s="210"/>
      <c r="BS1319" s="188">
        <f t="shared" si="654"/>
        <v>0</v>
      </c>
      <c r="BT1319" s="189">
        <f t="shared" si="655"/>
        <v>0</v>
      </c>
      <c r="BU1319" s="189">
        <f t="shared" si="656"/>
        <v>0</v>
      </c>
      <c r="BV1319" s="190">
        <f t="shared" si="657"/>
        <v>0</v>
      </c>
      <c r="BW1319" s="210"/>
      <c r="BX1319" s="188">
        <f t="shared" si="658"/>
        <v>0</v>
      </c>
      <c r="BY1319" s="189">
        <f t="shared" si="659"/>
        <v>0</v>
      </c>
      <c r="BZ1319" s="189">
        <f t="shared" si="660"/>
        <v>0</v>
      </c>
      <c r="CA1319" s="190">
        <f t="shared" si="661"/>
        <v>0</v>
      </c>
      <c r="CB1319" s="210"/>
      <c r="CC1319" s="188">
        <f t="shared" si="662"/>
        <v>0</v>
      </c>
      <c r="CD1319" s="189">
        <f t="shared" si="663"/>
        <v>0</v>
      </c>
      <c r="CE1319" s="189">
        <f t="shared" si="664"/>
        <v>0</v>
      </c>
      <c r="CF1319" s="190">
        <f t="shared" si="665"/>
        <v>0</v>
      </c>
      <c r="CG1319" s="210"/>
      <c r="CH1319" s="192">
        <f t="shared" si="666"/>
        <v>0</v>
      </c>
      <c r="CI1319" s="215">
        <f t="shared" si="667"/>
        <v>0</v>
      </c>
      <c r="CJ1319" s="216">
        <f t="shared" si="668"/>
        <v>0</v>
      </c>
      <c r="CK1319" s="217">
        <f t="shared" si="669"/>
        <v>0</v>
      </c>
      <c r="CM1319" s="192">
        <f t="shared" si="670"/>
        <v>0</v>
      </c>
      <c r="CN1319" s="215">
        <f t="shared" si="671"/>
        <v>0</v>
      </c>
      <c r="CO1319" s="216">
        <f t="shared" si="672"/>
        <v>0</v>
      </c>
      <c r="CP1319" s="217">
        <f t="shared" si="673"/>
        <v>0</v>
      </c>
      <c r="CR1319" s="192">
        <f t="shared" si="674"/>
        <v>0</v>
      </c>
      <c r="CS1319" s="215">
        <f t="shared" si="675"/>
        <v>0</v>
      </c>
      <c r="CT1319" s="216">
        <f t="shared" si="676"/>
        <v>0</v>
      </c>
      <c r="CU1319" s="217">
        <f t="shared" si="677"/>
        <v>0</v>
      </c>
      <c r="CW1319" s="197">
        <f t="shared" si="678"/>
        <v>0</v>
      </c>
      <c r="CX1319" s="19" t="str">
        <f t="shared" si="679"/>
        <v/>
      </c>
      <c r="CY1319" s="197">
        <f t="shared" si="680"/>
        <v>0</v>
      </c>
      <c r="CZ1319"/>
      <c r="DA1319" s="197">
        <f t="shared" si="681"/>
        <v>0</v>
      </c>
      <c r="DB1319" s="19" t="str">
        <f t="shared" si="682"/>
        <v/>
      </c>
      <c r="DC1319" s="197">
        <f t="shared" si="683"/>
        <v>0</v>
      </c>
      <c r="DE1319" s="197">
        <f t="shared" si="684"/>
        <v>0</v>
      </c>
      <c r="DF1319" s="19" t="str">
        <f t="shared" si="685"/>
        <v/>
      </c>
      <c r="DG1319" s="197">
        <f t="shared" si="686"/>
        <v>0</v>
      </c>
    </row>
    <row r="1320" spans="1:111" ht="15" customHeight="1" thickBot="1">
      <c r="A1320" s="41"/>
      <c r="B1320" s="30"/>
      <c r="C1320" s="63" t="s">
        <v>85</v>
      </c>
      <c r="D1320" s="354" t="str">
        <f t="shared" si="620"/>
        <v/>
      </c>
      <c r="E1320" s="355"/>
      <c r="F1320" s="355"/>
      <c r="G1320" s="355"/>
      <c r="H1320" s="355"/>
      <c r="I1320" s="355"/>
      <c r="J1320" s="355"/>
      <c r="K1320" s="355"/>
      <c r="L1320" s="355"/>
      <c r="M1320" s="355"/>
      <c r="N1320" s="355"/>
      <c r="O1320" s="356"/>
      <c r="P1320" s="261" t="str">
        <f t="shared" si="621"/>
        <v/>
      </c>
      <c r="Q1320" s="261" t="str">
        <f t="shared" si="622"/>
        <v/>
      </c>
      <c r="R1320" s="261" t="str">
        <f t="shared" si="623"/>
        <v/>
      </c>
      <c r="S1320" s="2"/>
      <c r="T1320" s="2"/>
      <c r="U1320" s="2"/>
      <c r="V1320" s="2"/>
      <c r="W1320" s="2"/>
      <c r="X1320" s="2"/>
      <c r="Y1320" s="2"/>
      <c r="Z1320" s="2"/>
      <c r="AA1320" s="2"/>
      <c r="AB1320" s="2"/>
      <c r="AC1320" s="2"/>
      <c r="AD1320" s="2"/>
      <c r="AG1320" s="197">
        <f t="shared" si="624"/>
        <v>30</v>
      </c>
      <c r="AH1320" s="210">
        <f t="shared" si="625"/>
        <v>0</v>
      </c>
      <c r="AJ1320" s="188">
        <f t="shared" si="626"/>
        <v>0</v>
      </c>
      <c r="AK1320" s="189">
        <f t="shared" si="627"/>
        <v>0</v>
      </c>
      <c r="AL1320" s="189">
        <f t="shared" si="628"/>
        <v>0</v>
      </c>
      <c r="AM1320" s="190">
        <f t="shared" si="629"/>
        <v>0</v>
      </c>
      <c r="AO1320" s="188">
        <f t="shared" si="630"/>
        <v>0</v>
      </c>
      <c r="AP1320" s="189">
        <f t="shared" si="631"/>
        <v>0</v>
      </c>
      <c r="AQ1320" s="189">
        <f t="shared" si="632"/>
        <v>0</v>
      </c>
      <c r="AR1320" s="190">
        <f t="shared" si="633"/>
        <v>0</v>
      </c>
      <c r="AT1320" s="188">
        <f t="shared" si="634"/>
        <v>0</v>
      </c>
      <c r="AU1320" s="189">
        <f t="shared" si="635"/>
        <v>0</v>
      </c>
      <c r="AV1320" s="189">
        <f t="shared" si="636"/>
        <v>0</v>
      </c>
      <c r="AW1320" s="190">
        <f t="shared" si="637"/>
        <v>0</v>
      </c>
      <c r="AY1320" s="188">
        <f t="shared" si="638"/>
        <v>0</v>
      </c>
      <c r="AZ1320" s="189">
        <f t="shared" si="639"/>
        <v>0</v>
      </c>
      <c r="BA1320" s="189">
        <f t="shared" si="640"/>
        <v>0</v>
      </c>
      <c r="BB1320" s="190">
        <f t="shared" si="641"/>
        <v>0</v>
      </c>
      <c r="BC1320" s="210"/>
      <c r="BD1320" s="188">
        <f t="shared" si="642"/>
        <v>0</v>
      </c>
      <c r="BE1320" s="189">
        <f t="shared" si="643"/>
        <v>0</v>
      </c>
      <c r="BF1320" s="189">
        <f t="shared" si="644"/>
        <v>0</v>
      </c>
      <c r="BG1320" s="190">
        <f t="shared" si="645"/>
        <v>0</v>
      </c>
      <c r="BH1320" s="210"/>
      <c r="BI1320" s="188">
        <f t="shared" si="646"/>
        <v>0</v>
      </c>
      <c r="BJ1320" s="189">
        <f t="shared" si="647"/>
        <v>0</v>
      </c>
      <c r="BK1320" s="189">
        <f t="shared" si="648"/>
        <v>0</v>
      </c>
      <c r="BL1320" s="190">
        <f t="shared" si="649"/>
        <v>0</v>
      </c>
      <c r="BM1320" s="210"/>
      <c r="BN1320" s="188">
        <f t="shared" si="650"/>
        <v>0</v>
      </c>
      <c r="BO1320" s="189">
        <f t="shared" si="651"/>
        <v>0</v>
      </c>
      <c r="BP1320" s="189">
        <f t="shared" si="652"/>
        <v>0</v>
      </c>
      <c r="BQ1320" s="190">
        <f t="shared" si="653"/>
        <v>0</v>
      </c>
      <c r="BR1320" s="210"/>
      <c r="BS1320" s="188">
        <f t="shared" si="654"/>
        <v>0</v>
      </c>
      <c r="BT1320" s="189">
        <f t="shared" si="655"/>
        <v>0</v>
      </c>
      <c r="BU1320" s="189">
        <f t="shared" si="656"/>
        <v>0</v>
      </c>
      <c r="BV1320" s="190">
        <f t="shared" si="657"/>
        <v>0</v>
      </c>
      <c r="BW1320" s="210"/>
      <c r="BX1320" s="188">
        <f t="shared" si="658"/>
        <v>0</v>
      </c>
      <c r="BY1320" s="189">
        <f t="shared" si="659"/>
        <v>0</v>
      </c>
      <c r="BZ1320" s="189">
        <f t="shared" si="660"/>
        <v>0</v>
      </c>
      <c r="CA1320" s="190">
        <f t="shared" si="661"/>
        <v>0</v>
      </c>
      <c r="CB1320" s="210"/>
      <c r="CC1320" s="188">
        <f t="shared" si="662"/>
        <v>0</v>
      </c>
      <c r="CD1320" s="189">
        <f t="shared" si="663"/>
        <v>0</v>
      </c>
      <c r="CE1320" s="189">
        <f t="shared" si="664"/>
        <v>0</v>
      </c>
      <c r="CF1320" s="190">
        <f t="shared" si="665"/>
        <v>0</v>
      </c>
      <c r="CG1320" s="210"/>
      <c r="CH1320" s="192">
        <f t="shared" si="666"/>
        <v>0</v>
      </c>
      <c r="CI1320" s="215">
        <f t="shared" si="667"/>
        <v>0</v>
      </c>
      <c r="CJ1320" s="216">
        <f t="shared" si="668"/>
        <v>0</v>
      </c>
      <c r="CK1320" s="217">
        <f t="shared" si="669"/>
        <v>0</v>
      </c>
      <c r="CM1320" s="192">
        <f t="shared" si="670"/>
        <v>0</v>
      </c>
      <c r="CN1320" s="215">
        <f t="shared" si="671"/>
        <v>0</v>
      </c>
      <c r="CO1320" s="216">
        <f t="shared" si="672"/>
        <v>0</v>
      </c>
      <c r="CP1320" s="217">
        <f t="shared" si="673"/>
        <v>0</v>
      </c>
      <c r="CR1320" s="192">
        <f t="shared" si="674"/>
        <v>0</v>
      </c>
      <c r="CS1320" s="215">
        <f t="shared" si="675"/>
        <v>0</v>
      </c>
      <c r="CT1320" s="216">
        <f t="shared" si="676"/>
        <v>0</v>
      </c>
      <c r="CU1320" s="217">
        <f t="shared" si="677"/>
        <v>0</v>
      </c>
      <c r="CW1320" s="197">
        <f t="shared" si="678"/>
        <v>0</v>
      </c>
      <c r="CX1320" s="19" t="str">
        <f t="shared" si="679"/>
        <v/>
      </c>
      <c r="CY1320" s="197">
        <f t="shared" si="680"/>
        <v>0</v>
      </c>
      <c r="CZ1320"/>
      <c r="DA1320" s="197">
        <f t="shared" si="681"/>
        <v>0</v>
      </c>
      <c r="DB1320" s="19" t="str">
        <f t="shared" si="682"/>
        <v/>
      </c>
      <c r="DC1320" s="197">
        <f t="shared" si="683"/>
        <v>0</v>
      </c>
      <c r="DE1320" s="197">
        <f t="shared" si="684"/>
        <v>0</v>
      </c>
      <c r="DF1320" s="19" t="str">
        <f t="shared" si="685"/>
        <v/>
      </c>
      <c r="DG1320" s="197">
        <f t="shared" si="686"/>
        <v>0</v>
      </c>
    </row>
    <row r="1321" spans="1:111" ht="15" customHeight="1" thickBot="1">
      <c r="A1321" s="41"/>
      <c r="B1321" s="30"/>
      <c r="C1321" s="63" t="s">
        <v>86</v>
      </c>
      <c r="D1321" s="354" t="str">
        <f t="shared" si="620"/>
        <v/>
      </c>
      <c r="E1321" s="355"/>
      <c r="F1321" s="355"/>
      <c r="G1321" s="355"/>
      <c r="H1321" s="355"/>
      <c r="I1321" s="355"/>
      <c r="J1321" s="355"/>
      <c r="K1321" s="355"/>
      <c r="L1321" s="355"/>
      <c r="M1321" s="355"/>
      <c r="N1321" s="355"/>
      <c r="O1321" s="356"/>
      <c r="P1321" s="261" t="str">
        <f t="shared" si="621"/>
        <v/>
      </c>
      <c r="Q1321" s="261" t="str">
        <f t="shared" si="622"/>
        <v/>
      </c>
      <c r="R1321" s="261" t="str">
        <f t="shared" si="623"/>
        <v/>
      </c>
      <c r="S1321" s="2"/>
      <c r="T1321" s="2"/>
      <c r="U1321" s="2"/>
      <c r="V1321" s="2"/>
      <c r="W1321" s="2"/>
      <c r="X1321" s="2"/>
      <c r="Y1321" s="2"/>
      <c r="Z1321" s="2"/>
      <c r="AA1321" s="2"/>
      <c r="AB1321" s="2"/>
      <c r="AC1321" s="2"/>
      <c r="AD1321" s="2"/>
      <c r="AG1321" s="197">
        <f t="shared" si="624"/>
        <v>30</v>
      </c>
      <c r="AH1321" s="210">
        <f t="shared" si="625"/>
        <v>0</v>
      </c>
      <c r="AJ1321" s="188">
        <f t="shared" si="626"/>
        <v>0</v>
      </c>
      <c r="AK1321" s="189">
        <f t="shared" si="627"/>
        <v>0</v>
      </c>
      <c r="AL1321" s="189">
        <f t="shared" si="628"/>
        <v>0</v>
      </c>
      <c r="AM1321" s="190">
        <f t="shared" si="629"/>
        <v>0</v>
      </c>
      <c r="AO1321" s="188">
        <f t="shared" si="630"/>
        <v>0</v>
      </c>
      <c r="AP1321" s="189">
        <f t="shared" si="631"/>
        <v>0</v>
      </c>
      <c r="AQ1321" s="189">
        <f t="shared" si="632"/>
        <v>0</v>
      </c>
      <c r="AR1321" s="190">
        <f t="shared" si="633"/>
        <v>0</v>
      </c>
      <c r="AT1321" s="188">
        <f t="shared" si="634"/>
        <v>0</v>
      </c>
      <c r="AU1321" s="189">
        <f t="shared" si="635"/>
        <v>0</v>
      </c>
      <c r="AV1321" s="189">
        <f t="shared" si="636"/>
        <v>0</v>
      </c>
      <c r="AW1321" s="190">
        <f t="shared" si="637"/>
        <v>0</v>
      </c>
      <c r="AY1321" s="188">
        <f t="shared" si="638"/>
        <v>0</v>
      </c>
      <c r="AZ1321" s="189">
        <f t="shared" si="639"/>
        <v>0</v>
      </c>
      <c r="BA1321" s="189">
        <f t="shared" si="640"/>
        <v>0</v>
      </c>
      <c r="BB1321" s="190">
        <f t="shared" si="641"/>
        <v>0</v>
      </c>
      <c r="BC1321" s="210"/>
      <c r="BD1321" s="188">
        <f t="shared" si="642"/>
        <v>0</v>
      </c>
      <c r="BE1321" s="189">
        <f t="shared" si="643"/>
        <v>0</v>
      </c>
      <c r="BF1321" s="189">
        <f t="shared" si="644"/>
        <v>0</v>
      </c>
      <c r="BG1321" s="190">
        <f t="shared" si="645"/>
        <v>0</v>
      </c>
      <c r="BH1321" s="210"/>
      <c r="BI1321" s="188">
        <f t="shared" si="646"/>
        <v>0</v>
      </c>
      <c r="BJ1321" s="189">
        <f t="shared" si="647"/>
        <v>0</v>
      </c>
      <c r="BK1321" s="189">
        <f t="shared" si="648"/>
        <v>0</v>
      </c>
      <c r="BL1321" s="190">
        <f t="shared" si="649"/>
        <v>0</v>
      </c>
      <c r="BM1321" s="210"/>
      <c r="BN1321" s="188">
        <f t="shared" si="650"/>
        <v>0</v>
      </c>
      <c r="BO1321" s="189">
        <f t="shared" si="651"/>
        <v>0</v>
      </c>
      <c r="BP1321" s="189">
        <f t="shared" si="652"/>
        <v>0</v>
      </c>
      <c r="BQ1321" s="190">
        <f t="shared" si="653"/>
        <v>0</v>
      </c>
      <c r="BR1321" s="210"/>
      <c r="BS1321" s="188">
        <f t="shared" si="654"/>
        <v>0</v>
      </c>
      <c r="BT1321" s="189">
        <f t="shared" si="655"/>
        <v>0</v>
      </c>
      <c r="BU1321" s="189">
        <f t="shared" si="656"/>
        <v>0</v>
      </c>
      <c r="BV1321" s="190">
        <f t="shared" si="657"/>
        <v>0</v>
      </c>
      <c r="BW1321" s="210"/>
      <c r="BX1321" s="188">
        <f t="shared" si="658"/>
        <v>0</v>
      </c>
      <c r="BY1321" s="189">
        <f t="shared" si="659"/>
        <v>0</v>
      </c>
      <c r="BZ1321" s="189">
        <f t="shared" si="660"/>
        <v>0</v>
      </c>
      <c r="CA1321" s="190">
        <f t="shared" si="661"/>
        <v>0</v>
      </c>
      <c r="CB1321" s="210"/>
      <c r="CC1321" s="188">
        <f t="shared" si="662"/>
        <v>0</v>
      </c>
      <c r="CD1321" s="189">
        <f t="shared" si="663"/>
        <v>0</v>
      </c>
      <c r="CE1321" s="189">
        <f t="shared" si="664"/>
        <v>0</v>
      </c>
      <c r="CF1321" s="190">
        <f t="shared" si="665"/>
        <v>0</v>
      </c>
      <c r="CG1321" s="210"/>
      <c r="CH1321" s="192">
        <f t="shared" si="666"/>
        <v>0</v>
      </c>
      <c r="CI1321" s="215">
        <f t="shared" si="667"/>
        <v>0</v>
      </c>
      <c r="CJ1321" s="216">
        <f t="shared" si="668"/>
        <v>0</v>
      </c>
      <c r="CK1321" s="217">
        <f t="shared" si="669"/>
        <v>0</v>
      </c>
      <c r="CM1321" s="192">
        <f t="shared" si="670"/>
        <v>0</v>
      </c>
      <c r="CN1321" s="215">
        <f t="shared" si="671"/>
        <v>0</v>
      </c>
      <c r="CO1321" s="216">
        <f t="shared" si="672"/>
        <v>0</v>
      </c>
      <c r="CP1321" s="217">
        <f t="shared" si="673"/>
        <v>0</v>
      </c>
      <c r="CR1321" s="192">
        <f t="shared" si="674"/>
        <v>0</v>
      </c>
      <c r="CS1321" s="215">
        <f t="shared" si="675"/>
        <v>0</v>
      </c>
      <c r="CT1321" s="216">
        <f t="shared" si="676"/>
        <v>0</v>
      </c>
      <c r="CU1321" s="217">
        <f t="shared" si="677"/>
        <v>0</v>
      </c>
      <c r="CW1321" s="197">
        <f t="shared" si="678"/>
        <v>0</v>
      </c>
      <c r="CX1321" s="19" t="str">
        <f t="shared" si="679"/>
        <v/>
      </c>
      <c r="CY1321" s="197">
        <f t="shared" si="680"/>
        <v>0</v>
      </c>
      <c r="CZ1321"/>
      <c r="DA1321" s="197">
        <f t="shared" si="681"/>
        <v>0</v>
      </c>
      <c r="DB1321" s="19" t="str">
        <f t="shared" si="682"/>
        <v/>
      </c>
      <c r="DC1321" s="197">
        <f t="shared" si="683"/>
        <v>0</v>
      </c>
      <c r="DE1321" s="197">
        <f t="shared" si="684"/>
        <v>0</v>
      </c>
      <c r="DF1321" s="19" t="str">
        <f t="shared" si="685"/>
        <v/>
      </c>
      <c r="DG1321" s="197">
        <f t="shared" si="686"/>
        <v>0</v>
      </c>
    </row>
    <row r="1322" spans="1:111" ht="15" customHeight="1" thickBot="1">
      <c r="A1322" s="41"/>
      <c r="B1322" s="30"/>
      <c r="C1322" s="63" t="s">
        <v>87</v>
      </c>
      <c r="D1322" s="354" t="str">
        <f t="shared" si="620"/>
        <v/>
      </c>
      <c r="E1322" s="355"/>
      <c r="F1322" s="355"/>
      <c r="G1322" s="355"/>
      <c r="H1322" s="355"/>
      <c r="I1322" s="355"/>
      <c r="J1322" s="355"/>
      <c r="K1322" s="355"/>
      <c r="L1322" s="355"/>
      <c r="M1322" s="355"/>
      <c r="N1322" s="355"/>
      <c r="O1322" s="356"/>
      <c r="P1322" s="261" t="str">
        <f t="shared" si="621"/>
        <v/>
      </c>
      <c r="Q1322" s="261" t="str">
        <f t="shared" si="622"/>
        <v/>
      </c>
      <c r="R1322" s="261" t="str">
        <f t="shared" si="623"/>
        <v/>
      </c>
      <c r="S1322" s="2"/>
      <c r="T1322" s="2"/>
      <c r="U1322" s="2"/>
      <c r="V1322" s="2"/>
      <c r="W1322" s="2"/>
      <c r="X1322" s="2"/>
      <c r="Y1322" s="2"/>
      <c r="Z1322" s="2"/>
      <c r="AA1322" s="2"/>
      <c r="AB1322" s="2"/>
      <c r="AC1322" s="2"/>
      <c r="AD1322" s="2"/>
      <c r="AG1322" s="197">
        <f t="shared" si="624"/>
        <v>30</v>
      </c>
      <c r="AH1322" s="210">
        <f t="shared" si="625"/>
        <v>0</v>
      </c>
      <c r="AJ1322" s="188">
        <f t="shared" si="626"/>
        <v>0</v>
      </c>
      <c r="AK1322" s="189">
        <f t="shared" si="627"/>
        <v>0</v>
      </c>
      <c r="AL1322" s="189">
        <f t="shared" si="628"/>
        <v>0</v>
      </c>
      <c r="AM1322" s="190">
        <f t="shared" si="629"/>
        <v>0</v>
      </c>
      <c r="AO1322" s="188">
        <f t="shared" si="630"/>
        <v>0</v>
      </c>
      <c r="AP1322" s="189">
        <f t="shared" si="631"/>
        <v>0</v>
      </c>
      <c r="AQ1322" s="189">
        <f t="shared" si="632"/>
        <v>0</v>
      </c>
      <c r="AR1322" s="190">
        <f t="shared" si="633"/>
        <v>0</v>
      </c>
      <c r="AT1322" s="188">
        <f t="shared" si="634"/>
        <v>0</v>
      </c>
      <c r="AU1322" s="189">
        <f t="shared" si="635"/>
        <v>0</v>
      </c>
      <c r="AV1322" s="189">
        <f t="shared" si="636"/>
        <v>0</v>
      </c>
      <c r="AW1322" s="190">
        <f t="shared" si="637"/>
        <v>0</v>
      </c>
      <c r="AY1322" s="188">
        <f t="shared" si="638"/>
        <v>0</v>
      </c>
      <c r="AZ1322" s="189">
        <f t="shared" si="639"/>
        <v>0</v>
      </c>
      <c r="BA1322" s="189">
        <f t="shared" si="640"/>
        <v>0</v>
      </c>
      <c r="BB1322" s="190">
        <f t="shared" si="641"/>
        <v>0</v>
      </c>
      <c r="BC1322" s="210"/>
      <c r="BD1322" s="188">
        <f t="shared" si="642"/>
        <v>0</v>
      </c>
      <c r="BE1322" s="189">
        <f t="shared" si="643"/>
        <v>0</v>
      </c>
      <c r="BF1322" s="189">
        <f t="shared" si="644"/>
        <v>0</v>
      </c>
      <c r="BG1322" s="190">
        <f t="shared" si="645"/>
        <v>0</v>
      </c>
      <c r="BH1322" s="210"/>
      <c r="BI1322" s="188">
        <f t="shared" si="646"/>
        <v>0</v>
      </c>
      <c r="BJ1322" s="189">
        <f t="shared" si="647"/>
        <v>0</v>
      </c>
      <c r="BK1322" s="189">
        <f t="shared" si="648"/>
        <v>0</v>
      </c>
      <c r="BL1322" s="190">
        <f t="shared" si="649"/>
        <v>0</v>
      </c>
      <c r="BM1322" s="210"/>
      <c r="BN1322" s="188">
        <f t="shared" si="650"/>
        <v>0</v>
      </c>
      <c r="BO1322" s="189">
        <f t="shared" si="651"/>
        <v>0</v>
      </c>
      <c r="BP1322" s="189">
        <f t="shared" si="652"/>
        <v>0</v>
      </c>
      <c r="BQ1322" s="190">
        <f t="shared" si="653"/>
        <v>0</v>
      </c>
      <c r="BR1322" s="210"/>
      <c r="BS1322" s="188">
        <f t="shared" si="654"/>
        <v>0</v>
      </c>
      <c r="BT1322" s="189">
        <f t="shared" si="655"/>
        <v>0</v>
      </c>
      <c r="BU1322" s="189">
        <f t="shared" si="656"/>
        <v>0</v>
      </c>
      <c r="BV1322" s="190">
        <f t="shared" si="657"/>
        <v>0</v>
      </c>
      <c r="BW1322" s="210"/>
      <c r="BX1322" s="188">
        <f t="shared" si="658"/>
        <v>0</v>
      </c>
      <c r="BY1322" s="189">
        <f t="shared" si="659"/>
        <v>0</v>
      </c>
      <c r="BZ1322" s="189">
        <f t="shared" si="660"/>
        <v>0</v>
      </c>
      <c r="CA1322" s="190">
        <f t="shared" si="661"/>
        <v>0</v>
      </c>
      <c r="CB1322" s="210"/>
      <c r="CC1322" s="188">
        <f t="shared" si="662"/>
        <v>0</v>
      </c>
      <c r="CD1322" s="189">
        <f t="shared" si="663"/>
        <v>0</v>
      </c>
      <c r="CE1322" s="189">
        <f t="shared" si="664"/>
        <v>0</v>
      </c>
      <c r="CF1322" s="190">
        <f t="shared" si="665"/>
        <v>0</v>
      </c>
      <c r="CG1322" s="210"/>
      <c r="CH1322" s="192">
        <f t="shared" si="666"/>
        <v>0</v>
      </c>
      <c r="CI1322" s="215">
        <f t="shared" si="667"/>
        <v>0</v>
      </c>
      <c r="CJ1322" s="216">
        <f t="shared" si="668"/>
        <v>0</v>
      </c>
      <c r="CK1322" s="217">
        <f t="shared" si="669"/>
        <v>0</v>
      </c>
      <c r="CM1322" s="192">
        <f t="shared" si="670"/>
        <v>0</v>
      </c>
      <c r="CN1322" s="215">
        <f t="shared" si="671"/>
        <v>0</v>
      </c>
      <c r="CO1322" s="216">
        <f t="shared" si="672"/>
        <v>0</v>
      </c>
      <c r="CP1322" s="217">
        <f t="shared" si="673"/>
        <v>0</v>
      </c>
      <c r="CR1322" s="192">
        <f t="shared" si="674"/>
        <v>0</v>
      </c>
      <c r="CS1322" s="215">
        <f t="shared" si="675"/>
        <v>0</v>
      </c>
      <c r="CT1322" s="216">
        <f t="shared" si="676"/>
        <v>0</v>
      </c>
      <c r="CU1322" s="217">
        <f t="shared" si="677"/>
        <v>0</v>
      </c>
      <c r="CW1322" s="197">
        <f t="shared" si="678"/>
        <v>0</v>
      </c>
      <c r="CX1322" s="19" t="str">
        <f t="shared" si="679"/>
        <v/>
      </c>
      <c r="CY1322" s="197">
        <f t="shared" si="680"/>
        <v>0</v>
      </c>
      <c r="CZ1322"/>
      <c r="DA1322" s="197">
        <f t="shared" si="681"/>
        <v>0</v>
      </c>
      <c r="DB1322" s="19" t="str">
        <f t="shared" si="682"/>
        <v/>
      </c>
      <c r="DC1322" s="197">
        <f t="shared" si="683"/>
        <v>0</v>
      </c>
      <c r="DE1322" s="197">
        <f t="shared" si="684"/>
        <v>0</v>
      </c>
      <c r="DF1322" s="19" t="str">
        <f t="shared" si="685"/>
        <v/>
      </c>
      <c r="DG1322" s="197">
        <f t="shared" si="686"/>
        <v>0</v>
      </c>
    </row>
    <row r="1323" spans="1:111" ht="15" customHeight="1" thickBot="1">
      <c r="A1323" s="41"/>
      <c r="B1323" s="30"/>
      <c r="C1323" s="63" t="s">
        <v>88</v>
      </c>
      <c r="D1323" s="354" t="str">
        <f t="shared" si="620"/>
        <v/>
      </c>
      <c r="E1323" s="355"/>
      <c r="F1323" s="355"/>
      <c r="G1323" s="355"/>
      <c r="H1323" s="355"/>
      <c r="I1323" s="355"/>
      <c r="J1323" s="355"/>
      <c r="K1323" s="355"/>
      <c r="L1323" s="355"/>
      <c r="M1323" s="355"/>
      <c r="N1323" s="355"/>
      <c r="O1323" s="356"/>
      <c r="P1323" s="261" t="str">
        <f t="shared" si="621"/>
        <v/>
      </c>
      <c r="Q1323" s="261" t="str">
        <f t="shared" si="622"/>
        <v/>
      </c>
      <c r="R1323" s="261" t="str">
        <f t="shared" si="623"/>
        <v/>
      </c>
      <c r="S1323" s="2"/>
      <c r="T1323" s="2"/>
      <c r="U1323" s="2"/>
      <c r="V1323" s="2"/>
      <c r="W1323" s="2"/>
      <c r="X1323" s="2"/>
      <c r="Y1323" s="2"/>
      <c r="Z1323" s="2"/>
      <c r="AA1323" s="2"/>
      <c r="AB1323" s="2"/>
      <c r="AC1323" s="2"/>
      <c r="AD1323" s="2"/>
      <c r="AG1323" s="197">
        <f t="shared" si="624"/>
        <v>30</v>
      </c>
      <c r="AH1323" s="210">
        <f t="shared" si="625"/>
        <v>0</v>
      </c>
      <c r="AJ1323" s="188">
        <f t="shared" si="626"/>
        <v>0</v>
      </c>
      <c r="AK1323" s="189">
        <f t="shared" si="627"/>
        <v>0</v>
      </c>
      <c r="AL1323" s="189">
        <f t="shared" si="628"/>
        <v>0</v>
      </c>
      <c r="AM1323" s="190">
        <f t="shared" si="629"/>
        <v>0</v>
      </c>
      <c r="AO1323" s="188">
        <f t="shared" si="630"/>
        <v>0</v>
      </c>
      <c r="AP1323" s="189">
        <f t="shared" si="631"/>
        <v>0</v>
      </c>
      <c r="AQ1323" s="189">
        <f t="shared" si="632"/>
        <v>0</v>
      </c>
      <c r="AR1323" s="190">
        <f t="shared" si="633"/>
        <v>0</v>
      </c>
      <c r="AT1323" s="188">
        <f t="shared" si="634"/>
        <v>0</v>
      </c>
      <c r="AU1323" s="189">
        <f t="shared" si="635"/>
        <v>0</v>
      </c>
      <c r="AV1323" s="189">
        <f t="shared" si="636"/>
        <v>0</v>
      </c>
      <c r="AW1323" s="190">
        <f t="shared" si="637"/>
        <v>0</v>
      </c>
      <c r="AY1323" s="188">
        <f t="shared" si="638"/>
        <v>0</v>
      </c>
      <c r="AZ1323" s="189">
        <f t="shared" si="639"/>
        <v>0</v>
      </c>
      <c r="BA1323" s="189">
        <f t="shared" si="640"/>
        <v>0</v>
      </c>
      <c r="BB1323" s="190">
        <f t="shared" si="641"/>
        <v>0</v>
      </c>
      <c r="BC1323" s="210"/>
      <c r="BD1323" s="188">
        <f t="shared" si="642"/>
        <v>0</v>
      </c>
      <c r="BE1323" s="189">
        <f t="shared" si="643"/>
        <v>0</v>
      </c>
      <c r="BF1323" s="189">
        <f t="shared" si="644"/>
        <v>0</v>
      </c>
      <c r="BG1323" s="190">
        <f t="shared" si="645"/>
        <v>0</v>
      </c>
      <c r="BH1323" s="210"/>
      <c r="BI1323" s="188">
        <f t="shared" si="646"/>
        <v>0</v>
      </c>
      <c r="BJ1323" s="189">
        <f t="shared" si="647"/>
        <v>0</v>
      </c>
      <c r="BK1323" s="189">
        <f t="shared" si="648"/>
        <v>0</v>
      </c>
      <c r="BL1323" s="190">
        <f t="shared" si="649"/>
        <v>0</v>
      </c>
      <c r="BM1323" s="210"/>
      <c r="BN1323" s="188">
        <f t="shared" si="650"/>
        <v>0</v>
      </c>
      <c r="BO1323" s="189">
        <f t="shared" si="651"/>
        <v>0</v>
      </c>
      <c r="BP1323" s="189">
        <f t="shared" si="652"/>
        <v>0</v>
      </c>
      <c r="BQ1323" s="190">
        <f t="shared" si="653"/>
        <v>0</v>
      </c>
      <c r="BR1323" s="210"/>
      <c r="BS1323" s="188">
        <f t="shared" si="654"/>
        <v>0</v>
      </c>
      <c r="BT1323" s="189">
        <f t="shared" si="655"/>
        <v>0</v>
      </c>
      <c r="BU1323" s="189">
        <f t="shared" si="656"/>
        <v>0</v>
      </c>
      <c r="BV1323" s="190">
        <f t="shared" si="657"/>
        <v>0</v>
      </c>
      <c r="BW1323" s="210"/>
      <c r="BX1323" s="188">
        <f t="shared" si="658"/>
        <v>0</v>
      </c>
      <c r="BY1323" s="189">
        <f t="shared" si="659"/>
        <v>0</v>
      </c>
      <c r="BZ1323" s="189">
        <f t="shared" si="660"/>
        <v>0</v>
      </c>
      <c r="CA1323" s="190">
        <f t="shared" si="661"/>
        <v>0</v>
      </c>
      <c r="CB1323" s="210"/>
      <c r="CC1323" s="188">
        <f t="shared" si="662"/>
        <v>0</v>
      </c>
      <c r="CD1323" s="189">
        <f t="shared" si="663"/>
        <v>0</v>
      </c>
      <c r="CE1323" s="189">
        <f t="shared" si="664"/>
        <v>0</v>
      </c>
      <c r="CF1323" s="190">
        <f t="shared" si="665"/>
        <v>0</v>
      </c>
      <c r="CG1323" s="210"/>
      <c r="CH1323" s="192">
        <f t="shared" si="666"/>
        <v>0</v>
      </c>
      <c r="CI1323" s="215">
        <f t="shared" si="667"/>
        <v>0</v>
      </c>
      <c r="CJ1323" s="216">
        <f t="shared" si="668"/>
        <v>0</v>
      </c>
      <c r="CK1323" s="217">
        <f t="shared" si="669"/>
        <v>0</v>
      </c>
      <c r="CM1323" s="192">
        <f t="shared" si="670"/>
        <v>0</v>
      </c>
      <c r="CN1323" s="215">
        <f t="shared" si="671"/>
        <v>0</v>
      </c>
      <c r="CO1323" s="216">
        <f t="shared" si="672"/>
        <v>0</v>
      </c>
      <c r="CP1323" s="217">
        <f t="shared" si="673"/>
        <v>0</v>
      </c>
      <c r="CR1323" s="192">
        <f t="shared" si="674"/>
        <v>0</v>
      </c>
      <c r="CS1323" s="215">
        <f t="shared" si="675"/>
        <v>0</v>
      </c>
      <c r="CT1323" s="216">
        <f t="shared" si="676"/>
        <v>0</v>
      </c>
      <c r="CU1323" s="217">
        <f t="shared" si="677"/>
        <v>0</v>
      </c>
      <c r="CW1323" s="197">
        <f t="shared" si="678"/>
        <v>0</v>
      </c>
      <c r="CX1323" s="19" t="str">
        <f t="shared" si="679"/>
        <v/>
      </c>
      <c r="CY1323" s="197">
        <f t="shared" si="680"/>
        <v>0</v>
      </c>
      <c r="CZ1323"/>
      <c r="DA1323" s="197">
        <f t="shared" si="681"/>
        <v>0</v>
      </c>
      <c r="DB1323" s="19" t="str">
        <f t="shared" si="682"/>
        <v/>
      </c>
      <c r="DC1323" s="197">
        <f t="shared" si="683"/>
        <v>0</v>
      </c>
      <c r="DE1323" s="197">
        <f t="shared" si="684"/>
        <v>0</v>
      </c>
      <c r="DF1323" s="19" t="str">
        <f t="shared" si="685"/>
        <v/>
      </c>
      <c r="DG1323" s="197">
        <f t="shared" si="686"/>
        <v>0</v>
      </c>
    </row>
    <row r="1324" spans="1:111" ht="15" customHeight="1" thickBot="1">
      <c r="A1324" s="41"/>
      <c r="B1324" s="30"/>
      <c r="C1324" s="63" t="s">
        <v>89</v>
      </c>
      <c r="D1324" s="354" t="str">
        <f t="shared" si="620"/>
        <v/>
      </c>
      <c r="E1324" s="355"/>
      <c r="F1324" s="355"/>
      <c r="G1324" s="355"/>
      <c r="H1324" s="355"/>
      <c r="I1324" s="355"/>
      <c r="J1324" s="355"/>
      <c r="K1324" s="355"/>
      <c r="L1324" s="355"/>
      <c r="M1324" s="355"/>
      <c r="N1324" s="355"/>
      <c r="O1324" s="356"/>
      <c r="P1324" s="261" t="str">
        <f t="shared" si="621"/>
        <v/>
      </c>
      <c r="Q1324" s="261" t="str">
        <f t="shared" si="622"/>
        <v/>
      </c>
      <c r="R1324" s="261" t="str">
        <f t="shared" si="623"/>
        <v/>
      </c>
      <c r="S1324" s="2"/>
      <c r="T1324" s="2"/>
      <c r="U1324" s="2"/>
      <c r="V1324" s="2"/>
      <c r="W1324" s="2"/>
      <c r="X1324" s="2"/>
      <c r="Y1324" s="2"/>
      <c r="Z1324" s="2"/>
      <c r="AA1324" s="2"/>
      <c r="AB1324" s="2"/>
      <c r="AC1324" s="2"/>
      <c r="AD1324" s="2"/>
      <c r="AG1324" s="197">
        <f t="shared" si="624"/>
        <v>30</v>
      </c>
      <c r="AH1324" s="210">
        <f t="shared" si="625"/>
        <v>0</v>
      </c>
      <c r="AJ1324" s="188">
        <f t="shared" si="626"/>
        <v>0</v>
      </c>
      <c r="AK1324" s="189">
        <f t="shared" si="627"/>
        <v>0</v>
      </c>
      <c r="AL1324" s="189">
        <f t="shared" si="628"/>
        <v>0</v>
      </c>
      <c r="AM1324" s="190">
        <f t="shared" si="629"/>
        <v>0</v>
      </c>
      <c r="AO1324" s="188">
        <f t="shared" si="630"/>
        <v>0</v>
      </c>
      <c r="AP1324" s="189">
        <f t="shared" si="631"/>
        <v>0</v>
      </c>
      <c r="AQ1324" s="189">
        <f t="shared" si="632"/>
        <v>0</v>
      </c>
      <c r="AR1324" s="190">
        <f t="shared" si="633"/>
        <v>0</v>
      </c>
      <c r="AT1324" s="188">
        <f t="shared" si="634"/>
        <v>0</v>
      </c>
      <c r="AU1324" s="189">
        <f t="shared" si="635"/>
        <v>0</v>
      </c>
      <c r="AV1324" s="189">
        <f t="shared" si="636"/>
        <v>0</v>
      </c>
      <c r="AW1324" s="190">
        <f t="shared" si="637"/>
        <v>0</v>
      </c>
      <c r="AY1324" s="188">
        <f t="shared" si="638"/>
        <v>0</v>
      </c>
      <c r="AZ1324" s="189">
        <f t="shared" si="639"/>
        <v>0</v>
      </c>
      <c r="BA1324" s="189">
        <f t="shared" si="640"/>
        <v>0</v>
      </c>
      <c r="BB1324" s="190">
        <f t="shared" si="641"/>
        <v>0</v>
      </c>
      <c r="BC1324" s="210"/>
      <c r="BD1324" s="188">
        <f t="shared" si="642"/>
        <v>0</v>
      </c>
      <c r="BE1324" s="189">
        <f t="shared" si="643"/>
        <v>0</v>
      </c>
      <c r="BF1324" s="189">
        <f t="shared" si="644"/>
        <v>0</v>
      </c>
      <c r="BG1324" s="190">
        <f t="shared" si="645"/>
        <v>0</v>
      </c>
      <c r="BH1324" s="210"/>
      <c r="BI1324" s="188">
        <f t="shared" si="646"/>
        <v>0</v>
      </c>
      <c r="BJ1324" s="189">
        <f t="shared" si="647"/>
        <v>0</v>
      </c>
      <c r="BK1324" s="189">
        <f t="shared" si="648"/>
        <v>0</v>
      </c>
      <c r="BL1324" s="190">
        <f t="shared" si="649"/>
        <v>0</v>
      </c>
      <c r="BM1324" s="210"/>
      <c r="BN1324" s="188">
        <f t="shared" si="650"/>
        <v>0</v>
      </c>
      <c r="BO1324" s="189">
        <f t="shared" si="651"/>
        <v>0</v>
      </c>
      <c r="BP1324" s="189">
        <f t="shared" si="652"/>
        <v>0</v>
      </c>
      <c r="BQ1324" s="190">
        <f t="shared" si="653"/>
        <v>0</v>
      </c>
      <c r="BR1324" s="210"/>
      <c r="BS1324" s="188">
        <f t="shared" si="654"/>
        <v>0</v>
      </c>
      <c r="BT1324" s="189">
        <f t="shared" si="655"/>
        <v>0</v>
      </c>
      <c r="BU1324" s="189">
        <f t="shared" si="656"/>
        <v>0</v>
      </c>
      <c r="BV1324" s="190">
        <f t="shared" si="657"/>
        <v>0</v>
      </c>
      <c r="BW1324" s="210"/>
      <c r="BX1324" s="188">
        <f t="shared" si="658"/>
        <v>0</v>
      </c>
      <c r="BY1324" s="189">
        <f t="shared" si="659"/>
        <v>0</v>
      </c>
      <c r="BZ1324" s="189">
        <f t="shared" si="660"/>
        <v>0</v>
      </c>
      <c r="CA1324" s="190">
        <f t="shared" si="661"/>
        <v>0</v>
      </c>
      <c r="CB1324" s="210"/>
      <c r="CC1324" s="188">
        <f t="shared" si="662"/>
        <v>0</v>
      </c>
      <c r="CD1324" s="189">
        <f t="shared" si="663"/>
        <v>0</v>
      </c>
      <c r="CE1324" s="189">
        <f t="shared" si="664"/>
        <v>0</v>
      </c>
      <c r="CF1324" s="190">
        <f t="shared" si="665"/>
        <v>0</v>
      </c>
      <c r="CG1324" s="210"/>
      <c r="CH1324" s="192">
        <f t="shared" si="666"/>
        <v>0</v>
      </c>
      <c r="CI1324" s="215">
        <f t="shared" si="667"/>
        <v>0</v>
      </c>
      <c r="CJ1324" s="216">
        <f t="shared" si="668"/>
        <v>0</v>
      </c>
      <c r="CK1324" s="217">
        <f t="shared" si="669"/>
        <v>0</v>
      </c>
      <c r="CM1324" s="192">
        <f t="shared" si="670"/>
        <v>0</v>
      </c>
      <c r="CN1324" s="215">
        <f t="shared" si="671"/>
        <v>0</v>
      </c>
      <c r="CO1324" s="216">
        <f t="shared" si="672"/>
        <v>0</v>
      </c>
      <c r="CP1324" s="217">
        <f t="shared" si="673"/>
        <v>0</v>
      </c>
      <c r="CR1324" s="192">
        <f t="shared" si="674"/>
        <v>0</v>
      </c>
      <c r="CS1324" s="215">
        <f t="shared" si="675"/>
        <v>0</v>
      </c>
      <c r="CT1324" s="216">
        <f t="shared" si="676"/>
        <v>0</v>
      </c>
      <c r="CU1324" s="217">
        <f t="shared" si="677"/>
        <v>0</v>
      </c>
      <c r="CW1324" s="197">
        <f t="shared" si="678"/>
        <v>0</v>
      </c>
      <c r="CX1324" s="19" t="str">
        <f t="shared" si="679"/>
        <v/>
      </c>
      <c r="CY1324" s="197">
        <f t="shared" si="680"/>
        <v>0</v>
      </c>
      <c r="CZ1324"/>
      <c r="DA1324" s="197">
        <f t="shared" si="681"/>
        <v>0</v>
      </c>
      <c r="DB1324" s="19" t="str">
        <f t="shared" si="682"/>
        <v/>
      </c>
      <c r="DC1324" s="197">
        <f t="shared" si="683"/>
        <v>0</v>
      </c>
      <c r="DE1324" s="197">
        <f t="shared" si="684"/>
        <v>0</v>
      </c>
      <c r="DF1324" s="19" t="str">
        <f t="shared" si="685"/>
        <v/>
      </c>
      <c r="DG1324" s="197">
        <f t="shared" si="686"/>
        <v>0</v>
      </c>
    </row>
    <row r="1325" spans="1:111" ht="15" customHeight="1" thickBot="1">
      <c r="A1325" s="41"/>
      <c r="B1325" s="30"/>
      <c r="C1325" s="63" t="s">
        <v>90</v>
      </c>
      <c r="D1325" s="354" t="str">
        <f t="shared" si="620"/>
        <v/>
      </c>
      <c r="E1325" s="355"/>
      <c r="F1325" s="355"/>
      <c r="G1325" s="355"/>
      <c r="H1325" s="355"/>
      <c r="I1325" s="355"/>
      <c r="J1325" s="355"/>
      <c r="K1325" s="355"/>
      <c r="L1325" s="355"/>
      <c r="M1325" s="355"/>
      <c r="N1325" s="355"/>
      <c r="O1325" s="356"/>
      <c r="P1325" s="261" t="str">
        <f t="shared" si="621"/>
        <v/>
      </c>
      <c r="Q1325" s="261" t="str">
        <f t="shared" si="622"/>
        <v/>
      </c>
      <c r="R1325" s="261" t="str">
        <f t="shared" si="623"/>
        <v/>
      </c>
      <c r="S1325" s="2"/>
      <c r="T1325" s="2"/>
      <c r="U1325" s="2"/>
      <c r="V1325" s="2"/>
      <c r="W1325" s="2"/>
      <c r="X1325" s="2"/>
      <c r="Y1325" s="2"/>
      <c r="Z1325" s="2"/>
      <c r="AA1325" s="2"/>
      <c r="AB1325" s="2"/>
      <c r="AC1325" s="2"/>
      <c r="AD1325" s="2"/>
      <c r="AG1325" s="197">
        <f t="shared" si="624"/>
        <v>30</v>
      </c>
      <c r="AH1325" s="210">
        <f t="shared" si="625"/>
        <v>0</v>
      </c>
      <c r="AJ1325" s="188">
        <f t="shared" si="626"/>
        <v>0</v>
      </c>
      <c r="AK1325" s="189">
        <f t="shared" si="627"/>
        <v>0</v>
      </c>
      <c r="AL1325" s="189">
        <f t="shared" si="628"/>
        <v>0</v>
      </c>
      <c r="AM1325" s="190">
        <f t="shared" si="629"/>
        <v>0</v>
      </c>
      <c r="AO1325" s="188">
        <f t="shared" si="630"/>
        <v>0</v>
      </c>
      <c r="AP1325" s="189">
        <f t="shared" si="631"/>
        <v>0</v>
      </c>
      <c r="AQ1325" s="189">
        <f t="shared" si="632"/>
        <v>0</v>
      </c>
      <c r="AR1325" s="190">
        <f t="shared" si="633"/>
        <v>0</v>
      </c>
      <c r="AT1325" s="188">
        <f t="shared" si="634"/>
        <v>0</v>
      </c>
      <c r="AU1325" s="189">
        <f t="shared" si="635"/>
        <v>0</v>
      </c>
      <c r="AV1325" s="189">
        <f t="shared" si="636"/>
        <v>0</v>
      </c>
      <c r="AW1325" s="190">
        <f t="shared" si="637"/>
        <v>0</v>
      </c>
      <c r="AY1325" s="188">
        <f t="shared" si="638"/>
        <v>0</v>
      </c>
      <c r="AZ1325" s="189">
        <f t="shared" si="639"/>
        <v>0</v>
      </c>
      <c r="BA1325" s="189">
        <f t="shared" si="640"/>
        <v>0</v>
      </c>
      <c r="BB1325" s="190">
        <f t="shared" si="641"/>
        <v>0</v>
      </c>
      <c r="BC1325" s="210"/>
      <c r="BD1325" s="188">
        <f t="shared" si="642"/>
        <v>0</v>
      </c>
      <c r="BE1325" s="189">
        <f t="shared" si="643"/>
        <v>0</v>
      </c>
      <c r="BF1325" s="189">
        <f t="shared" si="644"/>
        <v>0</v>
      </c>
      <c r="BG1325" s="190">
        <f t="shared" si="645"/>
        <v>0</v>
      </c>
      <c r="BH1325" s="210"/>
      <c r="BI1325" s="188">
        <f t="shared" si="646"/>
        <v>0</v>
      </c>
      <c r="BJ1325" s="189">
        <f t="shared" si="647"/>
        <v>0</v>
      </c>
      <c r="BK1325" s="189">
        <f t="shared" si="648"/>
        <v>0</v>
      </c>
      <c r="BL1325" s="190">
        <f t="shared" si="649"/>
        <v>0</v>
      </c>
      <c r="BM1325" s="210"/>
      <c r="BN1325" s="188">
        <f t="shared" si="650"/>
        <v>0</v>
      </c>
      <c r="BO1325" s="189">
        <f t="shared" si="651"/>
        <v>0</v>
      </c>
      <c r="BP1325" s="189">
        <f t="shared" si="652"/>
        <v>0</v>
      </c>
      <c r="BQ1325" s="190">
        <f t="shared" si="653"/>
        <v>0</v>
      </c>
      <c r="BR1325" s="210"/>
      <c r="BS1325" s="188">
        <f t="shared" si="654"/>
        <v>0</v>
      </c>
      <c r="BT1325" s="189">
        <f t="shared" si="655"/>
        <v>0</v>
      </c>
      <c r="BU1325" s="189">
        <f t="shared" si="656"/>
        <v>0</v>
      </c>
      <c r="BV1325" s="190">
        <f t="shared" si="657"/>
        <v>0</v>
      </c>
      <c r="BW1325" s="210"/>
      <c r="BX1325" s="188">
        <f t="shared" si="658"/>
        <v>0</v>
      </c>
      <c r="BY1325" s="189">
        <f t="shared" si="659"/>
        <v>0</v>
      </c>
      <c r="BZ1325" s="189">
        <f t="shared" si="660"/>
        <v>0</v>
      </c>
      <c r="CA1325" s="190">
        <f t="shared" si="661"/>
        <v>0</v>
      </c>
      <c r="CB1325" s="210"/>
      <c r="CC1325" s="188">
        <f t="shared" si="662"/>
        <v>0</v>
      </c>
      <c r="CD1325" s="189">
        <f t="shared" si="663"/>
        <v>0</v>
      </c>
      <c r="CE1325" s="189">
        <f t="shared" si="664"/>
        <v>0</v>
      </c>
      <c r="CF1325" s="190">
        <f t="shared" si="665"/>
        <v>0</v>
      </c>
      <c r="CG1325" s="210"/>
      <c r="CH1325" s="192">
        <f t="shared" si="666"/>
        <v>0</v>
      </c>
      <c r="CI1325" s="215">
        <f t="shared" si="667"/>
        <v>0</v>
      </c>
      <c r="CJ1325" s="216">
        <f t="shared" si="668"/>
        <v>0</v>
      </c>
      <c r="CK1325" s="217">
        <f t="shared" si="669"/>
        <v>0</v>
      </c>
      <c r="CM1325" s="192">
        <f t="shared" si="670"/>
        <v>0</v>
      </c>
      <c r="CN1325" s="215">
        <f t="shared" si="671"/>
        <v>0</v>
      </c>
      <c r="CO1325" s="216">
        <f t="shared" si="672"/>
        <v>0</v>
      </c>
      <c r="CP1325" s="217">
        <f t="shared" si="673"/>
        <v>0</v>
      </c>
      <c r="CR1325" s="192">
        <f t="shared" si="674"/>
        <v>0</v>
      </c>
      <c r="CS1325" s="215">
        <f t="shared" si="675"/>
        <v>0</v>
      </c>
      <c r="CT1325" s="216">
        <f t="shared" si="676"/>
        <v>0</v>
      </c>
      <c r="CU1325" s="217">
        <f t="shared" si="677"/>
        <v>0</v>
      </c>
      <c r="CW1325" s="197">
        <f t="shared" si="678"/>
        <v>0</v>
      </c>
      <c r="CX1325" s="19" t="str">
        <f t="shared" si="679"/>
        <v/>
      </c>
      <c r="CY1325" s="197">
        <f t="shared" si="680"/>
        <v>0</v>
      </c>
      <c r="CZ1325"/>
      <c r="DA1325" s="197">
        <f t="shared" si="681"/>
        <v>0</v>
      </c>
      <c r="DB1325" s="19" t="str">
        <f t="shared" si="682"/>
        <v/>
      </c>
      <c r="DC1325" s="197">
        <f t="shared" si="683"/>
        <v>0</v>
      </c>
      <c r="DE1325" s="197">
        <f t="shared" si="684"/>
        <v>0</v>
      </c>
      <c r="DF1325" s="19" t="str">
        <f t="shared" si="685"/>
        <v/>
      </c>
      <c r="DG1325" s="197">
        <f t="shared" si="686"/>
        <v>0</v>
      </c>
    </row>
    <row r="1326" spans="1:111" ht="15" customHeight="1" thickBot="1">
      <c r="A1326" s="41"/>
      <c r="B1326" s="30"/>
      <c r="C1326" s="63" t="s">
        <v>91</v>
      </c>
      <c r="D1326" s="354" t="str">
        <f t="shared" si="620"/>
        <v/>
      </c>
      <c r="E1326" s="355"/>
      <c r="F1326" s="355"/>
      <c r="G1326" s="355"/>
      <c r="H1326" s="355"/>
      <c r="I1326" s="355"/>
      <c r="J1326" s="355"/>
      <c r="K1326" s="355"/>
      <c r="L1326" s="355"/>
      <c r="M1326" s="355"/>
      <c r="N1326" s="355"/>
      <c r="O1326" s="356"/>
      <c r="P1326" s="261" t="str">
        <f t="shared" si="621"/>
        <v/>
      </c>
      <c r="Q1326" s="261" t="str">
        <f t="shared" si="622"/>
        <v/>
      </c>
      <c r="R1326" s="261" t="str">
        <f t="shared" si="623"/>
        <v/>
      </c>
      <c r="S1326" s="2"/>
      <c r="T1326" s="2"/>
      <c r="U1326" s="2"/>
      <c r="V1326" s="2"/>
      <c r="W1326" s="2"/>
      <c r="X1326" s="2"/>
      <c r="Y1326" s="2"/>
      <c r="Z1326" s="2"/>
      <c r="AA1326" s="2"/>
      <c r="AB1326" s="2"/>
      <c r="AC1326" s="2"/>
      <c r="AD1326" s="2"/>
      <c r="AG1326" s="197">
        <f t="shared" si="624"/>
        <v>30</v>
      </c>
      <c r="AH1326" s="210">
        <f t="shared" si="625"/>
        <v>0</v>
      </c>
      <c r="AJ1326" s="188">
        <f t="shared" si="626"/>
        <v>0</v>
      </c>
      <c r="AK1326" s="189">
        <f t="shared" si="627"/>
        <v>0</v>
      </c>
      <c r="AL1326" s="189">
        <f t="shared" si="628"/>
        <v>0</v>
      </c>
      <c r="AM1326" s="190">
        <f t="shared" si="629"/>
        <v>0</v>
      </c>
      <c r="AO1326" s="188">
        <f t="shared" si="630"/>
        <v>0</v>
      </c>
      <c r="AP1326" s="189">
        <f t="shared" si="631"/>
        <v>0</v>
      </c>
      <c r="AQ1326" s="189">
        <f t="shared" si="632"/>
        <v>0</v>
      </c>
      <c r="AR1326" s="190">
        <f t="shared" si="633"/>
        <v>0</v>
      </c>
      <c r="AT1326" s="188">
        <f t="shared" si="634"/>
        <v>0</v>
      </c>
      <c r="AU1326" s="189">
        <f t="shared" si="635"/>
        <v>0</v>
      </c>
      <c r="AV1326" s="189">
        <f t="shared" si="636"/>
        <v>0</v>
      </c>
      <c r="AW1326" s="190">
        <f t="shared" si="637"/>
        <v>0</v>
      </c>
      <c r="AY1326" s="188">
        <f t="shared" si="638"/>
        <v>0</v>
      </c>
      <c r="AZ1326" s="189">
        <f t="shared" si="639"/>
        <v>0</v>
      </c>
      <c r="BA1326" s="189">
        <f t="shared" si="640"/>
        <v>0</v>
      </c>
      <c r="BB1326" s="190">
        <f t="shared" si="641"/>
        <v>0</v>
      </c>
      <c r="BC1326" s="210"/>
      <c r="BD1326" s="188">
        <f t="shared" si="642"/>
        <v>0</v>
      </c>
      <c r="BE1326" s="189">
        <f t="shared" si="643"/>
        <v>0</v>
      </c>
      <c r="BF1326" s="189">
        <f t="shared" si="644"/>
        <v>0</v>
      </c>
      <c r="BG1326" s="190">
        <f t="shared" si="645"/>
        <v>0</v>
      </c>
      <c r="BH1326" s="210"/>
      <c r="BI1326" s="188">
        <f t="shared" si="646"/>
        <v>0</v>
      </c>
      <c r="BJ1326" s="189">
        <f t="shared" si="647"/>
        <v>0</v>
      </c>
      <c r="BK1326" s="189">
        <f t="shared" si="648"/>
        <v>0</v>
      </c>
      <c r="BL1326" s="190">
        <f t="shared" si="649"/>
        <v>0</v>
      </c>
      <c r="BM1326" s="210"/>
      <c r="BN1326" s="188">
        <f t="shared" si="650"/>
        <v>0</v>
      </c>
      <c r="BO1326" s="189">
        <f t="shared" si="651"/>
        <v>0</v>
      </c>
      <c r="BP1326" s="189">
        <f t="shared" si="652"/>
        <v>0</v>
      </c>
      <c r="BQ1326" s="190">
        <f t="shared" si="653"/>
        <v>0</v>
      </c>
      <c r="BR1326" s="210"/>
      <c r="BS1326" s="188">
        <f t="shared" si="654"/>
        <v>0</v>
      </c>
      <c r="BT1326" s="189">
        <f t="shared" si="655"/>
        <v>0</v>
      </c>
      <c r="BU1326" s="189">
        <f t="shared" si="656"/>
        <v>0</v>
      </c>
      <c r="BV1326" s="190">
        <f t="shared" si="657"/>
        <v>0</v>
      </c>
      <c r="BW1326" s="210"/>
      <c r="BX1326" s="188">
        <f t="shared" si="658"/>
        <v>0</v>
      </c>
      <c r="BY1326" s="189">
        <f t="shared" si="659"/>
        <v>0</v>
      </c>
      <c r="BZ1326" s="189">
        <f t="shared" si="660"/>
        <v>0</v>
      </c>
      <c r="CA1326" s="190">
        <f t="shared" si="661"/>
        <v>0</v>
      </c>
      <c r="CB1326" s="210"/>
      <c r="CC1326" s="188">
        <f t="shared" si="662"/>
        <v>0</v>
      </c>
      <c r="CD1326" s="189">
        <f t="shared" si="663"/>
        <v>0</v>
      </c>
      <c r="CE1326" s="189">
        <f t="shared" si="664"/>
        <v>0</v>
      </c>
      <c r="CF1326" s="190">
        <f t="shared" si="665"/>
        <v>0</v>
      </c>
      <c r="CG1326" s="210"/>
      <c r="CH1326" s="192">
        <f t="shared" si="666"/>
        <v>0</v>
      </c>
      <c r="CI1326" s="215">
        <f t="shared" si="667"/>
        <v>0</v>
      </c>
      <c r="CJ1326" s="216">
        <f t="shared" si="668"/>
        <v>0</v>
      </c>
      <c r="CK1326" s="217">
        <f t="shared" si="669"/>
        <v>0</v>
      </c>
      <c r="CM1326" s="192">
        <f t="shared" si="670"/>
        <v>0</v>
      </c>
      <c r="CN1326" s="215">
        <f t="shared" si="671"/>
        <v>0</v>
      </c>
      <c r="CO1326" s="216">
        <f t="shared" si="672"/>
        <v>0</v>
      </c>
      <c r="CP1326" s="217">
        <f t="shared" si="673"/>
        <v>0</v>
      </c>
      <c r="CR1326" s="192">
        <f t="shared" si="674"/>
        <v>0</v>
      </c>
      <c r="CS1326" s="215">
        <f t="shared" si="675"/>
        <v>0</v>
      </c>
      <c r="CT1326" s="216">
        <f t="shared" si="676"/>
        <v>0</v>
      </c>
      <c r="CU1326" s="217">
        <f t="shared" si="677"/>
        <v>0</v>
      </c>
      <c r="CW1326" s="197">
        <f t="shared" si="678"/>
        <v>0</v>
      </c>
      <c r="CX1326" s="19" t="str">
        <f t="shared" si="679"/>
        <v/>
      </c>
      <c r="CY1326" s="197">
        <f t="shared" si="680"/>
        <v>0</v>
      </c>
      <c r="CZ1326"/>
      <c r="DA1326" s="197">
        <f t="shared" si="681"/>
        <v>0</v>
      </c>
      <c r="DB1326" s="19" t="str">
        <f t="shared" si="682"/>
        <v/>
      </c>
      <c r="DC1326" s="197">
        <f t="shared" si="683"/>
        <v>0</v>
      </c>
      <c r="DE1326" s="197">
        <f t="shared" si="684"/>
        <v>0</v>
      </c>
      <c r="DF1326" s="19" t="str">
        <f t="shared" si="685"/>
        <v/>
      </c>
      <c r="DG1326" s="197">
        <f t="shared" si="686"/>
        <v>0</v>
      </c>
    </row>
    <row r="1327" spans="1:111" ht="15" customHeight="1" thickBot="1">
      <c r="A1327" s="41"/>
      <c r="B1327" s="30"/>
      <c r="C1327" s="63" t="s">
        <v>92</v>
      </c>
      <c r="D1327" s="354" t="str">
        <f t="shared" si="620"/>
        <v/>
      </c>
      <c r="E1327" s="355"/>
      <c r="F1327" s="355"/>
      <c r="G1327" s="355"/>
      <c r="H1327" s="355"/>
      <c r="I1327" s="355"/>
      <c r="J1327" s="355"/>
      <c r="K1327" s="355"/>
      <c r="L1327" s="355"/>
      <c r="M1327" s="355"/>
      <c r="N1327" s="355"/>
      <c r="O1327" s="356"/>
      <c r="P1327" s="261" t="str">
        <f t="shared" si="621"/>
        <v/>
      </c>
      <c r="Q1327" s="261" t="str">
        <f t="shared" si="622"/>
        <v/>
      </c>
      <c r="R1327" s="261" t="str">
        <f t="shared" si="623"/>
        <v/>
      </c>
      <c r="S1327" s="2"/>
      <c r="T1327" s="2"/>
      <c r="U1327" s="2"/>
      <c r="V1327" s="2"/>
      <c r="W1327" s="2"/>
      <c r="X1327" s="2"/>
      <c r="Y1327" s="2"/>
      <c r="Z1327" s="2"/>
      <c r="AA1327" s="2"/>
      <c r="AB1327" s="2"/>
      <c r="AC1327" s="2"/>
      <c r="AD1327" s="2"/>
      <c r="AG1327" s="197">
        <f t="shared" si="624"/>
        <v>30</v>
      </c>
      <c r="AH1327" s="210">
        <f t="shared" si="625"/>
        <v>0</v>
      </c>
      <c r="AJ1327" s="188">
        <f t="shared" si="626"/>
        <v>0</v>
      </c>
      <c r="AK1327" s="189">
        <f t="shared" si="627"/>
        <v>0</v>
      </c>
      <c r="AL1327" s="189">
        <f t="shared" si="628"/>
        <v>0</v>
      </c>
      <c r="AM1327" s="190">
        <f t="shared" si="629"/>
        <v>0</v>
      </c>
      <c r="AO1327" s="188">
        <f t="shared" si="630"/>
        <v>0</v>
      </c>
      <c r="AP1327" s="189">
        <f t="shared" si="631"/>
        <v>0</v>
      </c>
      <c r="AQ1327" s="189">
        <f t="shared" si="632"/>
        <v>0</v>
      </c>
      <c r="AR1327" s="190">
        <f t="shared" si="633"/>
        <v>0</v>
      </c>
      <c r="AT1327" s="188">
        <f t="shared" si="634"/>
        <v>0</v>
      </c>
      <c r="AU1327" s="189">
        <f t="shared" si="635"/>
        <v>0</v>
      </c>
      <c r="AV1327" s="189">
        <f t="shared" si="636"/>
        <v>0</v>
      </c>
      <c r="AW1327" s="190">
        <f t="shared" si="637"/>
        <v>0</v>
      </c>
      <c r="AY1327" s="188">
        <f t="shared" si="638"/>
        <v>0</v>
      </c>
      <c r="AZ1327" s="189">
        <f t="shared" si="639"/>
        <v>0</v>
      </c>
      <c r="BA1327" s="189">
        <f t="shared" si="640"/>
        <v>0</v>
      </c>
      <c r="BB1327" s="190">
        <f t="shared" si="641"/>
        <v>0</v>
      </c>
      <c r="BC1327" s="210"/>
      <c r="BD1327" s="188">
        <f t="shared" si="642"/>
        <v>0</v>
      </c>
      <c r="BE1327" s="189">
        <f t="shared" si="643"/>
        <v>0</v>
      </c>
      <c r="BF1327" s="189">
        <f t="shared" si="644"/>
        <v>0</v>
      </c>
      <c r="BG1327" s="190">
        <f t="shared" si="645"/>
        <v>0</v>
      </c>
      <c r="BH1327" s="210"/>
      <c r="BI1327" s="188">
        <f t="shared" si="646"/>
        <v>0</v>
      </c>
      <c r="BJ1327" s="189">
        <f t="shared" si="647"/>
        <v>0</v>
      </c>
      <c r="BK1327" s="189">
        <f t="shared" si="648"/>
        <v>0</v>
      </c>
      <c r="BL1327" s="190">
        <f t="shared" si="649"/>
        <v>0</v>
      </c>
      <c r="BM1327" s="210"/>
      <c r="BN1327" s="188">
        <f t="shared" si="650"/>
        <v>0</v>
      </c>
      <c r="BO1327" s="189">
        <f t="shared" si="651"/>
        <v>0</v>
      </c>
      <c r="BP1327" s="189">
        <f t="shared" si="652"/>
        <v>0</v>
      </c>
      <c r="BQ1327" s="190">
        <f t="shared" si="653"/>
        <v>0</v>
      </c>
      <c r="BR1327" s="210"/>
      <c r="BS1327" s="188">
        <f t="shared" si="654"/>
        <v>0</v>
      </c>
      <c r="BT1327" s="189">
        <f t="shared" si="655"/>
        <v>0</v>
      </c>
      <c r="BU1327" s="189">
        <f t="shared" si="656"/>
        <v>0</v>
      </c>
      <c r="BV1327" s="190">
        <f t="shared" si="657"/>
        <v>0</v>
      </c>
      <c r="BW1327" s="210"/>
      <c r="BX1327" s="188">
        <f t="shared" si="658"/>
        <v>0</v>
      </c>
      <c r="BY1327" s="189">
        <f t="shared" si="659"/>
        <v>0</v>
      </c>
      <c r="BZ1327" s="189">
        <f t="shared" si="660"/>
        <v>0</v>
      </c>
      <c r="CA1327" s="190">
        <f t="shared" si="661"/>
        <v>0</v>
      </c>
      <c r="CB1327" s="210"/>
      <c r="CC1327" s="188">
        <f t="shared" si="662"/>
        <v>0</v>
      </c>
      <c r="CD1327" s="189">
        <f t="shared" si="663"/>
        <v>0</v>
      </c>
      <c r="CE1327" s="189">
        <f t="shared" si="664"/>
        <v>0</v>
      </c>
      <c r="CF1327" s="190">
        <f t="shared" si="665"/>
        <v>0</v>
      </c>
      <c r="CG1327" s="210"/>
      <c r="CH1327" s="192">
        <f t="shared" si="666"/>
        <v>0</v>
      </c>
      <c r="CI1327" s="215">
        <f t="shared" si="667"/>
        <v>0</v>
      </c>
      <c r="CJ1327" s="216">
        <f t="shared" si="668"/>
        <v>0</v>
      </c>
      <c r="CK1327" s="217">
        <f t="shared" si="669"/>
        <v>0</v>
      </c>
      <c r="CM1327" s="192">
        <f t="shared" si="670"/>
        <v>0</v>
      </c>
      <c r="CN1327" s="215">
        <f t="shared" si="671"/>
        <v>0</v>
      </c>
      <c r="CO1327" s="216">
        <f t="shared" si="672"/>
        <v>0</v>
      </c>
      <c r="CP1327" s="217">
        <f t="shared" si="673"/>
        <v>0</v>
      </c>
      <c r="CR1327" s="192">
        <f t="shared" si="674"/>
        <v>0</v>
      </c>
      <c r="CS1327" s="215">
        <f t="shared" si="675"/>
        <v>0</v>
      </c>
      <c r="CT1327" s="216">
        <f t="shared" si="676"/>
        <v>0</v>
      </c>
      <c r="CU1327" s="217">
        <f t="shared" si="677"/>
        <v>0</v>
      </c>
      <c r="CW1327" s="197">
        <f t="shared" si="678"/>
        <v>0</v>
      </c>
      <c r="CX1327" s="19" t="str">
        <f t="shared" si="679"/>
        <v/>
      </c>
      <c r="CY1327" s="197">
        <f t="shared" si="680"/>
        <v>0</v>
      </c>
      <c r="CZ1327"/>
      <c r="DA1327" s="197">
        <f t="shared" si="681"/>
        <v>0</v>
      </c>
      <c r="DB1327" s="19" t="str">
        <f t="shared" si="682"/>
        <v/>
      </c>
      <c r="DC1327" s="197">
        <f t="shared" si="683"/>
        <v>0</v>
      </c>
      <c r="DE1327" s="197">
        <f t="shared" si="684"/>
        <v>0</v>
      </c>
      <c r="DF1327" s="19" t="str">
        <f t="shared" si="685"/>
        <v/>
      </c>
      <c r="DG1327" s="197">
        <f t="shared" si="686"/>
        <v>0</v>
      </c>
    </row>
    <row r="1328" spans="1:111" ht="15" customHeight="1" thickBot="1">
      <c r="A1328" s="41"/>
      <c r="B1328" s="30"/>
      <c r="C1328" s="63" t="s">
        <v>105</v>
      </c>
      <c r="D1328" s="354" t="str">
        <f t="shared" si="620"/>
        <v/>
      </c>
      <c r="E1328" s="355"/>
      <c r="F1328" s="355"/>
      <c r="G1328" s="355"/>
      <c r="H1328" s="355"/>
      <c r="I1328" s="355"/>
      <c r="J1328" s="355"/>
      <c r="K1328" s="355"/>
      <c r="L1328" s="355"/>
      <c r="M1328" s="355"/>
      <c r="N1328" s="355"/>
      <c r="O1328" s="356"/>
      <c r="P1328" s="261" t="str">
        <f t="shared" si="621"/>
        <v/>
      </c>
      <c r="Q1328" s="261" t="str">
        <f t="shared" si="622"/>
        <v/>
      </c>
      <c r="R1328" s="261" t="str">
        <f t="shared" si="623"/>
        <v/>
      </c>
      <c r="S1328" s="2"/>
      <c r="T1328" s="2"/>
      <c r="U1328" s="2"/>
      <c r="V1328" s="2"/>
      <c r="W1328" s="2"/>
      <c r="X1328" s="2"/>
      <c r="Y1328" s="2"/>
      <c r="Z1328" s="2"/>
      <c r="AA1328" s="2"/>
      <c r="AB1328" s="2"/>
      <c r="AC1328" s="2"/>
      <c r="AD1328" s="2"/>
      <c r="AG1328" s="197">
        <f t="shared" si="624"/>
        <v>30</v>
      </c>
      <c r="AH1328" s="210">
        <f t="shared" si="625"/>
        <v>0</v>
      </c>
      <c r="AJ1328" s="188">
        <f t="shared" si="626"/>
        <v>0</v>
      </c>
      <c r="AK1328" s="189">
        <f t="shared" si="627"/>
        <v>0</v>
      </c>
      <c r="AL1328" s="189">
        <f t="shared" si="628"/>
        <v>0</v>
      </c>
      <c r="AM1328" s="190">
        <f t="shared" si="629"/>
        <v>0</v>
      </c>
      <c r="AO1328" s="188">
        <f t="shared" si="630"/>
        <v>0</v>
      </c>
      <c r="AP1328" s="189">
        <f t="shared" si="631"/>
        <v>0</v>
      </c>
      <c r="AQ1328" s="189">
        <f t="shared" si="632"/>
        <v>0</v>
      </c>
      <c r="AR1328" s="190">
        <f t="shared" si="633"/>
        <v>0</v>
      </c>
      <c r="AT1328" s="188">
        <f t="shared" si="634"/>
        <v>0</v>
      </c>
      <c r="AU1328" s="189">
        <f t="shared" si="635"/>
        <v>0</v>
      </c>
      <c r="AV1328" s="189">
        <f t="shared" si="636"/>
        <v>0</v>
      </c>
      <c r="AW1328" s="190">
        <f t="shared" si="637"/>
        <v>0</v>
      </c>
      <c r="AY1328" s="188">
        <f t="shared" si="638"/>
        <v>0</v>
      </c>
      <c r="AZ1328" s="189">
        <f t="shared" si="639"/>
        <v>0</v>
      </c>
      <c r="BA1328" s="189">
        <f t="shared" si="640"/>
        <v>0</v>
      </c>
      <c r="BB1328" s="190">
        <f t="shared" si="641"/>
        <v>0</v>
      </c>
      <c r="BC1328" s="210"/>
      <c r="BD1328" s="188">
        <f t="shared" si="642"/>
        <v>0</v>
      </c>
      <c r="BE1328" s="189">
        <f t="shared" si="643"/>
        <v>0</v>
      </c>
      <c r="BF1328" s="189">
        <f t="shared" si="644"/>
        <v>0</v>
      </c>
      <c r="BG1328" s="190">
        <f t="shared" si="645"/>
        <v>0</v>
      </c>
      <c r="BH1328" s="210"/>
      <c r="BI1328" s="188">
        <f t="shared" si="646"/>
        <v>0</v>
      </c>
      <c r="BJ1328" s="189">
        <f t="shared" si="647"/>
        <v>0</v>
      </c>
      <c r="BK1328" s="189">
        <f t="shared" si="648"/>
        <v>0</v>
      </c>
      <c r="BL1328" s="190">
        <f t="shared" si="649"/>
        <v>0</v>
      </c>
      <c r="BM1328" s="210"/>
      <c r="BN1328" s="188">
        <f t="shared" si="650"/>
        <v>0</v>
      </c>
      <c r="BO1328" s="189">
        <f t="shared" si="651"/>
        <v>0</v>
      </c>
      <c r="BP1328" s="189">
        <f t="shared" si="652"/>
        <v>0</v>
      </c>
      <c r="BQ1328" s="190">
        <f t="shared" si="653"/>
        <v>0</v>
      </c>
      <c r="BR1328" s="210"/>
      <c r="BS1328" s="188">
        <f t="shared" si="654"/>
        <v>0</v>
      </c>
      <c r="BT1328" s="189">
        <f t="shared" si="655"/>
        <v>0</v>
      </c>
      <c r="BU1328" s="189">
        <f t="shared" si="656"/>
        <v>0</v>
      </c>
      <c r="BV1328" s="190">
        <f t="shared" si="657"/>
        <v>0</v>
      </c>
      <c r="BW1328" s="210"/>
      <c r="BX1328" s="188">
        <f t="shared" si="658"/>
        <v>0</v>
      </c>
      <c r="BY1328" s="189">
        <f t="shared" si="659"/>
        <v>0</v>
      </c>
      <c r="BZ1328" s="189">
        <f t="shared" si="660"/>
        <v>0</v>
      </c>
      <c r="CA1328" s="190">
        <f t="shared" si="661"/>
        <v>0</v>
      </c>
      <c r="CB1328" s="210"/>
      <c r="CC1328" s="188">
        <f t="shared" si="662"/>
        <v>0</v>
      </c>
      <c r="CD1328" s="189">
        <f t="shared" si="663"/>
        <v>0</v>
      </c>
      <c r="CE1328" s="189">
        <f t="shared" si="664"/>
        <v>0</v>
      </c>
      <c r="CF1328" s="190">
        <f t="shared" si="665"/>
        <v>0</v>
      </c>
      <c r="CG1328" s="210"/>
      <c r="CH1328" s="192">
        <f t="shared" si="666"/>
        <v>0</v>
      </c>
      <c r="CI1328" s="215">
        <f t="shared" si="667"/>
        <v>0</v>
      </c>
      <c r="CJ1328" s="216">
        <f t="shared" si="668"/>
        <v>0</v>
      </c>
      <c r="CK1328" s="217">
        <f t="shared" si="669"/>
        <v>0</v>
      </c>
      <c r="CM1328" s="192">
        <f t="shared" si="670"/>
        <v>0</v>
      </c>
      <c r="CN1328" s="215">
        <f t="shared" si="671"/>
        <v>0</v>
      </c>
      <c r="CO1328" s="216">
        <f t="shared" si="672"/>
        <v>0</v>
      </c>
      <c r="CP1328" s="217">
        <f t="shared" si="673"/>
        <v>0</v>
      </c>
      <c r="CR1328" s="192">
        <f t="shared" si="674"/>
        <v>0</v>
      </c>
      <c r="CS1328" s="215">
        <f t="shared" si="675"/>
        <v>0</v>
      </c>
      <c r="CT1328" s="216">
        <f t="shared" si="676"/>
        <v>0</v>
      </c>
      <c r="CU1328" s="217">
        <f t="shared" si="677"/>
        <v>0</v>
      </c>
      <c r="CW1328" s="197">
        <f t="shared" si="678"/>
        <v>0</v>
      </c>
      <c r="CX1328" s="19" t="str">
        <f t="shared" si="679"/>
        <v/>
      </c>
      <c r="CY1328" s="197">
        <f t="shared" si="680"/>
        <v>0</v>
      </c>
      <c r="CZ1328"/>
      <c r="DA1328" s="197">
        <f t="shared" si="681"/>
        <v>0</v>
      </c>
      <c r="DB1328" s="19" t="str">
        <f t="shared" si="682"/>
        <v/>
      </c>
      <c r="DC1328" s="197">
        <f t="shared" si="683"/>
        <v>0</v>
      </c>
      <c r="DE1328" s="197">
        <f t="shared" si="684"/>
        <v>0</v>
      </c>
      <c r="DF1328" s="19" t="str">
        <f t="shared" si="685"/>
        <v/>
      </c>
      <c r="DG1328" s="197">
        <f t="shared" si="686"/>
        <v>0</v>
      </c>
    </row>
    <row r="1329" spans="1:111" ht="15" customHeight="1" thickBot="1">
      <c r="A1329" s="41"/>
      <c r="B1329" s="30"/>
      <c r="C1329" s="63" t="s">
        <v>106</v>
      </c>
      <c r="D1329" s="354" t="str">
        <f t="shared" si="620"/>
        <v/>
      </c>
      <c r="E1329" s="355"/>
      <c r="F1329" s="355"/>
      <c r="G1329" s="355"/>
      <c r="H1329" s="355"/>
      <c r="I1329" s="355"/>
      <c r="J1329" s="355"/>
      <c r="K1329" s="355"/>
      <c r="L1329" s="355"/>
      <c r="M1329" s="355"/>
      <c r="N1329" s="355"/>
      <c r="O1329" s="356"/>
      <c r="P1329" s="261" t="str">
        <f t="shared" si="621"/>
        <v/>
      </c>
      <c r="Q1329" s="261" t="str">
        <f t="shared" si="622"/>
        <v/>
      </c>
      <c r="R1329" s="261" t="str">
        <f t="shared" si="623"/>
        <v/>
      </c>
      <c r="S1329" s="2"/>
      <c r="T1329" s="2"/>
      <c r="U1329" s="2"/>
      <c r="V1329" s="2"/>
      <c r="W1329" s="2"/>
      <c r="X1329" s="2"/>
      <c r="Y1329" s="2"/>
      <c r="Z1329" s="2"/>
      <c r="AA1329" s="2"/>
      <c r="AB1329" s="2"/>
      <c r="AC1329" s="2"/>
      <c r="AD1329" s="2"/>
      <c r="AG1329" s="197">
        <f t="shared" si="624"/>
        <v>30</v>
      </c>
      <c r="AH1329" s="210">
        <f t="shared" si="625"/>
        <v>0</v>
      </c>
      <c r="AJ1329" s="188">
        <f t="shared" si="626"/>
        <v>0</v>
      </c>
      <c r="AK1329" s="189">
        <f t="shared" si="627"/>
        <v>0</v>
      </c>
      <c r="AL1329" s="189">
        <f t="shared" si="628"/>
        <v>0</v>
      </c>
      <c r="AM1329" s="190">
        <f t="shared" si="629"/>
        <v>0</v>
      </c>
      <c r="AO1329" s="188">
        <f t="shared" si="630"/>
        <v>0</v>
      </c>
      <c r="AP1329" s="189">
        <f t="shared" si="631"/>
        <v>0</v>
      </c>
      <c r="AQ1329" s="189">
        <f t="shared" si="632"/>
        <v>0</v>
      </c>
      <c r="AR1329" s="190">
        <f t="shared" si="633"/>
        <v>0</v>
      </c>
      <c r="AT1329" s="188">
        <f t="shared" si="634"/>
        <v>0</v>
      </c>
      <c r="AU1329" s="189">
        <f t="shared" si="635"/>
        <v>0</v>
      </c>
      <c r="AV1329" s="189">
        <f t="shared" si="636"/>
        <v>0</v>
      </c>
      <c r="AW1329" s="190">
        <f t="shared" si="637"/>
        <v>0</v>
      </c>
      <c r="AY1329" s="188">
        <f t="shared" si="638"/>
        <v>0</v>
      </c>
      <c r="AZ1329" s="189">
        <f t="shared" si="639"/>
        <v>0</v>
      </c>
      <c r="BA1329" s="189">
        <f t="shared" si="640"/>
        <v>0</v>
      </c>
      <c r="BB1329" s="190">
        <f t="shared" si="641"/>
        <v>0</v>
      </c>
      <c r="BC1329" s="210"/>
      <c r="BD1329" s="188">
        <f t="shared" si="642"/>
        <v>0</v>
      </c>
      <c r="BE1329" s="189">
        <f t="shared" si="643"/>
        <v>0</v>
      </c>
      <c r="BF1329" s="189">
        <f t="shared" si="644"/>
        <v>0</v>
      </c>
      <c r="BG1329" s="190">
        <f t="shared" si="645"/>
        <v>0</v>
      </c>
      <c r="BH1329" s="210"/>
      <c r="BI1329" s="188">
        <f t="shared" si="646"/>
        <v>0</v>
      </c>
      <c r="BJ1329" s="189">
        <f t="shared" si="647"/>
        <v>0</v>
      </c>
      <c r="BK1329" s="189">
        <f t="shared" si="648"/>
        <v>0</v>
      </c>
      <c r="BL1329" s="190">
        <f t="shared" si="649"/>
        <v>0</v>
      </c>
      <c r="BM1329" s="210"/>
      <c r="BN1329" s="188">
        <f t="shared" si="650"/>
        <v>0</v>
      </c>
      <c r="BO1329" s="189">
        <f t="shared" si="651"/>
        <v>0</v>
      </c>
      <c r="BP1329" s="189">
        <f t="shared" si="652"/>
        <v>0</v>
      </c>
      <c r="BQ1329" s="190">
        <f t="shared" si="653"/>
        <v>0</v>
      </c>
      <c r="BR1329" s="210"/>
      <c r="BS1329" s="188">
        <f t="shared" si="654"/>
        <v>0</v>
      </c>
      <c r="BT1329" s="189">
        <f t="shared" si="655"/>
        <v>0</v>
      </c>
      <c r="BU1329" s="189">
        <f t="shared" si="656"/>
        <v>0</v>
      </c>
      <c r="BV1329" s="190">
        <f t="shared" si="657"/>
        <v>0</v>
      </c>
      <c r="BW1329" s="210"/>
      <c r="BX1329" s="188">
        <f t="shared" si="658"/>
        <v>0</v>
      </c>
      <c r="BY1329" s="189">
        <f t="shared" si="659"/>
        <v>0</v>
      </c>
      <c r="BZ1329" s="189">
        <f t="shared" si="660"/>
        <v>0</v>
      </c>
      <c r="CA1329" s="190">
        <f t="shared" si="661"/>
        <v>0</v>
      </c>
      <c r="CB1329" s="210"/>
      <c r="CC1329" s="188">
        <f t="shared" si="662"/>
        <v>0</v>
      </c>
      <c r="CD1329" s="189">
        <f t="shared" si="663"/>
        <v>0</v>
      </c>
      <c r="CE1329" s="189">
        <f t="shared" si="664"/>
        <v>0</v>
      </c>
      <c r="CF1329" s="190">
        <f t="shared" si="665"/>
        <v>0</v>
      </c>
      <c r="CG1329" s="210"/>
      <c r="CH1329" s="192">
        <f t="shared" si="666"/>
        <v>0</v>
      </c>
      <c r="CI1329" s="215">
        <f t="shared" si="667"/>
        <v>0</v>
      </c>
      <c r="CJ1329" s="216">
        <f t="shared" si="668"/>
        <v>0</v>
      </c>
      <c r="CK1329" s="217">
        <f t="shared" si="669"/>
        <v>0</v>
      </c>
      <c r="CM1329" s="192">
        <f t="shared" si="670"/>
        <v>0</v>
      </c>
      <c r="CN1329" s="215">
        <f t="shared" si="671"/>
        <v>0</v>
      </c>
      <c r="CO1329" s="216">
        <f t="shared" si="672"/>
        <v>0</v>
      </c>
      <c r="CP1329" s="217">
        <f t="shared" si="673"/>
        <v>0</v>
      </c>
      <c r="CR1329" s="192">
        <f t="shared" si="674"/>
        <v>0</v>
      </c>
      <c r="CS1329" s="215">
        <f t="shared" si="675"/>
        <v>0</v>
      </c>
      <c r="CT1329" s="216">
        <f t="shared" si="676"/>
        <v>0</v>
      </c>
      <c r="CU1329" s="217">
        <f t="shared" si="677"/>
        <v>0</v>
      </c>
      <c r="CW1329" s="197">
        <f t="shared" si="678"/>
        <v>0</v>
      </c>
      <c r="CX1329" s="19" t="str">
        <f t="shared" si="679"/>
        <v/>
      </c>
      <c r="CY1329" s="197">
        <f t="shared" si="680"/>
        <v>0</v>
      </c>
      <c r="CZ1329"/>
      <c r="DA1329" s="197">
        <f t="shared" si="681"/>
        <v>0</v>
      </c>
      <c r="DB1329" s="19" t="str">
        <f t="shared" si="682"/>
        <v/>
      </c>
      <c r="DC1329" s="197">
        <f t="shared" si="683"/>
        <v>0</v>
      </c>
      <c r="DE1329" s="197">
        <f t="shared" si="684"/>
        <v>0</v>
      </c>
      <c r="DF1329" s="19" t="str">
        <f t="shared" si="685"/>
        <v/>
      </c>
      <c r="DG1329" s="197">
        <f t="shared" si="686"/>
        <v>0</v>
      </c>
    </row>
    <row r="1330" spans="1:111" ht="15" customHeight="1" thickBot="1">
      <c r="A1330" s="41"/>
      <c r="B1330" s="30"/>
      <c r="C1330" s="63" t="s">
        <v>107</v>
      </c>
      <c r="D1330" s="354" t="str">
        <f t="shared" si="620"/>
        <v/>
      </c>
      <c r="E1330" s="355"/>
      <c r="F1330" s="355"/>
      <c r="G1330" s="355"/>
      <c r="H1330" s="355"/>
      <c r="I1330" s="355"/>
      <c r="J1330" s="355"/>
      <c r="K1330" s="355"/>
      <c r="L1330" s="355"/>
      <c r="M1330" s="355"/>
      <c r="N1330" s="355"/>
      <c r="O1330" s="356"/>
      <c r="P1330" s="261" t="str">
        <f t="shared" si="621"/>
        <v/>
      </c>
      <c r="Q1330" s="261" t="str">
        <f t="shared" si="622"/>
        <v/>
      </c>
      <c r="R1330" s="261" t="str">
        <f t="shared" si="623"/>
        <v/>
      </c>
      <c r="S1330" s="2"/>
      <c r="T1330" s="2"/>
      <c r="U1330" s="2"/>
      <c r="V1330" s="2"/>
      <c r="W1330" s="2"/>
      <c r="X1330" s="2"/>
      <c r="Y1330" s="2"/>
      <c r="Z1330" s="2"/>
      <c r="AA1330" s="2"/>
      <c r="AB1330" s="2"/>
      <c r="AC1330" s="2"/>
      <c r="AD1330" s="2"/>
      <c r="AG1330" s="197">
        <f t="shared" si="624"/>
        <v>30</v>
      </c>
      <c r="AH1330" s="210">
        <f t="shared" si="625"/>
        <v>0</v>
      </c>
      <c r="AJ1330" s="188">
        <f t="shared" si="626"/>
        <v>0</v>
      </c>
      <c r="AK1330" s="189">
        <f t="shared" si="627"/>
        <v>0</v>
      </c>
      <c r="AL1330" s="189">
        <f t="shared" si="628"/>
        <v>0</v>
      </c>
      <c r="AM1330" s="190">
        <f t="shared" si="629"/>
        <v>0</v>
      </c>
      <c r="AO1330" s="188">
        <f t="shared" si="630"/>
        <v>0</v>
      </c>
      <c r="AP1330" s="189">
        <f t="shared" si="631"/>
        <v>0</v>
      </c>
      <c r="AQ1330" s="189">
        <f t="shared" si="632"/>
        <v>0</v>
      </c>
      <c r="AR1330" s="190">
        <f t="shared" si="633"/>
        <v>0</v>
      </c>
      <c r="AT1330" s="188">
        <f t="shared" si="634"/>
        <v>0</v>
      </c>
      <c r="AU1330" s="189">
        <f t="shared" si="635"/>
        <v>0</v>
      </c>
      <c r="AV1330" s="189">
        <f t="shared" si="636"/>
        <v>0</v>
      </c>
      <c r="AW1330" s="190">
        <f t="shared" si="637"/>
        <v>0</v>
      </c>
      <c r="AY1330" s="188">
        <f t="shared" si="638"/>
        <v>0</v>
      </c>
      <c r="AZ1330" s="189">
        <f t="shared" si="639"/>
        <v>0</v>
      </c>
      <c r="BA1330" s="189">
        <f t="shared" si="640"/>
        <v>0</v>
      </c>
      <c r="BB1330" s="190">
        <f t="shared" si="641"/>
        <v>0</v>
      </c>
      <c r="BC1330" s="210"/>
      <c r="BD1330" s="188">
        <f t="shared" si="642"/>
        <v>0</v>
      </c>
      <c r="BE1330" s="189">
        <f t="shared" si="643"/>
        <v>0</v>
      </c>
      <c r="BF1330" s="189">
        <f t="shared" si="644"/>
        <v>0</v>
      </c>
      <c r="BG1330" s="190">
        <f t="shared" si="645"/>
        <v>0</v>
      </c>
      <c r="BH1330" s="210"/>
      <c r="BI1330" s="188">
        <f t="shared" si="646"/>
        <v>0</v>
      </c>
      <c r="BJ1330" s="189">
        <f t="shared" si="647"/>
        <v>0</v>
      </c>
      <c r="BK1330" s="189">
        <f t="shared" si="648"/>
        <v>0</v>
      </c>
      <c r="BL1330" s="190">
        <f t="shared" si="649"/>
        <v>0</v>
      </c>
      <c r="BM1330" s="210"/>
      <c r="BN1330" s="188">
        <f t="shared" si="650"/>
        <v>0</v>
      </c>
      <c r="BO1330" s="189">
        <f t="shared" si="651"/>
        <v>0</v>
      </c>
      <c r="BP1330" s="189">
        <f t="shared" si="652"/>
        <v>0</v>
      </c>
      <c r="BQ1330" s="190">
        <f t="shared" si="653"/>
        <v>0</v>
      </c>
      <c r="BR1330" s="210"/>
      <c r="BS1330" s="188">
        <f t="shared" si="654"/>
        <v>0</v>
      </c>
      <c r="BT1330" s="189">
        <f t="shared" si="655"/>
        <v>0</v>
      </c>
      <c r="BU1330" s="189">
        <f t="shared" si="656"/>
        <v>0</v>
      </c>
      <c r="BV1330" s="190">
        <f t="shared" si="657"/>
        <v>0</v>
      </c>
      <c r="BW1330" s="210"/>
      <c r="BX1330" s="188">
        <f t="shared" si="658"/>
        <v>0</v>
      </c>
      <c r="BY1330" s="189">
        <f t="shared" si="659"/>
        <v>0</v>
      </c>
      <c r="BZ1330" s="189">
        <f t="shared" si="660"/>
        <v>0</v>
      </c>
      <c r="CA1330" s="190">
        <f t="shared" si="661"/>
        <v>0</v>
      </c>
      <c r="CB1330" s="210"/>
      <c r="CC1330" s="188">
        <f t="shared" si="662"/>
        <v>0</v>
      </c>
      <c r="CD1330" s="189">
        <f t="shared" si="663"/>
        <v>0</v>
      </c>
      <c r="CE1330" s="189">
        <f t="shared" si="664"/>
        <v>0</v>
      </c>
      <c r="CF1330" s="190">
        <f t="shared" si="665"/>
        <v>0</v>
      </c>
      <c r="CG1330" s="210"/>
      <c r="CH1330" s="192">
        <f t="shared" si="666"/>
        <v>0</v>
      </c>
      <c r="CI1330" s="215">
        <f t="shared" si="667"/>
        <v>0</v>
      </c>
      <c r="CJ1330" s="216">
        <f t="shared" si="668"/>
        <v>0</v>
      </c>
      <c r="CK1330" s="217">
        <f t="shared" si="669"/>
        <v>0</v>
      </c>
      <c r="CM1330" s="192">
        <f t="shared" si="670"/>
        <v>0</v>
      </c>
      <c r="CN1330" s="215">
        <f t="shared" si="671"/>
        <v>0</v>
      </c>
      <c r="CO1330" s="216">
        <f t="shared" si="672"/>
        <v>0</v>
      </c>
      <c r="CP1330" s="217">
        <f t="shared" si="673"/>
        <v>0</v>
      </c>
      <c r="CR1330" s="192">
        <f t="shared" si="674"/>
        <v>0</v>
      </c>
      <c r="CS1330" s="215">
        <f t="shared" si="675"/>
        <v>0</v>
      </c>
      <c r="CT1330" s="216">
        <f t="shared" si="676"/>
        <v>0</v>
      </c>
      <c r="CU1330" s="217">
        <f t="shared" si="677"/>
        <v>0</v>
      </c>
      <c r="CW1330" s="197">
        <f t="shared" si="678"/>
        <v>0</v>
      </c>
      <c r="CX1330" s="19" t="str">
        <f t="shared" si="679"/>
        <v/>
      </c>
      <c r="CY1330" s="197">
        <f t="shared" si="680"/>
        <v>0</v>
      </c>
      <c r="CZ1330"/>
      <c r="DA1330" s="197">
        <f t="shared" si="681"/>
        <v>0</v>
      </c>
      <c r="DB1330" s="19" t="str">
        <f t="shared" si="682"/>
        <v/>
      </c>
      <c r="DC1330" s="197">
        <f t="shared" si="683"/>
        <v>0</v>
      </c>
      <c r="DE1330" s="197">
        <f t="shared" si="684"/>
        <v>0</v>
      </c>
      <c r="DF1330" s="19" t="str">
        <f t="shared" si="685"/>
        <v/>
      </c>
      <c r="DG1330" s="197">
        <f t="shared" si="686"/>
        <v>0</v>
      </c>
    </row>
    <row r="1331" spans="1:111" ht="15" customHeight="1" thickBot="1">
      <c r="A1331" s="41"/>
      <c r="B1331" s="30"/>
      <c r="C1331" s="63" t="s">
        <v>108</v>
      </c>
      <c r="D1331" s="354" t="str">
        <f t="shared" si="620"/>
        <v/>
      </c>
      <c r="E1331" s="355"/>
      <c r="F1331" s="355"/>
      <c r="G1331" s="355"/>
      <c r="H1331" s="355"/>
      <c r="I1331" s="355"/>
      <c r="J1331" s="355"/>
      <c r="K1331" s="355"/>
      <c r="L1331" s="355"/>
      <c r="M1331" s="355"/>
      <c r="N1331" s="355"/>
      <c r="O1331" s="356"/>
      <c r="P1331" s="261" t="str">
        <f t="shared" si="621"/>
        <v/>
      </c>
      <c r="Q1331" s="261" t="str">
        <f t="shared" si="622"/>
        <v/>
      </c>
      <c r="R1331" s="261" t="str">
        <f t="shared" si="623"/>
        <v/>
      </c>
      <c r="S1331" s="2"/>
      <c r="T1331" s="2"/>
      <c r="U1331" s="2"/>
      <c r="V1331" s="2"/>
      <c r="W1331" s="2"/>
      <c r="X1331" s="2"/>
      <c r="Y1331" s="2"/>
      <c r="Z1331" s="2"/>
      <c r="AA1331" s="2"/>
      <c r="AB1331" s="2"/>
      <c r="AC1331" s="2"/>
      <c r="AD1331" s="2"/>
      <c r="AG1331" s="197">
        <f t="shared" si="624"/>
        <v>30</v>
      </c>
      <c r="AH1331" s="210">
        <f t="shared" si="625"/>
        <v>0</v>
      </c>
      <c r="AJ1331" s="188">
        <f t="shared" si="626"/>
        <v>0</v>
      </c>
      <c r="AK1331" s="189">
        <f t="shared" si="627"/>
        <v>0</v>
      </c>
      <c r="AL1331" s="189">
        <f t="shared" si="628"/>
        <v>0</v>
      </c>
      <c r="AM1331" s="190">
        <f t="shared" si="629"/>
        <v>0</v>
      </c>
      <c r="AO1331" s="188">
        <f t="shared" si="630"/>
        <v>0</v>
      </c>
      <c r="AP1331" s="189">
        <f t="shared" si="631"/>
        <v>0</v>
      </c>
      <c r="AQ1331" s="189">
        <f t="shared" si="632"/>
        <v>0</v>
      </c>
      <c r="AR1331" s="190">
        <f t="shared" si="633"/>
        <v>0</v>
      </c>
      <c r="AT1331" s="188">
        <f t="shared" si="634"/>
        <v>0</v>
      </c>
      <c r="AU1331" s="189">
        <f t="shared" si="635"/>
        <v>0</v>
      </c>
      <c r="AV1331" s="189">
        <f t="shared" si="636"/>
        <v>0</v>
      </c>
      <c r="AW1331" s="190">
        <f t="shared" si="637"/>
        <v>0</v>
      </c>
      <c r="AY1331" s="188">
        <f t="shared" si="638"/>
        <v>0</v>
      </c>
      <c r="AZ1331" s="189">
        <f t="shared" si="639"/>
        <v>0</v>
      </c>
      <c r="BA1331" s="189">
        <f t="shared" si="640"/>
        <v>0</v>
      </c>
      <c r="BB1331" s="190">
        <f t="shared" si="641"/>
        <v>0</v>
      </c>
      <c r="BC1331" s="210"/>
      <c r="BD1331" s="188">
        <f t="shared" si="642"/>
        <v>0</v>
      </c>
      <c r="BE1331" s="189">
        <f t="shared" si="643"/>
        <v>0</v>
      </c>
      <c r="BF1331" s="189">
        <f t="shared" si="644"/>
        <v>0</v>
      </c>
      <c r="BG1331" s="190">
        <f t="shared" si="645"/>
        <v>0</v>
      </c>
      <c r="BH1331" s="210"/>
      <c r="BI1331" s="188">
        <f t="shared" si="646"/>
        <v>0</v>
      </c>
      <c r="BJ1331" s="189">
        <f t="shared" si="647"/>
        <v>0</v>
      </c>
      <c r="BK1331" s="189">
        <f t="shared" si="648"/>
        <v>0</v>
      </c>
      <c r="BL1331" s="190">
        <f t="shared" si="649"/>
        <v>0</v>
      </c>
      <c r="BM1331" s="210"/>
      <c r="BN1331" s="188">
        <f t="shared" si="650"/>
        <v>0</v>
      </c>
      <c r="BO1331" s="189">
        <f t="shared" si="651"/>
        <v>0</v>
      </c>
      <c r="BP1331" s="189">
        <f t="shared" si="652"/>
        <v>0</v>
      </c>
      <c r="BQ1331" s="190">
        <f t="shared" si="653"/>
        <v>0</v>
      </c>
      <c r="BR1331" s="210"/>
      <c r="BS1331" s="188">
        <f t="shared" si="654"/>
        <v>0</v>
      </c>
      <c r="BT1331" s="189">
        <f t="shared" si="655"/>
        <v>0</v>
      </c>
      <c r="BU1331" s="189">
        <f t="shared" si="656"/>
        <v>0</v>
      </c>
      <c r="BV1331" s="190">
        <f t="shared" si="657"/>
        <v>0</v>
      </c>
      <c r="BW1331" s="210"/>
      <c r="BX1331" s="188">
        <f t="shared" si="658"/>
        <v>0</v>
      </c>
      <c r="BY1331" s="189">
        <f t="shared" si="659"/>
        <v>0</v>
      </c>
      <c r="BZ1331" s="189">
        <f t="shared" si="660"/>
        <v>0</v>
      </c>
      <c r="CA1331" s="190">
        <f t="shared" si="661"/>
        <v>0</v>
      </c>
      <c r="CB1331" s="210"/>
      <c r="CC1331" s="188">
        <f t="shared" si="662"/>
        <v>0</v>
      </c>
      <c r="CD1331" s="189">
        <f t="shared" si="663"/>
        <v>0</v>
      </c>
      <c r="CE1331" s="189">
        <f t="shared" si="664"/>
        <v>0</v>
      </c>
      <c r="CF1331" s="190">
        <f t="shared" si="665"/>
        <v>0</v>
      </c>
      <c r="CG1331" s="210"/>
      <c r="CH1331" s="192">
        <f t="shared" si="666"/>
        <v>0</v>
      </c>
      <c r="CI1331" s="215">
        <f t="shared" si="667"/>
        <v>0</v>
      </c>
      <c r="CJ1331" s="216">
        <f t="shared" si="668"/>
        <v>0</v>
      </c>
      <c r="CK1331" s="217">
        <f t="shared" si="669"/>
        <v>0</v>
      </c>
      <c r="CM1331" s="192">
        <f t="shared" si="670"/>
        <v>0</v>
      </c>
      <c r="CN1331" s="215">
        <f t="shared" si="671"/>
        <v>0</v>
      </c>
      <c r="CO1331" s="216">
        <f t="shared" si="672"/>
        <v>0</v>
      </c>
      <c r="CP1331" s="217">
        <f t="shared" si="673"/>
        <v>0</v>
      </c>
      <c r="CR1331" s="192">
        <f t="shared" si="674"/>
        <v>0</v>
      </c>
      <c r="CS1331" s="215">
        <f t="shared" si="675"/>
        <v>0</v>
      </c>
      <c r="CT1331" s="216">
        <f t="shared" si="676"/>
        <v>0</v>
      </c>
      <c r="CU1331" s="217">
        <f t="shared" si="677"/>
        <v>0</v>
      </c>
      <c r="CW1331" s="197">
        <f t="shared" si="678"/>
        <v>0</v>
      </c>
      <c r="CX1331" s="19" t="str">
        <f t="shared" si="679"/>
        <v/>
      </c>
      <c r="CY1331" s="197">
        <f t="shared" si="680"/>
        <v>0</v>
      </c>
      <c r="CZ1331"/>
      <c r="DA1331" s="197">
        <f t="shared" si="681"/>
        <v>0</v>
      </c>
      <c r="DB1331" s="19" t="str">
        <f t="shared" si="682"/>
        <v/>
      </c>
      <c r="DC1331" s="197">
        <f t="shared" si="683"/>
        <v>0</v>
      </c>
      <c r="DE1331" s="197">
        <f t="shared" si="684"/>
        <v>0</v>
      </c>
      <c r="DF1331" s="19" t="str">
        <f t="shared" si="685"/>
        <v/>
      </c>
      <c r="DG1331" s="197">
        <f t="shared" si="686"/>
        <v>0</v>
      </c>
    </row>
    <row r="1332" spans="1:111" ht="15" customHeight="1" thickBot="1">
      <c r="A1332" s="41"/>
      <c r="B1332" s="30"/>
      <c r="C1332" s="63" t="s">
        <v>109</v>
      </c>
      <c r="D1332" s="354" t="str">
        <f t="shared" si="620"/>
        <v/>
      </c>
      <c r="E1332" s="355"/>
      <c r="F1332" s="355"/>
      <c r="G1332" s="355"/>
      <c r="H1332" s="355"/>
      <c r="I1332" s="355"/>
      <c r="J1332" s="355"/>
      <c r="K1332" s="355"/>
      <c r="L1332" s="355"/>
      <c r="M1332" s="355"/>
      <c r="N1332" s="355"/>
      <c r="O1332" s="356"/>
      <c r="P1332" s="261" t="str">
        <f t="shared" si="621"/>
        <v/>
      </c>
      <c r="Q1332" s="261" t="str">
        <f t="shared" si="622"/>
        <v/>
      </c>
      <c r="R1332" s="261" t="str">
        <f t="shared" si="623"/>
        <v/>
      </c>
      <c r="S1332" s="2"/>
      <c r="T1332" s="2"/>
      <c r="U1332" s="2"/>
      <c r="V1332" s="2"/>
      <c r="W1332" s="2"/>
      <c r="X1332" s="2"/>
      <c r="Y1332" s="2"/>
      <c r="Z1332" s="2"/>
      <c r="AA1332" s="2"/>
      <c r="AB1332" s="2"/>
      <c r="AC1332" s="2"/>
      <c r="AD1332" s="2"/>
      <c r="AG1332" s="197">
        <f t="shared" si="624"/>
        <v>30</v>
      </c>
      <c r="AH1332" s="210">
        <f t="shared" si="625"/>
        <v>0</v>
      </c>
      <c r="AJ1332" s="188">
        <f t="shared" si="626"/>
        <v>0</v>
      </c>
      <c r="AK1332" s="189">
        <f t="shared" si="627"/>
        <v>0</v>
      </c>
      <c r="AL1332" s="189">
        <f t="shared" si="628"/>
        <v>0</v>
      </c>
      <c r="AM1332" s="190">
        <f t="shared" si="629"/>
        <v>0</v>
      </c>
      <c r="AO1332" s="188">
        <f t="shared" si="630"/>
        <v>0</v>
      </c>
      <c r="AP1332" s="189">
        <f t="shared" si="631"/>
        <v>0</v>
      </c>
      <c r="AQ1332" s="189">
        <f t="shared" si="632"/>
        <v>0</v>
      </c>
      <c r="AR1332" s="190">
        <f t="shared" si="633"/>
        <v>0</v>
      </c>
      <c r="AT1332" s="188">
        <f t="shared" si="634"/>
        <v>0</v>
      </c>
      <c r="AU1332" s="189">
        <f t="shared" si="635"/>
        <v>0</v>
      </c>
      <c r="AV1332" s="189">
        <f t="shared" si="636"/>
        <v>0</v>
      </c>
      <c r="AW1332" s="190">
        <f t="shared" si="637"/>
        <v>0</v>
      </c>
      <c r="AY1332" s="188">
        <f t="shared" si="638"/>
        <v>0</v>
      </c>
      <c r="AZ1332" s="189">
        <f t="shared" si="639"/>
        <v>0</v>
      </c>
      <c r="BA1332" s="189">
        <f t="shared" si="640"/>
        <v>0</v>
      </c>
      <c r="BB1332" s="190">
        <f t="shared" si="641"/>
        <v>0</v>
      </c>
      <c r="BC1332" s="210"/>
      <c r="BD1332" s="188">
        <f t="shared" si="642"/>
        <v>0</v>
      </c>
      <c r="BE1332" s="189">
        <f t="shared" si="643"/>
        <v>0</v>
      </c>
      <c r="BF1332" s="189">
        <f t="shared" si="644"/>
        <v>0</v>
      </c>
      <c r="BG1332" s="190">
        <f t="shared" si="645"/>
        <v>0</v>
      </c>
      <c r="BH1332" s="210"/>
      <c r="BI1332" s="188">
        <f t="shared" si="646"/>
        <v>0</v>
      </c>
      <c r="BJ1332" s="189">
        <f t="shared" si="647"/>
        <v>0</v>
      </c>
      <c r="BK1332" s="189">
        <f t="shared" si="648"/>
        <v>0</v>
      </c>
      <c r="BL1332" s="190">
        <f t="shared" si="649"/>
        <v>0</v>
      </c>
      <c r="BM1332" s="210"/>
      <c r="BN1332" s="188">
        <f t="shared" si="650"/>
        <v>0</v>
      </c>
      <c r="BO1332" s="189">
        <f t="shared" si="651"/>
        <v>0</v>
      </c>
      <c r="BP1332" s="189">
        <f t="shared" si="652"/>
        <v>0</v>
      </c>
      <c r="BQ1332" s="190">
        <f t="shared" si="653"/>
        <v>0</v>
      </c>
      <c r="BR1332" s="210"/>
      <c r="BS1332" s="188">
        <f t="shared" si="654"/>
        <v>0</v>
      </c>
      <c r="BT1332" s="189">
        <f t="shared" si="655"/>
        <v>0</v>
      </c>
      <c r="BU1332" s="189">
        <f t="shared" si="656"/>
        <v>0</v>
      </c>
      <c r="BV1332" s="190">
        <f t="shared" si="657"/>
        <v>0</v>
      </c>
      <c r="BW1332" s="210"/>
      <c r="BX1332" s="188">
        <f t="shared" si="658"/>
        <v>0</v>
      </c>
      <c r="BY1332" s="189">
        <f t="shared" si="659"/>
        <v>0</v>
      </c>
      <c r="BZ1332" s="189">
        <f t="shared" si="660"/>
        <v>0</v>
      </c>
      <c r="CA1332" s="190">
        <f t="shared" si="661"/>
        <v>0</v>
      </c>
      <c r="CB1332" s="210"/>
      <c r="CC1332" s="188">
        <f t="shared" si="662"/>
        <v>0</v>
      </c>
      <c r="CD1332" s="189">
        <f t="shared" si="663"/>
        <v>0</v>
      </c>
      <c r="CE1332" s="189">
        <f t="shared" si="664"/>
        <v>0</v>
      </c>
      <c r="CF1332" s="190">
        <f t="shared" si="665"/>
        <v>0</v>
      </c>
      <c r="CG1332" s="210"/>
      <c r="CH1332" s="192">
        <f t="shared" si="666"/>
        <v>0</v>
      </c>
      <c r="CI1332" s="215">
        <f t="shared" si="667"/>
        <v>0</v>
      </c>
      <c r="CJ1332" s="216">
        <f t="shared" si="668"/>
        <v>0</v>
      </c>
      <c r="CK1332" s="217">
        <f t="shared" si="669"/>
        <v>0</v>
      </c>
      <c r="CM1332" s="192">
        <f t="shared" si="670"/>
        <v>0</v>
      </c>
      <c r="CN1332" s="215">
        <f t="shared" si="671"/>
        <v>0</v>
      </c>
      <c r="CO1332" s="216">
        <f t="shared" si="672"/>
        <v>0</v>
      </c>
      <c r="CP1332" s="217">
        <f t="shared" si="673"/>
        <v>0</v>
      </c>
      <c r="CR1332" s="192">
        <f t="shared" si="674"/>
        <v>0</v>
      </c>
      <c r="CS1332" s="215">
        <f t="shared" si="675"/>
        <v>0</v>
      </c>
      <c r="CT1332" s="216">
        <f t="shared" si="676"/>
        <v>0</v>
      </c>
      <c r="CU1332" s="217">
        <f t="shared" si="677"/>
        <v>0</v>
      </c>
      <c r="CW1332" s="197">
        <f t="shared" si="678"/>
        <v>0</v>
      </c>
      <c r="CX1332" s="19" t="str">
        <f t="shared" si="679"/>
        <v/>
      </c>
      <c r="CY1332" s="197">
        <f t="shared" si="680"/>
        <v>0</v>
      </c>
      <c r="CZ1332"/>
      <c r="DA1332" s="197">
        <f t="shared" si="681"/>
        <v>0</v>
      </c>
      <c r="DB1332" s="19" t="str">
        <f t="shared" si="682"/>
        <v/>
      </c>
      <c r="DC1332" s="197">
        <f t="shared" si="683"/>
        <v>0</v>
      </c>
      <c r="DE1332" s="197">
        <f t="shared" si="684"/>
        <v>0</v>
      </c>
      <c r="DF1332" s="19" t="str">
        <f t="shared" si="685"/>
        <v/>
      </c>
      <c r="DG1332" s="197">
        <f t="shared" si="686"/>
        <v>0</v>
      </c>
    </row>
    <row r="1333" spans="1:111" ht="15" customHeight="1" thickBot="1">
      <c r="A1333" s="41"/>
      <c r="B1333" s="30"/>
      <c r="C1333" s="63" t="s">
        <v>110</v>
      </c>
      <c r="D1333" s="354" t="str">
        <f t="shared" si="620"/>
        <v/>
      </c>
      <c r="E1333" s="355"/>
      <c r="F1333" s="355"/>
      <c r="G1333" s="355"/>
      <c r="H1333" s="355"/>
      <c r="I1333" s="355"/>
      <c r="J1333" s="355"/>
      <c r="K1333" s="355"/>
      <c r="L1333" s="355"/>
      <c r="M1333" s="355"/>
      <c r="N1333" s="355"/>
      <c r="O1333" s="356"/>
      <c r="P1333" s="261" t="str">
        <f t="shared" si="621"/>
        <v/>
      </c>
      <c r="Q1333" s="261" t="str">
        <f t="shared" si="622"/>
        <v/>
      </c>
      <c r="R1333" s="261" t="str">
        <f t="shared" si="623"/>
        <v/>
      </c>
      <c r="S1333" s="2"/>
      <c r="T1333" s="2"/>
      <c r="U1333" s="2"/>
      <c r="V1333" s="2"/>
      <c r="W1333" s="2"/>
      <c r="X1333" s="2"/>
      <c r="Y1333" s="2"/>
      <c r="Z1333" s="2"/>
      <c r="AA1333" s="2"/>
      <c r="AB1333" s="2"/>
      <c r="AC1333" s="2"/>
      <c r="AD1333" s="2"/>
      <c r="AG1333" s="197">
        <f t="shared" si="624"/>
        <v>30</v>
      </c>
      <c r="AH1333" s="210">
        <f t="shared" si="625"/>
        <v>0</v>
      </c>
      <c r="AJ1333" s="188">
        <f t="shared" si="626"/>
        <v>0</v>
      </c>
      <c r="AK1333" s="189">
        <f t="shared" si="627"/>
        <v>0</v>
      </c>
      <c r="AL1333" s="189">
        <f t="shared" si="628"/>
        <v>0</v>
      </c>
      <c r="AM1333" s="190">
        <f t="shared" si="629"/>
        <v>0</v>
      </c>
      <c r="AO1333" s="188">
        <f t="shared" si="630"/>
        <v>0</v>
      </c>
      <c r="AP1333" s="189">
        <f t="shared" si="631"/>
        <v>0</v>
      </c>
      <c r="AQ1333" s="189">
        <f t="shared" si="632"/>
        <v>0</v>
      </c>
      <c r="AR1333" s="190">
        <f t="shared" si="633"/>
        <v>0</v>
      </c>
      <c r="AT1333" s="188">
        <f t="shared" si="634"/>
        <v>0</v>
      </c>
      <c r="AU1333" s="189">
        <f t="shared" si="635"/>
        <v>0</v>
      </c>
      <c r="AV1333" s="189">
        <f t="shared" si="636"/>
        <v>0</v>
      </c>
      <c r="AW1333" s="190">
        <f t="shared" si="637"/>
        <v>0</v>
      </c>
      <c r="AY1333" s="188">
        <f t="shared" si="638"/>
        <v>0</v>
      </c>
      <c r="AZ1333" s="189">
        <f t="shared" si="639"/>
        <v>0</v>
      </c>
      <c r="BA1333" s="189">
        <f t="shared" si="640"/>
        <v>0</v>
      </c>
      <c r="BB1333" s="190">
        <f t="shared" si="641"/>
        <v>0</v>
      </c>
      <c r="BC1333" s="210"/>
      <c r="BD1333" s="188">
        <f t="shared" si="642"/>
        <v>0</v>
      </c>
      <c r="BE1333" s="189">
        <f t="shared" si="643"/>
        <v>0</v>
      </c>
      <c r="BF1333" s="189">
        <f t="shared" si="644"/>
        <v>0</v>
      </c>
      <c r="BG1333" s="190">
        <f t="shared" si="645"/>
        <v>0</v>
      </c>
      <c r="BH1333" s="210"/>
      <c r="BI1333" s="188">
        <f t="shared" si="646"/>
        <v>0</v>
      </c>
      <c r="BJ1333" s="189">
        <f t="shared" si="647"/>
        <v>0</v>
      </c>
      <c r="BK1333" s="189">
        <f t="shared" si="648"/>
        <v>0</v>
      </c>
      <c r="BL1333" s="190">
        <f t="shared" si="649"/>
        <v>0</v>
      </c>
      <c r="BM1333" s="210"/>
      <c r="BN1333" s="188">
        <f t="shared" si="650"/>
        <v>0</v>
      </c>
      <c r="BO1333" s="189">
        <f t="shared" si="651"/>
        <v>0</v>
      </c>
      <c r="BP1333" s="189">
        <f t="shared" si="652"/>
        <v>0</v>
      </c>
      <c r="BQ1333" s="190">
        <f t="shared" si="653"/>
        <v>0</v>
      </c>
      <c r="BR1333" s="210"/>
      <c r="BS1333" s="188">
        <f t="shared" si="654"/>
        <v>0</v>
      </c>
      <c r="BT1333" s="189">
        <f t="shared" si="655"/>
        <v>0</v>
      </c>
      <c r="BU1333" s="189">
        <f t="shared" si="656"/>
        <v>0</v>
      </c>
      <c r="BV1333" s="190">
        <f t="shared" si="657"/>
        <v>0</v>
      </c>
      <c r="BW1333" s="210"/>
      <c r="BX1333" s="188">
        <f t="shared" si="658"/>
        <v>0</v>
      </c>
      <c r="BY1333" s="189">
        <f t="shared" si="659"/>
        <v>0</v>
      </c>
      <c r="BZ1333" s="189">
        <f t="shared" si="660"/>
        <v>0</v>
      </c>
      <c r="CA1333" s="190">
        <f t="shared" si="661"/>
        <v>0</v>
      </c>
      <c r="CB1333" s="210"/>
      <c r="CC1333" s="188">
        <f t="shared" si="662"/>
        <v>0</v>
      </c>
      <c r="CD1333" s="189">
        <f t="shared" si="663"/>
        <v>0</v>
      </c>
      <c r="CE1333" s="189">
        <f t="shared" si="664"/>
        <v>0</v>
      </c>
      <c r="CF1333" s="190">
        <f t="shared" si="665"/>
        <v>0</v>
      </c>
      <c r="CG1333" s="210"/>
      <c r="CH1333" s="192">
        <f t="shared" si="666"/>
        <v>0</v>
      </c>
      <c r="CI1333" s="215">
        <f t="shared" si="667"/>
        <v>0</v>
      </c>
      <c r="CJ1333" s="216">
        <f t="shared" si="668"/>
        <v>0</v>
      </c>
      <c r="CK1333" s="217">
        <f t="shared" si="669"/>
        <v>0</v>
      </c>
      <c r="CM1333" s="192">
        <f t="shared" si="670"/>
        <v>0</v>
      </c>
      <c r="CN1333" s="215">
        <f t="shared" si="671"/>
        <v>0</v>
      </c>
      <c r="CO1333" s="216">
        <f t="shared" si="672"/>
        <v>0</v>
      </c>
      <c r="CP1333" s="217">
        <f t="shared" si="673"/>
        <v>0</v>
      </c>
      <c r="CR1333" s="192">
        <f t="shared" si="674"/>
        <v>0</v>
      </c>
      <c r="CS1333" s="215">
        <f t="shared" si="675"/>
        <v>0</v>
      </c>
      <c r="CT1333" s="216">
        <f t="shared" si="676"/>
        <v>0</v>
      </c>
      <c r="CU1333" s="217">
        <f t="shared" si="677"/>
        <v>0</v>
      </c>
      <c r="CW1333" s="197">
        <f t="shared" si="678"/>
        <v>0</v>
      </c>
      <c r="CX1333" s="19" t="str">
        <f t="shared" si="679"/>
        <v/>
      </c>
      <c r="CY1333" s="197">
        <f t="shared" si="680"/>
        <v>0</v>
      </c>
      <c r="CZ1333"/>
      <c r="DA1333" s="197">
        <f t="shared" si="681"/>
        <v>0</v>
      </c>
      <c r="DB1333" s="19" t="str">
        <f t="shared" si="682"/>
        <v/>
      </c>
      <c r="DC1333" s="197">
        <f t="shared" si="683"/>
        <v>0</v>
      </c>
      <c r="DE1333" s="197">
        <f t="shared" si="684"/>
        <v>0</v>
      </c>
      <c r="DF1333" s="19" t="str">
        <f t="shared" si="685"/>
        <v/>
      </c>
      <c r="DG1333" s="197">
        <f t="shared" si="686"/>
        <v>0</v>
      </c>
    </row>
    <row r="1334" spans="1:111" ht="15" customHeight="1" thickBot="1">
      <c r="A1334" s="41"/>
      <c r="B1334" s="30"/>
      <c r="C1334" s="63" t="s">
        <v>111</v>
      </c>
      <c r="D1334" s="354" t="str">
        <f t="shared" si="620"/>
        <v/>
      </c>
      <c r="E1334" s="355"/>
      <c r="F1334" s="355"/>
      <c r="G1334" s="355"/>
      <c r="H1334" s="355"/>
      <c r="I1334" s="355"/>
      <c r="J1334" s="355"/>
      <c r="K1334" s="355"/>
      <c r="L1334" s="355"/>
      <c r="M1334" s="355"/>
      <c r="N1334" s="355"/>
      <c r="O1334" s="356"/>
      <c r="P1334" s="261" t="str">
        <f t="shared" si="621"/>
        <v/>
      </c>
      <c r="Q1334" s="261" t="str">
        <f t="shared" si="622"/>
        <v/>
      </c>
      <c r="R1334" s="261" t="str">
        <f t="shared" si="623"/>
        <v/>
      </c>
      <c r="S1334" s="2"/>
      <c r="T1334" s="2"/>
      <c r="U1334" s="2"/>
      <c r="V1334" s="2"/>
      <c r="W1334" s="2"/>
      <c r="X1334" s="2"/>
      <c r="Y1334" s="2"/>
      <c r="Z1334" s="2"/>
      <c r="AA1334" s="2"/>
      <c r="AB1334" s="2"/>
      <c r="AC1334" s="2"/>
      <c r="AD1334" s="2"/>
      <c r="AG1334" s="197">
        <f t="shared" si="624"/>
        <v>30</v>
      </c>
      <c r="AH1334" s="210">
        <f t="shared" si="625"/>
        <v>0</v>
      </c>
      <c r="AJ1334" s="188">
        <f t="shared" si="626"/>
        <v>0</v>
      </c>
      <c r="AK1334" s="189">
        <f t="shared" si="627"/>
        <v>0</v>
      </c>
      <c r="AL1334" s="189">
        <f t="shared" si="628"/>
        <v>0</v>
      </c>
      <c r="AM1334" s="190">
        <f t="shared" si="629"/>
        <v>0</v>
      </c>
      <c r="AO1334" s="188">
        <f t="shared" si="630"/>
        <v>0</v>
      </c>
      <c r="AP1334" s="189">
        <f t="shared" si="631"/>
        <v>0</v>
      </c>
      <c r="AQ1334" s="189">
        <f t="shared" si="632"/>
        <v>0</v>
      </c>
      <c r="AR1334" s="190">
        <f t="shared" si="633"/>
        <v>0</v>
      </c>
      <c r="AT1334" s="188">
        <f t="shared" si="634"/>
        <v>0</v>
      </c>
      <c r="AU1334" s="189">
        <f t="shared" si="635"/>
        <v>0</v>
      </c>
      <c r="AV1334" s="189">
        <f t="shared" si="636"/>
        <v>0</v>
      </c>
      <c r="AW1334" s="190">
        <f t="shared" si="637"/>
        <v>0</v>
      </c>
      <c r="AY1334" s="188">
        <f t="shared" si="638"/>
        <v>0</v>
      </c>
      <c r="AZ1334" s="189">
        <f t="shared" si="639"/>
        <v>0</v>
      </c>
      <c r="BA1334" s="189">
        <f t="shared" si="640"/>
        <v>0</v>
      </c>
      <c r="BB1334" s="190">
        <f t="shared" si="641"/>
        <v>0</v>
      </c>
      <c r="BC1334" s="210"/>
      <c r="BD1334" s="188">
        <f t="shared" si="642"/>
        <v>0</v>
      </c>
      <c r="BE1334" s="189">
        <f t="shared" si="643"/>
        <v>0</v>
      </c>
      <c r="BF1334" s="189">
        <f t="shared" si="644"/>
        <v>0</v>
      </c>
      <c r="BG1334" s="190">
        <f t="shared" si="645"/>
        <v>0</v>
      </c>
      <c r="BH1334" s="210"/>
      <c r="BI1334" s="188">
        <f t="shared" si="646"/>
        <v>0</v>
      </c>
      <c r="BJ1334" s="189">
        <f t="shared" si="647"/>
        <v>0</v>
      </c>
      <c r="BK1334" s="189">
        <f t="shared" si="648"/>
        <v>0</v>
      </c>
      <c r="BL1334" s="190">
        <f t="shared" si="649"/>
        <v>0</v>
      </c>
      <c r="BM1334" s="210"/>
      <c r="BN1334" s="188">
        <f t="shared" si="650"/>
        <v>0</v>
      </c>
      <c r="BO1334" s="189">
        <f t="shared" si="651"/>
        <v>0</v>
      </c>
      <c r="BP1334" s="189">
        <f t="shared" si="652"/>
        <v>0</v>
      </c>
      <c r="BQ1334" s="190">
        <f t="shared" si="653"/>
        <v>0</v>
      </c>
      <c r="BR1334" s="210"/>
      <c r="BS1334" s="188">
        <f t="shared" si="654"/>
        <v>0</v>
      </c>
      <c r="BT1334" s="189">
        <f t="shared" si="655"/>
        <v>0</v>
      </c>
      <c r="BU1334" s="189">
        <f t="shared" si="656"/>
        <v>0</v>
      </c>
      <c r="BV1334" s="190">
        <f t="shared" si="657"/>
        <v>0</v>
      </c>
      <c r="BW1334" s="210"/>
      <c r="BX1334" s="188">
        <f t="shared" si="658"/>
        <v>0</v>
      </c>
      <c r="BY1334" s="189">
        <f t="shared" si="659"/>
        <v>0</v>
      </c>
      <c r="BZ1334" s="189">
        <f t="shared" si="660"/>
        <v>0</v>
      </c>
      <c r="CA1334" s="190">
        <f t="shared" si="661"/>
        <v>0</v>
      </c>
      <c r="CB1334" s="210"/>
      <c r="CC1334" s="188">
        <f t="shared" si="662"/>
        <v>0</v>
      </c>
      <c r="CD1334" s="189">
        <f t="shared" si="663"/>
        <v>0</v>
      </c>
      <c r="CE1334" s="189">
        <f t="shared" si="664"/>
        <v>0</v>
      </c>
      <c r="CF1334" s="190">
        <f t="shared" si="665"/>
        <v>0</v>
      </c>
      <c r="CG1334" s="210"/>
      <c r="CH1334" s="192">
        <f t="shared" si="666"/>
        <v>0</v>
      </c>
      <c r="CI1334" s="215">
        <f t="shared" si="667"/>
        <v>0</v>
      </c>
      <c r="CJ1334" s="216">
        <f t="shared" si="668"/>
        <v>0</v>
      </c>
      <c r="CK1334" s="217">
        <f t="shared" si="669"/>
        <v>0</v>
      </c>
      <c r="CM1334" s="192">
        <f t="shared" si="670"/>
        <v>0</v>
      </c>
      <c r="CN1334" s="215">
        <f t="shared" si="671"/>
        <v>0</v>
      </c>
      <c r="CO1334" s="216">
        <f t="shared" si="672"/>
        <v>0</v>
      </c>
      <c r="CP1334" s="217">
        <f t="shared" si="673"/>
        <v>0</v>
      </c>
      <c r="CR1334" s="192">
        <f t="shared" si="674"/>
        <v>0</v>
      </c>
      <c r="CS1334" s="215">
        <f t="shared" si="675"/>
        <v>0</v>
      </c>
      <c r="CT1334" s="216">
        <f t="shared" si="676"/>
        <v>0</v>
      </c>
      <c r="CU1334" s="217">
        <f t="shared" si="677"/>
        <v>0</v>
      </c>
      <c r="CW1334" s="197">
        <f t="shared" si="678"/>
        <v>0</v>
      </c>
      <c r="CX1334" s="19" t="str">
        <f t="shared" si="679"/>
        <v/>
      </c>
      <c r="CY1334" s="197">
        <f t="shared" si="680"/>
        <v>0</v>
      </c>
      <c r="CZ1334"/>
      <c r="DA1334" s="197">
        <f t="shared" si="681"/>
        <v>0</v>
      </c>
      <c r="DB1334" s="19" t="str">
        <f t="shared" si="682"/>
        <v/>
      </c>
      <c r="DC1334" s="197">
        <f t="shared" si="683"/>
        <v>0</v>
      </c>
      <c r="DE1334" s="197">
        <f t="shared" si="684"/>
        <v>0</v>
      </c>
      <c r="DF1334" s="19" t="str">
        <f t="shared" si="685"/>
        <v/>
      </c>
      <c r="DG1334" s="197">
        <f t="shared" si="686"/>
        <v>0</v>
      </c>
    </row>
    <row r="1335" spans="1:111" ht="15" customHeight="1" thickBot="1">
      <c r="A1335" s="41"/>
      <c r="B1335" s="30"/>
      <c r="C1335" s="63" t="s">
        <v>112</v>
      </c>
      <c r="D1335" s="354" t="str">
        <f t="shared" si="620"/>
        <v/>
      </c>
      <c r="E1335" s="355"/>
      <c r="F1335" s="355"/>
      <c r="G1335" s="355"/>
      <c r="H1335" s="355"/>
      <c r="I1335" s="355"/>
      <c r="J1335" s="355"/>
      <c r="K1335" s="355"/>
      <c r="L1335" s="355"/>
      <c r="M1335" s="355"/>
      <c r="N1335" s="355"/>
      <c r="O1335" s="356"/>
      <c r="P1335" s="261" t="str">
        <f t="shared" si="621"/>
        <v/>
      </c>
      <c r="Q1335" s="261" t="str">
        <f t="shared" si="622"/>
        <v/>
      </c>
      <c r="R1335" s="261" t="str">
        <f t="shared" si="623"/>
        <v/>
      </c>
      <c r="S1335" s="2"/>
      <c r="T1335" s="2"/>
      <c r="U1335" s="2"/>
      <c r="V1335" s="2"/>
      <c r="W1335" s="2"/>
      <c r="X1335" s="2"/>
      <c r="Y1335" s="2"/>
      <c r="Z1335" s="2"/>
      <c r="AA1335" s="2"/>
      <c r="AB1335" s="2"/>
      <c r="AC1335" s="2"/>
      <c r="AD1335" s="2"/>
      <c r="AG1335" s="197">
        <f t="shared" si="624"/>
        <v>30</v>
      </c>
      <c r="AH1335" s="210">
        <f t="shared" si="625"/>
        <v>0</v>
      </c>
      <c r="AJ1335" s="188">
        <f t="shared" si="626"/>
        <v>0</v>
      </c>
      <c r="AK1335" s="189">
        <f t="shared" si="627"/>
        <v>0</v>
      </c>
      <c r="AL1335" s="189">
        <f t="shared" si="628"/>
        <v>0</v>
      </c>
      <c r="AM1335" s="190">
        <f t="shared" si="629"/>
        <v>0</v>
      </c>
      <c r="AO1335" s="188">
        <f t="shared" si="630"/>
        <v>0</v>
      </c>
      <c r="AP1335" s="189">
        <f t="shared" si="631"/>
        <v>0</v>
      </c>
      <c r="AQ1335" s="189">
        <f t="shared" si="632"/>
        <v>0</v>
      </c>
      <c r="AR1335" s="190">
        <f t="shared" si="633"/>
        <v>0</v>
      </c>
      <c r="AT1335" s="188">
        <f t="shared" si="634"/>
        <v>0</v>
      </c>
      <c r="AU1335" s="189">
        <f t="shared" si="635"/>
        <v>0</v>
      </c>
      <c r="AV1335" s="189">
        <f t="shared" si="636"/>
        <v>0</v>
      </c>
      <c r="AW1335" s="190">
        <f t="shared" si="637"/>
        <v>0</v>
      </c>
      <c r="AY1335" s="188">
        <f t="shared" si="638"/>
        <v>0</v>
      </c>
      <c r="AZ1335" s="189">
        <f t="shared" si="639"/>
        <v>0</v>
      </c>
      <c r="BA1335" s="189">
        <f t="shared" si="640"/>
        <v>0</v>
      </c>
      <c r="BB1335" s="190">
        <f t="shared" si="641"/>
        <v>0</v>
      </c>
      <c r="BC1335" s="210"/>
      <c r="BD1335" s="188">
        <f t="shared" si="642"/>
        <v>0</v>
      </c>
      <c r="BE1335" s="189">
        <f t="shared" si="643"/>
        <v>0</v>
      </c>
      <c r="BF1335" s="189">
        <f t="shared" si="644"/>
        <v>0</v>
      </c>
      <c r="BG1335" s="190">
        <f t="shared" si="645"/>
        <v>0</v>
      </c>
      <c r="BH1335" s="210"/>
      <c r="BI1335" s="188">
        <f t="shared" si="646"/>
        <v>0</v>
      </c>
      <c r="BJ1335" s="189">
        <f t="shared" si="647"/>
        <v>0</v>
      </c>
      <c r="BK1335" s="189">
        <f t="shared" si="648"/>
        <v>0</v>
      </c>
      <c r="BL1335" s="190">
        <f t="shared" si="649"/>
        <v>0</v>
      </c>
      <c r="BM1335" s="210"/>
      <c r="BN1335" s="188">
        <f t="shared" si="650"/>
        <v>0</v>
      </c>
      <c r="BO1335" s="189">
        <f t="shared" si="651"/>
        <v>0</v>
      </c>
      <c r="BP1335" s="189">
        <f t="shared" si="652"/>
        <v>0</v>
      </c>
      <c r="BQ1335" s="190">
        <f t="shared" si="653"/>
        <v>0</v>
      </c>
      <c r="BR1335" s="210"/>
      <c r="BS1335" s="188">
        <f t="shared" si="654"/>
        <v>0</v>
      </c>
      <c r="BT1335" s="189">
        <f t="shared" si="655"/>
        <v>0</v>
      </c>
      <c r="BU1335" s="189">
        <f t="shared" si="656"/>
        <v>0</v>
      </c>
      <c r="BV1335" s="190">
        <f t="shared" si="657"/>
        <v>0</v>
      </c>
      <c r="BW1335" s="210"/>
      <c r="BX1335" s="188">
        <f t="shared" si="658"/>
        <v>0</v>
      </c>
      <c r="BY1335" s="189">
        <f t="shared" si="659"/>
        <v>0</v>
      </c>
      <c r="BZ1335" s="189">
        <f t="shared" si="660"/>
        <v>0</v>
      </c>
      <c r="CA1335" s="190">
        <f t="shared" si="661"/>
        <v>0</v>
      </c>
      <c r="CB1335" s="210"/>
      <c r="CC1335" s="188">
        <f t="shared" si="662"/>
        <v>0</v>
      </c>
      <c r="CD1335" s="189">
        <f t="shared" si="663"/>
        <v>0</v>
      </c>
      <c r="CE1335" s="189">
        <f t="shared" si="664"/>
        <v>0</v>
      </c>
      <c r="CF1335" s="190">
        <f t="shared" si="665"/>
        <v>0</v>
      </c>
      <c r="CG1335" s="210"/>
      <c r="CH1335" s="192">
        <f t="shared" si="666"/>
        <v>0</v>
      </c>
      <c r="CI1335" s="215">
        <f t="shared" si="667"/>
        <v>0</v>
      </c>
      <c r="CJ1335" s="216">
        <f t="shared" si="668"/>
        <v>0</v>
      </c>
      <c r="CK1335" s="217">
        <f t="shared" si="669"/>
        <v>0</v>
      </c>
      <c r="CM1335" s="192">
        <f t="shared" si="670"/>
        <v>0</v>
      </c>
      <c r="CN1335" s="215">
        <f t="shared" si="671"/>
        <v>0</v>
      </c>
      <c r="CO1335" s="216">
        <f t="shared" si="672"/>
        <v>0</v>
      </c>
      <c r="CP1335" s="217">
        <f t="shared" si="673"/>
        <v>0</v>
      </c>
      <c r="CR1335" s="192">
        <f t="shared" si="674"/>
        <v>0</v>
      </c>
      <c r="CS1335" s="215">
        <f t="shared" si="675"/>
        <v>0</v>
      </c>
      <c r="CT1335" s="216">
        <f t="shared" si="676"/>
        <v>0</v>
      </c>
      <c r="CU1335" s="217">
        <f t="shared" si="677"/>
        <v>0</v>
      </c>
      <c r="CW1335" s="197">
        <f t="shared" si="678"/>
        <v>0</v>
      </c>
      <c r="CX1335" s="19" t="str">
        <f t="shared" si="679"/>
        <v/>
      </c>
      <c r="CY1335" s="197">
        <f t="shared" si="680"/>
        <v>0</v>
      </c>
      <c r="CZ1335"/>
      <c r="DA1335" s="197">
        <f t="shared" si="681"/>
        <v>0</v>
      </c>
      <c r="DB1335" s="19" t="str">
        <f t="shared" si="682"/>
        <v/>
      </c>
      <c r="DC1335" s="197">
        <f t="shared" si="683"/>
        <v>0</v>
      </c>
      <c r="DE1335" s="197">
        <f t="shared" si="684"/>
        <v>0</v>
      </c>
      <c r="DF1335" s="19" t="str">
        <f t="shared" si="685"/>
        <v/>
      </c>
      <c r="DG1335" s="197">
        <f t="shared" si="686"/>
        <v>0</v>
      </c>
    </row>
    <row r="1336" spans="1:111" ht="15" customHeight="1" thickBot="1">
      <c r="A1336" s="41"/>
      <c r="B1336" s="30"/>
      <c r="C1336" s="63" t="s">
        <v>113</v>
      </c>
      <c r="D1336" s="354" t="str">
        <f t="shared" si="620"/>
        <v/>
      </c>
      <c r="E1336" s="355"/>
      <c r="F1336" s="355"/>
      <c r="G1336" s="355"/>
      <c r="H1336" s="355"/>
      <c r="I1336" s="355"/>
      <c r="J1336" s="355"/>
      <c r="K1336" s="355"/>
      <c r="L1336" s="355"/>
      <c r="M1336" s="355"/>
      <c r="N1336" s="355"/>
      <c r="O1336" s="356"/>
      <c r="P1336" s="261" t="str">
        <f t="shared" si="621"/>
        <v/>
      </c>
      <c r="Q1336" s="261" t="str">
        <f t="shared" si="622"/>
        <v/>
      </c>
      <c r="R1336" s="261" t="str">
        <f t="shared" si="623"/>
        <v/>
      </c>
      <c r="S1336" s="2"/>
      <c r="T1336" s="2"/>
      <c r="U1336" s="2"/>
      <c r="V1336" s="2"/>
      <c r="W1336" s="2"/>
      <c r="X1336" s="2"/>
      <c r="Y1336" s="2"/>
      <c r="Z1336" s="2"/>
      <c r="AA1336" s="2"/>
      <c r="AB1336" s="2"/>
      <c r="AC1336" s="2"/>
      <c r="AD1336" s="2"/>
      <c r="AG1336" s="197">
        <f t="shared" si="624"/>
        <v>30</v>
      </c>
      <c r="AH1336" s="210">
        <f t="shared" si="625"/>
        <v>0</v>
      </c>
      <c r="AJ1336" s="188">
        <f t="shared" si="626"/>
        <v>0</v>
      </c>
      <c r="AK1336" s="189">
        <f t="shared" si="627"/>
        <v>0</v>
      </c>
      <c r="AL1336" s="189">
        <f t="shared" si="628"/>
        <v>0</v>
      </c>
      <c r="AM1336" s="190">
        <f t="shared" si="629"/>
        <v>0</v>
      </c>
      <c r="AO1336" s="188">
        <f t="shared" si="630"/>
        <v>0</v>
      </c>
      <c r="AP1336" s="189">
        <f t="shared" si="631"/>
        <v>0</v>
      </c>
      <c r="AQ1336" s="189">
        <f t="shared" si="632"/>
        <v>0</v>
      </c>
      <c r="AR1336" s="190">
        <f t="shared" si="633"/>
        <v>0</v>
      </c>
      <c r="AT1336" s="188">
        <f t="shared" si="634"/>
        <v>0</v>
      </c>
      <c r="AU1336" s="189">
        <f t="shared" si="635"/>
        <v>0</v>
      </c>
      <c r="AV1336" s="189">
        <f t="shared" si="636"/>
        <v>0</v>
      </c>
      <c r="AW1336" s="190">
        <f t="shared" si="637"/>
        <v>0</v>
      </c>
      <c r="AY1336" s="188">
        <f t="shared" si="638"/>
        <v>0</v>
      </c>
      <c r="AZ1336" s="189">
        <f t="shared" si="639"/>
        <v>0</v>
      </c>
      <c r="BA1336" s="189">
        <f t="shared" si="640"/>
        <v>0</v>
      </c>
      <c r="BB1336" s="190">
        <f t="shared" si="641"/>
        <v>0</v>
      </c>
      <c r="BC1336" s="210"/>
      <c r="BD1336" s="188">
        <f t="shared" si="642"/>
        <v>0</v>
      </c>
      <c r="BE1336" s="189">
        <f t="shared" si="643"/>
        <v>0</v>
      </c>
      <c r="BF1336" s="189">
        <f t="shared" si="644"/>
        <v>0</v>
      </c>
      <c r="BG1336" s="190">
        <f t="shared" si="645"/>
        <v>0</v>
      </c>
      <c r="BH1336" s="210"/>
      <c r="BI1336" s="188">
        <f t="shared" si="646"/>
        <v>0</v>
      </c>
      <c r="BJ1336" s="189">
        <f t="shared" si="647"/>
        <v>0</v>
      </c>
      <c r="BK1336" s="189">
        <f t="shared" si="648"/>
        <v>0</v>
      </c>
      <c r="BL1336" s="190">
        <f t="shared" si="649"/>
        <v>0</v>
      </c>
      <c r="BM1336" s="210"/>
      <c r="BN1336" s="188">
        <f t="shared" si="650"/>
        <v>0</v>
      </c>
      <c r="BO1336" s="189">
        <f t="shared" si="651"/>
        <v>0</v>
      </c>
      <c r="BP1336" s="189">
        <f t="shared" si="652"/>
        <v>0</v>
      </c>
      <c r="BQ1336" s="190">
        <f t="shared" si="653"/>
        <v>0</v>
      </c>
      <c r="BR1336" s="210"/>
      <c r="BS1336" s="188">
        <f t="shared" si="654"/>
        <v>0</v>
      </c>
      <c r="BT1336" s="189">
        <f t="shared" si="655"/>
        <v>0</v>
      </c>
      <c r="BU1336" s="189">
        <f t="shared" si="656"/>
        <v>0</v>
      </c>
      <c r="BV1336" s="190">
        <f t="shared" si="657"/>
        <v>0</v>
      </c>
      <c r="BW1336" s="210"/>
      <c r="BX1336" s="188">
        <f t="shared" si="658"/>
        <v>0</v>
      </c>
      <c r="BY1336" s="189">
        <f t="shared" si="659"/>
        <v>0</v>
      </c>
      <c r="BZ1336" s="189">
        <f t="shared" si="660"/>
        <v>0</v>
      </c>
      <c r="CA1336" s="190">
        <f t="shared" si="661"/>
        <v>0</v>
      </c>
      <c r="CB1336" s="210"/>
      <c r="CC1336" s="188">
        <f t="shared" si="662"/>
        <v>0</v>
      </c>
      <c r="CD1336" s="189">
        <f t="shared" si="663"/>
        <v>0</v>
      </c>
      <c r="CE1336" s="189">
        <f t="shared" si="664"/>
        <v>0</v>
      </c>
      <c r="CF1336" s="190">
        <f t="shared" si="665"/>
        <v>0</v>
      </c>
      <c r="CG1336" s="210"/>
      <c r="CH1336" s="192">
        <f t="shared" si="666"/>
        <v>0</v>
      </c>
      <c r="CI1336" s="215">
        <f t="shared" si="667"/>
        <v>0</v>
      </c>
      <c r="CJ1336" s="216">
        <f t="shared" si="668"/>
        <v>0</v>
      </c>
      <c r="CK1336" s="217">
        <f t="shared" si="669"/>
        <v>0</v>
      </c>
      <c r="CM1336" s="192">
        <f t="shared" si="670"/>
        <v>0</v>
      </c>
      <c r="CN1336" s="215">
        <f t="shared" si="671"/>
        <v>0</v>
      </c>
      <c r="CO1336" s="216">
        <f t="shared" si="672"/>
        <v>0</v>
      </c>
      <c r="CP1336" s="217">
        <f t="shared" si="673"/>
        <v>0</v>
      </c>
      <c r="CR1336" s="192">
        <f t="shared" si="674"/>
        <v>0</v>
      </c>
      <c r="CS1336" s="215">
        <f t="shared" si="675"/>
        <v>0</v>
      </c>
      <c r="CT1336" s="216">
        <f t="shared" si="676"/>
        <v>0</v>
      </c>
      <c r="CU1336" s="217">
        <f t="shared" si="677"/>
        <v>0</v>
      </c>
      <c r="CW1336" s="197">
        <f t="shared" si="678"/>
        <v>0</v>
      </c>
      <c r="CX1336" s="19" t="str">
        <f t="shared" si="679"/>
        <v/>
      </c>
      <c r="CY1336" s="197">
        <f t="shared" si="680"/>
        <v>0</v>
      </c>
      <c r="CZ1336"/>
      <c r="DA1336" s="197">
        <f t="shared" si="681"/>
        <v>0</v>
      </c>
      <c r="DB1336" s="19" t="str">
        <f t="shared" si="682"/>
        <v/>
      </c>
      <c r="DC1336" s="197">
        <f t="shared" si="683"/>
        <v>0</v>
      </c>
      <c r="DE1336" s="197">
        <f t="shared" si="684"/>
        <v>0</v>
      </c>
      <c r="DF1336" s="19" t="str">
        <f t="shared" si="685"/>
        <v/>
      </c>
      <c r="DG1336" s="197">
        <f t="shared" si="686"/>
        <v>0</v>
      </c>
    </row>
    <row r="1337" spans="1:111" ht="15" customHeight="1" thickBot="1">
      <c r="A1337" s="41"/>
      <c r="B1337" s="30"/>
      <c r="C1337" s="63" t="s">
        <v>114</v>
      </c>
      <c r="D1337" s="354" t="str">
        <f t="shared" si="620"/>
        <v/>
      </c>
      <c r="E1337" s="355"/>
      <c r="F1337" s="355"/>
      <c r="G1337" s="355"/>
      <c r="H1337" s="355"/>
      <c r="I1337" s="355"/>
      <c r="J1337" s="355"/>
      <c r="K1337" s="355"/>
      <c r="L1337" s="355"/>
      <c r="M1337" s="355"/>
      <c r="N1337" s="355"/>
      <c r="O1337" s="356"/>
      <c r="P1337" s="261" t="str">
        <f t="shared" si="621"/>
        <v/>
      </c>
      <c r="Q1337" s="261" t="str">
        <f t="shared" si="622"/>
        <v/>
      </c>
      <c r="R1337" s="261" t="str">
        <f t="shared" si="623"/>
        <v/>
      </c>
      <c r="S1337" s="2"/>
      <c r="T1337" s="2"/>
      <c r="U1337" s="2"/>
      <c r="V1337" s="2"/>
      <c r="W1337" s="2"/>
      <c r="X1337" s="2"/>
      <c r="Y1337" s="2"/>
      <c r="Z1337" s="2"/>
      <c r="AA1337" s="2"/>
      <c r="AB1337" s="2"/>
      <c r="AC1337" s="2"/>
      <c r="AD1337" s="2"/>
      <c r="AG1337" s="197">
        <f t="shared" si="624"/>
        <v>30</v>
      </c>
      <c r="AH1337" s="210">
        <f t="shared" si="625"/>
        <v>0</v>
      </c>
      <c r="AJ1337" s="188">
        <f t="shared" si="626"/>
        <v>0</v>
      </c>
      <c r="AK1337" s="189">
        <f t="shared" si="627"/>
        <v>0</v>
      </c>
      <c r="AL1337" s="189">
        <f t="shared" si="628"/>
        <v>0</v>
      </c>
      <c r="AM1337" s="190">
        <f t="shared" si="629"/>
        <v>0</v>
      </c>
      <c r="AO1337" s="188">
        <f t="shared" si="630"/>
        <v>0</v>
      </c>
      <c r="AP1337" s="189">
        <f t="shared" si="631"/>
        <v>0</v>
      </c>
      <c r="AQ1337" s="189">
        <f t="shared" si="632"/>
        <v>0</v>
      </c>
      <c r="AR1337" s="190">
        <f t="shared" si="633"/>
        <v>0</v>
      </c>
      <c r="AT1337" s="188">
        <f t="shared" si="634"/>
        <v>0</v>
      </c>
      <c r="AU1337" s="189">
        <f t="shared" si="635"/>
        <v>0</v>
      </c>
      <c r="AV1337" s="189">
        <f t="shared" si="636"/>
        <v>0</v>
      </c>
      <c r="AW1337" s="190">
        <f t="shared" si="637"/>
        <v>0</v>
      </c>
      <c r="AY1337" s="188">
        <f t="shared" si="638"/>
        <v>0</v>
      </c>
      <c r="AZ1337" s="189">
        <f t="shared" si="639"/>
        <v>0</v>
      </c>
      <c r="BA1337" s="189">
        <f t="shared" si="640"/>
        <v>0</v>
      </c>
      <c r="BB1337" s="190">
        <f t="shared" si="641"/>
        <v>0</v>
      </c>
      <c r="BC1337" s="210"/>
      <c r="BD1337" s="188">
        <f t="shared" si="642"/>
        <v>0</v>
      </c>
      <c r="BE1337" s="189">
        <f t="shared" si="643"/>
        <v>0</v>
      </c>
      <c r="BF1337" s="189">
        <f t="shared" si="644"/>
        <v>0</v>
      </c>
      <c r="BG1337" s="190">
        <f t="shared" si="645"/>
        <v>0</v>
      </c>
      <c r="BH1337" s="210"/>
      <c r="BI1337" s="188">
        <f t="shared" si="646"/>
        <v>0</v>
      </c>
      <c r="BJ1337" s="189">
        <f t="shared" si="647"/>
        <v>0</v>
      </c>
      <c r="BK1337" s="189">
        <f t="shared" si="648"/>
        <v>0</v>
      </c>
      <c r="BL1337" s="190">
        <f t="shared" si="649"/>
        <v>0</v>
      </c>
      <c r="BM1337" s="210"/>
      <c r="BN1337" s="188">
        <f t="shared" si="650"/>
        <v>0</v>
      </c>
      <c r="BO1337" s="189">
        <f t="shared" si="651"/>
        <v>0</v>
      </c>
      <c r="BP1337" s="189">
        <f t="shared" si="652"/>
        <v>0</v>
      </c>
      <c r="BQ1337" s="190">
        <f t="shared" si="653"/>
        <v>0</v>
      </c>
      <c r="BR1337" s="210"/>
      <c r="BS1337" s="188">
        <f t="shared" si="654"/>
        <v>0</v>
      </c>
      <c r="BT1337" s="189">
        <f t="shared" si="655"/>
        <v>0</v>
      </c>
      <c r="BU1337" s="189">
        <f t="shared" si="656"/>
        <v>0</v>
      </c>
      <c r="BV1337" s="190">
        <f t="shared" si="657"/>
        <v>0</v>
      </c>
      <c r="BW1337" s="210"/>
      <c r="BX1337" s="188">
        <f t="shared" si="658"/>
        <v>0</v>
      </c>
      <c r="BY1337" s="189">
        <f t="shared" si="659"/>
        <v>0</v>
      </c>
      <c r="BZ1337" s="189">
        <f t="shared" si="660"/>
        <v>0</v>
      </c>
      <c r="CA1337" s="190">
        <f t="shared" si="661"/>
        <v>0</v>
      </c>
      <c r="CB1337" s="210"/>
      <c r="CC1337" s="188">
        <f t="shared" si="662"/>
        <v>0</v>
      </c>
      <c r="CD1337" s="189">
        <f t="shared" si="663"/>
        <v>0</v>
      </c>
      <c r="CE1337" s="189">
        <f t="shared" si="664"/>
        <v>0</v>
      </c>
      <c r="CF1337" s="190">
        <f t="shared" si="665"/>
        <v>0</v>
      </c>
      <c r="CG1337" s="210"/>
      <c r="CH1337" s="192">
        <f t="shared" si="666"/>
        <v>0</v>
      </c>
      <c r="CI1337" s="215">
        <f t="shared" si="667"/>
        <v>0</v>
      </c>
      <c r="CJ1337" s="216">
        <f t="shared" si="668"/>
        <v>0</v>
      </c>
      <c r="CK1337" s="217">
        <f t="shared" si="669"/>
        <v>0</v>
      </c>
      <c r="CM1337" s="192">
        <f t="shared" si="670"/>
        <v>0</v>
      </c>
      <c r="CN1337" s="215">
        <f t="shared" si="671"/>
        <v>0</v>
      </c>
      <c r="CO1337" s="216">
        <f t="shared" si="672"/>
        <v>0</v>
      </c>
      <c r="CP1337" s="217">
        <f t="shared" si="673"/>
        <v>0</v>
      </c>
      <c r="CR1337" s="192">
        <f t="shared" si="674"/>
        <v>0</v>
      </c>
      <c r="CS1337" s="215">
        <f t="shared" si="675"/>
        <v>0</v>
      </c>
      <c r="CT1337" s="216">
        <f t="shared" si="676"/>
        <v>0</v>
      </c>
      <c r="CU1337" s="217">
        <f t="shared" si="677"/>
        <v>0</v>
      </c>
      <c r="CW1337" s="197">
        <f t="shared" si="678"/>
        <v>0</v>
      </c>
      <c r="CX1337" s="19" t="str">
        <f t="shared" si="679"/>
        <v/>
      </c>
      <c r="CY1337" s="197">
        <f t="shared" si="680"/>
        <v>0</v>
      </c>
      <c r="CZ1337"/>
      <c r="DA1337" s="197">
        <f t="shared" si="681"/>
        <v>0</v>
      </c>
      <c r="DB1337" s="19" t="str">
        <f t="shared" si="682"/>
        <v/>
      </c>
      <c r="DC1337" s="197">
        <f t="shared" si="683"/>
        <v>0</v>
      </c>
      <c r="DE1337" s="197">
        <f t="shared" si="684"/>
        <v>0</v>
      </c>
      <c r="DF1337" s="19" t="str">
        <f t="shared" si="685"/>
        <v/>
      </c>
      <c r="DG1337" s="197">
        <f t="shared" si="686"/>
        <v>0</v>
      </c>
    </row>
    <row r="1338" spans="1:111" ht="15" customHeight="1" thickBot="1">
      <c r="A1338" s="41"/>
      <c r="B1338" s="30"/>
      <c r="C1338" s="63" t="s">
        <v>115</v>
      </c>
      <c r="D1338" s="354" t="str">
        <f t="shared" si="620"/>
        <v/>
      </c>
      <c r="E1338" s="355"/>
      <c r="F1338" s="355"/>
      <c r="G1338" s="355"/>
      <c r="H1338" s="355"/>
      <c r="I1338" s="355"/>
      <c r="J1338" s="355"/>
      <c r="K1338" s="355"/>
      <c r="L1338" s="355"/>
      <c r="M1338" s="355"/>
      <c r="N1338" s="355"/>
      <c r="O1338" s="356"/>
      <c r="P1338" s="261" t="str">
        <f t="shared" si="621"/>
        <v/>
      </c>
      <c r="Q1338" s="261" t="str">
        <f t="shared" si="622"/>
        <v/>
      </c>
      <c r="R1338" s="261" t="str">
        <f t="shared" si="623"/>
        <v/>
      </c>
      <c r="S1338" s="2"/>
      <c r="T1338" s="2"/>
      <c r="U1338" s="2"/>
      <c r="V1338" s="2"/>
      <c r="W1338" s="2"/>
      <c r="X1338" s="2"/>
      <c r="Y1338" s="2"/>
      <c r="Z1338" s="2"/>
      <c r="AA1338" s="2"/>
      <c r="AB1338" s="2"/>
      <c r="AC1338" s="2"/>
      <c r="AD1338" s="2"/>
      <c r="AG1338" s="197">
        <f t="shared" si="624"/>
        <v>30</v>
      </c>
      <c r="AH1338" s="210">
        <f t="shared" si="625"/>
        <v>0</v>
      </c>
      <c r="AJ1338" s="188">
        <f t="shared" si="626"/>
        <v>0</v>
      </c>
      <c r="AK1338" s="189">
        <f t="shared" si="627"/>
        <v>0</v>
      </c>
      <c r="AL1338" s="189">
        <f t="shared" si="628"/>
        <v>0</v>
      </c>
      <c r="AM1338" s="190">
        <f t="shared" si="629"/>
        <v>0</v>
      </c>
      <c r="AO1338" s="188">
        <f t="shared" si="630"/>
        <v>0</v>
      </c>
      <c r="AP1338" s="189">
        <f t="shared" si="631"/>
        <v>0</v>
      </c>
      <c r="AQ1338" s="189">
        <f t="shared" si="632"/>
        <v>0</v>
      </c>
      <c r="AR1338" s="190">
        <f t="shared" si="633"/>
        <v>0</v>
      </c>
      <c r="AT1338" s="188">
        <f t="shared" si="634"/>
        <v>0</v>
      </c>
      <c r="AU1338" s="189">
        <f t="shared" si="635"/>
        <v>0</v>
      </c>
      <c r="AV1338" s="189">
        <f t="shared" si="636"/>
        <v>0</v>
      </c>
      <c r="AW1338" s="190">
        <f t="shared" si="637"/>
        <v>0</v>
      </c>
      <c r="AY1338" s="188">
        <f t="shared" si="638"/>
        <v>0</v>
      </c>
      <c r="AZ1338" s="189">
        <f t="shared" si="639"/>
        <v>0</v>
      </c>
      <c r="BA1338" s="189">
        <f t="shared" si="640"/>
        <v>0</v>
      </c>
      <c r="BB1338" s="190">
        <f t="shared" si="641"/>
        <v>0</v>
      </c>
      <c r="BC1338" s="210"/>
      <c r="BD1338" s="188">
        <f t="shared" si="642"/>
        <v>0</v>
      </c>
      <c r="BE1338" s="189">
        <f t="shared" si="643"/>
        <v>0</v>
      </c>
      <c r="BF1338" s="189">
        <f t="shared" si="644"/>
        <v>0</v>
      </c>
      <c r="BG1338" s="190">
        <f t="shared" si="645"/>
        <v>0</v>
      </c>
      <c r="BH1338" s="210"/>
      <c r="BI1338" s="188">
        <f t="shared" si="646"/>
        <v>0</v>
      </c>
      <c r="BJ1338" s="189">
        <f t="shared" si="647"/>
        <v>0</v>
      </c>
      <c r="BK1338" s="189">
        <f t="shared" si="648"/>
        <v>0</v>
      </c>
      <c r="BL1338" s="190">
        <f t="shared" si="649"/>
        <v>0</v>
      </c>
      <c r="BM1338" s="210"/>
      <c r="BN1338" s="188">
        <f t="shared" si="650"/>
        <v>0</v>
      </c>
      <c r="BO1338" s="189">
        <f t="shared" si="651"/>
        <v>0</v>
      </c>
      <c r="BP1338" s="189">
        <f t="shared" si="652"/>
        <v>0</v>
      </c>
      <c r="BQ1338" s="190">
        <f t="shared" si="653"/>
        <v>0</v>
      </c>
      <c r="BR1338" s="210"/>
      <c r="BS1338" s="188">
        <f t="shared" si="654"/>
        <v>0</v>
      </c>
      <c r="BT1338" s="189">
        <f t="shared" si="655"/>
        <v>0</v>
      </c>
      <c r="BU1338" s="189">
        <f t="shared" si="656"/>
        <v>0</v>
      </c>
      <c r="BV1338" s="190">
        <f t="shared" si="657"/>
        <v>0</v>
      </c>
      <c r="BW1338" s="210"/>
      <c r="BX1338" s="188">
        <f t="shared" si="658"/>
        <v>0</v>
      </c>
      <c r="BY1338" s="189">
        <f t="shared" si="659"/>
        <v>0</v>
      </c>
      <c r="BZ1338" s="189">
        <f t="shared" si="660"/>
        <v>0</v>
      </c>
      <c r="CA1338" s="190">
        <f t="shared" si="661"/>
        <v>0</v>
      </c>
      <c r="CB1338" s="210"/>
      <c r="CC1338" s="188">
        <f t="shared" si="662"/>
        <v>0</v>
      </c>
      <c r="CD1338" s="189">
        <f t="shared" si="663"/>
        <v>0</v>
      </c>
      <c r="CE1338" s="189">
        <f t="shared" si="664"/>
        <v>0</v>
      </c>
      <c r="CF1338" s="190">
        <f t="shared" si="665"/>
        <v>0</v>
      </c>
      <c r="CG1338" s="210"/>
      <c r="CH1338" s="192">
        <f t="shared" si="666"/>
        <v>0</v>
      </c>
      <c r="CI1338" s="215">
        <f t="shared" si="667"/>
        <v>0</v>
      </c>
      <c r="CJ1338" s="216">
        <f t="shared" si="668"/>
        <v>0</v>
      </c>
      <c r="CK1338" s="217">
        <f t="shared" si="669"/>
        <v>0</v>
      </c>
      <c r="CM1338" s="192">
        <f t="shared" si="670"/>
        <v>0</v>
      </c>
      <c r="CN1338" s="215">
        <f t="shared" si="671"/>
        <v>0</v>
      </c>
      <c r="CO1338" s="216">
        <f t="shared" si="672"/>
        <v>0</v>
      </c>
      <c r="CP1338" s="217">
        <f t="shared" si="673"/>
        <v>0</v>
      </c>
      <c r="CR1338" s="192">
        <f t="shared" si="674"/>
        <v>0</v>
      </c>
      <c r="CS1338" s="215">
        <f t="shared" si="675"/>
        <v>0</v>
      </c>
      <c r="CT1338" s="216">
        <f t="shared" si="676"/>
        <v>0</v>
      </c>
      <c r="CU1338" s="217">
        <f t="shared" si="677"/>
        <v>0</v>
      </c>
      <c r="CW1338" s="197">
        <f t="shared" si="678"/>
        <v>0</v>
      </c>
      <c r="CX1338" s="19" t="str">
        <f t="shared" si="679"/>
        <v/>
      </c>
      <c r="CY1338" s="197">
        <f t="shared" si="680"/>
        <v>0</v>
      </c>
      <c r="CZ1338"/>
      <c r="DA1338" s="197">
        <f t="shared" si="681"/>
        <v>0</v>
      </c>
      <c r="DB1338" s="19" t="str">
        <f t="shared" si="682"/>
        <v/>
      </c>
      <c r="DC1338" s="197">
        <f t="shared" si="683"/>
        <v>0</v>
      </c>
      <c r="DE1338" s="197">
        <f t="shared" si="684"/>
        <v>0</v>
      </c>
      <c r="DF1338" s="19" t="str">
        <f t="shared" si="685"/>
        <v/>
      </c>
      <c r="DG1338" s="197">
        <f t="shared" si="686"/>
        <v>0</v>
      </c>
    </row>
    <row r="1339" spans="1:111" ht="15" customHeight="1" thickBot="1">
      <c r="A1339" s="41"/>
      <c r="B1339" s="30"/>
      <c r="C1339" s="63" t="s">
        <v>116</v>
      </c>
      <c r="D1339" s="354" t="str">
        <f t="shared" si="620"/>
        <v/>
      </c>
      <c r="E1339" s="355"/>
      <c r="F1339" s="355"/>
      <c r="G1339" s="355"/>
      <c r="H1339" s="355"/>
      <c r="I1339" s="355"/>
      <c r="J1339" s="355"/>
      <c r="K1339" s="355"/>
      <c r="L1339" s="355"/>
      <c r="M1339" s="355"/>
      <c r="N1339" s="355"/>
      <c r="O1339" s="356"/>
      <c r="P1339" s="261" t="str">
        <f t="shared" si="621"/>
        <v/>
      </c>
      <c r="Q1339" s="261" t="str">
        <f t="shared" si="622"/>
        <v/>
      </c>
      <c r="R1339" s="261" t="str">
        <f t="shared" si="623"/>
        <v/>
      </c>
      <c r="S1339" s="2"/>
      <c r="T1339" s="2"/>
      <c r="U1339" s="2"/>
      <c r="V1339" s="2"/>
      <c r="W1339" s="2"/>
      <c r="X1339" s="2"/>
      <c r="Y1339" s="2"/>
      <c r="Z1339" s="2"/>
      <c r="AA1339" s="2"/>
      <c r="AB1339" s="2"/>
      <c r="AC1339" s="2"/>
      <c r="AD1339" s="2"/>
      <c r="AG1339" s="197">
        <f t="shared" si="624"/>
        <v>30</v>
      </c>
      <c r="AH1339" s="210">
        <f t="shared" si="625"/>
        <v>0</v>
      </c>
      <c r="AJ1339" s="188">
        <f t="shared" si="626"/>
        <v>0</v>
      </c>
      <c r="AK1339" s="189">
        <f t="shared" si="627"/>
        <v>0</v>
      </c>
      <c r="AL1339" s="189">
        <f t="shared" si="628"/>
        <v>0</v>
      </c>
      <c r="AM1339" s="190">
        <f t="shared" si="629"/>
        <v>0</v>
      </c>
      <c r="AO1339" s="188">
        <f t="shared" si="630"/>
        <v>0</v>
      </c>
      <c r="AP1339" s="189">
        <f t="shared" si="631"/>
        <v>0</v>
      </c>
      <c r="AQ1339" s="189">
        <f t="shared" si="632"/>
        <v>0</v>
      </c>
      <c r="AR1339" s="190">
        <f t="shared" si="633"/>
        <v>0</v>
      </c>
      <c r="AT1339" s="188">
        <f t="shared" si="634"/>
        <v>0</v>
      </c>
      <c r="AU1339" s="189">
        <f t="shared" si="635"/>
        <v>0</v>
      </c>
      <c r="AV1339" s="189">
        <f t="shared" si="636"/>
        <v>0</v>
      </c>
      <c r="AW1339" s="190">
        <f t="shared" si="637"/>
        <v>0</v>
      </c>
      <c r="AY1339" s="188">
        <f t="shared" si="638"/>
        <v>0</v>
      </c>
      <c r="AZ1339" s="189">
        <f t="shared" si="639"/>
        <v>0</v>
      </c>
      <c r="BA1339" s="189">
        <f t="shared" si="640"/>
        <v>0</v>
      </c>
      <c r="BB1339" s="190">
        <f t="shared" si="641"/>
        <v>0</v>
      </c>
      <c r="BC1339" s="210"/>
      <c r="BD1339" s="188">
        <f t="shared" si="642"/>
        <v>0</v>
      </c>
      <c r="BE1339" s="189">
        <f t="shared" si="643"/>
        <v>0</v>
      </c>
      <c r="BF1339" s="189">
        <f t="shared" si="644"/>
        <v>0</v>
      </c>
      <c r="BG1339" s="190">
        <f t="shared" si="645"/>
        <v>0</v>
      </c>
      <c r="BH1339" s="210"/>
      <c r="BI1339" s="188">
        <f t="shared" si="646"/>
        <v>0</v>
      </c>
      <c r="BJ1339" s="189">
        <f t="shared" si="647"/>
        <v>0</v>
      </c>
      <c r="BK1339" s="189">
        <f t="shared" si="648"/>
        <v>0</v>
      </c>
      <c r="BL1339" s="190">
        <f t="shared" si="649"/>
        <v>0</v>
      </c>
      <c r="BM1339" s="210"/>
      <c r="BN1339" s="188">
        <f t="shared" si="650"/>
        <v>0</v>
      </c>
      <c r="BO1339" s="189">
        <f t="shared" si="651"/>
        <v>0</v>
      </c>
      <c r="BP1339" s="189">
        <f t="shared" si="652"/>
        <v>0</v>
      </c>
      <c r="BQ1339" s="190">
        <f t="shared" si="653"/>
        <v>0</v>
      </c>
      <c r="BR1339" s="210"/>
      <c r="BS1339" s="188">
        <f t="shared" si="654"/>
        <v>0</v>
      </c>
      <c r="BT1339" s="189">
        <f t="shared" si="655"/>
        <v>0</v>
      </c>
      <c r="BU1339" s="189">
        <f t="shared" si="656"/>
        <v>0</v>
      </c>
      <c r="BV1339" s="190">
        <f t="shared" si="657"/>
        <v>0</v>
      </c>
      <c r="BW1339" s="210"/>
      <c r="BX1339" s="188">
        <f t="shared" si="658"/>
        <v>0</v>
      </c>
      <c r="BY1339" s="189">
        <f t="shared" si="659"/>
        <v>0</v>
      </c>
      <c r="BZ1339" s="189">
        <f t="shared" si="660"/>
        <v>0</v>
      </c>
      <c r="CA1339" s="190">
        <f t="shared" si="661"/>
        <v>0</v>
      </c>
      <c r="CB1339" s="210"/>
      <c r="CC1339" s="188">
        <f t="shared" si="662"/>
        <v>0</v>
      </c>
      <c r="CD1339" s="189">
        <f t="shared" si="663"/>
        <v>0</v>
      </c>
      <c r="CE1339" s="189">
        <f t="shared" si="664"/>
        <v>0</v>
      </c>
      <c r="CF1339" s="190">
        <f t="shared" si="665"/>
        <v>0</v>
      </c>
      <c r="CG1339" s="210"/>
      <c r="CH1339" s="192">
        <f t="shared" si="666"/>
        <v>0</v>
      </c>
      <c r="CI1339" s="215">
        <f t="shared" si="667"/>
        <v>0</v>
      </c>
      <c r="CJ1339" s="216">
        <f t="shared" si="668"/>
        <v>0</v>
      </c>
      <c r="CK1339" s="217">
        <f t="shared" si="669"/>
        <v>0</v>
      </c>
      <c r="CM1339" s="192">
        <f t="shared" si="670"/>
        <v>0</v>
      </c>
      <c r="CN1339" s="215">
        <f t="shared" si="671"/>
        <v>0</v>
      </c>
      <c r="CO1339" s="216">
        <f t="shared" si="672"/>
        <v>0</v>
      </c>
      <c r="CP1339" s="217">
        <f t="shared" si="673"/>
        <v>0</v>
      </c>
      <c r="CR1339" s="192">
        <f t="shared" si="674"/>
        <v>0</v>
      </c>
      <c r="CS1339" s="215">
        <f t="shared" si="675"/>
        <v>0</v>
      </c>
      <c r="CT1339" s="216">
        <f t="shared" si="676"/>
        <v>0</v>
      </c>
      <c r="CU1339" s="217">
        <f t="shared" si="677"/>
        <v>0</v>
      </c>
      <c r="CW1339" s="197">
        <f t="shared" si="678"/>
        <v>0</v>
      </c>
      <c r="CX1339" s="19" t="str">
        <f t="shared" si="679"/>
        <v/>
      </c>
      <c r="CY1339" s="197">
        <f t="shared" si="680"/>
        <v>0</v>
      </c>
      <c r="CZ1339"/>
      <c r="DA1339" s="197">
        <f t="shared" si="681"/>
        <v>0</v>
      </c>
      <c r="DB1339" s="19" t="str">
        <f t="shared" si="682"/>
        <v/>
      </c>
      <c r="DC1339" s="197">
        <f t="shared" si="683"/>
        <v>0</v>
      </c>
      <c r="DE1339" s="197">
        <f t="shared" si="684"/>
        <v>0</v>
      </c>
      <c r="DF1339" s="19" t="str">
        <f t="shared" si="685"/>
        <v/>
      </c>
      <c r="DG1339" s="197">
        <f t="shared" si="686"/>
        <v>0</v>
      </c>
    </row>
    <row r="1340" spans="1:111" ht="15" customHeight="1" thickBot="1">
      <c r="A1340" s="41"/>
      <c r="B1340" s="30"/>
      <c r="C1340" s="63" t="s">
        <v>117</v>
      </c>
      <c r="D1340" s="354" t="str">
        <f t="shared" si="620"/>
        <v/>
      </c>
      <c r="E1340" s="355"/>
      <c r="F1340" s="355"/>
      <c r="G1340" s="355"/>
      <c r="H1340" s="355"/>
      <c r="I1340" s="355"/>
      <c r="J1340" s="355"/>
      <c r="K1340" s="355"/>
      <c r="L1340" s="355"/>
      <c r="M1340" s="355"/>
      <c r="N1340" s="355"/>
      <c r="O1340" s="356"/>
      <c r="P1340" s="261" t="str">
        <f t="shared" si="621"/>
        <v/>
      </c>
      <c r="Q1340" s="261" t="str">
        <f t="shared" si="622"/>
        <v/>
      </c>
      <c r="R1340" s="261" t="str">
        <f t="shared" si="623"/>
        <v/>
      </c>
      <c r="S1340" s="2"/>
      <c r="T1340" s="2"/>
      <c r="U1340" s="2"/>
      <c r="V1340" s="2"/>
      <c r="W1340" s="2"/>
      <c r="X1340" s="2"/>
      <c r="Y1340" s="2"/>
      <c r="Z1340" s="2"/>
      <c r="AA1340" s="2"/>
      <c r="AB1340" s="2"/>
      <c r="AC1340" s="2"/>
      <c r="AD1340" s="2"/>
      <c r="AG1340" s="197">
        <f t="shared" si="624"/>
        <v>30</v>
      </c>
      <c r="AH1340" s="210">
        <f t="shared" si="625"/>
        <v>0</v>
      </c>
      <c r="AJ1340" s="188">
        <f t="shared" si="626"/>
        <v>0</v>
      </c>
      <c r="AK1340" s="189">
        <f t="shared" si="627"/>
        <v>0</v>
      </c>
      <c r="AL1340" s="189">
        <f t="shared" si="628"/>
        <v>0</v>
      </c>
      <c r="AM1340" s="190">
        <f t="shared" si="629"/>
        <v>0</v>
      </c>
      <c r="AO1340" s="188">
        <f t="shared" si="630"/>
        <v>0</v>
      </c>
      <c r="AP1340" s="189">
        <f t="shared" si="631"/>
        <v>0</v>
      </c>
      <c r="AQ1340" s="189">
        <f t="shared" si="632"/>
        <v>0</v>
      </c>
      <c r="AR1340" s="190">
        <f t="shared" si="633"/>
        <v>0</v>
      </c>
      <c r="AT1340" s="188">
        <f t="shared" si="634"/>
        <v>0</v>
      </c>
      <c r="AU1340" s="189">
        <f t="shared" si="635"/>
        <v>0</v>
      </c>
      <c r="AV1340" s="189">
        <f t="shared" si="636"/>
        <v>0</v>
      </c>
      <c r="AW1340" s="190">
        <f t="shared" si="637"/>
        <v>0</v>
      </c>
      <c r="AY1340" s="188">
        <f t="shared" si="638"/>
        <v>0</v>
      </c>
      <c r="AZ1340" s="189">
        <f t="shared" si="639"/>
        <v>0</v>
      </c>
      <c r="BA1340" s="189">
        <f t="shared" si="640"/>
        <v>0</v>
      </c>
      <c r="BB1340" s="190">
        <f t="shared" si="641"/>
        <v>0</v>
      </c>
      <c r="BC1340" s="210"/>
      <c r="BD1340" s="188">
        <f t="shared" si="642"/>
        <v>0</v>
      </c>
      <c r="BE1340" s="189">
        <f t="shared" si="643"/>
        <v>0</v>
      </c>
      <c r="BF1340" s="189">
        <f t="shared" si="644"/>
        <v>0</v>
      </c>
      <c r="BG1340" s="190">
        <f t="shared" si="645"/>
        <v>0</v>
      </c>
      <c r="BH1340" s="210"/>
      <c r="BI1340" s="188">
        <f t="shared" si="646"/>
        <v>0</v>
      </c>
      <c r="BJ1340" s="189">
        <f t="shared" si="647"/>
        <v>0</v>
      </c>
      <c r="BK1340" s="189">
        <f t="shared" si="648"/>
        <v>0</v>
      </c>
      <c r="BL1340" s="190">
        <f t="shared" si="649"/>
        <v>0</v>
      </c>
      <c r="BM1340" s="210"/>
      <c r="BN1340" s="188">
        <f t="shared" si="650"/>
        <v>0</v>
      </c>
      <c r="BO1340" s="189">
        <f t="shared" si="651"/>
        <v>0</v>
      </c>
      <c r="BP1340" s="189">
        <f t="shared" si="652"/>
        <v>0</v>
      </c>
      <c r="BQ1340" s="190">
        <f t="shared" si="653"/>
        <v>0</v>
      </c>
      <c r="BR1340" s="210"/>
      <c r="BS1340" s="188">
        <f t="shared" si="654"/>
        <v>0</v>
      </c>
      <c r="BT1340" s="189">
        <f t="shared" si="655"/>
        <v>0</v>
      </c>
      <c r="BU1340" s="189">
        <f t="shared" si="656"/>
        <v>0</v>
      </c>
      <c r="BV1340" s="190">
        <f t="shared" si="657"/>
        <v>0</v>
      </c>
      <c r="BW1340" s="210"/>
      <c r="BX1340" s="188">
        <f t="shared" si="658"/>
        <v>0</v>
      </c>
      <c r="BY1340" s="189">
        <f t="shared" si="659"/>
        <v>0</v>
      </c>
      <c r="BZ1340" s="189">
        <f t="shared" si="660"/>
        <v>0</v>
      </c>
      <c r="CA1340" s="190">
        <f t="shared" si="661"/>
        <v>0</v>
      </c>
      <c r="CB1340" s="210"/>
      <c r="CC1340" s="188">
        <f t="shared" si="662"/>
        <v>0</v>
      </c>
      <c r="CD1340" s="189">
        <f t="shared" si="663"/>
        <v>0</v>
      </c>
      <c r="CE1340" s="189">
        <f t="shared" si="664"/>
        <v>0</v>
      </c>
      <c r="CF1340" s="190">
        <f t="shared" si="665"/>
        <v>0</v>
      </c>
      <c r="CG1340" s="210"/>
      <c r="CH1340" s="192">
        <f t="shared" si="666"/>
        <v>0</v>
      </c>
      <c r="CI1340" s="215">
        <f t="shared" si="667"/>
        <v>0</v>
      </c>
      <c r="CJ1340" s="216">
        <f t="shared" si="668"/>
        <v>0</v>
      </c>
      <c r="CK1340" s="217">
        <f t="shared" si="669"/>
        <v>0</v>
      </c>
      <c r="CM1340" s="192">
        <f t="shared" si="670"/>
        <v>0</v>
      </c>
      <c r="CN1340" s="215">
        <f t="shared" si="671"/>
        <v>0</v>
      </c>
      <c r="CO1340" s="216">
        <f t="shared" si="672"/>
        <v>0</v>
      </c>
      <c r="CP1340" s="217">
        <f t="shared" si="673"/>
        <v>0</v>
      </c>
      <c r="CR1340" s="192">
        <f t="shared" si="674"/>
        <v>0</v>
      </c>
      <c r="CS1340" s="215">
        <f t="shared" si="675"/>
        <v>0</v>
      </c>
      <c r="CT1340" s="216">
        <f t="shared" si="676"/>
        <v>0</v>
      </c>
      <c r="CU1340" s="217">
        <f t="shared" si="677"/>
        <v>0</v>
      </c>
      <c r="CW1340" s="197">
        <f t="shared" si="678"/>
        <v>0</v>
      </c>
      <c r="CX1340" s="19" t="str">
        <f t="shared" si="679"/>
        <v/>
      </c>
      <c r="CY1340" s="197">
        <f t="shared" si="680"/>
        <v>0</v>
      </c>
      <c r="CZ1340"/>
      <c r="DA1340" s="197">
        <f t="shared" si="681"/>
        <v>0</v>
      </c>
      <c r="DB1340" s="19" t="str">
        <f t="shared" si="682"/>
        <v/>
      </c>
      <c r="DC1340" s="197">
        <f t="shared" si="683"/>
        <v>0</v>
      </c>
      <c r="DE1340" s="197">
        <f t="shared" si="684"/>
        <v>0</v>
      </c>
      <c r="DF1340" s="19" t="str">
        <f t="shared" si="685"/>
        <v/>
      </c>
      <c r="DG1340" s="197">
        <f t="shared" si="686"/>
        <v>0</v>
      </c>
    </row>
    <row r="1341" spans="1:111" ht="15" customHeight="1" thickBot="1">
      <c r="A1341" s="41"/>
      <c r="B1341" s="30"/>
      <c r="C1341" s="63" t="s">
        <v>118</v>
      </c>
      <c r="D1341" s="354" t="str">
        <f t="shared" si="620"/>
        <v/>
      </c>
      <c r="E1341" s="355"/>
      <c r="F1341" s="355"/>
      <c r="G1341" s="355"/>
      <c r="H1341" s="355"/>
      <c r="I1341" s="355"/>
      <c r="J1341" s="355"/>
      <c r="K1341" s="355"/>
      <c r="L1341" s="355"/>
      <c r="M1341" s="355"/>
      <c r="N1341" s="355"/>
      <c r="O1341" s="356"/>
      <c r="P1341" s="261" t="str">
        <f t="shared" si="621"/>
        <v/>
      </c>
      <c r="Q1341" s="261" t="str">
        <f t="shared" si="622"/>
        <v/>
      </c>
      <c r="R1341" s="261" t="str">
        <f t="shared" si="623"/>
        <v/>
      </c>
      <c r="S1341" s="2"/>
      <c r="T1341" s="2"/>
      <c r="U1341" s="2"/>
      <c r="V1341" s="2"/>
      <c r="W1341" s="2"/>
      <c r="X1341" s="2"/>
      <c r="Y1341" s="2"/>
      <c r="Z1341" s="2"/>
      <c r="AA1341" s="2"/>
      <c r="AB1341" s="2"/>
      <c r="AC1341" s="2"/>
      <c r="AD1341" s="2"/>
      <c r="AG1341" s="197">
        <f t="shared" si="624"/>
        <v>30</v>
      </c>
      <c r="AH1341" s="210">
        <f t="shared" si="625"/>
        <v>0</v>
      </c>
      <c r="AJ1341" s="188">
        <f t="shared" si="626"/>
        <v>0</v>
      </c>
      <c r="AK1341" s="189">
        <f t="shared" si="627"/>
        <v>0</v>
      </c>
      <c r="AL1341" s="189">
        <f t="shared" si="628"/>
        <v>0</v>
      </c>
      <c r="AM1341" s="190">
        <f t="shared" si="629"/>
        <v>0</v>
      </c>
      <c r="AO1341" s="188">
        <f t="shared" si="630"/>
        <v>0</v>
      </c>
      <c r="AP1341" s="189">
        <f t="shared" si="631"/>
        <v>0</v>
      </c>
      <c r="AQ1341" s="189">
        <f t="shared" si="632"/>
        <v>0</v>
      </c>
      <c r="AR1341" s="190">
        <f t="shared" si="633"/>
        <v>0</v>
      </c>
      <c r="AT1341" s="188">
        <f t="shared" si="634"/>
        <v>0</v>
      </c>
      <c r="AU1341" s="189">
        <f t="shared" si="635"/>
        <v>0</v>
      </c>
      <c r="AV1341" s="189">
        <f t="shared" si="636"/>
        <v>0</v>
      </c>
      <c r="AW1341" s="190">
        <f t="shared" si="637"/>
        <v>0</v>
      </c>
      <c r="AY1341" s="188">
        <f t="shared" si="638"/>
        <v>0</v>
      </c>
      <c r="AZ1341" s="189">
        <f t="shared" si="639"/>
        <v>0</v>
      </c>
      <c r="BA1341" s="189">
        <f t="shared" si="640"/>
        <v>0</v>
      </c>
      <c r="BB1341" s="190">
        <f t="shared" si="641"/>
        <v>0</v>
      </c>
      <c r="BC1341" s="210"/>
      <c r="BD1341" s="188">
        <f t="shared" si="642"/>
        <v>0</v>
      </c>
      <c r="BE1341" s="189">
        <f t="shared" si="643"/>
        <v>0</v>
      </c>
      <c r="BF1341" s="189">
        <f t="shared" si="644"/>
        <v>0</v>
      </c>
      <c r="BG1341" s="190">
        <f t="shared" si="645"/>
        <v>0</v>
      </c>
      <c r="BH1341" s="210"/>
      <c r="BI1341" s="188">
        <f t="shared" si="646"/>
        <v>0</v>
      </c>
      <c r="BJ1341" s="189">
        <f t="shared" si="647"/>
        <v>0</v>
      </c>
      <c r="BK1341" s="189">
        <f t="shared" si="648"/>
        <v>0</v>
      </c>
      <c r="BL1341" s="190">
        <f t="shared" si="649"/>
        <v>0</v>
      </c>
      <c r="BM1341" s="210"/>
      <c r="BN1341" s="188">
        <f t="shared" si="650"/>
        <v>0</v>
      </c>
      <c r="BO1341" s="189">
        <f t="shared" si="651"/>
        <v>0</v>
      </c>
      <c r="BP1341" s="189">
        <f t="shared" si="652"/>
        <v>0</v>
      </c>
      <c r="BQ1341" s="190">
        <f t="shared" si="653"/>
        <v>0</v>
      </c>
      <c r="BR1341" s="210"/>
      <c r="BS1341" s="188">
        <f t="shared" si="654"/>
        <v>0</v>
      </c>
      <c r="BT1341" s="189">
        <f t="shared" si="655"/>
        <v>0</v>
      </c>
      <c r="BU1341" s="189">
        <f t="shared" si="656"/>
        <v>0</v>
      </c>
      <c r="BV1341" s="190">
        <f t="shared" si="657"/>
        <v>0</v>
      </c>
      <c r="BW1341" s="210"/>
      <c r="BX1341" s="188">
        <f t="shared" si="658"/>
        <v>0</v>
      </c>
      <c r="BY1341" s="189">
        <f t="shared" si="659"/>
        <v>0</v>
      </c>
      <c r="BZ1341" s="189">
        <f t="shared" si="660"/>
        <v>0</v>
      </c>
      <c r="CA1341" s="190">
        <f t="shared" si="661"/>
        <v>0</v>
      </c>
      <c r="CB1341" s="210"/>
      <c r="CC1341" s="188">
        <f t="shared" si="662"/>
        <v>0</v>
      </c>
      <c r="CD1341" s="189">
        <f t="shared" si="663"/>
        <v>0</v>
      </c>
      <c r="CE1341" s="189">
        <f t="shared" si="664"/>
        <v>0</v>
      </c>
      <c r="CF1341" s="190">
        <f t="shared" si="665"/>
        <v>0</v>
      </c>
      <c r="CG1341" s="210"/>
      <c r="CH1341" s="192">
        <f t="shared" si="666"/>
        <v>0</v>
      </c>
      <c r="CI1341" s="215">
        <f t="shared" si="667"/>
        <v>0</v>
      </c>
      <c r="CJ1341" s="216">
        <f t="shared" si="668"/>
        <v>0</v>
      </c>
      <c r="CK1341" s="217">
        <f t="shared" si="669"/>
        <v>0</v>
      </c>
      <c r="CM1341" s="192">
        <f t="shared" si="670"/>
        <v>0</v>
      </c>
      <c r="CN1341" s="215">
        <f t="shared" si="671"/>
        <v>0</v>
      </c>
      <c r="CO1341" s="216">
        <f t="shared" si="672"/>
        <v>0</v>
      </c>
      <c r="CP1341" s="217">
        <f t="shared" si="673"/>
        <v>0</v>
      </c>
      <c r="CR1341" s="192">
        <f t="shared" si="674"/>
        <v>0</v>
      </c>
      <c r="CS1341" s="215">
        <f t="shared" si="675"/>
        <v>0</v>
      </c>
      <c r="CT1341" s="216">
        <f t="shared" si="676"/>
        <v>0</v>
      </c>
      <c r="CU1341" s="217">
        <f t="shared" si="677"/>
        <v>0</v>
      </c>
      <c r="CW1341" s="197">
        <f t="shared" si="678"/>
        <v>0</v>
      </c>
      <c r="CX1341" s="19" t="str">
        <f t="shared" si="679"/>
        <v/>
      </c>
      <c r="CY1341" s="197">
        <f t="shared" si="680"/>
        <v>0</v>
      </c>
      <c r="CZ1341"/>
      <c r="DA1341" s="197">
        <f t="shared" si="681"/>
        <v>0</v>
      </c>
      <c r="DB1341" s="19" t="str">
        <f t="shared" si="682"/>
        <v/>
      </c>
      <c r="DC1341" s="197">
        <f t="shared" si="683"/>
        <v>0</v>
      </c>
      <c r="DE1341" s="197">
        <f t="shared" si="684"/>
        <v>0</v>
      </c>
      <c r="DF1341" s="19" t="str">
        <f t="shared" si="685"/>
        <v/>
      </c>
      <c r="DG1341" s="197">
        <f t="shared" si="686"/>
        <v>0</v>
      </c>
    </row>
    <row r="1342" spans="1:111" ht="15" customHeight="1" thickBot="1">
      <c r="A1342" s="41"/>
      <c r="B1342" s="30"/>
      <c r="C1342" s="63" t="s">
        <v>119</v>
      </c>
      <c r="D1342" s="354" t="str">
        <f t="shared" si="620"/>
        <v/>
      </c>
      <c r="E1342" s="355"/>
      <c r="F1342" s="355"/>
      <c r="G1342" s="355"/>
      <c r="H1342" s="355"/>
      <c r="I1342" s="355"/>
      <c r="J1342" s="355"/>
      <c r="K1342" s="355"/>
      <c r="L1342" s="355"/>
      <c r="M1342" s="355"/>
      <c r="N1342" s="355"/>
      <c r="O1342" s="356"/>
      <c r="P1342" s="261" t="str">
        <f t="shared" si="621"/>
        <v/>
      </c>
      <c r="Q1342" s="261" t="str">
        <f t="shared" si="622"/>
        <v/>
      </c>
      <c r="R1342" s="261" t="str">
        <f t="shared" si="623"/>
        <v/>
      </c>
      <c r="S1342" s="2"/>
      <c r="T1342" s="2"/>
      <c r="U1342" s="2"/>
      <c r="V1342" s="2"/>
      <c r="W1342" s="2"/>
      <c r="X1342" s="2"/>
      <c r="Y1342" s="2"/>
      <c r="Z1342" s="2"/>
      <c r="AA1342" s="2"/>
      <c r="AB1342" s="2"/>
      <c r="AC1342" s="2"/>
      <c r="AD1342" s="2"/>
      <c r="AG1342" s="197">
        <f t="shared" si="624"/>
        <v>30</v>
      </c>
      <c r="AH1342" s="210">
        <f t="shared" si="625"/>
        <v>0</v>
      </c>
      <c r="AJ1342" s="188">
        <f t="shared" si="626"/>
        <v>0</v>
      </c>
      <c r="AK1342" s="189">
        <f t="shared" si="627"/>
        <v>0</v>
      </c>
      <c r="AL1342" s="189">
        <f t="shared" si="628"/>
        <v>0</v>
      </c>
      <c r="AM1342" s="190">
        <f t="shared" si="629"/>
        <v>0</v>
      </c>
      <c r="AO1342" s="188">
        <f t="shared" si="630"/>
        <v>0</v>
      </c>
      <c r="AP1342" s="189">
        <f t="shared" si="631"/>
        <v>0</v>
      </c>
      <c r="AQ1342" s="189">
        <f t="shared" si="632"/>
        <v>0</v>
      </c>
      <c r="AR1342" s="190">
        <f t="shared" si="633"/>
        <v>0</v>
      </c>
      <c r="AT1342" s="188">
        <f t="shared" si="634"/>
        <v>0</v>
      </c>
      <c r="AU1342" s="189">
        <f t="shared" si="635"/>
        <v>0</v>
      </c>
      <c r="AV1342" s="189">
        <f t="shared" si="636"/>
        <v>0</v>
      </c>
      <c r="AW1342" s="190">
        <f t="shared" si="637"/>
        <v>0</v>
      </c>
      <c r="AY1342" s="188">
        <f t="shared" si="638"/>
        <v>0</v>
      </c>
      <c r="AZ1342" s="189">
        <f t="shared" si="639"/>
        <v>0</v>
      </c>
      <c r="BA1342" s="189">
        <f t="shared" si="640"/>
        <v>0</v>
      </c>
      <c r="BB1342" s="190">
        <f t="shared" si="641"/>
        <v>0</v>
      </c>
      <c r="BC1342" s="210"/>
      <c r="BD1342" s="188">
        <f t="shared" si="642"/>
        <v>0</v>
      </c>
      <c r="BE1342" s="189">
        <f t="shared" si="643"/>
        <v>0</v>
      </c>
      <c r="BF1342" s="189">
        <f t="shared" si="644"/>
        <v>0</v>
      </c>
      <c r="BG1342" s="190">
        <f t="shared" si="645"/>
        <v>0</v>
      </c>
      <c r="BH1342" s="210"/>
      <c r="BI1342" s="188">
        <f t="shared" si="646"/>
        <v>0</v>
      </c>
      <c r="BJ1342" s="189">
        <f t="shared" si="647"/>
        <v>0</v>
      </c>
      <c r="BK1342" s="189">
        <f t="shared" si="648"/>
        <v>0</v>
      </c>
      <c r="BL1342" s="190">
        <f t="shared" si="649"/>
        <v>0</v>
      </c>
      <c r="BM1342" s="210"/>
      <c r="BN1342" s="188">
        <f t="shared" si="650"/>
        <v>0</v>
      </c>
      <c r="BO1342" s="189">
        <f t="shared" si="651"/>
        <v>0</v>
      </c>
      <c r="BP1342" s="189">
        <f t="shared" si="652"/>
        <v>0</v>
      </c>
      <c r="BQ1342" s="190">
        <f t="shared" si="653"/>
        <v>0</v>
      </c>
      <c r="BR1342" s="210"/>
      <c r="BS1342" s="188">
        <f t="shared" si="654"/>
        <v>0</v>
      </c>
      <c r="BT1342" s="189">
        <f t="shared" si="655"/>
        <v>0</v>
      </c>
      <c r="BU1342" s="189">
        <f t="shared" si="656"/>
        <v>0</v>
      </c>
      <c r="BV1342" s="190">
        <f t="shared" si="657"/>
        <v>0</v>
      </c>
      <c r="BW1342" s="210"/>
      <c r="BX1342" s="188">
        <f t="shared" si="658"/>
        <v>0</v>
      </c>
      <c r="BY1342" s="189">
        <f t="shared" si="659"/>
        <v>0</v>
      </c>
      <c r="BZ1342" s="189">
        <f t="shared" si="660"/>
        <v>0</v>
      </c>
      <c r="CA1342" s="190">
        <f t="shared" si="661"/>
        <v>0</v>
      </c>
      <c r="CB1342" s="210"/>
      <c r="CC1342" s="188">
        <f t="shared" si="662"/>
        <v>0</v>
      </c>
      <c r="CD1342" s="189">
        <f t="shared" si="663"/>
        <v>0</v>
      </c>
      <c r="CE1342" s="189">
        <f t="shared" si="664"/>
        <v>0</v>
      </c>
      <c r="CF1342" s="190">
        <f t="shared" si="665"/>
        <v>0</v>
      </c>
      <c r="CG1342" s="210"/>
      <c r="CH1342" s="192">
        <f t="shared" si="666"/>
        <v>0</v>
      </c>
      <c r="CI1342" s="215">
        <f t="shared" si="667"/>
        <v>0</v>
      </c>
      <c r="CJ1342" s="216">
        <f t="shared" si="668"/>
        <v>0</v>
      </c>
      <c r="CK1342" s="217">
        <f t="shared" si="669"/>
        <v>0</v>
      </c>
      <c r="CM1342" s="192">
        <f t="shared" si="670"/>
        <v>0</v>
      </c>
      <c r="CN1342" s="215">
        <f t="shared" si="671"/>
        <v>0</v>
      </c>
      <c r="CO1342" s="216">
        <f t="shared" si="672"/>
        <v>0</v>
      </c>
      <c r="CP1342" s="217">
        <f t="shared" si="673"/>
        <v>0</v>
      </c>
      <c r="CR1342" s="192">
        <f t="shared" si="674"/>
        <v>0</v>
      </c>
      <c r="CS1342" s="215">
        <f t="shared" si="675"/>
        <v>0</v>
      </c>
      <c r="CT1342" s="216">
        <f t="shared" si="676"/>
        <v>0</v>
      </c>
      <c r="CU1342" s="217">
        <f t="shared" si="677"/>
        <v>0</v>
      </c>
      <c r="CW1342" s="197">
        <f t="shared" si="678"/>
        <v>0</v>
      </c>
      <c r="CX1342" s="19" t="str">
        <f t="shared" si="679"/>
        <v/>
      </c>
      <c r="CY1342" s="197">
        <f t="shared" si="680"/>
        <v>0</v>
      </c>
      <c r="CZ1342"/>
      <c r="DA1342" s="197">
        <f t="shared" si="681"/>
        <v>0</v>
      </c>
      <c r="DB1342" s="19" t="str">
        <f t="shared" si="682"/>
        <v/>
      </c>
      <c r="DC1342" s="197">
        <f t="shared" si="683"/>
        <v>0</v>
      </c>
      <c r="DE1342" s="197">
        <f t="shared" si="684"/>
        <v>0</v>
      </c>
      <c r="DF1342" s="19" t="str">
        <f t="shared" si="685"/>
        <v/>
      </c>
      <c r="DG1342" s="197">
        <f t="shared" si="686"/>
        <v>0</v>
      </c>
    </row>
    <row r="1343" spans="1:111" ht="15" customHeight="1" thickBot="1">
      <c r="A1343" s="41"/>
      <c r="B1343" s="30"/>
      <c r="C1343" s="63" t="s">
        <v>120</v>
      </c>
      <c r="D1343" s="354" t="str">
        <f t="shared" si="620"/>
        <v/>
      </c>
      <c r="E1343" s="355"/>
      <c r="F1343" s="355"/>
      <c r="G1343" s="355"/>
      <c r="H1343" s="355"/>
      <c r="I1343" s="355"/>
      <c r="J1343" s="355"/>
      <c r="K1343" s="355"/>
      <c r="L1343" s="355"/>
      <c r="M1343" s="355"/>
      <c r="N1343" s="355"/>
      <c r="O1343" s="356"/>
      <c r="P1343" s="261" t="str">
        <f t="shared" si="621"/>
        <v/>
      </c>
      <c r="Q1343" s="261" t="str">
        <f t="shared" si="622"/>
        <v/>
      </c>
      <c r="R1343" s="261" t="str">
        <f t="shared" si="623"/>
        <v/>
      </c>
      <c r="S1343" s="2"/>
      <c r="T1343" s="2"/>
      <c r="U1343" s="2"/>
      <c r="V1343" s="2"/>
      <c r="W1343" s="2"/>
      <c r="X1343" s="2"/>
      <c r="Y1343" s="2"/>
      <c r="Z1343" s="2"/>
      <c r="AA1343" s="2"/>
      <c r="AB1343" s="2"/>
      <c r="AC1343" s="2"/>
      <c r="AD1343" s="2"/>
      <c r="AG1343" s="197">
        <f t="shared" si="624"/>
        <v>30</v>
      </c>
      <c r="AH1343" s="210">
        <f t="shared" si="625"/>
        <v>0</v>
      </c>
      <c r="AJ1343" s="188">
        <f t="shared" si="626"/>
        <v>0</v>
      </c>
      <c r="AK1343" s="189">
        <f t="shared" si="627"/>
        <v>0</v>
      </c>
      <c r="AL1343" s="189">
        <f t="shared" si="628"/>
        <v>0</v>
      </c>
      <c r="AM1343" s="190">
        <f t="shared" si="629"/>
        <v>0</v>
      </c>
      <c r="AO1343" s="188">
        <f t="shared" si="630"/>
        <v>0</v>
      </c>
      <c r="AP1343" s="189">
        <f t="shared" si="631"/>
        <v>0</v>
      </c>
      <c r="AQ1343" s="189">
        <f t="shared" si="632"/>
        <v>0</v>
      </c>
      <c r="AR1343" s="190">
        <f t="shared" si="633"/>
        <v>0</v>
      </c>
      <c r="AT1343" s="188">
        <f t="shared" si="634"/>
        <v>0</v>
      </c>
      <c r="AU1343" s="189">
        <f t="shared" si="635"/>
        <v>0</v>
      </c>
      <c r="AV1343" s="189">
        <f t="shared" si="636"/>
        <v>0</v>
      </c>
      <c r="AW1343" s="190">
        <f t="shared" si="637"/>
        <v>0</v>
      </c>
      <c r="AY1343" s="188">
        <f t="shared" si="638"/>
        <v>0</v>
      </c>
      <c r="AZ1343" s="189">
        <f t="shared" si="639"/>
        <v>0</v>
      </c>
      <c r="BA1343" s="189">
        <f t="shared" si="640"/>
        <v>0</v>
      </c>
      <c r="BB1343" s="190">
        <f t="shared" si="641"/>
        <v>0</v>
      </c>
      <c r="BC1343" s="210"/>
      <c r="BD1343" s="188">
        <f t="shared" si="642"/>
        <v>0</v>
      </c>
      <c r="BE1343" s="189">
        <f t="shared" si="643"/>
        <v>0</v>
      </c>
      <c r="BF1343" s="189">
        <f t="shared" si="644"/>
        <v>0</v>
      </c>
      <c r="BG1343" s="190">
        <f t="shared" si="645"/>
        <v>0</v>
      </c>
      <c r="BH1343" s="210"/>
      <c r="BI1343" s="188">
        <f t="shared" si="646"/>
        <v>0</v>
      </c>
      <c r="BJ1343" s="189">
        <f t="shared" si="647"/>
        <v>0</v>
      </c>
      <c r="BK1343" s="189">
        <f t="shared" si="648"/>
        <v>0</v>
      </c>
      <c r="BL1343" s="190">
        <f t="shared" si="649"/>
        <v>0</v>
      </c>
      <c r="BM1343" s="210"/>
      <c r="BN1343" s="188">
        <f t="shared" si="650"/>
        <v>0</v>
      </c>
      <c r="BO1343" s="189">
        <f t="shared" si="651"/>
        <v>0</v>
      </c>
      <c r="BP1343" s="189">
        <f t="shared" si="652"/>
        <v>0</v>
      </c>
      <c r="BQ1343" s="190">
        <f t="shared" si="653"/>
        <v>0</v>
      </c>
      <c r="BR1343" s="210"/>
      <c r="BS1343" s="188">
        <f t="shared" si="654"/>
        <v>0</v>
      </c>
      <c r="BT1343" s="189">
        <f t="shared" si="655"/>
        <v>0</v>
      </c>
      <c r="BU1343" s="189">
        <f t="shared" si="656"/>
        <v>0</v>
      </c>
      <c r="BV1343" s="190">
        <f t="shared" si="657"/>
        <v>0</v>
      </c>
      <c r="BW1343" s="210"/>
      <c r="BX1343" s="188">
        <f t="shared" si="658"/>
        <v>0</v>
      </c>
      <c r="BY1343" s="189">
        <f t="shared" si="659"/>
        <v>0</v>
      </c>
      <c r="BZ1343" s="189">
        <f t="shared" si="660"/>
        <v>0</v>
      </c>
      <c r="CA1343" s="190">
        <f t="shared" si="661"/>
        <v>0</v>
      </c>
      <c r="CB1343" s="210"/>
      <c r="CC1343" s="188">
        <f t="shared" si="662"/>
        <v>0</v>
      </c>
      <c r="CD1343" s="189">
        <f t="shared" si="663"/>
        <v>0</v>
      </c>
      <c r="CE1343" s="189">
        <f t="shared" si="664"/>
        <v>0</v>
      </c>
      <c r="CF1343" s="190">
        <f t="shared" si="665"/>
        <v>0</v>
      </c>
      <c r="CG1343" s="210"/>
      <c r="CH1343" s="192">
        <f t="shared" si="666"/>
        <v>0</v>
      </c>
      <c r="CI1343" s="215">
        <f t="shared" si="667"/>
        <v>0</v>
      </c>
      <c r="CJ1343" s="216">
        <f t="shared" si="668"/>
        <v>0</v>
      </c>
      <c r="CK1343" s="217">
        <f t="shared" si="669"/>
        <v>0</v>
      </c>
      <c r="CM1343" s="192">
        <f t="shared" si="670"/>
        <v>0</v>
      </c>
      <c r="CN1343" s="215">
        <f t="shared" si="671"/>
        <v>0</v>
      </c>
      <c r="CO1343" s="216">
        <f t="shared" si="672"/>
        <v>0</v>
      </c>
      <c r="CP1343" s="217">
        <f t="shared" si="673"/>
        <v>0</v>
      </c>
      <c r="CR1343" s="192">
        <f t="shared" si="674"/>
        <v>0</v>
      </c>
      <c r="CS1343" s="215">
        <f t="shared" si="675"/>
        <v>0</v>
      </c>
      <c r="CT1343" s="216">
        <f t="shared" si="676"/>
        <v>0</v>
      </c>
      <c r="CU1343" s="217">
        <f t="shared" si="677"/>
        <v>0</v>
      </c>
      <c r="CW1343" s="197">
        <f t="shared" si="678"/>
        <v>0</v>
      </c>
      <c r="CX1343" s="19" t="str">
        <f t="shared" si="679"/>
        <v/>
      </c>
      <c r="CY1343" s="197">
        <f t="shared" si="680"/>
        <v>0</v>
      </c>
      <c r="CZ1343"/>
      <c r="DA1343" s="197">
        <f t="shared" si="681"/>
        <v>0</v>
      </c>
      <c r="DB1343" s="19" t="str">
        <f t="shared" si="682"/>
        <v/>
      </c>
      <c r="DC1343" s="197">
        <f t="shared" si="683"/>
        <v>0</v>
      </c>
      <c r="DE1343" s="197">
        <f t="shared" si="684"/>
        <v>0</v>
      </c>
      <c r="DF1343" s="19" t="str">
        <f t="shared" si="685"/>
        <v/>
      </c>
      <c r="DG1343" s="197">
        <f t="shared" si="686"/>
        <v>0</v>
      </c>
    </row>
    <row r="1344" spans="1:111" ht="15" customHeight="1" thickBot="1">
      <c r="A1344" s="41"/>
      <c r="B1344" s="30"/>
      <c r="C1344" s="63" t="s">
        <v>121</v>
      </c>
      <c r="D1344" s="354" t="str">
        <f t="shared" si="620"/>
        <v/>
      </c>
      <c r="E1344" s="355"/>
      <c r="F1344" s="355"/>
      <c r="G1344" s="355"/>
      <c r="H1344" s="355"/>
      <c r="I1344" s="355"/>
      <c r="J1344" s="355"/>
      <c r="K1344" s="355"/>
      <c r="L1344" s="355"/>
      <c r="M1344" s="355"/>
      <c r="N1344" s="355"/>
      <c r="O1344" s="356"/>
      <c r="P1344" s="261" t="str">
        <f t="shared" si="621"/>
        <v/>
      </c>
      <c r="Q1344" s="261" t="str">
        <f t="shared" si="622"/>
        <v/>
      </c>
      <c r="R1344" s="261" t="str">
        <f t="shared" si="623"/>
        <v/>
      </c>
      <c r="S1344" s="2"/>
      <c r="T1344" s="2"/>
      <c r="U1344" s="2"/>
      <c r="V1344" s="2"/>
      <c r="W1344" s="2"/>
      <c r="X1344" s="2"/>
      <c r="Y1344" s="2"/>
      <c r="Z1344" s="2"/>
      <c r="AA1344" s="2"/>
      <c r="AB1344" s="2"/>
      <c r="AC1344" s="2"/>
      <c r="AD1344" s="2"/>
      <c r="AG1344" s="197">
        <f t="shared" si="624"/>
        <v>30</v>
      </c>
      <c r="AH1344" s="210">
        <f t="shared" si="625"/>
        <v>0</v>
      </c>
      <c r="AJ1344" s="188">
        <f t="shared" si="626"/>
        <v>0</v>
      </c>
      <c r="AK1344" s="189">
        <f t="shared" si="627"/>
        <v>0</v>
      </c>
      <c r="AL1344" s="189">
        <f t="shared" si="628"/>
        <v>0</v>
      </c>
      <c r="AM1344" s="190">
        <f t="shared" si="629"/>
        <v>0</v>
      </c>
      <c r="AO1344" s="188">
        <f t="shared" si="630"/>
        <v>0</v>
      </c>
      <c r="AP1344" s="189">
        <f t="shared" si="631"/>
        <v>0</v>
      </c>
      <c r="AQ1344" s="189">
        <f t="shared" si="632"/>
        <v>0</v>
      </c>
      <c r="AR1344" s="190">
        <f t="shared" si="633"/>
        <v>0</v>
      </c>
      <c r="AT1344" s="188">
        <f t="shared" si="634"/>
        <v>0</v>
      </c>
      <c r="AU1344" s="189">
        <f t="shared" si="635"/>
        <v>0</v>
      </c>
      <c r="AV1344" s="189">
        <f t="shared" si="636"/>
        <v>0</v>
      </c>
      <c r="AW1344" s="190">
        <f t="shared" si="637"/>
        <v>0</v>
      </c>
      <c r="AY1344" s="188">
        <f t="shared" si="638"/>
        <v>0</v>
      </c>
      <c r="AZ1344" s="189">
        <f t="shared" si="639"/>
        <v>0</v>
      </c>
      <c r="BA1344" s="189">
        <f t="shared" si="640"/>
        <v>0</v>
      </c>
      <c r="BB1344" s="190">
        <f t="shared" si="641"/>
        <v>0</v>
      </c>
      <c r="BC1344" s="210"/>
      <c r="BD1344" s="188">
        <f t="shared" si="642"/>
        <v>0</v>
      </c>
      <c r="BE1344" s="189">
        <f t="shared" si="643"/>
        <v>0</v>
      </c>
      <c r="BF1344" s="189">
        <f t="shared" si="644"/>
        <v>0</v>
      </c>
      <c r="BG1344" s="190">
        <f t="shared" si="645"/>
        <v>0</v>
      </c>
      <c r="BH1344" s="210"/>
      <c r="BI1344" s="188">
        <f t="shared" si="646"/>
        <v>0</v>
      </c>
      <c r="BJ1344" s="189">
        <f t="shared" si="647"/>
        <v>0</v>
      </c>
      <c r="BK1344" s="189">
        <f t="shared" si="648"/>
        <v>0</v>
      </c>
      <c r="BL1344" s="190">
        <f t="shared" si="649"/>
        <v>0</v>
      </c>
      <c r="BM1344" s="210"/>
      <c r="BN1344" s="188">
        <f t="shared" si="650"/>
        <v>0</v>
      </c>
      <c r="BO1344" s="189">
        <f t="shared" si="651"/>
        <v>0</v>
      </c>
      <c r="BP1344" s="189">
        <f t="shared" si="652"/>
        <v>0</v>
      </c>
      <c r="BQ1344" s="190">
        <f t="shared" si="653"/>
        <v>0</v>
      </c>
      <c r="BR1344" s="210"/>
      <c r="BS1344" s="188">
        <f t="shared" si="654"/>
        <v>0</v>
      </c>
      <c r="BT1344" s="189">
        <f t="shared" si="655"/>
        <v>0</v>
      </c>
      <c r="BU1344" s="189">
        <f t="shared" si="656"/>
        <v>0</v>
      </c>
      <c r="BV1344" s="190">
        <f t="shared" si="657"/>
        <v>0</v>
      </c>
      <c r="BW1344" s="210"/>
      <c r="BX1344" s="188">
        <f t="shared" si="658"/>
        <v>0</v>
      </c>
      <c r="BY1344" s="189">
        <f t="shared" si="659"/>
        <v>0</v>
      </c>
      <c r="BZ1344" s="189">
        <f t="shared" si="660"/>
        <v>0</v>
      </c>
      <c r="CA1344" s="190">
        <f t="shared" si="661"/>
        <v>0</v>
      </c>
      <c r="CB1344" s="210"/>
      <c r="CC1344" s="188">
        <f t="shared" si="662"/>
        <v>0</v>
      </c>
      <c r="CD1344" s="189">
        <f t="shared" si="663"/>
        <v>0</v>
      </c>
      <c r="CE1344" s="189">
        <f t="shared" si="664"/>
        <v>0</v>
      </c>
      <c r="CF1344" s="190">
        <f t="shared" si="665"/>
        <v>0</v>
      </c>
      <c r="CG1344" s="210"/>
      <c r="CH1344" s="192">
        <f t="shared" si="666"/>
        <v>0</v>
      </c>
      <c r="CI1344" s="215">
        <f t="shared" si="667"/>
        <v>0</v>
      </c>
      <c r="CJ1344" s="216">
        <f t="shared" si="668"/>
        <v>0</v>
      </c>
      <c r="CK1344" s="217">
        <f t="shared" si="669"/>
        <v>0</v>
      </c>
      <c r="CM1344" s="192">
        <f t="shared" si="670"/>
        <v>0</v>
      </c>
      <c r="CN1344" s="215">
        <f t="shared" si="671"/>
        <v>0</v>
      </c>
      <c r="CO1344" s="216">
        <f t="shared" si="672"/>
        <v>0</v>
      </c>
      <c r="CP1344" s="217">
        <f t="shared" si="673"/>
        <v>0</v>
      </c>
      <c r="CR1344" s="192">
        <f t="shared" si="674"/>
        <v>0</v>
      </c>
      <c r="CS1344" s="215">
        <f t="shared" si="675"/>
        <v>0</v>
      </c>
      <c r="CT1344" s="216">
        <f t="shared" si="676"/>
        <v>0</v>
      </c>
      <c r="CU1344" s="217">
        <f t="shared" si="677"/>
        <v>0</v>
      </c>
      <c r="CW1344" s="197">
        <f t="shared" si="678"/>
        <v>0</v>
      </c>
      <c r="CX1344" s="19" t="str">
        <f t="shared" si="679"/>
        <v/>
      </c>
      <c r="CY1344" s="197">
        <f t="shared" si="680"/>
        <v>0</v>
      </c>
      <c r="CZ1344"/>
      <c r="DA1344" s="197">
        <f t="shared" si="681"/>
        <v>0</v>
      </c>
      <c r="DB1344" s="19" t="str">
        <f t="shared" si="682"/>
        <v/>
      </c>
      <c r="DC1344" s="197">
        <f t="shared" si="683"/>
        <v>0</v>
      </c>
      <c r="DE1344" s="197">
        <f t="shared" si="684"/>
        <v>0</v>
      </c>
      <c r="DF1344" s="19" t="str">
        <f t="shared" si="685"/>
        <v/>
      </c>
      <c r="DG1344" s="197">
        <f t="shared" si="686"/>
        <v>0</v>
      </c>
    </row>
    <row r="1345" spans="1:111" ht="15" customHeight="1" thickBot="1">
      <c r="A1345" s="41"/>
      <c r="B1345" s="30"/>
      <c r="C1345" s="63" t="s">
        <v>122</v>
      </c>
      <c r="D1345" s="354" t="str">
        <f t="shared" si="620"/>
        <v/>
      </c>
      <c r="E1345" s="355"/>
      <c r="F1345" s="355"/>
      <c r="G1345" s="355"/>
      <c r="H1345" s="355"/>
      <c r="I1345" s="355"/>
      <c r="J1345" s="355"/>
      <c r="K1345" s="355"/>
      <c r="L1345" s="355"/>
      <c r="M1345" s="355"/>
      <c r="N1345" s="355"/>
      <c r="O1345" s="356"/>
      <c r="P1345" s="261" t="str">
        <f t="shared" si="621"/>
        <v/>
      </c>
      <c r="Q1345" s="261" t="str">
        <f t="shared" si="622"/>
        <v/>
      </c>
      <c r="R1345" s="261" t="str">
        <f t="shared" si="623"/>
        <v/>
      </c>
      <c r="S1345" s="2"/>
      <c r="T1345" s="2"/>
      <c r="U1345" s="2"/>
      <c r="V1345" s="2"/>
      <c r="W1345" s="2"/>
      <c r="X1345" s="2"/>
      <c r="Y1345" s="2"/>
      <c r="Z1345" s="2"/>
      <c r="AA1345" s="2"/>
      <c r="AB1345" s="2"/>
      <c r="AC1345" s="2"/>
      <c r="AD1345" s="2"/>
      <c r="AG1345" s="197">
        <f t="shared" si="624"/>
        <v>30</v>
      </c>
      <c r="AH1345" s="210">
        <f t="shared" si="625"/>
        <v>0</v>
      </c>
      <c r="AJ1345" s="188">
        <f t="shared" si="626"/>
        <v>0</v>
      </c>
      <c r="AK1345" s="189">
        <f t="shared" si="627"/>
        <v>0</v>
      </c>
      <c r="AL1345" s="189">
        <f t="shared" si="628"/>
        <v>0</v>
      </c>
      <c r="AM1345" s="190">
        <f t="shared" si="629"/>
        <v>0</v>
      </c>
      <c r="AO1345" s="188">
        <f t="shared" si="630"/>
        <v>0</v>
      </c>
      <c r="AP1345" s="189">
        <f t="shared" si="631"/>
        <v>0</v>
      </c>
      <c r="AQ1345" s="189">
        <f t="shared" si="632"/>
        <v>0</v>
      </c>
      <c r="AR1345" s="190">
        <f t="shared" si="633"/>
        <v>0</v>
      </c>
      <c r="AT1345" s="188">
        <f t="shared" si="634"/>
        <v>0</v>
      </c>
      <c r="AU1345" s="189">
        <f t="shared" si="635"/>
        <v>0</v>
      </c>
      <c r="AV1345" s="189">
        <f t="shared" si="636"/>
        <v>0</v>
      </c>
      <c r="AW1345" s="190">
        <f t="shared" si="637"/>
        <v>0</v>
      </c>
      <c r="AY1345" s="188">
        <f t="shared" si="638"/>
        <v>0</v>
      </c>
      <c r="AZ1345" s="189">
        <f t="shared" si="639"/>
        <v>0</v>
      </c>
      <c r="BA1345" s="189">
        <f t="shared" si="640"/>
        <v>0</v>
      </c>
      <c r="BB1345" s="190">
        <f t="shared" si="641"/>
        <v>0</v>
      </c>
      <c r="BC1345" s="210"/>
      <c r="BD1345" s="188">
        <f t="shared" si="642"/>
        <v>0</v>
      </c>
      <c r="BE1345" s="189">
        <f t="shared" si="643"/>
        <v>0</v>
      </c>
      <c r="BF1345" s="189">
        <f t="shared" si="644"/>
        <v>0</v>
      </c>
      <c r="BG1345" s="190">
        <f t="shared" si="645"/>
        <v>0</v>
      </c>
      <c r="BH1345" s="210"/>
      <c r="BI1345" s="188">
        <f t="shared" si="646"/>
        <v>0</v>
      </c>
      <c r="BJ1345" s="189">
        <f t="shared" si="647"/>
        <v>0</v>
      </c>
      <c r="BK1345" s="189">
        <f t="shared" si="648"/>
        <v>0</v>
      </c>
      <c r="BL1345" s="190">
        <f t="shared" si="649"/>
        <v>0</v>
      </c>
      <c r="BM1345" s="210"/>
      <c r="BN1345" s="188">
        <f t="shared" si="650"/>
        <v>0</v>
      </c>
      <c r="BO1345" s="189">
        <f t="shared" si="651"/>
        <v>0</v>
      </c>
      <c r="BP1345" s="189">
        <f t="shared" si="652"/>
        <v>0</v>
      </c>
      <c r="BQ1345" s="190">
        <f t="shared" si="653"/>
        <v>0</v>
      </c>
      <c r="BR1345" s="210"/>
      <c r="BS1345" s="188">
        <f t="shared" si="654"/>
        <v>0</v>
      </c>
      <c r="BT1345" s="189">
        <f t="shared" si="655"/>
        <v>0</v>
      </c>
      <c r="BU1345" s="189">
        <f t="shared" si="656"/>
        <v>0</v>
      </c>
      <c r="BV1345" s="190">
        <f t="shared" si="657"/>
        <v>0</v>
      </c>
      <c r="BW1345" s="210"/>
      <c r="BX1345" s="188">
        <f t="shared" si="658"/>
        <v>0</v>
      </c>
      <c r="BY1345" s="189">
        <f t="shared" si="659"/>
        <v>0</v>
      </c>
      <c r="BZ1345" s="189">
        <f t="shared" si="660"/>
        <v>0</v>
      </c>
      <c r="CA1345" s="190">
        <f t="shared" si="661"/>
        <v>0</v>
      </c>
      <c r="CB1345" s="210"/>
      <c r="CC1345" s="188">
        <f t="shared" si="662"/>
        <v>0</v>
      </c>
      <c r="CD1345" s="189">
        <f t="shared" si="663"/>
        <v>0</v>
      </c>
      <c r="CE1345" s="189">
        <f t="shared" si="664"/>
        <v>0</v>
      </c>
      <c r="CF1345" s="190">
        <f t="shared" si="665"/>
        <v>0</v>
      </c>
      <c r="CG1345" s="210"/>
      <c r="CH1345" s="192">
        <f t="shared" si="666"/>
        <v>0</v>
      </c>
      <c r="CI1345" s="215">
        <f t="shared" si="667"/>
        <v>0</v>
      </c>
      <c r="CJ1345" s="216">
        <f t="shared" si="668"/>
        <v>0</v>
      </c>
      <c r="CK1345" s="217">
        <f t="shared" si="669"/>
        <v>0</v>
      </c>
      <c r="CM1345" s="192">
        <f t="shared" si="670"/>
        <v>0</v>
      </c>
      <c r="CN1345" s="215">
        <f t="shared" si="671"/>
        <v>0</v>
      </c>
      <c r="CO1345" s="216">
        <f t="shared" si="672"/>
        <v>0</v>
      </c>
      <c r="CP1345" s="217">
        <f t="shared" si="673"/>
        <v>0</v>
      </c>
      <c r="CR1345" s="192">
        <f t="shared" si="674"/>
        <v>0</v>
      </c>
      <c r="CS1345" s="215">
        <f t="shared" si="675"/>
        <v>0</v>
      </c>
      <c r="CT1345" s="216">
        <f t="shared" si="676"/>
        <v>0</v>
      </c>
      <c r="CU1345" s="217">
        <f t="shared" si="677"/>
        <v>0</v>
      </c>
      <c r="CW1345" s="197">
        <f t="shared" si="678"/>
        <v>0</v>
      </c>
      <c r="CX1345" s="19" t="str">
        <f t="shared" si="679"/>
        <v/>
      </c>
      <c r="CY1345" s="197">
        <f t="shared" si="680"/>
        <v>0</v>
      </c>
      <c r="CZ1345"/>
      <c r="DA1345" s="197">
        <f t="shared" si="681"/>
        <v>0</v>
      </c>
      <c r="DB1345" s="19" t="str">
        <f t="shared" si="682"/>
        <v/>
      </c>
      <c r="DC1345" s="197">
        <f t="shared" si="683"/>
        <v>0</v>
      </c>
      <c r="DE1345" s="197">
        <f t="shared" si="684"/>
        <v>0</v>
      </c>
      <c r="DF1345" s="19" t="str">
        <f t="shared" si="685"/>
        <v/>
      </c>
      <c r="DG1345" s="197">
        <f t="shared" si="686"/>
        <v>0</v>
      </c>
    </row>
    <row r="1346" spans="1:111" ht="15" customHeight="1" thickBot="1">
      <c r="A1346" s="41"/>
      <c r="B1346" s="30"/>
      <c r="C1346" s="63" t="s">
        <v>123</v>
      </c>
      <c r="D1346" s="354" t="str">
        <f t="shared" si="620"/>
        <v/>
      </c>
      <c r="E1346" s="355"/>
      <c r="F1346" s="355"/>
      <c r="G1346" s="355"/>
      <c r="H1346" s="355"/>
      <c r="I1346" s="355"/>
      <c r="J1346" s="355"/>
      <c r="K1346" s="355"/>
      <c r="L1346" s="355"/>
      <c r="M1346" s="355"/>
      <c r="N1346" s="355"/>
      <c r="O1346" s="356"/>
      <c r="P1346" s="261" t="str">
        <f t="shared" si="621"/>
        <v/>
      </c>
      <c r="Q1346" s="261" t="str">
        <f t="shared" si="622"/>
        <v/>
      </c>
      <c r="R1346" s="261" t="str">
        <f t="shared" si="623"/>
        <v/>
      </c>
      <c r="S1346" s="2"/>
      <c r="T1346" s="2"/>
      <c r="U1346" s="2"/>
      <c r="V1346" s="2"/>
      <c r="W1346" s="2"/>
      <c r="X1346" s="2"/>
      <c r="Y1346" s="2"/>
      <c r="Z1346" s="2"/>
      <c r="AA1346" s="2"/>
      <c r="AB1346" s="2"/>
      <c r="AC1346" s="2"/>
      <c r="AD1346" s="2"/>
      <c r="AG1346" s="197">
        <f t="shared" si="624"/>
        <v>30</v>
      </c>
      <c r="AH1346" s="210">
        <f t="shared" si="625"/>
        <v>0</v>
      </c>
      <c r="AJ1346" s="188">
        <f t="shared" si="626"/>
        <v>0</v>
      </c>
      <c r="AK1346" s="189">
        <f t="shared" si="627"/>
        <v>0</v>
      </c>
      <c r="AL1346" s="189">
        <f t="shared" si="628"/>
        <v>0</v>
      </c>
      <c r="AM1346" s="190">
        <f t="shared" si="629"/>
        <v>0</v>
      </c>
      <c r="AO1346" s="188">
        <f t="shared" si="630"/>
        <v>0</v>
      </c>
      <c r="AP1346" s="189">
        <f t="shared" si="631"/>
        <v>0</v>
      </c>
      <c r="AQ1346" s="189">
        <f t="shared" si="632"/>
        <v>0</v>
      </c>
      <c r="AR1346" s="190">
        <f t="shared" si="633"/>
        <v>0</v>
      </c>
      <c r="AT1346" s="188">
        <f t="shared" si="634"/>
        <v>0</v>
      </c>
      <c r="AU1346" s="189">
        <f t="shared" si="635"/>
        <v>0</v>
      </c>
      <c r="AV1346" s="189">
        <f t="shared" si="636"/>
        <v>0</v>
      </c>
      <c r="AW1346" s="190">
        <f t="shared" si="637"/>
        <v>0</v>
      </c>
      <c r="AY1346" s="188">
        <f t="shared" si="638"/>
        <v>0</v>
      </c>
      <c r="AZ1346" s="189">
        <f t="shared" si="639"/>
        <v>0</v>
      </c>
      <c r="BA1346" s="189">
        <f t="shared" si="640"/>
        <v>0</v>
      </c>
      <c r="BB1346" s="190">
        <f t="shared" si="641"/>
        <v>0</v>
      </c>
      <c r="BC1346" s="210"/>
      <c r="BD1346" s="188">
        <f t="shared" si="642"/>
        <v>0</v>
      </c>
      <c r="BE1346" s="189">
        <f t="shared" si="643"/>
        <v>0</v>
      </c>
      <c r="BF1346" s="189">
        <f t="shared" si="644"/>
        <v>0</v>
      </c>
      <c r="BG1346" s="190">
        <f t="shared" si="645"/>
        <v>0</v>
      </c>
      <c r="BH1346" s="210"/>
      <c r="BI1346" s="188">
        <f t="shared" si="646"/>
        <v>0</v>
      </c>
      <c r="BJ1346" s="189">
        <f t="shared" si="647"/>
        <v>0</v>
      </c>
      <c r="BK1346" s="189">
        <f t="shared" si="648"/>
        <v>0</v>
      </c>
      <c r="BL1346" s="190">
        <f t="shared" si="649"/>
        <v>0</v>
      </c>
      <c r="BM1346" s="210"/>
      <c r="BN1346" s="188">
        <f t="shared" si="650"/>
        <v>0</v>
      </c>
      <c r="BO1346" s="189">
        <f t="shared" si="651"/>
        <v>0</v>
      </c>
      <c r="BP1346" s="189">
        <f t="shared" si="652"/>
        <v>0</v>
      </c>
      <c r="BQ1346" s="190">
        <f t="shared" si="653"/>
        <v>0</v>
      </c>
      <c r="BR1346" s="210"/>
      <c r="BS1346" s="188">
        <f t="shared" si="654"/>
        <v>0</v>
      </c>
      <c r="BT1346" s="189">
        <f t="shared" si="655"/>
        <v>0</v>
      </c>
      <c r="BU1346" s="189">
        <f t="shared" si="656"/>
        <v>0</v>
      </c>
      <c r="BV1346" s="190">
        <f t="shared" si="657"/>
        <v>0</v>
      </c>
      <c r="BW1346" s="210"/>
      <c r="BX1346" s="188">
        <f t="shared" si="658"/>
        <v>0</v>
      </c>
      <c r="BY1346" s="189">
        <f t="shared" si="659"/>
        <v>0</v>
      </c>
      <c r="BZ1346" s="189">
        <f t="shared" si="660"/>
        <v>0</v>
      </c>
      <c r="CA1346" s="190">
        <f t="shared" si="661"/>
        <v>0</v>
      </c>
      <c r="CB1346" s="210"/>
      <c r="CC1346" s="188">
        <f t="shared" si="662"/>
        <v>0</v>
      </c>
      <c r="CD1346" s="189">
        <f t="shared" si="663"/>
        <v>0</v>
      </c>
      <c r="CE1346" s="189">
        <f t="shared" si="664"/>
        <v>0</v>
      </c>
      <c r="CF1346" s="190">
        <f t="shared" si="665"/>
        <v>0</v>
      </c>
      <c r="CG1346" s="210"/>
      <c r="CH1346" s="192">
        <f t="shared" si="666"/>
        <v>0</v>
      </c>
      <c r="CI1346" s="215">
        <f t="shared" si="667"/>
        <v>0</v>
      </c>
      <c r="CJ1346" s="216">
        <f t="shared" si="668"/>
        <v>0</v>
      </c>
      <c r="CK1346" s="217">
        <f t="shared" si="669"/>
        <v>0</v>
      </c>
      <c r="CM1346" s="192">
        <f t="shared" si="670"/>
        <v>0</v>
      </c>
      <c r="CN1346" s="215">
        <f t="shared" si="671"/>
        <v>0</v>
      </c>
      <c r="CO1346" s="216">
        <f t="shared" si="672"/>
        <v>0</v>
      </c>
      <c r="CP1346" s="217">
        <f t="shared" si="673"/>
        <v>0</v>
      </c>
      <c r="CR1346" s="192">
        <f t="shared" si="674"/>
        <v>0</v>
      </c>
      <c r="CS1346" s="215">
        <f t="shared" si="675"/>
        <v>0</v>
      </c>
      <c r="CT1346" s="216">
        <f t="shared" si="676"/>
        <v>0</v>
      </c>
      <c r="CU1346" s="217">
        <f t="shared" si="677"/>
        <v>0</v>
      </c>
      <c r="CW1346" s="197">
        <f t="shared" si="678"/>
        <v>0</v>
      </c>
      <c r="CX1346" s="19" t="str">
        <f t="shared" si="679"/>
        <v/>
      </c>
      <c r="CY1346" s="197">
        <f t="shared" si="680"/>
        <v>0</v>
      </c>
      <c r="CZ1346"/>
      <c r="DA1346" s="197">
        <f t="shared" si="681"/>
        <v>0</v>
      </c>
      <c r="DB1346" s="19" t="str">
        <f t="shared" si="682"/>
        <v/>
      </c>
      <c r="DC1346" s="197">
        <f t="shared" si="683"/>
        <v>0</v>
      </c>
      <c r="DE1346" s="197">
        <f t="shared" si="684"/>
        <v>0</v>
      </c>
      <c r="DF1346" s="19" t="str">
        <f t="shared" si="685"/>
        <v/>
      </c>
      <c r="DG1346" s="197">
        <f t="shared" si="686"/>
        <v>0</v>
      </c>
    </row>
    <row r="1347" spans="1:111" ht="15" customHeight="1" thickBot="1">
      <c r="A1347" s="41"/>
      <c r="B1347" s="30"/>
      <c r="C1347" s="63" t="s">
        <v>124</v>
      </c>
      <c r="D1347" s="354" t="str">
        <f t="shared" si="620"/>
        <v/>
      </c>
      <c r="E1347" s="355"/>
      <c r="F1347" s="355"/>
      <c r="G1347" s="355"/>
      <c r="H1347" s="355"/>
      <c r="I1347" s="355"/>
      <c r="J1347" s="355"/>
      <c r="K1347" s="355"/>
      <c r="L1347" s="355"/>
      <c r="M1347" s="355"/>
      <c r="N1347" s="355"/>
      <c r="O1347" s="356"/>
      <c r="P1347" s="261" t="str">
        <f t="shared" si="621"/>
        <v/>
      </c>
      <c r="Q1347" s="261" t="str">
        <f t="shared" si="622"/>
        <v/>
      </c>
      <c r="R1347" s="261" t="str">
        <f t="shared" si="623"/>
        <v/>
      </c>
      <c r="S1347" s="2"/>
      <c r="T1347" s="2"/>
      <c r="U1347" s="2"/>
      <c r="V1347" s="2"/>
      <c r="W1347" s="2"/>
      <c r="X1347" s="2"/>
      <c r="Y1347" s="2"/>
      <c r="Z1347" s="2"/>
      <c r="AA1347" s="2"/>
      <c r="AB1347" s="2"/>
      <c r="AC1347" s="2"/>
      <c r="AD1347" s="2"/>
      <c r="AG1347" s="197">
        <f t="shared" si="624"/>
        <v>30</v>
      </c>
      <c r="AH1347" s="210">
        <f t="shared" si="625"/>
        <v>0</v>
      </c>
      <c r="AJ1347" s="188">
        <f t="shared" si="626"/>
        <v>0</v>
      </c>
      <c r="AK1347" s="189">
        <f t="shared" si="627"/>
        <v>0</v>
      </c>
      <c r="AL1347" s="189">
        <f t="shared" si="628"/>
        <v>0</v>
      </c>
      <c r="AM1347" s="190">
        <f t="shared" si="629"/>
        <v>0</v>
      </c>
      <c r="AO1347" s="188">
        <f t="shared" si="630"/>
        <v>0</v>
      </c>
      <c r="AP1347" s="189">
        <f t="shared" si="631"/>
        <v>0</v>
      </c>
      <c r="AQ1347" s="189">
        <f t="shared" si="632"/>
        <v>0</v>
      </c>
      <c r="AR1347" s="190">
        <f t="shared" si="633"/>
        <v>0</v>
      </c>
      <c r="AT1347" s="188">
        <f t="shared" si="634"/>
        <v>0</v>
      </c>
      <c r="AU1347" s="189">
        <f t="shared" si="635"/>
        <v>0</v>
      </c>
      <c r="AV1347" s="189">
        <f t="shared" si="636"/>
        <v>0</v>
      </c>
      <c r="AW1347" s="190">
        <f t="shared" si="637"/>
        <v>0</v>
      </c>
      <c r="AY1347" s="188">
        <f t="shared" si="638"/>
        <v>0</v>
      </c>
      <c r="AZ1347" s="189">
        <f t="shared" si="639"/>
        <v>0</v>
      </c>
      <c r="BA1347" s="189">
        <f t="shared" si="640"/>
        <v>0</v>
      </c>
      <c r="BB1347" s="190">
        <f t="shared" si="641"/>
        <v>0</v>
      </c>
      <c r="BC1347" s="210"/>
      <c r="BD1347" s="188">
        <f t="shared" si="642"/>
        <v>0</v>
      </c>
      <c r="BE1347" s="189">
        <f t="shared" si="643"/>
        <v>0</v>
      </c>
      <c r="BF1347" s="189">
        <f t="shared" si="644"/>
        <v>0</v>
      </c>
      <c r="BG1347" s="190">
        <f t="shared" si="645"/>
        <v>0</v>
      </c>
      <c r="BH1347" s="210"/>
      <c r="BI1347" s="188">
        <f t="shared" si="646"/>
        <v>0</v>
      </c>
      <c r="BJ1347" s="189">
        <f t="shared" si="647"/>
        <v>0</v>
      </c>
      <c r="BK1347" s="189">
        <f t="shared" si="648"/>
        <v>0</v>
      </c>
      <c r="BL1347" s="190">
        <f t="shared" si="649"/>
        <v>0</v>
      </c>
      <c r="BM1347" s="210"/>
      <c r="BN1347" s="188">
        <f t="shared" si="650"/>
        <v>0</v>
      </c>
      <c r="BO1347" s="189">
        <f t="shared" si="651"/>
        <v>0</v>
      </c>
      <c r="BP1347" s="189">
        <f t="shared" si="652"/>
        <v>0</v>
      </c>
      <c r="BQ1347" s="190">
        <f t="shared" si="653"/>
        <v>0</v>
      </c>
      <c r="BR1347" s="210"/>
      <c r="BS1347" s="188">
        <f t="shared" si="654"/>
        <v>0</v>
      </c>
      <c r="BT1347" s="189">
        <f t="shared" si="655"/>
        <v>0</v>
      </c>
      <c r="BU1347" s="189">
        <f t="shared" si="656"/>
        <v>0</v>
      </c>
      <c r="BV1347" s="190">
        <f t="shared" si="657"/>
        <v>0</v>
      </c>
      <c r="BW1347" s="210"/>
      <c r="BX1347" s="188">
        <f t="shared" si="658"/>
        <v>0</v>
      </c>
      <c r="BY1347" s="189">
        <f t="shared" si="659"/>
        <v>0</v>
      </c>
      <c r="BZ1347" s="189">
        <f t="shared" si="660"/>
        <v>0</v>
      </c>
      <c r="CA1347" s="190">
        <f t="shared" si="661"/>
        <v>0</v>
      </c>
      <c r="CB1347" s="210"/>
      <c r="CC1347" s="188">
        <f t="shared" si="662"/>
        <v>0</v>
      </c>
      <c r="CD1347" s="189">
        <f t="shared" si="663"/>
        <v>0</v>
      </c>
      <c r="CE1347" s="189">
        <f t="shared" si="664"/>
        <v>0</v>
      </c>
      <c r="CF1347" s="190">
        <f t="shared" si="665"/>
        <v>0</v>
      </c>
      <c r="CG1347" s="210"/>
      <c r="CH1347" s="192">
        <f t="shared" si="666"/>
        <v>0</v>
      </c>
      <c r="CI1347" s="215">
        <f t="shared" si="667"/>
        <v>0</v>
      </c>
      <c r="CJ1347" s="216">
        <f t="shared" si="668"/>
        <v>0</v>
      </c>
      <c r="CK1347" s="217">
        <f t="shared" si="669"/>
        <v>0</v>
      </c>
      <c r="CM1347" s="192">
        <f t="shared" si="670"/>
        <v>0</v>
      </c>
      <c r="CN1347" s="215">
        <f t="shared" si="671"/>
        <v>0</v>
      </c>
      <c r="CO1347" s="216">
        <f t="shared" si="672"/>
        <v>0</v>
      </c>
      <c r="CP1347" s="217">
        <f t="shared" si="673"/>
        <v>0</v>
      </c>
      <c r="CR1347" s="192">
        <f t="shared" si="674"/>
        <v>0</v>
      </c>
      <c r="CS1347" s="215">
        <f t="shared" si="675"/>
        <v>0</v>
      </c>
      <c r="CT1347" s="216">
        <f t="shared" si="676"/>
        <v>0</v>
      </c>
      <c r="CU1347" s="217">
        <f t="shared" si="677"/>
        <v>0</v>
      </c>
      <c r="CW1347" s="197">
        <f t="shared" si="678"/>
        <v>0</v>
      </c>
      <c r="CX1347" s="19" t="str">
        <f t="shared" si="679"/>
        <v/>
      </c>
      <c r="CY1347" s="197">
        <f t="shared" si="680"/>
        <v>0</v>
      </c>
      <c r="CZ1347"/>
      <c r="DA1347" s="197">
        <f t="shared" si="681"/>
        <v>0</v>
      </c>
      <c r="DB1347" s="19" t="str">
        <f t="shared" si="682"/>
        <v/>
      </c>
      <c r="DC1347" s="197">
        <f t="shared" si="683"/>
        <v>0</v>
      </c>
      <c r="DE1347" s="197">
        <f t="shared" si="684"/>
        <v>0</v>
      </c>
      <c r="DF1347" s="19" t="str">
        <f t="shared" si="685"/>
        <v/>
      </c>
      <c r="DG1347" s="197">
        <f t="shared" si="686"/>
        <v>0</v>
      </c>
    </row>
    <row r="1348" spans="1:111" ht="15" customHeight="1" thickBot="1">
      <c r="A1348" s="41"/>
      <c r="B1348" s="30"/>
      <c r="C1348" s="63" t="s">
        <v>125</v>
      </c>
      <c r="D1348" s="354" t="str">
        <f t="shared" si="620"/>
        <v/>
      </c>
      <c r="E1348" s="355"/>
      <c r="F1348" s="355"/>
      <c r="G1348" s="355"/>
      <c r="H1348" s="355"/>
      <c r="I1348" s="355"/>
      <c r="J1348" s="355"/>
      <c r="K1348" s="355"/>
      <c r="L1348" s="355"/>
      <c r="M1348" s="355"/>
      <c r="N1348" s="355"/>
      <c r="O1348" s="356"/>
      <c r="P1348" s="261" t="str">
        <f t="shared" si="621"/>
        <v/>
      </c>
      <c r="Q1348" s="261" t="str">
        <f t="shared" si="622"/>
        <v/>
      </c>
      <c r="R1348" s="261" t="str">
        <f t="shared" si="623"/>
        <v/>
      </c>
      <c r="S1348" s="2"/>
      <c r="T1348" s="2"/>
      <c r="U1348" s="2"/>
      <c r="V1348" s="2"/>
      <c r="W1348" s="2"/>
      <c r="X1348" s="2"/>
      <c r="Y1348" s="2"/>
      <c r="Z1348" s="2"/>
      <c r="AA1348" s="2"/>
      <c r="AB1348" s="2"/>
      <c r="AC1348" s="2"/>
      <c r="AD1348" s="2"/>
      <c r="AG1348" s="197">
        <f t="shared" si="624"/>
        <v>30</v>
      </c>
      <c r="AH1348" s="210">
        <f t="shared" si="625"/>
        <v>0</v>
      </c>
      <c r="AJ1348" s="188">
        <f t="shared" si="626"/>
        <v>0</v>
      </c>
      <c r="AK1348" s="189">
        <f t="shared" si="627"/>
        <v>0</v>
      </c>
      <c r="AL1348" s="189">
        <f t="shared" si="628"/>
        <v>0</v>
      </c>
      <c r="AM1348" s="190">
        <f t="shared" si="629"/>
        <v>0</v>
      </c>
      <c r="AO1348" s="188">
        <f t="shared" si="630"/>
        <v>0</v>
      </c>
      <c r="AP1348" s="189">
        <f t="shared" si="631"/>
        <v>0</v>
      </c>
      <c r="AQ1348" s="189">
        <f t="shared" si="632"/>
        <v>0</v>
      </c>
      <c r="AR1348" s="190">
        <f t="shared" si="633"/>
        <v>0</v>
      </c>
      <c r="AT1348" s="188">
        <f t="shared" si="634"/>
        <v>0</v>
      </c>
      <c r="AU1348" s="189">
        <f t="shared" si="635"/>
        <v>0</v>
      </c>
      <c r="AV1348" s="189">
        <f t="shared" si="636"/>
        <v>0</v>
      </c>
      <c r="AW1348" s="190">
        <f t="shared" si="637"/>
        <v>0</v>
      </c>
      <c r="AY1348" s="188">
        <f t="shared" si="638"/>
        <v>0</v>
      </c>
      <c r="AZ1348" s="189">
        <f t="shared" si="639"/>
        <v>0</v>
      </c>
      <c r="BA1348" s="189">
        <f t="shared" si="640"/>
        <v>0</v>
      </c>
      <c r="BB1348" s="190">
        <f t="shared" si="641"/>
        <v>0</v>
      </c>
      <c r="BC1348" s="210"/>
      <c r="BD1348" s="188">
        <f t="shared" si="642"/>
        <v>0</v>
      </c>
      <c r="BE1348" s="189">
        <f t="shared" si="643"/>
        <v>0</v>
      </c>
      <c r="BF1348" s="189">
        <f t="shared" si="644"/>
        <v>0</v>
      </c>
      <c r="BG1348" s="190">
        <f t="shared" si="645"/>
        <v>0</v>
      </c>
      <c r="BH1348" s="210"/>
      <c r="BI1348" s="188">
        <f t="shared" si="646"/>
        <v>0</v>
      </c>
      <c r="BJ1348" s="189">
        <f t="shared" si="647"/>
        <v>0</v>
      </c>
      <c r="BK1348" s="189">
        <f t="shared" si="648"/>
        <v>0</v>
      </c>
      <c r="BL1348" s="190">
        <f t="shared" si="649"/>
        <v>0</v>
      </c>
      <c r="BM1348" s="210"/>
      <c r="BN1348" s="188">
        <f t="shared" si="650"/>
        <v>0</v>
      </c>
      <c r="BO1348" s="189">
        <f t="shared" si="651"/>
        <v>0</v>
      </c>
      <c r="BP1348" s="189">
        <f t="shared" si="652"/>
        <v>0</v>
      </c>
      <c r="BQ1348" s="190">
        <f t="shared" si="653"/>
        <v>0</v>
      </c>
      <c r="BR1348" s="210"/>
      <c r="BS1348" s="188">
        <f t="shared" si="654"/>
        <v>0</v>
      </c>
      <c r="BT1348" s="189">
        <f t="shared" si="655"/>
        <v>0</v>
      </c>
      <c r="BU1348" s="189">
        <f t="shared" si="656"/>
        <v>0</v>
      </c>
      <c r="BV1348" s="190">
        <f t="shared" si="657"/>
        <v>0</v>
      </c>
      <c r="BW1348" s="210"/>
      <c r="BX1348" s="188">
        <f t="shared" si="658"/>
        <v>0</v>
      </c>
      <c r="BY1348" s="189">
        <f t="shared" si="659"/>
        <v>0</v>
      </c>
      <c r="BZ1348" s="189">
        <f t="shared" si="660"/>
        <v>0</v>
      </c>
      <c r="CA1348" s="190">
        <f t="shared" si="661"/>
        <v>0</v>
      </c>
      <c r="CB1348" s="210"/>
      <c r="CC1348" s="188">
        <f t="shared" si="662"/>
        <v>0</v>
      </c>
      <c r="CD1348" s="189">
        <f t="shared" si="663"/>
        <v>0</v>
      </c>
      <c r="CE1348" s="189">
        <f t="shared" si="664"/>
        <v>0</v>
      </c>
      <c r="CF1348" s="190">
        <f t="shared" si="665"/>
        <v>0</v>
      </c>
      <c r="CG1348" s="210"/>
      <c r="CH1348" s="192">
        <f t="shared" si="666"/>
        <v>0</v>
      </c>
      <c r="CI1348" s="215">
        <f t="shared" si="667"/>
        <v>0</v>
      </c>
      <c r="CJ1348" s="216">
        <f t="shared" si="668"/>
        <v>0</v>
      </c>
      <c r="CK1348" s="217">
        <f t="shared" si="669"/>
        <v>0</v>
      </c>
      <c r="CM1348" s="192">
        <f t="shared" si="670"/>
        <v>0</v>
      </c>
      <c r="CN1348" s="215">
        <f t="shared" si="671"/>
        <v>0</v>
      </c>
      <c r="CO1348" s="216">
        <f t="shared" si="672"/>
        <v>0</v>
      </c>
      <c r="CP1348" s="217">
        <f t="shared" si="673"/>
        <v>0</v>
      </c>
      <c r="CR1348" s="192">
        <f t="shared" si="674"/>
        <v>0</v>
      </c>
      <c r="CS1348" s="215">
        <f t="shared" si="675"/>
        <v>0</v>
      </c>
      <c r="CT1348" s="216">
        <f t="shared" si="676"/>
        <v>0</v>
      </c>
      <c r="CU1348" s="217">
        <f t="shared" si="677"/>
        <v>0</v>
      </c>
      <c r="CW1348" s="197">
        <f t="shared" si="678"/>
        <v>0</v>
      </c>
      <c r="CX1348" s="19" t="str">
        <f t="shared" si="679"/>
        <v/>
      </c>
      <c r="CY1348" s="197">
        <f t="shared" si="680"/>
        <v>0</v>
      </c>
      <c r="CZ1348"/>
      <c r="DA1348" s="197">
        <f t="shared" si="681"/>
        <v>0</v>
      </c>
      <c r="DB1348" s="19" t="str">
        <f t="shared" si="682"/>
        <v/>
      </c>
      <c r="DC1348" s="197">
        <f t="shared" si="683"/>
        <v>0</v>
      </c>
      <c r="DE1348" s="197">
        <f t="shared" si="684"/>
        <v>0</v>
      </c>
      <c r="DF1348" s="19" t="str">
        <f t="shared" si="685"/>
        <v/>
      </c>
      <c r="DG1348" s="197">
        <f t="shared" si="686"/>
        <v>0</v>
      </c>
    </row>
    <row r="1349" spans="1:111" ht="15" customHeight="1" thickBot="1">
      <c r="A1349" s="41"/>
      <c r="B1349" s="30"/>
      <c r="C1349" s="63" t="s">
        <v>126</v>
      </c>
      <c r="D1349" s="354" t="str">
        <f t="shared" si="620"/>
        <v/>
      </c>
      <c r="E1349" s="355"/>
      <c r="F1349" s="355"/>
      <c r="G1349" s="355"/>
      <c r="H1349" s="355"/>
      <c r="I1349" s="355"/>
      <c r="J1349" s="355"/>
      <c r="K1349" s="355"/>
      <c r="L1349" s="355"/>
      <c r="M1349" s="355"/>
      <c r="N1349" s="355"/>
      <c r="O1349" s="356"/>
      <c r="P1349" s="261" t="str">
        <f t="shared" si="621"/>
        <v/>
      </c>
      <c r="Q1349" s="261" t="str">
        <f t="shared" si="622"/>
        <v/>
      </c>
      <c r="R1349" s="261" t="str">
        <f t="shared" si="623"/>
        <v/>
      </c>
      <c r="S1349" s="2"/>
      <c r="T1349" s="2"/>
      <c r="U1349" s="2"/>
      <c r="V1349" s="2"/>
      <c r="W1349" s="2"/>
      <c r="X1349" s="2"/>
      <c r="Y1349" s="2"/>
      <c r="Z1349" s="2"/>
      <c r="AA1349" s="2"/>
      <c r="AB1349" s="2"/>
      <c r="AC1349" s="2"/>
      <c r="AD1349" s="2"/>
      <c r="AG1349" s="197">
        <f t="shared" si="624"/>
        <v>30</v>
      </c>
      <c r="AH1349" s="210">
        <f t="shared" si="625"/>
        <v>0</v>
      </c>
      <c r="AJ1349" s="188">
        <f t="shared" si="626"/>
        <v>0</v>
      </c>
      <c r="AK1349" s="189">
        <f t="shared" si="627"/>
        <v>0</v>
      </c>
      <c r="AL1349" s="189">
        <f t="shared" si="628"/>
        <v>0</v>
      </c>
      <c r="AM1349" s="190">
        <f t="shared" si="629"/>
        <v>0</v>
      </c>
      <c r="AO1349" s="188">
        <f t="shared" si="630"/>
        <v>0</v>
      </c>
      <c r="AP1349" s="189">
        <f t="shared" si="631"/>
        <v>0</v>
      </c>
      <c r="AQ1349" s="189">
        <f t="shared" si="632"/>
        <v>0</v>
      </c>
      <c r="AR1349" s="190">
        <f t="shared" si="633"/>
        <v>0</v>
      </c>
      <c r="AT1349" s="188">
        <f t="shared" si="634"/>
        <v>0</v>
      </c>
      <c r="AU1349" s="189">
        <f t="shared" si="635"/>
        <v>0</v>
      </c>
      <c r="AV1349" s="189">
        <f t="shared" si="636"/>
        <v>0</v>
      </c>
      <c r="AW1349" s="190">
        <f t="shared" si="637"/>
        <v>0</v>
      </c>
      <c r="AY1349" s="188">
        <f t="shared" si="638"/>
        <v>0</v>
      </c>
      <c r="AZ1349" s="189">
        <f t="shared" si="639"/>
        <v>0</v>
      </c>
      <c r="BA1349" s="189">
        <f t="shared" si="640"/>
        <v>0</v>
      </c>
      <c r="BB1349" s="190">
        <f t="shared" si="641"/>
        <v>0</v>
      </c>
      <c r="BC1349" s="210"/>
      <c r="BD1349" s="188">
        <f t="shared" si="642"/>
        <v>0</v>
      </c>
      <c r="BE1349" s="189">
        <f t="shared" si="643"/>
        <v>0</v>
      </c>
      <c r="BF1349" s="189">
        <f t="shared" si="644"/>
        <v>0</v>
      </c>
      <c r="BG1349" s="190">
        <f t="shared" si="645"/>
        <v>0</v>
      </c>
      <c r="BH1349" s="210"/>
      <c r="BI1349" s="188">
        <f t="shared" si="646"/>
        <v>0</v>
      </c>
      <c r="BJ1349" s="189">
        <f t="shared" si="647"/>
        <v>0</v>
      </c>
      <c r="BK1349" s="189">
        <f t="shared" si="648"/>
        <v>0</v>
      </c>
      <c r="BL1349" s="190">
        <f t="shared" si="649"/>
        <v>0</v>
      </c>
      <c r="BM1349" s="210"/>
      <c r="BN1349" s="188">
        <f t="shared" si="650"/>
        <v>0</v>
      </c>
      <c r="BO1349" s="189">
        <f t="shared" si="651"/>
        <v>0</v>
      </c>
      <c r="BP1349" s="189">
        <f t="shared" si="652"/>
        <v>0</v>
      </c>
      <c r="BQ1349" s="190">
        <f t="shared" si="653"/>
        <v>0</v>
      </c>
      <c r="BR1349" s="210"/>
      <c r="BS1349" s="188">
        <f t="shared" si="654"/>
        <v>0</v>
      </c>
      <c r="BT1349" s="189">
        <f t="shared" si="655"/>
        <v>0</v>
      </c>
      <c r="BU1349" s="189">
        <f t="shared" si="656"/>
        <v>0</v>
      </c>
      <c r="BV1349" s="190">
        <f t="shared" si="657"/>
        <v>0</v>
      </c>
      <c r="BW1349" s="210"/>
      <c r="BX1349" s="188">
        <f t="shared" si="658"/>
        <v>0</v>
      </c>
      <c r="BY1349" s="189">
        <f t="shared" si="659"/>
        <v>0</v>
      </c>
      <c r="BZ1349" s="189">
        <f t="shared" si="660"/>
        <v>0</v>
      </c>
      <c r="CA1349" s="190">
        <f t="shared" si="661"/>
        <v>0</v>
      </c>
      <c r="CB1349" s="210"/>
      <c r="CC1349" s="188">
        <f t="shared" si="662"/>
        <v>0</v>
      </c>
      <c r="CD1349" s="189">
        <f t="shared" si="663"/>
        <v>0</v>
      </c>
      <c r="CE1349" s="189">
        <f t="shared" si="664"/>
        <v>0</v>
      </c>
      <c r="CF1349" s="190">
        <f t="shared" si="665"/>
        <v>0</v>
      </c>
      <c r="CG1349" s="210"/>
      <c r="CH1349" s="192">
        <f t="shared" si="666"/>
        <v>0</v>
      </c>
      <c r="CI1349" s="215">
        <f t="shared" si="667"/>
        <v>0</v>
      </c>
      <c r="CJ1349" s="216">
        <f t="shared" si="668"/>
        <v>0</v>
      </c>
      <c r="CK1349" s="217">
        <f t="shared" si="669"/>
        <v>0</v>
      </c>
      <c r="CM1349" s="192">
        <f t="shared" si="670"/>
        <v>0</v>
      </c>
      <c r="CN1349" s="215">
        <f t="shared" si="671"/>
        <v>0</v>
      </c>
      <c r="CO1349" s="216">
        <f t="shared" si="672"/>
        <v>0</v>
      </c>
      <c r="CP1349" s="217">
        <f t="shared" si="673"/>
        <v>0</v>
      </c>
      <c r="CR1349" s="192">
        <f t="shared" si="674"/>
        <v>0</v>
      </c>
      <c r="CS1349" s="215">
        <f t="shared" si="675"/>
        <v>0</v>
      </c>
      <c r="CT1349" s="216">
        <f t="shared" si="676"/>
        <v>0</v>
      </c>
      <c r="CU1349" s="217">
        <f t="shared" si="677"/>
        <v>0</v>
      </c>
      <c r="CW1349" s="197">
        <f t="shared" si="678"/>
        <v>0</v>
      </c>
      <c r="CX1349" s="19" t="str">
        <f t="shared" si="679"/>
        <v/>
      </c>
      <c r="CY1349" s="197">
        <f t="shared" si="680"/>
        <v>0</v>
      </c>
      <c r="CZ1349"/>
      <c r="DA1349" s="197">
        <f t="shared" si="681"/>
        <v>0</v>
      </c>
      <c r="DB1349" s="19" t="str">
        <f t="shared" si="682"/>
        <v/>
      </c>
      <c r="DC1349" s="197">
        <f t="shared" si="683"/>
        <v>0</v>
      </c>
      <c r="DE1349" s="197">
        <f t="shared" si="684"/>
        <v>0</v>
      </c>
      <c r="DF1349" s="19" t="str">
        <f t="shared" si="685"/>
        <v/>
      </c>
      <c r="DG1349" s="197">
        <f t="shared" si="686"/>
        <v>0</v>
      </c>
    </row>
    <row r="1350" spans="1:111" ht="15" customHeight="1" thickBot="1">
      <c r="A1350" s="41"/>
      <c r="B1350" s="30"/>
      <c r="C1350" s="63" t="s">
        <v>127</v>
      </c>
      <c r="D1350" s="354" t="str">
        <f t="shared" si="620"/>
        <v/>
      </c>
      <c r="E1350" s="355"/>
      <c r="F1350" s="355"/>
      <c r="G1350" s="355"/>
      <c r="H1350" s="355"/>
      <c r="I1350" s="355"/>
      <c r="J1350" s="355"/>
      <c r="K1350" s="355"/>
      <c r="L1350" s="355"/>
      <c r="M1350" s="355"/>
      <c r="N1350" s="355"/>
      <c r="O1350" s="356"/>
      <c r="P1350" s="261" t="str">
        <f t="shared" si="621"/>
        <v/>
      </c>
      <c r="Q1350" s="261" t="str">
        <f t="shared" si="622"/>
        <v/>
      </c>
      <c r="R1350" s="261" t="str">
        <f t="shared" si="623"/>
        <v/>
      </c>
      <c r="S1350" s="2"/>
      <c r="T1350" s="2"/>
      <c r="U1350" s="2"/>
      <c r="V1350" s="2"/>
      <c r="W1350" s="2"/>
      <c r="X1350" s="2"/>
      <c r="Y1350" s="2"/>
      <c r="Z1350" s="2"/>
      <c r="AA1350" s="2"/>
      <c r="AB1350" s="2"/>
      <c r="AC1350" s="2"/>
      <c r="AD1350" s="2"/>
      <c r="AG1350" s="197">
        <f t="shared" si="624"/>
        <v>30</v>
      </c>
      <c r="AH1350" s="210">
        <f t="shared" si="625"/>
        <v>0</v>
      </c>
      <c r="AJ1350" s="188">
        <f t="shared" si="626"/>
        <v>0</v>
      </c>
      <c r="AK1350" s="189">
        <f t="shared" si="627"/>
        <v>0</v>
      </c>
      <c r="AL1350" s="189">
        <f t="shared" si="628"/>
        <v>0</v>
      </c>
      <c r="AM1350" s="190">
        <f t="shared" si="629"/>
        <v>0</v>
      </c>
      <c r="AO1350" s="188">
        <f t="shared" si="630"/>
        <v>0</v>
      </c>
      <c r="AP1350" s="189">
        <f t="shared" si="631"/>
        <v>0</v>
      </c>
      <c r="AQ1350" s="189">
        <f t="shared" si="632"/>
        <v>0</v>
      </c>
      <c r="AR1350" s="190">
        <f t="shared" si="633"/>
        <v>0</v>
      </c>
      <c r="AT1350" s="188">
        <f t="shared" si="634"/>
        <v>0</v>
      </c>
      <c r="AU1350" s="189">
        <f t="shared" si="635"/>
        <v>0</v>
      </c>
      <c r="AV1350" s="189">
        <f t="shared" si="636"/>
        <v>0</v>
      </c>
      <c r="AW1350" s="190">
        <f t="shared" si="637"/>
        <v>0</v>
      </c>
      <c r="AY1350" s="188">
        <f t="shared" si="638"/>
        <v>0</v>
      </c>
      <c r="AZ1350" s="189">
        <f t="shared" si="639"/>
        <v>0</v>
      </c>
      <c r="BA1350" s="189">
        <f t="shared" si="640"/>
        <v>0</v>
      </c>
      <c r="BB1350" s="190">
        <f t="shared" si="641"/>
        <v>0</v>
      </c>
      <c r="BC1350" s="210"/>
      <c r="BD1350" s="188">
        <f t="shared" si="642"/>
        <v>0</v>
      </c>
      <c r="BE1350" s="189">
        <f t="shared" si="643"/>
        <v>0</v>
      </c>
      <c r="BF1350" s="189">
        <f t="shared" si="644"/>
        <v>0</v>
      </c>
      <c r="BG1350" s="190">
        <f t="shared" si="645"/>
        <v>0</v>
      </c>
      <c r="BH1350" s="210"/>
      <c r="BI1350" s="188">
        <f t="shared" si="646"/>
        <v>0</v>
      </c>
      <c r="BJ1350" s="189">
        <f t="shared" si="647"/>
        <v>0</v>
      </c>
      <c r="BK1350" s="189">
        <f t="shared" si="648"/>
        <v>0</v>
      </c>
      <c r="BL1350" s="190">
        <f t="shared" si="649"/>
        <v>0</v>
      </c>
      <c r="BM1350" s="210"/>
      <c r="BN1350" s="188">
        <f t="shared" si="650"/>
        <v>0</v>
      </c>
      <c r="BO1350" s="189">
        <f t="shared" si="651"/>
        <v>0</v>
      </c>
      <c r="BP1350" s="189">
        <f t="shared" si="652"/>
        <v>0</v>
      </c>
      <c r="BQ1350" s="190">
        <f t="shared" si="653"/>
        <v>0</v>
      </c>
      <c r="BR1350" s="210"/>
      <c r="BS1350" s="188">
        <f t="shared" si="654"/>
        <v>0</v>
      </c>
      <c r="BT1350" s="189">
        <f t="shared" si="655"/>
        <v>0</v>
      </c>
      <c r="BU1350" s="189">
        <f t="shared" si="656"/>
        <v>0</v>
      </c>
      <c r="BV1350" s="190">
        <f t="shared" si="657"/>
        <v>0</v>
      </c>
      <c r="BW1350" s="210"/>
      <c r="BX1350" s="188">
        <f t="shared" si="658"/>
        <v>0</v>
      </c>
      <c r="BY1350" s="189">
        <f t="shared" si="659"/>
        <v>0</v>
      </c>
      <c r="BZ1350" s="189">
        <f t="shared" si="660"/>
        <v>0</v>
      </c>
      <c r="CA1350" s="190">
        <f t="shared" si="661"/>
        <v>0</v>
      </c>
      <c r="CB1350" s="210"/>
      <c r="CC1350" s="188">
        <f t="shared" si="662"/>
        <v>0</v>
      </c>
      <c r="CD1350" s="189">
        <f t="shared" si="663"/>
        <v>0</v>
      </c>
      <c r="CE1350" s="189">
        <f t="shared" si="664"/>
        <v>0</v>
      </c>
      <c r="CF1350" s="190">
        <f t="shared" si="665"/>
        <v>0</v>
      </c>
      <c r="CG1350" s="210"/>
      <c r="CH1350" s="192">
        <f t="shared" si="666"/>
        <v>0</v>
      </c>
      <c r="CI1350" s="215">
        <f t="shared" si="667"/>
        <v>0</v>
      </c>
      <c r="CJ1350" s="216">
        <f t="shared" si="668"/>
        <v>0</v>
      </c>
      <c r="CK1350" s="217">
        <f t="shared" si="669"/>
        <v>0</v>
      </c>
      <c r="CM1350" s="192">
        <f t="shared" si="670"/>
        <v>0</v>
      </c>
      <c r="CN1350" s="215">
        <f t="shared" si="671"/>
        <v>0</v>
      </c>
      <c r="CO1350" s="216">
        <f t="shared" si="672"/>
        <v>0</v>
      </c>
      <c r="CP1350" s="217">
        <f t="shared" si="673"/>
        <v>0</v>
      </c>
      <c r="CR1350" s="192">
        <f t="shared" si="674"/>
        <v>0</v>
      </c>
      <c r="CS1350" s="215">
        <f t="shared" si="675"/>
        <v>0</v>
      </c>
      <c r="CT1350" s="216">
        <f t="shared" si="676"/>
        <v>0</v>
      </c>
      <c r="CU1350" s="217">
        <f t="shared" si="677"/>
        <v>0</v>
      </c>
      <c r="CW1350" s="197">
        <f t="shared" si="678"/>
        <v>0</v>
      </c>
      <c r="CX1350" s="19" t="str">
        <f t="shared" si="679"/>
        <v/>
      </c>
      <c r="CY1350" s="197">
        <f t="shared" si="680"/>
        <v>0</v>
      </c>
      <c r="CZ1350"/>
      <c r="DA1350" s="197">
        <f t="shared" si="681"/>
        <v>0</v>
      </c>
      <c r="DB1350" s="19" t="str">
        <f t="shared" si="682"/>
        <v/>
      </c>
      <c r="DC1350" s="197">
        <f t="shared" si="683"/>
        <v>0</v>
      </c>
      <c r="DE1350" s="197">
        <f t="shared" si="684"/>
        <v>0</v>
      </c>
      <c r="DF1350" s="19" t="str">
        <f t="shared" si="685"/>
        <v/>
      </c>
      <c r="DG1350" s="197">
        <f t="shared" si="686"/>
        <v>0</v>
      </c>
    </row>
    <row r="1351" spans="1:111" ht="15" customHeight="1" thickBot="1">
      <c r="A1351" s="41"/>
      <c r="B1351" s="30"/>
      <c r="C1351" s="63" t="s">
        <v>128</v>
      </c>
      <c r="D1351" s="354" t="str">
        <f t="shared" si="620"/>
        <v/>
      </c>
      <c r="E1351" s="355"/>
      <c r="F1351" s="355"/>
      <c r="G1351" s="355"/>
      <c r="H1351" s="355"/>
      <c r="I1351" s="355"/>
      <c r="J1351" s="355"/>
      <c r="K1351" s="355"/>
      <c r="L1351" s="355"/>
      <c r="M1351" s="355"/>
      <c r="N1351" s="355"/>
      <c r="O1351" s="356"/>
      <c r="P1351" s="261" t="str">
        <f t="shared" si="621"/>
        <v/>
      </c>
      <c r="Q1351" s="261" t="str">
        <f t="shared" si="622"/>
        <v/>
      </c>
      <c r="R1351" s="261" t="str">
        <f t="shared" si="623"/>
        <v/>
      </c>
      <c r="S1351" s="2"/>
      <c r="T1351" s="2"/>
      <c r="U1351" s="2"/>
      <c r="V1351" s="2"/>
      <c r="W1351" s="2"/>
      <c r="X1351" s="2"/>
      <c r="Y1351" s="2"/>
      <c r="Z1351" s="2"/>
      <c r="AA1351" s="2"/>
      <c r="AB1351" s="2"/>
      <c r="AC1351" s="2"/>
      <c r="AD1351" s="2"/>
      <c r="AG1351" s="197">
        <f t="shared" si="624"/>
        <v>30</v>
      </c>
      <c r="AH1351" s="210">
        <f t="shared" si="625"/>
        <v>0</v>
      </c>
      <c r="AJ1351" s="188">
        <f t="shared" si="626"/>
        <v>0</v>
      </c>
      <c r="AK1351" s="189">
        <f t="shared" si="627"/>
        <v>0</v>
      </c>
      <c r="AL1351" s="189">
        <f t="shared" si="628"/>
        <v>0</v>
      </c>
      <c r="AM1351" s="190">
        <f t="shared" si="629"/>
        <v>0</v>
      </c>
      <c r="AO1351" s="188">
        <f t="shared" si="630"/>
        <v>0</v>
      </c>
      <c r="AP1351" s="189">
        <f t="shared" si="631"/>
        <v>0</v>
      </c>
      <c r="AQ1351" s="189">
        <f t="shared" si="632"/>
        <v>0</v>
      </c>
      <c r="AR1351" s="190">
        <f t="shared" si="633"/>
        <v>0</v>
      </c>
      <c r="AT1351" s="188">
        <f t="shared" si="634"/>
        <v>0</v>
      </c>
      <c r="AU1351" s="189">
        <f t="shared" si="635"/>
        <v>0</v>
      </c>
      <c r="AV1351" s="189">
        <f t="shared" si="636"/>
        <v>0</v>
      </c>
      <c r="AW1351" s="190">
        <f t="shared" si="637"/>
        <v>0</v>
      </c>
      <c r="AY1351" s="188">
        <f t="shared" si="638"/>
        <v>0</v>
      </c>
      <c r="AZ1351" s="189">
        <f t="shared" si="639"/>
        <v>0</v>
      </c>
      <c r="BA1351" s="189">
        <f t="shared" si="640"/>
        <v>0</v>
      </c>
      <c r="BB1351" s="190">
        <f t="shared" si="641"/>
        <v>0</v>
      </c>
      <c r="BC1351" s="210"/>
      <c r="BD1351" s="188">
        <f t="shared" si="642"/>
        <v>0</v>
      </c>
      <c r="BE1351" s="189">
        <f t="shared" si="643"/>
        <v>0</v>
      </c>
      <c r="BF1351" s="189">
        <f t="shared" si="644"/>
        <v>0</v>
      </c>
      <c r="BG1351" s="190">
        <f t="shared" si="645"/>
        <v>0</v>
      </c>
      <c r="BH1351" s="210"/>
      <c r="BI1351" s="188">
        <f t="shared" si="646"/>
        <v>0</v>
      </c>
      <c r="BJ1351" s="189">
        <f t="shared" si="647"/>
        <v>0</v>
      </c>
      <c r="BK1351" s="189">
        <f t="shared" si="648"/>
        <v>0</v>
      </c>
      <c r="BL1351" s="190">
        <f t="shared" si="649"/>
        <v>0</v>
      </c>
      <c r="BM1351" s="210"/>
      <c r="BN1351" s="188">
        <f t="shared" si="650"/>
        <v>0</v>
      </c>
      <c r="BO1351" s="189">
        <f t="shared" si="651"/>
        <v>0</v>
      </c>
      <c r="BP1351" s="189">
        <f t="shared" si="652"/>
        <v>0</v>
      </c>
      <c r="BQ1351" s="190">
        <f t="shared" si="653"/>
        <v>0</v>
      </c>
      <c r="BR1351" s="210"/>
      <c r="BS1351" s="188">
        <f t="shared" si="654"/>
        <v>0</v>
      </c>
      <c r="BT1351" s="189">
        <f t="shared" si="655"/>
        <v>0</v>
      </c>
      <c r="BU1351" s="189">
        <f t="shared" si="656"/>
        <v>0</v>
      </c>
      <c r="BV1351" s="190">
        <f t="shared" si="657"/>
        <v>0</v>
      </c>
      <c r="BW1351" s="210"/>
      <c r="BX1351" s="188">
        <f t="shared" si="658"/>
        <v>0</v>
      </c>
      <c r="BY1351" s="189">
        <f t="shared" si="659"/>
        <v>0</v>
      </c>
      <c r="BZ1351" s="189">
        <f t="shared" si="660"/>
        <v>0</v>
      </c>
      <c r="CA1351" s="190">
        <f t="shared" si="661"/>
        <v>0</v>
      </c>
      <c r="CB1351" s="210"/>
      <c r="CC1351" s="188">
        <f t="shared" si="662"/>
        <v>0</v>
      </c>
      <c r="CD1351" s="189">
        <f t="shared" si="663"/>
        <v>0</v>
      </c>
      <c r="CE1351" s="189">
        <f t="shared" si="664"/>
        <v>0</v>
      </c>
      <c r="CF1351" s="190">
        <f t="shared" si="665"/>
        <v>0</v>
      </c>
      <c r="CG1351" s="210"/>
      <c r="CH1351" s="192">
        <f t="shared" si="666"/>
        <v>0</v>
      </c>
      <c r="CI1351" s="215">
        <f t="shared" si="667"/>
        <v>0</v>
      </c>
      <c r="CJ1351" s="216">
        <f t="shared" si="668"/>
        <v>0</v>
      </c>
      <c r="CK1351" s="217">
        <f t="shared" si="669"/>
        <v>0</v>
      </c>
      <c r="CM1351" s="192">
        <f t="shared" si="670"/>
        <v>0</v>
      </c>
      <c r="CN1351" s="215">
        <f t="shared" si="671"/>
        <v>0</v>
      </c>
      <c r="CO1351" s="216">
        <f t="shared" si="672"/>
        <v>0</v>
      </c>
      <c r="CP1351" s="217">
        <f t="shared" si="673"/>
        <v>0</v>
      </c>
      <c r="CR1351" s="192">
        <f t="shared" si="674"/>
        <v>0</v>
      </c>
      <c r="CS1351" s="215">
        <f t="shared" si="675"/>
        <v>0</v>
      </c>
      <c r="CT1351" s="216">
        <f t="shared" si="676"/>
        <v>0</v>
      </c>
      <c r="CU1351" s="217">
        <f t="shared" si="677"/>
        <v>0</v>
      </c>
      <c r="CW1351" s="197">
        <f t="shared" si="678"/>
        <v>0</v>
      </c>
      <c r="CX1351" s="19" t="str">
        <f t="shared" si="679"/>
        <v/>
      </c>
      <c r="CY1351" s="197">
        <f t="shared" si="680"/>
        <v>0</v>
      </c>
      <c r="CZ1351"/>
      <c r="DA1351" s="197">
        <f t="shared" si="681"/>
        <v>0</v>
      </c>
      <c r="DB1351" s="19" t="str">
        <f t="shared" si="682"/>
        <v/>
      </c>
      <c r="DC1351" s="197">
        <f t="shared" si="683"/>
        <v>0</v>
      </c>
      <c r="DE1351" s="197">
        <f t="shared" si="684"/>
        <v>0</v>
      </c>
      <c r="DF1351" s="19" t="str">
        <f t="shared" si="685"/>
        <v/>
      </c>
      <c r="DG1351" s="197">
        <f t="shared" si="686"/>
        <v>0</v>
      </c>
    </row>
    <row r="1352" spans="1:111" ht="15" customHeight="1" thickBot="1">
      <c r="A1352" s="41"/>
      <c r="B1352" s="30"/>
      <c r="C1352" s="63" t="s">
        <v>129</v>
      </c>
      <c r="D1352" s="354" t="str">
        <f t="shared" si="620"/>
        <v/>
      </c>
      <c r="E1352" s="355"/>
      <c r="F1352" s="355"/>
      <c r="G1352" s="355"/>
      <c r="H1352" s="355"/>
      <c r="I1352" s="355"/>
      <c r="J1352" s="355"/>
      <c r="K1352" s="355"/>
      <c r="L1352" s="355"/>
      <c r="M1352" s="355"/>
      <c r="N1352" s="355"/>
      <c r="O1352" s="356"/>
      <c r="P1352" s="261" t="str">
        <f t="shared" si="621"/>
        <v/>
      </c>
      <c r="Q1352" s="261" t="str">
        <f t="shared" si="622"/>
        <v/>
      </c>
      <c r="R1352" s="261" t="str">
        <f t="shared" si="623"/>
        <v/>
      </c>
      <c r="S1352" s="2"/>
      <c r="T1352" s="2"/>
      <c r="U1352" s="2"/>
      <c r="V1352" s="2"/>
      <c r="W1352" s="2"/>
      <c r="X1352" s="2"/>
      <c r="Y1352" s="2"/>
      <c r="Z1352" s="2"/>
      <c r="AA1352" s="2"/>
      <c r="AB1352" s="2"/>
      <c r="AC1352" s="2"/>
      <c r="AD1352" s="2"/>
      <c r="AG1352" s="197">
        <f t="shared" si="624"/>
        <v>30</v>
      </c>
      <c r="AH1352" s="210">
        <f t="shared" si="625"/>
        <v>0</v>
      </c>
      <c r="AJ1352" s="188">
        <f t="shared" si="626"/>
        <v>0</v>
      </c>
      <c r="AK1352" s="189">
        <f t="shared" si="627"/>
        <v>0</v>
      </c>
      <c r="AL1352" s="189">
        <f t="shared" si="628"/>
        <v>0</v>
      </c>
      <c r="AM1352" s="190">
        <f t="shared" si="629"/>
        <v>0</v>
      </c>
      <c r="AO1352" s="188">
        <f t="shared" si="630"/>
        <v>0</v>
      </c>
      <c r="AP1352" s="189">
        <f t="shared" si="631"/>
        <v>0</v>
      </c>
      <c r="AQ1352" s="189">
        <f t="shared" si="632"/>
        <v>0</v>
      </c>
      <c r="AR1352" s="190">
        <f t="shared" si="633"/>
        <v>0</v>
      </c>
      <c r="AT1352" s="188">
        <f t="shared" si="634"/>
        <v>0</v>
      </c>
      <c r="AU1352" s="189">
        <f t="shared" si="635"/>
        <v>0</v>
      </c>
      <c r="AV1352" s="189">
        <f t="shared" si="636"/>
        <v>0</v>
      </c>
      <c r="AW1352" s="190">
        <f t="shared" si="637"/>
        <v>0</v>
      </c>
      <c r="AY1352" s="188">
        <f t="shared" si="638"/>
        <v>0</v>
      </c>
      <c r="AZ1352" s="189">
        <f t="shared" si="639"/>
        <v>0</v>
      </c>
      <c r="BA1352" s="189">
        <f t="shared" si="640"/>
        <v>0</v>
      </c>
      <c r="BB1352" s="190">
        <f t="shared" si="641"/>
        <v>0</v>
      </c>
      <c r="BC1352" s="210"/>
      <c r="BD1352" s="188">
        <f t="shared" si="642"/>
        <v>0</v>
      </c>
      <c r="BE1352" s="189">
        <f t="shared" si="643"/>
        <v>0</v>
      </c>
      <c r="BF1352" s="189">
        <f t="shared" si="644"/>
        <v>0</v>
      </c>
      <c r="BG1352" s="190">
        <f t="shared" si="645"/>
        <v>0</v>
      </c>
      <c r="BH1352" s="210"/>
      <c r="BI1352" s="188">
        <f t="shared" si="646"/>
        <v>0</v>
      </c>
      <c r="BJ1352" s="189">
        <f t="shared" si="647"/>
        <v>0</v>
      </c>
      <c r="BK1352" s="189">
        <f t="shared" si="648"/>
        <v>0</v>
      </c>
      <c r="BL1352" s="190">
        <f t="shared" si="649"/>
        <v>0</v>
      </c>
      <c r="BM1352" s="210"/>
      <c r="BN1352" s="188">
        <f t="shared" si="650"/>
        <v>0</v>
      </c>
      <c r="BO1352" s="189">
        <f t="shared" si="651"/>
        <v>0</v>
      </c>
      <c r="BP1352" s="189">
        <f t="shared" si="652"/>
        <v>0</v>
      </c>
      <c r="BQ1352" s="190">
        <f t="shared" si="653"/>
        <v>0</v>
      </c>
      <c r="BR1352" s="210"/>
      <c r="BS1352" s="188">
        <f t="shared" si="654"/>
        <v>0</v>
      </c>
      <c r="BT1352" s="189">
        <f t="shared" si="655"/>
        <v>0</v>
      </c>
      <c r="BU1352" s="189">
        <f t="shared" si="656"/>
        <v>0</v>
      </c>
      <c r="BV1352" s="190">
        <f t="shared" si="657"/>
        <v>0</v>
      </c>
      <c r="BW1352" s="210"/>
      <c r="BX1352" s="188">
        <f t="shared" si="658"/>
        <v>0</v>
      </c>
      <c r="BY1352" s="189">
        <f t="shared" si="659"/>
        <v>0</v>
      </c>
      <c r="BZ1352" s="189">
        <f t="shared" si="660"/>
        <v>0</v>
      </c>
      <c r="CA1352" s="190">
        <f t="shared" si="661"/>
        <v>0</v>
      </c>
      <c r="CB1352" s="210"/>
      <c r="CC1352" s="188">
        <f t="shared" si="662"/>
        <v>0</v>
      </c>
      <c r="CD1352" s="189">
        <f t="shared" si="663"/>
        <v>0</v>
      </c>
      <c r="CE1352" s="189">
        <f t="shared" si="664"/>
        <v>0</v>
      </c>
      <c r="CF1352" s="190">
        <f t="shared" si="665"/>
        <v>0</v>
      </c>
      <c r="CG1352" s="210"/>
      <c r="CH1352" s="192">
        <f t="shared" si="666"/>
        <v>0</v>
      </c>
      <c r="CI1352" s="215">
        <f t="shared" si="667"/>
        <v>0</v>
      </c>
      <c r="CJ1352" s="216">
        <f t="shared" si="668"/>
        <v>0</v>
      </c>
      <c r="CK1352" s="217">
        <f t="shared" si="669"/>
        <v>0</v>
      </c>
      <c r="CM1352" s="192">
        <f t="shared" si="670"/>
        <v>0</v>
      </c>
      <c r="CN1352" s="215">
        <f t="shared" si="671"/>
        <v>0</v>
      </c>
      <c r="CO1352" s="216">
        <f t="shared" si="672"/>
        <v>0</v>
      </c>
      <c r="CP1352" s="217">
        <f t="shared" si="673"/>
        <v>0</v>
      </c>
      <c r="CR1352" s="192">
        <f t="shared" si="674"/>
        <v>0</v>
      </c>
      <c r="CS1352" s="215">
        <f t="shared" si="675"/>
        <v>0</v>
      </c>
      <c r="CT1352" s="216">
        <f t="shared" si="676"/>
        <v>0</v>
      </c>
      <c r="CU1352" s="217">
        <f t="shared" si="677"/>
        <v>0</v>
      </c>
      <c r="CW1352" s="197">
        <f t="shared" si="678"/>
        <v>0</v>
      </c>
      <c r="CX1352" s="19" t="str">
        <f t="shared" si="679"/>
        <v/>
      </c>
      <c r="CY1352" s="197">
        <f t="shared" si="680"/>
        <v>0</v>
      </c>
      <c r="CZ1352"/>
      <c r="DA1352" s="197">
        <f t="shared" si="681"/>
        <v>0</v>
      </c>
      <c r="DB1352" s="19" t="str">
        <f t="shared" si="682"/>
        <v/>
      </c>
      <c r="DC1352" s="197">
        <f t="shared" si="683"/>
        <v>0</v>
      </c>
      <c r="DE1352" s="197">
        <f t="shared" si="684"/>
        <v>0</v>
      </c>
      <c r="DF1352" s="19" t="str">
        <f t="shared" si="685"/>
        <v/>
      </c>
      <c r="DG1352" s="197">
        <f t="shared" si="686"/>
        <v>0</v>
      </c>
    </row>
    <row r="1353" spans="1:111" ht="15" customHeight="1" thickBot="1">
      <c r="A1353" s="41"/>
      <c r="B1353" s="30"/>
      <c r="C1353" s="63" t="s">
        <v>130</v>
      </c>
      <c r="D1353" s="354" t="str">
        <f t="shared" si="620"/>
        <v/>
      </c>
      <c r="E1353" s="355"/>
      <c r="F1353" s="355"/>
      <c r="G1353" s="355"/>
      <c r="H1353" s="355"/>
      <c r="I1353" s="355"/>
      <c r="J1353" s="355"/>
      <c r="K1353" s="355"/>
      <c r="L1353" s="355"/>
      <c r="M1353" s="355"/>
      <c r="N1353" s="355"/>
      <c r="O1353" s="356"/>
      <c r="P1353" s="261" t="str">
        <f t="shared" si="621"/>
        <v/>
      </c>
      <c r="Q1353" s="261" t="str">
        <f t="shared" si="622"/>
        <v/>
      </c>
      <c r="R1353" s="261" t="str">
        <f t="shared" si="623"/>
        <v/>
      </c>
      <c r="S1353" s="2"/>
      <c r="T1353" s="2"/>
      <c r="U1353" s="2"/>
      <c r="V1353" s="2"/>
      <c r="W1353" s="2"/>
      <c r="X1353" s="2"/>
      <c r="Y1353" s="2"/>
      <c r="Z1353" s="2"/>
      <c r="AA1353" s="2"/>
      <c r="AB1353" s="2"/>
      <c r="AC1353" s="2"/>
      <c r="AD1353" s="2"/>
      <c r="AG1353" s="197">
        <f t="shared" si="624"/>
        <v>30</v>
      </c>
      <c r="AH1353" s="210">
        <f t="shared" si="625"/>
        <v>0</v>
      </c>
      <c r="AJ1353" s="188">
        <f t="shared" si="626"/>
        <v>0</v>
      </c>
      <c r="AK1353" s="189">
        <f t="shared" si="627"/>
        <v>0</v>
      </c>
      <c r="AL1353" s="189">
        <f t="shared" si="628"/>
        <v>0</v>
      </c>
      <c r="AM1353" s="190">
        <f t="shared" si="629"/>
        <v>0</v>
      </c>
      <c r="AO1353" s="188">
        <f t="shared" si="630"/>
        <v>0</v>
      </c>
      <c r="AP1353" s="189">
        <f t="shared" si="631"/>
        <v>0</v>
      </c>
      <c r="AQ1353" s="189">
        <f t="shared" si="632"/>
        <v>0</v>
      </c>
      <c r="AR1353" s="190">
        <f t="shared" si="633"/>
        <v>0</v>
      </c>
      <c r="AT1353" s="188">
        <f t="shared" si="634"/>
        <v>0</v>
      </c>
      <c r="AU1353" s="189">
        <f t="shared" si="635"/>
        <v>0</v>
      </c>
      <c r="AV1353" s="189">
        <f t="shared" si="636"/>
        <v>0</v>
      </c>
      <c r="AW1353" s="190">
        <f t="shared" si="637"/>
        <v>0</v>
      </c>
      <c r="AY1353" s="188">
        <f t="shared" si="638"/>
        <v>0</v>
      </c>
      <c r="AZ1353" s="189">
        <f t="shared" si="639"/>
        <v>0</v>
      </c>
      <c r="BA1353" s="189">
        <f t="shared" si="640"/>
        <v>0</v>
      </c>
      <c r="BB1353" s="190">
        <f t="shared" si="641"/>
        <v>0</v>
      </c>
      <c r="BC1353" s="210"/>
      <c r="BD1353" s="188">
        <f t="shared" si="642"/>
        <v>0</v>
      </c>
      <c r="BE1353" s="189">
        <f t="shared" si="643"/>
        <v>0</v>
      </c>
      <c r="BF1353" s="189">
        <f t="shared" si="644"/>
        <v>0</v>
      </c>
      <c r="BG1353" s="190">
        <f t="shared" si="645"/>
        <v>0</v>
      </c>
      <c r="BH1353" s="210"/>
      <c r="BI1353" s="188">
        <f t="shared" si="646"/>
        <v>0</v>
      </c>
      <c r="BJ1353" s="189">
        <f t="shared" si="647"/>
        <v>0</v>
      </c>
      <c r="BK1353" s="189">
        <f t="shared" si="648"/>
        <v>0</v>
      </c>
      <c r="BL1353" s="190">
        <f t="shared" si="649"/>
        <v>0</v>
      </c>
      <c r="BM1353" s="210"/>
      <c r="BN1353" s="188">
        <f t="shared" si="650"/>
        <v>0</v>
      </c>
      <c r="BO1353" s="189">
        <f t="shared" si="651"/>
        <v>0</v>
      </c>
      <c r="BP1353" s="189">
        <f t="shared" si="652"/>
        <v>0</v>
      </c>
      <c r="BQ1353" s="190">
        <f t="shared" si="653"/>
        <v>0</v>
      </c>
      <c r="BR1353" s="210"/>
      <c r="BS1353" s="188">
        <f t="shared" si="654"/>
        <v>0</v>
      </c>
      <c r="BT1353" s="189">
        <f t="shared" si="655"/>
        <v>0</v>
      </c>
      <c r="BU1353" s="189">
        <f t="shared" si="656"/>
        <v>0</v>
      </c>
      <c r="BV1353" s="190">
        <f t="shared" si="657"/>
        <v>0</v>
      </c>
      <c r="BW1353" s="210"/>
      <c r="BX1353" s="188">
        <f t="shared" si="658"/>
        <v>0</v>
      </c>
      <c r="BY1353" s="189">
        <f t="shared" si="659"/>
        <v>0</v>
      </c>
      <c r="BZ1353" s="189">
        <f t="shared" si="660"/>
        <v>0</v>
      </c>
      <c r="CA1353" s="190">
        <f t="shared" si="661"/>
        <v>0</v>
      </c>
      <c r="CB1353" s="210"/>
      <c r="CC1353" s="188">
        <f t="shared" si="662"/>
        <v>0</v>
      </c>
      <c r="CD1353" s="189">
        <f t="shared" si="663"/>
        <v>0</v>
      </c>
      <c r="CE1353" s="189">
        <f t="shared" si="664"/>
        <v>0</v>
      </c>
      <c r="CF1353" s="190">
        <f t="shared" si="665"/>
        <v>0</v>
      </c>
      <c r="CG1353" s="210"/>
      <c r="CH1353" s="192">
        <f t="shared" si="666"/>
        <v>0</v>
      </c>
      <c r="CI1353" s="215">
        <f t="shared" si="667"/>
        <v>0</v>
      </c>
      <c r="CJ1353" s="216">
        <f t="shared" si="668"/>
        <v>0</v>
      </c>
      <c r="CK1353" s="217">
        <f t="shared" si="669"/>
        <v>0</v>
      </c>
      <c r="CM1353" s="192">
        <f t="shared" si="670"/>
        <v>0</v>
      </c>
      <c r="CN1353" s="215">
        <f t="shared" si="671"/>
        <v>0</v>
      </c>
      <c r="CO1353" s="216">
        <f t="shared" si="672"/>
        <v>0</v>
      </c>
      <c r="CP1353" s="217">
        <f t="shared" si="673"/>
        <v>0</v>
      </c>
      <c r="CR1353" s="192">
        <f t="shared" si="674"/>
        <v>0</v>
      </c>
      <c r="CS1353" s="215">
        <f t="shared" si="675"/>
        <v>0</v>
      </c>
      <c r="CT1353" s="216">
        <f t="shared" si="676"/>
        <v>0</v>
      </c>
      <c r="CU1353" s="217">
        <f t="shared" si="677"/>
        <v>0</v>
      </c>
      <c r="CW1353" s="197">
        <f t="shared" si="678"/>
        <v>0</v>
      </c>
      <c r="CX1353" s="19" t="str">
        <f t="shared" si="679"/>
        <v/>
      </c>
      <c r="CY1353" s="197">
        <f t="shared" si="680"/>
        <v>0</v>
      </c>
      <c r="CZ1353"/>
      <c r="DA1353" s="197">
        <f t="shared" si="681"/>
        <v>0</v>
      </c>
      <c r="DB1353" s="19" t="str">
        <f t="shared" si="682"/>
        <v/>
      </c>
      <c r="DC1353" s="197">
        <f t="shared" si="683"/>
        <v>0</v>
      </c>
      <c r="DE1353" s="197">
        <f t="shared" si="684"/>
        <v>0</v>
      </c>
      <c r="DF1353" s="19" t="str">
        <f t="shared" si="685"/>
        <v/>
      </c>
      <c r="DG1353" s="197">
        <f t="shared" si="686"/>
        <v>0</v>
      </c>
    </row>
    <row r="1354" spans="1:111" ht="15" customHeight="1" thickBot="1">
      <c r="A1354" s="41"/>
      <c r="B1354" s="30"/>
      <c r="C1354" s="63" t="s">
        <v>131</v>
      </c>
      <c r="D1354" s="354" t="str">
        <f t="shared" si="620"/>
        <v/>
      </c>
      <c r="E1354" s="355"/>
      <c r="F1354" s="355"/>
      <c r="G1354" s="355"/>
      <c r="H1354" s="355"/>
      <c r="I1354" s="355"/>
      <c r="J1354" s="355"/>
      <c r="K1354" s="355"/>
      <c r="L1354" s="355"/>
      <c r="M1354" s="355"/>
      <c r="N1354" s="355"/>
      <c r="O1354" s="356"/>
      <c r="P1354" s="261" t="str">
        <f t="shared" si="621"/>
        <v/>
      </c>
      <c r="Q1354" s="261" t="str">
        <f t="shared" si="622"/>
        <v/>
      </c>
      <c r="R1354" s="261" t="str">
        <f t="shared" si="623"/>
        <v/>
      </c>
      <c r="S1354" s="2"/>
      <c r="T1354" s="2"/>
      <c r="U1354" s="2"/>
      <c r="V1354" s="2"/>
      <c r="W1354" s="2"/>
      <c r="X1354" s="2"/>
      <c r="Y1354" s="2"/>
      <c r="Z1354" s="2"/>
      <c r="AA1354" s="2"/>
      <c r="AB1354" s="2"/>
      <c r="AC1354" s="2"/>
      <c r="AD1354" s="2"/>
      <c r="AG1354" s="197">
        <f t="shared" si="624"/>
        <v>30</v>
      </c>
      <c r="AH1354" s="210">
        <f t="shared" si="625"/>
        <v>0</v>
      </c>
      <c r="AJ1354" s="188">
        <f t="shared" si="626"/>
        <v>0</v>
      </c>
      <c r="AK1354" s="189">
        <f t="shared" si="627"/>
        <v>0</v>
      </c>
      <c r="AL1354" s="189">
        <f t="shared" si="628"/>
        <v>0</v>
      </c>
      <c r="AM1354" s="190">
        <f t="shared" si="629"/>
        <v>0</v>
      </c>
      <c r="AO1354" s="188">
        <f t="shared" si="630"/>
        <v>0</v>
      </c>
      <c r="AP1354" s="189">
        <f t="shared" si="631"/>
        <v>0</v>
      </c>
      <c r="AQ1354" s="189">
        <f t="shared" si="632"/>
        <v>0</v>
      </c>
      <c r="AR1354" s="190">
        <f t="shared" si="633"/>
        <v>0</v>
      </c>
      <c r="AT1354" s="188">
        <f t="shared" si="634"/>
        <v>0</v>
      </c>
      <c r="AU1354" s="189">
        <f t="shared" si="635"/>
        <v>0</v>
      </c>
      <c r="AV1354" s="189">
        <f t="shared" si="636"/>
        <v>0</v>
      </c>
      <c r="AW1354" s="190">
        <f t="shared" si="637"/>
        <v>0</v>
      </c>
      <c r="AY1354" s="188">
        <f t="shared" si="638"/>
        <v>0</v>
      </c>
      <c r="AZ1354" s="189">
        <f t="shared" si="639"/>
        <v>0</v>
      </c>
      <c r="BA1354" s="189">
        <f t="shared" si="640"/>
        <v>0</v>
      </c>
      <c r="BB1354" s="190">
        <f t="shared" si="641"/>
        <v>0</v>
      </c>
      <c r="BC1354" s="210"/>
      <c r="BD1354" s="188">
        <f t="shared" si="642"/>
        <v>0</v>
      </c>
      <c r="BE1354" s="189">
        <f t="shared" si="643"/>
        <v>0</v>
      </c>
      <c r="BF1354" s="189">
        <f t="shared" si="644"/>
        <v>0</v>
      </c>
      <c r="BG1354" s="190">
        <f t="shared" si="645"/>
        <v>0</v>
      </c>
      <c r="BH1354" s="210"/>
      <c r="BI1354" s="188">
        <f t="shared" si="646"/>
        <v>0</v>
      </c>
      <c r="BJ1354" s="189">
        <f t="shared" si="647"/>
        <v>0</v>
      </c>
      <c r="BK1354" s="189">
        <f t="shared" si="648"/>
        <v>0</v>
      </c>
      <c r="BL1354" s="190">
        <f t="shared" si="649"/>
        <v>0</v>
      </c>
      <c r="BM1354" s="210"/>
      <c r="BN1354" s="188">
        <f t="shared" si="650"/>
        <v>0</v>
      </c>
      <c r="BO1354" s="189">
        <f t="shared" si="651"/>
        <v>0</v>
      </c>
      <c r="BP1354" s="189">
        <f t="shared" si="652"/>
        <v>0</v>
      </c>
      <c r="BQ1354" s="190">
        <f t="shared" si="653"/>
        <v>0</v>
      </c>
      <c r="BR1354" s="210"/>
      <c r="BS1354" s="188">
        <f t="shared" si="654"/>
        <v>0</v>
      </c>
      <c r="BT1354" s="189">
        <f t="shared" si="655"/>
        <v>0</v>
      </c>
      <c r="BU1354" s="189">
        <f t="shared" si="656"/>
        <v>0</v>
      </c>
      <c r="BV1354" s="190">
        <f t="shared" si="657"/>
        <v>0</v>
      </c>
      <c r="BW1354" s="210"/>
      <c r="BX1354" s="188">
        <f t="shared" si="658"/>
        <v>0</v>
      </c>
      <c r="BY1354" s="189">
        <f t="shared" si="659"/>
        <v>0</v>
      </c>
      <c r="BZ1354" s="189">
        <f t="shared" si="660"/>
        <v>0</v>
      </c>
      <c r="CA1354" s="190">
        <f t="shared" si="661"/>
        <v>0</v>
      </c>
      <c r="CB1354" s="210"/>
      <c r="CC1354" s="188">
        <f t="shared" si="662"/>
        <v>0</v>
      </c>
      <c r="CD1354" s="189">
        <f t="shared" si="663"/>
        <v>0</v>
      </c>
      <c r="CE1354" s="189">
        <f t="shared" si="664"/>
        <v>0</v>
      </c>
      <c r="CF1354" s="190">
        <f t="shared" si="665"/>
        <v>0</v>
      </c>
      <c r="CG1354" s="210"/>
      <c r="CH1354" s="192">
        <f t="shared" si="666"/>
        <v>0</v>
      </c>
      <c r="CI1354" s="215">
        <f t="shared" si="667"/>
        <v>0</v>
      </c>
      <c r="CJ1354" s="216">
        <f t="shared" si="668"/>
        <v>0</v>
      </c>
      <c r="CK1354" s="217">
        <f t="shared" si="669"/>
        <v>0</v>
      </c>
      <c r="CM1354" s="192">
        <f t="shared" si="670"/>
        <v>0</v>
      </c>
      <c r="CN1354" s="215">
        <f t="shared" si="671"/>
        <v>0</v>
      </c>
      <c r="CO1354" s="216">
        <f t="shared" si="672"/>
        <v>0</v>
      </c>
      <c r="CP1354" s="217">
        <f t="shared" si="673"/>
        <v>0</v>
      </c>
      <c r="CR1354" s="192">
        <f t="shared" si="674"/>
        <v>0</v>
      </c>
      <c r="CS1354" s="215">
        <f t="shared" si="675"/>
        <v>0</v>
      </c>
      <c r="CT1354" s="216">
        <f t="shared" si="676"/>
        <v>0</v>
      </c>
      <c r="CU1354" s="217">
        <f t="shared" si="677"/>
        <v>0</v>
      </c>
      <c r="CW1354" s="197">
        <f t="shared" si="678"/>
        <v>0</v>
      </c>
      <c r="CX1354" s="19" t="str">
        <f t="shared" si="679"/>
        <v/>
      </c>
      <c r="CY1354" s="197">
        <f t="shared" si="680"/>
        <v>0</v>
      </c>
      <c r="CZ1354"/>
      <c r="DA1354" s="197">
        <f t="shared" si="681"/>
        <v>0</v>
      </c>
      <c r="DB1354" s="19" t="str">
        <f t="shared" si="682"/>
        <v/>
      </c>
      <c r="DC1354" s="197">
        <f t="shared" si="683"/>
        <v>0</v>
      </c>
      <c r="DE1354" s="197">
        <f t="shared" si="684"/>
        <v>0</v>
      </c>
      <c r="DF1354" s="19" t="str">
        <f t="shared" si="685"/>
        <v/>
      </c>
      <c r="DG1354" s="197">
        <f t="shared" si="686"/>
        <v>0</v>
      </c>
    </row>
    <row r="1355" spans="1:111" ht="15" customHeight="1" thickBot="1">
      <c r="A1355" s="41"/>
      <c r="B1355" s="30"/>
      <c r="C1355" s="63" t="s">
        <v>132</v>
      </c>
      <c r="D1355" s="354" t="str">
        <f t="shared" si="620"/>
        <v/>
      </c>
      <c r="E1355" s="355"/>
      <c r="F1355" s="355"/>
      <c r="G1355" s="355"/>
      <c r="H1355" s="355"/>
      <c r="I1355" s="355"/>
      <c r="J1355" s="355"/>
      <c r="K1355" s="355"/>
      <c r="L1355" s="355"/>
      <c r="M1355" s="355"/>
      <c r="N1355" s="355"/>
      <c r="O1355" s="356"/>
      <c r="P1355" s="261" t="str">
        <f t="shared" si="621"/>
        <v/>
      </c>
      <c r="Q1355" s="261" t="str">
        <f t="shared" si="622"/>
        <v/>
      </c>
      <c r="R1355" s="261" t="str">
        <f t="shared" si="623"/>
        <v/>
      </c>
      <c r="S1355" s="2"/>
      <c r="T1355" s="2"/>
      <c r="U1355" s="2"/>
      <c r="V1355" s="2"/>
      <c r="W1355" s="2"/>
      <c r="X1355" s="2"/>
      <c r="Y1355" s="2"/>
      <c r="Z1355" s="2"/>
      <c r="AA1355" s="2"/>
      <c r="AB1355" s="2"/>
      <c r="AC1355" s="2"/>
      <c r="AD1355" s="2"/>
      <c r="AG1355" s="197">
        <f t="shared" si="624"/>
        <v>30</v>
      </c>
      <c r="AH1355" s="210">
        <f t="shared" si="625"/>
        <v>0</v>
      </c>
      <c r="AJ1355" s="188">
        <f t="shared" si="626"/>
        <v>0</v>
      </c>
      <c r="AK1355" s="189">
        <f t="shared" si="627"/>
        <v>0</v>
      </c>
      <c r="AL1355" s="189">
        <f t="shared" si="628"/>
        <v>0</v>
      </c>
      <c r="AM1355" s="190">
        <f t="shared" si="629"/>
        <v>0</v>
      </c>
      <c r="AO1355" s="188">
        <f t="shared" si="630"/>
        <v>0</v>
      </c>
      <c r="AP1355" s="189">
        <f t="shared" si="631"/>
        <v>0</v>
      </c>
      <c r="AQ1355" s="189">
        <f t="shared" si="632"/>
        <v>0</v>
      </c>
      <c r="AR1355" s="190">
        <f t="shared" si="633"/>
        <v>0</v>
      </c>
      <c r="AT1355" s="188">
        <f t="shared" si="634"/>
        <v>0</v>
      </c>
      <c r="AU1355" s="189">
        <f t="shared" si="635"/>
        <v>0</v>
      </c>
      <c r="AV1355" s="189">
        <f t="shared" si="636"/>
        <v>0</v>
      </c>
      <c r="AW1355" s="190">
        <f t="shared" si="637"/>
        <v>0</v>
      </c>
      <c r="AY1355" s="188">
        <f t="shared" si="638"/>
        <v>0</v>
      </c>
      <c r="AZ1355" s="189">
        <f t="shared" si="639"/>
        <v>0</v>
      </c>
      <c r="BA1355" s="189">
        <f t="shared" si="640"/>
        <v>0</v>
      </c>
      <c r="BB1355" s="190">
        <f t="shared" si="641"/>
        <v>0</v>
      </c>
      <c r="BC1355" s="210"/>
      <c r="BD1355" s="188">
        <f t="shared" si="642"/>
        <v>0</v>
      </c>
      <c r="BE1355" s="189">
        <f t="shared" si="643"/>
        <v>0</v>
      </c>
      <c r="BF1355" s="189">
        <f t="shared" si="644"/>
        <v>0</v>
      </c>
      <c r="BG1355" s="190">
        <f t="shared" si="645"/>
        <v>0</v>
      </c>
      <c r="BH1355" s="210"/>
      <c r="BI1355" s="188">
        <f t="shared" si="646"/>
        <v>0</v>
      </c>
      <c r="BJ1355" s="189">
        <f t="shared" si="647"/>
        <v>0</v>
      </c>
      <c r="BK1355" s="189">
        <f t="shared" si="648"/>
        <v>0</v>
      </c>
      <c r="BL1355" s="190">
        <f t="shared" si="649"/>
        <v>0</v>
      </c>
      <c r="BM1355" s="210"/>
      <c r="BN1355" s="188">
        <f t="shared" si="650"/>
        <v>0</v>
      </c>
      <c r="BO1355" s="189">
        <f t="shared" si="651"/>
        <v>0</v>
      </c>
      <c r="BP1355" s="189">
        <f t="shared" si="652"/>
        <v>0</v>
      </c>
      <c r="BQ1355" s="190">
        <f t="shared" si="653"/>
        <v>0</v>
      </c>
      <c r="BR1355" s="210"/>
      <c r="BS1355" s="188">
        <f t="shared" si="654"/>
        <v>0</v>
      </c>
      <c r="BT1355" s="189">
        <f t="shared" si="655"/>
        <v>0</v>
      </c>
      <c r="BU1355" s="189">
        <f t="shared" si="656"/>
        <v>0</v>
      </c>
      <c r="BV1355" s="190">
        <f t="shared" si="657"/>
        <v>0</v>
      </c>
      <c r="BW1355" s="210"/>
      <c r="BX1355" s="188">
        <f t="shared" si="658"/>
        <v>0</v>
      </c>
      <c r="BY1355" s="189">
        <f t="shared" si="659"/>
        <v>0</v>
      </c>
      <c r="BZ1355" s="189">
        <f t="shared" si="660"/>
        <v>0</v>
      </c>
      <c r="CA1355" s="190">
        <f t="shared" si="661"/>
        <v>0</v>
      </c>
      <c r="CB1355" s="210"/>
      <c r="CC1355" s="188">
        <f t="shared" si="662"/>
        <v>0</v>
      </c>
      <c r="CD1355" s="189">
        <f t="shared" si="663"/>
        <v>0</v>
      </c>
      <c r="CE1355" s="189">
        <f t="shared" si="664"/>
        <v>0</v>
      </c>
      <c r="CF1355" s="190">
        <f t="shared" si="665"/>
        <v>0</v>
      </c>
      <c r="CG1355" s="210"/>
      <c r="CH1355" s="192">
        <f t="shared" si="666"/>
        <v>0</v>
      </c>
      <c r="CI1355" s="215">
        <f t="shared" si="667"/>
        <v>0</v>
      </c>
      <c r="CJ1355" s="216">
        <f t="shared" si="668"/>
        <v>0</v>
      </c>
      <c r="CK1355" s="217">
        <f t="shared" si="669"/>
        <v>0</v>
      </c>
      <c r="CM1355" s="192">
        <f t="shared" si="670"/>
        <v>0</v>
      </c>
      <c r="CN1355" s="215">
        <f t="shared" si="671"/>
        <v>0</v>
      </c>
      <c r="CO1355" s="216">
        <f t="shared" si="672"/>
        <v>0</v>
      </c>
      <c r="CP1355" s="217">
        <f t="shared" si="673"/>
        <v>0</v>
      </c>
      <c r="CR1355" s="192">
        <f t="shared" si="674"/>
        <v>0</v>
      </c>
      <c r="CS1355" s="215">
        <f t="shared" si="675"/>
        <v>0</v>
      </c>
      <c r="CT1355" s="216">
        <f t="shared" si="676"/>
        <v>0</v>
      </c>
      <c r="CU1355" s="217">
        <f t="shared" si="677"/>
        <v>0</v>
      </c>
      <c r="CW1355" s="197">
        <f t="shared" si="678"/>
        <v>0</v>
      </c>
      <c r="CX1355" s="19" t="str">
        <f t="shared" si="679"/>
        <v/>
      </c>
      <c r="CY1355" s="197">
        <f t="shared" si="680"/>
        <v>0</v>
      </c>
      <c r="CZ1355"/>
      <c r="DA1355" s="197">
        <f t="shared" si="681"/>
        <v>0</v>
      </c>
      <c r="DB1355" s="19" t="str">
        <f t="shared" si="682"/>
        <v/>
      </c>
      <c r="DC1355" s="197">
        <f t="shared" si="683"/>
        <v>0</v>
      </c>
      <c r="DE1355" s="197">
        <f t="shared" si="684"/>
        <v>0</v>
      </c>
      <c r="DF1355" s="19" t="str">
        <f t="shared" si="685"/>
        <v/>
      </c>
      <c r="DG1355" s="197">
        <f t="shared" si="686"/>
        <v>0</v>
      </c>
    </row>
    <row r="1356" spans="1:111" ht="15" customHeight="1" thickBot="1">
      <c r="A1356" s="41"/>
      <c r="B1356" s="30"/>
      <c r="C1356" s="63" t="s">
        <v>133</v>
      </c>
      <c r="D1356" s="354" t="str">
        <f t="shared" si="620"/>
        <v/>
      </c>
      <c r="E1356" s="355"/>
      <c r="F1356" s="355"/>
      <c r="G1356" s="355"/>
      <c r="H1356" s="355"/>
      <c r="I1356" s="355"/>
      <c r="J1356" s="355"/>
      <c r="K1356" s="355"/>
      <c r="L1356" s="355"/>
      <c r="M1356" s="355"/>
      <c r="N1356" s="355"/>
      <c r="O1356" s="356"/>
      <c r="P1356" s="261" t="str">
        <f t="shared" si="621"/>
        <v/>
      </c>
      <c r="Q1356" s="261" t="str">
        <f t="shared" si="622"/>
        <v/>
      </c>
      <c r="R1356" s="261" t="str">
        <f t="shared" si="623"/>
        <v/>
      </c>
      <c r="S1356" s="2"/>
      <c r="T1356" s="2"/>
      <c r="U1356" s="2"/>
      <c r="V1356" s="2"/>
      <c r="W1356" s="2"/>
      <c r="X1356" s="2"/>
      <c r="Y1356" s="2"/>
      <c r="Z1356" s="2"/>
      <c r="AA1356" s="2"/>
      <c r="AB1356" s="2"/>
      <c r="AC1356" s="2"/>
      <c r="AD1356" s="2"/>
      <c r="AG1356" s="197">
        <f t="shared" si="624"/>
        <v>30</v>
      </c>
      <c r="AH1356" s="210">
        <f t="shared" si="625"/>
        <v>0</v>
      </c>
      <c r="AJ1356" s="188">
        <f t="shared" si="626"/>
        <v>0</v>
      </c>
      <c r="AK1356" s="189">
        <f t="shared" si="627"/>
        <v>0</v>
      </c>
      <c r="AL1356" s="189">
        <f t="shared" si="628"/>
        <v>0</v>
      </c>
      <c r="AM1356" s="190">
        <f t="shared" si="629"/>
        <v>0</v>
      </c>
      <c r="AO1356" s="188">
        <f t="shared" si="630"/>
        <v>0</v>
      </c>
      <c r="AP1356" s="189">
        <f t="shared" si="631"/>
        <v>0</v>
      </c>
      <c r="AQ1356" s="189">
        <f t="shared" si="632"/>
        <v>0</v>
      </c>
      <c r="AR1356" s="190">
        <f t="shared" si="633"/>
        <v>0</v>
      </c>
      <c r="AT1356" s="188">
        <f t="shared" si="634"/>
        <v>0</v>
      </c>
      <c r="AU1356" s="189">
        <f t="shared" si="635"/>
        <v>0</v>
      </c>
      <c r="AV1356" s="189">
        <f t="shared" si="636"/>
        <v>0</v>
      </c>
      <c r="AW1356" s="190">
        <f t="shared" si="637"/>
        <v>0</v>
      </c>
      <c r="AY1356" s="188">
        <f t="shared" si="638"/>
        <v>0</v>
      </c>
      <c r="AZ1356" s="189">
        <f t="shared" si="639"/>
        <v>0</v>
      </c>
      <c r="BA1356" s="189">
        <f t="shared" si="640"/>
        <v>0</v>
      </c>
      <c r="BB1356" s="190">
        <f t="shared" si="641"/>
        <v>0</v>
      </c>
      <c r="BC1356" s="210"/>
      <c r="BD1356" s="188">
        <f t="shared" si="642"/>
        <v>0</v>
      </c>
      <c r="BE1356" s="189">
        <f t="shared" si="643"/>
        <v>0</v>
      </c>
      <c r="BF1356" s="189">
        <f t="shared" si="644"/>
        <v>0</v>
      </c>
      <c r="BG1356" s="190">
        <f t="shared" si="645"/>
        <v>0</v>
      </c>
      <c r="BH1356" s="210"/>
      <c r="BI1356" s="188">
        <f t="shared" si="646"/>
        <v>0</v>
      </c>
      <c r="BJ1356" s="189">
        <f t="shared" si="647"/>
        <v>0</v>
      </c>
      <c r="BK1356" s="189">
        <f t="shared" si="648"/>
        <v>0</v>
      </c>
      <c r="BL1356" s="190">
        <f t="shared" si="649"/>
        <v>0</v>
      </c>
      <c r="BM1356" s="210"/>
      <c r="BN1356" s="188">
        <f t="shared" si="650"/>
        <v>0</v>
      </c>
      <c r="BO1356" s="189">
        <f t="shared" si="651"/>
        <v>0</v>
      </c>
      <c r="BP1356" s="189">
        <f t="shared" si="652"/>
        <v>0</v>
      </c>
      <c r="BQ1356" s="190">
        <f t="shared" si="653"/>
        <v>0</v>
      </c>
      <c r="BR1356" s="210"/>
      <c r="BS1356" s="188">
        <f t="shared" si="654"/>
        <v>0</v>
      </c>
      <c r="BT1356" s="189">
        <f t="shared" si="655"/>
        <v>0</v>
      </c>
      <c r="BU1356" s="189">
        <f t="shared" si="656"/>
        <v>0</v>
      </c>
      <c r="BV1356" s="190">
        <f t="shared" si="657"/>
        <v>0</v>
      </c>
      <c r="BW1356" s="210"/>
      <c r="BX1356" s="188">
        <f t="shared" si="658"/>
        <v>0</v>
      </c>
      <c r="BY1356" s="189">
        <f t="shared" si="659"/>
        <v>0</v>
      </c>
      <c r="BZ1356" s="189">
        <f t="shared" si="660"/>
        <v>0</v>
      </c>
      <c r="CA1356" s="190">
        <f t="shared" si="661"/>
        <v>0</v>
      </c>
      <c r="CB1356" s="210"/>
      <c r="CC1356" s="188">
        <f t="shared" si="662"/>
        <v>0</v>
      </c>
      <c r="CD1356" s="189">
        <f t="shared" si="663"/>
        <v>0</v>
      </c>
      <c r="CE1356" s="189">
        <f t="shared" si="664"/>
        <v>0</v>
      </c>
      <c r="CF1356" s="190">
        <f t="shared" si="665"/>
        <v>0</v>
      </c>
      <c r="CG1356" s="210"/>
      <c r="CH1356" s="192">
        <f t="shared" si="666"/>
        <v>0</v>
      </c>
      <c r="CI1356" s="215">
        <f t="shared" si="667"/>
        <v>0</v>
      </c>
      <c r="CJ1356" s="216">
        <f t="shared" si="668"/>
        <v>0</v>
      </c>
      <c r="CK1356" s="217">
        <f t="shared" si="669"/>
        <v>0</v>
      </c>
      <c r="CM1356" s="192">
        <f t="shared" si="670"/>
        <v>0</v>
      </c>
      <c r="CN1356" s="215">
        <f t="shared" si="671"/>
        <v>0</v>
      </c>
      <c r="CO1356" s="216">
        <f t="shared" si="672"/>
        <v>0</v>
      </c>
      <c r="CP1356" s="217">
        <f t="shared" si="673"/>
        <v>0</v>
      </c>
      <c r="CR1356" s="192">
        <f t="shared" si="674"/>
        <v>0</v>
      </c>
      <c r="CS1356" s="215">
        <f t="shared" si="675"/>
        <v>0</v>
      </c>
      <c r="CT1356" s="216">
        <f t="shared" si="676"/>
        <v>0</v>
      </c>
      <c r="CU1356" s="217">
        <f t="shared" si="677"/>
        <v>0</v>
      </c>
      <c r="CW1356" s="197">
        <f t="shared" si="678"/>
        <v>0</v>
      </c>
      <c r="CX1356" s="19" t="str">
        <f t="shared" si="679"/>
        <v/>
      </c>
      <c r="CY1356" s="197">
        <f t="shared" si="680"/>
        <v>0</v>
      </c>
      <c r="CZ1356"/>
      <c r="DA1356" s="197">
        <f t="shared" si="681"/>
        <v>0</v>
      </c>
      <c r="DB1356" s="19" t="str">
        <f t="shared" si="682"/>
        <v/>
      </c>
      <c r="DC1356" s="197">
        <f t="shared" si="683"/>
        <v>0</v>
      </c>
      <c r="DE1356" s="197">
        <f t="shared" si="684"/>
        <v>0</v>
      </c>
      <c r="DF1356" s="19" t="str">
        <f t="shared" si="685"/>
        <v/>
      </c>
      <c r="DG1356" s="197">
        <f t="shared" si="686"/>
        <v>0</v>
      </c>
    </row>
    <row r="1357" spans="1:111" ht="15" customHeight="1" thickBot="1">
      <c r="A1357" s="41"/>
      <c r="B1357" s="30"/>
      <c r="C1357" s="63" t="s">
        <v>134</v>
      </c>
      <c r="D1357" s="354" t="str">
        <f t="shared" si="620"/>
        <v/>
      </c>
      <c r="E1357" s="355"/>
      <c r="F1357" s="355"/>
      <c r="G1357" s="355"/>
      <c r="H1357" s="355"/>
      <c r="I1357" s="355"/>
      <c r="J1357" s="355"/>
      <c r="K1357" s="355"/>
      <c r="L1357" s="355"/>
      <c r="M1357" s="355"/>
      <c r="N1357" s="355"/>
      <c r="O1357" s="356"/>
      <c r="P1357" s="261" t="str">
        <f t="shared" si="621"/>
        <v/>
      </c>
      <c r="Q1357" s="261" t="str">
        <f t="shared" si="622"/>
        <v/>
      </c>
      <c r="R1357" s="261" t="str">
        <f t="shared" si="623"/>
        <v/>
      </c>
      <c r="S1357" s="2"/>
      <c r="T1357" s="2"/>
      <c r="U1357" s="2"/>
      <c r="V1357" s="2"/>
      <c r="W1357" s="2"/>
      <c r="X1357" s="2"/>
      <c r="Y1357" s="2"/>
      <c r="Z1357" s="2"/>
      <c r="AA1357" s="2"/>
      <c r="AB1357" s="2"/>
      <c r="AC1357" s="2"/>
      <c r="AD1357" s="2"/>
      <c r="AG1357" s="197">
        <f t="shared" si="624"/>
        <v>30</v>
      </c>
      <c r="AH1357" s="210">
        <f t="shared" si="625"/>
        <v>0</v>
      </c>
      <c r="AJ1357" s="188">
        <f t="shared" si="626"/>
        <v>0</v>
      </c>
      <c r="AK1357" s="189">
        <f t="shared" si="627"/>
        <v>0</v>
      </c>
      <c r="AL1357" s="189">
        <f t="shared" si="628"/>
        <v>0</v>
      </c>
      <c r="AM1357" s="190">
        <f t="shared" si="629"/>
        <v>0</v>
      </c>
      <c r="AO1357" s="188">
        <f t="shared" si="630"/>
        <v>0</v>
      </c>
      <c r="AP1357" s="189">
        <f t="shared" si="631"/>
        <v>0</v>
      </c>
      <c r="AQ1357" s="189">
        <f t="shared" si="632"/>
        <v>0</v>
      </c>
      <c r="AR1357" s="190">
        <f t="shared" si="633"/>
        <v>0</v>
      </c>
      <c r="AT1357" s="188">
        <f t="shared" si="634"/>
        <v>0</v>
      </c>
      <c r="AU1357" s="189">
        <f t="shared" si="635"/>
        <v>0</v>
      </c>
      <c r="AV1357" s="189">
        <f t="shared" si="636"/>
        <v>0</v>
      </c>
      <c r="AW1357" s="190">
        <f t="shared" si="637"/>
        <v>0</v>
      </c>
      <c r="AY1357" s="188">
        <f t="shared" si="638"/>
        <v>0</v>
      </c>
      <c r="AZ1357" s="189">
        <f t="shared" si="639"/>
        <v>0</v>
      </c>
      <c r="BA1357" s="189">
        <f t="shared" si="640"/>
        <v>0</v>
      </c>
      <c r="BB1357" s="190">
        <f t="shared" si="641"/>
        <v>0</v>
      </c>
      <c r="BC1357" s="210"/>
      <c r="BD1357" s="188">
        <f t="shared" si="642"/>
        <v>0</v>
      </c>
      <c r="BE1357" s="189">
        <f t="shared" si="643"/>
        <v>0</v>
      </c>
      <c r="BF1357" s="189">
        <f t="shared" si="644"/>
        <v>0</v>
      </c>
      <c r="BG1357" s="190">
        <f t="shared" si="645"/>
        <v>0</v>
      </c>
      <c r="BH1357" s="210"/>
      <c r="BI1357" s="188">
        <f t="shared" si="646"/>
        <v>0</v>
      </c>
      <c r="BJ1357" s="189">
        <f t="shared" si="647"/>
        <v>0</v>
      </c>
      <c r="BK1357" s="189">
        <f t="shared" si="648"/>
        <v>0</v>
      </c>
      <c r="BL1357" s="190">
        <f t="shared" si="649"/>
        <v>0</v>
      </c>
      <c r="BM1357" s="210"/>
      <c r="BN1357" s="188">
        <f t="shared" si="650"/>
        <v>0</v>
      </c>
      <c r="BO1357" s="189">
        <f t="shared" si="651"/>
        <v>0</v>
      </c>
      <c r="BP1357" s="189">
        <f t="shared" si="652"/>
        <v>0</v>
      </c>
      <c r="BQ1357" s="190">
        <f t="shared" si="653"/>
        <v>0</v>
      </c>
      <c r="BR1357" s="210"/>
      <c r="BS1357" s="188">
        <f t="shared" si="654"/>
        <v>0</v>
      </c>
      <c r="BT1357" s="189">
        <f t="shared" si="655"/>
        <v>0</v>
      </c>
      <c r="BU1357" s="189">
        <f t="shared" si="656"/>
        <v>0</v>
      </c>
      <c r="BV1357" s="190">
        <f t="shared" si="657"/>
        <v>0</v>
      </c>
      <c r="BW1357" s="210"/>
      <c r="BX1357" s="188">
        <f t="shared" si="658"/>
        <v>0</v>
      </c>
      <c r="BY1357" s="189">
        <f t="shared" si="659"/>
        <v>0</v>
      </c>
      <c r="BZ1357" s="189">
        <f t="shared" si="660"/>
        <v>0</v>
      </c>
      <c r="CA1357" s="190">
        <f t="shared" si="661"/>
        <v>0</v>
      </c>
      <c r="CB1357" s="210"/>
      <c r="CC1357" s="188">
        <f t="shared" si="662"/>
        <v>0</v>
      </c>
      <c r="CD1357" s="189">
        <f t="shared" si="663"/>
        <v>0</v>
      </c>
      <c r="CE1357" s="189">
        <f t="shared" si="664"/>
        <v>0</v>
      </c>
      <c r="CF1357" s="190">
        <f t="shared" si="665"/>
        <v>0</v>
      </c>
      <c r="CG1357" s="210"/>
      <c r="CH1357" s="192">
        <f t="shared" si="666"/>
        <v>0</v>
      </c>
      <c r="CI1357" s="215">
        <f t="shared" si="667"/>
        <v>0</v>
      </c>
      <c r="CJ1357" s="216">
        <f t="shared" si="668"/>
        <v>0</v>
      </c>
      <c r="CK1357" s="217">
        <f t="shared" si="669"/>
        <v>0</v>
      </c>
      <c r="CM1357" s="192">
        <f t="shared" si="670"/>
        <v>0</v>
      </c>
      <c r="CN1357" s="215">
        <f t="shared" si="671"/>
        <v>0</v>
      </c>
      <c r="CO1357" s="216">
        <f t="shared" si="672"/>
        <v>0</v>
      </c>
      <c r="CP1357" s="217">
        <f t="shared" si="673"/>
        <v>0</v>
      </c>
      <c r="CR1357" s="192">
        <f t="shared" si="674"/>
        <v>0</v>
      </c>
      <c r="CS1357" s="215">
        <f t="shared" si="675"/>
        <v>0</v>
      </c>
      <c r="CT1357" s="216">
        <f t="shared" si="676"/>
        <v>0</v>
      </c>
      <c r="CU1357" s="217">
        <f t="shared" si="677"/>
        <v>0</v>
      </c>
      <c r="CW1357" s="197">
        <f t="shared" si="678"/>
        <v>0</v>
      </c>
      <c r="CX1357" s="19" t="str">
        <f t="shared" si="679"/>
        <v/>
      </c>
      <c r="CY1357" s="197">
        <f t="shared" si="680"/>
        <v>0</v>
      </c>
      <c r="CZ1357"/>
      <c r="DA1357" s="197">
        <f t="shared" si="681"/>
        <v>0</v>
      </c>
      <c r="DB1357" s="19" t="str">
        <f t="shared" si="682"/>
        <v/>
      </c>
      <c r="DC1357" s="197">
        <f t="shared" si="683"/>
        <v>0</v>
      </c>
      <c r="DE1357" s="197">
        <f t="shared" si="684"/>
        <v>0</v>
      </c>
      <c r="DF1357" s="19" t="str">
        <f t="shared" si="685"/>
        <v/>
      </c>
      <c r="DG1357" s="197">
        <f t="shared" si="686"/>
        <v>0</v>
      </c>
    </row>
    <row r="1358" spans="1:111" ht="15" customHeight="1" thickBot="1">
      <c r="A1358" s="41"/>
      <c r="B1358" s="30"/>
      <c r="C1358" s="63" t="s">
        <v>135</v>
      </c>
      <c r="D1358" s="354" t="str">
        <f t="shared" ref="D1358:D1412" si="687">IF(D114="","",D114)</f>
        <v/>
      </c>
      <c r="E1358" s="355"/>
      <c r="F1358" s="355"/>
      <c r="G1358" s="355"/>
      <c r="H1358" s="355"/>
      <c r="I1358" s="355"/>
      <c r="J1358" s="355"/>
      <c r="K1358" s="355"/>
      <c r="L1358" s="355"/>
      <c r="M1358" s="355"/>
      <c r="N1358" s="355"/>
      <c r="O1358" s="356"/>
      <c r="P1358" s="261" t="str">
        <f t="shared" ref="P1358:P1412" si="688">IF(M296="","",M296)</f>
        <v/>
      </c>
      <c r="Q1358" s="261" t="str">
        <f t="shared" ref="Q1358:Q1412" si="689">IF(S296="","",S296)</f>
        <v/>
      </c>
      <c r="R1358" s="261" t="str">
        <f t="shared" ref="R1358:R1412" si="690">IF(Y296="","",Y296)</f>
        <v/>
      </c>
      <c r="S1358" s="2"/>
      <c r="T1358" s="2"/>
      <c r="U1358" s="2"/>
      <c r="V1358" s="2"/>
      <c r="W1358" s="2"/>
      <c r="X1358" s="2"/>
      <c r="Y1358" s="2"/>
      <c r="Z1358" s="2"/>
      <c r="AA1358" s="2"/>
      <c r="AB1358" s="2"/>
      <c r="AC1358" s="2"/>
      <c r="AD1358" s="2"/>
      <c r="AG1358" s="197">
        <f t="shared" ref="AG1358:AG1412" si="691">+COUNTBLANK(P1358:AD1358)+COUNTBLANK(P1484:AD1484)</f>
        <v>30</v>
      </c>
      <c r="AH1358" s="210">
        <f t="shared" ref="AH1358:AH1412" si="692">+IF($AG$1286=$AH$1286,0,IF(OR(AND(D1358&lt;&gt;"",AG1358=0),AND(D1358="",AG1358=30)),0,1))</f>
        <v>0</v>
      </c>
      <c r="AJ1358" s="188">
        <f t="shared" ref="AJ1358:AJ1412" si="693">IF(P1358="",0,P1358)</f>
        <v>0</v>
      </c>
      <c r="AK1358" s="189">
        <f t="shared" ref="AK1358:AK1412" si="694">COUNTIF(Q1358:R1358,"NS")</f>
        <v>0</v>
      </c>
      <c r="AL1358" s="189">
        <f t="shared" ref="AL1358:AL1412" si="695">SUM(Q1358:R1358)</f>
        <v>0</v>
      </c>
      <c r="AM1358" s="190">
        <f t="shared" ref="AM1358:AM1412" si="696">IF($AG$1286=$AH$1286, 0, IF(OR(AND(AJ1358=0, AK1358&gt;0), AND(AJ1358="ns", AL1358&gt;0), AND(AJ1358="ns", AK1358=0, AL1358=0)), 1, IF(OR(AND(AJ1358&gt;0, AK1358=2), AND(AJ1358="ns", AK1358=2), AND(AJ1358="ns", AL1358=0, AK1358&gt;0), AJ1358=AL1358, COUNTIF(P1358:R1358, "NA")=COUNTA(P1358:R1358)), 0, 1)))</f>
        <v>0</v>
      </c>
      <c r="AO1358" s="188">
        <f t="shared" ref="AO1358:AO1412" si="697">S1358</f>
        <v>0</v>
      </c>
      <c r="AP1358" s="189">
        <f t="shared" ref="AP1358:AP1412" si="698">COUNTIF(T1358:U1358,"NS")</f>
        <v>0</v>
      </c>
      <c r="AQ1358" s="189">
        <f t="shared" ref="AQ1358:AQ1412" si="699">SUM(T1358:U1358)</f>
        <v>0</v>
      </c>
      <c r="AR1358" s="190">
        <f t="shared" ref="AR1358:AR1412" si="700">IF($AG$1286=$AH$1286, 0, IF(OR(AND(AO1358=0, AP1358&gt;0), AND(AO1358="ns", AQ1358&gt;0), AND(AO1358="ns", AP1358=0, AQ1358=0)), 1, IF(OR(AND(AO1358&gt;0, AP1358=2), AND(AO1358="ns", AP1358=2), AND(AO1358="ns", AQ1358=0, AP1358&gt;0), AO1358=AQ1358, COUNTIF(V1358:X1358, "NA")=COUNTA(V1358:X1358)), 0, 1)))</f>
        <v>0</v>
      </c>
      <c r="AT1358" s="188">
        <f t="shared" ref="AT1358:AT1412" si="701">V1358</f>
        <v>0</v>
      </c>
      <c r="AU1358" s="189">
        <f t="shared" ref="AU1358:AU1412" si="702">COUNTIF(W1358:X1358,"NS")</f>
        <v>0</v>
      </c>
      <c r="AV1358" s="189">
        <f t="shared" ref="AV1358:AV1412" si="703">SUM(W1358:X1358)</f>
        <v>0</v>
      </c>
      <c r="AW1358" s="190">
        <f t="shared" ref="AW1358:AW1412" si="704">IF($AG$1286=$AH$1286, 0, IF(OR(AND(AT1358=0, AU1358&gt;0), AND(AT1358="ns", AV1358&gt;0), AND(AT1358="ns", AU1358=0, AV1358=0)), 1, IF(OR(AND(AT1358&gt;0, AU1358=2), AND(AT1358="ns", AU1358=2), AND(AT1358="ns", AV1358=0, AU1358&gt;0), AT1358=AV1358, COUNTIF(Y1358:AA1358, "NA")=COUNTA(Y1358:AA1358)), 0, 1)))</f>
        <v>0</v>
      </c>
      <c r="AY1358" s="188">
        <f t="shared" ref="AY1358:AY1412" si="705">Y1358</f>
        <v>0</v>
      </c>
      <c r="AZ1358" s="189">
        <f t="shared" ref="AZ1358:AZ1412" si="706">COUNTIF(Z1358:AA1358,"NS")</f>
        <v>0</v>
      </c>
      <c r="BA1358" s="189">
        <f t="shared" ref="BA1358:BA1412" si="707">SUM(Z1358:AA1358)</f>
        <v>0</v>
      </c>
      <c r="BB1358" s="190">
        <f t="shared" ref="BB1358:BB1412" si="708">IF($AG$1286=$AH$1286, 0, IF(OR(AND(AY1358=0, AZ1358&gt;0), AND(AY1358="ns", BA1358&gt;0), AND(AY1358="ns", AZ1358=0, BA1358=0)), 1, IF(OR(AND(AY1358&gt;0, AZ1358=2), AND(AY1358="ns", AZ1358=2), AND(AY1358="ns", BA1358=0, AZ1358&gt;0), AY1358=BA1358, COUNTIF(Y1358:AA1358, "NA")=COUNTA(Y1358:AA1358)), 0, 1)))</f>
        <v>0</v>
      </c>
      <c r="BC1358" s="210"/>
      <c r="BD1358" s="188">
        <f t="shared" ref="BD1358:BD1412" si="709">AB1358</f>
        <v>0</v>
      </c>
      <c r="BE1358" s="189">
        <f t="shared" ref="BE1358:BE1412" si="710">COUNTIF(AC1358:AD1358,"NS")</f>
        <v>0</v>
      </c>
      <c r="BF1358" s="189">
        <f t="shared" ref="BF1358:BF1412" si="711">SUM(AC1358:AD1358)</f>
        <v>0</v>
      </c>
      <c r="BG1358" s="190">
        <f t="shared" ref="BG1358:BG1412" si="712">IF($AG$1286=$AH$1286, 0, IF(OR(AND(BD1358=0, BE1358&gt;0), AND(BD1358="ns", BF1358&gt;0), AND(BD1358="ns", BE1358=0, BF1358=0)), 1, IF(OR(AND(BD1358&gt;0, BE1358=2), AND(BD1358="ns", BE1358=2), AND(BD1358="ns", BF1358=0, BE1358&gt;0), BD1358=BF1358, COUNTIF(AB1358:AD1358, "NA")=COUNTA(AB1358:AD1358)), 0, 1)))</f>
        <v>0</v>
      </c>
      <c r="BH1358" s="210"/>
      <c r="BI1358" s="188">
        <f t="shared" ref="BI1358:BI1412" si="713">P1484</f>
        <v>0</v>
      </c>
      <c r="BJ1358" s="189">
        <f t="shared" ref="BJ1358:BJ1412" si="714">COUNTIF(Q1484:R1484,"NS")</f>
        <v>0</v>
      </c>
      <c r="BK1358" s="189">
        <f t="shared" ref="BK1358:BK1412" si="715">SUM(Q1484:R1484)</f>
        <v>0</v>
      </c>
      <c r="BL1358" s="190">
        <f t="shared" ref="BL1358:BL1412" si="716">IF($AG$1286=$AH$1286, 0, IF(OR(AND(BI1358=0, BJ1358&gt;0), AND(BI1358="ns", BK1358&gt;0), AND(BI1358="ns", BJ1358=0, BK1358=0)), 1, IF(OR(AND(BI1358&gt;0, BJ1358=2), AND(BI1358="ns", BJ1358=2), AND(BI1358="ns", BK1358=0, BJ1358&gt;0), BI1358=BK1358, COUNTIF(P1484:R1484, "NA")=COUNTA(P1484:R1484)), 0, 1)))</f>
        <v>0</v>
      </c>
      <c r="BM1358" s="210"/>
      <c r="BN1358" s="188">
        <f t="shared" ref="BN1358:BN1412" si="717">S1484</f>
        <v>0</v>
      </c>
      <c r="BO1358" s="189">
        <f t="shared" ref="BO1358:BO1412" si="718">COUNTIF(T1484:U1484,"NS")</f>
        <v>0</v>
      </c>
      <c r="BP1358" s="189">
        <f t="shared" ref="BP1358:BP1412" si="719">SUM(T1484:U1484)</f>
        <v>0</v>
      </c>
      <c r="BQ1358" s="190">
        <f t="shared" ref="BQ1358:BQ1412" si="720">IF($AG$1286=$AH$1286, 0, IF(OR(AND(BN1358=0, BO1358&gt;0), AND(BN1358="ns", BP1358&gt;0), AND(BN1358="ns", BO1358=0, BP1358=0)), 1, IF(OR(AND(BN1358&gt;0, BO1358=2), AND(BN1358="ns", BO1358=2), AND(BN1358="ns", BP1358=0, BO1358&gt;0), BN1358=BP1358, COUNTIF(S1484:U1484, "NA")=COUNTA(S1484:U1484)), 0, 1)))</f>
        <v>0</v>
      </c>
      <c r="BR1358" s="210"/>
      <c r="BS1358" s="188">
        <f t="shared" ref="BS1358:BS1412" si="721">V1484</f>
        <v>0</v>
      </c>
      <c r="BT1358" s="189">
        <f t="shared" ref="BT1358:BT1412" si="722">COUNTIF(W1484:X1484,"NS")</f>
        <v>0</v>
      </c>
      <c r="BU1358" s="189">
        <f t="shared" ref="BU1358:BU1412" si="723">SUM(W1484:X1484)</f>
        <v>0</v>
      </c>
      <c r="BV1358" s="190">
        <f t="shared" ref="BV1358:BV1412" si="724">IF($AG$1286=$AH$1286, 0, IF(OR(AND(BS1358=0, BT1358&gt;0), AND(BS1358="ns", BU1358&gt;0), AND(BS1358="ns", BT1358=0, BU1358=0)), 1, IF(OR(AND(BS1358&gt;0, BT1358=2), AND(BS1358="ns", BT1358=2), AND(BS1358="ns", BU1358=0, BT1358&gt;0), BS1358=BU1358, COUNTIF(V1484:X1484, "NA")=COUNTA(V1484:X1484)), 0, 1)))</f>
        <v>0</v>
      </c>
      <c r="BW1358" s="210"/>
      <c r="BX1358" s="188">
        <f t="shared" ref="BX1358:BX1412" si="725">Y1484</f>
        <v>0</v>
      </c>
      <c r="BY1358" s="189">
        <f t="shared" ref="BY1358:BY1412" si="726">COUNTIF(Z1484:AA1484,"NS")</f>
        <v>0</v>
      </c>
      <c r="BZ1358" s="189">
        <f t="shared" ref="BZ1358:BZ1412" si="727">SUM(Z1484:AA1484)</f>
        <v>0</v>
      </c>
      <c r="CA1358" s="190">
        <f t="shared" ref="CA1358:CA1412" si="728">IF($AG$1286=$AH$1286, 0, IF(OR(AND(BX1358=0, BY1358&gt;0), AND(BX1358="ns", BZ1358&gt;0), AND(BX1358="ns", BY1358=0, BZ1358=0)), 1, IF(OR(AND(BX1358&gt;0, BY1358=2), AND(BX1358="ns", BY1358=2), AND(BX1358="ns", BZ1358=0, BY1358&gt;0), BX1358=BZ1358, COUNTIF(Y1484:AA1484, "NA")=COUNTA(Y1484:AA1484)), 0, 1)))</f>
        <v>0</v>
      </c>
      <c r="CB1358" s="210"/>
      <c r="CC1358" s="188">
        <f t="shared" ref="CC1358:CC1412" si="729">AB1484</f>
        <v>0</v>
      </c>
      <c r="CD1358" s="189">
        <f t="shared" ref="CD1358:CD1412" si="730">COUNTIF(AC1484:AD1484,"NS")</f>
        <v>0</v>
      </c>
      <c r="CE1358" s="189">
        <f t="shared" ref="CE1358:CE1412" si="731">SUM(AC1484:AD1484)</f>
        <v>0</v>
      </c>
      <c r="CF1358" s="190">
        <f t="shared" ref="CF1358:CF1412" si="732">IF($AG$1286=$AH$1286, 0, IF(OR(AND(CC1358=0, CD1358&gt;0), AND(CC1358="ns", CE1358&gt;0), AND(CC1358="ns", CD1358=0, CE1358=0)), 1, IF(OR(AND(CC1358&gt;0, CD1358=2), AND(CC1358="ns", CD1358=2), AND(CC1358="ns", CE1358=0, CD1358&gt;0), CC1358=CE1358, COUNTIF(AB1484:AD1484, "NA")=COUNTA(AB1484:AD1484)), 0, 1)))</f>
        <v>0</v>
      </c>
      <c r="CG1358" s="210"/>
      <c r="CH1358" s="192">
        <f t="shared" ref="CH1358:CH1412" si="733">IF(P1358="",0,"")</f>
        <v>0</v>
      </c>
      <c r="CI1358" s="215">
        <f t="shared" ref="CI1358:CI1412" si="734">COUNTIF(S1358,"NS")+COUNTIF(V1358,"NS")+COUNTIF(Y1358,"NS")+COUNTIF(AB1358,"NS")+COUNTIF(P1484,"NS")+COUNTIF(S1484,"NS")+COUNTIF(V1484,"NS")+COUNTIF(Y1484,"NS")+COUNTIF(AB1484,"NS")</f>
        <v>0</v>
      </c>
      <c r="CJ1358" s="216">
        <f t="shared" ref="CJ1358:CJ1412" si="735">SUM(S1358,V1358,Y1358,AB1358,P1484,S1484,V1484,Y1484,AB1484)</f>
        <v>0</v>
      </c>
      <c r="CK1358" s="217">
        <f t="shared" ref="CK1358:CK1412" si="736">IF($AG$1286=$AH$1286, 0, IF(OR(AND(CH1358=0, CI1358&gt;0), AND(CH1358="NS", CJ1358&gt;0), AND(CH1358="NS", CJ1358=0, CI1358=0)), 1, IF(OR(AND(CI1358&gt;=2, CJ1358&lt;CH1358), AND(CH1358="NS", CJ1358=0, CI1358&gt;0), CH1358=CJ1358, AND(CH1358="NA", SUM(COUNTIF(S1358:AD1358, "NA")+COUNTIF(P1484:AD1484,"NA"))=COUNTA(S1358:AD1358,P1484:AD1484))), 0, 1)))</f>
        <v>0</v>
      </c>
      <c r="CM1358" s="192">
        <f t="shared" ref="CM1358:CM1412" si="737">IF(Q1358="",0,Q1358)</f>
        <v>0</v>
      </c>
      <c r="CN1358" s="215">
        <f t="shared" ref="CN1358:CN1412" si="738">COUNTIF(T1358,"NS")+COUNTIF(W1358,"NS")+COUNTIF(Z1358,"NS")+COUNTIF(AC1358,"NS")+COUNTIF(Q1484,"NS")+COUNTIF(T1484,"NS")+COUNTIF(W1484,"NS")+COUNTIF(Z1484,"NS")+COUNTIF(AC1484,"NS")</f>
        <v>0</v>
      </c>
      <c r="CO1358" s="216">
        <f t="shared" ref="CO1358:CO1412" si="739">SUM(T1358,W1358,Z1358,AC1358,Q1484,T1484,W1484,Z1484,AC1484)</f>
        <v>0</v>
      </c>
      <c r="CP1358" s="217">
        <f t="shared" ref="CP1358:CP1412" si="740">IF($AG$1286=$AH$1286, 0, IF(OR(AND(CM1358=0, CN1358&gt;0), AND(CM1358="NS", CO1358&gt;0), AND(CM1358="NS", CO1358=0, CN1358=0)), 1, IF(OR(AND(CN1358&gt;=2, CO1358&lt;CM1358), AND(CM1358="NS", CO1358=0, CN1358&gt;0), CM1358=CO1358, AND(CM1358="NA", SUM(COUNTIF(S1358:AD1358, "NA")+COUNTIF(P1484:AD1484,"NA"))=COUNTA(S1358:AD1358,P1484:AD1484))), 0, 1)))</f>
        <v>0</v>
      </c>
      <c r="CR1358" s="192">
        <f t="shared" ref="CR1358:CR1412" si="741">IF(R1358="",0,R1358)</f>
        <v>0</v>
      </c>
      <c r="CS1358" s="215">
        <f t="shared" ref="CS1358:CS1412" si="742">COUNTIF(U1358,"NS")+COUNTIF(X1358,"NS")+COUNTIF(AA1358,"NS")+COUNTIF(AD1358,"NS")+COUNTIF(R1484,"NS")+COUNTIF(U1484,"NS")+COUNTIF(X1484,"NS")+COUNTIF(AA1484,"NS")+COUNTIF(AD1484,"NS")</f>
        <v>0</v>
      </c>
      <c r="CT1358" s="216">
        <f t="shared" ref="CT1358:CT1412" si="743">SUM(U1358,X1358,AA1358,AD1358,R1484,U1484,X1484,AA1484,AD1484)</f>
        <v>0</v>
      </c>
      <c r="CU1358" s="217">
        <f t="shared" ref="CU1358:CU1412" si="744">IF($AG$1286=$AH$1286, 0, IF(OR(AND(CR1358=0, CS1358&gt;0), AND(CR1358="NS", CT1358&gt;0), AND(CR1358="NS", CT1358=0, CS1358=0)), 1, IF(OR(AND(CS1358&gt;=2, CT1358&lt;CR1358), AND(CR1358="NS", CT1358=0, CS1358&gt;0), CR1358=CT1358, AND(CR1358="NA", SUM(COUNTIF(S1358:AD1358, "NA")+COUNTIF(P1484:AD1484,"NA"))=COUNTA(S1358:AD1358,P1484:AD1484))), 0, 1)))</f>
        <v>0</v>
      </c>
      <c r="CW1358" s="197">
        <f t="shared" ref="CW1358:CW1412" si="745">M296</f>
        <v>0</v>
      </c>
      <c r="CX1358" s="19" t="str">
        <f t="shared" ref="CX1358:CX1412" si="746">P1358</f>
        <v/>
      </c>
      <c r="CY1358" s="197">
        <f t="shared" ref="CY1358:CY1412" si="747">+IF($AG$1286=$AH$1286,0,IF(OR(AND(CW1358="NS",CX1358="NS"),AND(CW1358&gt;=1,CX1358="NS"),AND(CW1358=CX1358)),0,1))</f>
        <v>0</v>
      </c>
      <c r="CZ1358"/>
      <c r="DA1358" s="197">
        <f t="shared" ref="DA1358:DA1412" si="748">S296</f>
        <v>0</v>
      </c>
      <c r="DB1358" s="19" t="str">
        <f t="shared" ref="DB1358:DB1412" si="749">Q1358</f>
        <v/>
      </c>
      <c r="DC1358" s="197">
        <f t="shared" ref="DC1358:DC1412" si="750">+IF($AG$1286=$AH$1286,0,IF(OR(AND(DA1358="NS",DB1358="NS"),AND(DA1358&gt;=1,DB1358="NS"),AND(DA1358=DB1358)),0,1))</f>
        <v>0</v>
      </c>
      <c r="DE1358" s="197">
        <f t="shared" ref="DE1358:DE1412" si="751">Y296</f>
        <v>0</v>
      </c>
      <c r="DF1358" s="19" t="str">
        <f t="shared" ref="DF1358:DF1412" si="752">R1358</f>
        <v/>
      </c>
      <c r="DG1358" s="197">
        <f t="shared" ref="DG1358:DG1412" si="753">+IF($AG$1286=$AH$1286,0,IF(OR(AND(DE1358="NS",DF1358="NS"),AND(DE1358&gt;=1,DF1358="NS"),AND(DE1358=DF1358)),0,1))</f>
        <v>0</v>
      </c>
    </row>
    <row r="1359" spans="1:111" ht="15" customHeight="1" thickBot="1">
      <c r="A1359" s="41"/>
      <c r="B1359" s="30"/>
      <c r="C1359" s="63" t="s">
        <v>136</v>
      </c>
      <c r="D1359" s="354" t="str">
        <f t="shared" si="687"/>
        <v/>
      </c>
      <c r="E1359" s="355"/>
      <c r="F1359" s="355"/>
      <c r="G1359" s="355"/>
      <c r="H1359" s="355"/>
      <c r="I1359" s="355"/>
      <c r="J1359" s="355"/>
      <c r="K1359" s="355"/>
      <c r="L1359" s="355"/>
      <c r="M1359" s="355"/>
      <c r="N1359" s="355"/>
      <c r="O1359" s="356"/>
      <c r="P1359" s="261" t="str">
        <f t="shared" si="688"/>
        <v/>
      </c>
      <c r="Q1359" s="261" t="str">
        <f t="shared" si="689"/>
        <v/>
      </c>
      <c r="R1359" s="261" t="str">
        <f t="shared" si="690"/>
        <v/>
      </c>
      <c r="S1359" s="2"/>
      <c r="T1359" s="2"/>
      <c r="U1359" s="2"/>
      <c r="V1359" s="2"/>
      <c r="W1359" s="2"/>
      <c r="X1359" s="2"/>
      <c r="Y1359" s="2"/>
      <c r="Z1359" s="2"/>
      <c r="AA1359" s="2"/>
      <c r="AB1359" s="2"/>
      <c r="AC1359" s="2"/>
      <c r="AD1359" s="2"/>
      <c r="AG1359" s="197">
        <f t="shared" si="691"/>
        <v>30</v>
      </c>
      <c r="AH1359" s="210">
        <f t="shared" si="692"/>
        <v>0</v>
      </c>
      <c r="AJ1359" s="188">
        <f t="shared" si="693"/>
        <v>0</v>
      </c>
      <c r="AK1359" s="189">
        <f t="shared" si="694"/>
        <v>0</v>
      </c>
      <c r="AL1359" s="189">
        <f t="shared" si="695"/>
        <v>0</v>
      </c>
      <c r="AM1359" s="190">
        <f t="shared" si="696"/>
        <v>0</v>
      </c>
      <c r="AO1359" s="188">
        <f t="shared" si="697"/>
        <v>0</v>
      </c>
      <c r="AP1359" s="189">
        <f t="shared" si="698"/>
        <v>0</v>
      </c>
      <c r="AQ1359" s="189">
        <f t="shared" si="699"/>
        <v>0</v>
      </c>
      <c r="AR1359" s="190">
        <f t="shared" si="700"/>
        <v>0</v>
      </c>
      <c r="AT1359" s="188">
        <f t="shared" si="701"/>
        <v>0</v>
      </c>
      <c r="AU1359" s="189">
        <f t="shared" si="702"/>
        <v>0</v>
      </c>
      <c r="AV1359" s="189">
        <f t="shared" si="703"/>
        <v>0</v>
      </c>
      <c r="AW1359" s="190">
        <f t="shared" si="704"/>
        <v>0</v>
      </c>
      <c r="AY1359" s="188">
        <f t="shared" si="705"/>
        <v>0</v>
      </c>
      <c r="AZ1359" s="189">
        <f t="shared" si="706"/>
        <v>0</v>
      </c>
      <c r="BA1359" s="189">
        <f t="shared" si="707"/>
        <v>0</v>
      </c>
      <c r="BB1359" s="190">
        <f t="shared" si="708"/>
        <v>0</v>
      </c>
      <c r="BC1359" s="210"/>
      <c r="BD1359" s="188">
        <f t="shared" si="709"/>
        <v>0</v>
      </c>
      <c r="BE1359" s="189">
        <f t="shared" si="710"/>
        <v>0</v>
      </c>
      <c r="BF1359" s="189">
        <f t="shared" si="711"/>
        <v>0</v>
      </c>
      <c r="BG1359" s="190">
        <f t="shared" si="712"/>
        <v>0</v>
      </c>
      <c r="BH1359" s="210"/>
      <c r="BI1359" s="188">
        <f t="shared" si="713"/>
        <v>0</v>
      </c>
      <c r="BJ1359" s="189">
        <f t="shared" si="714"/>
        <v>0</v>
      </c>
      <c r="BK1359" s="189">
        <f t="shared" si="715"/>
        <v>0</v>
      </c>
      <c r="BL1359" s="190">
        <f t="shared" si="716"/>
        <v>0</v>
      </c>
      <c r="BM1359" s="210"/>
      <c r="BN1359" s="188">
        <f t="shared" si="717"/>
        <v>0</v>
      </c>
      <c r="BO1359" s="189">
        <f t="shared" si="718"/>
        <v>0</v>
      </c>
      <c r="BP1359" s="189">
        <f t="shared" si="719"/>
        <v>0</v>
      </c>
      <c r="BQ1359" s="190">
        <f t="shared" si="720"/>
        <v>0</v>
      </c>
      <c r="BR1359" s="210"/>
      <c r="BS1359" s="188">
        <f t="shared" si="721"/>
        <v>0</v>
      </c>
      <c r="BT1359" s="189">
        <f t="shared" si="722"/>
        <v>0</v>
      </c>
      <c r="BU1359" s="189">
        <f t="shared" si="723"/>
        <v>0</v>
      </c>
      <c r="BV1359" s="190">
        <f t="shared" si="724"/>
        <v>0</v>
      </c>
      <c r="BW1359" s="210"/>
      <c r="BX1359" s="188">
        <f t="shared" si="725"/>
        <v>0</v>
      </c>
      <c r="BY1359" s="189">
        <f t="shared" si="726"/>
        <v>0</v>
      </c>
      <c r="BZ1359" s="189">
        <f t="shared" si="727"/>
        <v>0</v>
      </c>
      <c r="CA1359" s="190">
        <f t="shared" si="728"/>
        <v>0</v>
      </c>
      <c r="CB1359" s="210"/>
      <c r="CC1359" s="188">
        <f t="shared" si="729"/>
        <v>0</v>
      </c>
      <c r="CD1359" s="189">
        <f t="shared" si="730"/>
        <v>0</v>
      </c>
      <c r="CE1359" s="189">
        <f t="shared" si="731"/>
        <v>0</v>
      </c>
      <c r="CF1359" s="190">
        <f t="shared" si="732"/>
        <v>0</v>
      </c>
      <c r="CG1359" s="210"/>
      <c r="CH1359" s="192">
        <f t="shared" si="733"/>
        <v>0</v>
      </c>
      <c r="CI1359" s="215">
        <f t="shared" si="734"/>
        <v>0</v>
      </c>
      <c r="CJ1359" s="216">
        <f t="shared" si="735"/>
        <v>0</v>
      </c>
      <c r="CK1359" s="217">
        <f t="shared" si="736"/>
        <v>0</v>
      </c>
      <c r="CM1359" s="192">
        <f t="shared" si="737"/>
        <v>0</v>
      </c>
      <c r="CN1359" s="215">
        <f t="shared" si="738"/>
        <v>0</v>
      </c>
      <c r="CO1359" s="216">
        <f t="shared" si="739"/>
        <v>0</v>
      </c>
      <c r="CP1359" s="217">
        <f t="shared" si="740"/>
        <v>0</v>
      </c>
      <c r="CR1359" s="192">
        <f t="shared" si="741"/>
        <v>0</v>
      </c>
      <c r="CS1359" s="215">
        <f t="shared" si="742"/>
        <v>0</v>
      </c>
      <c r="CT1359" s="216">
        <f t="shared" si="743"/>
        <v>0</v>
      </c>
      <c r="CU1359" s="217">
        <f t="shared" si="744"/>
        <v>0</v>
      </c>
      <c r="CW1359" s="197">
        <f t="shared" si="745"/>
        <v>0</v>
      </c>
      <c r="CX1359" s="19" t="str">
        <f t="shared" si="746"/>
        <v/>
      </c>
      <c r="CY1359" s="197">
        <f t="shared" si="747"/>
        <v>0</v>
      </c>
      <c r="CZ1359"/>
      <c r="DA1359" s="197">
        <f t="shared" si="748"/>
        <v>0</v>
      </c>
      <c r="DB1359" s="19" t="str">
        <f t="shared" si="749"/>
        <v/>
      </c>
      <c r="DC1359" s="197">
        <f t="shared" si="750"/>
        <v>0</v>
      </c>
      <c r="DE1359" s="197">
        <f t="shared" si="751"/>
        <v>0</v>
      </c>
      <c r="DF1359" s="19" t="str">
        <f t="shared" si="752"/>
        <v/>
      </c>
      <c r="DG1359" s="197">
        <f t="shared" si="753"/>
        <v>0</v>
      </c>
    </row>
    <row r="1360" spans="1:111" ht="15" customHeight="1" thickBot="1">
      <c r="A1360" s="41"/>
      <c r="B1360" s="30"/>
      <c r="C1360" s="63" t="s">
        <v>137</v>
      </c>
      <c r="D1360" s="354" t="str">
        <f t="shared" si="687"/>
        <v/>
      </c>
      <c r="E1360" s="355"/>
      <c r="F1360" s="355"/>
      <c r="G1360" s="355"/>
      <c r="H1360" s="355"/>
      <c r="I1360" s="355"/>
      <c r="J1360" s="355"/>
      <c r="K1360" s="355"/>
      <c r="L1360" s="355"/>
      <c r="M1360" s="355"/>
      <c r="N1360" s="355"/>
      <c r="O1360" s="356"/>
      <c r="P1360" s="261" t="str">
        <f t="shared" si="688"/>
        <v/>
      </c>
      <c r="Q1360" s="261" t="str">
        <f t="shared" si="689"/>
        <v/>
      </c>
      <c r="R1360" s="261" t="str">
        <f t="shared" si="690"/>
        <v/>
      </c>
      <c r="S1360" s="2"/>
      <c r="T1360" s="2"/>
      <c r="U1360" s="2"/>
      <c r="V1360" s="2"/>
      <c r="W1360" s="2"/>
      <c r="X1360" s="2"/>
      <c r="Y1360" s="2"/>
      <c r="Z1360" s="2"/>
      <c r="AA1360" s="2"/>
      <c r="AB1360" s="2"/>
      <c r="AC1360" s="2"/>
      <c r="AD1360" s="2"/>
      <c r="AG1360" s="197">
        <f t="shared" si="691"/>
        <v>30</v>
      </c>
      <c r="AH1360" s="210">
        <f t="shared" si="692"/>
        <v>0</v>
      </c>
      <c r="AJ1360" s="188">
        <f t="shared" si="693"/>
        <v>0</v>
      </c>
      <c r="AK1360" s="189">
        <f t="shared" si="694"/>
        <v>0</v>
      </c>
      <c r="AL1360" s="189">
        <f t="shared" si="695"/>
        <v>0</v>
      </c>
      <c r="AM1360" s="190">
        <f t="shared" si="696"/>
        <v>0</v>
      </c>
      <c r="AO1360" s="188">
        <f t="shared" si="697"/>
        <v>0</v>
      </c>
      <c r="AP1360" s="189">
        <f t="shared" si="698"/>
        <v>0</v>
      </c>
      <c r="AQ1360" s="189">
        <f t="shared" si="699"/>
        <v>0</v>
      </c>
      <c r="AR1360" s="190">
        <f t="shared" si="700"/>
        <v>0</v>
      </c>
      <c r="AT1360" s="188">
        <f t="shared" si="701"/>
        <v>0</v>
      </c>
      <c r="AU1360" s="189">
        <f t="shared" si="702"/>
        <v>0</v>
      </c>
      <c r="AV1360" s="189">
        <f t="shared" si="703"/>
        <v>0</v>
      </c>
      <c r="AW1360" s="190">
        <f t="shared" si="704"/>
        <v>0</v>
      </c>
      <c r="AY1360" s="188">
        <f t="shared" si="705"/>
        <v>0</v>
      </c>
      <c r="AZ1360" s="189">
        <f t="shared" si="706"/>
        <v>0</v>
      </c>
      <c r="BA1360" s="189">
        <f t="shared" si="707"/>
        <v>0</v>
      </c>
      <c r="BB1360" s="190">
        <f t="shared" si="708"/>
        <v>0</v>
      </c>
      <c r="BC1360" s="210"/>
      <c r="BD1360" s="188">
        <f t="shared" si="709"/>
        <v>0</v>
      </c>
      <c r="BE1360" s="189">
        <f t="shared" si="710"/>
        <v>0</v>
      </c>
      <c r="BF1360" s="189">
        <f t="shared" si="711"/>
        <v>0</v>
      </c>
      <c r="BG1360" s="190">
        <f t="shared" si="712"/>
        <v>0</v>
      </c>
      <c r="BH1360" s="210"/>
      <c r="BI1360" s="188">
        <f t="shared" si="713"/>
        <v>0</v>
      </c>
      <c r="BJ1360" s="189">
        <f t="shared" si="714"/>
        <v>0</v>
      </c>
      <c r="BK1360" s="189">
        <f t="shared" si="715"/>
        <v>0</v>
      </c>
      <c r="BL1360" s="190">
        <f t="shared" si="716"/>
        <v>0</v>
      </c>
      <c r="BM1360" s="210"/>
      <c r="BN1360" s="188">
        <f t="shared" si="717"/>
        <v>0</v>
      </c>
      <c r="BO1360" s="189">
        <f t="shared" si="718"/>
        <v>0</v>
      </c>
      <c r="BP1360" s="189">
        <f t="shared" si="719"/>
        <v>0</v>
      </c>
      <c r="BQ1360" s="190">
        <f t="shared" si="720"/>
        <v>0</v>
      </c>
      <c r="BR1360" s="210"/>
      <c r="BS1360" s="188">
        <f t="shared" si="721"/>
        <v>0</v>
      </c>
      <c r="BT1360" s="189">
        <f t="shared" si="722"/>
        <v>0</v>
      </c>
      <c r="BU1360" s="189">
        <f t="shared" si="723"/>
        <v>0</v>
      </c>
      <c r="BV1360" s="190">
        <f t="shared" si="724"/>
        <v>0</v>
      </c>
      <c r="BW1360" s="210"/>
      <c r="BX1360" s="188">
        <f t="shared" si="725"/>
        <v>0</v>
      </c>
      <c r="BY1360" s="189">
        <f t="shared" si="726"/>
        <v>0</v>
      </c>
      <c r="BZ1360" s="189">
        <f t="shared" si="727"/>
        <v>0</v>
      </c>
      <c r="CA1360" s="190">
        <f t="shared" si="728"/>
        <v>0</v>
      </c>
      <c r="CB1360" s="210"/>
      <c r="CC1360" s="188">
        <f t="shared" si="729"/>
        <v>0</v>
      </c>
      <c r="CD1360" s="189">
        <f t="shared" si="730"/>
        <v>0</v>
      </c>
      <c r="CE1360" s="189">
        <f t="shared" si="731"/>
        <v>0</v>
      </c>
      <c r="CF1360" s="190">
        <f t="shared" si="732"/>
        <v>0</v>
      </c>
      <c r="CG1360" s="210"/>
      <c r="CH1360" s="192">
        <f t="shared" si="733"/>
        <v>0</v>
      </c>
      <c r="CI1360" s="215">
        <f t="shared" si="734"/>
        <v>0</v>
      </c>
      <c r="CJ1360" s="216">
        <f t="shared" si="735"/>
        <v>0</v>
      </c>
      <c r="CK1360" s="217">
        <f t="shared" si="736"/>
        <v>0</v>
      </c>
      <c r="CM1360" s="192">
        <f t="shared" si="737"/>
        <v>0</v>
      </c>
      <c r="CN1360" s="215">
        <f t="shared" si="738"/>
        <v>0</v>
      </c>
      <c r="CO1360" s="216">
        <f t="shared" si="739"/>
        <v>0</v>
      </c>
      <c r="CP1360" s="217">
        <f t="shared" si="740"/>
        <v>0</v>
      </c>
      <c r="CR1360" s="192">
        <f t="shared" si="741"/>
        <v>0</v>
      </c>
      <c r="CS1360" s="215">
        <f t="shared" si="742"/>
        <v>0</v>
      </c>
      <c r="CT1360" s="216">
        <f t="shared" si="743"/>
        <v>0</v>
      </c>
      <c r="CU1360" s="217">
        <f t="shared" si="744"/>
        <v>0</v>
      </c>
      <c r="CW1360" s="197">
        <f t="shared" si="745"/>
        <v>0</v>
      </c>
      <c r="CX1360" s="19" t="str">
        <f t="shared" si="746"/>
        <v/>
      </c>
      <c r="CY1360" s="197">
        <f t="shared" si="747"/>
        <v>0</v>
      </c>
      <c r="CZ1360"/>
      <c r="DA1360" s="197">
        <f t="shared" si="748"/>
        <v>0</v>
      </c>
      <c r="DB1360" s="19" t="str">
        <f t="shared" si="749"/>
        <v/>
      </c>
      <c r="DC1360" s="197">
        <f t="shared" si="750"/>
        <v>0</v>
      </c>
      <c r="DE1360" s="197">
        <f t="shared" si="751"/>
        <v>0</v>
      </c>
      <c r="DF1360" s="19" t="str">
        <f t="shared" si="752"/>
        <v/>
      </c>
      <c r="DG1360" s="197">
        <f t="shared" si="753"/>
        <v>0</v>
      </c>
    </row>
    <row r="1361" spans="1:111" ht="15" customHeight="1" thickBot="1">
      <c r="A1361" s="41"/>
      <c r="B1361" s="30"/>
      <c r="C1361" s="63" t="s">
        <v>138</v>
      </c>
      <c r="D1361" s="354" t="str">
        <f t="shared" si="687"/>
        <v/>
      </c>
      <c r="E1361" s="355"/>
      <c r="F1361" s="355"/>
      <c r="G1361" s="355"/>
      <c r="H1361" s="355"/>
      <c r="I1361" s="355"/>
      <c r="J1361" s="355"/>
      <c r="K1361" s="355"/>
      <c r="L1361" s="355"/>
      <c r="M1361" s="355"/>
      <c r="N1361" s="355"/>
      <c r="O1361" s="356"/>
      <c r="P1361" s="261" t="str">
        <f t="shared" si="688"/>
        <v/>
      </c>
      <c r="Q1361" s="261" t="str">
        <f t="shared" si="689"/>
        <v/>
      </c>
      <c r="R1361" s="261" t="str">
        <f t="shared" si="690"/>
        <v/>
      </c>
      <c r="S1361" s="2"/>
      <c r="T1361" s="2"/>
      <c r="U1361" s="2"/>
      <c r="V1361" s="2"/>
      <c r="W1361" s="2"/>
      <c r="X1361" s="2"/>
      <c r="Y1361" s="2"/>
      <c r="Z1361" s="2"/>
      <c r="AA1361" s="2"/>
      <c r="AB1361" s="2"/>
      <c r="AC1361" s="2"/>
      <c r="AD1361" s="2"/>
      <c r="AG1361" s="197">
        <f t="shared" si="691"/>
        <v>30</v>
      </c>
      <c r="AH1361" s="210">
        <f t="shared" si="692"/>
        <v>0</v>
      </c>
      <c r="AJ1361" s="188">
        <f t="shared" si="693"/>
        <v>0</v>
      </c>
      <c r="AK1361" s="189">
        <f t="shared" si="694"/>
        <v>0</v>
      </c>
      <c r="AL1361" s="189">
        <f t="shared" si="695"/>
        <v>0</v>
      </c>
      <c r="AM1361" s="190">
        <f t="shared" si="696"/>
        <v>0</v>
      </c>
      <c r="AO1361" s="188">
        <f t="shared" si="697"/>
        <v>0</v>
      </c>
      <c r="AP1361" s="189">
        <f t="shared" si="698"/>
        <v>0</v>
      </c>
      <c r="AQ1361" s="189">
        <f t="shared" si="699"/>
        <v>0</v>
      </c>
      <c r="AR1361" s="190">
        <f t="shared" si="700"/>
        <v>0</v>
      </c>
      <c r="AT1361" s="188">
        <f t="shared" si="701"/>
        <v>0</v>
      </c>
      <c r="AU1361" s="189">
        <f t="shared" si="702"/>
        <v>0</v>
      </c>
      <c r="AV1361" s="189">
        <f t="shared" si="703"/>
        <v>0</v>
      </c>
      <c r="AW1361" s="190">
        <f t="shared" si="704"/>
        <v>0</v>
      </c>
      <c r="AY1361" s="188">
        <f t="shared" si="705"/>
        <v>0</v>
      </c>
      <c r="AZ1361" s="189">
        <f t="shared" si="706"/>
        <v>0</v>
      </c>
      <c r="BA1361" s="189">
        <f t="shared" si="707"/>
        <v>0</v>
      </c>
      <c r="BB1361" s="190">
        <f t="shared" si="708"/>
        <v>0</v>
      </c>
      <c r="BC1361" s="210"/>
      <c r="BD1361" s="188">
        <f t="shared" si="709"/>
        <v>0</v>
      </c>
      <c r="BE1361" s="189">
        <f t="shared" si="710"/>
        <v>0</v>
      </c>
      <c r="BF1361" s="189">
        <f t="shared" si="711"/>
        <v>0</v>
      </c>
      <c r="BG1361" s="190">
        <f t="shared" si="712"/>
        <v>0</v>
      </c>
      <c r="BH1361" s="210"/>
      <c r="BI1361" s="188">
        <f t="shared" si="713"/>
        <v>0</v>
      </c>
      <c r="BJ1361" s="189">
        <f t="shared" si="714"/>
        <v>0</v>
      </c>
      <c r="BK1361" s="189">
        <f t="shared" si="715"/>
        <v>0</v>
      </c>
      <c r="BL1361" s="190">
        <f t="shared" si="716"/>
        <v>0</v>
      </c>
      <c r="BM1361" s="210"/>
      <c r="BN1361" s="188">
        <f t="shared" si="717"/>
        <v>0</v>
      </c>
      <c r="BO1361" s="189">
        <f t="shared" si="718"/>
        <v>0</v>
      </c>
      <c r="BP1361" s="189">
        <f t="shared" si="719"/>
        <v>0</v>
      </c>
      <c r="BQ1361" s="190">
        <f t="shared" si="720"/>
        <v>0</v>
      </c>
      <c r="BR1361" s="210"/>
      <c r="BS1361" s="188">
        <f t="shared" si="721"/>
        <v>0</v>
      </c>
      <c r="BT1361" s="189">
        <f t="shared" si="722"/>
        <v>0</v>
      </c>
      <c r="BU1361" s="189">
        <f t="shared" si="723"/>
        <v>0</v>
      </c>
      <c r="BV1361" s="190">
        <f t="shared" si="724"/>
        <v>0</v>
      </c>
      <c r="BW1361" s="210"/>
      <c r="BX1361" s="188">
        <f t="shared" si="725"/>
        <v>0</v>
      </c>
      <c r="BY1361" s="189">
        <f t="shared" si="726"/>
        <v>0</v>
      </c>
      <c r="BZ1361" s="189">
        <f t="shared" si="727"/>
        <v>0</v>
      </c>
      <c r="CA1361" s="190">
        <f t="shared" si="728"/>
        <v>0</v>
      </c>
      <c r="CB1361" s="210"/>
      <c r="CC1361" s="188">
        <f t="shared" si="729"/>
        <v>0</v>
      </c>
      <c r="CD1361" s="189">
        <f t="shared" si="730"/>
        <v>0</v>
      </c>
      <c r="CE1361" s="189">
        <f t="shared" si="731"/>
        <v>0</v>
      </c>
      <c r="CF1361" s="190">
        <f t="shared" si="732"/>
        <v>0</v>
      </c>
      <c r="CG1361" s="210"/>
      <c r="CH1361" s="192">
        <f t="shared" si="733"/>
        <v>0</v>
      </c>
      <c r="CI1361" s="215">
        <f t="shared" si="734"/>
        <v>0</v>
      </c>
      <c r="CJ1361" s="216">
        <f t="shared" si="735"/>
        <v>0</v>
      </c>
      <c r="CK1361" s="217">
        <f t="shared" si="736"/>
        <v>0</v>
      </c>
      <c r="CM1361" s="192">
        <f t="shared" si="737"/>
        <v>0</v>
      </c>
      <c r="CN1361" s="215">
        <f t="shared" si="738"/>
        <v>0</v>
      </c>
      <c r="CO1361" s="216">
        <f t="shared" si="739"/>
        <v>0</v>
      </c>
      <c r="CP1361" s="217">
        <f t="shared" si="740"/>
        <v>0</v>
      </c>
      <c r="CR1361" s="192">
        <f t="shared" si="741"/>
        <v>0</v>
      </c>
      <c r="CS1361" s="215">
        <f t="shared" si="742"/>
        <v>0</v>
      </c>
      <c r="CT1361" s="216">
        <f t="shared" si="743"/>
        <v>0</v>
      </c>
      <c r="CU1361" s="217">
        <f t="shared" si="744"/>
        <v>0</v>
      </c>
      <c r="CW1361" s="197">
        <f t="shared" si="745"/>
        <v>0</v>
      </c>
      <c r="CX1361" s="19" t="str">
        <f t="shared" si="746"/>
        <v/>
      </c>
      <c r="CY1361" s="197">
        <f t="shared" si="747"/>
        <v>0</v>
      </c>
      <c r="CZ1361"/>
      <c r="DA1361" s="197">
        <f t="shared" si="748"/>
        <v>0</v>
      </c>
      <c r="DB1361" s="19" t="str">
        <f t="shared" si="749"/>
        <v/>
      </c>
      <c r="DC1361" s="197">
        <f t="shared" si="750"/>
        <v>0</v>
      </c>
      <c r="DE1361" s="197">
        <f t="shared" si="751"/>
        <v>0</v>
      </c>
      <c r="DF1361" s="19" t="str">
        <f t="shared" si="752"/>
        <v/>
      </c>
      <c r="DG1361" s="197">
        <f t="shared" si="753"/>
        <v>0</v>
      </c>
    </row>
    <row r="1362" spans="1:111" ht="15" customHeight="1" thickBot="1">
      <c r="A1362" s="41"/>
      <c r="B1362" s="30"/>
      <c r="C1362" s="63" t="s">
        <v>139</v>
      </c>
      <c r="D1362" s="354" t="str">
        <f t="shared" si="687"/>
        <v/>
      </c>
      <c r="E1362" s="355"/>
      <c r="F1362" s="355"/>
      <c r="G1362" s="355"/>
      <c r="H1362" s="355"/>
      <c r="I1362" s="355"/>
      <c r="J1362" s="355"/>
      <c r="K1362" s="355"/>
      <c r="L1362" s="355"/>
      <c r="M1362" s="355"/>
      <c r="N1362" s="355"/>
      <c r="O1362" s="356"/>
      <c r="P1362" s="261" t="str">
        <f t="shared" si="688"/>
        <v/>
      </c>
      <c r="Q1362" s="261" t="str">
        <f t="shared" si="689"/>
        <v/>
      </c>
      <c r="R1362" s="261" t="str">
        <f t="shared" si="690"/>
        <v/>
      </c>
      <c r="S1362" s="2"/>
      <c r="T1362" s="2"/>
      <c r="U1362" s="2"/>
      <c r="V1362" s="2"/>
      <c r="W1362" s="2"/>
      <c r="X1362" s="2"/>
      <c r="Y1362" s="2"/>
      <c r="Z1362" s="2"/>
      <c r="AA1362" s="2"/>
      <c r="AB1362" s="2"/>
      <c r="AC1362" s="2"/>
      <c r="AD1362" s="2"/>
      <c r="AG1362" s="197">
        <f t="shared" si="691"/>
        <v>30</v>
      </c>
      <c r="AH1362" s="210">
        <f t="shared" si="692"/>
        <v>0</v>
      </c>
      <c r="AJ1362" s="188">
        <f t="shared" si="693"/>
        <v>0</v>
      </c>
      <c r="AK1362" s="189">
        <f t="shared" si="694"/>
        <v>0</v>
      </c>
      <c r="AL1362" s="189">
        <f t="shared" si="695"/>
        <v>0</v>
      </c>
      <c r="AM1362" s="190">
        <f t="shared" si="696"/>
        <v>0</v>
      </c>
      <c r="AO1362" s="188">
        <f t="shared" si="697"/>
        <v>0</v>
      </c>
      <c r="AP1362" s="189">
        <f t="shared" si="698"/>
        <v>0</v>
      </c>
      <c r="AQ1362" s="189">
        <f t="shared" si="699"/>
        <v>0</v>
      </c>
      <c r="AR1362" s="190">
        <f t="shared" si="700"/>
        <v>0</v>
      </c>
      <c r="AT1362" s="188">
        <f t="shared" si="701"/>
        <v>0</v>
      </c>
      <c r="AU1362" s="189">
        <f t="shared" si="702"/>
        <v>0</v>
      </c>
      <c r="AV1362" s="189">
        <f t="shared" si="703"/>
        <v>0</v>
      </c>
      <c r="AW1362" s="190">
        <f t="shared" si="704"/>
        <v>0</v>
      </c>
      <c r="AY1362" s="188">
        <f t="shared" si="705"/>
        <v>0</v>
      </c>
      <c r="AZ1362" s="189">
        <f t="shared" si="706"/>
        <v>0</v>
      </c>
      <c r="BA1362" s="189">
        <f t="shared" si="707"/>
        <v>0</v>
      </c>
      <c r="BB1362" s="190">
        <f t="shared" si="708"/>
        <v>0</v>
      </c>
      <c r="BC1362" s="210"/>
      <c r="BD1362" s="188">
        <f t="shared" si="709"/>
        <v>0</v>
      </c>
      <c r="BE1362" s="189">
        <f t="shared" si="710"/>
        <v>0</v>
      </c>
      <c r="BF1362" s="189">
        <f t="shared" si="711"/>
        <v>0</v>
      </c>
      <c r="BG1362" s="190">
        <f t="shared" si="712"/>
        <v>0</v>
      </c>
      <c r="BH1362" s="210"/>
      <c r="BI1362" s="188">
        <f t="shared" si="713"/>
        <v>0</v>
      </c>
      <c r="BJ1362" s="189">
        <f t="shared" si="714"/>
        <v>0</v>
      </c>
      <c r="BK1362" s="189">
        <f t="shared" si="715"/>
        <v>0</v>
      </c>
      <c r="BL1362" s="190">
        <f t="shared" si="716"/>
        <v>0</v>
      </c>
      <c r="BM1362" s="210"/>
      <c r="BN1362" s="188">
        <f t="shared" si="717"/>
        <v>0</v>
      </c>
      <c r="BO1362" s="189">
        <f t="shared" si="718"/>
        <v>0</v>
      </c>
      <c r="BP1362" s="189">
        <f t="shared" si="719"/>
        <v>0</v>
      </c>
      <c r="BQ1362" s="190">
        <f t="shared" si="720"/>
        <v>0</v>
      </c>
      <c r="BR1362" s="210"/>
      <c r="BS1362" s="188">
        <f t="shared" si="721"/>
        <v>0</v>
      </c>
      <c r="BT1362" s="189">
        <f t="shared" si="722"/>
        <v>0</v>
      </c>
      <c r="BU1362" s="189">
        <f t="shared" si="723"/>
        <v>0</v>
      </c>
      <c r="BV1362" s="190">
        <f t="shared" si="724"/>
        <v>0</v>
      </c>
      <c r="BW1362" s="210"/>
      <c r="BX1362" s="188">
        <f t="shared" si="725"/>
        <v>0</v>
      </c>
      <c r="BY1362" s="189">
        <f t="shared" si="726"/>
        <v>0</v>
      </c>
      <c r="BZ1362" s="189">
        <f t="shared" si="727"/>
        <v>0</v>
      </c>
      <c r="CA1362" s="190">
        <f t="shared" si="728"/>
        <v>0</v>
      </c>
      <c r="CB1362" s="210"/>
      <c r="CC1362" s="188">
        <f t="shared" si="729"/>
        <v>0</v>
      </c>
      <c r="CD1362" s="189">
        <f t="shared" si="730"/>
        <v>0</v>
      </c>
      <c r="CE1362" s="189">
        <f t="shared" si="731"/>
        <v>0</v>
      </c>
      <c r="CF1362" s="190">
        <f t="shared" si="732"/>
        <v>0</v>
      </c>
      <c r="CG1362" s="210"/>
      <c r="CH1362" s="192">
        <f t="shared" si="733"/>
        <v>0</v>
      </c>
      <c r="CI1362" s="215">
        <f t="shared" si="734"/>
        <v>0</v>
      </c>
      <c r="CJ1362" s="216">
        <f t="shared" si="735"/>
        <v>0</v>
      </c>
      <c r="CK1362" s="217">
        <f t="shared" si="736"/>
        <v>0</v>
      </c>
      <c r="CM1362" s="192">
        <f t="shared" si="737"/>
        <v>0</v>
      </c>
      <c r="CN1362" s="215">
        <f t="shared" si="738"/>
        <v>0</v>
      </c>
      <c r="CO1362" s="216">
        <f t="shared" si="739"/>
        <v>0</v>
      </c>
      <c r="CP1362" s="217">
        <f t="shared" si="740"/>
        <v>0</v>
      </c>
      <c r="CR1362" s="192">
        <f t="shared" si="741"/>
        <v>0</v>
      </c>
      <c r="CS1362" s="215">
        <f t="shared" si="742"/>
        <v>0</v>
      </c>
      <c r="CT1362" s="216">
        <f t="shared" si="743"/>
        <v>0</v>
      </c>
      <c r="CU1362" s="217">
        <f t="shared" si="744"/>
        <v>0</v>
      </c>
      <c r="CW1362" s="197">
        <f t="shared" si="745"/>
        <v>0</v>
      </c>
      <c r="CX1362" s="19" t="str">
        <f t="shared" si="746"/>
        <v/>
      </c>
      <c r="CY1362" s="197">
        <f t="shared" si="747"/>
        <v>0</v>
      </c>
      <c r="CZ1362"/>
      <c r="DA1362" s="197">
        <f t="shared" si="748"/>
        <v>0</v>
      </c>
      <c r="DB1362" s="19" t="str">
        <f t="shared" si="749"/>
        <v/>
      </c>
      <c r="DC1362" s="197">
        <f t="shared" si="750"/>
        <v>0</v>
      </c>
      <c r="DE1362" s="197">
        <f t="shared" si="751"/>
        <v>0</v>
      </c>
      <c r="DF1362" s="19" t="str">
        <f t="shared" si="752"/>
        <v/>
      </c>
      <c r="DG1362" s="197">
        <f t="shared" si="753"/>
        <v>0</v>
      </c>
    </row>
    <row r="1363" spans="1:111" ht="15" customHeight="1" thickBot="1">
      <c r="A1363" s="41"/>
      <c r="B1363" s="30"/>
      <c r="C1363" s="63" t="s">
        <v>140</v>
      </c>
      <c r="D1363" s="354" t="str">
        <f t="shared" si="687"/>
        <v/>
      </c>
      <c r="E1363" s="355"/>
      <c r="F1363" s="355"/>
      <c r="G1363" s="355"/>
      <c r="H1363" s="355"/>
      <c r="I1363" s="355"/>
      <c r="J1363" s="355"/>
      <c r="K1363" s="355"/>
      <c r="L1363" s="355"/>
      <c r="M1363" s="355"/>
      <c r="N1363" s="355"/>
      <c r="O1363" s="356"/>
      <c r="P1363" s="261" t="str">
        <f t="shared" si="688"/>
        <v/>
      </c>
      <c r="Q1363" s="261" t="str">
        <f t="shared" si="689"/>
        <v/>
      </c>
      <c r="R1363" s="261" t="str">
        <f t="shared" si="690"/>
        <v/>
      </c>
      <c r="S1363" s="2"/>
      <c r="T1363" s="2"/>
      <c r="U1363" s="2"/>
      <c r="V1363" s="2"/>
      <c r="W1363" s="2"/>
      <c r="X1363" s="2"/>
      <c r="Y1363" s="2"/>
      <c r="Z1363" s="2"/>
      <c r="AA1363" s="2"/>
      <c r="AB1363" s="2"/>
      <c r="AC1363" s="2"/>
      <c r="AD1363" s="2"/>
      <c r="AG1363" s="197">
        <f t="shared" si="691"/>
        <v>30</v>
      </c>
      <c r="AH1363" s="210">
        <f t="shared" si="692"/>
        <v>0</v>
      </c>
      <c r="AJ1363" s="188">
        <f t="shared" si="693"/>
        <v>0</v>
      </c>
      <c r="AK1363" s="189">
        <f t="shared" si="694"/>
        <v>0</v>
      </c>
      <c r="AL1363" s="189">
        <f t="shared" si="695"/>
        <v>0</v>
      </c>
      <c r="AM1363" s="190">
        <f t="shared" si="696"/>
        <v>0</v>
      </c>
      <c r="AO1363" s="188">
        <f t="shared" si="697"/>
        <v>0</v>
      </c>
      <c r="AP1363" s="189">
        <f t="shared" si="698"/>
        <v>0</v>
      </c>
      <c r="AQ1363" s="189">
        <f t="shared" si="699"/>
        <v>0</v>
      </c>
      <c r="AR1363" s="190">
        <f t="shared" si="700"/>
        <v>0</v>
      </c>
      <c r="AT1363" s="188">
        <f t="shared" si="701"/>
        <v>0</v>
      </c>
      <c r="AU1363" s="189">
        <f t="shared" si="702"/>
        <v>0</v>
      </c>
      <c r="AV1363" s="189">
        <f t="shared" si="703"/>
        <v>0</v>
      </c>
      <c r="AW1363" s="190">
        <f t="shared" si="704"/>
        <v>0</v>
      </c>
      <c r="AY1363" s="188">
        <f t="shared" si="705"/>
        <v>0</v>
      </c>
      <c r="AZ1363" s="189">
        <f t="shared" si="706"/>
        <v>0</v>
      </c>
      <c r="BA1363" s="189">
        <f t="shared" si="707"/>
        <v>0</v>
      </c>
      <c r="BB1363" s="190">
        <f t="shared" si="708"/>
        <v>0</v>
      </c>
      <c r="BC1363" s="210"/>
      <c r="BD1363" s="188">
        <f t="shared" si="709"/>
        <v>0</v>
      </c>
      <c r="BE1363" s="189">
        <f t="shared" si="710"/>
        <v>0</v>
      </c>
      <c r="BF1363" s="189">
        <f t="shared" si="711"/>
        <v>0</v>
      </c>
      <c r="BG1363" s="190">
        <f t="shared" si="712"/>
        <v>0</v>
      </c>
      <c r="BH1363" s="210"/>
      <c r="BI1363" s="188">
        <f t="shared" si="713"/>
        <v>0</v>
      </c>
      <c r="BJ1363" s="189">
        <f t="shared" si="714"/>
        <v>0</v>
      </c>
      <c r="BK1363" s="189">
        <f t="shared" si="715"/>
        <v>0</v>
      </c>
      <c r="BL1363" s="190">
        <f t="shared" si="716"/>
        <v>0</v>
      </c>
      <c r="BM1363" s="210"/>
      <c r="BN1363" s="188">
        <f t="shared" si="717"/>
        <v>0</v>
      </c>
      <c r="BO1363" s="189">
        <f t="shared" si="718"/>
        <v>0</v>
      </c>
      <c r="BP1363" s="189">
        <f t="shared" si="719"/>
        <v>0</v>
      </c>
      <c r="BQ1363" s="190">
        <f t="shared" si="720"/>
        <v>0</v>
      </c>
      <c r="BR1363" s="210"/>
      <c r="BS1363" s="188">
        <f t="shared" si="721"/>
        <v>0</v>
      </c>
      <c r="BT1363" s="189">
        <f t="shared" si="722"/>
        <v>0</v>
      </c>
      <c r="BU1363" s="189">
        <f t="shared" si="723"/>
        <v>0</v>
      </c>
      <c r="BV1363" s="190">
        <f t="shared" si="724"/>
        <v>0</v>
      </c>
      <c r="BW1363" s="210"/>
      <c r="BX1363" s="188">
        <f t="shared" si="725"/>
        <v>0</v>
      </c>
      <c r="BY1363" s="189">
        <f t="shared" si="726"/>
        <v>0</v>
      </c>
      <c r="BZ1363" s="189">
        <f t="shared" si="727"/>
        <v>0</v>
      </c>
      <c r="CA1363" s="190">
        <f t="shared" si="728"/>
        <v>0</v>
      </c>
      <c r="CB1363" s="210"/>
      <c r="CC1363" s="188">
        <f t="shared" si="729"/>
        <v>0</v>
      </c>
      <c r="CD1363" s="189">
        <f t="shared" si="730"/>
        <v>0</v>
      </c>
      <c r="CE1363" s="189">
        <f t="shared" si="731"/>
        <v>0</v>
      </c>
      <c r="CF1363" s="190">
        <f t="shared" si="732"/>
        <v>0</v>
      </c>
      <c r="CG1363" s="210"/>
      <c r="CH1363" s="192">
        <f t="shared" si="733"/>
        <v>0</v>
      </c>
      <c r="CI1363" s="215">
        <f t="shared" si="734"/>
        <v>0</v>
      </c>
      <c r="CJ1363" s="216">
        <f t="shared" si="735"/>
        <v>0</v>
      </c>
      <c r="CK1363" s="217">
        <f t="shared" si="736"/>
        <v>0</v>
      </c>
      <c r="CM1363" s="192">
        <f t="shared" si="737"/>
        <v>0</v>
      </c>
      <c r="CN1363" s="215">
        <f t="shared" si="738"/>
        <v>0</v>
      </c>
      <c r="CO1363" s="216">
        <f t="shared" si="739"/>
        <v>0</v>
      </c>
      <c r="CP1363" s="217">
        <f t="shared" si="740"/>
        <v>0</v>
      </c>
      <c r="CR1363" s="192">
        <f t="shared" si="741"/>
        <v>0</v>
      </c>
      <c r="CS1363" s="215">
        <f t="shared" si="742"/>
        <v>0</v>
      </c>
      <c r="CT1363" s="216">
        <f t="shared" si="743"/>
        <v>0</v>
      </c>
      <c r="CU1363" s="217">
        <f t="shared" si="744"/>
        <v>0</v>
      </c>
      <c r="CW1363" s="197">
        <f t="shared" si="745"/>
        <v>0</v>
      </c>
      <c r="CX1363" s="19" t="str">
        <f t="shared" si="746"/>
        <v/>
      </c>
      <c r="CY1363" s="197">
        <f t="shared" si="747"/>
        <v>0</v>
      </c>
      <c r="CZ1363"/>
      <c r="DA1363" s="197">
        <f t="shared" si="748"/>
        <v>0</v>
      </c>
      <c r="DB1363" s="19" t="str">
        <f t="shared" si="749"/>
        <v/>
      </c>
      <c r="DC1363" s="197">
        <f t="shared" si="750"/>
        <v>0</v>
      </c>
      <c r="DE1363" s="197">
        <f t="shared" si="751"/>
        <v>0</v>
      </c>
      <c r="DF1363" s="19" t="str">
        <f t="shared" si="752"/>
        <v/>
      </c>
      <c r="DG1363" s="197">
        <f t="shared" si="753"/>
        <v>0</v>
      </c>
    </row>
    <row r="1364" spans="1:111" ht="15" customHeight="1" thickBot="1">
      <c r="A1364" s="41"/>
      <c r="B1364" s="30"/>
      <c r="C1364" s="63" t="s">
        <v>141</v>
      </c>
      <c r="D1364" s="354" t="str">
        <f t="shared" si="687"/>
        <v/>
      </c>
      <c r="E1364" s="355"/>
      <c r="F1364" s="355"/>
      <c r="G1364" s="355"/>
      <c r="H1364" s="355"/>
      <c r="I1364" s="355"/>
      <c r="J1364" s="355"/>
      <c r="K1364" s="355"/>
      <c r="L1364" s="355"/>
      <c r="M1364" s="355"/>
      <c r="N1364" s="355"/>
      <c r="O1364" s="356"/>
      <c r="P1364" s="261" t="str">
        <f t="shared" si="688"/>
        <v/>
      </c>
      <c r="Q1364" s="261" t="str">
        <f t="shared" si="689"/>
        <v/>
      </c>
      <c r="R1364" s="261" t="str">
        <f t="shared" si="690"/>
        <v/>
      </c>
      <c r="S1364" s="2"/>
      <c r="T1364" s="2"/>
      <c r="U1364" s="2"/>
      <c r="V1364" s="2"/>
      <c r="W1364" s="2"/>
      <c r="X1364" s="2"/>
      <c r="Y1364" s="2"/>
      <c r="Z1364" s="2"/>
      <c r="AA1364" s="2"/>
      <c r="AB1364" s="2"/>
      <c r="AC1364" s="2"/>
      <c r="AD1364" s="2"/>
      <c r="AG1364" s="197">
        <f t="shared" si="691"/>
        <v>30</v>
      </c>
      <c r="AH1364" s="210">
        <f t="shared" si="692"/>
        <v>0</v>
      </c>
      <c r="AJ1364" s="188">
        <f t="shared" si="693"/>
        <v>0</v>
      </c>
      <c r="AK1364" s="189">
        <f t="shared" si="694"/>
        <v>0</v>
      </c>
      <c r="AL1364" s="189">
        <f t="shared" si="695"/>
        <v>0</v>
      </c>
      <c r="AM1364" s="190">
        <f t="shared" si="696"/>
        <v>0</v>
      </c>
      <c r="AO1364" s="188">
        <f t="shared" si="697"/>
        <v>0</v>
      </c>
      <c r="AP1364" s="189">
        <f t="shared" si="698"/>
        <v>0</v>
      </c>
      <c r="AQ1364" s="189">
        <f t="shared" si="699"/>
        <v>0</v>
      </c>
      <c r="AR1364" s="190">
        <f t="shared" si="700"/>
        <v>0</v>
      </c>
      <c r="AT1364" s="188">
        <f t="shared" si="701"/>
        <v>0</v>
      </c>
      <c r="AU1364" s="189">
        <f t="shared" si="702"/>
        <v>0</v>
      </c>
      <c r="AV1364" s="189">
        <f t="shared" si="703"/>
        <v>0</v>
      </c>
      <c r="AW1364" s="190">
        <f t="shared" si="704"/>
        <v>0</v>
      </c>
      <c r="AY1364" s="188">
        <f t="shared" si="705"/>
        <v>0</v>
      </c>
      <c r="AZ1364" s="189">
        <f t="shared" si="706"/>
        <v>0</v>
      </c>
      <c r="BA1364" s="189">
        <f t="shared" si="707"/>
        <v>0</v>
      </c>
      <c r="BB1364" s="190">
        <f t="shared" si="708"/>
        <v>0</v>
      </c>
      <c r="BC1364" s="210"/>
      <c r="BD1364" s="188">
        <f t="shared" si="709"/>
        <v>0</v>
      </c>
      <c r="BE1364" s="189">
        <f t="shared" si="710"/>
        <v>0</v>
      </c>
      <c r="BF1364" s="189">
        <f t="shared" si="711"/>
        <v>0</v>
      </c>
      <c r="BG1364" s="190">
        <f t="shared" si="712"/>
        <v>0</v>
      </c>
      <c r="BH1364" s="210"/>
      <c r="BI1364" s="188">
        <f t="shared" si="713"/>
        <v>0</v>
      </c>
      <c r="BJ1364" s="189">
        <f t="shared" si="714"/>
        <v>0</v>
      </c>
      <c r="BK1364" s="189">
        <f t="shared" si="715"/>
        <v>0</v>
      </c>
      <c r="BL1364" s="190">
        <f t="shared" si="716"/>
        <v>0</v>
      </c>
      <c r="BM1364" s="210"/>
      <c r="BN1364" s="188">
        <f t="shared" si="717"/>
        <v>0</v>
      </c>
      <c r="BO1364" s="189">
        <f t="shared" si="718"/>
        <v>0</v>
      </c>
      <c r="BP1364" s="189">
        <f t="shared" si="719"/>
        <v>0</v>
      </c>
      <c r="BQ1364" s="190">
        <f t="shared" si="720"/>
        <v>0</v>
      </c>
      <c r="BR1364" s="210"/>
      <c r="BS1364" s="188">
        <f t="shared" si="721"/>
        <v>0</v>
      </c>
      <c r="BT1364" s="189">
        <f t="shared" si="722"/>
        <v>0</v>
      </c>
      <c r="BU1364" s="189">
        <f t="shared" si="723"/>
        <v>0</v>
      </c>
      <c r="BV1364" s="190">
        <f t="shared" si="724"/>
        <v>0</v>
      </c>
      <c r="BW1364" s="210"/>
      <c r="BX1364" s="188">
        <f t="shared" si="725"/>
        <v>0</v>
      </c>
      <c r="BY1364" s="189">
        <f t="shared" si="726"/>
        <v>0</v>
      </c>
      <c r="BZ1364" s="189">
        <f t="shared" si="727"/>
        <v>0</v>
      </c>
      <c r="CA1364" s="190">
        <f t="shared" si="728"/>
        <v>0</v>
      </c>
      <c r="CB1364" s="210"/>
      <c r="CC1364" s="188">
        <f t="shared" si="729"/>
        <v>0</v>
      </c>
      <c r="CD1364" s="189">
        <f t="shared" si="730"/>
        <v>0</v>
      </c>
      <c r="CE1364" s="189">
        <f t="shared" si="731"/>
        <v>0</v>
      </c>
      <c r="CF1364" s="190">
        <f t="shared" si="732"/>
        <v>0</v>
      </c>
      <c r="CG1364" s="210"/>
      <c r="CH1364" s="192">
        <f t="shared" si="733"/>
        <v>0</v>
      </c>
      <c r="CI1364" s="215">
        <f t="shared" si="734"/>
        <v>0</v>
      </c>
      <c r="CJ1364" s="216">
        <f t="shared" si="735"/>
        <v>0</v>
      </c>
      <c r="CK1364" s="217">
        <f t="shared" si="736"/>
        <v>0</v>
      </c>
      <c r="CM1364" s="192">
        <f t="shared" si="737"/>
        <v>0</v>
      </c>
      <c r="CN1364" s="215">
        <f t="shared" si="738"/>
        <v>0</v>
      </c>
      <c r="CO1364" s="216">
        <f t="shared" si="739"/>
        <v>0</v>
      </c>
      <c r="CP1364" s="217">
        <f t="shared" si="740"/>
        <v>0</v>
      </c>
      <c r="CR1364" s="192">
        <f t="shared" si="741"/>
        <v>0</v>
      </c>
      <c r="CS1364" s="215">
        <f t="shared" si="742"/>
        <v>0</v>
      </c>
      <c r="CT1364" s="216">
        <f t="shared" si="743"/>
        <v>0</v>
      </c>
      <c r="CU1364" s="217">
        <f t="shared" si="744"/>
        <v>0</v>
      </c>
      <c r="CW1364" s="197">
        <f t="shared" si="745"/>
        <v>0</v>
      </c>
      <c r="CX1364" s="19" t="str">
        <f t="shared" si="746"/>
        <v/>
      </c>
      <c r="CY1364" s="197">
        <f t="shared" si="747"/>
        <v>0</v>
      </c>
      <c r="CZ1364"/>
      <c r="DA1364" s="197">
        <f t="shared" si="748"/>
        <v>0</v>
      </c>
      <c r="DB1364" s="19" t="str">
        <f t="shared" si="749"/>
        <v/>
      </c>
      <c r="DC1364" s="197">
        <f t="shared" si="750"/>
        <v>0</v>
      </c>
      <c r="DE1364" s="197">
        <f t="shared" si="751"/>
        <v>0</v>
      </c>
      <c r="DF1364" s="19" t="str">
        <f t="shared" si="752"/>
        <v/>
      </c>
      <c r="DG1364" s="197">
        <f t="shared" si="753"/>
        <v>0</v>
      </c>
    </row>
    <row r="1365" spans="1:111" ht="15" customHeight="1" thickBot="1">
      <c r="A1365" s="41"/>
      <c r="B1365" s="30"/>
      <c r="C1365" s="63" t="s">
        <v>142</v>
      </c>
      <c r="D1365" s="354" t="str">
        <f t="shared" si="687"/>
        <v/>
      </c>
      <c r="E1365" s="355"/>
      <c r="F1365" s="355"/>
      <c r="G1365" s="355"/>
      <c r="H1365" s="355"/>
      <c r="I1365" s="355"/>
      <c r="J1365" s="355"/>
      <c r="K1365" s="355"/>
      <c r="L1365" s="355"/>
      <c r="M1365" s="355"/>
      <c r="N1365" s="355"/>
      <c r="O1365" s="356"/>
      <c r="P1365" s="261" t="str">
        <f t="shared" si="688"/>
        <v/>
      </c>
      <c r="Q1365" s="261" t="str">
        <f t="shared" si="689"/>
        <v/>
      </c>
      <c r="R1365" s="261" t="str">
        <f t="shared" si="690"/>
        <v/>
      </c>
      <c r="S1365" s="2"/>
      <c r="T1365" s="2"/>
      <c r="U1365" s="2"/>
      <c r="V1365" s="2"/>
      <c r="W1365" s="2"/>
      <c r="X1365" s="2"/>
      <c r="Y1365" s="2"/>
      <c r="Z1365" s="2"/>
      <c r="AA1365" s="2"/>
      <c r="AB1365" s="2"/>
      <c r="AC1365" s="2"/>
      <c r="AD1365" s="2"/>
      <c r="AG1365" s="197">
        <f t="shared" si="691"/>
        <v>30</v>
      </c>
      <c r="AH1365" s="210">
        <f t="shared" si="692"/>
        <v>0</v>
      </c>
      <c r="AJ1365" s="188">
        <f t="shared" si="693"/>
        <v>0</v>
      </c>
      <c r="AK1365" s="189">
        <f t="shared" si="694"/>
        <v>0</v>
      </c>
      <c r="AL1365" s="189">
        <f t="shared" si="695"/>
        <v>0</v>
      </c>
      <c r="AM1365" s="190">
        <f t="shared" si="696"/>
        <v>0</v>
      </c>
      <c r="AO1365" s="188">
        <f t="shared" si="697"/>
        <v>0</v>
      </c>
      <c r="AP1365" s="189">
        <f t="shared" si="698"/>
        <v>0</v>
      </c>
      <c r="AQ1365" s="189">
        <f t="shared" si="699"/>
        <v>0</v>
      </c>
      <c r="AR1365" s="190">
        <f t="shared" si="700"/>
        <v>0</v>
      </c>
      <c r="AT1365" s="188">
        <f t="shared" si="701"/>
        <v>0</v>
      </c>
      <c r="AU1365" s="189">
        <f t="shared" si="702"/>
        <v>0</v>
      </c>
      <c r="AV1365" s="189">
        <f t="shared" si="703"/>
        <v>0</v>
      </c>
      <c r="AW1365" s="190">
        <f t="shared" si="704"/>
        <v>0</v>
      </c>
      <c r="AY1365" s="188">
        <f t="shared" si="705"/>
        <v>0</v>
      </c>
      <c r="AZ1365" s="189">
        <f t="shared" si="706"/>
        <v>0</v>
      </c>
      <c r="BA1365" s="189">
        <f t="shared" si="707"/>
        <v>0</v>
      </c>
      <c r="BB1365" s="190">
        <f t="shared" si="708"/>
        <v>0</v>
      </c>
      <c r="BC1365" s="210"/>
      <c r="BD1365" s="188">
        <f t="shared" si="709"/>
        <v>0</v>
      </c>
      <c r="BE1365" s="189">
        <f t="shared" si="710"/>
        <v>0</v>
      </c>
      <c r="BF1365" s="189">
        <f t="shared" si="711"/>
        <v>0</v>
      </c>
      <c r="BG1365" s="190">
        <f t="shared" si="712"/>
        <v>0</v>
      </c>
      <c r="BH1365" s="210"/>
      <c r="BI1365" s="188">
        <f t="shared" si="713"/>
        <v>0</v>
      </c>
      <c r="BJ1365" s="189">
        <f t="shared" si="714"/>
        <v>0</v>
      </c>
      <c r="BK1365" s="189">
        <f t="shared" si="715"/>
        <v>0</v>
      </c>
      <c r="BL1365" s="190">
        <f t="shared" si="716"/>
        <v>0</v>
      </c>
      <c r="BM1365" s="210"/>
      <c r="BN1365" s="188">
        <f t="shared" si="717"/>
        <v>0</v>
      </c>
      <c r="BO1365" s="189">
        <f t="shared" si="718"/>
        <v>0</v>
      </c>
      <c r="BP1365" s="189">
        <f t="shared" si="719"/>
        <v>0</v>
      </c>
      <c r="BQ1365" s="190">
        <f t="shared" si="720"/>
        <v>0</v>
      </c>
      <c r="BR1365" s="210"/>
      <c r="BS1365" s="188">
        <f t="shared" si="721"/>
        <v>0</v>
      </c>
      <c r="BT1365" s="189">
        <f t="shared" si="722"/>
        <v>0</v>
      </c>
      <c r="BU1365" s="189">
        <f t="shared" si="723"/>
        <v>0</v>
      </c>
      <c r="BV1365" s="190">
        <f t="shared" si="724"/>
        <v>0</v>
      </c>
      <c r="BW1365" s="210"/>
      <c r="BX1365" s="188">
        <f t="shared" si="725"/>
        <v>0</v>
      </c>
      <c r="BY1365" s="189">
        <f t="shared" si="726"/>
        <v>0</v>
      </c>
      <c r="BZ1365" s="189">
        <f t="shared" si="727"/>
        <v>0</v>
      </c>
      <c r="CA1365" s="190">
        <f t="shared" si="728"/>
        <v>0</v>
      </c>
      <c r="CB1365" s="210"/>
      <c r="CC1365" s="188">
        <f t="shared" si="729"/>
        <v>0</v>
      </c>
      <c r="CD1365" s="189">
        <f t="shared" si="730"/>
        <v>0</v>
      </c>
      <c r="CE1365" s="189">
        <f t="shared" si="731"/>
        <v>0</v>
      </c>
      <c r="CF1365" s="190">
        <f t="shared" si="732"/>
        <v>0</v>
      </c>
      <c r="CG1365" s="210"/>
      <c r="CH1365" s="192">
        <f t="shared" si="733"/>
        <v>0</v>
      </c>
      <c r="CI1365" s="215">
        <f t="shared" si="734"/>
        <v>0</v>
      </c>
      <c r="CJ1365" s="216">
        <f t="shared" si="735"/>
        <v>0</v>
      </c>
      <c r="CK1365" s="217">
        <f t="shared" si="736"/>
        <v>0</v>
      </c>
      <c r="CM1365" s="192">
        <f t="shared" si="737"/>
        <v>0</v>
      </c>
      <c r="CN1365" s="215">
        <f t="shared" si="738"/>
        <v>0</v>
      </c>
      <c r="CO1365" s="216">
        <f t="shared" si="739"/>
        <v>0</v>
      </c>
      <c r="CP1365" s="217">
        <f t="shared" si="740"/>
        <v>0</v>
      </c>
      <c r="CR1365" s="192">
        <f t="shared" si="741"/>
        <v>0</v>
      </c>
      <c r="CS1365" s="215">
        <f t="shared" si="742"/>
        <v>0</v>
      </c>
      <c r="CT1365" s="216">
        <f t="shared" si="743"/>
        <v>0</v>
      </c>
      <c r="CU1365" s="217">
        <f t="shared" si="744"/>
        <v>0</v>
      </c>
      <c r="CW1365" s="197">
        <f t="shared" si="745"/>
        <v>0</v>
      </c>
      <c r="CX1365" s="19" t="str">
        <f t="shared" si="746"/>
        <v/>
      </c>
      <c r="CY1365" s="197">
        <f t="shared" si="747"/>
        <v>0</v>
      </c>
      <c r="CZ1365"/>
      <c r="DA1365" s="197">
        <f t="shared" si="748"/>
        <v>0</v>
      </c>
      <c r="DB1365" s="19" t="str">
        <f t="shared" si="749"/>
        <v/>
      </c>
      <c r="DC1365" s="197">
        <f t="shared" si="750"/>
        <v>0</v>
      </c>
      <c r="DE1365" s="197">
        <f t="shared" si="751"/>
        <v>0</v>
      </c>
      <c r="DF1365" s="19" t="str">
        <f t="shared" si="752"/>
        <v/>
      </c>
      <c r="DG1365" s="197">
        <f t="shared" si="753"/>
        <v>0</v>
      </c>
    </row>
    <row r="1366" spans="1:111" ht="15" customHeight="1" thickBot="1">
      <c r="A1366" s="41"/>
      <c r="B1366" s="30"/>
      <c r="C1366" s="63" t="s">
        <v>143</v>
      </c>
      <c r="D1366" s="354" t="str">
        <f t="shared" si="687"/>
        <v/>
      </c>
      <c r="E1366" s="355"/>
      <c r="F1366" s="355"/>
      <c r="G1366" s="355"/>
      <c r="H1366" s="355"/>
      <c r="I1366" s="355"/>
      <c r="J1366" s="355"/>
      <c r="K1366" s="355"/>
      <c r="L1366" s="355"/>
      <c r="M1366" s="355"/>
      <c r="N1366" s="355"/>
      <c r="O1366" s="356"/>
      <c r="P1366" s="261" t="str">
        <f t="shared" si="688"/>
        <v/>
      </c>
      <c r="Q1366" s="261" t="str">
        <f t="shared" si="689"/>
        <v/>
      </c>
      <c r="R1366" s="261" t="str">
        <f t="shared" si="690"/>
        <v/>
      </c>
      <c r="S1366" s="2"/>
      <c r="T1366" s="2"/>
      <c r="U1366" s="2"/>
      <c r="V1366" s="2"/>
      <c r="W1366" s="2"/>
      <c r="X1366" s="2"/>
      <c r="Y1366" s="2"/>
      <c r="Z1366" s="2"/>
      <c r="AA1366" s="2"/>
      <c r="AB1366" s="2"/>
      <c r="AC1366" s="2"/>
      <c r="AD1366" s="2"/>
      <c r="AG1366" s="197">
        <f t="shared" si="691"/>
        <v>30</v>
      </c>
      <c r="AH1366" s="210">
        <f t="shared" si="692"/>
        <v>0</v>
      </c>
      <c r="AJ1366" s="188">
        <f t="shared" si="693"/>
        <v>0</v>
      </c>
      <c r="AK1366" s="189">
        <f t="shared" si="694"/>
        <v>0</v>
      </c>
      <c r="AL1366" s="189">
        <f t="shared" si="695"/>
        <v>0</v>
      </c>
      <c r="AM1366" s="190">
        <f t="shared" si="696"/>
        <v>0</v>
      </c>
      <c r="AO1366" s="188">
        <f t="shared" si="697"/>
        <v>0</v>
      </c>
      <c r="AP1366" s="189">
        <f t="shared" si="698"/>
        <v>0</v>
      </c>
      <c r="AQ1366" s="189">
        <f t="shared" si="699"/>
        <v>0</v>
      </c>
      <c r="AR1366" s="190">
        <f t="shared" si="700"/>
        <v>0</v>
      </c>
      <c r="AT1366" s="188">
        <f t="shared" si="701"/>
        <v>0</v>
      </c>
      <c r="AU1366" s="189">
        <f t="shared" si="702"/>
        <v>0</v>
      </c>
      <c r="AV1366" s="189">
        <f t="shared" si="703"/>
        <v>0</v>
      </c>
      <c r="AW1366" s="190">
        <f t="shared" si="704"/>
        <v>0</v>
      </c>
      <c r="AY1366" s="188">
        <f t="shared" si="705"/>
        <v>0</v>
      </c>
      <c r="AZ1366" s="189">
        <f t="shared" si="706"/>
        <v>0</v>
      </c>
      <c r="BA1366" s="189">
        <f t="shared" si="707"/>
        <v>0</v>
      </c>
      <c r="BB1366" s="190">
        <f t="shared" si="708"/>
        <v>0</v>
      </c>
      <c r="BC1366" s="210"/>
      <c r="BD1366" s="188">
        <f t="shared" si="709"/>
        <v>0</v>
      </c>
      <c r="BE1366" s="189">
        <f t="shared" si="710"/>
        <v>0</v>
      </c>
      <c r="BF1366" s="189">
        <f t="shared" si="711"/>
        <v>0</v>
      </c>
      <c r="BG1366" s="190">
        <f t="shared" si="712"/>
        <v>0</v>
      </c>
      <c r="BH1366" s="210"/>
      <c r="BI1366" s="188">
        <f t="shared" si="713"/>
        <v>0</v>
      </c>
      <c r="BJ1366" s="189">
        <f t="shared" si="714"/>
        <v>0</v>
      </c>
      <c r="BK1366" s="189">
        <f t="shared" si="715"/>
        <v>0</v>
      </c>
      <c r="BL1366" s="190">
        <f t="shared" si="716"/>
        <v>0</v>
      </c>
      <c r="BM1366" s="210"/>
      <c r="BN1366" s="188">
        <f t="shared" si="717"/>
        <v>0</v>
      </c>
      <c r="BO1366" s="189">
        <f t="shared" si="718"/>
        <v>0</v>
      </c>
      <c r="BP1366" s="189">
        <f t="shared" si="719"/>
        <v>0</v>
      </c>
      <c r="BQ1366" s="190">
        <f t="shared" si="720"/>
        <v>0</v>
      </c>
      <c r="BR1366" s="210"/>
      <c r="BS1366" s="188">
        <f t="shared" si="721"/>
        <v>0</v>
      </c>
      <c r="BT1366" s="189">
        <f t="shared" si="722"/>
        <v>0</v>
      </c>
      <c r="BU1366" s="189">
        <f t="shared" si="723"/>
        <v>0</v>
      </c>
      <c r="BV1366" s="190">
        <f t="shared" si="724"/>
        <v>0</v>
      </c>
      <c r="BW1366" s="210"/>
      <c r="BX1366" s="188">
        <f t="shared" si="725"/>
        <v>0</v>
      </c>
      <c r="BY1366" s="189">
        <f t="shared" si="726"/>
        <v>0</v>
      </c>
      <c r="BZ1366" s="189">
        <f t="shared" si="727"/>
        <v>0</v>
      </c>
      <c r="CA1366" s="190">
        <f t="shared" si="728"/>
        <v>0</v>
      </c>
      <c r="CB1366" s="210"/>
      <c r="CC1366" s="188">
        <f t="shared" si="729"/>
        <v>0</v>
      </c>
      <c r="CD1366" s="189">
        <f t="shared" si="730"/>
        <v>0</v>
      </c>
      <c r="CE1366" s="189">
        <f t="shared" si="731"/>
        <v>0</v>
      </c>
      <c r="CF1366" s="190">
        <f t="shared" si="732"/>
        <v>0</v>
      </c>
      <c r="CG1366" s="210"/>
      <c r="CH1366" s="192">
        <f t="shared" si="733"/>
        <v>0</v>
      </c>
      <c r="CI1366" s="215">
        <f t="shared" si="734"/>
        <v>0</v>
      </c>
      <c r="CJ1366" s="216">
        <f t="shared" si="735"/>
        <v>0</v>
      </c>
      <c r="CK1366" s="217">
        <f t="shared" si="736"/>
        <v>0</v>
      </c>
      <c r="CM1366" s="192">
        <f t="shared" si="737"/>
        <v>0</v>
      </c>
      <c r="CN1366" s="215">
        <f t="shared" si="738"/>
        <v>0</v>
      </c>
      <c r="CO1366" s="216">
        <f t="shared" si="739"/>
        <v>0</v>
      </c>
      <c r="CP1366" s="217">
        <f t="shared" si="740"/>
        <v>0</v>
      </c>
      <c r="CR1366" s="192">
        <f t="shared" si="741"/>
        <v>0</v>
      </c>
      <c r="CS1366" s="215">
        <f t="shared" si="742"/>
        <v>0</v>
      </c>
      <c r="CT1366" s="216">
        <f t="shared" si="743"/>
        <v>0</v>
      </c>
      <c r="CU1366" s="217">
        <f t="shared" si="744"/>
        <v>0</v>
      </c>
      <c r="CW1366" s="197">
        <f t="shared" si="745"/>
        <v>0</v>
      </c>
      <c r="CX1366" s="19" t="str">
        <f t="shared" si="746"/>
        <v/>
      </c>
      <c r="CY1366" s="197">
        <f t="shared" si="747"/>
        <v>0</v>
      </c>
      <c r="CZ1366"/>
      <c r="DA1366" s="197">
        <f t="shared" si="748"/>
        <v>0</v>
      </c>
      <c r="DB1366" s="19" t="str">
        <f t="shared" si="749"/>
        <v/>
      </c>
      <c r="DC1366" s="197">
        <f t="shared" si="750"/>
        <v>0</v>
      </c>
      <c r="DE1366" s="197">
        <f t="shared" si="751"/>
        <v>0</v>
      </c>
      <c r="DF1366" s="19" t="str">
        <f t="shared" si="752"/>
        <v/>
      </c>
      <c r="DG1366" s="197">
        <f t="shared" si="753"/>
        <v>0</v>
      </c>
    </row>
    <row r="1367" spans="1:111" ht="15" customHeight="1" thickBot="1">
      <c r="A1367" s="41"/>
      <c r="B1367" s="30"/>
      <c r="C1367" s="63" t="s">
        <v>144</v>
      </c>
      <c r="D1367" s="354" t="str">
        <f t="shared" si="687"/>
        <v/>
      </c>
      <c r="E1367" s="355"/>
      <c r="F1367" s="355"/>
      <c r="G1367" s="355"/>
      <c r="H1367" s="355"/>
      <c r="I1367" s="355"/>
      <c r="J1367" s="355"/>
      <c r="K1367" s="355"/>
      <c r="L1367" s="355"/>
      <c r="M1367" s="355"/>
      <c r="N1367" s="355"/>
      <c r="O1367" s="356"/>
      <c r="P1367" s="261" t="str">
        <f t="shared" si="688"/>
        <v/>
      </c>
      <c r="Q1367" s="261" t="str">
        <f t="shared" si="689"/>
        <v/>
      </c>
      <c r="R1367" s="261" t="str">
        <f t="shared" si="690"/>
        <v/>
      </c>
      <c r="S1367" s="2"/>
      <c r="T1367" s="2"/>
      <c r="U1367" s="2"/>
      <c r="V1367" s="2"/>
      <c r="W1367" s="2"/>
      <c r="X1367" s="2"/>
      <c r="Y1367" s="2"/>
      <c r="Z1367" s="2"/>
      <c r="AA1367" s="2"/>
      <c r="AB1367" s="2"/>
      <c r="AC1367" s="2"/>
      <c r="AD1367" s="2"/>
      <c r="AG1367" s="197">
        <f t="shared" si="691"/>
        <v>30</v>
      </c>
      <c r="AH1367" s="210">
        <f t="shared" si="692"/>
        <v>0</v>
      </c>
      <c r="AJ1367" s="188">
        <f t="shared" si="693"/>
        <v>0</v>
      </c>
      <c r="AK1367" s="189">
        <f t="shared" si="694"/>
        <v>0</v>
      </c>
      <c r="AL1367" s="189">
        <f t="shared" si="695"/>
        <v>0</v>
      </c>
      <c r="AM1367" s="190">
        <f t="shared" si="696"/>
        <v>0</v>
      </c>
      <c r="AO1367" s="188">
        <f t="shared" si="697"/>
        <v>0</v>
      </c>
      <c r="AP1367" s="189">
        <f t="shared" si="698"/>
        <v>0</v>
      </c>
      <c r="AQ1367" s="189">
        <f t="shared" si="699"/>
        <v>0</v>
      </c>
      <c r="AR1367" s="190">
        <f t="shared" si="700"/>
        <v>0</v>
      </c>
      <c r="AT1367" s="188">
        <f t="shared" si="701"/>
        <v>0</v>
      </c>
      <c r="AU1367" s="189">
        <f t="shared" si="702"/>
        <v>0</v>
      </c>
      <c r="AV1367" s="189">
        <f t="shared" si="703"/>
        <v>0</v>
      </c>
      <c r="AW1367" s="190">
        <f t="shared" si="704"/>
        <v>0</v>
      </c>
      <c r="AY1367" s="188">
        <f t="shared" si="705"/>
        <v>0</v>
      </c>
      <c r="AZ1367" s="189">
        <f t="shared" si="706"/>
        <v>0</v>
      </c>
      <c r="BA1367" s="189">
        <f t="shared" si="707"/>
        <v>0</v>
      </c>
      <c r="BB1367" s="190">
        <f t="shared" si="708"/>
        <v>0</v>
      </c>
      <c r="BC1367" s="210"/>
      <c r="BD1367" s="188">
        <f t="shared" si="709"/>
        <v>0</v>
      </c>
      <c r="BE1367" s="189">
        <f t="shared" si="710"/>
        <v>0</v>
      </c>
      <c r="BF1367" s="189">
        <f t="shared" si="711"/>
        <v>0</v>
      </c>
      <c r="BG1367" s="190">
        <f t="shared" si="712"/>
        <v>0</v>
      </c>
      <c r="BH1367" s="210"/>
      <c r="BI1367" s="188">
        <f t="shared" si="713"/>
        <v>0</v>
      </c>
      <c r="BJ1367" s="189">
        <f t="shared" si="714"/>
        <v>0</v>
      </c>
      <c r="BK1367" s="189">
        <f t="shared" si="715"/>
        <v>0</v>
      </c>
      <c r="BL1367" s="190">
        <f t="shared" si="716"/>
        <v>0</v>
      </c>
      <c r="BM1367" s="210"/>
      <c r="BN1367" s="188">
        <f t="shared" si="717"/>
        <v>0</v>
      </c>
      <c r="BO1367" s="189">
        <f t="shared" si="718"/>
        <v>0</v>
      </c>
      <c r="BP1367" s="189">
        <f t="shared" si="719"/>
        <v>0</v>
      </c>
      <c r="BQ1367" s="190">
        <f t="shared" si="720"/>
        <v>0</v>
      </c>
      <c r="BR1367" s="210"/>
      <c r="BS1367" s="188">
        <f t="shared" si="721"/>
        <v>0</v>
      </c>
      <c r="BT1367" s="189">
        <f t="shared" si="722"/>
        <v>0</v>
      </c>
      <c r="BU1367" s="189">
        <f t="shared" si="723"/>
        <v>0</v>
      </c>
      <c r="BV1367" s="190">
        <f t="shared" si="724"/>
        <v>0</v>
      </c>
      <c r="BW1367" s="210"/>
      <c r="BX1367" s="188">
        <f t="shared" si="725"/>
        <v>0</v>
      </c>
      <c r="BY1367" s="189">
        <f t="shared" si="726"/>
        <v>0</v>
      </c>
      <c r="BZ1367" s="189">
        <f t="shared" si="727"/>
        <v>0</v>
      </c>
      <c r="CA1367" s="190">
        <f t="shared" si="728"/>
        <v>0</v>
      </c>
      <c r="CB1367" s="210"/>
      <c r="CC1367" s="188">
        <f t="shared" si="729"/>
        <v>0</v>
      </c>
      <c r="CD1367" s="189">
        <f t="shared" si="730"/>
        <v>0</v>
      </c>
      <c r="CE1367" s="189">
        <f t="shared" si="731"/>
        <v>0</v>
      </c>
      <c r="CF1367" s="190">
        <f t="shared" si="732"/>
        <v>0</v>
      </c>
      <c r="CG1367" s="210"/>
      <c r="CH1367" s="192">
        <f t="shared" si="733"/>
        <v>0</v>
      </c>
      <c r="CI1367" s="215">
        <f t="shared" si="734"/>
        <v>0</v>
      </c>
      <c r="CJ1367" s="216">
        <f t="shared" si="735"/>
        <v>0</v>
      </c>
      <c r="CK1367" s="217">
        <f t="shared" si="736"/>
        <v>0</v>
      </c>
      <c r="CM1367" s="192">
        <f t="shared" si="737"/>
        <v>0</v>
      </c>
      <c r="CN1367" s="215">
        <f t="shared" si="738"/>
        <v>0</v>
      </c>
      <c r="CO1367" s="216">
        <f t="shared" si="739"/>
        <v>0</v>
      </c>
      <c r="CP1367" s="217">
        <f t="shared" si="740"/>
        <v>0</v>
      </c>
      <c r="CR1367" s="192">
        <f t="shared" si="741"/>
        <v>0</v>
      </c>
      <c r="CS1367" s="215">
        <f t="shared" si="742"/>
        <v>0</v>
      </c>
      <c r="CT1367" s="216">
        <f t="shared" si="743"/>
        <v>0</v>
      </c>
      <c r="CU1367" s="217">
        <f t="shared" si="744"/>
        <v>0</v>
      </c>
      <c r="CW1367" s="197">
        <f t="shared" si="745"/>
        <v>0</v>
      </c>
      <c r="CX1367" s="19" t="str">
        <f t="shared" si="746"/>
        <v/>
      </c>
      <c r="CY1367" s="197">
        <f t="shared" si="747"/>
        <v>0</v>
      </c>
      <c r="CZ1367"/>
      <c r="DA1367" s="197">
        <f t="shared" si="748"/>
        <v>0</v>
      </c>
      <c r="DB1367" s="19" t="str">
        <f t="shared" si="749"/>
        <v/>
      </c>
      <c r="DC1367" s="197">
        <f t="shared" si="750"/>
        <v>0</v>
      </c>
      <c r="DE1367" s="197">
        <f t="shared" si="751"/>
        <v>0</v>
      </c>
      <c r="DF1367" s="19" t="str">
        <f t="shared" si="752"/>
        <v/>
      </c>
      <c r="DG1367" s="197">
        <f t="shared" si="753"/>
        <v>0</v>
      </c>
    </row>
    <row r="1368" spans="1:111" ht="15" customHeight="1" thickBot="1">
      <c r="A1368" s="41"/>
      <c r="B1368" s="30"/>
      <c r="C1368" s="63" t="s">
        <v>145</v>
      </c>
      <c r="D1368" s="354" t="str">
        <f t="shared" si="687"/>
        <v/>
      </c>
      <c r="E1368" s="355"/>
      <c r="F1368" s="355"/>
      <c r="G1368" s="355"/>
      <c r="H1368" s="355"/>
      <c r="I1368" s="355"/>
      <c r="J1368" s="355"/>
      <c r="K1368" s="355"/>
      <c r="L1368" s="355"/>
      <c r="M1368" s="355"/>
      <c r="N1368" s="355"/>
      <c r="O1368" s="356"/>
      <c r="P1368" s="261" t="str">
        <f t="shared" si="688"/>
        <v/>
      </c>
      <c r="Q1368" s="261" t="str">
        <f t="shared" si="689"/>
        <v/>
      </c>
      <c r="R1368" s="261" t="str">
        <f t="shared" si="690"/>
        <v/>
      </c>
      <c r="S1368" s="2"/>
      <c r="T1368" s="2"/>
      <c r="U1368" s="2"/>
      <c r="V1368" s="2"/>
      <c r="W1368" s="2"/>
      <c r="X1368" s="2"/>
      <c r="Y1368" s="2"/>
      <c r="Z1368" s="2"/>
      <c r="AA1368" s="2"/>
      <c r="AB1368" s="2"/>
      <c r="AC1368" s="2"/>
      <c r="AD1368" s="2"/>
      <c r="AG1368" s="197">
        <f t="shared" si="691"/>
        <v>30</v>
      </c>
      <c r="AH1368" s="210">
        <f t="shared" si="692"/>
        <v>0</v>
      </c>
      <c r="AJ1368" s="188">
        <f t="shared" si="693"/>
        <v>0</v>
      </c>
      <c r="AK1368" s="189">
        <f t="shared" si="694"/>
        <v>0</v>
      </c>
      <c r="AL1368" s="189">
        <f t="shared" si="695"/>
        <v>0</v>
      </c>
      <c r="AM1368" s="190">
        <f t="shared" si="696"/>
        <v>0</v>
      </c>
      <c r="AO1368" s="188">
        <f t="shared" si="697"/>
        <v>0</v>
      </c>
      <c r="AP1368" s="189">
        <f t="shared" si="698"/>
        <v>0</v>
      </c>
      <c r="AQ1368" s="189">
        <f t="shared" si="699"/>
        <v>0</v>
      </c>
      <c r="AR1368" s="190">
        <f t="shared" si="700"/>
        <v>0</v>
      </c>
      <c r="AT1368" s="188">
        <f t="shared" si="701"/>
        <v>0</v>
      </c>
      <c r="AU1368" s="189">
        <f t="shared" si="702"/>
        <v>0</v>
      </c>
      <c r="AV1368" s="189">
        <f t="shared" si="703"/>
        <v>0</v>
      </c>
      <c r="AW1368" s="190">
        <f t="shared" si="704"/>
        <v>0</v>
      </c>
      <c r="AY1368" s="188">
        <f t="shared" si="705"/>
        <v>0</v>
      </c>
      <c r="AZ1368" s="189">
        <f t="shared" si="706"/>
        <v>0</v>
      </c>
      <c r="BA1368" s="189">
        <f t="shared" si="707"/>
        <v>0</v>
      </c>
      <c r="BB1368" s="190">
        <f t="shared" si="708"/>
        <v>0</v>
      </c>
      <c r="BC1368" s="210"/>
      <c r="BD1368" s="188">
        <f t="shared" si="709"/>
        <v>0</v>
      </c>
      <c r="BE1368" s="189">
        <f t="shared" si="710"/>
        <v>0</v>
      </c>
      <c r="BF1368" s="189">
        <f t="shared" si="711"/>
        <v>0</v>
      </c>
      <c r="BG1368" s="190">
        <f t="shared" si="712"/>
        <v>0</v>
      </c>
      <c r="BH1368" s="210"/>
      <c r="BI1368" s="188">
        <f t="shared" si="713"/>
        <v>0</v>
      </c>
      <c r="BJ1368" s="189">
        <f t="shared" si="714"/>
        <v>0</v>
      </c>
      <c r="BK1368" s="189">
        <f t="shared" si="715"/>
        <v>0</v>
      </c>
      <c r="BL1368" s="190">
        <f t="shared" si="716"/>
        <v>0</v>
      </c>
      <c r="BM1368" s="210"/>
      <c r="BN1368" s="188">
        <f t="shared" si="717"/>
        <v>0</v>
      </c>
      <c r="BO1368" s="189">
        <f t="shared" si="718"/>
        <v>0</v>
      </c>
      <c r="BP1368" s="189">
        <f t="shared" si="719"/>
        <v>0</v>
      </c>
      <c r="BQ1368" s="190">
        <f t="shared" si="720"/>
        <v>0</v>
      </c>
      <c r="BR1368" s="210"/>
      <c r="BS1368" s="188">
        <f t="shared" si="721"/>
        <v>0</v>
      </c>
      <c r="BT1368" s="189">
        <f t="shared" si="722"/>
        <v>0</v>
      </c>
      <c r="BU1368" s="189">
        <f t="shared" si="723"/>
        <v>0</v>
      </c>
      <c r="BV1368" s="190">
        <f t="shared" si="724"/>
        <v>0</v>
      </c>
      <c r="BW1368" s="210"/>
      <c r="BX1368" s="188">
        <f t="shared" si="725"/>
        <v>0</v>
      </c>
      <c r="BY1368" s="189">
        <f t="shared" si="726"/>
        <v>0</v>
      </c>
      <c r="BZ1368" s="189">
        <f t="shared" si="727"/>
        <v>0</v>
      </c>
      <c r="CA1368" s="190">
        <f t="shared" si="728"/>
        <v>0</v>
      </c>
      <c r="CB1368" s="210"/>
      <c r="CC1368" s="188">
        <f t="shared" si="729"/>
        <v>0</v>
      </c>
      <c r="CD1368" s="189">
        <f t="shared" si="730"/>
        <v>0</v>
      </c>
      <c r="CE1368" s="189">
        <f t="shared" si="731"/>
        <v>0</v>
      </c>
      <c r="CF1368" s="190">
        <f t="shared" si="732"/>
        <v>0</v>
      </c>
      <c r="CG1368" s="210"/>
      <c r="CH1368" s="192">
        <f t="shared" si="733"/>
        <v>0</v>
      </c>
      <c r="CI1368" s="215">
        <f t="shared" si="734"/>
        <v>0</v>
      </c>
      <c r="CJ1368" s="216">
        <f t="shared" si="735"/>
        <v>0</v>
      </c>
      <c r="CK1368" s="217">
        <f t="shared" si="736"/>
        <v>0</v>
      </c>
      <c r="CM1368" s="192">
        <f t="shared" si="737"/>
        <v>0</v>
      </c>
      <c r="CN1368" s="215">
        <f t="shared" si="738"/>
        <v>0</v>
      </c>
      <c r="CO1368" s="216">
        <f t="shared" si="739"/>
        <v>0</v>
      </c>
      <c r="CP1368" s="217">
        <f t="shared" si="740"/>
        <v>0</v>
      </c>
      <c r="CR1368" s="192">
        <f t="shared" si="741"/>
        <v>0</v>
      </c>
      <c r="CS1368" s="215">
        <f t="shared" si="742"/>
        <v>0</v>
      </c>
      <c r="CT1368" s="216">
        <f t="shared" si="743"/>
        <v>0</v>
      </c>
      <c r="CU1368" s="217">
        <f t="shared" si="744"/>
        <v>0</v>
      </c>
      <c r="CW1368" s="197">
        <f t="shared" si="745"/>
        <v>0</v>
      </c>
      <c r="CX1368" s="19" t="str">
        <f t="shared" si="746"/>
        <v/>
      </c>
      <c r="CY1368" s="197">
        <f t="shared" si="747"/>
        <v>0</v>
      </c>
      <c r="CZ1368"/>
      <c r="DA1368" s="197">
        <f t="shared" si="748"/>
        <v>0</v>
      </c>
      <c r="DB1368" s="19" t="str">
        <f t="shared" si="749"/>
        <v/>
      </c>
      <c r="DC1368" s="197">
        <f t="shared" si="750"/>
        <v>0</v>
      </c>
      <c r="DE1368" s="197">
        <f t="shared" si="751"/>
        <v>0</v>
      </c>
      <c r="DF1368" s="19" t="str">
        <f t="shared" si="752"/>
        <v/>
      </c>
      <c r="DG1368" s="197">
        <f t="shared" si="753"/>
        <v>0</v>
      </c>
    </row>
    <row r="1369" spans="1:111" ht="15" customHeight="1" thickBot="1">
      <c r="A1369" s="41"/>
      <c r="B1369" s="30"/>
      <c r="C1369" s="63" t="s">
        <v>146</v>
      </c>
      <c r="D1369" s="354" t="str">
        <f t="shared" si="687"/>
        <v/>
      </c>
      <c r="E1369" s="355"/>
      <c r="F1369" s="355"/>
      <c r="G1369" s="355"/>
      <c r="H1369" s="355"/>
      <c r="I1369" s="355"/>
      <c r="J1369" s="355"/>
      <c r="K1369" s="355"/>
      <c r="L1369" s="355"/>
      <c r="M1369" s="355"/>
      <c r="N1369" s="355"/>
      <c r="O1369" s="356"/>
      <c r="P1369" s="261" t="str">
        <f t="shared" si="688"/>
        <v/>
      </c>
      <c r="Q1369" s="261" t="str">
        <f t="shared" si="689"/>
        <v/>
      </c>
      <c r="R1369" s="261" t="str">
        <f t="shared" si="690"/>
        <v/>
      </c>
      <c r="S1369" s="2"/>
      <c r="T1369" s="2"/>
      <c r="U1369" s="2"/>
      <c r="V1369" s="2"/>
      <c r="W1369" s="2"/>
      <c r="X1369" s="2"/>
      <c r="Y1369" s="2"/>
      <c r="Z1369" s="2"/>
      <c r="AA1369" s="2"/>
      <c r="AB1369" s="2"/>
      <c r="AC1369" s="2"/>
      <c r="AD1369" s="2"/>
      <c r="AG1369" s="197">
        <f t="shared" si="691"/>
        <v>30</v>
      </c>
      <c r="AH1369" s="210">
        <f t="shared" si="692"/>
        <v>0</v>
      </c>
      <c r="AJ1369" s="188">
        <f t="shared" si="693"/>
        <v>0</v>
      </c>
      <c r="AK1369" s="189">
        <f t="shared" si="694"/>
        <v>0</v>
      </c>
      <c r="AL1369" s="189">
        <f t="shared" si="695"/>
        <v>0</v>
      </c>
      <c r="AM1369" s="190">
        <f t="shared" si="696"/>
        <v>0</v>
      </c>
      <c r="AO1369" s="188">
        <f t="shared" si="697"/>
        <v>0</v>
      </c>
      <c r="AP1369" s="189">
        <f t="shared" si="698"/>
        <v>0</v>
      </c>
      <c r="AQ1369" s="189">
        <f t="shared" si="699"/>
        <v>0</v>
      </c>
      <c r="AR1369" s="190">
        <f t="shared" si="700"/>
        <v>0</v>
      </c>
      <c r="AT1369" s="188">
        <f t="shared" si="701"/>
        <v>0</v>
      </c>
      <c r="AU1369" s="189">
        <f t="shared" si="702"/>
        <v>0</v>
      </c>
      <c r="AV1369" s="189">
        <f t="shared" si="703"/>
        <v>0</v>
      </c>
      <c r="AW1369" s="190">
        <f t="shared" si="704"/>
        <v>0</v>
      </c>
      <c r="AY1369" s="188">
        <f t="shared" si="705"/>
        <v>0</v>
      </c>
      <c r="AZ1369" s="189">
        <f t="shared" si="706"/>
        <v>0</v>
      </c>
      <c r="BA1369" s="189">
        <f t="shared" si="707"/>
        <v>0</v>
      </c>
      <c r="BB1369" s="190">
        <f t="shared" si="708"/>
        <v>0</v>
      </c>
      <c r="BC1369" s="210"/>
      <c r="BD1369" s="188">
        <f t="shared" si="709"/>
        <v>0</v>
      </c>
      <c r="BE1369" s="189">
        <f t="shared" si="710"/>
        <v>0</v>
      </c>
      <c r="BF1369" s="189">
        <f t="shared" si="711"/>
        <v>0</v>
      </c>
      <c r="BG1369" s="190">
        <f t="shared" si="712"/>
        <v>0</v>
      </c>
      <c r="BH1369" s="210"/>
      <c r="BI1369" s="188">
        <f t="shared" si="713"/>
        <v>0</v>
      </c>
      <c r="BJ1369" s="189">
        <f t="shared" si="714"/>
        <v>0</v>
      </c>
      <c r="BK1369" s="189">
        <f t="shared" si="715"/>
        <v>0</v>
      </c>
      <c r="BL1369" s="190">
        <f t="shared" si="716"/>
        <v>0</v>
      </c>
      <c r="BM1369" s="210"/>
      <c r="BN1369" s="188">
        <f t="shared" si="717"/>
        <v>0</v>
      </c>
      <c r="BO1369" s="189">
        <f t="shared" si="718"/>
        <v>0</v>
      </c>
      <c r="BP1369" s="189">
        <f t="shared" si="719"/>
        <v>0</v>
      </c>
      <c r="BQ1369" s="190">
        <f t="shared" si="720"/>
        <v>0</v>
      </c>
      <c r="BR1369" s="210"/>
      <c r="BS1369" s="188">
        <f t="shared" si="721"/>
        <v>0</v>
      </c>
      <c r="BT1369" s="189">
        <f t="shared" si="722"/>
        <v>0</v>
      </c>
      <c r="BU1369" s="189">
        <f t="shared" si="723"/>
        <v>0</v>
      </c>
      <c r="BV1369" s="190">
        <f t="shared" si="724"/>
        <v>0</v>
      </c>
      <c r="BW1369" s="210"/>
      <c r="BX1369" s="188">
        <f t="shared" si="725"/>
        <v>0</v>
      </c>
      <c r="BY1369" s="189">
        <f t="shared" si="726"/>
        <v>0</v>
      </c>
      <c r="BZ1369" s="189">
        <f t="shared" si="727"/>
        <v>0</v>
      </c>
      <c r="CA1369" s="190">
        <f t="shared" si="728"/>
        <v>0</v>
      </c>
      <c r="CB1369" s="210"/>
      <c r="CC1369" s="188">
        <f t="shared" si="729"/>
        <v>0</v>
      </c>
      <c r="CD1369" s="189">
        <f t="shared" si="730"/>
        <v>0</v>
      </c>
      <c r="CE1369" s="189">
        <f t="shared" si="731"/>
        <v>0</v>
      </c>
      <c r="CF1369" s="190">
        <f t="shared" si="732"/>
        <v>0</v>
      </c>
      <c r="CG1369" s="210"/>
      <c r="CH1369" s="192">
        <f t="shared" si="733"/>
        <v>0</v>
      </c>
      <c r="CI1369" s="215">
        <f t="shared" si="734"/>
        <v>0</v>
      </c>
      <c r="CJ1369" s="216">
        <f t="shared" si="735"/>
        <v>0</v>
      </c>
      <c r="CK1369" s="217">
        <f t="shared" si="736"/>
        <v>0</v>
      </c>
      <c r="CM1369" s="192">
        <f t="shared" si="737"/>
        <v>0</v>
      </c>
      <c r="CN1369" s="215">
        <f t="shared" si="738"/>
        <v>0</v>
      </c>
      <c r="CO1369" s="216">
        <f t="shared" si="739"/>
        <v>0</v>
      </c>
      <c r="CP1369" s="217">
        <f t="shared" si="740"/>
        <v>0</v>
      </c>
      <c r="CR1369" s="192">
        <f t="shared" si="741"/>
        <v>0</v>
      </c>
      <c r="CS1369" s="215">
        <f t="shared" si="742"/>
        <v>0</v>
      </c>
      <c r="CT1369" s="216">
        <f t="shared" si="743"/>
        <v>0</v>
      </c>
      <c r="CU1369" s="217">
        <f t="shared" si="744"/>
        <v>0</v>
      </c>
      <c r="CW1369" s="197">
        <f t="shared" si="745"/>
        <v>0</v>
      </c>
      <c r="CX1369" s="19" t="str">
        <f t="shared" si="746"/>
        <v/>
      </c>
      <c r="CY1369" s="197">
        <f t="shared" si="747"/>
        <v>0</v>
      </c>
      <c r="CZ1369"/>
      <c r="DA1369" s="197">
        <f t="shared" si="748"/>
        <v>0</v>
      </c>
      <c r="DB1369" s="19" t="str">
        <f t="shared" si="749"/>
        <v/>
      </c>
      <c r="DC1369" s="197">
        <f t="shared" si="750"/>
        <v>0</v>
      </c>
      <c r="DE1369" s="197">
        <f t="shared" si="751"/>
        <v>0</v>
      </c>
      <c r="DF1369" s="19" t="str">
        <f t="shared" si="752"/>
        <v/>
      </c>
      <c r="DG1369" s="197">
        <f t="shared" si="753"/>
        <v>0</v>
      </c>
    </row>
    <row r="1370" spans="1:111" ht="15" customHeight="1" thickBot="1">
      <c r="A1370" s="41"/>
      <c r="B1370" s="30"/>
      <c r="C1370" s="63" t="s">
        <v>147</v>
      </c>
      <c r="D1370" s="354" t="str">
        <f t="shared" si="687"/>
        <v/>
      </c>
      <c r="E1370" s="355"/>
      <c r="F1370" s="355"/>
      <c r="G1370" s="355"/>
      <c r="H1370" s="355"/>
      <c r="I1370" s="355"/>
      <c r="J1370" s="355"/>
      <c r="K1370" s="355"/>
      <c r="L1370" s="355"/>
      <c r="M1370" s="355"/>
      <c r="N1370" s="355"/>
      <c r="O1370" s="356"/>
      <c r="P1370" s="261" t="str">
        <f t="shared" si="688"/>
        <v/>
      </c>
      <c r="Q1370" s="261" t="str">
        <f t="shared" si="689"/>
        <v/>
      </c>
      <c r="R1370" s="261" t="str">
        <f t="shared" si="690"/>
        <v/>
      </c>
      <c r="S1370" s="2"/>
      <c r="T1370" s="2"/>
      <c r="U1370" s="2"/>
      <c r="V1370" s="2"/>
      <c r="W1370" s="2"/>
      <c r="X1370" s="2"/>
      <c r="Y1370" s="2"/>
      <c r="Z1370" s="2"/>
      <c r="AA1370" s="2"/>
      <c r="AB1370" s="2"/>
      <c r="AC1370" s="2"/>
      <c r="AD1370" s="2"/>
      <c r="AG1370" s="197">
        <f t="shared" si="691"/>
        <v>30</v>
      </c>
      <c r="AH1370" s="210">
        <f t="shared" si="692"/>
        <v>0</v>
      </c>
      <c r="AJ1370" s="188">
        <f t="shared" si="693"/>
        <v>0</v>
      </c>
      <c r="AK1370" s="189">
        <f t="shared" si="694"/>
        <v>0</v>
      </c>
      <c r="AL1370" s="189">
        <f t="shared" si="695"/>
        <v>0</v>
      </c>
      <c r="AM1370" s="190">
        <f t="shared" si="696"/>
        <v>0</v>
      </c>
      <c r="AO1370" s="188">
        <f t="shared" si="697"/>
        <v>0</v>
      </c>
      <c r="AP1370" s="189">
        <f t="shared" si="698"/>
        <v>0</v>
      </c>
      <c r="AQ1370" s="189">
        <f t="shared" si="699"/>
        <v>0</v>
      </c>
      <c r="AR1370" s="190">
        <f t="shared" si="700"/>
        <v>0</v>
      </c>
      <c r="AT1370" s="188">
        <f t="shared" si="701"/>
        <v>0</v>
      </c>
      <c r="AU1370" s="189">
        <f t="shared" si="702"/>
        <v>0</v>
      </c>
      <c r="AV1370" s="189">
        <f t="shared" si="703"/>
        <v>0</v>
      </c>
      <c r="AW1370" s="190">
        <f t="shared" si="704"/>
        <v>0</v>
      </c>
      <c r="AY1370" s="188">
        <f t="shared" si="705"/>
        <v>0</v>
      </c>
      <c r="AZ1370" s="189">
        <f t="shared" si="706"/>
        <v>0</v>
      </c>
      <c r="BA1370" s="189">
        <f t="shared" si="707"/>
        <v>0</v>
      </c>
      <c r="BB1370" s="190">
        <f t="shared" si="708"/>
        <v>0</v>
      </c>
      <c r="BC1370" s="210"/>
      <c r="BD1370" s="188">
        <f t="shared" si="709"/>
        <v>0</v>
      </c>
      <c r="BE1370" s="189">
        <f t="shared" si="710"/>
        <v>0</v>
      </c>
      <c r="BF1370" s="189">
        <f t="shared" si="711"/>
        <v>0</v>
      </c>
      <c r="BG1370" s="190">
        <f t="shared" si="712"/>
        <v>0</v>
      </c>
      <c r="BH1370" s="210"/>
      <c r="BI1370" s="188">
        <f t="shared" si="713"/>
        <v>0</v>
      </c>
      <c r="BJ1370" s="189">
        <f t="shared" si="714"/>
        <v>0</v>
      </c>
      <c r="BK1370" s="189">
        <f t="shared" si="715"/>
        <v>0</v>
      </c>
      <c r="BL1370" s="190">
        <f t="shared" si="716"/>
        <v>0</v>
      </c>
      <c r="BM1370" s="210"/>
      <c r="BN1370" s="188">
        <f t="shared" si="717"/>
        <v>0</v>
      </c>
      <c r="BO1370" s="189">
        <f t="shared" si="718"/>
        <v>0</v>
      </c>
      <c r="BP1370" s="189">
        <f t="shared" si="719"/>
        <v>0</v>
      </c>
      <c r="BQ1370" s="190">
        <f t="shared" si="720"/>
        <v>0</v>
      </c>
      <c r="BR1370" s="210"/>
      <c r="BS1370" s="188">
        <f t="shared" si="721"/>
        <v>0</v>
      </c>
      <c r="BT1370" s="189">
        <f t="shared" si="722"/>
        <v>0</v>
      </c>
      <c r="BU1370" s="189">
        <f t="shared" si="723"/>
        <v>0</v>
      </c>
      <c r="BV1370" s="190">
        <f t="shared" si="724"/>
        <v>0</v>
      </c>
      <c r="BW1370" s="210"/>
      <c r="BX1370" s="188">
        <f t="shared" si="725"/>
        <v>0</v>
      </c>
      <c r="BY1370" s="189">
        <f t="shared" si="726"/>
        <v>0</v>
      </c>
      <c r="BZ1370" s="189">
        <f t="shared" si="727"/>
        <v>0</v>
      </c>
      <c r="CA1370" s="190">
        <f t="shared" si="728"/>
        <v>0</v>
      </c>
      <c r="CB1370" s="210"/>
      <c r="CC1370" s="188">
        <f t="shared" si="729"/>
        <v>0</v>
      </c>
      <c r="CD1370" s="189">
        <f t="shared" si="730"/>
        <v>0</v>
      </c>
      <c r="CE1370" s="189">
        <f t="shared" si="731"/>
        <v>0</v>
      </c>
      <c r="CF1370" s="190">
        <f t="shared" si="732"/>
        <v>0</v>
      </c>
      <c r="CG1370" s="210"/>
      <c r="CH1370" s="192">
        <f t="shared" si="733"/>
        <v>0</v>
      </c>
      <c r="CI1370" s="215">
        <f t="shared" si="734"/>
        <v>0</v>
      </c>
      <c r="CJ1370" s="216">
        <f t="shared" si="735"/>
        <v>0</v>
      </c>
      <c r="CK1370" s="217">
        <f t="shared" si="736"/>
        <v>0</v>
      </c>
      <c r="CM1370" s="192">
        <f t="shared" si="737"/>
        <v>0</v>
      </c>
      <c r="CN1370" s="215">
        <f t="shared" si="738"/>
        <v>0</v>
      </c>
      <c r="CO1370" s="216">
        <f t="shared" si="739"/>
        <v>0</v>
      </c>
      <c r="CP1370" s="217">
        <f t="shared" si="740"/>
        <v>0</v>
      </c>
      <c r="CR1370" s="192">
        <f t="shared" si="741"/>
        <v>0</v>
      </c>
      <c r="CS1370" s="215">
        <f t="shared" si="742"/>
        <v>0</v>
      </c>
      <c r="CT1370" s="216">
        <f t="shared" si="743"/>
        <v>0</v>
      </c>
      <c r="CU1370" s="217">
        <f t="shared" si="744"/>
        <v>0</v>
      </c>
      <c r="CW1370" s="197">
        <f t="shared" si="745"/>
        <v>0</v>
      </c>
      <c r="CX1370" s="19" t="str">
        <f t="shared" si="746"/>
        <v/>
      </c>
      <c r="CY1370" s="197">
        <f t="shared" si="747"/>
        <v>0</v>
      </c>
      <c r="CZ1370"/>
      <c r="DA1370" s="197">
        <f t="shared" si="748"/>
        <v>0</v>
      </c>
      <c r="DB1370" s="19" t="str">
        <f t="shared" si="749"/>
        <v/>
      </c>
      <c r="DC1370" s="197">
        <f t="shared" si="750"/>
        <v>0</v>
      </c>
      <c r="DE1370" s="197">
        <f t="shared" si="751"/>
        <v>0</v>
      </c>
      <c r="DF1370" s="19" t="str">
        <f t="shared" si="752"/>
        <v/>
      </c>
      <c r="DG1370" s="197">
        <f t="shared" si="753"/>
        <v>0</v>
      </c>
    </row>
    <row r="1371" spans="1:111" ht="15" customHeight="1" thickBot="1">
      <c r="A1371" s="41"/>
      <c r="B1371" s="30"/>
      <c r="C1371" s="63" t="s">
        <v>148</v>
      </c>
      <c r="D1371" s="354" t="str">
        <f t="shared" si="687"/>
        <v/>
      </c>
      <c r="E1371" s="355"/>
      <c r="F1371" s="355"/>
      <c r="G1371" s="355"/>
      <c r="H1371" s="355"/>
      <c r="I1371" s="355"/>
      <c r="J1371" s="355"/>
      <c r="K1371" s="355"/>
      <c r="L1371" s="355"/>
      <c r="M1371" s="355"/>
      <c r="N1371" s="355"/>
      <c r="O1371" s="356"/>
      <c r="P1371" s="261" t="str">
        <f t="shared" si="688"/>
        <v/>
      </c>
      <c r="Q1371" s="261" t="str">
        <f t="shared" si="689"/>
        <v/>
      </c>
      <c r="R1371" s="261" t="str">
        <f t="shared" si="690"/>
        <v/>
      </c>
      <c r="S1371" s="2"/>
      <c r="T1371" s="2"/>
      <c r="U1371" s="2"/>
      <c r="V1371" s="2"/>
      <c r="W1371" s="2"/>
      <c r="X1371" s="2"/>
      <c r="Y1371" s="2"/>
      <c r="Z1371" s="2"/>
      <c r="AA1371" s="2"/>
      <c r="AB1371" s="2"/>
      <c r="AC1371" s="2"/>
      <c r="AD1371" s="2"/>
      <c r="AG1371" s="197">
        <f t="shared" si="691"/>
        <v>30</v>
      </c>
      <c r="AH1371" s="210">
        <f t="shared" si="692"/>
        <v>0</v>
      </c>
      <c r="AJ1371" s="188">
        <f t="shared" si="693"/>
        <v>0</v>
      </c>
      <c r="AK1371" s="189">
        <f t="shared" si="694"/>
        <v>0</v>
      </c>
      <c r="AL1371" s="189">
        <f t="shared" si="695"/>
        <v>0</v>
      </c>
      <c r="AM1371" s="190">
        <f t="shared" si="696"/>
        <v>0</v>
      </c>
      <c r="AO1371" s="188">
        <f t="shared" si="697"/>
        <v>0</v>
      </c>
      <c r="AP1371" s="189">
        <f t="shared" si="698"/>
        <v>0</v>
      </c>
      <c r="AQ1371" s="189">
        <f t="shared" si="699"/>
        <v>0</v>
      </c>
      <c r="AR1371" s="190">
        <f t="shared" si="700"/>
        <v>0</v>
      </c>
      <c r="AT1371" s="188">
        <f t="shared" si="701"/>
        <v>0</v>
      </c>
      <c r="AU1371" s="189">
        <f t="shared" si="702"/>
        <v>0</v>
      </c>
      <c r="AV1371" s="189">
        <f t="shared" si="703"/>
        <v>0</v>
      </c>
      <c r="AW1371" s="190">
        <f t="shared" si="704"/>
        <v>0</v>
      </c>
      <c r="AY1371" s="188">
        <f t="shared" si="705"/>
        <v>0</v>
      </c>
      <c r="AZ1371" s="189">
        <f t="shared" si="706"/>
        <v>0</v>
      </c>
      <c r="BA1371" s="189">
        <f t="shared" si="707"/>
        <v>0</v>
      </c>
      <c r="BB1371" s="190">
        <f t="shared" si="708"/>
        <v>0</v>
      </c>
      <c r="BC1371" s="210"/>
      <c r="BD1371" s="188">
        <f t="shared" si="709"/>
        <v>0</v>
      </c>
      <c r="BE1371" s="189">
        <f t="shared" si="710"/>
        <v>0</v>
      </c>
      <c r="BF1371" s="189">
        <f t="shared" si="711"/>
        <v>0</v>
      </c>
      <c r="BG1371" s="190">
        <f t="shared" si="712"/>
        <v>0</v>
      </c>
      <c r="BH1371" s="210"/>
      <c r="BI1371" s="188">
        <f t="shared" si="713"/>
        <v>0</v>
      </c>
      <c r="BJ1371" s="189">
        <f t="shared" si="714"/>
        <v>0</v>
      </c>
      <c r="BK1371" s="189">
        <f t="shared" si="715"/>
        <v>0</v>
      </c>
      <c r="BL1371" s="190">
        <f t="shared" si="716"/>
        <v>0</v>
      </c>
      <c r="BM1371" s="210"/>
      <c r="BN1371" s="188">
        <f t="shared" si="717"/>
        <v>0</v>
      </c>
      <c r="BO1371" s="189">
        <f t="shared" si="718"/>
        <v>0</v>
      </c>
      <c r="BP1371" s="189">
        <f t="shared" si="719"/>
        <v>0</v>
      </c>
      <c r="BQ1371" s="190">
        <f t="shared" si="720"/>
        <v>0</v>
      </c>
      <c r="BR1371" s="210"/>
      <c r="BS1371" s="188">
        <f t="shared" si="721"/>
        <v>0</v>
      </c>
      <c r="BT1371" s="189">
        <f t="shared" si="722"/>
        <v>0</v>
      </c>
      <c r="BU1371" s="189">
        <f t="shared" si="723"/>
        <v>0</v>
      </c>
      <c r="BV1371" s="190">
        <f t="shared" si="724"/>
        <v>0</v>
      </c>
      <c r="BW1371" s="210"/>
      <c r="BX1371" s="188">
        <f t="shared" si="725"/>
        <v>0</v>
      </c>
      <c r="BY1371" s="189">
        <f t="shared" si="726"/>
        <v>0</v>
      </c>
      <c r="BZ1371" s="189">
        <f t="shared" si="727"/>
        <v>0</v>
      </c>
      <c r="CA1371" s="190">
        <f t="shared" si="728"/>
        <v>0</v>
      </c>
      <c r="CB1371" s="210"/>
      <c r="CC1371" s="188">
        <f t="shared" si="729"/>
        <v>0</v>
      </c>
      <c r="CD1371" s="189">
        <f t="shared" si="730"/>
        <v>0</v>
      </c>
      <c r="CE1371" s="189">
        <f t="shared" si="731"/>
        <v>0</v>
      </c>
      <c r="CF1371" s="190">
        <f t="shared" si="732"/>
        <v>0</v>
      </c>
      <c r="CG1371" s="210"/>
      <c r="CH1371" s="192">
        <f t="shared" si="733"/>
        <v>0</v>
      </c>
      <c r="CI1371" s="215">
        <f t="shared" si="734"/>
        <v>0</v>
      </c>
      <c r="CJ1371" s="216">
        <f t="shared" si="735"/>
        <v>0</v>
      </c>
      <c r="CK1371" s="217">
        <f t="shared" si="736"/>
        <v>0</v>
      </c>
      <c r="CM1371" s="192">
        <f t="shared" si="737"/>
        <v>0</v>
      </c>
      <c r="CN1371" s="215">
        <f t="shared" si="738"/>
        <v>0</v>
      </c>
      <c r="CO1371" s="216">
        <f t="shared" si="739"/>
        <v>0</v>
      </c>
      <c r="CP1371" s="217">
        <f t="shared" si="740"/>
        <v>0</v>
      </c>
      <c r="CR1371" s="192">
        <f t="shared" si="741"/>
        <v>0</v>
      </c>
      <c r="CS1371" s="215">
        <f t="shared" si="742"/>
        <v>0</v>
      </c>
      <c r="CT1371" s="216">
        <f t="shared" si="743"/>
        <v>0</v>
      </c>
      <c r="CU1371" s="217">
        <f t="shared" si="744"/>
        <v>0</v>
      </c>
      <c r="CW1371" s="197">
        <f t="shared" si="745"/>
        <v>0</v>
      </c>
      <c r="CX1371" s="19" t="str">
        <f t="shared" si="746"/>
        <v/>
      </c>
      <c r="CY1371" s="197">
        <f t="shared" si="747"/>
        <v>0</v>
      </c>
      <c r="CZ1371"/>
      <c r="DA1371" s="197">
        <f t="shared" si="748"/>
        <v>0</v>
      </c>
      <c r="DB1371" s="19" t="str">
        <f t="shared" si="749"/>
        <v/>
      </c>
      <c r="DC1371" s="197">
        <f t="shared" si="750"/>
        <v>0</v>
      </c>
      <c r="DE1371" s="197">
        <f t="shared" si="751"/>
        <v>0</v>
      </c>
      <c r="DF1371" s="19" t="str">
        <f t="shared" si="752"/>
        <v/>
      </c>
      <c r="DG1371" s="197">
        <f t="shared" si="753"/>
        <v>0</v>
      </c>
    </row>
    <row r="1372" spans="1:111" ht="15" customHeight="1" thickBot="1">
      <c r="A1372" s="41"/>
      <c r="B1372" s="30"/>
      <c r="C1372" s="63" t="s">
        <v>149</v>
      </c>
      <c r="D1372" s="354" t="str">
        <f t="shared" si="687"/>
        <v/>
      </c>
      <c r="E1372" s="355"/>
      <c r="F1372" s="355"/>
      <c r="G1372" s="355"/>
      <c r="H1372" s="355"/>
      <c r="I1372" s="355"/>
      <c r="J1372" s="355"/>
      <c r="K1372" s="355"/>
      <c r="L1372" s="355"/>
      <c r="M1372" s="355"/>
      <c r="N1372" s="355"/>
      <c r="O1372" s="356"/>
      <c r="P1372" s="261" t="str">
        <f t="shared" si="688"/>
        <v/>
      </c>
      <c r="Q1372" s="261" t="str">
        <f t="shared" si="689"/>
        <v/>
      </c>
      <c r="R1372" s="261" t="str">
        <f t="shared" si="690"/>
        <v/>
      </c>
      <c r="S1372" s="2"/>
      <c r="T1372" s="2"/>
      <c r="U1372" s="2"/>
      <c r="V1372" s="2"/>
      <c r="W1372" s="2"/>
      <c r="X1372" s="2"/>
      <c r="Y1372" s="2"/>
      <c r="Z1372" s="2"/>
      <c r="AA1372" s="2"/>
      <c r="AB1372" s="2"/>
      <c r="AC1372" s="2"/>
      <c r="AD1372" s="2"/>
      <c r="AG1372" s="197">
        <f t="shared" si="691"/>
        <v>30</v>
      </c>
      <c r="AH1372" s="210">
        <f t="shared" si="692"/>
        <v>0</v>
      </c>
      <c r="AJ1372" s="188">
        <f t="shared" si="693"/>
        <v>0</v>
      </c>
      <c r="AK1372" s="189">
        <f t="shared" si="694"/>
        <v>0</v>
      </c>
      <c r="AL1372" s="189">
        <f t="shared" si="695"/>
        <v>0</v>
      </c>
      <c r="AM1372" s="190">
        <f t="shared" si="696"/>
        <v>0</v>
      </c>
      <c r="AO1372" s="188">
        <f t="shared" si="697"/>
        <v>0</v>
      </c>
      <c r="AP1372" s="189">
        <f t="shared" si="698"/>
        <v>0</v>
      </c>
      <c r="AQ1372" s="189">
        <f t="shared" si="699"/>
        <v>0</v>
      </c>
      <c r="AR1372" s="190">
        <f t="shared" si="700"/>
        <v>0</v>
      </c>
      <c r="AT1372" s="188">
        <f t="shared" si="701"/>
        <v>0</v>
      </c>
      <c r="AU1372" s="189">
        <f t="shared" si="702"/>
        <v>0</v>
      </c>
      <c r="AV1372" s="189">
        <f t="shared" si="703"/>
        <v>0</v>
      </c>
      <c r="AW1372" s="190">
        <f t="shared" si="704"/>
        <v>0</v>
      </c>
      <c r="AY1372" s="188">
        <f t="shared" si="705"/>
        <v>0</v>
      </c>
      <c r="AZ1372" s="189">
        <f t="shared" si="706"/>
        <v>0</v>
      </c>
      <c r="BA1372" s="189">
        <f t="shared" si="707"/>
        <v>0</v>
      </c>
      <c r="BB1372" s="190">
        <f t="shared" si="708"/>
        <v>0</v>
      </c>
      <c r="BC1372" s="210"/>
      <c r="BD1372" s="188">
        <f t="shared" si="709"/>
        <v>0</v>
      </c>
      <c r="BE1372" s="189">
        <f t="shared" si="710"/>
        <v>0</v>
      </c>
      <c r="BF1372" s="189">
        <f t="shared" si="711"/>
        <v>0</v>
      </c>
      <c r="BG1372" s="190">
        <f t="shared" si="712"/>
        <v>0</v>
      </c>
      <c r="BH1372" s="210"/>
      <c r="BI1372" s="188">
        <f t="shared" si="713"/>
        <v>0</v>
      </c>
      <c r="BJ1372" s="189">
        <f t="shared" si="714"/>
        <v>0</v>
      </c>
      <c r="BK1372" s="189">
        <f t="shared" si="715"/>
        <v>0</v>
      </c>
      <c r="BL1372" s="190">
        <f t="shared" si="716"/>
        <v>0</v>
      </c>
      <c r="BM1372" s="210"/>
      <c r="BN1372" s="188">
        <f t="shared" si="717"/>
        <v>0</v>
      </c>
      <c r="BO1372" s="189">
        <f t="shared" si="718"/>
        <v>0</v>
      </c>
      <c r="BP1372" s="189">
        <f t="shared" si="719"/>
        <v>0</v>
      </c>
      <c r="BQ1372" s="190">
        <f t="shared" si="720"/>
        <v>0</v>
      </c>
      <c r="BR1372" s="210"/>
      <c r="BS1372" s="188">
        <f t="shared" si="721"/>
        <v>0</v>
      </c>
      <c r="BT1372" s="189">
        <f t="shared" si="722"/>
        <v>0</v>
      </c>
      <c r="BU1372" s="189">
        <f t="shared" si="723"/>
        <v>0</v>
      </c>
      <c r="BV1372" s="190">
        <f t="shared" si="724"/>
        <v>0</v>
      </c>
      <c r="BW1372" s="210"/>
      <c r="BX1372" s="188">
        <f t="shared" si="725"/>
        <v>0</v>
      </c>
      <c r="BY1372" s="189">
        <f t="shared" si="726"/>
        <v>0</v>
      </c>
      <c r="BZ1372" s="189">
        <f t="shared" si="727"/>
        <v>0</v>
      </c>
      <c r="CA1372" s="190">
        <f t="shared" si="728"/>
        <v>0</v>
      </c>
      <c r="CB1372" s="210"/>
      <c r="CC1372" s="188">
        <f t="shared" si="729"/>
        <v>0</v>
      </c>
      <c r="CD1372" s="189">
        <f t="shared" si="730"/>
        <v>0</v>
      </c>
      <c r="CE1372" s="189">
        <f t="shared" si="731"/>
        <v>0</v>
      </c>
      <c r="CF1372" s="190">
        <f t="shared" si="732"/>
        <v>0</v>
      </c>
      <c r="CG1372" s="210"/>
      <c r="CH1372" s="192">
        <f t="shared" si="733"/>
        <v>0</v>
      </c>
      <c r="CI1372" s="215">
        <f t="shared" si="734"/>
        <v>0</v>
      </c>
      <c r="CJ1372" s="216">
        <f t="shared" si="735"/>
        <v>0</v>
      </c>
      <c r="CK1372" s="217">
        <f t="shared" si="736"/>
        <v>0</v>
      </c>
      <c r="CM1372" s="192">
        <f t="shared" si="737"/>
        <v>0</v>
      </c>
      <c r="CN1372" s="215">
        <f t="shared" si="738"/>
        <v>0</v>
      </c>
      <c r="CO1372" s="216">
        <f t="shared" si="739"/>
        <v>0</v>
      </c>
      <c r="CP1372" s="217">
        <f t="shared" si="740"/>
        <v>0</v>
      </c>
      <c r="CR1372" s="192">
        <f t="shared" si="741"/>
        <v>0</v>
      </c>
      <c r="CS1372" s="215">
        <f t="shared" si="742"/>
        <v>0</v>
      </c>
      <c r="CT1372" s="216">
        <f t="shared" si="743"/>
        <v>0</v>
      </c>
      <c r="CU1372" s="217">
        <f t="shared" si="744"/>
        <v>0</v>
      </c>
      <c r="CW1372" s="197">
        <f t="shared" si="745"/>
        <v>0</v>
      </c>
      <c r="CX1372" s="19" t="str">
        <f t="shared" si="746"/>
        <v/>
      </c>
      <c r="CY1372" s="197">
        <f t="shared" si="747"/>
        <v>0</v>
      </c>
      <c r="CZ1372"/>
      <c r="DA1372" s="197">
        <f t="shared" si="748"/>
        <v>0</v>
      </c>
      <c r="DB1372" s="19" t="str">
        <f t="shared" si="749"/>
        <v/>
      </c>
      <c r="DC1372" s="197">
        <f t="shared" si="750"/>
        <v>0</v>
      </c>
      <c r="DE1372" s="197">
        <f t="shared" si="751"/>
        <v>0</v>
      </c>
      <c r="DF1372" s="19" t="str">
        <f t="shared" si="752"/>
        <v/>
      </c>
      <c r="DG1372" s="197">
        <f t="shared" si="753"/>
        <v>0</v>
      </c>
    </row>
    <row r="1373" spans="1:111" ht="15" customHeight="1" thickBot="1">
      <c r="A1373" s="41"/>
      <c r="B1373" s="30"/>
      <c r="C1373" s="63" t="s">
        <v>150</v>
      </c>
      <c r="D1373" s="354" t="str">
        <f t="shared" si="687"/>
        <v/>
      </c>
      <c r="E1373" s="355"/>
      <c r="F1373" s="355"/>
      <c r="G1373" s="355"/>
      <c r="H1373" s="355"/>
      <c r="I1373" s="355"/>
      <c r="J1373" s="355"/>
      <c r="K1373" s="355"/>
      <c r="L1373" s="355"/>
      <c r="M1373" s="355"/>
      <c r="N1373" s="355"/>
      <c r="O1373" s="356"/>
      <c r="P1373" s="261" t="str">
        <f t="shared" si="688"/>
        <v/>
      </c>
      <c r="Q1373" s="261" t="str">
        <f t="shared" si="689"/>
        <v/>
      </c>
      <c r="R1373" s="261" t="str">
        <f t="shared" si="690"/>
        <v/>
      </c>
      <c r="S1373" s="2"/>
      <c r="T1373" s="2"/>
      <c r="U1373" s="2"/>
      <c r="V1373" s="2"/>
      <c r="W1373" s="2"/>
      <c r="X1373" s="2"/>
      <c r="Y1373" s="2"/>
      <c r="Z1373" s="2"/>
      <c r="AA1373" s="2"/>
      <c r="AB1373" s="2"/>
      <c r="AC1373" s="2"/>
      <c r="AD1373" s="2"/>
      <c r="AG1373" s="197">
        <f t="shared" si="691"/>
        <v>30</v>
      </c>
      <c r="AH1373" s="210">
        <f t="shared" si="692"/>
        <v>0</v>
      </c>
      <c r="AJ1373" s="188">
        <f t="shared" si="693"/>
        <v>0</v>
      </c>
      <c r="AK1373" s="189">
        <f t="shared" si="694"/>
        <v>0</v>
      </c>
      <c r="AL1373" s="189">
        <f t="shared" si="695"/>
        <v>0</v>
      </c>
      <c r="AM1373" s="190">
        <f t="shared" si="696"/>
        <v>0</v>
      </c>
      <c r="AO1373" s="188">
        <f t="shared" si="697"/>
        <v>0</v>
      </c>
      <c r="AP1373" s="189">
        <f t="shared" si="698"/>
        <v>0</v>
      </c>
      <c r="AQ1373" s="189">
        <f t="shared" si="699"/>
        <v>0</v>
      </c>
      <c r="AR1373" s="190">
        <f t="shared" si="700"/>
        <v>0</v>
      </c>
      <c r="AT1373" s="188">
        <f t="shared" si="701"/>
        <v>0</v>
      </c>
      <c r="AU1373" s="189">
        <f t="shared" si="702"/>
        <v>0</v>
      </c>
      <c r="AV1373" s="189">
        <f t="shared" si="703"/>
        <v>0</v>
      </c>
      <c r="AW1373" s="190">
        <f t="shared" si="704"/>
        <v>0</v>
      </c>
      <c r="AY1373" s="188">
        <f t="shared" si="705"/>
        <v>0</v>
      </c>
      <c r="AZ1373" s="189">
        <f t="shared" si="706"/>
        <v>0</v>
      </c>
      <c r="BA1373" s="189">
        <f t="shared" si="707"/>
        <v>0</v>
      </c>
      <c r="BB1373" s="190">
        <f t="shared" si="708"/>
        <v>0</v>
      </c>
      <c r="BC1373" s="210"/>
      <c r="BD1373" s="188">
        <f t="shared" si="709"/>
        <v>0</v>
      </c>
      <c r="BE1373" s="189">
        <f t="shared" si="710"/>
        <v>0</v>
      </c>
      <c r="BF1373" s="189">
        <f t="shared" si="711"/>
        <v>0</v>
      </c>
      <c r="BG1373" s="190">
        <f t="shared" si="712"/>
        <v>0</v>
      </c>
      <c r="BH1373" s="210"/>
      <c r="BI1373" s="188">
        <f t="shared" si="713"/>
        <v>0</v>
      </c>
      <c r="BJ1373" s="189">
        <f t="shared" si="714"/>
        <v>0</v>
      </c>
      <c r="BK1373" s="189">
        <f t="shared" si="715"/>
        <v>0</v>
      </c>
      <c r="BL1373" s="190">
        <f t="shared" si="716"/>
        <v>0</v>
      </c>
      <c r="BM1373" s="210"/>
      <c r="BN1373" s="188">
        <f t="shared" si="717"/>
        <v>0</v>
      </c>
      <c r="BO1373" s="189">
        <f t="shared" si="718"/>
        <v>0</v>
      </c>
      <c r="BP1373" s="189">
        <f t="shared" si="719"/>
        <v>0</v>
      </c>
      <c r="BQ1373" s="190">
        <f t="shared" si="720"/>
        <v>0</v>
      </c>
      <c r="BR1373" s="210"/>
      <c r="BS1373" s="188">
        <f t="shared" si="721"/>
        <v>0</v>
      </c>
      <c r="BT1373" s="189">
        <f t="shared" si="722"/>
        <v>0</v>
      </c>
      <c r="BU1373" s="189">
        <f t="shared" si="723"/>
        <v>0</v>
      </c>
      <c r="BV1373" s="190">
        <f t="shared" si="724"/>
        <v>0</v>
      </c>
      <c r="BW1373" s="210"/>
      <c r="BX1373" s="188">
        <f t="shared" si="725"/>
        <v>0</v>
      </c>
      <c r="BY1373" s="189">
        <f t="shared" si="726"/>
        <v>0</v>
      </c>
      <c r="BZ1373" s="189">
        <f t="shared" si="727"/>
        <v>0</v>
      </c>
      <c r="CA1373" s="190">
        <f t="shared" si="728"/>
        <v>0</v>
      </c>
      <c r="CB1373" s="210"/>
      <c r="CC1373" s="188">
        <f t="shared" si="729"/>
        <v>0</v>
      </c>
      <c r="CD1373" s="189">
        <f t="shared" si="730"/>
        <v>0</v>
      </c>
      <c r="CE1373" s="189">
        <f t="shared" si="731"/>
        <v>0</v>
      </c>
      <c r="CF1373" s="190">
        <f t="shared" si="732"/>
        <v>0</v>
      </c>
      <c r="CG1373" s="210"/>
      <c r="CH1373" s="192">
        <f t="shared" si="733"/>
        <v>0</v>
      </c>
      <c r="CI1373" s="215">
        <f t="shared" si="734"/>
        <v>0</v>
      </c>
      <c r="CJ1373" s="216">
        <f t="shared" si="735"/>
        <v>0</v>
      </c>
      <c r="CK1373" s="217">
        <f t="shared" si="736"/>
        <v>0</v>
      </c>
      <c r="CM1373" s="192">
        <f t="shared" si="737"/>
        <v>0</v>
      </c>
      <c r="CN1373" s="215">
        <f t="shared" si="738"/>
        <v>0</v>
      </c>
      <c r="CO1373" s="216">
        <f t="shared" si="739"/>
        <v>0</v>
      </c>
      <c r="CP1373" s="217">
        <f t="shared" si="740"/>
        <v>0</v>
      </c>
      <c r="CR1373" s="192">
        <f t="shared" si="741"/>
        <v>0</v>
      </c>
      <c r="CS1373" s="215">
        <f t="shared" si="742"/>
        <v>0</v>
      </c>
      <c r="CT1373" s="216">
        <f t="shared" si="743"/>
        <v>0</v>
      </c>
      <c r="CU1373" s="217">
        <f t="shared" si="744"/>
        <v>0</v>
      </c>
      <c r="CW1373" s="197">
        <f t="shared" si="745"/>
        <v>0</v>
      </c>
      <c r="CX1373" s="19" t="str">
        <f t="shared" si="746"/>
        <v/>
      </c>
      <c r="CY1373" s="197">
        <f t="shared" si="747"/>
        <v>0</v>
      </c>
      <c r="CZ1373"/>
      <c r="DA1373" s="197">
        <f t="shared" si="748"/>
        <v>0</v>
      </c>
      <c r="DB1373" s="19" t="str">
        <f t="shared" si="749"/>
        <v/>
      </c>
      <c r="DC1373" s="197">
        <f t="shared" si="750"/>
        <v>0</v>
      </c>
      <c r="DE1373" s="197">
        <f t="shared" si="751"/>
        <v>0</v>
      </c>
      <c r="DF1373" s="19" t="str">
        <f t="shared" si="752"/>
        <v/>
      </c>
      <c r="DG1373" s="197">
        <f t="shared" si="753"/>
        <v>0</v>
      </c>
    </row>
    <row r="1374" spans="1:111" ht="15" customHeight="1" thickBot="1">
      <c r="A1374" s="41"/>
      <c r="B1374" s="30"/>
      <c r="C1374" s="63" t="s">
        <v>151</v>
      </c>
      <c r="D1374" s="354" t="str">
        <f t="shared" si="687"/>
        <v/>
      </c>
      <c r="E1374" s="355"/>
      <c r="F1374" s="355"/>
      <c r="G1374" s="355"/>
      <c r="H1374" s="355"/>
      <c r="I1374" s="355"/>
      <c r="J1374" s="355"/>
      <c r="K1374" s="355"/>
      <c r="L1374" s="355"/>
      <c r="M1374" s="355"/>
      <c r="N1374" s="355"/>
      <c r="O1374" s="356"/>
      <c r="P1374" s="261" t="str">
        <f t="shared" si="688"/>
        <v/>
      </c>
      <c r="Q1374" s="261" t="str">
        <f t="shared" si="689"/>
        <v/>
      </c>
      <c r="R1374" s="261" t="str">
        <f t="shared" si="690"/>
        <v/>
      </c>
      <c r="S1374" s="2"/>
      <c r="T1374" s="2"/>
      <c r="U1374" s="2"/>
      <c r="V1374" s="2"/>
      <c r="W1374" s="2"/>
      <c r="X1374" s="2"/>
      <c r="Y1374" s="2"/>
      <c r="Z1374" s="2"/>
      <c r="AA1374" s="2"/>
      <c r="AB1374" s="2"/>
      <c r="AC1374" s="2"/>
      <c r="AD1374" s="2"/>
      <c r="AG1374" s="197">
        <f t="shared" si="691"/>
        <v>30</v>
      </c>
      <c r="AH1374" s="210">
        <f t="shared" si="692"/>
        <v>0</v>
      </c>
      <c r="AJ1374" s="188">
        <f t="shared" si="693"/>
        <v>0</v>
      </c>
      <c r="AK1374" s="189">
        <f t="shared" si="694"/>
        <v>0</v>
      </c>
      <c r="AL1374" s="189">
        <f t="shared" si="695"/>
        <v>0</v>
      </c>
      <c r="AM1374" s="190">
        <f t="shared" si="696"/>
        <v>0</v>
      </c>
      <c r="AO1374" s="188">
        <f t="shared" si="697"/>
        <v>0</v>
      </c>
      <c r="AP1374" s="189">
        <f t="shared" si="698"/>
        <v>0</v>
      </c>
      <c r="AQ1374" s="189">
        <f t="shared" si="699"/>
        <v>0</v>
      </c>
      <c r="AR1374" s="190">
        <f t="shared" si="700"/>
        <v>0</v>
      </c>
      <c r="AT1374" s="188">
        <f t="shared" si="701"/>
        <v>0</v>
      </c>
      <c r="AU1374" s="189">
        <f t="shared" si="702"/>
        <v>0</v>
      </c>
      <c r="AV1374" s="189">
        <f t="shared" si="703"/>
        <v>0</v>
      </c>
      <c r="AW1374" s="190">
        <f t="shared" si="704"/>
        <v>0</v>
      </c>
      <c r="AY1374" s="188">
        <f t="shared" si="705"/>
        <v>0</v>
      </c>
      <c r="AZ1374" s="189">
        <f t="shared" si="706"/>
        <v>0</v>
      </c>
      <c r="BA1374" s="189">
        <f t="shared" si="707"/>
        <v>0</v>
      </c>
      <c r="BB1374" s="190">
        <f t="shared" si="708"/>
        <v>0</v>
      </c>
      <c r="BC1374" s="210"/>
      <c r="BD1374" s="188">
        <f t="shared" si="709"/>
        <v>0</v>
      </c>
      <c r="BE1374" s="189">
        <f t="shared" si="710"/>
        <v>0</v>
      </c>
      <c r="BF1374" s="189">
        <f t="shared" si="711"/>
        <v>0</v>
      </c>
      <c r="BG1374" s="190">
        <f t="shared" si="712"/>
        <v>0</v>
      </c>
      <c r="BH1374" s="210"/>
      <c r="BI1374" s="188">
        <f t="shared" si="713"/>
        <v>0</v>
      </c>
      <c r="BJ1374" s="189">
        <f t="shared" si="714"/>
        <v>0</v>
      </c>
      <c r="BK1374" s="189">
        <f t="shared" si="715"/>
        <v>0</v>
      </c>
      <c r="BL1374" s="190">
        <f t="shared" si="716"/>
        <v>0</v>
      </c>
      <c r="BM1374" s="210"/>
      <c r="BN1374" s="188">
        <f t="shared" si="717"/>
        <v>0</v>
      </c>
      <c r="BO1374" s="189">
        <f t="shared" si="718"/>
        <v>0</v>
      </c>
      <c r="BP1374" s="189">
        <f t="shared" si="719"/>
        <v>0</v>
      </c>
      <c r="BQ1374" s="190">
        <f t="shared" si="720"/>
        <v>0</v>
      </c>
      <c r="BR1374" s="210"/>
      <c r="BS1374" s="188">
        <f t="shared" si="721"/>
        <v>0</v>
      </c>
      <c r="BT1374" s="189">
        <f t="shared" si="722"/>
        <v>0</v>
      </c>
      <c r="BU1374" s="189">
        <f t="shared" si="723"/>
        <v>0</v>
      </c>
      <c r="BV1374" s="190">
        <f t="shared" si="724"/>
        <v>0</v>
      </c>
      <c r="BW1374" s="210"/>
      <c r="BX1374" s="188">
        <f t="shared" si="725"/>
        <v>0</v>
      </c>
      <c r="BY1374" s="189">
        <f t="shared" si="726"/>
        <v>0</v>
      </c>
      <c r="BZ1374" s="189">
        <f t="shared" si="727"/>
        <v>0</v>
      </c>
      <c r="CA1374" s="190">
        <f t="shared" si="728"/>
        <v>0</v>
      </c>
      <c r="CB1374" s="210"/>
      <c r="CC1374" s="188">
        <f t="shared" si="729"/>
        <v>0</v>
      </c>
      <c r="CD1374" s="189">
        <f t="shared" si="730"/>
        <v>0</v>
      </c>
      <c r="CE1374" s="189">
        <f t="shared" si="731"/>
        <v>0</v>
      </c>
      <c r="CF1374" s="190">
        <f t="shared" si="732"/>
        <v>0</v>
      </c>
      <c r="CG1374" s="210"/>
      <c r="CH1374" s="192">
        <f t="shared" si="733"/>
        <v>0</v>
      </c>
      <c r="CI1374" s="215">
        <f t="shared" si="734"/>
        <v>0</v>
      </c>
      <c r="CJ1374" s="216">
        <f t="shared" si="735"/>
        <v>0</v>
      </c>
      <c r="CK1374" s="217">
        <f t="shared" si="736"/>
        <v>0</v>
      </c>
      <c r="CM1374" s="192">
        <f t="shared" si="737"/>
        <v>0</v>
      </c>
      <c r="CN1374" s="215">
        <f t="shared" si="738"/>
        <v>0</v>
      </c>
      <c r="CO1374" s="216">
        <f t="shared" si="739"/>
        <v>0</v>
      </c>
      <c r="CP1374" s="217">
        <f t="shared" si="740"/>
        <v>0</v>
      </c>
      <c r="CR1374" s="192">
        <f t="shared" si="741"/>
        <v>0</v>
      </c>
      <c r="CS1374" s="215">
        <f t="shared" si="742"/>
        <v>0</v>
      </c>
      <c r="CT1374" s="216">
        <f t="shared" si="743"/>
        <v>0</v>
      </c>
      <c r="CU1374" s="217">
        <f t="shared" si="744"/>
        <v>0</v>
      </c>
      <c r="CW1374" s="197">
        <f t="shared" si="745"/>
        <v>0</v>
      </c>
      <c r="CX1374" s="19" t="str">
        <f t="shared" si="746"/>
        <v/>
      </c>
      <c r="CY1374" s="197">
        <f t="shared" si="747"/>
        <v>0</v>
      </c>
      <c r="CZ1374"/>
      <c r="DA1374" s="197">
        <f t="shared" si="748"/>
        <v>0</v>
      </c>
      <c r="DB1374" s="19" t="str">
        <f t="shared" si="749"/>
        <v/>
      </c>
      <c r="DC1374" s="197">
        <f t="shared" si="750"/>
        <v>0</v>
      </c>
      <c r="DE1374" s="197">
        <f t="shared" si="751"/>
        <v>0</v>
      </c>
      <c r="DF1374" s="19" t="str">
        <f t="shared" si="752"/>
        <v/>
      </c>
      <c r="DG1374" s="197">
        <f t="shared" si="753"/>
        <v>0</v>
      </c>
    </row>
    <row r="1375" spans="1:111" ht="15" customHeight="1" thickBot="1">
      <c r="A1375" s="41"/>
      <c r="B1375" s="30"/>
      <c r="C1375" s="63" t="s">
        <v>152</v>
      </c>
      <c r="D1375" s="354" t="str">
        <f t="shared" si="687"/>
        <v/>
      </c>
      <c r="E1375" s="355"/>
      <c r="F1375" s="355"/>
      <c r="G1375" s="355"/>
      <c r="H1375" s="355"/>
      <c r="I1375" s="355"/>
      <c r="J1375" s="355"/>
      <c r="K1375" s="355"/>
      <c r="L1375" s="355"/>
      <c r="M1375" s="355"/>
      <c r="N1375" s="355"/>
      <c r="O1375" s="356"/>
      <c r="P1375" s="261" t="str">
        <f t="shared" si="688"/>
        <v/>
      </c>
      <c r="Q1375" s="261" t="str">
        <f t="shared" si="689"/>
        <v/>
      </c>
      <c r="R1375" s="261" t="str">
        <f t="shared" si="690"/>
        <v/>
      </c>
      <c r="S1375" s="2"/>
      <c r="T1375" s="2"/>
      <c r="U1375" s="2"/>
      <c r="V1375" s="2"/>
      <c r="W1375" s="2"/>
      <c r="X1375" s="2"/>
      <c r="Y1375" s="2"/>
      <c r="Z1375" s="2"/>
      <c r="AA1375" s="2"/>
      <c r="AB1375" s="2"/>
      <c r="AC1375" s="2"/>
      <c r="AD1375" s="2"/>
      <c r="AG1375" s="197">
        <f t="shared" si="691"/>
        <v>30</v>
      </c>
      <c r="AH1375" s="210">
        <f t="shared" si="692"/>
        <v>0</v>
      </c>
      <c r="AJ1375" s="188">
        <f t="shared" si="693"/>
        <v>0</v>
      </c>
      <c r="AK1375" s="189">
        <f t="shared" si="694"/>
        <v>0</v>
      </c>
      <c r="AL1375" s="189">
        <f t="shared" si="695"/>
        <v>0</v>
      </c>
      <c r="AM1375" s="190">
        <f t="shared" si="696"/>
        <v>0</v>
      </c>
      <c r="AO1375" s="188">
        <f t="shared" si="697"/>
        <v>0</v>
      </c>
      <c r="AP1375" s="189">
        <f t="shared" si="698"/>
        <v>0</v>
      </c>
      <c r="AQ1375" s="189">
        <f t="shared" si="699"/>
        <v>0</v>
      </c>
      <c r="AR1375" s="190">
        <f t="shared" si="700"/>
        <v>0</v>
      </c>
      <c r="AT1375" s="188">
        <f t="shared" si="701"/>
        <v>0</v>
      </c>
      <c r="AU1375" s="189">
        <f t="shared" si="702"/>
        <v>0</v>
      </c>
      <c r="AV1375" s="189">
        <f t="shared" si="703"/>
        <v>0</v>
      </c>
      <c r="AW1375" s="190">
        <f t="shared" si="704"/>
        <v>0</v>
      </c>
      <c r="AY1375" s="188">
        <f t="shared" si="705"/>
        <v>0</v>
      </c>
      <c r="AZ1375" s="189">
        <f t="shared" si="706"/>
        <v>0</v>
      </c>
      <c r="BA1375" s="189">
        <f t="shared" si="707"/>
        <v>0</v>
      </c>
      <c r="BB1375" s="190">
        <f t="shared" si="708"/>
        <v>0</v>
      </c>
      <c r="BC1375" s="210"/>
      <c r="BD1375" s="188">
        <f t="shared" si="709"/>
        <v>0</v>
      </c>
      <c r="BE1375" s="189">
        <f t="shared" si="710"/>
        <v>0</v>
      </c>
      <c r="BF1375" s="189">
        <f t="shared" si="711"/>
        <v>0</v>
      </c>
      <c r="BG1375" s="190">
        <f t="shared" si="712"/>
        <v>0</v>
      </c>
      <c r="BH1375" s="210"/>
      <c r="BI1375" s="188">
        <f t="shared" si="713"/>
        <v>0</v>
      </c>
      <c r="BJ1375" s="189">
        <f t="shared" si="714"/>
        <v>0</v>
      </c>
      <c r="BK1375" s="189">
        <f t="shared" si="715"/>
        <v>0</v>
      </c>
      <c r="BL1375" s="190">
        <f t="shared" si="716"/>
        <v>0</v>
      </c>
      <c r="BM1375" s="210"/>
      <c r="BN1375" s="188">
        <f t="shared" si="717"/>
        <v>0</v>
      </c>
      <c r="BO1375" s="189">
        <f t="shared" si="718"/>
        <v>0</v>
      </c>
      <c r="BP1375" s="189">
        <f t="shared" si="719"/>
        <v>0</v>
      </c>
      <c r="BQ1375" s="190">
        <f t="shared" si="720"/>
        <v>0</v>
      </c>
      <c r="BR1375" s="210"/>
      <c r="BS1375" s="188">
        <f t="shared" si="721"/>
        <v>0</v>
      </c>
      <c r="BT1375" s="189">
        <f t="shared" si="722"/>
        <v>0</v>
      </c>
      <c r="BU1375" s="189">
        <f t="shared" si="723"/>
        <v>0</v>
      </c>
      <c r="BV1375" s="190">
        <f t="shared" si="724"/>
        <v>0</v>
      </c>
      <c r="BW1375" s="210"/>
      <c r="BX1375" s="188">
        <f t="shared" si="725"/>
        <v>0</v>
      </c>
      <c r="BY1375" s="189">
        <f t="shared" si="726"/>
        <v>0</v>
      </c>
      <c r="BZ1375" s="189">
        <f t="shared" si="727"/>
        <v>0</v>
      </c>
      <c r="CA1375" s="190">
        <f t="shared" si="728"/>
        <v>0</v>
      </c>
      <c r="CB1375" s="210"/>
      <c r="CC1375" s="188">
        <f t="shared" si="729"/>
        <v>0</v>
      </c>
      <c r="CD1375" s="189">
        <f t="shared" si="730"/>
        <v>0</v>
      </c>
      <c r="CE1375" s="189">
        <f t="shared" si="731"/>
        <v>0</v>
      </c>
      <c r="CF1375" s="190">
        <f t="shared" si="732"/>
        <v>0</v>
      </c>
      <c r="CG1375" s="210"/>
      <c r="CH1375" s="192">
        <f t="shared" si="733"/>
        <v>0</v>
      </c>
      <c r="CI1375" s="215">
        <f t="shared" si="734"/>
        <v>0</v>
      </c>
      <c r="CJ1375" s="216">
        <f t="shared" si="735"/>
        <v>0</v>
      </c>
      <c r="CK1375" s="217">
        <f t="shared" si="736"/>
        <v>0</v>
      </c>
      <c r="CM1375" s="192">
        <f t="shared" si="737"/>
        <v>0</v>
      </c>
      <c r="CN1375" s="215">
        <f t="shared" si="738"/>
        <v>0</v>
      </c>
      <c r="CO1375" s="216">
        <f t="shared" si="739"/>
        <v>0</v>
      </c>
      <c r="CP1375" s="217">
        <f t="shared" si="740"/>
        <v>0</v>
      </c>
      <c r="CR1375" s="192">
        <f t="shared" si="741"/>
        <v>0</v>
      </c>
      <c r="CS1375" s="215">
        <f t="shared" si="742"/>
        <v>0</v>
      </c>
      <c r="CT1375" s="216">
        <f t="shared" si="743"/>
        <v>0</v>
      </c>
      <c r="CU1375" s="217">
        <f t="shared" si="744"/>
        <v>0</v>
      </c>
      <c r="CW1375" s="197">
        <f t="shared" si="745"/>
        <v>0</v>
      </c>
      <c r="CX1375" s="19" t="str">
        <f t="shared" si="746"/>
        <v/>
      </c>
      <c r="CY1375" s="197">
        <f t="shared" si="747"/>
        <v>0</v>
      </c>
      <c r="CZ1375"/>
      <c r="DA1375" s="197">
        <f t="shared" si="748"/>
        <v>0</v>
      </c>
      <c r="DB1375" s="19" t="str">
        <f t="shared" si="749"/>
        <v/>
      </c>
      <c r="DC1375" s="197">
        <f t="shared" si="750"/>
        <v>0</v>
      </c>
      <c r="DE1375" s="197">
        <f t="shared" si="751"/>
        <v>0</v>
      </c>
      <c r="DF1375" s="19" t="str">
        <f t="shared" si="752"/>
        <v/>
      </c>
      <c r="DG1375" s="197">
        <f t="shared" si="753"/>
        <v>0</v>
      </c>
    </row>
    <row r="1376" spans="1:111" ht="15" customHeight="1" thickBot="1">
      <c r="A1376" s="41"/>
      <c r="B1376" s="30"/>
      <c r="C1376" s="63" t="s">
        <v>153</v>
      </c>
      <c r="D1376" s="354" t="str">
        <f t="shared" si="687"/>
        <v/>
      </c>
      <c r="E1376" s="355"/>
      <c r="F1376" s="355"/>
      <c r="G1376" s="355"/>
      <c r="H1376" s="355"/>
      <c r="I1376" s="355"/>
      <c r="J1376" s="355"/>
      <c r="K1376" s="355"/>
      <c r="L1376" s="355"/>
      <c r="M1376" s="355"/>
      <c r="N1376" s="355"/>
      <c r="O1376" s="356"/>
      <c r="P1376" s="261" t="str">
        <f t="shared" si="688"/>
        <v/>
      </c>
      <c r="Q1376" s="261" t="str">
        <f t="shared" si="689"/>
        <v/>
      </c>
      <c r="R1376" s="261" t="str">
        <f t="shared" si="690"/>
        <v/>
      </c>
      <c r="S1376" s="2"/>
      <c r="T1376" s="2"/>
      <c r="U1376" s="2"/>
      <c r="V1376" s="2"/>
      <c r="W1376" s="2"/>
      <c r="X1376" s="2"/>
      <c r="Y1376" s="2"/>
      <c r="Z1376" s="2"/>
      <c r="AA1376" s="2"/>
      <c r="AB1376" s="2"/>
      <c r="AC1376" s="2"/>
      <c r="AD1376" s="2"/>
      <c r="AG1376" s="197">
        <f t="shared" si="691"/>
        <v>30</v>
      </c>
      <c r="AH1376" s="210">
        <f t="shared" si="692"/>
        <v>0</v>
      </c>
      <c r="AJ1376" s="188">
        <f t="shared" si="693"/>
        <v>0</v>
      </c>
      <c r="AK1376" s="189">
        <f t="shared" si="694"/>
        <v>0</v>
      </c>
      <c r="AL1376" s="189">
        <f t="shared" si="695"/>
        <v>0</v>
      </c>
      <c r="AM1376" s="190">
        <f t="shared" si="696"/>
        <v>0</v>
      </c>
      <c r="AO1376" s="188">
        <f t="shared" si="697"/>
        <v>0</v>
      </c>
      <c r="AP1376" s="189">
        <f t="shared" si="698"/>
        <v>0</v>
      </c>
      <c r="AQ1376" s="189">
        <f t="shared" si="699"/>
        <v>0</v>
      </c>
      <c r="AR1376" s="190">
        <f t="shared" si="700"/>
        <v>0</v>
      </c>
      <c r="AT1376" s="188">
        <f t="shared" si="701"/>
        <v>0</v>
      </c>
      <c r="AU1376" s="189">
        <f t="shared" si="702"/>
        <v>0</v>
      </c>
      <c r="AV1376" s="189">
        <f t="shared" si="703"/>
        <v>0</v>
      </c>
      <c r="AW1376" s="190">
        <f t="shared" si="704"/>
        <v>0</v>
      </c>
      <c r="AY1376" s="188">
        <f t="shared" si="705"/>
        <v>0</v>
      </c>
      <c r="AZ1376" s="189">
        <f t="shared" si="706"/>
        <v>0</v>
      </c>
      <c r="BA1376" s="189">
        <f t="shared" si="707"/>
        <v>0</v>
      </c>
      <c r="BB1376" s="190">
        <f t="shared" si="708"/>
        <v>0</v>
      </c>
      <c r="BC1376" s="210"/>
      <c r="BD1376" s="188">
        <f t="shared" si="709"/>
        <v>0</v>
      </c>
      <c r="BE1376" s="189">
        <f t="shared" si="710"/>
        <v>0</v>
      </c>
      <c r="BF1376" s="189">
        <f t="shared" si="711"/>
        <v>0</v>
      </c>
      <c r="BG1376" s="190">
        <f t="shared" si="712"/>
        <v>0</v>
      </c>
      <c r="BH1376" s="210"/>
      <c r="BI1376" s="188">
        <f t="shared" si="713"/>
        <v>0</v>
      </c>
      <c r="BJ1376" s="189">
        <f t="shared" si="714"/>
        <v>0</v>
      </c>
      <c r="BK1376" s="189">
        <f t="shared" si="715"/>
        <v>0</v>
      </c>
      <c r="BL1376" s="190">
        <f t="shared" si="716"/>
        <v>0</v>
      </c>
      <c r="BM1376" s="210"/>
      <c r="BN1376" s="188">
        <f t="shared" si="717"/>
        <v>0</v>
      </c>
      <c r="BO1376" s="189">
        <f t="shared" si="718"/>
        <v>0</v>
      </c>
      <c r="BP1376" s="189">
        <f t="shared" si="719"/>
        <v>0</v>
      </c>
      <c r="BQ1376" s="190">
        <f t="shared" si="720"/>
        <v>0</v>
      </c>
      <c r="BR1376" s="210"/>
      <c r="BS1376" s="188">
        <f t="shared" si="721"/>
        <v>0</v>
      </c>
      <c r="BT1376" s="189">
        <f t="shared" si="722"/>
        <v>0</v>
      </c>
      <c r="BU1376" s="189">
        <f t="shared" si="723"/>
        <v>0</v>
      </c>
      <c r="BV1376" s="190">
        <f t="shared" si="724"/>
        <v>0</v>
      </c>
      <c r="BW1376" s="210"/>
      <c r="BX1376" s="188">
        <f t="shared" si="725"/>
        <v>0</v>
      </c>
      <c r="BY1376" s="189">
        <f t="shared" si="726"/>
        <v>0</v>
      </c>
      <c r="BZ1376" s="189">
        <f t="shared" si="727"/>
        <v>0</v>
      </c>
      <c r="CA1376" s="190">
        <f t="shared" si="728"/>
        <v>0</v>
      </c>
      <c r="CB1376" s="210"/>
      <c r="CC1376" s="188">
        <f t="shared" si="729"/>
        <v>0</v>
      </c>
      <c r="CD1376" s="189">
        <f t="shared" si="730"/>
        <v>0</v>
      </c>
      <c r="CE1376" s="189">
        <f t="shared" si="731"/>
        <v>0</v>
      </c>
      <c r="CF1376" s="190">
        <f t="shared" si="732"/>
        <v>0</v>
      </c>
      <c r="CG1376" s="210"/>
      <c r="CH1376" s="192">
        <f t="shared" si="733"/>
        <v>0</v>
      </c>
      <c r="CI1376" s="215">
        <f t="shared" si="734"/>
        <v>0</v>
      </c>
      <c r="CJ1376" s="216">
        <f t="shared" si="735"/>
        <v>0</v>
      </c>
      <c r="CK1376" s="217">
        <f t="shared" si="736"/>
        <v>0</v>
      </c>
      <c r="CM1376" s="192">
        <f t="shared" si="737"/>
        <v>0</v>
      </c>
      <c r="CN1376" s="215">
        <f t="shared" si="738"/>
        <v>0</v>
      </c>
      <c r="CO1376" s="216">
        <f t="shared" si="739"/>
        <v>0</v>
      </c>
      <c r="CP1376" s="217">
        <f t="shared" si="740"/>
        <v>0</v>
      </c>
      <c r="CR1376" s="192">
        <f t="shared" si="741"/>
        <v>0</v>
      </c>
      <c r="CS1376" s="215">
        <f t="shared" si="742"/>
        <v>0</v>
      </c>
      <c r="CT1376" s="216">
        <f t="shared" si="743"/>
        <v>0</v>
      </c>
      <c r="CU1376" s="217">
        <f t="shared" si="744"/>
        <v>0</v>
      </c>
      <c r="CW1376" s="197">
        <f t="shared" si="745"/>
        <v>0</v>
      </c>
      <c r="CX1376" s="19" t="str">
        <f t="shared" si="746"/>
        <v/>
      </c>
      <c r="CY1376" s="197">
        <f t="shared" si="747"/>
        <v>0</v>
      </c>
      <c r="CZ1376"/>
      <c r="DA1376" s="197">
        <f t="shared" si="748"/>
        <v>0</v>
      </c>
      <c r="DB1376" s="19" t="str">
        <f t="shared" si="749"/>
        <v/>
      </c>
      <c r="DC1376" s="197">
        <f t="shared" si="750"/>
        <v>0</v>
      </c>
      <c r="DE1376" s="197">
        <f t="shared" si="751"/>
        <v>0</v>
      </c>
      <c r="DF1376" s="19" t="str">
        <f t="shared" si="752"/>
        <v/>
      </c>
      <c r="DG1376" s="197">
        <f t="shared" si="753"/>
        <v>0</v>
      </c>
    </row>
    <row r="1377" spans="1:111" ht="15" customHeight="1" thickBot="1">
      <c r="A1377" s="41"/>
      <c r="B1377" s="30"/>
      <c r="C1377" s="63" t="s">
        <v>154</v>
      </c>
      <c r="D1377" s="354" t="str">
        <f t="shared" si="687"/>
        <v/>
      </c>
      <c r="E1377" s="355"/>
      <c r="F1377" s="355"/>
      <c r="G1377" s="355"/>
      <c r="H1377" s="355"/>
      <c r="I1377" s="355"/>
      <c r="J1377" s="355"/>
      <c r="K1377" s="355"/>
      <c r="L1377" s="355"/>
      <c r="M1377" s="355"/>
      <c r="N1377" s="355"/>
      <c r="O1377" s="356"/>
      <c r="P1377" s="261" t="str">
        <f t="shared" si="688"/>
        <v/>
      </c>
      <c r="Q1377" s="261" t="str">
        <f t="shared" si="689"/>
        <v/>
      </c>
      <c r="R1377" s="261" t="str">
        <f t="shared" si="690"/>
        <v/>
      </c>
      <c r="S1377" s="2"/>
      <c r="T1377" s="2"/>
      <c r="U1377" s="2"/>
      <c r="V1377" s="2"/>
      <c r="W1377" s="2"/>
      <c r="X1377" s="2"/>
      <c r="Y1377" s="2"/>
      <c r="Z1377" s="2"/>
      <c r="AA1377" s="2"/>
      <c r="AB1377" s="2"/>
      <c r="AC1377" s="2"/>
      <c r="AD1377" s="2"/>
      <c r="AG1377" s="197">
        <f t="shared" si="691"/>
        <v>30</v>
      </c>
      <c r="AH1377" s="210">
        <f t="shared" si="692"/>
        <v>0</v>
      </c>
      <c r="AJ1377" s="188">
        <f t="shared" si="693"/>
        <v>0</v>
      </c>
      <c r="AK1377" s="189">
        <f t="shared" si="694"/>
        <v>0</v>
      </c>
      <c r="AL1377" s="189">
        <f t="shared" si="695"/>
        <v>0</v>
      </c>
      <c r="AM1377" s="190">
        <f t="shared" si="696"/>
        <v>0</v>
      </c>
      <c r="AO1377" s="188">
        <f t="shared" si="697"/>
        <v>0</v>
      </c>
      <c r="AP1377" s="189">
        <f t="shared" si="698"/>
        <v>0</v>
      </c>
      <c r="AQ1377" s="189">
        <f t="shared" si="699"/>
        <v>0</v>
      </c>
      <c r="AR1377" s="190">
        <f t="shared" si="700"/>
        <v>0</v>
      </c>
      <c r="AT1377" s="188">
        <f t="shared" si="701"/>
        <v>0</v>
      </c>
      <c r="AU1377" s="189">
        <f t="shared" si="702"/>
        <v>0</v>
      </c>
      <c r="AV1377" s="189">
        <f t="shared" si="703"/>
        <v>0</v>
      </c>
      <c r="AW1377" s="190">
        <f t="shared" si="704"/>
        <v>0</v>
      </c>
      <c r="AY1377" s="188">
        <f t="shared" si="705"/>
        <v>0</v>
      </c>
      <c r="AZ1377" s="189">
        <f t="shared" si="706"/>
        <v>0</v>
      </c>
      <c r="BA1377" s="189">
        <f t="shared" si="707"/>
        <v>0</v>
      </c>
      <c r="BB1377" s="190">
        <f t="shared" si="708"/>
        <v>0</v>
      </c>
      <c r="BC1377" s="210"/>
      <c r="BD1377" s="188">
        <f t="shared" si="709"/>
        <v>0</v>
      </c>
      <c r="BE1377" s="189">
        <f t="shared" si="710"/>
        <v>0</v>
      </c>
      <c r="BF1377" s="189">
        <f t="shared" si="711"/>
        <v>0</v>
      </c>
      <c r="BG1377" s="190">
        <f t="shared" si="712"/>
        <v>0</v>
      </c>
      <c r="BH1377" s="210"/>
      <c r="BI1377" s="188">
        <f t="shared" si="713"/>
        <v>0</v>
      </c>
      <c r="BJ1377" s="189">
        <f t="shared" si="714"/>
        <v>0</v>
      </c>
      <c r="BK1377" s="189">
        <f t="shared" si="715"/>
        <v>0</v>
      </c>
      <c r="BL1377" s="190">
        <f t="shared" si="716"/>
        <v>0</v>
      </c>
      <c r="BM1377" s="210"/>
      <c r="BN1377" s="188">
        <f t="shared" si="717"/>
        <v>0</v>
      </c>
      <c r="BO1377" s="189">
        <f t="shared" si="718"/>
        <v>0</v>
      </c>
      <c r="BP1377" s="189">
        <f t="shared" si="719"/>
        <v>0</v>
      </c>
      <c r="BQ1377" s="190">
        <f t="shared" si="720"/>
        <v>0</v>
      </c>
      <c r="BR1377" s="210"/>
      <c r="BS1377" s="188">
        <f t="shared" si="721"/>
        <v>0</v>
      </c>
      <c r="BT1377" s="189">
        <f t="shared" si="722"/>
        <v>0</v>
      </c>
      <c r="BU1377" s="189">
        <f t="shared" si="723"/>
        <v>0</v>
      </c>
      <c r="BV1377" s="190">
        <f t="shared" si="724"/>
        <v>0</v>
      </c>
      <c r="BW1377" s="210"/>
      <c r="BX1377" s="188">
        <f t="shared" si="725"/>
        <v>0</v>
      </c>
      <c r="BY1377" s="189">
        <f t="shared" si="726"/>
        <v>0</v>
      </c>
      <c r="BZ1377" s="189">
        <f t="shared" si="727"/>
        <v>0</v>
      </c>
      <c r="CA1377" s="190">
        <f t="shared" si="728"/>
        <v>0</v>
      </c>
      <c r="CB1377" s="210"/>
      <c r="CC1377" s="188">
        <f t="shared" si="729"/>
        <v>0</v>
      </c>
      <c r="CD1377" s="189">
        <f t="shared" si="730"/>
        <v>0</v>
      </c>
      <c r="CE1377" s="189">
        <f t="shared" si="731"/>
        <v>0</v>
      </c>
      <c r="CF1377" s="190">
        <f t="shared" si="732"/>
        <v>0</v>
      </c>
      <c r="CG1377" s="210"/>
      <c r="CH1377" s="192">
        <f t="shared" si="733"/>
        <v>0</v>
      </c>
      <c r="CI1377" s="215">
        <f t="shared" si="734"/>
        <v>0</v>
      </c>
      <c r="CJ1377" s="216">
        <f t="shared" si="735"/>
        <v>0</v>
      </c>
      <c r="CK1377" s="217">
        <f t="shared" si="736"/>
        <v>0</v>
      </c>
      <c r="CM1377" s="192">
        <f t="shared" si="737"/>
        <v>0</v>
      </c>
      <c r="CN1377" s="215">
        <f t="shared" si="738"/>
        <v>0</v>
      </c>
      <c r="CO1377" s="216">
        <f t="shared" si="739"/>
        <v>0</v>
      </c>
      <c r="CP1377" s="217">
        <f t="shared" si="740"/>
        <v>0</v>
      </c>
      <c r="CR1377" s="192">
        <f t="shared" si="741"/>
        <v>0</v>
      </c>
      <c r="CS1377" s="215">
        <f t="shared" si="742"/>
        <v>0</v>
      </c>
      <c r="CT1377" s="216">
        <f t="shared" si="743"/>
        <v>0</v>
      </c>
      <c r="CU1377" s="217">
        <f t="shared" si="744"/>
        <v>0</v>
      </c>
      <c r="CW1377" s="197">
        <f t="shared" si="745"/>
        <v>0</v>
      </c>
      <c r="CX1377" s="19" t="str">
        <f t="shared" si="746"/>
        <v/>
      </c>
      <c r="CY1377" s="197">
        <f t="shared" si="747"/>
        <v>0</v>
      </c>
      <c r="CZ1377"/>
      <c r="DA1377" s="197">
        <f t="shared" si="748"/>
        <v>0</v>
      </c>
      <c r="DB1377" s="19" t="str">
        <f t="shared" si="749"/>
        <v/>
      </c>
      <c r="DC1377" s="197">
        <f t="shared" si="750"/>
        <v>0</v>
      </c>
      <c r="DE1377" s="197">
        <f t="shared" si="751"/>
        <v>0</v>
      </c>
      <c r="DF1377" s="19" t="str">
        <f t="shared" si="752"/>
        <v/>
      </c>
      <c r="DG1377" s="197">
        <f t="shared" si="753"/>
        <v>0</v>
      </c>
    </row>
    <row r="1378" spans="1:111" ht="15" customHeight="1" thickBot="1">
      <c r="A1378" s="41"/>
      <c r="B1378" s="30"/>
      <c r="C1378" s="63" t="s">
        <v>155</v>
      </c>
      <c r="D1378" s="354" t="str">
        <f t="shared" si="687"/>
        <v/>
      </c>
      <c r="E1378" s="355"/>
      <c r="F1378" s="355"/>
      <c r="G1378" s="355"/>
      <c r="H1378" s="355"/>
      <c r="I1378" s="355"/>
      <c r="J1378" s="355"/>
      <c r="K1378" s="355"/>
      <c r="L1378" s="355"/>
      <c r="M1378" s="355"/>
      <c r="N1378" s="355"/>
      <c r="O1378" s="356"/>
      <c r="P1378" s="261" t="str">
        <f t="shared" si="688"/>
        <v/>
      </c>
      <c r="Q1378" s="261" t="str">
        <f t="shared" si="689"/>
        <v/>
      </c>
      <c r="R1378" s="261" t="str">
        <f t="shared" si="690"/>
        <v/>
      </c>
      <c r="S1378" s="2"/>
      <c r="T1378" s="2"/>
      <c r="U1378" s="2"/>
      <c r="V1378" s="2"/>
      <c r="W1378" s="2"/>
      <c r="X1378" s="2"/>
      <c r="Y1378" s="2"/>
      <c r="Z1378" s="2"/>
      <c r="AA1378" s="2"/>
      <c r="AB1378" s="2"/>
      <c r="AC1378" s="2"/>
      <c r="AD1378" s="2"/>
      <c r="AG1378" s="197">
        <f t="shared" si="691"/>
        <v>30</v>
      </c>
      <c r="AH1378" s="210">
        <f t="shared" si="692"/>
        <v>0</v>
      </c>
      <c r="AJ1378" s="188">
        <f t="shared" si="693"/>
        <v>0</v>
      </c>
      <c r="AK1378" s="189">
        <f t="shared" si="694"/>
        <v>0</v>
      </c>
      <c r="AL1378" s="189">
        <f t="shared" si="695"/>
        <v>0</v>
      </c>
      <c r="AM1378" s="190">
        <f t="shared" si="696"/>
        <v>0</v>
      </c>
      <c r="AO1378" s="188">
        <f t="shared" si="697"/>
        <v>0</v>
      </c>
      <c r="AP1378" s="189">
        <f t="shared" si="698"/>
        <v>0</v>
      </c>
      <c r="AQ1378" s="189">
        <f t="shared" si="699"/>
        <v>0</v>
      </c>
      <c r="AR1378" s="190">
        <f t="shared" si="700"/>
        <v>0</v>
      </c>
      <c r="AT1378" s="188">
        <f t="shared" si="701"/>
        <v>0</v>
      </c>
      <c r="AU1378" s="189">
        <f t="shared" si="702"/>
        <v>0</v>
      </c>
      <c r="AV1378" s="189">
        <f t="shared" si="703"/>
        <v>0</v>
      </c>
      <c r="AW1378" s="190">
        <f t="shared" si="704"/>
        <v>0</v>
      </c>
      <c r="AY1378" s="188">
        <f t="shared" si="705"/>
        <v>0</v>
      </c>
      <c r="AZ1378" s="189">
        <f t="shared" si="706"/>
        <v>0</v>
      </c>
      <c r="BA1378" s="189">
        <f t="shared" si="707"/>
        <v>0</v>
      </c>
      <c r="BB1378" s="190">
        <f t="shared" si="708"/>
        <v>0</v>
      </c>
      <c r="BC1378" s="210"/>
      <c r="BD1378" s="188">
        <f t="shared" si="709"/>
        <v>0</v>
      </c>
      <c r="BE1378" s="189">
        <f t="shared" si="710"/>
        <v>0</v>
      </c>
      <c r="BF1378" s="189">
        <f t="shared" si="711"/>
        <v>0</v>
      </c>
      <c r="BG1378" s="190">
        <f t="shared" si="712"/>
        <v>0</v>
      </c>
      <c r="BH1378" s="210"/>
      <c r="BI1378" s="188">
        <f t="shared" si="713"/>
        <v>0</v>
      </c>
      <c r="BJ1378" s="189">
        <f t="shared" si="714"/>
        <v>0</v>
      </c>
      <c r="BK1378" s="189">
        <f t="shared" si="715"/>
        <v>0</v>
      </c>
      <c r="BL1378" s="190">
        <f t="shared" si="716"/>
        <v>0</v>
      </c>
      <c r="BM1378" s="210"/>
      <c r="BN1378" s="188">
        <f t="shared" si="717"/>
        <v>0</v>
      </c>
      <c r="BO1378" s="189">
        <f t="shared" si="718"/>
        <v>0</v>
      </c>
      <c r="BP1378" s="189">
        <f t="shared" si="719"/>
        <v>0</v>
      </c>
      <c r="BQ1378" s="190">
        <f t="shared" si="720"/>
        <v>0</v>
      </c>
      <c r="BR1378" s="210"/>
      <c r="BS1378" s="188">
        <f t="shared" si="721"/>
        <v>0</v>
      </c>
      <c r="BT1378" s="189">
        <f t="shared" si="722"/>
        <v>0</v>
      </c>
      <c r="BU1378" s="189">
        <f t="shared" si="723"/>
        <v>0</v>
      </c>
      <c r="BV1378" s="190">
        <f t="shared" si="724"/>
        <v>0</v>
      </c>
      <c r="BW1378" s="210"/>
      <c r="BX1378" s="188">
        <f t="shared" si="725"/>
        <v>0</v>
      </c>
      <c r="BY1378" s="189">
        <f t="shared" si="726"/>
        <v>0</v>
      </c>
      <c r="BZ1378" s="189">
        <f t="shared" si="727"/>
        <v>0</v>
      </c>
      <c r="CA1378" s="190">
        <f t="shared" si="728"/>
        <v>0</v>
      </c>
      <c r="CB1378" s="210"/>
      <c r="CC1378" s="188">
        <f t="shared" si="729"/>
        <v>0</v>
      </c>
      <c r="CD1378" s="189">
        <f t="shared" si="730"/>
        <v>0</v>
      </c>
      <c r="CE1378" s="189">
        <f t="shared" si="731"/>
        <v>0</v>
      </c>
      <c r="CF1378" s="190">
        <f t="shared" si="732"/>
        <v>0</v>
      </c>
      <c r="CG1378" s="210"/>
      <c r="CH1378" s="192">
        <f t="shared" si="733"/>
        <v>0</v>
      </c>
      <c r="CI1378" s="215">
        <f t="shared" si="734"/>
        <v>0</v>
      </c>
      <c r="CJ1378" s="216">
        <f t="shared" si="735"/>
        <v>0</v>
      </c>
      <c r="CK1378" s="217">
        <f t="shared" si="736"/>
        <v>0</v>
      </c>
      <c r="CM1378" s="192">
        <f t="shared" si="737"/>
        <v>0</v>
      </c>
      <c r="CN1378" s="215">
        <f t="shared" si="738"/>
        <v>0</v>
      </c>
      <c r="CO1378" s="216">
        <f t="shared" si="739"/>
        <v>0</v>
      </c>
      <c r="CP1378" s="217">
        <f t="shared" si="740"/>
        <v>0</v>
      </c>
      <c r="CR1378" s="192">
        <f t="shared" si="741"/>
        <v>0</v>
      </c>
      <c r="CS1378" s="215">
        <f t="shared" si="742"/>
        <v>0</v>
      </c>
      <c r="CT1378" s="216">
        <f t="shared" si="743"/>
        <v>0</v>
      </c>
      <c r="CU1378" s="217">
        <f t="shared" si="744"/>
        <v>0</v>
      </c>
      <c r="CW1378" s="197">
        <f t="shared" si="745"/>
        <v>0</v>
      </c>
      <c r="CX1378" s="19" t="str">
        <f t="shared" si="746"/>
        <v/>
      </c>
      <c r="CY1378" s="197">
        <f t="shared" si="747"/>
        <v>0</v>
      </c>
      <c r="CZ1378"/>
      <c r="DA1378" s="197">
        <f t="shared" si="748"/>
        <v>0</v>
      </c>
      <c r="DB1378" s="19" t="str">
        <f t="shared" si="749"/>
        <v/>
      </c>
      <c r="DC1378" s="197">
        <f t="shared" si="750"/>
        <v>0</v>
      </c>
      <c r="DE1378" s="197">
        <f t="shared" si="751"/>
        <v>0</v>
      </c>
      <c r="DF1378" s="19" t="str">
        <f t="shared" si="752"/>
        <v/>
      </c>
      <c r="DG1378" s="197">
        <f t="shared" si="753"/>
        <v>0</v>
      </c>
    </row>
    <row r="1379" spans="1:111" ht="15" customHeight="1" thickBot="1">
      <c r="A1379" s="41"/>
      <c r="B1379" s="30"/>
      <c r="C1379" s="63" t="s">
        <v>156</v>
      </c>
      <c r="D1379" s="354" t="str">
        <f t="shared" si="687"/>
        <v/>
      </c>
      <c r="E1379" s="355"/>
      <c r="F1379" s="355"/>
      <c r="G1379" s="355"/>
      <c r="H1379" s="355"/>
      <c r="I1379" s="355"/>
      <c r="J1379" s="355"/>
      <c r="K1379" s="355"/>
      <c r="L1379" s="355"/>
      <c r="M1379" s="355"/>
      <c r="N1379" s="355"/>
      <c r="O1379" s="356"/>
      <c r="P1379" s="261" t="str">
        <f t="shared" si="688"/>
        <v/>
      </c>
      <c r="Q1379" s="261" t="str">
        <f t="shared" si="689"/>
        <v/>
      </c>
      <c r="R1379" s="261" t="str">
        <f t="shared" si="690"/>
        <v/>
      </c>
      <c r="S1379" s="2"/>
      <c r="T1379" s="2"/>
      <c r="U1379" s="2"/>
      <c r="V1379" s="2"/>
      <c r="W1379" s="2"/>
      <c r="X1379" s="2"/>
      <c r="Y1379" s="2"/>
      <c r="Z1379" s="2"/>
      <c r="AA1379" s="2"/>
      <c r="AB1379" s="2"/>
      <c r="AC1379" s="2"/>
      <c r="AD1379" s="2"/>
      <c r="AG1379" s="197">
        <f t="shared" si="691"/>
        <v>30</v>
      </c>
      <c r="AH1379" s="210">
        <f t="shared" si="692"/>
        <v>0</v>
      </c>
      <c r="AJ1379" s="188">
        <f t="shared" si="693"/>
        <v>0</v>
      </c>
      <c r="AK1379" s="189">
        <f t="shared" si="694"/>
        <v>0</v>
      </c>
      <c r="AL1379" s="189">
        <f t="shared" si="695"/>
        <v>0</v>
      </c>
      <c r="AM1379" s="190">
        <f t="shared" si="696"/>
        <v>0</v>
      </c>
      <c r="AO1379" s="188">
        <f t="shared" si="697"/>
        <v>0</v>
      </c>
      <c r="AP1379" s="189">
        <f t="shared" si="698"/>
        <v>0</v>
      </c>
      <c r="AQ1379" s="189">
        <f t="shared" si="699"/>
        <v>0</v>
      </c>
      <c r="AR1379" s="190">
        <f t="shared" si="700"/>
        <v>0</v>
      </c>
      <c r="AT1379" s="188">
        <f t="shared" si="701"/>
        <v>0</v>
      </c>
      <c r="AU1379" s="189">
        <f t="shared" si="702"/>
        <v>0</v>
      </c>
      <c r="AV1379" s="189">
        <f t="shared" si="703"/>
        <v>0</v>
      </c>
      <c r="AW1379" s="190">
        <f t="shared" si="704"/>
        <v>0</v>
      </c>
      <c r="AY1379" s="188">
        <f t="shared" si="705"/>
        <v>0</v>
      </c>
      <c r="AZ1379" s="189">
        <f t="shared" si="706"/>
        <v>0</v>
      </c>
      <c r="BA1379" s="189">
        <f t="shared" si="707"/>
        <v>0</v>
      </c>
      <c r="BB1379" s="190">
        <f t="shared" si="708"/>
        <v>0</v>
      </c>
      <c r="BC1379" s="210"/>
      <c r="BD1379" s="188">
        <f t="shared" si="709"/>
        <v>0</v>
      </c>
      <c r="BE1379" s="189">
        <f t="shared" si="710"/>
        <v>0</v>
      </c>
      <c r="BF1379" s="189">
        <f t="shared" si="711"/>
        <v>0</v>
      </c>
      <c r="BG1379" s="190">
        <f t="shared" si="712"/>
        <v>0</v>
      </c>
      <c r="BH1379" s="210"/>
      <c r="BI1379" s="188">
        <f t="shared" si="713"/>
        <v>0</v>
      </c>
      <c r="BJ1379" s="189">
        <f t="shared" si="714"/>
        <v>0</v>
      </c>
      <c r="BK1379" s="189">
        <f t="shared" si="715"/>
        <v>0</v>
      </c>
      <c r="BL1379" s="190">
        <f t="shared" si="716"/>
        <v>0</v>
      </c>
      <c r="BM1379" s="210"/>
      <c r="BN1379" s="188">
        <f t="shared" si="717"/>
        <v>0</v>
      </c>
      <c r="BO1379" s="189">
        <f t="shared" si="718"/>
        <v>0</v>
      </c>
      <c r="BP1379" s="189">
        <f t="shared" si="719"/>
        <v>0</v>
      </c>
      <c r="BQ1379" s="190">
        <f t="shared" si="720"/>
        <v>0</v>
      </c>
      <c r="BR1379" s="210"/>
      <c r="BS1379" s="188">
        <f t="shared" si="721"/>
        <v>0</v>
      </c>
      <c r="BT1379" s="189">
        <f t="shared" si="722"/>
        <v>0</v>
      </c>
      <c r="BU1379" s="189">
        <f t="shared" si="723"/>
        <v>0</v>
      </c>
      <c r="BV1379" s="190">
        <f t="shared" si="724"/>
        <v>0</v>
      </c>
      <c r="BW1379" s="210"/>
      <c r="BX1379" s="188">
        <f t="shared" si="725"/>
        <v>0</v>
      </c>
      <c r="BY1379" s="189">
        <f t="shared" si="726"/>
        <v>0</v>
      </c>
      <c r="BZ1379" s="189">
        <f t="shared" si="727"/>
        <v>0</v>
      </c>
      <c r="CA1379" s="190">
        <f t="shared" si="728"/>
        <v>0</v>
      </c>
      <c r="CB1379" s="210"/>
      <c r="CC1379" s="188">
        <f t="shared" si="729"/>
        <v>0</v>
      </c>
      <c r="CD1379" s="189">
        <f t="shared" si="730"/>
        <v>0</v>
      </c>
      <c r="CE1379" s="189">
        <f t="shared" si="731"/>
        <v>0</v>
      </c>
      <c r="CF1379" s="190">
        <f t="shared" si="732"/>
        <v>0</v>
      </c>
      <c r="CG1379" s="210"/>
      <c r="CH1379" s="192">
        <f t="shared" si="733"/>
        <v>0</v>
      </c>
      <c r="CI1379" s="215">
        <f t="shared" si="734"/>
        <v>0</v>
      </c>
      <c r="CJ1379" s="216">
        <f t="shared" si="735"/>
        <v>0</v>
      </c>
      <c r="CK1379" s="217">
        <f t="shared" si="736"/>
        <v>0</v>
      </c>
      <c r="CM1379" s="192">
        <f t="shared" si="737"/>
        <v>0</v>
      </c>
      <c r="CN1379" s="215">
        <f t="shared" si="738"/>
        <v>0</v>
      </c>
      <c r="CO1379" s="216">
        <f t="shared" si="739"/>
        <v>0</v>
      </c>
      <c r="CP1379" s="217">
        <f t="shared" si="740"/>
        <v>0</v>
      </c>
      <c r="CR1379" s="192">
        <f t="shared" si="741"/>
        <v>0</v>
      </c>
      <c r="CS1379" s="215">
        <f t="shared" si="742"/>
        <v>0</v>
      </c>
      <c r="CT1379" s="216">
        <f t="shared" si="743"/>
        <v>0</v>
      </c>
      <c r="CU1379" s="217">
        <f t="shared" si="744"/>
        <v>0</v>
      </c>
      <c r="CW1379" s="197">
        <f t="shared" si="745"/>
        <v>0</v>
      </c>
      <c r="CX1379" s="19" t="str">
        <f t="shared" si="746"/>
        <v/>
      </c>
      <c r="CY1379" s="197">
        <f t="shared" si="747"/>
        <v>0</v>
      </c>
      <c r="CZ1379"/>
      <c r="DA1379" s="197">
        <f t="shared" si="748"/>
        <v>0</v>
      </c>
      <c r="DB1379" s="19" t="str">
        <f t="shared" si="749"/>
        <v/>
      </c>
      <c r="DC1379" s="197">
        <f t="shared" si="750"/>
        <v>0</v>
      </c>
      <c r="DE1379" s="197">
        <f t="shared" si="751"/>
        <v>0</v>
      </c>
      <c r="DF1379" s="19" t="str">
        <f t="shared" si="752"/>
        <v/>
      </c>
      <c r="DG1379" s="197">
        <f t="shared" si="753"/>
        <v>0</v>
      </c>
    </row>
    <row r="1380" spans="1:111" ht="15" customHeight="1" thickBot="1">
      <c r="A1380" s="41"/>
      <c r="B1380" s="30"/>
      <c r="C1380" s="63" t="s">
        <v>157</v>
      </c>
      <c r="D1380" s="354" t="str">
        <f t="shared" si="687"/>
        <v/>
      </c>
      <c r="E1380" s="355"/>
      <c r="F1380" s="355"/>
      <c r="G1380" s="355"/>
      <c r="H1380" s="355"/>
      <c r="I1380" s="355"/>
      <c r="J1380" s="355"/>
      <c r="K1380" s="355"/>
      <c r="L1380" s="355"/>
      <c r="M1380" s="355"/>
      <c r="N1380" s="355"/>
      <c r="O1380" s="356"/>
      <c r="P1380" s="261" t="str">
        <f t="shared" si="688"/>
        <v/>
      </c>
      <c r="Q1380" s="261" t="str">
        <f t="shared" si="689"/>
        <v/>
      </c>
      <c r="R1380" s="261" t="str">
        <f t="shared" si="690"/>
        <v/>
      </c>
      <c r="S1380" s="2"/>
      <c r="T1380" s="2"/>
      <c r="U1380" s="2"/>
      <c r="V1380" s="2"/>
      <c r="W1380" s="2"/>
      <c r="X1380" s="2"/>
      <c r="Y1380" s="2"/>
      <c r="Z1380" s="2"/>
      <c r="AA1380" s="2"/>
      <c r="AB1380" s="2"/>
      <c r="AC1380" s="2"/>
      <c r="AD1380" s="2"/>
      <c r="AG1380" s="197">
        <f t="shared" si="691"/>
        <v>30</v>
      </c>
      <c r="AH1380" s="210">
        <f t="shared" si="692"/>
        <v>0</v>
      </c>
      <c r="AJ1380" s="188">
        <f t="shared" si="693"/>
        <v>0</v>
      </c>
      <c r="AK1380" s="189">
        <f t="shared" si="694"/>
        <v>0</v>
      </c>
      <c r="AL1380" s="189">
        <f t="shared" si="695"/>
        <v>0</v>
      </c>
      <c r="AM1380" s="190">
        <f t="shared" si="696"/>
        <v>0</v>
      </c>
      <c r="AO1380" s="188">
        <f t="shared" si="697"/>
        <v>0</v>
      </c>
      <c r="AP1380" s="189">
        <f t="shared" si="698"/>
        <v>0</v>
      </c>
      <c r="AQ1380" s="189">
        <f t="shared" si="699"/>
        <v>0</v>
      </c>
      <c r="AR1380" s="190">
        <f t="shared" si="700"/>
        <v>0</v>
      </c>
      <c r="AT1380" s="188">
        <f t="shared" si="701"/>
        <v>0</v>
      </c>
      <c r="AU1380" s="189">
        <f t="shared" si="702"/>
        <v>0</v>
      </c>
      <c r="AV1380" s="189">
        <f t="shared" si="703"/>
        <v>0</v>
      </c>
      <c r="AW1380" s="190">
        <f t="shared" si="704"/>
        <v>0</v>
      </c>
      <c r="AY1380" s="188">
        <f t="shared" si="705"/>
        <v>0</v>
      </c>
      <c r="AZ1380" s="189">
        <f t="shared" si="706"/>
        <v>0</v>
      </c>
      <c r="BA1380" s="189">
        <f t="shared" si="707"/>
        <v>0</v>
      </c>
      <c r="BB1380" s="190">
        <f t="shared" si="708"/>
        <v>0</v>
      </c>
      <c r="BC1380" s="210"/>
      <c r="BD1380" s="188">
        <f t="shared" si="709"/>
        <v>0</v>
      </c>
      <c r="BE1380" s="189">
        <f t="shared" si="710"/>
        <v>0</v>
      </c>
      <c r="BF1380" s="189">
        <f t="shared" si="711"/>
        <v>0</v>
      </c>
      <c r="BG1380" s="190">
        <f t="shared" si="712"/>
        <v>0</v>
      </c>
      <c r="BH1380" s="210"/>
      <c r="BI1380" s="188">
        <f t="shared" si="713"/>
        <v>0</v>
      </c>
      <c r="BJ1380" s="189">
        <f t="shared" si="714"/>
        <v>0</v>
      </c>
      <c r="BK1380" s="189">
        <f t="shared" si="715"/>
        <v>0</v>
      </c>
      <c r="BL1380" s="190">
        <f t="shared" si="716"/>
        <v>0</v>
      </c>
      <c r="BM1380" s="210"/>
      <c r="BN1380" s="188">
        <f t="shared" si="717"/>
        <v>0</v>
      </c>
      <c r="BO1380" s="189">
        <f t="shared" si="718"/>
        <v>0</v>
      </c>
      <c r="BP1380" s="189">
        <f t="shared" si="719"/>
        <v>0</v>
      </c>
      <c r="BQ1380" s="190">
        <f t="shared" si="720"/>
        <v>0</v>
      </c>
      <c r="BR1380" s="210"/>
      <c r="BS1380" s="188">
        <f t="shared" si="721"/>
        <v>0</v>
      </c>
      <c r="BT1380" s="189">
        <f t="shared" si="722"/>
        <v>0</v>
      </c>
      <c r="BU1380" s="189">
        <f t="shared" si="723"/>
        <v>0</v>
      </c>
      <c r="BV1380" s="190">
        <f t="shared" si="724"/>
        <v>0</v>
      </c>
      <c r="BW1380" s="210"/>
      <c r="BX1380" s="188">
        <f t="shared" si="725"/>
        <v>0</v>
      </c>
      <c r="BY1380" s="189">
        <f t="shared" si="726"/>
        <v>0</v>
      </c>
      <c r="BZ1380" s="189">
        <f t="shared" si="727"/>
        <v>0</v>
      </c>
      <c r="CA1380" s="190">
        <f t="shared" si="728"/>
        <v>0</v>
      </c>
      <c r="CB1380" s="210"/>
      <c r="CC1380" s="188">
        <f t="shared" si="729"/>
        <v>0</v>
      </c>
      <c r="CD1380" s="189">
        <f t="shared" si="730"/>
        <v>0</v>
      </c>
      <c r="CE1380" s="189">
        <f t="shared" si="731"/>
        <v>0</v>
      </c>
      <c r="CF1380" s="190">
        <f t="shared" si="732"/>
        <v>0</v>
      </c>
      <c r="CG1380" s="210"/>
      <c r="CH1380" s="192">
        <f t="shared" si="733"/>
        <v>0</v>
      </c>
      <c r="CI1380" s="215">
        <f t="shared" si="734"/>
        <v>0</v>
      </c>
      <c r="CJ1380" s="216">
        <f t="shared" si="735"/>
        <v>0</v>
      </c>
      <c r="CK1380" s="217">
        <f t="shared" si="736"/>
        <v>0</v>
      </c>
      <c r="CM1380" s="192">
        <f t="shared" si="737"/>
        <v>0</v>
      </c>
      <c r="CN1380" s="215">
        <f t="shared" si="738"/>
        <v>0</v>
      </c>
      <c r="CO1380" s="216">
        <f t="shared" si="739"/>
        <v>0</v>
      </c>
      <c r="CP1380" s="217">
        <f t="shared" si="740"/>
        <v>0</v>
      </c>
      <c r="CR1380" s="192">
        <f t="shared" si="741"/>
        <v>0</v>
      </c>
      <c r="CS1380" s="215">
        <f t="shared" si="742"/>
        <v>0</v>
      </c>
      <c r="CT1380" s="216">
        <f t="shared" si="743"/>
        <v>0</v>
      </c>
      <c r="CU1380" s="217">
        <f t="shared" si="744"/>
        <v>0</v>
      </c>
      <c r="CW1380" s="197">
        <f t="shared" si="745"/>
        <v>0</v>
      </c>
      <c r="CX1380" s="19" t="str">
        <f t="shared" si="746"/>
        <v/>
      </c>
      <c r="CY1380" s="197">
        <f t="shared" si="747"/>
        <v>0</v>
      </c>
      <c r="CZ1380"/>
      <c r="DA1380" s="197">
        <f t="shared" si="748"/>
        <v>0</v>
      </c>
      <c r="DB1380" s="19" t="str">
        <f t="shared" si="749"/>
        <v/>
      </c>
      <c r="DC1380" s="197">
        <f t="shared" si="750"/>
        <v>0</v>
      </c>
      <c r="DE1380" s="197">
        <f t="shared" si="751"/>
        <v>0</v>
      </c>
      <c r="DF1380" s="19" t="str">
        <f t="shared" si="752"/>
        <v/>
      </c>
      <c r="DG1380" s="197">
        <f t="shared" si="753"/>
        <v>0</v>
      </c>
    </row>
    <row r="1381" spans="1:111" ht="15" customHeight="1" thickBot="1">
      <c r="A1381" s="41"/>
      <c r="B1381" s="30"/>
      <c r="C1381" s="63" t="s">
        <v>158</v>
      </c>
      <c r="D1381" s="354" t="str">
        <f t="shared" si="687"/>
        <v/>
      </c>
      <c r="E1381" s="355"/>
      <c r="F1381" s="355"/>
      <c r="G1381" s="355"/>
      <c r="H1381" s="355"/>
      <c r="I1381" s="355"/>
      <c r="J1381" s="355"/>
      <c r="K1381" s="355"/>
      <c r="L1381" s="355"/>
      <c r="M1381" s="355"/>
      <c r="N1381" s="355"/>
      <c r="O1381" s="356"/>
      <c r="P1381" s="261" t="str">
        <f t="shared" si="688"/>
        <v/>
      </c>
      <c r="Q1381" s="261" t="str">
        <f t="shared" si="689"/>
        <v/>
      </c>
      <c r="R1381" s="261" t="str">
        <f t="shared" si="690"/>
        <v/>
      </c>
      <c r="S1381" s="2"/>
      <c r="T1381" s="2"/>
      <c r="U1381" s="2"/>
      <c r="V1381" s="2"/>
      <c r="W1381" s="2"/>
      <c r="X1381" s="2"/>
      <c r="Y1381" s="2"/>
      <c r="Z1381" s="2"/>
      <c r="AA1381" s="2"/>
      <c r="AB1381" s="2"/>
      <c r="AC1381" s="2"/>
      <c r="AD1381" s="2"/>
      <c r="AG1381" s="197">
        <f t="shared" si="691"/>
        <v>30</v>
      </c>
      <c r="AH1381" s="210">
        <f t="shared" si="692"/>
        <v>0</v>
      </c>
      <c r="AJ1381" s="188">
        <f t="shared" si="693"/>
        <v>0</v>
      </c>
      <c r="AK1381" s="189">
        <f t="shared" si="694"/>
        <v>0</v>
      </c>
      <c r="AL1381" s="189">
        <f t="shared" si="695"/>
        <v>0</v>
      </c>
      <c r="AM1381" s="190">
        <f t="shared" si="696"/>
        <v>0</v>
      </c>
      <c r="AO1381" s="188">
        <f t="shared" si="697"/>
        <v>0</v>
      </c>
      <c r="AP1381" s="189">
        <f t="shared" si="698"/>
        <v>0</v>
      </c>
      <c r="AQ1381" s="189">
        <f t="shared" si="699"/>
        <v>0</v>
      </c>
      <c r="AR1381" s="190">
        <f t="shared" si="700"/>
        <v>0</v>
      </c>
      <c r="AT1381" s="188">
        <f t="shared" si="701"/>
        <v>0</v>
      </c>
      <c r="AU1381" s="189">
        <f t="shared" si="702"/>
        <v>0</v>
      </c>
      <c r="AV1381" s="189">
        <f t="shared" si="703"/>
        <v>0</v>
      </c>
      <c r="AW1381" s="190">
        <f t="shared" si="704"/>
        <v>0</v>
      </c>
      <c r="AY1381" s="188">
        <f t="shared" si="705"/>
        <v>0</v>
      </c>
      <c r="AZ1381" s="189">
        <f t="shared" si="706"/>
        <v>0</v>
      </c>
      <c r="BA1381" s="189">
        <f t="shared" si="707"/>
        <v>0</v>
      </c>
      <c r="BB1381" s="190">
        <f t="shared" si="708"/>
        <v>0</v>
      </c>
      <c r="BC1381" s="210"/>
      <c r="BD1381" s="188">
        <f t="shared" si="709"/>
        <v>0</v>
      </c>
      <c r="BE1381" s="189">
        <f t="shared" si="710"/>
        <v>0</v>
      </c>
      <c r="BF1381" s="189">
        <f t="shared" si="711"/>
        <v>0</v>
      </c>
      <c r="BG1381" s="190">
        <f t="shared" si="712"/>
        <v>0</v>
      </c>
      <c r="BH1381" s="210"/>
      <c r="BI1381" s="188">
        <f t="shared" si="713"/>
        <v>0</v>
      </c>
      <c r="BJ1381" s="189">
        <f t="shared" si="714"/>
        <v>0</v>
      </c>
      <c r="BK1381" s="189">
        <f t="shared" si="715"/>
        <v>0</v>
      </c>
      <c r="BL1381" s="190">
        <f t="shared" si="716"/>
        <v>0</v>
      </c>
      <c r="BM1381" s="210"/>
      <c r="BN1381" s="188">
        <f t="shared" si="717"/>
        <v>0</v>
      </c>
      <c r="BO1381" s="189">
        <f t="shared" si="718"/>
        <v>0</v>
      </c>
      <c r="BP1381" s="189">
        <f t="shared" si="719"/>
        <v>0</v>
      </c>
      <c r="BQ1381" s="190">
        <f t="shared" si="720"/>
        <v>0</v>
      </c>
      <c r="BR1381" s="210"/>
      <c r="BS1381" s="188">
        <f t="shared" si="721"/>
        <v>0</v>
      </c>
      <c r="BT1381" s="189">
        <f t="shared" si="722"/>
        <v>0</v>
      </c>
      <c r="BU1381" s="189">
        <f t="shared" si="723"/>
        <v>0</v>
      </c>
      <c r="BV1381" s="190">
        <f t="shared" si="724"/>
        <v>0</v>
      </c>
      <c r="BW1381" s="210"/>
      <c r="BX1381" s="188">
        <f t="shared" si="725"/>
        <v>0</v>
      </c>
      <c r="BY1381" s="189">
        <f t="shared" si="726"/>
        <v>0</v>
      </c>
      <c r="BZ1381" s="189">
        <f t="shared" si="727"/>
        <v>0</v>
      </c>
      <c r="CA1381" s="190">
        <f t="shared" si="728"/>
        <v>0</v>
      </c>
      <c r="CB1381" s="210"/>
      <c r="CC1381" s="188">
        <f t="shared" si="729"/>
        <v>0</v>
      </c>
      <c r="CD1381" s="189">
        <f t="shared" si="730"/>
        <v>0</v>
      </c>
      <c r="CE1381" s="189">
        <f t="shared" si="731"/>
        <v>0</v>
      </c>
      <c r="CF1381" s="190">
        <f t="shared" si="732"/>
        <v>0</v>
      </c>
      <c r="CG1381" s="210"/>
      <c r="CH1381" s="192">
        <f t="shared" si="733"/>
        <v>0</v>
      </c>
      <c r="CI1381" s="215">
        <f t="shared" si="734"/>
        <v>0</v>
      </c>
      <c r="CJ1381" s="216">
        <f t="shared" si="735"/>
        <v>0</v>
      </c>
      <c r="CK1381" s="217">
        <f t="shared" si="736"/>
        <v>0</v>
      </c>
      <c r="CM1381" s="192">
        <f t="shared" si="737"/>
        <v>0</v>
      </c>
      <c r="CN1381" s="215">
        <f t="shared" si="738"/>
        <v>0</v>
      </c>
      <c r="CO1381" s="216">
        <f t="shared" si="739"/>
        <v>0</v>
      </c>
      <c r="CP1381" s="217">
        <f t="shared" si="740"/>
        <v>0</v>
      </c>
      <c r="CR1381" s="192">
        <f t="shared" si="741"/>
        <v>0</v>
      </c>
      <c r="CS1381" s="215">
        <f t="shared" si="742"/>
        <v>0</v>
      </c>
      <c r="CT1381" s="216">
        <f t="shared" si="743"/>
        <v>0</v>
      </c>
      <c r="CU1381" s="217">
        <f t="shared" si="744"/>
        <v>0</v>
      </c>
      <c r="CW1381" s="197">
        <f t="shared" si="745"/>
        <v>0</v>
      </c>
      <c r="CX1381" s="19" t="str">
        <f t="shared" si="746"/>
        <v/>
      </c>
      <c r="CY1381" s="197">
        <f t="shared" si="747"/>
        <v>0</v>
      </c>
      <c r="CZ1381"/>
      <c r="DA1381" s="197">
        <f t="shared" si="748"/>
        <v>0</v>
      </c>
      <c r="DB1381" s="19" t="str">
        <f t="shared" si="749"/>
        <v/>
      </c>
      <c r="DC1381" s="197">
        <f t="shared" si="750"/>
        <v>0</v>
      </c>
      <c r="DE1381" s="197">
        <f t="shared" si="751"/>
        <v>0</v>
      </c>
      <c r="DF1381" s="19" t="str">
        <f t="shared" si="752"/>
        <v/>
      </c>
      <c r="DG1381" s="197">
        <f t="shared" si="753"/>
        <v>0</v>
      </c>
    </row>
    <row r="1382" spans="1:111" ht="15" customHeight="1" thickBot="1">
      <c r="A1382" s="41"/>
      <c r="B1382" s="30"/>
      <c r="C1382" s="63" t="s">
        <v>159</v>
      </c>
      <c r="D1382" s="354" t="str">
        <f t="shared" si="687"/>
        <v/>
      </c>
      <c r="E1382" s="355"/>
      <c r="F1382" s="355"/>
      <c r="G1382" s="355"/>
      <c r="H1382" s="355"/>
      <c r="I1382" s="355"/>
      <c r="J1382" s="355"/>
      <c r="K1382" s="355"/>
      <c r="L1382" s="355"/>
      <c r="M1382" s="355"/>
      <c r="N1382" s="355"/>
      <c r="O1382" s="356"/>
      <c r="P1382" s="261" t="str">
        <f t="shared" si="688"/>
        <v/>
      </c>
      <c r="Q1382" s="261" t="str">
        <f t="shared" si="689"/>
        <v/>
      </c>
      <c r="R1382" s="261" t="str">
        <f t="shared" si="690"/>
        <v/>
      </c>
      <c r="S1382" s="2"/>
      <c r="T1382" s="2"/>
      <c r="U1382" s="2"/>
      <c r="V1382" s="2"/>
      <c r="W1382" s="2"/>
      <c r="X1382" s="2"/>
      <c r="Y1382" s="2"/>
      <c r="Z1382" s="2"/>
      <c r="AA1382" s="2"/>
      <c r="AB1382" s="2"/>
      <c r="AC1382" s="2"/>
      <c r="AD1382" s="2"/>
      <c r="AG1382" s="197">
        <f t="shared" si="691"/>
        <v>30</v>
      </c>
      <c r="AH1382" s="210">
        <f t="shared" si="692"/>
        <v>0</v>
      </c>
      <c r="AJ1382" s="188">
        <f t="shared" si="693"/>
        <v>0</v>
      </c>
      <c r="AK1382" s="189">
        <f t="shared" si="694"/>
        <v>0</v>
      </c>
      <c r="AL1382" s="189">
        <f t="shared" si="695"/>
        <v>0</v>
      </c>
      <c r="AM1382" s="190">
        <f t="shared" si="696"/>
        <v>0</v>
      </c>
      <c r="AO1382" s="188">
        <f t="shared" si="697"/>
        <v>0</v>
      </c>
      <c r="AP1382" s="189">
        <f t="shared" si="698"/>
        <v>0</v>
      </c>
      <c r="AQ1382" s="189">
        <f t="shared" si="699"/>
        <v>0</v>
      </c>
      <c r="AR1382" s="190">
        <f t="shared" si="700"/>
        <v>0</v>
      </c>
      <c r="AT1382" s="188">
        <f t="shared" si="701"/>
        <v>0</v>
      </c>
      <c r="AU1382" s="189">
        <f t="shared" si="702"/>
        <v>0</v>
      </c>
      <c r="AV1382" s="189">
        <f t="shared" si="703"/>
        <v>0</v>
      </c>
      <c r="AW1382" s="190">
        <f t="shared" si="704"/>
        <v>0</v>
      </c>
      <c r="AY1382" s="188">
        <f t="shared" si="705"/>
        <v>0</v>
      </c>
      <c r="AZ1382" s="189">
        <f t="shared" si="706"/>
        <v>0</v>
      </c>
      <c r="BA1382" s="189">
        <f t="shared" si="707"/>
        <v>0</v>
      </c>
      <c r="BB1382" s="190">
        <f t="shared" si="708"/>
        <v>0</v>
      </c>
      <c r="BC1382" s="210"/>
      <c r="BD1382" s="188">
        <f t="shared" si="709"/>
        <v>0</v>
      </c>
      <c r="BE1382" s="189">
        <f t="shared" si="710"/>
        <v>0</v>
      </c>
      <c r="BF1382" s="189">
        <f t="shared" si="711"/>
        <v>0</v>
      </c>
      <c r="BG1382" s="190">
        <f t="shared" si="712"/>
        <v>0</v>
      </c>
      <c r="BH1382" s="210"/>
      <c r="BI1382" s="188">
        <f t="shared" si="713"/>
        <v>0</v>
      </c>
      <c r="BJ1382" s="189">
        <f t="shared" si="714"/>
        <v>0</v>
      </c>
      <c r="BK1382" s="189">
        <f t="shared" si="715"/>
        <v>0</v>
      </c>
      <c r="BL1382" s="190">
        <f t="shared" si="716"/>
        <v>0</v>
      </c>
      <c r="BM1382" s="210"/>
      <c r="BN1382" s="188">
        <f t="shared" si="717"/>
        <v>0</v>
      </c>
      <c r="BO1382" s="189">
        <f t="shared" si="718"/>
        <v>0</v>
      </c>
      <c r="BP1382" s="189">
        <f t="shared" si="719"/>
        <v>0</v>
      </c>
      <c r="BQ1382" s="190">
        <f t="shared" si="720"/>
        <v>0</v>
      </c>
      <c r="BR1382" s="210"/>
      <c r="BS1382" s="188">
        <f t="shared" si="721"/>
        <v>0</v>
      </c>
      <c r="BT1382" s="189">
        <f t="shared" si="722"/>
        <v>0</v>
      </c>
      <c r="BU1382" s="189">
        <f t="shared" si="723"/>
        <v>0</v>
      </c>
      <c r="BV1382" s="190">
        <f t="shared" si="724"/>
        <v>0</v>
      </c>
      <c r="BW1382" s="210"/>
      <c r="BX1382" s="188">
        <f t="shared" si="725"/>
        <v>0</v>
      </c>
      <c r="BY1382" s="189">
        <f t="shared" si="726"/>
        <v>0</v>
      </c>
      <c r="BZ1382" s="189">
        <f t="shared" si="727"/>
        <v>0</v>
      </c>
      <c r="CA1382" s="190">
        <f t="shared" si="728"/>
        <v>0</v>
      </c>
      <c r="CB1382" s="210"/>
      <c r="CC1382" s="188">
        <f t="shared" si="729"/>
        <v>0</v>
      </c>
      <c r="CD1382" s="189">
        <f t="shared" si="730"/>
        <v>0</v>
      </c>
      <c r="CE1382" s="189">
        <f t="shared" si="731"/>
        <v>0</v>
      </c>
      <c r="CF1382" s="190">
        <f t="shared" si="732"/>
        <v>0</v>
      </c>
      <c r="CG1382" s="210"/>
      <c r="CH1382" s="192">
        <f t="shared" si="733"/>
        <v>0</v>
      </c>
      <c r="CI1382" s="215">
        <f t="shared" si="734"/>
        <v>0</v>
      </c>
      <c r="CJ1382" s="216">
        <f t="shared" si="735"/>
        <v>0</v>
      </c>
      <c r="CK1382" s="217">
        <f t="shared" si="736"/>
        <v>0</v>
      </c>
      <c r="CM1382" s="192">
        <f t="shared" si="737"/>
        <v>0</v>
      </c>
      <c r="CN1382" s="215">
        <f t="shared" si="738"/>
        <v>0</v>
      </c>
      <c r="CO1382" s="216">
        <f t="shared" si="739"/>
        <v>0</v>
      </c>
      <c r="CP1382" s="217">
        <f t="shared" si="740"/>
        <v>0</v>
      </c>
      <c r="CR1382" s="192">
        <f t="shared" si="741"/>
        <v>0</v>
      </c>
      <c r="CS1382" s="215">
        <f t="shared" si="742"/>
        <v>0</v>
      </c>
      <c r="CT1382" s="216">
        <f t="shared" si="743"/>
        <v>0</v>
      </c>
      <c r="CU1382" s="217">
        <f t="shared" si="744"/>
        <v>0</v>
      </c>
      <c r="CW1382" s="197">
        <f t="shared" si="745"/>
        <v>0</v>
      </c>
      <c r="CX1382" s="19" t="str">
        <f t="shared" si="746"/>
        <v/>
      </c>
      <c r="CY1382" s="197">
        <f t="shared" si="747"/>
        <v>0</v>
      </c>
      <c r="CZ1382"/>
      <c r="DA1382" s="197">
        <f t="shared" si="748"/>
        <v>0</v>
      </c>
      <c r="DB1382" s="19" t="str">
        <f t="shared" si="749"/>
        <v/>
      </c>
      <c r="DC1382" s="197">
        <f t="shared" si="750"/>
        <v>0</v>
      </c>
      <c r="DE1382" s="197">
        <f t="shared" si="751"/>
        <v>0</v>
      </c>
      <c r="DF1382" s="19" t="str">
        <f t="shared" si="752"/>
        <v/>
      </c>
      <c r="DG1382" s="197">
        <f t="shared" si="753"/>
        <v>0</v>
      </c>
    </row>
    <row r="1383" spans="1:111" ht="15" customHeight="1" thickBot="1">
      <c r="A1383" s="41"/>
      <c r="B1383" s="30"/>
      <c r="C1383" s="63" t="s">
        <v>160</v>
      </c>
      <c r="D1383" s="354" t="str">
        <f t="shared" si="687"/>
        <v/>
      </c>
      <c r="E1383" s="355"/>
      <c r="F1383" s="355"/>
      <c r="G1383" s="355"/>
      <c r="H1383" s="355"/>
      <c r="I1383" s="355"/>
      <c r="J1383" s="355"/>
      <c r="K1383" s="355"/>
      <c r="L1383" s="355"/>
      <c r="M1383" s="355"/>
      <c r="N1383" s="355"/>
      <c r="O1383" s="356"/>
      <c r="P1383" s="261" t="str">
        <f t="shared" si="688"/>
        <v/>
      </c>
      <c r="Q1383" s="261" t="str">
        <f t="shared" si="689"/>
        <v/>
      </c>
      <c r="R1383" s="261" t="str">
        <f t="shared" si="690"/>
        <v/>
      </c>
      <c r="S1383" s="2"/>
      <c r="T1383" s="2"/>
      <c r="U1383" s="2"/>
      <c r="V1383" s="2"/>
      <c r="W1383" s="2"/>
      <c r="X1383" s="2"/>
      <c r="Y1383" s="2"/>
      <c r="Z1383" s="2"/>
      <c r="AA1383" s="2"/>
      <c r="AB1383" s="2"/>
      <c r="AC1383" s="2"/>
      <c r="AD1383" s="2"/>
      <c r="AG1383" s="197">
        <f t="shared" si="691"/>
        <v>30</v>
      </c>
      <c r="AH1383" s="210">
        <f t="shared" si="692"/>
        <v>0</v>
      </c>
      <c r="AJ1383" s="188">
        <f t="shared" si="693"/>
        <v>0</v>
      </c>
      <c r="AK1383" s="189">
        <f t="shared" si="694"/>
        <v>0</v>
      </c>
      <c r="AL1383" s="189">
        <f t="shared" si="695"/>
        <v>0</v>
      </c>
      <c r="AM1383" s="190">
        <f t="shared" si="696"/>
        <v>0</v>
      </c>
      <c r="AO1383" s="188">
        <f t="shared" si="697"/>
        <v>0</v>
      </c>
      <c r="AP1383" s="189">
        <f t="shared" si="698"/>
        <v>0</v>
      </c>
      <c r="AQ1383" s="189">
        <f t="shared" si="699"/>
        <v>0</v>
      </c>
      <c r="AR1383" s="190">
        <f t="shared" si="700"/>
        <v>0</v>
      </c>
      <c r="AT1383" s="188">
        <f t="shared" si="701"/>
        <v>0</v>
      </c>
      <c r="AU1383" s="189">
        <f t="shared" si="702"/>
        <v>0</v>
      </c>
      <c r="AV1383" s="189">
        <f t="shared" si="703"/>
        <v>0</v>
      </c>
      <c r="AW1383" s="190">
        <f t="shared" si="704"/>
        <v>0</v>
      </c>
      <c r="AY1383" s="188">
        <f t="shared" si="705"/>
        <v>0</v>
      </c>
      <c r="AZ1383" s="189">
        <f t="shared" si="706"/>
        <v>0</v>
      </c>
      <c r="BA1383" s="189">
        <f t="shared" si="707"/>
        <v>0</v>
      </c>
      <c r="BB1383" s="190">
        <f t="shared" si="708"/>
        <v>0</v>
      </c>
      <c r="BC1383" s="210"/>
      <c r="BD1383" s="188">
        <f t="shared" si="709"/>
        <v>0</v>
      </c>
      <c r="BE1383" s="189">
        <f t="shared" si="710"/>
        <v>0</v>
      </c>
      <c r="BF1383" s="189">
        <f t="shared" si="711"/>
        <v>0</v>
      </c>
      <c r="BG1383" s="190">
        <f t="shared" si="712"/>
        <v>0</v>
      </c>
      <c r="BH1383" s="210"/>
      <c r="BI1383" s="188">
        <f t="shared" si="713"/>
        <v>0</v>
      </c>
      <c r="BJ1383" s="189">
        <f t="shared" si="714"/>
        <v>0</v>
      </c>
      <c r="BK1383" s="189">
        <f t="shared" si="715"/>
        <v>0</v>
      </c>
      <c r="BL1383" s="190">
        <f t="shared" si="716"/>
        <v>0</v>
      </c>
      <c r="BM1383" s="210"/>
      <c r="BN1383" s="188">
        <f t="shared" si="717"/>
        <v>0</v>
      </c>
      <c r="BO1383" s="189">
        <f t="shared" si="718"/>
        <v>0</v>
      </c>
      <c r="BP1383" s="189">
        <f t="shared" si="719"/>
        <v>0</v>
      </c>
      <c r="BQ1383" s="190">
        <f t="shared" si="720"/>
        <v>0</v>
      </c>
      <c r="BR1383" s="210"/>
      <c r="BS1383" s="188">
        <f t="shared" si="721"/>
        <v>0</v>
      </c>
      <c r="BT1383" s="189">
        <f t="shared" si="722"/>
        <v>0</v>
      </c>
      <c r="BU1383" s="189">
        <f t="shared" si="723"/>
        <v>0</v>
      </c>
      <c r="BV1383" s="190">
        <f t="shared" si="724"/>
        <v>0</v>
      </c>
      <c r="BW1383" s="210"/>
      <c r="BX1383" s="188">
        <f t="shared" si="725"/>
        <v>0</v>
      </c>
      <c r="BY1383" s="189">
        <f t="shared" si="726"/>
        <v>0</v>
      </c>
      <c r="BZ1383" s="189">
        <f t="shared" si="727"/>
        <v>0</v>
      </c>
      <c r="CA1383" s="190">
        <f t="shared" si="728"/>
        <v>0</v>
      </c>
      <c r="CB1383" s="210"/>
      <c r="CC1383" s="188">
        <f t="shared" si="729"/>
        <v>0</v>
      </c>
      <c r="CD1383" s="189">
        <f t="shared" si="730"/>
        <v>0</v>
      </c>
      <c r="CE1383" s="189">
        <f t="shared" si="731"/>
        <v>0</v>
      </c>
      <c r="CF1383" s="190">
        <f t="shared" si="732"/>
        <v>0</v>
      </c>
      <c r="CG1383" s="210"/>
      <c r="CH1383" s="192">
        <f t="shared" si="733"/>
        <v>0</v>
      </c>
      <c r="CI1383" s="215">
        <f t="shared" si="734"/>
        <v>0</v>
      </c>
      <c r="CJ1383" s="216">
        <f t="shared" si="735"/>
        <v>0</v>
      </c>
      <c r="CK1383" s="217">
        <f t="shared" si="736"/>
        <v>0</v>
      </c>
      <c r="CM1383" s="192">
        <f t="shared" si="737"/>
        <v>0</v>
      </c>
      <c r="CN1383" s="215">
        <f t="shared" si="738"/>
        <v>0</v>
      </c>
      <c r="CO1383" s="216">
        <f t="shared" si="739"/>
        <v>0</v>
      </c>
      <c r="CP1383" s="217">
        <f t="shared" si="740"/>
        <v>0</v>
      </c>
      <c r="CR1383" s="192">
        <f t="shared" si="741"/>
        <v>0</v>
      </c>
      <c r="CS1383" s="215">
        <f t="shared" si="742"/>
        <v>0</v>
      </c>
      <c r="CT1383" s="216">
        <f t="shared" si="743"/>
        <v>0</v>
      </c>
      <c r="CU1383" s="217">
        <f t="shared" si="744"/>
        <v>0</v>
      </c>
      <c r="CW1383" s="197">
        <f t="shared" si="745"/>
        <v>0</v>
      </c>
      <c r="CX1383" s="19" t="str">
        <f t="shared" si="746"/>
        <v/>
      </c>
      <c r="CY1383" s="197">
        <f t="shared" si="747"/>
        <v>0</v>
      </c>
      <c r="CZ1383"/>
      <c r="DA1383" s="197">
        <f t="shared" si="748"/>
        <v>0</v>
      </c>
      <c r="DB1383" s="19" t="str">
        <f t="shared" si="749"/>
        <v/>
      </c>
      <c r="DC1383" s="197">
        <f t="shared" si="750"/>
        <v>0</v>
      </c>
      <c r="DE1383" s="197">
        <f t="shared" si="751"/>
        <v>0</v>
      </c>
      <c r="DF1383" s="19" t="str">
        <f t="shared" si="752"/>
        <v/>
      </c>
      <c r="DG1383" s="197">
        <f t="shared" si="753"/>
        <v>0</v>
      </c>
    </row>
    <row r="1384" spans="1:111" ht="15" customHeight="1" thickBot="1">
      <c r="A1384" s="41"/>
      <c r="B1384" s="30"/>
      <c r="C1384" s="63" t="s">
        <v>161</v>
      </c>
      <c r="D1384" s="354" t="str">
        <f t="shared" si="687"/>
        <v/>
      </c>
      <c r="E1384" s="355"/>
      <c r="F1384" s="355"/>
      <c r="G1384" s="355"/>
      <c r="H1384" s="355"/>
      <c r="I1384" s="355"/>
      <c r="J1384" s="355"/>
      <c r="K1384" s="355"/>
      <c r="L1384" s="355"/>
      <c r="M1384" s="355"/>
      <c r="N1384" s="355"/>
      <c r="O1384" s="356"/>
      <c r="P1384" s="261" t="str">
        <f t="shared" si="688"/>
        <v/>
      </c>
      <c r="Q1384" s="261" t="str">
        <f t="shared" si="689"/>
        <v/>
      </c>
      <c r="R1384" s="261" t="str">
        <f t="shared" si="690"/>
        <v/>
      </c>
      <c r="S1384" s="2"/>
      <c r="T1384" s="2"/>
      <c r="U1384" s="2"/>
      <c r="V1384" s="2"/>
      <c r="W1384" s="2"/>
      <c r="X1384" s="2"/>
      <c r="Y1384" s="2"/>
      <c r="Z1384" s="2"/>
      <c r="AA1384" s="2"/>
      <c r="AB1384" s="2"/>
      <c r="AC1384" s="2"/>
      <c r="AD1384" s="2"/>
      <c r="AG1384" s="197">
        <f t="shared" si="691"/>
        <v>30</v>
      </c>
      <c r="AH1384" s="210">
        <f t="shared" si="692"/>
        <v>0</v>
      </c>
      <c r="AJ1384" s="188">
        <f t="shared" si="693"/>
        <v>0</v>
      </c>
      <c r="AK1384" s="189">
        <f t="shared" si="694"/>
        <v>0</v>
      </c>
      <c r="AL1384" s="189">
        <f t="shared" si="695"/>
        <v>0</v>
      </c>
      <c r="AM1384" s="190">
        <f t="shared" si="696"/>
        <v>0</v>
      </c>
      <c r="AO1384" s="188">
        <f t="shared" si="697"/>
        <v>0</v>
      </c>
      <c r="AP1384" s="189">
        <f t="shared" si="698"/>
        <v>0</v>
      </c>
      <c r="AQ1384" s="189">
        <f t="shared" si="699"/>
        <v>0</v>
      </c>
      <c r="AR1384" s="190">
        <f t="shared" si="700"/>
        <v>0</v>
      </c>
      <c r="AT1384" s="188">
        <f t="shared" si="701"/>
        <v>0</v>
      </c>
      <c r="AU1384" s="189">
        <f t="shared" si="702"/>
        <v>0</v>
      </c>
      <c r="AV1384" s="189">
        <f t="shared" si="703"/>
        <v>0</v>
      </c>
      <c r="AW1384" s="190">
        <f t="shared" si="704"/>
        <v>0</v>
      </c>
      <c r="AY1384" s="188">
        <f t="shared" si="705"/>
        <v>0</v>
      </c>
      <c r="AZ1384" s="189">
        <f t="shared" si="706"/>
        <v>0</v>
      </c>
      <c r="BA1384" s="189">
        <f t="shared" si="707"/>
        <v>0</v>
      </c>
      <c r="BB1384" s="190">
        <f t="shared" si="708"/>
        <v>0</v>
      </c>
      <c r="BC1384" s="210"/>
      <c r="BD1384" s="188">
        <f t="shared" si="709"/>
        <v>0</v>
      </c>
      <c r="BE1384" s="189">
        <f t="shared" si="710"/>
        <v>0</v>
      </c>
      <c r="BF1384" s="189">
        <f t="shared" si="711"/>
        <v>0</v>
      </c>
      <c r="BG1384" s="190">
        <f t="shared" si="712"/>
        <v>0</v>
      </c>
      <c r="BH1384" s="210"/>
      <c r="BI1384" s="188">
        <f t="shared" si="713"/>
        <v>0</v>
      </c>
      <c r="BJ1384" s="189">
        <f t="shared" si="714"/>
        <v>0</v>
      </c>
      <c r="BK1384" s="189">
        <f t="shared" si="715"/>
        <v>0</v>
      </c>
      <c r="BL1384" s="190">
        <f t="shared" si="716"/>
        <v>0</v>
      </c>
      <c r="BM1384" s="210"/>
      <c r="BN1384" s="188">
        <f t="shared" si="717"/>
        <v>0</v>
      </c>
      <c r="BO1384" s="189">
        <f t="shared" si="718"/>
        <v>0</v>
      </c>
      <c r="BP1384" s="189">
        <f t="shared" si="719"/>
        <v>0</v>
      </c>
      <c r="BQ1384" s="190">
        <f t="shared" si="720"/>
        <v>0</v>
      </c>
      <c r="BR1384" s="210"/>
      <c r="BS1384" s="188">
        <f t="shared" si="721"/>
        <v>0</v>
      </c>
      <c r="BT1384" s="189">
        <f t="shared" si="722"/>
        <v>0</v>
      </c>
      <c r="BU1384" s="189">
        <f t="shared" si="723"/>
        <v>0</v>
      </c>
      <c r="BV1384" s="190">
        <f t="shared" si="724"/>
        <v>0</v>
      </c>
      <c r="BW1384" s="210"/>
      <c r="BX1384" s="188">
        <f t="shared" si="725"/>
        <v>0</v>
      </c>
      <c r="BY1384" s="189">
        <f t="shared" si="726"/>
        <v>0</v>
      </c>
      <c r="BZ1384" s="189">
        <f t="shared" si="727"/>
        <v>0</v>
      </c>
      <c r="CA1384" s="190">
        <f t="shared" si="728"/>
        <v>0</v>
      </c>
      <c r="CB1384" s="210"/>
      <c r="CC1384" s="188">
        <f t="shared" si="729"/>
        <v>0</v>
      </c>
      <c r="CD1384" s="189">
        <f t="shared" si="730"/>
        <v>0</v>
      </c>
      <c r="CE1384" s="189">
        <f t="shared" si="731"/>
        <v>0</v>
      </c>
      <c r="CF1384" s="190">
        <f t="shared" si="732"/>
        <v>0</v>
      </c>
      <c r="CG1384" s="210"/>
      <c r="CH1384" s="192">
        <f t="shared" si="733"/>
        <v>0</v>
      </c>
      <c r="CI1384" s="215">
        <f t="shared" si="734"/>
        <v>0</v>
      </c>
      <c r="CJ1384" s="216">
        <f t="shared" si="735"/>
        <v>0</v>
      </c>
      <c r="CK1384" s="217">
        <f t="shared" si="736"/>
        <v>0</v>
      </c>
      <c r="CM1384" s="192">
        <f t="shared" si="737"/>
        <v>0</v>
      </c>
      <c r="CN1384" s="215">
        <f t="shared" si="738"/>
        <v>0</v>
      </c>
      <c r="CO1384" s="216">
        <f t="shared" si="739"/>
        <v>0</v>
      </c>
      <c r="CP1384" s="217">
        <f t="shared" si="740"/>
        <v>0</v>
      </c>
      <c r="CR1384" s="192">
        <f t="shared" si="741"/>
        <v>0</v>
      </c>
      <c r="CS1384" s="215">
        <f t="shared" si="742"/>
        <v>0</v>
      </c>
      <c r="CT1384" s="216">
        <f t="shared" si="743"/>
        <v>0</v>
      </c>
      <c r="CU1384" s="217">
        <f t="shared" si="744"/>
        <v>0</v>
      </c>
      <c r="CW1384" s="197">
        <f t="shared" si="745"/>
        <v>0</v>
      </c>
      <c r="CX1384" s="19" t="str">
        <f t="shared" si="746"/>
        <v/>
      </c>
      <c r="CY1384" s="197">
        <f t="shared" si="747"/>
        <v>0</v>
      </c>
      <c r="CZ1384"/>
      <c r="DA1384" s="197">
        <f t="shared" si="748"/>
        <v>0</v>
      </c>
      <c r="DB1384" s="19" t="str">
        <f t="shared" si="749"/>
        <v/>
      </c>
      <c r="DC1384" s="197">
        <f t="shared" si="750"/>
        <v>0</v>
      </c>
      <c r="DE1384" s="197">
        <f t="shared" si="751"/>
        <v>0</v>
      </c>
      <c r="DF1384" s="19" t="str">
        <f t="shared" si="752"/>
        <v/>
      </c>
      <c r="DG1384" s="197">
        <f t="shared" si="753"/>
        <v>0</v>
      </c>
    </row>
    <row r="1385" spans="1:111" ht="15" customHeight="1" thickBot="1">
      <c r="A1385" s="41"/>
      <c r="B1385" s="30"/>
      <c r="C1385" s="63" t="s">
        <v>162</v>
      </c>
      <c r="D1385" s="354" t="str">
        <f t="shared" si="687"/>
        <v/>
      </c>
      <c r="E1385" s="355"/>
      <c r="F1385" s="355"/>
      <c r="G1385" s="355"/>
      <c r="H1385" s="355"/>
      <c r="I1385" s="355"/>
      <c r="J1385" s="355"/>
      <c r="K1385" s="355"/>
      <c r="L1385" s="355"/>
      <c r="M1385" s="355"/>
      <c r="N1385" s="355"/>
      <c r="O1385" s="356"/>
      <c r="P1385" s="261" t="str">
        <f t="shared" si="688"/>
        <v/>
      </c>
      <c r="Q1385" s="261" t="str">
        <f t="shared" si="689"/>
        <v/>
      </c>
      <c r="R1385" s="261" t="str">
        <f t="shared" si="690"/>
        <v/>
      </c>
      <c r="S1385" s="2"/>
      <c r="T1385" s="2"/>
      <c r="U1385" s="2"/>
      <c r="V1385" s="2"/>
      <c r="W1385" s="2"/>
      <c r="X1385" s="2"/>
      <c r="Y1385" s="2"/>
      <c r="Z1385" s="2"/>
      <c r="AA1385" s="2"/>
      <c r="AB1385" s="2"/>
      <c r="AC1385" s="2"/>
      <c r="AD1385" s="2"/>
      <c r="AG1385" s="197">
        <f t="shared" si="691"/>
        <v>30</v>
      </c>
      <c r="AH1385" s="210">
        <f t="shared" si="692"/>
        <v>0</v>
      </c>
      <c r="AJ1385" s="188">
        <f t="shared" si="693"/>
        <v>0</v>
      </c>
      <c r="AK1385" s="189">
        <f t="shared" si="694"/>
        <v>0</v>
      </c>
      <c r="AL1385" s="189">
        <f t="shared" si="695"/>
        <v>0</v>
      </c>
      <c r="AM1385" s="190">
        <f t="shared" si="696"/>
        <v>0</v>
      </c>
      <c r="AO1385" s="188">
        <f t="shared" si="697"/>
        <v>0</v>
      </c>
      <c r="AP1385" s="189">
        <f t="shared" si="698"/>
        <v>0</v>
      </c>
      <c r="AQ1385" s="189">
        <f t="shared" si="699"/>
        <v>0</v>
      </c>
      <c r="AR1385" s="190">
        <f t="shared" si="700"/>
        <v>0</v>
      </c>
      <c r="AT1385" s="188">
        <f t="shared" si="701"/>
        <v>0</v>
      </c>
      <c r="AU1385" s="189">
        <f t="shared" si="702"/>
        <v>0</v>
      </c>
      <c r="AV1385" s="189">
        <f t="shared" si="703"/>
        <v>0</v>
      </c>
      <c r="AW1385" s="190">
        <f t="shared" si="704"/>
        <v>0</v>
      </c>
      <c r="AY1385" s="188">
        <f t="shared" si="705"/>
        <v>0</v>
      </c>
      <c r="AZ1385" s="189">
        <f t="shared" si="706"/>
        <v>0</v>
      </c>
      <c r="BA1385" s="189">
        <f t="shared" si="707"/>
        <v>0</v>
      </c>
      <c r="BB1385" s="190">
        <f t="shared" si="708"/>
        <v>0</v>
      </c>
      <c r="BC1385" s="210"/>
      <c r="BD1385" s="188">
        <f t="shared" si="709"/>
        <v>0</v>
      </c>
      <c r="BE1385" s="189">
        <f t="shared" si="710"/>
        <v>0</v>
      </c>
      <c r="BF1385" s="189">
        <f t="shared" si="711"/>
        <v>0</v>
      </c>
      <c r="BG1385" s="190">
        <f t="shared" si="712"/>
        <v>0</v>
      </c>
      <c r="BH1385" s="210"/>
      <c r="BI1385" s="188">
        <f t="shared" si="713"/>
        <v>0</v>
      </c>
      <c r="BJ1385" s="189">
        <f t="shared" si="714"/>
        <v>0</v>
      </c>
      <c r="BK1385" s="189">
        <f t="shared" si="715"/>
        <v>0</v>
      </c>
      <c r="BL1385" s="190">
        <f t="shared" si="716"/>
        <v>0</v>
      </c>
      <c r="BM1385" s="210"/>
      <c r="BN1385" s="188">
        <f t="shared" si="717"/>
        <v>0</v>
      </c>
      <c r="BO1385" s="189">
        <f t="shared" si="718"/>
        <v>0</v>
      </c>
      <c r="BP1385" s="189">
        <f t="shared" si="719"/>
        <v>0</v>
      </c>
      <c r="BQ1385" s="190">
        <f t="shared" si="720"/>
        <v>0</v>
      </c>
      <c r="BR1385" s="210"/>
      <c r="BS1385" s="188">
        <f t="shared" si="721"/>
        <v>0</v>
      </c>
      <c r="BT1385" s="189">
        <f t="shared" si="722"/>
        <v>0</v>
      </c>
      <c r="BU1385" s="189">
        <f t="shared" si="723"/>
        <v>0</v>
      </c>
      <c r="BV1385" s="190">
        <f t="shared" si="724"/>
        <v>0</v>
      </c>
      <c r="BW1385" s="210"/>
      <c r="BX1385" s="188">
        <f t="shared" si="725"/>
        <v>0</v>
      </c>
      <c r="BY1385" s="189">
        <f t="shared" si="726"/>
        <v>0</v>
      </c>
      <c r="BZ1385" s="189">
        <f t="shared" si="727"/>
        <v>0</v>
      </c>
      <c r="CA1385" s="190">
        <f t="shared" si="728"/>
        <v>0</v>
      </c>
      <c r="CB1385" s="210"/>
      <c r="CC1385" s="188">
        <f t="shared" si="729"/>
        <v>0</v>
      </c>
      <c r="CD1385" s="189">
        <f t="shared" si="730"/>
        <v>0</v>
      </c>
      <c r="CE1385" s="189">
        <f t="shared" si="731"/>
        <v>0</v>
      </c>
      <c r="CF1385" s="190">
        <f t="shared" si="732"/>
        <v>0</v>
      </c>
      <c r="CG1385" s="210"/>
      <c r="CH1385" s="192">
        <f t="shared" si="733"/>
        <v>0</v>
      </c>
      <c r="CI1385" s="215">
        <f t="shared" si="734"/>
        <v>0</v>
      </c>
      <c r="CJ1385" s="216">
        <f t="shared" si="735"/>
        <v>0</v>
      </c>
      <c r="CK1385" s="217">
        <f t="shared" si="736"/>
        <v>0</v>
      </c>
      <c r="CM1385" s="192">
        <f t="shared" si="737"/>
        <v>0</v>
      </c>
      <c r="CN1385" s="215">
        <f t="shared" si="738"/>
        <v>0</v>
      </c>
      <c r="CO1385" s="216">
        <f t="shared" si="739"/>
        <v>0</v>
      </c>
      <c r="CP1385" s="217">
        <f t="shared" si="740"/>
        <v>0</v>
      </c>
      <c r="CR1385" s="192">
        <f t="shared" si="741"/>
        <v>0</v>
      </c>
      <c r="CS1385" s="215">
        <f t="shared" si="742"/>
        <v>0</v>
      </c>
      <c r="CT1385" s="216">
        <f t="shared" si="743"/>
        <v>0</v>
      </c>
      <c r="CU1385" s="217">
        <f t="shared" si="744"/>
        <v>0</v>
      </c>
      <c r="CW1385" s="197">
        <f t="shared" si="745"/>
        <v>0</v>
      </c>
      <c r="CX1385" s="19" t="str">
        <f t="shared" si="746"/>
        <v/>
      </c>
      <c r="CY1385" s="197">
        <f t="shared" si="747"/>
        <v>0</v>
      </c>
      <c r="CZ1385"/>
      <c r="DA1385" s="197">
        <f t="shared" si="748"/>
        <v>0</v>
      </c>
      <c r="DB1385" s="19" t="str">
        <f t="shared" si="749"/>
        <v/>
      </c>
      <c r="DC1385" s="197">
        <f t="shared" si="750"/>
        <v>0</v>
      </c>
      <c r="DE1385" s="197">
        <f t="shared" si="751"/>
        <v>0</v>
      </c>
      <c r="DF1385" s="19" t="str">
        <f t="shared" si="752"/>
        <v/>
      </c>
      <c r="DG1385" s="197">
        <f t="shared" si="753"/>
        <v>0</v>
      </c>
    </row>
    <row r="1386" spans="1:111" ht="15" customHeight="1" thickBot="1">
      <c r="A1386" s="41"/>
      <c r="B1386" s="30"/>
      <c r="C1386" s="64" t="s">
        <v>163</v>
      </c>
      <c r="D1386" s="354" t="str">
        <f t="shared" si="687"/>
        <v/>
      </c>
      <c r="E1386" s="355"/>
      <c r="F1386" s="355"/>
      <c r="G1386" s="355"/>
      <c r="H1386" s="355"/>
      <c r="I1386" s="355"/>
      <c r="J1386" s="355"/>
      <c r="K1386" s="355"/>
      <c r="L1386" s="355"/>
      <c r="M1386" s="355"/>
      <c r="N1386" s="355"/>
      <c r="O1386" s="356"/>
      <c r="P1386" s="261" t="str">
        <f t="shared" si="688"/>
        <v/>
      </c>
      <c r="Q1386" s="261" t="str">
        <f t="shared" si="689"/>
        <v/>
      </c>
      <c r="R1386" s="261" t="str">
        <f t="shared" si="690"/>
        <v/>
      </c>
      <c r="S1386" s="2"/>
      <c r="T1386" s="2"/>
      <c r="U1386" s="2"/>
      <c r="V1386" s="2"/>
      <c r="W1386" s="2"/>
      <c r="X1386" s="2"/>
      <c r="Y1386" s="2"/>
      <c r="Z1386" s="2"/>
      <c r="AA1386" s="2"/>
      <c r="AB1386" s="2"/>
      <c r="AC1386" s="2"/>
      <c r="AD1386" s="2"/>
      <c r="AG1386" s="197">
        <f t="shared" si="691"/>
        <v>30</v>
      </c>
      <c r="AH1386" s="210">
        <f t="shared" si="692"/>
        <v>0</v>
      </c>
      <c r="AJ1386" s="188">
        <f t="shared" si="693"/>
        <v>0</v>
      </c>
      <c r="AK1386" s="189">
        <f t="shared" si="694"/>
        <v>0</v>
      </c>
      <c r="AL1386" s="189">
        <f t="shared" si="695"/>
        <v>0</v>
      </c>
      <c r="AM1386" s="190">
        <f t="shared" si="696"/>
        <v>0</v>
      </c>
      <c r="AO1386" s="188">
        <f t="shared" si="697"/>
        <v>0</v>
      </c>
      <c r="AP1386" s="189">
        <f t="shared" si="698"/>
        <v>0</v>
      </c>
      <c r="AQ1386" s="189">
        <f t="shared" si="699"/>
        <v>0</v>
      </c>
      <c r="AR1386" s="190">
        <f t="shared" si="700"/>
        <v>0</v>
      </c>
      <c r="AT1386" s="188">
        <f t="shared" si="701"/>
        <v>0</v>
      </c>
      <c r="AU1386" s="189">
        <f t="shared" si="702"/>
        <v>0</v>
      </c>
      <c r="AV1386" s="189">
        <f t="shared" si="703"/>
        <v>0</v>
      </c>
      <c r="AW1386" s="190">
        <f t="shared" si="704"/>
        <v>0</v>
      </c>
      <c r="AY1386" s="188">
        <f t="shared" si="705"/>
        <v>0</v>
      </c>
      <c r="AZ1386" s="189">
        <f t="shared" si="706"/>
        <v>0</v>
      </c>
      <c r="BA1386" s="189">
        <f t="shared" si="707"/>
        <v>0</v>
      </c>
      <c r="BB1386" s="190">
        <f t="shared" si="708"/>
        <v>0</v>
      </c>
      <c r="BC1386" s="210"/>
      <c r="BD1386" s="188">
        <f t="shared" si="709"/>
        <v>0</v>
      </c>
      <c r="BE1386" s="189">
        <f t="shared" si="710"/>
        <v>0</v>
      </c>
      <c r="BF1386" s="189">
        <f t="shared" si="711"/>
        <v>0</v>
      </c>
      <c r="BG1386" s="190">
        <f t="shared" si="712"/>
        <v>0</v>
      </c>
      <c r="BH1386" s="210"/>
      <c r="BI1386" s="188">
        <f t="shared" si="713"/>
        <v>0</v>
      </c>
      <c r="BJ1386" s="189">
        <f t="shared" si="714"/>
        <v>0</v>
      </c>
      <c r="BK1386" s="189">
        <f t="shared" si="715"/>
        <v>0</v>
      </c>
      <c r="BL1386" s="190">
        <f t="shared" si="716"/>
        <v>0</v>
      </c>
      <c r="BM1386" s="210"/>
      <c r="BN1386" s="188">
        <f t="shared" si="717"/>
        <v>0</v>
      </c>
      <c r="BO1386" s="189">
        <f t="shared" si="718"/>
        <v>0</v>
      </c>
      <c r="BP1386" s="189">
        <f t="shared" si="719"/>
        <v>0</v>
      </c>
      <c r="BQ1386" s="190">
        <f t="shared" si="720"/>
        <v>0</v>
      </c>
      <c r="BR1386" s="210"/>
      <c r="BS1386" s="188">
        <f t="shared" si="721"/>
        <v>0</v>
      </c>
      <c r="BT1386" s="189">
        <f t="shared" si="722"/>
        <v>0</v>
      </c>
      <c r="BU1386" s="189">
        <f t="shared" si="723"/>
        <v>0</v>
      </c>
      <c r="BV1386" s="190">
        <f t="shared" si="724"/>
        <v>0</v>
      </c>
      <c r="BW1386" s="210"/>
      <c r="BX1386" s="188">
        <f t="shared" si="725"/>
        <v>0</v>
      </c>
      <c r="BY1386" s="189">
        <f t="shared" si="726"/>
        <v>0</v>
      </c>
      <c r="BZ1386" s="189">
        <f t="shared" si="727"/>
        <v>0</v>
      </c>
      <c r="CA1386" s="190">
        <f t="shared" si="728"/>
        <v>0</v>
      </c>
      <c r="CB1386" s="210"/>
      <c r="CC1386" s="188">
        <f t="shared" si="729"/>
        <v>0</v>
      </c>
      <c r="CD1386" s="189">
        <f t="shared" si="730"/>
        <v>0</v>
      </c>
      <c r="CE1386" s="189">
        <f t="shared" si="731"/>
        <v>0</v>
      </c>
      <c r="CF1386" s="190">
        <f t="shared" si="732"/>
        <v>0</v>
      </c>
      <c r="CG1386" s="210"/>
      <c r="CH1386" s="192">
        <f t="shared" si="733"/>
        <v>0</v>
      </c>
      <c r="CI1386" s="215">
        <f t="shared" si="734"/>
        <v>0</v>
      </c>
      <c r="CJ1386" s="216">
        <f t="shared" si="735"/>
        <v>0</v>
      </c>
      <c r="CK1386" s="217">
        <f t="shared" si="736"/>
        <v>0</v>
      </c>
      <c r="CM1386" s="192">
        <f t="shared" si="737"/>
        <v>0</v>
      </c>
      <c r="CN1386" s="215">
        <f t="shared" si="738"/>
        <v>0</v>
      </c>
      <c r="CO1386" s="216">
        <f t="shared" si="739"/>
        <v>0</v>
      </c>
      <c r="CP1386" s="217">
        <f t="shared" si="740"/>
        <v>0</v>
      </c>
      <c r="CR1386" s="192">
        <f t="shared" si="741"/>
        <v>0</v>
      </c>
      <c r="CS1386" s="215">
        <f t="shared" si="742"/>
        <v>0</v>
      </c>
      <c r="CT1386" s="216">
        <f t="shared" si="743"/>
        <v>0</v>
      </c>
      <c r="CU1386" s="217">
        <f t="shared" si="744"/>
        <v>0</v>
      </c>
      <c r="CW1386" s="197">
        <f t="shared" si="745"/>
        <v>0</v>
      </c>
      <c r="CX1386" s="19" t="str">
        <f t="shared" si="746"/>
        <v/>
      </c>
      <c r="CY1386" s="197">
        <f t="shared" si="747"/>
        <v>0</v>
      </c>
      <c r="CZ1386"/>
      <c r="DA1386" s="197">
        <f t="shared" si="748"/>
        <v>0</v>
      </c>
      <c r="DB1386" s="19" t="str">
        <f t="shared" si="749"/>
        <v/>
      </c>
      <c r="DC1386" s="197">
        <f t="shared" si="750"/>
        <v>0</v>
      </c>
      <c r="DE1386" s="197">
        <f t="shared" si="751"/>
        <v>0</v>
      </c>
      <c r="DF1386" s="19" t="str">
        <f t="shared" si="752"/>
        <v/>
      </c>
      <c r="DG1386" s="197">
        <f t="shared" si="753"/>
        <v>0</v>
      </c>
    </row>
    <row r="1387" spans="1:111" ht="15" customHeight="1" thickBot="1">
      <c r="A1387" s="41"/>
      <c r="B1387" s="30"/>
      <c r="C1387" s="64" t="s">
        <v>164</v>
      </c>
      <c r="D1387" s="354" t="str">
        <f t="shared" si="687"/>
        <v/>
      </c>
      <c r="E1387" s="355"/>
      <c r="F1387" s="355"/>
      <c r="G1387" s="355"/>
      <c r="H1387" s="355"/>
      <c r="I1387" s="355"/>
      <c r="J1387" s="355"/>
      <c r="K1387" s="355"/>
      <c r="L1387" s="355"/>
      <c r="M1387" s="355"/>
      <c r="N1387" s="355"/>
      <c r="O1387" s="356"/>
      <c r="P1387" s="261" t="str">
        <f t="shared" si="688"/>
        <v/>
      </c>
      <c r="Q1387" s="261" t="str">
        <f t="shared" si="689"/>
        <v/>
      </c>
      <c r="R1387" s="261" t="str">
        <f t="shared" si="690"/>
        <v/>
      </c>
      <c r="S1387" s="2"/>
      <c r="T1387" s="2"/>
      <c r="U1387" s="2"/>
      <c r="V1387" s="2"/>
      <c r="W1387" s="2"/>
      <c r="X1387" s="2"/>
      <c r="Y1387" s="2"/>
      <c r="Z1387" s="2"/>
      <c r="AA1387" s="2"/>
      <c r="AB1387" s="2"/>
      <c r="AC1387" s="2"/>
      <c r="AD1387" s="2"/>
      <c r="AG1387" s="197">
        <f t="shared" si="691"/>
        <v>30</v>
      </c>
      <c r="AH1387" s="210">
        <f t="shared" si="692"/>
        <v>0</v>
      </c>
      <c r="AJ1387" s="188">
        <f t="shared" si="693"/>
        <v>0</v>
      </c>
      <c r="AK1387" s="189">
        <f t="shared" si="694"/>
        <v>0</v>
      </c>
      <c r="AL1387" s="189">
        <f t="shared" si="695"/>
        <v>0</v>
      </c>
      <c r="AM1387" s="190">
        <f t="shared" si="696"/>
        <v>0</v>
      </c>
      <c r="AO1387" s="188">
        <f t="shared" si="697"/>
        <v>0</v>
      </c>
      <c r="AP1387" s="189">
        <f t="shared" si="698"/>
        <v>0</v>
      </c>
      <c r="AQ1387" s="189">
        <f t="shared" si="699"/>
        <v>0</v>
      </c>
      <c r="AR1387" s="190">
        <f t="shared" si="700"/>
        <v>0</v>
      </c>
      <c r="AT1387" s="188">
        <f t="shared" si="701"/>
        <v>0</v>
      </c>
      <c r="AU1387" s="189">
        <f t="shared" si="702"/>
        <v>0</v>
      </c>
      <c r="AV1387" s="189">
        <f t="shared" si="703"/>
        <v>0</v>
      </c>
      <c r="AW1387" s="190">
        <f t="shared" si="704"/>
        <v>0</v>
      </c>
      <c r="AY1387" s="188">
        <f t="shared" si="705"/>
        <v>0</v>
      </c>
      <c r="AZ1387" s="189">
        <f t="shared" si="706"/>
        <v>0</v>
      </c>
      <c r="BA1387" s="189">
        <f t="shared" si="707"/>
        <v>0</v>
      </c>
      <c r="BB1387" s="190">
        <f t="shared" si="708"/>
        <v>0</v>
      </c>
      <c r="BC1387" s="210"/>
      <c r="BD1387" s="188">
        <f t="shared" si="709"/>
        <v>0</v>
      </c>
      <c r="BE1387" s="189">
        <f t="shared" si="710"/>
        <v>0</v>
      </c>
      <c r="BF1387" s="189">
        <f t="shared" si="711"/>
        <v>0</v>
      </c>
      <c r="BG1387" s="190">
        <f t="shared" si="712"/>
        <v>0</v>
      </c>
      <c r="BH1387" s="210"/>
      <c r="BI1387" s="188">
        <f t="shared" si="713"/>
        <v>0</v>
      </c>
      <c r="BJ1387" s="189">
        <f t="shared" si="714"/>
        <v>0</v>
      </c>
      <c r="BK1387" s="189">
        <f t="shared" si="715"/>
        <v>0</v>
      </c>
      <c r="BL1387" s="190">
        <f t="shared" si="716"/>
        <v>0</v>
      </c>
      <c r="BM1387" s="210"/>
      <c r="BN1387" s="188">
        <f t="shared" si="717"/>
        <v>0</v>
      </c>
      <c r="BO1387" s="189">
        <f t="shared" si="718"/>
        <v>0</v>
      </c>
      <c r="BP1387" s="189">
        <f t="shared" si="719"/>
        <v>0</v>
      </c>
      <c r="BQ1387" s="190">
        <f t="shared" si="720"/>
        <v>0</v>
      </c>
      <c r="BR1387" s="210"/>
      <c r="BS1387" s="188">
        <f t="shared" si="721"/>
        <v>0</v>
      </c>
      <c r="BT1387" s="189">
        <f t="shared" si="722"/>
        <v>0</v>
      </c>
      <c r="BU1387" s="189">
        <f t="shared" si="723"/>
        <v>0</v>
      </c>
      <c r="BV1387" s="190">
        <f t="shared" si="724"/>
        <v>0</v>
      </c>
      <c r="BW1387" s="210"/>
      <c r="BX1387" s="188">
        <f t="shared" si="725"/>
        <v>0</v>
      </c>
      <c r="BY1387" s="189">
        <f t="shared" si="726"/>
        <v>0</v>
      </c>
      <c r="BZ1387" s="189">
        <f t="shared" si="727"/>
        <v>0</v>
      </c>
      <c r="CA1387" s="190">
        <f t="shared" si="728"/>
        <v>0</v>
      </c>
      <c r="CB1387" s="210"/>
      <c r="CC1387" s="188">
        <f t="shared" si="729"/>
        <v>0</v>
      </c>
      <c r="CD1387" s="189">
        <f t="shared" si="730"/>
        <v>0</v>
      </c>
      <c r="CE1387" s="189">
        <f t="shared" si="731"/>
        <v>0</v>
      </c>
      <c r="CF1387" s="190">
        <f t="shared" si="732"/>
        <v>0</v>
      </c>
      <c r="CG1387" s="210"/>
      <c r="CH1387" s="192">
        <f t="shared" si="733"/>
        <v>0</v>
      </c>
      <c r="CI1387" s="215">
        <f t="shared" si="734"/>
        <v>0</v>
      </c>
      <c r="CJ1387" s="216">
        <f t="shared" si="735"/>
        <v>0</v>
      </c>
      <c r="CK1387" s="217">
        <f t="shared" si="736"/>
        <v>0</v>
      </c>
      <c r="CM1387" s="192">
        <f t="shared" si="737"/>
        <v>0</v>
      </c>
      <c r="CN1387" s="215">
        <f t="shared" si="738"/>
        <v>0</v>
      </c>
      <c r="CO1387" s="216">
        <f t="shared" si="739"/>
        <v>0</v>
      </c>
      <c r="CP1387" s="217">
        <f t="shared" si="740"/>
        <v>0</v>
      </c>
      <c r="CR1387" s="192">
        <f t="shared" si="741"/>
        <v>0</v>
      </c>
      <c r="CS1387" s="215">
        <f t="shared" si="742"/>
        <v>0</v>
      </c>
      <c r="CT1387" s="216">
        <f t="shared" si="743"/>
        <v>0</v>
      </c>
      <c r="CU1387" s="217">
        <f t="shared" si="744"/>
        <v>0</v>
      </c>
      <c r="CW1387" s="197">
        <f t="shared" si="745"/>
        <v>0</v>
      </c>
      <c r="CX1387" s="19" t="str">
        <f t="shared" si="746"/>
        <v/>
      </c>
      <c r="CY1387" s="197">
        <f t="shared" si="747"/>
        <v>0</v>
      </c>
      <c r="CZ1387"/>
      <c r="DA1387" s="197">
        <f t="shared" si="748"/>
        <v>0</v>
      </c>
      <c r="DB1387" s="19" t="str">
        <f t="shared" si="749"/>
        <v/>
      </c>
      <c r="DC1387" s="197">
        <f t="shared" si="750"/>
        <v>0</v>
      </c>
      <c r="DE1387" s="197">
        <f t="shared" si="751"/>
        <v>0</v>
      </c>
      <c r="DF1387" s="19" t="str">
        <f t="shared" si="752"/>
        <v/>
      </c>
      <c r="DG1387" s="197">
        <f t="shared" si="753"/>
        <v>0</v>
      </c>
    </row>
    <row r="1388" spans="1:111" ht="15" customHeight="1" thickBot="1">
      <c r="A1388" s="41"/>
      <c r="B1388" s="30"/>
      <c r="C1388" s="64" t="s">
        <v>165</v>
      </c>
      <c r="D1388" s="354" t="str">
        <f t="shared" si="687"/>
        <v/>
      </c>
      <c r="E1388" s="355"/>
      <c r="F1388" s="355"/>
      <c r="G1388" s="355"/>
      <c r="H1388" s="355"/>
      <c r="I1388" s="355"/>
      <c r="J1388" s="355"/>
      <c r="K1388" s="355"/>
      <c r="L1388" s="355"/>
      <c r="M1388" s="355"/>
      <c r="N1388" s="355"/>
      <c r="O1388" s="356"/>
      <c r="P1388" s="261" t="str">
        <f t="shared" si="688"/>
        <v/>
      </c>
      <c r="Q1388" s="261" t="str">
        <f t="shared" si="689"/>
        <v/>
      </c>
      <c r="R1388" s="261" t="str">
        <f t="shared" si="690"/>
        <v/>
      </c>
      <c r="S1388" s="2"/>
      <c r="T1388" s="2"/>
      <c r="U1388" s="2"/>
      <c r="V1388" s="2"/>
      <c r="W1388" s="2"/>
      <c r="X1388" s="2"/>
      <c r="Y1388" s="2"/>
      <c r="Z1388" s="2"/>
      <c r="AA1388" s="2"/>
      <c r="AB1388" s="2"/>
      <c r="AC1388" s="2"/>
      <c r="AD1388" s="2"/>
      <c r="AG1388" s="197">
        <f t="shared" si="691"/>
        <v>30</v>
      </c>
      <c r="AH1388" s="210">
        <f t="shared" si="692"/>
        <v>0</v>
      </c>
      <c r="AJ1388" s="188">
        <f t="shared" si="693"/>
        <v>0</v>
      </c>
      <c r="AK1388" s="189">
        <f t="shared" si="694"/>
        <v>0</v>
      </c>
      <c r="AL1388" s="189">
        <f t="shared" si="695"/>
        <v>0</v>
      </c>
      <c r="AM1388" s="190">
        <f t="shared" si="696"/>
        <v>0</v>
      </c>
      <c r="AO1388" s="188">
        <f t="shared" si="697"/>
        <v>0</v>
      </c>
      <c r="AP1388" s="189">
        <f t="shared" si="698"/>
        <v>0</v>
      </c>
      <c r="AQ1388" s="189">
        <f t="shared" si="699"/>
        <v>0</v>
      </c>
      <c r="AR1388" s="190">
        <f t="shared" si="700"/>
        <v>0</v>
      </c>
      <c r="AT1388" s="188">
        <f t="shared" si="701"/>
        <v>0</v>
      </c>
      <c r="AU1388" s="189">
        <f t="shared" si="702"/>
        <v>0</v>
      </c>
      <c r="AV1388" s="189">
        <f t="shared" si="703"/>
        <v>0</v>
      </c>
      <c r="AW1388" s="190">
        <f t="shared" si="704"/>
        <v>0</v>
      </c>
      <c r="AY1388" s="188">
        <f t="shared" si="705"/>
        <v>0</v>
      </c>
      <c r="AZ1388" s="189">
        <f t="shared" si="706"/>
        <v>0</v>
      </c>
      <c r="BA1388" s="189">
        <f t="shared" si="707"/>
        <v>0</v>
      </c>
      <c r="BB1388" s="190">
        <f t="shared" si="708"/>
        <v>0</v>
      </c>
      <c r="BC1388" s="210"/>
      <c r="BD1388" s="188">
        <f t="shared" si="709"/>
        <v>0</v>
      </c>
      <c r="BE1388" s="189">
        <f t="shared" si="710"/>
        <v>0</v>
      </c>
      <c r="BF1388" s="189">
        <f t="shared" si="711"/>
        <v>0</v>
      </c>
      <c r="BG1388" s="190">
        <f t="shared" si="712"/>
        <v>0</v>
      </c>
      <c r="BH1388" s="210"/>
      <c r="BI1388" s="188">
        <f t="shared" si="713"/>
        <v>0</v>
      </c>
      <c r="BJ1388" s="189">
        <f t="shared" si="714"/>
        <v>0</v>
      </c>
      <c r="BK1388" s="189">
        <f t="shared" si="715"/>
        <v>0</v>
      </c>
      <c r="BL1388" s="190">
        <f t="shared" si="716"/>
        <v>0</v>
      </c>
      <c r="BM1388" s="210"/>
      <c r="BN1388" s="188">
        <f t="shared" si="717"/>
        <v>0</v>
      </c>
      <c r="BO1388" s="189">
        <f t="shared" si="718"/>
        <v>0</v>
      </c>
      <c r="BP1388" s="189">
        <f t="shared" si="719"/>
        <v>0</v>
      </c>
      <c r="BQ1388" s="190">
        <f t="shared" si="720"/>
        <v>0</v>
      </c>
      <c r="BR1388" s="210"/>
      <c r="BS1388" s="188">
        <f t="shared" si="721"/>
        <v>0</v>
      </c>
      <c r="BT1388" s="189">
        <f t="shared" si="722"/>
        <v>0</v>
      </c>
      <c r="BU1388" s="189">
        <f t="shared" si="723"/>
        <v>0</v>
      </c>
      <c r="BV1388" s="190">
        <f t="shared" si="724"/>
        <v>0</v>
      </c>
      <c r="BW1388" s="210"/>
      <c r="BX1388" s="188">
        <f t="shared" si="725"/>
        <v>0</v>
      </c>
      <c r="BY1388" s="189">
        <f t="shared" si="726"/>
        <v>0</v>
      </c>
      <c r="BZ1388" s="189">
        <f t="shared" si="727"/>
        <v>0</v>
      </c>
      <c r="CA1388" s="190">
        <f t="shared" si="728"/>
        <v>0</v>
      </c>
      <c r="CB1388" s="210"/>
      <c r="CC1388" s="188">
        <f t="shared" si="729"/>
        <v>0</v>
      </c>
      <c r="CD1388" s="189">
        <f t="shared" si="730"/>
        <v>0</v>
      </c>
      <c r="CE1388" s="189">
        <f t="shared" si="731"/>
        <v>0</v>
      </c>
      <c r="CF1388" s="190">
        <f t="shared" si="732"/>
        <v>0</v>
      </c>
      <c r="CG1388" s="210"/>
      <c r="CH1388" s="192">
        <f t="shared" si="733"/>
        <v>0</v>
      </c>
      <c r="CI1388" s="215">
        <f t="shared" si="734"/>
        <v>0</v>
      </c>
      <c r="CJ1388" s="216">
        <f t="shared" si="735"/>
        <v>0</v>
      </c>
      <c r="CK1388" s="217">
        <f t="shared" si="736"/>
        <v>0</v>
      </c>
      <c r="CM1388" s="192">
        <f t="shared" si="737"/>
        <v>0</v>
      </c>
      <c r="CN1388" s="215">
        <f t="shared" si="738"/>
        <v>0</v>
      </c>
      <c r="CO1388" s="216">
        <f t="shared" si="739"/>
        <v>0</v>
      </c>
      <c r="CP1388" s="217">
        <f t="shared" si="740"/>
        <v>0</v>
      </c>
      <c r="CR1388" s="192">
        <f t="shared" si="741"/>
        <v>0</v>
      </c>
      <c r="CS1388" s="215">
        <f t="shared" si="742"/>
        <v>0</v>
      </c>
      <c r="CT1388" s="216">
        <f t="shared" si="743"/>
        <v>0</v>
      </c>
      <c r="CU1388" s="217">
        <f t="shared" si="744"/>
        <v>0</v>
      </c>
      <c r="CW1388" s="197">
        <f t="shared" si="745"/>
        <v>0</v>
      </c>
      <c r="CX1388" s="19" t="str">
        <f t="shared" si="746"/>
        <v/>
      </c>
      <c r="CY1388" s="197">
        <f t="shared" si="747"/>
        <v>0</v>
      </c>
      <c r="CZ1388"/>
      <c r="DA1388" s="197">
        <f t="shared" si="748"/>
        <v>0</v>
      </c>
      <c r="DB1388" s="19" t="str">
        <f t="shared" si="749"/>
        <v/>
      </c>
      <c r="DC1388" s="197">
        <f t="shared" si="750"/>
        <v>0</v>
      </c>
      <c r="DE1388" s="197">
        <f t="shared" si="751"/>
        <v>0</v>
      </c>
      <c r="DF1388" s="19" t="str">
        <f t="shared" si="752"/>
        <v/>
      </c>
      <c r="DG1388" s="197">
        <f t="shared" si="753"/>
        <v>0</v>
      </c>
    </row>
    <row r="1389" spans="1:111" ht="15" customHeight="1" thickBot="1">
      <c r="A1389" s="41"/>
      <c r="B1389" s="30"/>
      <c r="C1389" s="64" t="s">
        <v>166</v>
      </c>
      <c r="D1389" s="354" t="str">
        <f t="shared" si="687"/>
        <v/>
      </c>
      <c r="E1389" s="355"/>
      <c r="F1389" s="355"/>
      <c r="G1389" s="355"/>
      <c r="H1389" s="355"/>
      <c r="I1389" s="355"/>
      <c r="J1389" s="355"/>
      <c r="K1389" s="355"/>
      <c r="L1389" s="355"/>
      <c r="M1389" s="355"/>
      <c r="N1389" s="355"/>
      <c r="O1389" s="356"/>
      <c r="P1389" s="261" t="str">
        <f t="shared" si="688"/>
        <v/>
      </c>
      <c r="Q1389" s="261" t="str">
        <f t="shared" si="689"/>
        <v/>
      </c>
      <c r="R1389" s="261" t="str">
        <f t="shared" si="690"/>
        <v/>
      </c>
      <c r="S1389" s="2"/>
      <c r="T1389" s="2"/>
      <c r="U1389" s="2"/>
      <c r="V1389" s="2"/>
      <c r="W1389" s="2"/>
      <c r="X1389" s="2"/>
      <c r="Y1389" s="2"/>
      <c r="Z1389" s="2"/>
      <c r="AA1389" s="2"/>
      <c r="AB1389" s="2"/>
      <c r="AC1389" s="2"/>
      <c r="AD1389" s="2"/>
      <c r="AG1389" s="197">
        <f t="shared" si="691"/>
        <v>30</v>
      </c>
      <c r="AH1389" s="210">
        <f t="shared" si="692"/>
        <v>0</v>
      </c>
      <c r="AJ1389" s="188">
        <f t="shared" si="693"/>
        <v>0</v>
      </c>
      <c r="AK1389" s="189">
        <f t="shared" si="694"/>
        <v>0</v>
      </c>
      <c r="AL1389" s="189">
        <f t="shared" si="695"/>
        <v>0</v>
      </c>
      <c r="AM1389" s="190">
        <f t="shared" si="696"/>
        <v>0</v>
      </c>
      <c r="AO1389" s="188">
        <f t="shared" si="697"/>
        <v>0</v>
      </c>
      <c r="AP1389" s="189">
        <f t="shared" si="698"/>
        <v>0</v>
      </c>
      <c r="AQ1389" s="189">
        <f t="shared" si="699"/>
        <v>0</v>
      </c>
      <c r="AR1389" s="190">
        <f t="shared" si="700"/>
        <v>0</v>
      </c>
      <c r="AT1389" s="188">
        <f t="shared" si="701"/>
        <v>0</v>
      </c>
      <c r="AU1389" s="189">
        <f t="shared" si="702"/>
        <v>0</v>
      </c>
      <c r="AV1389" s="189">
        <f t="shared" si="703"/>
        <v>0</v>
      </c>
      <c r="AW1389" s="190">
        <f t="shared" si="704"/>
        <v>0</v>
      </c>
      <c r="AY1389" s="188">
        <f t="shared" si="705"/>
        <v>0</v>
      </c>
      <c r="AZ1389" s="189">
        <f t="shared" si="706"/>
        <v>0</v>
      </c>
      <c r="BA1389" s="189">
        <f t="shared" si="707"/>
        <v>0</v>
      </c>
      <c r="BB1389" s="190">
        <f t="shared" si="708"/>
        <v>0</v>
      </c>
      <c r="BC1389" s="210"/>
      <c r="BD1389" s="188">
        <f t="shared" si="709"/>
        <v>0</v>
      </c>
      <c r="BE1389" s="189">
        <f t="shared" si="710"/>
        <v>0</v>
      </c>
      <c r="BF1389" s="189">
        <f t="shared" si="711"/>
        <v>0</v>
      </c>
      <c r="BG1389" s="190">
        <f t="shared" si="712"/>
        <v>0</v>
      </c>
      <c r="BH1389" s="210"/>
      <c r="BI1389" s="188">
        <f t="shared" si="713"/>
        <v>0</v>
      </c>
      <c r="BJ1389" s="189">
        <f t="shared" si="714"/>
        <v>0</v>
      </c>
      <c r="BK1389" s="189">
        <f t="shared" si="715"/>
        <v>0</v>
      </c>
      <c r="BL1389" s="190">
        <f t="shared" si="716"/>
        <v>0</v>
      </c>
      <c r="BM1389" s="210"/>
      <c r="BN1389" s="188">
        <f t="shared" si="717"/>
        <v>0</v>
      </c>
      <c r="BO1389" s="189">
        <f t="shared" si="718"/>
        <v>0</v>
      </c>
      <c r="BP1389" s="189">
        <f t="shared" si="719"/>
        <v>0</v>
      </c>
      <c r="BQ1389" s="190">
        <f t="shared" si="720"/>
        <v>0</v>
      </c>
      <c r="BR1389" s="210"/>
      <c r="BS1389" s="188">
        <f t="shared" si="721"/>
        <v>0</v>
      </c>
      <c r="BT1389" s="189">
        <f t="shared" si="722"/>
        <v>0</v>
      </c>
      <c r="BU1389" s="189">
        <f t="shared" si="723"/>
        <v>0</v>
      </c>
      <c r="BV1389" s="190">
        <f t="shared" si="724"/>
        <v>0</v>
      </c>
      <c r="BW1389" s="210"/>
      <c r="BX1389" s="188">
        <f t="shared" si="725"/>
        <v>0</v>
      </c>
      <c r="BY1389" s="189">
        <f t="shared" si="726"/>
        <v>0</v>
      </c>
      <c r="BZ1389" s="189">
        <f t="shared" si="727"/>
        <v>0</v>
      </c>
      <c r="CA1389" s="190">
        <f t="shared" si="728"/>
        <v>0</v>
      </c>
      <c r="CB1389" s="210"/>
      <c r="CC1389" s="188">
        <f t="shared" si="729"/>
        <v>0</v>
      </c>
      <c r="CD1389" s="189">
        <f t="shared" si="730"/>
        <v>0</v>
      </c>
      <c r="CE1389" s="189">
        <f t="shared" si="731"/>
        <v>0</v>
      </c>
      <c r="CF1389" s="190">
        <f t="shared" si="732"/>
        <v>0</v>
      </c>
      <c r="CG1389" s="210"/>
      <c r="CH1389" s="192">
        <f t="shared" si="733"/>
        <v>0</v>
      </c>
      <c r="CI1389" s="215">
        <f t="shared" si="734"/>
        <v>0</v>
      </c>
      <c r="CJ1389" s="216">
        <f t="shared" si="735"/>
        <v>0</v>
      </c>
      <c r="CK1389" s="217">
        <f t="shared" si="736"/>
        <v>0</v>
      </c>
      <c r="CM1389" s="192">
        <f t="shared" si="737"/>
        <v>0</v>
      </c>
      <c r="CN1389" s="215">
        <f t="shared" si="738"/>
        <v>0</v>
      </c>
      <c r="CO1389" s="216">
        <f t="shared" si="739"/>
        <v>0</v>
      </c>
      <c r="CP1389" s="217">
        <f t="shared" si="740"/>
        <v>0</v>
      </c>
      <c r="CR1389" s="192">
        <f t="shared" si="741"/>
        <v>0</v>
      </c>
      <c r="CS1389" s="215">
        <f t="shared" si="742"/>
        <v>0</v>
      </c>
      <c r="CT1389" s="216">
        <f t="shared" si="743"/>
        <v>0</v>
      </c>
      <c r="CU1389" s="217">
        <f t="shared" si="744"/>
        <v>0</v>
      </c>
      <c r="CW1389" s="197">
        <f t="shared" si="745"/>
        <v>0</v>
      </c>
      <c r="CX1389" s="19" t="str">
        <f t="shared" si="746"/>
        <v/>
      </c>
      <c r="CY1389" s="197">
        <f t="shared" si="747"/>
        <v>0</v>
      </c>
      <c r="CZ1389"/>
      <c r="DA1389" s="197">
        <f t="shared" si="748"/>
        <v>0</v>
      </c>
      <c r="DB1389" s="19" t="str">
        <f t="shared" si="749"/>
        <v/>
      </c>
      <c r="DC1389" s="197">
        <f t="shared" si="750"/>
        <v>0</v>
      </c>
      <c r="DE1389" s="197">
        <f t="shared" si="751"/>
        <v>0</v>
      </c>
      <c r="DF1389" s="19" t="str">
        <f t="shared" si="752"/>
        <v/>
      </c>
      <c r="DG1389" s="197">
        <f t="shared" si="753"/>
        <v>0</v>
      </c>
    </row>
    <row r="1390" spans="1:111" ht="15" customHeight="1" thickBot="1">
      <c r="A1390" s="41"/>
      <c r="B1390" s="30"/>
      <c r="C1390" s="64" t="s">
        <v>167</v>
      </c>
      <c r="D1390" s="354" t="str">
        <f t="shared" si="687"/>
        <v/>
      </c>
      <c r="E1390" s="355"/>
      <c r="F1390" s="355"/>
      <c r="G1390" s="355"/>
      <c r="H1390" s="355"/>
      <c r="I1390" s="355"/>
      <c r="J1390" s="355"/>
      <c r="K1390" s="355"/>
      <c r="L1390" s="355"/>
      <c r="M1390" s="355"/>
      <c r="N1390" s="355"/>
      <c r="O1390" s="356"/>
      <c r="P1390" s="261" t="str">
        <f t="shared" si="688"/>
        <v/>
      </c>
      <c r="Q1390" s="261" t="str">
        <f t="shared" si="689"/>
        <v/>
      </c>
      <c r="R1390" s="261" t="str">
        <f t="shared" si="690"/>
        <v/>
      </c>
      <c r="S1390" s="2"/>
      <c r="T1390" s="2"/>
      <c r="U1390" s="2"/>
      <c r="V1390" s="2"/>
      <c r="W1390" s="2"/>
      <c r="X1390" s="2"/>
      <c r="Y1390" s="2"/>
      <c r="Z1390" s="2"/>
      <c r="AA1390" s="2"/>
      <c r="AB1390" s="2"/>
      <c r="AC1390" s="2"/>
      <c r="AD1390" s="2"/>
      <c r="AG1390" s="197">
        <f t="shared" si="691"/>
        <v>30</v>
      </c>
      <c r="AH1390" s="210">
        <f t="shared" si="692"/>
        <v>0</v>
      </c>
      <c r="AJ1390" s="188">
        <f t="shared" si="693"/>
        <v>0</v>
      </c>
      <c r="AK1390" s="189">
        <f t="shared" si="694"/>
        <v>0</v>
      </c>
      <c r="AL1390" s="189">
        <f t="shared" si="695"/>
        <v>0</v>
      </c>
      <c r="AM1390" s="190">
        <f t="shared" si="696"/>
        <v>0</v>
      </c>
      <c r="AO1390" s="188">
        <f t="shared" si="697"/>
        <v>0</v>
      </c>
      <c r="AP1390" s="189">
        <f t="shared" si="698"/>
        <v>0</v>
      </c>
      <c r="AQ1390" s="189">
        <f t="shared" si="699"/>
        <v>0</v>
      </c>
      <c r="AR1390" s="190">
        <f t="shared" si="700"/>
        <v>0</v>
      </c>
      <c r="AT1390" s="188">
        <f t="shared" si="701"/>
        <v>0</v>
      </c>
      <c r="AU1390" s="189">
        <f t="shared" si="702"/>
        <v>0</v>
      </c>
      <c r="AV1390" s="189">
        <f t="shared" si="703"/>
        <v>0</v>
      </c>
      <c r="AW1390" s="190">
        <f t="shared" si="704"/>
        <v>0</v>
      </c>
      <c r="AY1390" s="188">
        <f t="shared" si="705"/>
        <v>0</v>
      </c>
      <c r="AZ1390" s="189">
        <f t="shared" si="706"/>
        <v>0</v>
      </c>
      <c r="BA1390" s="189">
        <f t="shared" si="707"/>
        <v>0</v>
      </c>
      <c r="BB1390" s="190">
        <f t="shared" si="708"/>
        <v>0</v>
      </c>
      <c r="BC1390" s="210"/>
      <c r="BD1390" s="188">
        <f t="shared" si="709"/>
        <v>0</v>
      </c>
      <c r="BE1390" s="189">
        <f t="shared" si="710"/>
        <v>0</v>
      </c>
      <c r="BF1390" s="189">
        <f t="shared" si="711"/>
        <v>0</v>
      </c>
      <c r="BG1390" s="190">
        <f t="shared" si="712"/>
        <v>0</v>
      </c>
      <c r="BH1390" s="210"/>
      <c r="BI1390" s="188">
        <f t="shared" si="713"/>
        <v>0</v>
      </c>
      <c r="BJ1390" s="189">
        <f t="shared" si="714"/>
        <v>0</v>
      </c>
      <c r="BK1390" s="189">
        <f t="shared" si="715"/>
        <v>0</v>
      </c>
      <c r="BL1390" s="190">
        <f t="shared" si="716"/>
        <v>0</v>
      </c>
      <c r="BM1390" s="210"/>
      <c r="BN1390" s="188">
        <f t="shared" si="717"/>
        <v>0</v>
      </c>
      <c r="BO1390" s="189">
        <f t="shared" si="718"/>
        <v>0</v>
      </c>
      <c r="BP1390" s="189">
        <f t="shared" si="719"/>
        <v>0</v>
      </c>
      <c r="BQ1390" s="190">
        <f t="shared" si="720"/>
        <v>0</v>
      </c>
      <c r="BR1390" s="210"/>
      <c r="BS1390" s="188">
        <f t="shared" si="721"/>
        <v>0</v>
      </c>
      <c r="BT1390" s="189">
        <f t="shared" si="722"/>
        <v>0</v>
      </c>
      <c r="BU1390" s="189">
        <f t="shared" si="723"/>
        <v>0</v>
      </c>
      <c r="BV1390" s="190">
        <f t="shared" si="724"/>
        <v>0</v>
      </c>
      <c r="BW1390" s="210"/>
      <c r="BX1390" s="188">
        <f t="shared" si="725"/>
        <v>0</v>
      </c>
      <c r="BY1390" s="189">
        <f t="shared" si="726"/>
        <v>0</v>
      </c>
      <c r="BZ1390" s="189">
        <f t="shared" si="727"/>
        <v>0</v>
      </c>
      <c r="CA1390" s="190">
        <f t="shared" si="728"/>
        <v>0</v>
      </c>
      <c r="CB1390" s="210"/>
      <c r="CC1390" s="188">
        <f t="shared" si="729"/>
        <v>0</v>
      </c>
      <c r="CD1390" s="189">
        <f t="shared" si="730"/>
        <v>0</v>
      </c>
      <c r="CE1390" s="189">
        <f t="shared" si="731"/>
        <v>0</v>
      </c>
      <c r="CF1390" s="190">
        <f t="shared" si="732"/>
        <v>0</v>
      </c>
      <c r="CG1390" s="210"/>
      <c r="CH1390" s="192">
        <f t="shared" si="733"/>
        <v>0</v>
      </c>
      <c r="CI1390" s="215">
        <f t="shared" si="734"/>
        <v>0</v>
      </c>
      <c r="CJ1390" s="216">
        <f t="shared" si="735"/>
        <v>0</v>
      </c>
      <c r="CK1390" s="217">
        <f t="shared" si="736"/>
        <v>0</v>
      </c>
      <c r="CM1390" s="192">
        <f t="shared" si="737"/>
        <v>0</v>
      </c>
      <c r="CN1390" s="215">
        <f t="shared" si="738"/>
        <v>0</v>
      </c>
      <c r="CO1390" s="216">
        <f t="shared" si="739"/>
        <v>0</v>
      </c>
      <c r="CP1390" s="217">
        <f t="shared" si="740"/>
        <v>0</v>
      </c>
      <c r="CR1390" s="192">
        <f t="shared" si="741"/>
        <v>0</v>
      </c>
      <c r="CS1390" s="215">
        <f t="shared" si="742"/>
        <v>0</v>
      </c>
      <c r="CT1390" s="216">
        <f t="shared" si="743"/>
        <v>0</v>
      </c>
      <c r="CU1390" s="217">
        <f t="shared" si="744"/>
        <v>0</v>
      </c>
      <c r="CW1390" s="197">
        <f t="shared" si="745"/>
        <v>0</v>
      </c>
      <c r="CX1390" s="19" t="str">
        <f t="shared" si="746"/>
        <v/>
      </c>
      <c r="CY1390" s="197">
        <f t="shared" si="747"/>
        <v>0</v>
      </c>
      <c r="CZ1390"/>
      <c r="DA1390" s="197">
        <f t="shared" si="748"/>
        <v>0</v>
      </c>
      <c r="DB1390" s="19" t="str">
        <f t="shared" si="749"/>
        <v/>
      </c>
      <c r="DC1390" s="197">
        <f t="shared" si="750"/>
        <v>0</v>
      </c>
      <c r="DE1390" s="197">
        <f t="shared" si="751"/>
        <v>0</v>
      </c>
      <c r="DF1390" s="19" t="str">
        <f t="shared" si="752"/>
        <v/>
      </c>
      <c r="DG1390" s="197">
        <f t="shared" si="753"/>
        <v>0</v>
      </c>
    </row>
    <row r="1391" spans="1:111" ht="15" customHeight="1" thickBot="1">
      <c r="A1391" s="41"/>
      <c r="B1391" s="30"/>
      <c r="C1391" s="64" t="s">
        <v>168</v>
      </c>
      <c r="D1391" s="354" t="str">
        <f t="shared" si="687"/>
        <v/>
      </c>
      <c r="E1391" s="355"/>
      <c r="F1391" s="355"/>
      <c r="G1391" s="355"/>
      <c r="H1391" s="355"/>
      <c r="I1391" s="355"/>
      <c r="J1391" s="355"/>
      <c r="K1391" s="355"/>
      <c r="L1391" s="355"/>
      <c r="M1391" s="355"/>
      <c r="N1391" s="355"/>
      <c r="O1391" s="356"/>
      <c r="P1391" s="261" t="str">
        <f t="shared" si="688"/>
        <v/>
      </c>
      <c r="Q1391" s="261" t="str">
        <f t="shared" si="689"/>
        <v/>
      </c>
      <c r="R1391" s="261" t="str">
        <f t="shared" si="690"/>
        <v/>
      </c>
      <c r="S1391" s="2"/>
      <c r="T1391" s="2"/>
      <c r="U1391" s="2"/>
      <c r="V1391" s="2"/>
      <c r="W1391" s="2"/>
      <c r="X1391" s="2"/>
      <c r="Y1391" s="2"/>
      <c r="Z1391" s="2"/>
      <c r="AA1391" s="2"/>
      <c r="AB1391" s="2"/>
      <c r="AC1391" s="2"/>
      <c r="AD1391" s="2"/>
      <c r="AG1391" s="197">
        <f t="shared" si="691"/>
        <v>30</v>
      </c>
      <c r="AH1391" s="210">
        <f t="shared" si="692"/>
        <v>0</v>
      </c>
      <c r="AJ1391" s="188">
        <f t="shared" si="693"/>
        <v>0</v>
      </c>
      <c r="AK1391" s="189">
        <f t="shared" si="694"/>
        <v>0</v>
      </c>
      <c r="AL1391" s="189">
        <f t="shared" si="695"/>
        <v>0</v>
      </c>
      <c r="AM1391" s="190">
        <f t="shared" si="696"/>
        <v>0</v>
      </c>
      <c r="AO1391" s="188">
        <f t="shared" si="697"/>
        <v>0</v>
      </c>
      <c r="AP1391" s="189">
        <f t="shared" si="698"/>
        <v>0</v>
      </c>
      <c r="AQ1391" s="189">
        <f t="shared" si="699"/>
        <v>0</v>
      </c>
      <c r="AR1391" s="190">
        <f t="shared" si="700"/>
        <v>0</v>
      </c>
      <c r="AT1391" s="188">
        <f t="shared" si="701"/>
        <v>0</v>
      </c>
      <c r="AU1391" s="189">
        <f t="shared" si="702"/>
        <v>0</v>
      </c>
      <c r="AV1391" s="189">
        <f t="shared" si="703"/>
        <v>0</v>
      </c>
      <c r="AW1391" s="190">
        <f t="shared" si="704"/>
        <v>0</v>
      </c>
      <c r="AY1391" s="188">
        <f t="shared" si="705"/>
        <v>0</v>
      </c>
      <c r="AZ1391" s="189">
        <f t="shared" si="706"/>
        <v>0</v>
      </c>
      <c r="BA1391" s="189">
        <f t="shared" si="707"/>
        <v>0</v>
      </c>
      <c r="BB1391" s="190">
        <f t="shared" si="708"/>
        <v>0</v>
      </c>
      <c r="BC1391" s="210"/>
      <c r="BD1391" s="188">
        <f t="shared" si="709"/>
        <v>0</v>
      </c>
      <c r="BE1391" s="189">
        <f t="shared" si="710"/>
        <v>0</v>
      </c>
      <c r="BF1391" s="189">
        <f t="shared" si="711"/>
        <v>0</v>
      </c>
      <c r="BG1391" s="190">
        <f t="shared" si="712"/>
        <v>0</v>
      </c>
      <c r="BH1391" s="210"/>
      <c r="BI1391" s="188">
        <f t="shared" si="713"/>
        <v>0</v>
      </c>
      <c r="BJ1391" s="189">
        <f t="shared" si="714"/>
        <v>0</v>
      </c>
      <c r="BK1391" s="189">
        <f t="shared" si="715"/>
        <v>0</v>
      </c>
      <c r="BL1391" s="190">
        <f t="shared" si="716"/>
        <v>0</v>
      </c>
      <c r="BM1391" s="210"/>
      <c r="BN1391" s="188">
        <f t="shared" si="717"/>
        <v>0</v>
      </c>
      <c r="BO1391" s="189">
        <f t="shared" si="718"/>
        <v>0</v>
      </c>
      <c r="BP1391" s="189">
        <f t="shared" si="719"/>
        <v>0</v>
      </c>
      <c r="BQ1391" s="190">
        <f t="shared" si="720"/>
        <v>0</v>
      </c>
      <c r="BR1391" s="210"/>
      <c r="BS1391" s="188">
        <f t="shared" si="721"/>
        <v>0</v>
      </c>
      <c r="BT1391" s="189">
        <f t="shared" si="722"/>
        <v>0</v>
      </c>
      <c r="BU1391" s="189">
        <f t="shared" si="723"/>
        <v>0</v>
      </c>
      <c r="BV1391" s="190">
        <f t="shared" si="724"/>
        <v>0</v>
      </c>
      <c r="BW1391" s="210"/>
      <c r="BX1391" s="188">
        <f t="shared" si="725"/>
        <v>0</v>
      </c>
      <c r="BY1391" s="189">
        <f t="shared" si="726"/>
        <v>0</v>
      </c>
      <c r="BZ1391" s="189">
        <f t="shared" si="727"/>
        <v>0</v>
      </c>
      <c r="CA1391" s="190">
        <f t="shared" si="728"/>
        <v>0</v>
      </c>
      <c r="CB1391" s="210"/>
      <c r="CC1391" s="188">
        <f t="shared" si="729"/>
        <v>0</v>
      </c>
      <c r="CD1391" s="189">
        <f t="shared" si="730"/>
        <v>0</v>
      </c>
      <c r="CE1391" s="189">
        <f t="shared" si="731"/>
        <v>0</v>
      </c>
      <c r="CF1391" s="190">
        <f t="shared" si="732"/>
        <v>0</v>
      </c>
      <c r="CG1391" s="210"/>
      <c r="CH1391" s="192">
        <f t="shared" si="733"/>
        <v>0</v>
      </c>
      <c r="CI1391" s="215">
        <f t="shared" si="734"/>
        <v>0</v>
      </c>
      <c r="CJ1391" s="216">
        <f t="shared" si="735"/>
        <v>0</v>
      </c>
      <c r="CK1391" s="217">
        <f t="shared" si="736"/>
        <v>0</v>
      </c>
      <c r="CM1391" s="192">
        <f t="shared" si="737"/>
        <v>0</v>
      </c>
      <c r="CN1391" s="215">
        <f t="shared" si="738"/>
        <v>0</v>
      </c>
      <c r="CO1391" s="216">
        <f t="shared" si="739"/>
        <v>0</v>
      </c>
      <c r="CP1391" s="217">
        <f t="shared" si="740"/>
        <v>0</v>
      </c>
      <c r="CR1391" s="192">
        <f t="shared" si="741"/>
        <v>0</v>
      </c>
      <c r="CS1391" s="215">
        <f t="shared" si="742"/>
        <v>0</v>
      </c>
      <c r="CT1391" s="216">
        <f t="shared" si="743"/>
        <v>0</v>
      </c>
      <c r="CU1391" s="217">
        <f t="shared" si="744"/>
        <v>0</v>
      </c>
      <c r="CW1391" s="197">
        <f t="shared" si="745"/>
        <v>0</v>
      </c>
      <c r="CX1391" s="19" t="str">
        <f t="shared" si="746"/>
        <v/>
      </c>
      <c r="CY1391" s="197">
        <f t="shared" si="747"/>
        <v>0</v>
      </c>
      <c r="CZ1391"/>
      <c r="DA1391" s="197">
        <f t="shared" si="748"/>
        <v>0</v>
      </c>
      <c r="DB1391" s="19" t="str">
        <f t="shared" si="749"/>
        <v/>
      </c>
      <c r="DC1391" s="197">
        <f t="shared" si="750"/>
        <v>0</v>
      </c>
      <c r="DE1391" s="197">
        <f t="shared" si="751"/>
        <v>0</v>
      </c>
      <c r="DF1391" s="19" t="str">
        <f t="shared" si="752"/>
        <v/>
      </c>
      <c r="DG1391" s="197">
        <f t="shared" si="753"/>
        <v>0</v>
      </c>
    </row>
    <row r="1392" spans="1:111" ht="15" customHeight="1" thickBot="1">
      <c r="A1392" s="41"/>
      <c r="B1392" s="30"/>
      <c r="C1392" s="64" t="s">
        <v>169</v>
      </c>
      <c r="D1392" s="354" t="str">
        <f t="shared" si="687"/>
        <v/>
      </c>
      <c r="E1392" s="355"/>
      <c r="F1392" s="355"/>
      <c r="G1392" s="355"/>
      <c r="H1392" s="355"/>
      <c r="I1392" s="355"/>
      <c r="J1392" s="355"/>
      <c r="K1392" s="355"/>
      <c r="L1392" s="355"/>
      <c r="M1392" s="355"/>
      <c r="N1392" s="355"/>
      <c r="O1392" s="356"/>
      <c r="P1392" s="261" t="str">
        <f t="shared" si="688"/>
        <v/>
      </c>
      <c r="Q1392" s="261" t="str">
        <f t="shared" si="689"/>
        <v/>
      </c>
      <c r="R1392" s="261" t="str">
        <f t="shared" si="690"/>
        <v/>
      </c>
      <c r="S1392" s="2"/>
      <c r="T1392" s="2"/>
      <c r="U1392" s="2"/>
      <c r="V1392" s="2"/>
      <c r="W1392" s="2"/>
      <c r="X1392" s="2"/>
      <c r="Y1392" s="2"/>
      <c r="Z1392" s="2"/>
      <c r="AA1392" s="2"/>
      <c r="AB1392" s="2"/>
      <c r="AC1392" s="2"/>
      <c r="AD1392" s="2"/>
      <c r="AG1392" s="197">
        <f t="shared" si="691"/>
        <v>30</v>
      </c>
      <c r="AH1392" s="210">
        <f t="shared" si="692"/>
        <v>0</v>
      </c>
      <c r="AJ1392" s="188">
        <f t="shared" si="693"/>
        <v>0</v>
      </c>
      <c r="AK1392" s="189">
        <f t="shared" si="694"/>
        <v>0</v>
      </c>
      <c r="AL1392" s="189">
        <f t="shared" si="695"/>
        <v>0</v>
      </c>
      <c r="AM1392" s="190">
        <f t="shared" si="696"/>
        <v>0</v>
      </c>
      <c r="AO1392" s="188">
        <f t="shared" si="697"/>
        <v>0</v>
      </c>
      <c r="AP1392" s="189">
        <f t="shared" si="698"/>
        <v>0</v>
      </c>
      <c r="AQ1392" s="189">
        <f t="shared" si="699"/>
        <v>0</v>
      </c>
      <c r="AR1392" s="190">
        <f t="shared" si="700"/>
        <v>0</v>
      </c>
      <c r="AT1392" s="188">
        <f t="shared" si="701"/>
        <v>0</v>
      </c>
      <c r="AU1392" s="189">
        <f t="shared" si="702"/>
        <v>0</v>
      </c>
      <c r="AV1392" s="189">
        <f t="shared" si="703"/>
        <v>0</v>
      </c>
      <c r="AW1392" s="190">
        <f t="shared" si="704"/>
        <v>0</v>
      </c>
      <c r="AY1392" s="188">
        <f t="shared" si="705"/>
        <v>0</v>
      </c>
      <c r="AZ1392" s="189">
        <f t="shared" si="706"/>
        <v>0</v>
      </c>
      <c r="BA1392" s="189">
        <f t="shared" si="707"/>
        <v>0</v>
      </c>
      <c r="BB1392" s="190">
        <f t="shared" si="708"/>
        <v>0</v>
      </c>
      <c r="BC1392" s="210"/>
      <c r="BD1392" s="188">
        <f t="shared" si="709"/>
        <v>0</v>
      </c>
      <c r="BE1392" s="189">
        <f t="shared" si="710"/>
        <v>0</v>
      </c>
      <c r="BF1392" s="189">
        <f t="shared" si="711"/>
        <v>0</v>
      </c>
      <c r="BG1392" s="190">
        <f t="shared" si="712"/>
        <v>0</v>
      </c>
      <c r="BH1392" s="210"/>
      <c r="BI1392" s="188">
        <f t="shared" si="713"/>
        <v>0</v>
      </c>
      <c r="BJ1392" s="189">
        <f t="shared" si="714"/>
        <v>0</v>
      </c>
      <c r="BK1392" s="189">
        <f t="shared" si="715"/>
        <v>0</v>
      </c>
      <c r="BL1392" s="190">
        <f t="shared" si="716"/>
        <v>0</v>
      </c>
      <c r="BM1392" s="210"/>
      <c r="BN1392" s="188">
        <f t="shared" si="717"/>
        <v>0</v>
      </c>
      <c r="BO1392" s="189">
        <f t="shared" si="718"/>
        <v>0</v>
      </c>
      <c r="BP1392" s="189">
        <f t="shared" si="719"/>
        <v>0</v>
      </c>
      <c r="BQ1392" s="190">
        <f t="shared" si="720"/>
        <v>0</v>
      </c>
      <c r="BR1392" s="210"/>
      <c r="BS1392" s="188">
        <f t="shared" si="721"/>
        <v>0</v>
      </c>
      <c r="BT1392" s="189">
        <f t="shared" si="722"/>
        <v>0</v>
      </c>
      <c r="BU1392" s="189">
        <f t="shared" si="723"/>
        <v>0</v>
      </c>
      <c r="BV1392" s="190">
        <f t="shared" si="724"/>
        <v>0</v>
      </c>
      <c r="BW1392" s="210"/>
      <c r="BX1392" s="188">
        <f t="shared" si="725"/>
        <v>0</v>
      </c>
      <c r="BY1392" s="189">
        <f t="shared" si="726"/>
        <v>0</v>
      </c>
      <c r="BZ1392" s="189">
        <f t="shared" si="727"/>
        <v>0</v>
      </c>
      <c r="CA1392" s="190">
        <f t="shared" si="728"/>
        <v>0</v>
      </c>
      <c r="CB1392" s="210"/>
      <c r="CC1392" s="188">
        <f t="shared" si="729"/>
        <v>0</v>
      </c>
      <c r="CD1392" s="189">
        <f t="shared" si="730"/>
        <v>0</v>
      </c>
      <c r="CE1392" s="189">
        <f t="shared" si="731"/>
        <v>0</v>
      </c>
      <c r="CF1392" s="190">
        <f t="shared" si="732"/>
        <v>0</v>
      </c>
      <c r="CG1392" s="210"/>
      <c r="CH1392" s="192">
        <f t="shared" si="733"/>
        <v>0</v>
      </c>
      <c r="CI1392" s="215">
        <f t="shared" si="734"/>
        <v>0</v>
      </c>
      <c r="CJ1392" s="216">
        <f t="shared" si="735"/>
        <v>0</v>
      </c>
      <c r="CK1392" s="217">
        <f t="shared" si="736"/>
        <v>0</v>
      </c>
      <c r="CM1392" s="192">
        <f t="shared" si="737"/>
        <v>0</v>
      </c>
      <c r="CN1392" s="215">
        <f t="shared" si="738"/>
        <v>0</v>
      </c>
      <c r="CO1392" s="216">
        <f t="shared" si="739"/>
        <v>0</v>
      </c>
      <c r="CP1392" s="217">
        <f t="shared" si="740"/>
        <v>0</v>
      </c>
      <c r="CR1392" s="192">
        <f t="shared" si="741"/>
        <v>0</v>
      </c>
      <c r="CS1392" s="215">
        <f t="shared" si="742"/>
        <v>0</v>
      </c>
      <c r="CT1392" s="216">
        <f t="shared" si="743"/>
        <v>0</v>
      </c>
      <c r="CU1392" s="217">
        <f t="shared" si="744"/>
        <v>0</v>
      </c>
      <c r="CW1392" s="197">
        <f t="shared" si="745"/>
        <v>0</v>
      </c>
      <c r="CX1392" s="19" t="str">
        <f t="shared" si="746"/>
        <v/>
      </c>
      <c r="CY1392" s="197">
        <f t="shared" si="747"/>
        <v>0</v>
      </c>
      <c r="CZ1392"/>
      <c r="DA1392" s="197">
        <f t="shared" si="748"/>
        <v>0</v>
      </c>
      <c r="DB1392" s="19" t="str">
        <f t="shared" si="749"/>
        <v/>
      </c>
      <c r="DC1392" s="197">
        <f t="shared" si="750"/>
        <v>0</v>
      </c>
      <c r="DE1392" s="197">
        <f t="shared" si="751"/>
        <v>0</v>
      </c>
      <c r="DF1392" s="19" t="str">
        <f t="shared" si="752"/>
        <v/>
      </c>
      <c r="DG1392" s="197">
        <f t="shared" si="753"/>
        <v>0</v>
      </c>
    </row>
    <row r="1393" spans="1:111" ht="15" customHeight="1" thickBot="1">
      <c r="A1393" s="41"/>
      <c r="B1393" s="30"/>
      <c r="C1393" s="64" t="s">
        <v>170</v>
      </c>
      <c r="D1393" s="354" t="str">
        <f t="shared" si="687"/>
        <v/>
      </c>
      <c r="E1393" s="355"/>
      <c r="F1393" s="355"/>
      <c r="G1393" s="355"/>
      <c r="H1393" s="355"/>
      <c r="I1393" s="355"/>
      <c r="J1393" s="355"/>
      <c r="K1393" s="355"/>
      <c r="L1393" s="355"/>
      <c r="M1393" s="355"/>
      <c r="N1393" s="355"/>
      <c r="O1393" s="356"/>
      <c r="P1393" s="261" t="str">
        <f t="shared" si="688"/>
        <v/>
      </c>
      <c r="Q1393" s="261" t="str">
        <f t="shared" si="689"/>
        <v/>
      </c>
      <c r="R1393" s="261" t="str">
        <f t="shared" si="690"/>
        <v/>
      </c>
      <c r="S1393" s="2"/>
      <c r="T1393" s="2"/>
      <c r="U1393" s="2"/>
      <c r="V1393" s="2"/>
      <c r="W1393" s="2"/>
      <c r="X1393" s="2"/>
      <c r="Y1393" s="2"/>
      <c r="Z1393" s="2"/>
      <c r="AA1393" s="2"/>
      <c r="AB1393" s="2"/>
      <c r="AC1393" s="2"/>
      <c r="AD1393" s="2"/>
      <c r="AG1393" s="197">
        <f t="shared" si="691"/>
        <v>30</v>
      </c>
      <c r="AH1393" s="210">
        <f t="shared" si="692"/>
        <v>0</v>
      </c>
      <c r="AJ1393" s="188">
        <f t="shared" si="693"/>
        <v>0</v>
      </c>
      <c r="AK1393" s="189">
        <f t="shared" si="694"/>
        <v>0</v>
      </c>
      <c r="AL1393" s="189">
        <f t="shared" si="695"/>
        <v>0</v>
      </c>
      <c r="AM1393" s="190">
        <f t="shared" si="696"/>
        <v>0</v>
      </c>
      <c r="AO1393" s="188">
        <f t="shared" si="697"/>
        <v>0</v>
      </c>
      <c r="AP1393" s="189">
        <f t="shared" si="698"/>
        <v>0</v>
      </c>
      <c r="AQ1393" s="189">
        <f t="shared" si="699"/>
        <v>0</v>
      </c>
      <c r="AR1393" s="190">
        <f t="shared" si="700"/>
        <v>0</v>
      </c>
      <c r="AT1393" s="188">
        <f t="shared" si="701"/>
        <v>0</v>
      </c>
      <c r="AU1393" s="189">
        <f t="shared" si="702"/>
        <v>0</v>
      </c>
      <c r="AV1393" s="189">
        <f t="shared" si="703"/>
        <v>0</v>
      </c>
      <c r="AW1393" s="190">
        <f t="shared" si="704"/>
        <v>0</v>
      </c>
      <c r="AY1393" s="188">
        <f t="shared" si="705"/>
        <v>0</v>
      </c>
      <c r="AZ1393" s="189">
        <f t="shared" si="706"/>
        <v>0</v>
      </c>
      <c r="BA1393" s="189">
        <f t="shared" si="707"/>
        <v>0</v>
      </c>
      <c r="BB1393" s="190">
        <f t="shared" si="708"/>
        <v>0</v>
      </c>
      <c r="BC1393" s="210"/>
      <c r="BD1393" s="188">
        <f t="shared" si="709"/>
        <v>0</v>
      </c>
      <c r="BE1393" s="189">
        <f t="shared" si="710"/>
        <v>0</v>
      </c>
      <c r="BF1393" s="189">
        <f t="shared" si="711"/>
        <v>0</v>
      </c>
      <c r="BG1393" s="190">
        <f t="shared" si="712"/>
        <v>0</v>
      </c>
      <c r="BH1393" s="210"/>
      <c r="BI1393" s="188">
        <f t="shared" si="713"/>
        <v>0</v>
      </c>
      <c r="BJ1393" s="189">
        <f t="shared" si="714"/>
        <v>0</v>
      </c>
      <c r="BK1393" s="189">
        <f t="shared" si="715"/>
        <v>0</v>
      </c>
      <c r="BL1393" s="190">
        <f t="shared" si="716"/>
        <v>0</v>
      </c>
      <c r="BM1393" s="210"/>
      <c r="BN1393" s="188">
        <f t="shared" si="717"/>
        <v>0</v>
      </c>
      <c r="BO1393" s="189">
        <f t="shared" si="718"/>
        <v>0</v>
      </c>
      <c r="BP1393" s="189">
        <f t="shared" si="719"/>
        <v>0</v>
      </c>
      <c r="BQ1393" s="190">
        <f t="shared" si="720"/>
        <v>0</v>
      </c>
      <c r="BR1393" s="210"/>
      <c r="BS1393" s="188">
        <f t="shared" si="721"/>
        <v>0</v>
      </c>
      <c r="BT1393" s="189">
        <f t="shared" si="722"/>
        <v>0</v>
      </c>
      <c r="BU1393" s="189">
        <f t="shared" si="723"/>
        <v>0</v>
      </c>
      <c r="BV1393" s="190">
        <f t="shared" si="724"/>
        <v>0</v>
      </c>
      <c r="BW1393" s="210"/>
      <c r="BX1393" s="188">
        <f t="shared" si="725"/>
        <v>0</v>
      </c>
      <c r="BY1393" s="189">
        <f t="shared" si="726"/>
        <v>0</v>
      </c>
      <c r="BZ1393" s="189">
        <f t="shared" si="727"/>
        <v>0</v>
      </c>
      <c r="CA1393" s="190">
        <f t="shared" si="728"/>
        <v>0</v>
      </c>
      <c r="CB1393" s="210"/>
      <c r="CC1393" s="188">
        <f t="shared" si="729"/>
        <v>0</v>
      </c>
      <c r="CD1393" s="189">
        <f t="shared" si="730"/>
        <v>0</v>
      </c>
      <c r="CE1393" s="189">
        <f t="shared" si="731"/>
        <v>0</v>
      </c>
      <c r="CF1393" s="190">
        <f t="shared" si="732"/>
        <v>0</v>
      </c>
      <c r="CG1393" s="210"/>
      <c r="CH1393" s="192">
        <f t="shared" si="733"/>
        <v>0</v>
      </c>
      <c r="CI1393" s="215">
        <f t="shared" si="734"/>
        <v>0</v>
      </c>
      <c r="CJ1393" s="216">
        <f t="shared" si="735"/>
        <v>0</v>
      </c>
      <c r="CK1393" s="217">
        <f t="shared" si="736"/>
        <v>0</v>
      </c>
      <c r="CM1393" s="192">
        <f t="shared" si="737"/>
        <v>0</v>
      </c>
      <c r="CN1393" s="215">
        <f t="shared" si="738"/>
        <v>0</v>
      </c>
      <c r="CO1393" s="216">
        <f t="shared" si="739"/>
        <v>0</v>
      </c>
      <c r="CP1393" s="217">
        <f t="shared" si="740"/>
        <v>0</v>
      </c>
      <c r="CR1393" s="192">
        <f t="shared" si="741"/>
        <v>0</v>
      </c>
      <c r="CS1393" s="215">
        <f t="shared" si="742"/>
        <v>0</v>
      </c>
      <c r="CT1393" s="216">
        <f t="shared" si="743"/>
        <v>0</v>
      </c>
      <c r="CU1393" s="217">
        <f t="shared" si="744"/>
        <v>0</v>
      </c>
      <c r="CW1393" s="197">
        <f t="shared" si="745"/>
        <v>0</v>
      </c>
      <c r="CX1393" s="19" t="str">
        <f t="shared" si="746"/>
        <v/>
      </c>
      <c r="CY1393" s="197">
        <f t="shared" si="747"/>
        <v>0</v>
      </c>
      <c r="CZ1393"/>
      <c r="DA1393" s="197">
        <f t="shared" si="748"/>
        <v>0</v>
      </c>
      <c r="DB1393" s="19" t="str">
        <f t="shared" si="749"/>
        <v/>
      </c>
      <c r="DC1393" s="197">
        <f t="shared" si="750"/>
        <v>0</v>
      </c>
      <c r="DE1393" s="197">
        <f t="shared" si="751"/>
        <v>0</v>
      </c>
      <c r="DF1393" s="19" t="str">
        <f t="shared" si="752"/>
        <v/>
      </c>
      <c r="DG1393" s="197">
        <f t="shared" si="753"/>
        <v>0</v>
      </c>
    </row>
    <row r="1394" spans="1:111" ht="15" customHeight="1" thickBot="1">
      <c r="A1394" s="41"/>
      <c r="B1394" s="30"/>
      <c r="C1394" s="64" t="s">
        <v>171</v>
      </c>
      <c r="D1394" s="354" t="str">
        <f t="shared" si="687"/>
        <v/>
      </c>
      <c r="E1394" s="355"/>
      <c r="F1394" s="355"/>
      <c r="G1394" s="355"/>
      <c r="H1394" s="355"/>
      <c r="I1394" s="355"/>
      <c r="J1394" s="355"/>
      <c r="K1394" s="355"/>
      <c r="L1394" s="355"/>
      <c r="M1394" s="355"/>
      <c r="N1394" s="355"/>
      <c r="O1394" s="356"/>
      <c r="P1394" s="261" t="str">
        <f t="shared" si="688"/>
        <v/>
      </c>
      <c r="Q1394" s="261" t="str">
        <f t="shared" si="689"/>
        <v/>
      </c>
      <c r="R1394" s="261" t="str">
        <f t="shared" si="690"/>
        <v/>
      </c>
      <c r="S1394" s="2"/>
      <c r="T1394" s="2"/>
      <c r="U1394" s="2"/>
      <c r="V1394" s="2"/>
      <c r="W1394" s="2"/>
      <c r="X1394" s="2"/>
      <c r="Y1394" s="2"/>
      <c r="Z1394" s="2"/>
      <c r="AA1394" s="2"/>
      <c r="AB1394" s="2"/>
      <c r="AC1394" s="2"/>
      <c r="AD1394" s="2"/>
      <c r="AG1394" s="197">
        <f t="shared" si="691"/>
        <v>30</v>
      </c>
      <c r="AH1394" s="210">
        <f t="shared" si="692"/>
        <v>0</v>
      </c>
      <c r="AJ1394" s="188">
        <f t="shared" si="693"/>
        <v>0</v>
      </c>
      <c r="AK1394" s="189">
        <f t="shared" si="694"/>
        <v>0</v>
      </c>
      <c r="AL1394" s="189">
        <f t="shared" si="695"/>
        <v>0</v>
      </c>
      <c r="AM1394" s="190">
        <f t="shared" si="696"/>
        <v>0</v>
      </c>
      <c r="AO1394" s="188">
        <f t="shared" si="697"/>
        <v>0</v>
      </c>
      <c r="AP1394" s="189">
        <f t="shared" si="698"/>
        <v>0</v>
      </c>
      <c r="AQ1394" s="189">
        <f t="shared" si="699"/>
        <v>0</v>
      </c>
      <c r="AR1394" s="190">
        <f t="shared" si="700"/>
        <v>0</v>
      </c>
      <c r="AT1394" s="188">
        <f t="shared" si="701"/>
        <v>0</v>
      </c>
      <c r="AU1394" s="189">
        <f t="shared" si="702"/>
        <v>0</v>
      </c>
      <c r="AV1394" s="189">
        <f t="shared" si="703"/>
        <v>0</v>
      </c>
      <c r="AW1394" s="190">
        <f t="shared" si="704"/>
        <v>0</v>
      </c>
      <c r="AY1394" s="188">
        <f t="shared" si="705"/>
        <v>0</v>
      </c>
      <c r="AZ1394" s="189">
        <f t="shared" si="706"/>
        <v>0</v>
      </c>
      <c r="BA1394" s="189">
        <f t="shared" si="707"/>
        <v>0</v>
      </c>
      <c r="BB1394" s="190">
        <f t="shared" si="708"/>
        <v>0</v>
      </c>
      <c r="BC1394" s="210"/>
      <c r="BD1394" s="188">
        <f t="shared" si="709"/>
        <v>0</v>
      </c>
      <c r="BE1394" s="189">
        <f t="shared" si="710"/>
        <v>0</v>
      </c>
      <c r="BF1394" s="189">
        <f t="shared" si="711"/>
        <v>0</v>
      </c>
      <c r="BG1394" s="190">
        <f t="shared" si="712"/>
        <v>0</v>
      </c>
      <c r="BH1394" s="210"/>
      <c r="BI1394" s="188">
        <f t="shared" si="713"/>
        <v>0</v>
      </c>
      <c r="BJ1394" s="189">
        <f t="shared" si="714"/>
        <v>0</v>
      </c>
      <c r="BK1394" s="189">
        <f t="shared" si="715"/>
        <v>0</v>
      </c>
      <c r="BL1394" s="190">
        <f t="shared" si="716"/>
        <v>0</v>
      </c>
      <c r="BM1394" s="210"/>
      <c r="BN1394" s="188">
        <f t="shared" si="717"/>
        <v>0</v>
      </c>
      <c r="BO1394" s="189">
        <f t="shared" si="718"/>
        <v>0</v>
      </c>
      <c r="BP1394" s="189">
        <f t="shared" si="719"/>
        <v>0</v>
      </c>
      <c r="BQ1394" s="190">
        <f t="shared" si="720"/>
        <v>0</v>
      </c>
      <c r="BR1394" s="210"/>
      <c r="BS1394" s="188">
        <f t="shared" si="721"/>
        <v>0</v>
      </c>
      <c r="BT1394" s="189">
        <f t="shared" si="722"/>
        <v>0</v>
      </c>
      <c r="BU1394" s="189">
        <f t="shared" si="723"/>
        <v>0</v>
      </c>
      <c r="BV1394" s="190">
        <f t="shared" si="724"/>
        <v>0</v>
      </c>
      <c r="BW1394" s="210"/>
      <c r="BX1394" s="188">
        <f t="shared" si="725"/>
        <v>0</v>
      </c>
      <c r="BY1394" s="189">
        <f t="shared" si="726"/>
        <v>0</v>
      </c>
      <c r="BZ1394" s="189">
        <f t="shared" si="727"/>
        <v>0</v>
      </c>
      <c r="CA1394" s="190">
        <f t="shared" si="728"/>
        <v>0</v>
      </c>
      <c r="CB1394" s="210"/>
      <c r="CC1394" s="188">
        <f t="shared" si="729"/>
        <v>0</v>
      </c>
      <c r="CD1394" s="189">
        <f t="shared" si="730"/>
        <v>0</v>
      </c>
      <c r="CE1394" s="189">
        <f t="shared" si="731"/>
        <v>0</v>
      </c>
      <c r="CF1394" s="190">
        <f t="shared" si="732"/>
        <v>0</v>
      </c>
      <c r="CG1394" s="210"/>
      <c r="CH1394" s="192">
        <f t="shared" si="733"/>
        <v>0</v>
      </c>
      <c r="CI1394" s="215">
        <f t="shared" si="734"/>
        <v>0</v>
      </c>
      <c r="CJ1394" s="216">
        <f t="shared" si="735"/>
        <v>0</v>
      </c>
      <c r="CK1394" s="217">
        <f t="shared" si="736"/>
        <v>0</v>
      </c>
      <c r="CM1394" s="192">
        <f t="shared" si="737"/>
        <v>0</v>
      </c>
      <c r="CN1394" s="215">
        <f t="shared" si="738"/>
        <v>0</v>
      </c>
      <c r="CO1394" s="216">
        <f t="shared" si="739"/>
        <v>0</v>
      </c>
      <c r="CP1394" s="217">
        <f t="shared" si="740"/>
        <v>0</v>
      </c>
      <c r="CR1394" s="192">
        <f t="shared" si="741"/>
        <v>0</v>
      </c>
      <c r="CS1394" s="215">
        <f t="shared" si="742"/>
        <v>0</v>
      </c>
      <c r="CT1394" s="216">
        <f t="shared" si="743"/>
        <v>0</v>
      </c>
      <c r="CU1394" s="217">
        <f t="shared" si="744"/>
        <v>0</v>
      </c>
      <c r="CW1394" s="197">
        <f t="shared" si="745"/>
        <v>0</v>
      </c>
      <c r="CX1394" s="19" t="str">
        <f t="shared" si="746"/>
        <v/>
      </c>
      <c r="CY1394" s="197">
        <f t="shared" si="747"/>
        <v>0</v>
      </c>
      <c r="CZ1394"/>
      <c r="DA1394" s="197">
        <f t="shared" si="748"/>
        <v>0</v>
      </c>
      <c r="DB1394" s="19" t="str">
        <f t="shared" si="749"/>
        <v/>
      </c>
      <c r="DC1394" s="197">
        <f t="shared" si="750"/>
        <v>0</v>
      </c>
      <c r="DE1394" s="197">
        <f t="shared" si="751"/>
        <v>0</v>
      </c>
      <c r="DF1394" s="19" t="str">
        <f t="shared" si="752"/>
        <v/>
      </c>
      <c r="DG1394" s="197">
        <f t="shared" si="753"/>
        <v>0</v>
      </c>
    </row>
    <row r="1395" spans="1:111" ht="15" customHeight="1" thickBot="1">
      <c r="A1395" s="41"/>
      <c r="B1395" s="30"/>
      <c r="C1395" s="64" t="s">
        <v>172</v>
      </c>
      <c r="D1395" s="354" t="str">
        <f t="shared" si="687"/>
        <v/>
      </c>
      <c r="E1395" s="355"/>
      <c r="F1395" s="355"/>
      <c r="G1395" s="355"/>
      <c r="H1395" s="355"/>
      <c r="I1395" s="355"/>
      <c r="J1395" s="355"/>
      <c r="K1395" s="355"/>
      <c r="L1395" s="355"/>
      <c r="M1395" s="355"/>
      <c r="N1395" s="355"/>
      <c r="O1395" s="356"/>
      <c r="P1395" s="261" t="str">
        <f t="shared" si="688"/>
        <v/>
      </c>
      <c r="Q1395" s="261" t="str">
        <f t="shared" si="689"/>
        <v/>
      </c>
      <c r="R1395" s="261" t="str">
        <f t="shared" si="690"/>
        <v/>
      </c>
      <c r="S1395" s="2"/>
      <c r="T1395" s="2"/>
      <c r="U1395" s="2"/>
      <c r="V1395" s="2"/>
      <c r="W1395" s="2"/>
      <c r="X1395" s="2"/>
      <c r="Y1395" s="2"/>
      <c r="Z1395" s="2"/>
      <c r="AA1395" s="2"/>
      <c r="AB1395" s="2"/>
      <c r="AC1395" s="2"/>
      <c r="AD1395" s="2"/>
      <c r="AG1395" s="197">
        <f t="shared" si="691"/>
        <v>30</v>
      </c>
      <c r="AH1395" s="210">
        <f t="shared" si="692"/>
        <v>0</v>
      </c>
      <c r="AJ1395" s="188">
        <f t="shared" si="693"/>
        <v>0</v>
      </c>
      <c r="AK1395" s="189">
        <f t="shared" si="694"/>
        <v>0</v>
      </c>
      <c r="AL1395" s="189">
        <f t="shared" si="695"/>
        <v>0</v>
      </c>
      <c r="AM1395" s="190">
        <f t="shared" si="696"/>
        <v>0</v>
      </c>
      <c r="AO1395" s="188">
        <f t="shared" si="697"/>
        <v>0</v>
      </c>
      <c r="AP1395" s="189">
        <f t="shared" si="698"/>
        <v>0</v>
      </c>
      <c r="AQ1395" s="189">
        <f t="shared" si="699"/>
        <v>0</v>
      </c>
      <c r="AR1395" s="190">
        <f t="shared" si="700"/>
        <v>0</v>
      </c>
      <c r="AT1395" s="188">
        <f t="shared" si="701"/>
        <v>0</v>
      </c>
      <c r="AU1395" s="189">
        <f t="shared" si="702"/>
        <v>0</v>
      </c>
      <c r="AV1395" s="189">
        <f t="shared" si="703"/>
        <v>0</v>
      </c>
      <c r="AW1395" s="190">
        <f t="shared" si="704"/>
        <v>0</v>
      </c>
      <c r="AY1395" s="188">
        <f t="shared" si="705"/>
        <v>0</v>
      </c>
      <c r="AZ1395" s="189">
        <f t="shared" si="706"/>
        <v>0</v>
      </c>
      <c r="BA1395" s="189">
        <f t="shared" si="707"/>
        <v>0</v>
      </c>
      <c r="BB1395" s="190">
        <f t="shared" si="708"/>
        <v>0</v>
      </c>
      <c r="BC1395" s="210"/>
      <c r="BD1395" s="188">
        <f t="shared" si="709"/>
        <v>0</v>
      </c>
      <c r="BE1395" s="189">
        <f t="shared" si="710"/>
        <v>0</v>
      </c>
      <c r="BF1395" s="189">
        <f t="shared" si="711"/>
        <v>0</v>
      </c>
      <c r="BG1395" s="190">
        <f t="shared" si="712"/>
        <v>0</v>
      </c>
      <c r="BH1395" s="210"/>
      <c r="BI1395" s="188">
        <f t="shared" si="713"/>
        <v>0</v>
      </c>
      <c r="BJ1395" s="189">
        <f t="shared" si="714"/>
        <v>0</v>
      </c>
      <c r="BK1395" s="189">
        <f t="shared" si="715"/>
        <v>0</v>
      </c>
      <c r="BL1395" s="190">
        <f t="shared" si="716"/>
        <v>0</v>
      </c>
      <c r="BM1395" s="210"/>
      <c r="BN1395" s="188">
        <f t="shared" si="717"/>
        <v>0</v>
      </c>
      <c r="BO1395" s="189">
        <f t="shared" si="718"/>
        <v>0</v>
      </c>
      <c r="BP1395" s="189">
        <f t="shared" si="719"/>
        <v>0</v>
      </c>
      <c r="BQ1395" s="190">
        <f t="shared" si="720"/>
        <v>0</v>
      </c>
      <c r="BR1395" s="210"/>
      <c r="BS1395" s="188">
        <f t="shared" si="721"/>
        <v>0</v>
      </c>
      <c r="BT1395" s="189">
        <f t="shared" si="722"/>
        <v>0</v>
      </c>
      <c r="BU1395" s="189">
        <f t="shared" si="723"/>
        <v>0</v>
      </c>
      <c r="BV1395" s="190">
        <f t="shared" si="724"/>
        <v>0</v>
      </c>
      <c r="BW1395" s="210"/>
      <c r="BX1395" s="188">
        <f t="shared" si="725"/>
        <v>0</v>
      </c>
      <c r="BY1395" s="189">
        <f t="shared" si="726"/>
        <v>0</v>
      </c>
      <c r="BZ1395" s="189">
        <f t="shared" si="727"/>
        <v>0</v>
      </c>
      <c r="CA1395" s="190">
        <f t="shared" si="728"/>
        <v>0</v>
      </c>
      <c r="CB1395" s="210"/>
      <c r="CC1395" s="188">
        <f t="shared" si="729"/>
        <v>0</v>
      </c>
      <c r="CD1395" s="189">
        <f t="shared" si="730"/>
        <v>0</v>
      </c>
      <c r="CE1395" s="189">
        <f t="shared" si="731"/>
        <v>0</v>
      </c>
      <c r="CF1395" s="190">
        <f t="shared" si="732"/>
        <v>0</v>
      </c>
      <c r="CG1395" s="210"/>
      <c r="CH1395" s="192">
        <f t="shared" si="733"/>
        <v>0</v>
      </c>
      <c r="CI1395" s="215">
        <f t="shared" si="734"/>
        <v>0</v>
      </c>
      <c r="CJ1395" s="216">
        <f t="shared" si="735"/>
        <v>0</v>
      </c>
      <c r="CK1395" s="217">
        <f t="shared" si="736"/>
        <v>0</v>
      </c>
      <c r="CM1395" s="192">
        <f t="shared" si="737"/>
        <v>0</v>
      </c>
      <c r="CN1395" s="215">
        <f t="shared" si="738"/>
        <v>0</v>
      </c>
      <c r="CO1395" s="216">
        <f t="shared" si="739"/>
        <v>0</v>
      </c>
      <c r="CP1395" s="217">
        <f t="shared" si="740"/>
        <v>0</v>
      </c>
      <c r="CR1395" s="192">
        <f t="shared" si="741"/>
        <v>0</v>
      </c>
      <c r="CS1395" s="215">
        <f t="shared" si="742"/>
        <v>0</v>
      </c>
      <c r="CT1395" s="216">
        <f t="shared" si="743"/>
        <v>0</v>
      </c>
      <c r="CU1395" s="217">
        <f t="shared" si="744"/>
        <v>0</v>
      </c>
      <c r="CW1395" s="197">
        <f t="shared" si="745"/>
        <v>0</v>
      </c>
      <c r="CX1395" s="19" t="str">
        <f t="shared" si="746"/>
        <v/>
      </c>
      <c r="CY1395" s="197">
        <f t="shared" si="747"/>
        <v>0</v>
      </c>
      <c r="CZ1395"/>
      <c r="DA1395" s="197">
        <f t="shared" si="748"/>
        <v>0</v>
      </c>
      <c r="DB1395" s="19" t="str">
        <f t="shared" si="749"/>
        <v/>
      </c>
      <c r="DC1395" s="197">
        <f t="shared" si="750"/>
        <v>0</v>
      </c>
      <c r="DE1395" s="197">
        <f t="shared" si="751"/>
        <v>0</v>
      </c>
      <c r="DF1395" s="19" t="str">
        <f t="shared" si="752"/>
        <v/>
      </c>
      <c r="DG1395" s="197">
        <f t="shared" si="753"/>
        <v>0</v>
      </c>
    </row>
    <row r="1396" spans="1:111" ht="15" customHeight="1" thickBot="1">
      <c r="A1396" s="41"/>
      <c r="B1396" s="30"/>
      <c r="C1396" s="64" t="s">
        <v>173</v>
      </c>
      <c r="D1396" s="354" t="str">
        <f t="shared" si="687"/>
        <v/>
      </c>
      <c r="E1396" s="355"/>
      <c r="F1396" s="355"/>
      <c r="G1396" s="355"/>
      <c r="H1396" s="355"/>
      <c r="I1396" s="355"/>
      <c r="J1396" s="355"/>
      <c r="K1396" s="355"/>
      <c r="L1396" s="355"/>
      <c r="M1396" s="355"/>
      <c r="N1396" s="355"/>
      <c r="O1396" s="356"/>
      <c r="P1396" s="261" t="str">
        <f t="shared" si="688"/>
        <v/>
      </c>
      <c r="Q1396" s="261" t="str">
        <f t="shared" si="689"/>
        <v/>
      </c>
      <c r="R1396" s="261" t="str">
        <f t="shared" si="690"/>
        <v/>
      </c>
      <c r="S1396" s="2"/>
      <c r="T1396" s="2"/>
      <c r="U1396" s="2"/>
      <c r="V1396" s="2"/>
      <c r="W1396" s="2"/>
      <c r="X1396" s="2"/>
      <c r="Y1396" s="2"/>
      <c r="Z1396" s="2"/>
      <c r="AA1396" s="2"/>
      <c r="AB1396" s="2"/>
      <c r="AC1396" s="2"/>
      <c r="AD1396" s="2"/>
      <c r="AG1396" s="197">
        <f t="shared" si="691"/>
        <v>30</v>
      </c>
      <c r="AH1396" s="210">
        <f t="shared" si="692"/>
        <v>0</v>
      </c>
      <c r="AJ1396" s="188">
        <f t="shared" si="693"/>
        <v>0</v>
      </c>
      <c r="AK1396" s="189">
        <f t="shared" si="694"/>
        <v>0</v>
      </c>
      <c r="AL1396" s="189">
        <f t="shared" si="695"/>
        <v>0</v>
      </c>
      <c r="AM1396" s="190">
        <f t="shared" si="696"/>
        <v>0</v>
      </c>
      <c r="AO1396" s="188">
        <f t="shared" si="697"/>
        <v>0</v>
      </c>
      <c r="AP1396" s="189">
        <f t="shared" si="698"/>
        <v>0</v>
      </c>
      <c r="AQ1396" s="189">
        <f t="shared" si="699"/>
        <v>0</v>
      </c>
      <c r="AR1396" s="190">
        <f t="shared" si="700"/>
        <v>0</v>
      </c>
      <c r="AT1396" s="188">
        <f t="shared" si="701"/>
        <v>0</v>
      </c>
      <c r="AU1396" s="189">
        <f t="shared" si="702"/>
        <v>0</v>
      </c>
      <c r="AV1396" s="189">
        <f t="shared" si="703"/>
        <v>0</v>
      </c>
      <c r="AW1396" s="190">
        <f t="shared" si="704"/>
        <v>0</v>
      </c>
      <c r="AY1396" s="188">
        <f t="shared" si="705"/>
        <v>0</v>
      </c>
      <c r="AZ1396" s="189">
        <f t="shared" si="706"/>
        <v>0</v>
      </c>
      <c r="BA1396" s="189">
        <f t="shared" si="707"/>
        <v>0</v>
      </c>
      <c r="BB1396" s="190">
        <f t="shared" si="708"/>
        <v>0</v>
      </c>
      <c r="BC1396" s="210"/>
      <c r="BD1396" s="188">
        <f t="shared" si="709"/>
        <v>0</v>
      </c>
      <c r="BE1396" s="189">
        <f t="shared" si="710"/>
        <v>0</v>
      </c>
      <c r="BF1396" s="189">
        <f t="shared" si="711"/>
        <v>0</v>
      </c>
      <c r="BG1396" s="190">
        <f t="shared" si="712"/>
        <v>0</v>
      </c>
      <c r="BH1396" s="210"/>
      <c r="BI1396" s="188">
        <f t="shared" si="713"/>
        <v>0</v>
      </c>
      <c r="BJ1396" s="189">
        <f t="shared" si="714"/>
        <v>0</v>
      </c>
      <c r="BK1396" s="189">
        <f t="shared" si="715"/>
        <v>0</v>
      </c>
      <c r="BL1396" s="190">
        <f t="shared" si="716"/>
        <v>0</v>
      </c>
      <c r="BM1396" s="210"/>
      <c r="BN1396" s="188">
        <f t="shared" si="717"/>
        <v>0</v>
      </c>
      <c r="BO1396" s="189">
        <f t="shared" si="718"/>
        <v>0</v>
      </c>
      <c r="BP1396" s="189">
        <f t="shared" si="719"/>
        <v>0</v>
      </c>
      <c r="BQ1396" s="190">
        <f t="shared" si="720"/>
        <v>0</v>
      </c>
      <c r="BR1396" s="210"/>
      <c r="BS1396" s="188">
        <f t="shared" si="721"/>
        <v>0</v>
      </c>
      <c r="BT1396" s="189">
        <f t="shared" si="722"/>
        <v>0</v>
      </c>
      <c r="BU1396" s="189">
        <f t="shared" si="723"/>
        <v>0</v>
      </c>
      <c r="BV1396" s="190">
        <f t="shared" si="724"/>
        <v>0</v>
      </c>
      <c r="BW1396" s="210"/>
      <c r="BX1396" s="188">
        <f t="shared" si="725"/>
        <v>0</v>
      </c>
      <c r="BY1396" s="189">
        <f t="shared" si="726"/>
        <v>0</v>
      </c>
      <c r="BZ1396" s="189">
        <f t="shared" si="727"/>
        <v>0</v>
      </c>
      <c r="CA1396" s="190">
        <f t="shared" si="728"/>
        <v>0</v>
      </c>
      <c r="CB1396" s="210"/>
      <c r="CC1396" s="188">
        <f t="shared" si="729"/>
        <v>0</v>
      </c>
      <c r="CD1396" s="189">
        <f t="shared" si="730"/>
        <v>0</v>
      </c>
      <c r="CE1396" s="189">
        <f t="shared" si="731"/>
        <v>0</v>
      </c>
      <c r="CF1396" s="190">
        <f t="shared" si="732"/>
        <v>0</v>
      </c>
      <c r="CG1396" s="210"/>
      <c r="CH1396" s="192">
        <f t="shared" si="733"/>
        <v>0</v>
      </c>
      <c r="CI1396" s="215">
        <f t="shared" si="734"/>
        <v>0</v>
      </c>
      <c r="CJ1396" s="216">
        <f t="shared" si="735"/>
        <v>0</v>
      </c>
      <c r="CK1396" s="217">
        <f t="shared" si="736"/>
        <v>0</v>
      </c>
      <c r="CM1396" s="192">
        <f t="shared" si="737"/>
        <v>0</v>
      </c>
      <c r="CN1396" s="215">
        <f t="shared" si="738"/>
        <v>0</v>
      </c>
      <c r="CO1396" s="216">
        <f t="shared" si="739"/>
        <v>0</v>
      </c>
      <c r="CP1396" s="217">
        <f t="shared" si="740"/>
        <v>0</v>
      </c>
      <c r="CR1396" s="192">
        <f t="shared" si="741"/>
        <v>0</v>
      </c>
      <c r="CS1396" s="215">
        <f t="shared" si="742"/>
        <v>0</v>
      </c>
      <c r="CT1396" s="216">
        <f t="shared" si="743"/>
        <v>0</v>
      </c>
      <c r="CU1396" s="217">
        <f t="shared" si="744"/>
        <v>0</v>
      </c>
      <c r="CW1396" s="197">
        <f t="shared" si="745"/>
        <v>0</v>
      </c>
      <c r="CX1396" s="19" t="str">
        <f t="shared" si="746"/>
        <v/>
      </c>
      <c r="CY1396" s="197">
        <f t="shared" si="747"/>
        <v>0</v>
      </c>
      <c r="CZ1396"/>
      <c r="DA1396" s="197">
        <f t="shared" si="748"/>
        <v>0</v>
      </c>
      <c r="DB1396" s="19" t="str">
        <f t="shared" si="749"/>
        <v/>
      </c>
      <c r="DC1396" s="197">
        <f t="shared" si="750"/>
        <v>0</v>
      </c>
      <c r="DE1396" s="197">
        <f t="shared" si="751"/>
        <v>0</v>
      </c>
      <c r="DF1396" s="19" t="str">
        <f t="shared" si="752"/>
        <v/>
      </c>
      <c r="DG1396" s="197">
        <f t="shared" si="753"/>
        <v>0</v>
      </c>
    </row>
    <row r="1397" spans="1:111" ht="15" customHeight="1" thickBot="1">
      <c r="A1397" s="41"/>
      <c r="B1397" s="30"/>
      <c r="C1397" s="64" t="s">
        <v>174</v>
      </c>
      <c r="D1397" s="354" t="str">
        <f t="shared" si="687"/>
        <v/>
      </c>
      <c r="E1397" s="355"/>
      <c r="F1397" s="355"/>
      <c r="G1397" s="355"/>
      <c r="H1397" s="355"/>
      <c r="I1397" s="355"/>
      <c r="J1397" s="355"/>
      <c r="K1397" s="355"/>
      <c r="L1397" s="355"/>
      <c r="M1397" s="355"/>
      <c r="N1397" s="355"/>
      <c r="O1397" s="356"/>
      <c r="P1397" s="261" t="str">
        <f t="shared" si="688"/>
        <v/>
      </c>
      <c r="Q1397" s="261" t="str">
        <f t="shared" si="689"/>
        <v/>
      </c>
      <c r="R1397" s="261" t="str">
        <f t="shared" si="690"/>
        <v/>
      </c>
      <c r="S1397" s="2"/>
      <c r="T1397" s="2"/>
      <c r="U1397" s="2"/>
      <c r="V1397" s="2"/>
      <c r="W1397" s="2"/>
      <c r="X1397" s="2"/>
      <c r="Y1397" s="2"/>
      <c r="Z1397" s="2"/>
      <c r="AA1397" s="2"/>
      <c r="AB1397" s="2"/>
      <c r="AC1397" s="2"/>
      <c r="AD1397" s="2"/>
      <c r="AG1397" s="197">
        <f t="shared" si="691"/>
        <v>30</v>
      </c>
      <c r="AH1397" s="210">
        <f t="shared" si="692"/>
        <v>0</v>
      </c>
      <c r="AJ1397" s="188">
        <f t="shared" si="693"/>
        <v>0</v>
      </c>
      <c r="AK1397" s="189">
        <f t="shared" si="694"/>
        <v>0</v>
      </c>
      <c r="AL1397" s="189">
        <f t="shared" si="695"/>
        <v>0</v>
      </c>
      <c r="AM1397" s="190">
        <f t="shared" si="696"/>
        <v>0</v>
      </c>
      <c r="AO1397" s="188">
        <f t="shared" si="697"/>
        <v>0</v>
      </c>
      <c r="AP1397" s="189">
        <f t="shared" si="698"/>
        <v>0</v>
      </c>
      <c r="AQ1397" s="189">
        <f t="shared" si="699"/>
        <v>0</v>
      </c>
      <c r="AR1397" s="190">
        <f t="shared" si="700"/>
        <v>0</v>
      </c>
      <c r="AT1397" s="188">
        <f t="shared" si="701"/>
        <v>0</v>
      </c>
      <c r="AU1397" s="189">
        <f t="shared" si="702"/>
        <v>0</v>
      </c>
      <c r="AV1397" s="189">
        <f t="shared" si="703"/>
        <v>0</v>
      </c>
      <c r="AW1397" s="190">
        <f t="shared" si="704"/>
        <v>0</v>
      </c>
      <c r="AY1397" s="188">
        <f t="shared" si="705"/>
        <v>0</v>
      </c>
      <c r="AZ1397" s="189">
        <f t="shared" si="706"/>
        <v>0</v>
      </c>
      <c r="BA1397" s="189">
        <f t="shared" si="707"/>
        <v>0</v>
      </c>
      <c r="BB1397" s="190">
        <f t="shared" si="708"/>
        <v>0</v>
      </c>
      <c r="BC1397" s="210"/>
      <c r="BD1397" s="188">
        <f t="shared" si="709"/>
        <v>0</v>
      </c>
      <c r="BE1397" s="189">
        <f t="shared" si="710"/>
        <v>0</v>
      </c>
      <c r="BF1397" s="189">
        <f t="shared" si="711"/>
        <v>0</v>
      </c>
      <c r="BG1397" s="190">
        <f t="shared" si="712"/>
        <v>0</v>
      </c>
      <c r="BH1397" s="210"/>
      <c r="BI1397" s="188">
        <f t="shared" si="713"/>
        <v>0</v>
      </c>
      <c r="BJ1397" s="189">
        <f t="shared" si="714"/>
        <v>0</v>
      </c>
      <c r="BK1397" s="189">
        <f t="shared" si="715"/>
        <v>0</v>
      </c>
      <c r="BL1397" s="190">
        <f t="shared" si="716"/>
        <v>0</v>
      </c>
      <c r="BM1397" s="210"/>
      <c r="BN1397" s="188">
        <f t="shared" si="717"/>
        <v>0</v>
      </c>
      <c r="BO1397" s="189">
        <f t="shared" si="718"/>
        <v>0</v>
      </c>
      <c r="BP1397" s="189">
        <f t="shared" si="719"/>
        <v>0</v>
      </c>
      <c r="BQ1397" s="190">
        <f t="shared" si="720"/>
        <v>0</v>
      </c>
      <c r="BR1397" s="210"/>
      <c r="BS1397" s="188">
        <f t="shared" si="721"/>
        <v>0</v>
      </c>
      <c r="BT1397" s="189">
        <f t="shared" si="722"/>
        <v>0</v>
      </c>
      <c r="BU1397" s="189">
        <f t="shared" si="723"/>
        <v>0</v>
      </c>
      <c r="BV1397" s="190">
        <f t="shared" si="724"/>
        <v>0</v>
      </c>
      <c r="BW1397" s="210"/>
      <c r="BX1397" s="188">
        <f t="shared" si="725"/>
        <v>0</v>
      </c>
      <c r="BY1397" s="189">
        <f t="shared" si="726"/>
        <v>0</v>
      </c>
      <c r="BZ1397" s="189">
        <f t="shared" si="727"/>
        <v>0</v>
      </c>
      <c r="CA1397" s="190">
        <f t="shared" si="728"/>
        <v>0</v>
      </c>
      <c r="CB1397" s="210"/>
      <c r="CC1397" s="188">
        <f t="shared" si="729"/>
        <v>0</v>
      </c>
      <c r="CD1397" s="189">
        <f t="shared" si="730"/>
        <v>0</v>
      </c>
      <c r="CE1397" s="189">
        <f t="shared" si="731"/>
        <v>0</v>
      </c>
      <c r="CF1397" s="190">
        <f t="shared" si="732"/>
        <v>0</v>
      </c>
      <c r="CG1397" s="210"/>
      <c r="CH1397" s="192">
        <f t="shared" si="733"/>
        <v>0</v>
      </c>
      <c r="CI1397" s="215">
        <f t="shared" si="734"/>
        <v>0</v>
      </c>
      <c r="CJ1397" s="216">
        <f t="shared" si="735"/>
        <v>0</v>
      </c>
      <c r="CK1397" s="217">
        <f t="shared" si="736"/>
        <v>0</v>
      </c>
      <c r="CM1397" s="192">
        <f t="shared" si="737"/>
        <v>0</v>
      </c>
      <c r="CN1397" s="215">
        <f t="shared" si="738"/>
        <v>0</v>
      </c>
      <c r="CO1397" s="216">
        <f t="shared" si="739"/>
        <v>0</v>
      </c>
      <c r="CP1397" s="217">
        <f t="shared" si="740"/>
        <v>0</v>
      </c>
      <c r="CR1397" s="192">
        <f t="shared" si="741"/>
        <v>0</v>
      </c>
      <c r="CS1397" s="215">
        <f t="shared" si="742"/>
        <v>0</v>
      </c>
      <c r="CT1397" s="216">
        <f t="shared" si="743"/>
        <v>0</v>
      </c>
      <c r="CU1397" s="217">
        <f t="shared" si="744"/>
        <v>0</v>
      </c>
      <c r="CW1397" s="197">
        <f t="shared" si="745"/>
        <v>0</v>
      </c>
      <c r="CX1397" s="19" t="str">
        <f t="shared" si="746"/>
        <v/>
      </c>
      <c r="CY1397" s="197">
        <f t="shared" si="747"/>
        <v>0</v>
      </c>
      <c r="CZ1397"/>
      <c r="DA1397" s="197">
        <f t="shared" si="748"/>
        <v>0</v>
      </c>
      <c r="DB1397" s="19" t="str">
        <f t="shared" si="749"/>
        <v/>
      </c>
      <c r="DC1397" s="197">
        <f t="shared" si="750"/>
        <v>0</v>
      </c>
      <c r="DE1397" s="197">
        <f t="shared" si="751"/>
        <v>0</v>
      </c>
      <c r="DF1397" s="19" t="str">
        <f t="shared" si="752"/>
        <v/>
      </c>
      <c r="DG1397" s="197">
        <f t="shared" si="753"/>
        <v>0</v>
      </c>
    </row>
    <row r="1398" spans="1:111" ht="15" customHeight="1" thickBot="1">
      <c r="A1398" s="41"/>
      <c r="B1398" s="30"/>
      <c r="C1398" s="64" t="s">
        <v>175</v>
      </c>
      <c r="D1398" s="354" t="str">
        <f t="shared" si="687"/>
        <v/>
      </c>
      <c r="E1398" s="355"/>
      <c r="F1398" s="355"/>
      <c r="G1398" s="355"/>
      <c r="H1398" s="355"/>
      <c r="I1398" s="355"/>
      <c r="J1398" s="355"/>
      <c r="K1398" s="355"/>
      <c r="L1398" s="355"/>
      <c r="M1398" s="355"/>
      <c r="N1398" s="355"/>
      <c r="O1398" s="356"/>
      <c r="P1398" s="261" t="str">
        <f t="shared" si="688"/>
        <v/>
      </c>
      <c r="Q1398" s="261" t="str">
        <f t="shared" si="689"/>
        <v/>
      </c>
      <c r="R1398" s="261" t="str">
        <f t="shared" si="690"/>
        <v/>
      </c>
      <c r="S1398" s="2"/>
      <c r="T1398" s="2"/>
      <c r="U1398" s="2"/>
      <c r="V1398" s="2"/>
      <c r="W1398" s="2"/>
      <c r="X1398" s="2"/>
      <c r="Y1398" s="2"/>
      <c r="Z1398" s="2"/>
      <c r="AA1398" s="2"/>
      <c r="AB1398" s="2"/>
      <c r="AC1398" s="2"/>
      <c r="AD1398" s="2"/>
      <c r="AG1398" s="197">
        <f t="shared" si="691"/>
        <v>30</v>
      </c>
      <c r="AH1398" s="210">
        <f t="shared" si="692"/>
        <v>0</v>
      </c>
      <c r="AJ1398" s="188">
        <f t="shared" si="693"/>
        <v>0</v>
      </c>
      <c r="AK1398" s="189">
        <f t="shared" si="694"/>
        <v>0</v>
      </c>
      <c r="AL1398" s="189">
        <f t="shared" si="695"/>
        <v>0</v>
      </c>
      <c r="AM1398" s="190">
        <f t="shared" si="696"/>
        <v>0</v>
      </c>
      <c r="AO1398" s="188">
        <f t="shared" si="697"/>
        <v>0</v>
      </c>
      <c r="AP1398" s="189">
        <f t="shared" si="698"/>
        <v>0</v>
      </c>
      <c r="AQ1398" s="189">
        <f t="shared" si="699"/>
        <v>0</v>
      </c>
      <c r="AR1398" s="190">
        <f t="shared" si="700"/>
        <v>0</v>
      </c>
      <c r="AT1398" s="188">
        <f t="shared" si="701"/>
        <v>0</v>
      </c>
      <c r="AU1398" s="189">
        <f t="shared" si="702"/>
        <v>0</v>
      </c>
      <c r="AV1398" s="189">
        <f t="shared" si="703"/>
        <v>0</v>
      </c>
      <c r="AW1398" s="190">
        <f t="shared" si="704"/>
        <v>0</v>
      </c>
      <c r="AY1398" s="188">
        <f t="shared" si="705"/>
        <v>0</v>
      </c>
      <c r="AZ1398" s="189">
        <f t="shared" si="706"/>
        <v>0</v>
      </c>
      <c r="BA1398" s="189">
        <f t="shared" si="707"/>
        <v>0</v>
      </c>
      <c r="BB1398" s="190">
        <f t="shared" si="708"/>
        <v>0</v>
      </c>
      <c r="BC1398" s="210"/>
      <c r="BD1398" s="188">
        <f t="shared" si="709"/>
        <v>0</v>
      </c>
      <c r="BE1398" s="189">
        <f t="shared" si="710"/>
        <v>0</v>
      </c>
      <c r="BF1398" s="189">
        <f t="shared" si="711"/>
        <v>0</v>
      </c>
      <c r="BG1398" s="190">
        <f t="shared" si="712"/>
        <v>0</v>
      </c>
      <c r="BH1398" s="210"/>
      <c r="BI1398" s="188">
        <f t="shared" si="713"/>
        <v>0</v>
      </c>
      <c r="BJ1398" s="189">
        <f t="shared" si="714"/>
        <v>0</v>
      </c>
      <c r="BK1398" s="189">
        <f t="shared" si="715"/>
        <v>0</v>
      </c>
      <c r="BL1398" s="190">
        <f t="shared" si="716"/>
        <v>0</v>
      </c>
      <c r="BM1398" s="210"/>
      <c r="BN1398" s="188">
        <f t="shared" si="717"/>
        <v>0</v>
      </c>
      <c r="BO1398" s="189">
        <f t="shared" si="718"/>
        <v>0</v>
      </c>
      <c r="BP1398" s="189">
        <f t="shared" si="719"/>
        <v>0</v>
      </c>
      <c r="BQ1398" s="190">
        <f t="shared" si="720"/>
        <v>0</v>
      </c>
      <c r="BR1398" s="210"/>
      <c r="BS1398" s="188">
        <f t="shared" si="721"/>
        <v>0</v>
      </c>
      <c r="BT1398" s="189">
        <f t="shared" si="722"/>
        <v>0</v>
      </c>
      <c r="BU1398" s="189">
        <f t="shared" si="723"/>
        <v>0</v>
      </c>
      <c r="BV1398" s="190">
        <f t="shared" si="724"/>
        <v>0</v>
      </c>
      <c r="BW1398" s="210"/>
      <c r="BX1398" s="188">
        <f t="shared" si="725"/>
        <v>0</v>
      </c>
      <c r="BY1398" s="189">
        <f t="shared" si="726"/>
        <v>0</v>
      </c>
      <c r="BZ1398" s="189">
        <f t="shared" si="727"/>
        <v>0</v>
      </c>
      <c r="CA1398" s="190">
        <f t="shared" si="728"/>
        <v>0</v>
      </c>
      <c r="CB1398" s="210"/>
      <c r="CC1398" s="188">
        <f t="shared" si="729"/>
        <v>0</v>
      </c>
      <c r="CD1398" s="189">
        <f t="shared" si="730"/>
        <v>0</v>
      </c>
      <c r="CE1398" s="189">
        <f t="shared" si="731"/>
        <v>0</v>
      </c>
      <c r="CF1398" s="190">
        <f t="shared" si="732"/>
        <v>0</v>
      </c>
      <c r="CG1398" s="210"/>
      <c r="CH1398" s="192">
        <f t="shared" si="733"/>
        <v>0</v>
      </c>
      <c r="CI1398" s="215">
        <f t="shared" si="734"/>
        <v>0</v>
      </c>
      <c r="CJ1398" s="216">
        <f t="shared" si="735"/>
        <v>0</v>
      </c>
      <c r="CK1398" s="217">
        <f t="shared" si="736"/>
        <v>0</v>
      </c>
      <c r="CM1398" s="192">
        <f t="shared" si="737"/>
        <v>0</v>
      </c>
      <c r="CN1398" s="215">
        <f t="shared" si="738"/>
        <v>0</v>
      </c>
      <c r="CO1398" s="216">
        <f t="shared" si="739"/>
        <v>0</v>
      </c>
      <c r="CP1398" s="217">
        <f t="shared" si="740"/>
        <v>0</v>
      </c>
      <c r="CR1398" s="192">
        <f t="shared" si="741"/>
        <v>0</v>
      </c>
      <c r="CS1398" s="215">
        <f t="shared" si="742"/>
        <v>0</v>
      </c>
      <c r="CT1398" s="216">
        <f t="shared" si="743"/>
        <v>0</v>
      </c>
      <c r="CU1398" s="217">
        <f t="shared" si="744"/>
        <v>0</v>
      </c>
      <c r="CW1398" s="197">
        <f t="shared" si="745"/>
        <v>0</v>
      </c>
      <c r="CX1398" s="19" t="str">
        <f t="shared" si="746"/>
        <v/>
      </c>
      <c r="CY1398" s="197">
        <f t="shared" si="747"/>
        <v>0</v>
      </c>
      <c r="CZ1398"/>
      <c r="DA1398" s="197">
        <f t="shared" si="748"/>
        <v>0</v>
      </c>
      <c r="DB1398" s="19" t="str">
        <f t="shared" si="749"/>
        <v/>
      </c>
      <c r="DC1398" s="197">
        <f t="shared" si="750"/>
        <v>0</v>
      </c>
      <c r="DE1398" s="197">
        <f t="shared" si="751"/>
        <v>0</v>
      </c>
      <c r="DF1398" s="19" t="str">
        <f t="shared" si="752"/>
        <v/>
      </c>
      <c r="DG1398" s="197">
        <f t="shared" si="753"/>
        <v>0</v>
      </c>
    </row>
    <row r="1399" spans="1:111" ht="15" customHeight="1" thickBot="1">
      <c r="A1399" s="41"/>
      <c r="B1399" s="30"/>
      <c r="C1399" s="64" t="s">
        <v>176</v>
      </c>
      <c r="D1399" s="354" t="str">
        <f t="shared" si="687"/>
        <v/>
      </c>
      <c r="E1399" s="355"/>
      <c r="F1399" s="355"/>
      <c r="G1399" s="355"/>
      <c r="H1399" s="355"/>
      <c r="I1399" s="355"/>
      <c r="J1399" s="355"/>
      <c r="K1399" s="355"/>
      <c r="L1399" s="355"/>
      <c r="M1399" s="355"/>
      <c r="N1399" s="355"/>
      <c r="O1399" s="356"/>
      <c r="P1399" s="261" t="str">
        <f t="shared" si="688"/>
        <v/>
      </c>
      <c r="Q1399" s="261" t="str">
        <f t="shared" si="689"/>
        <v/>
      </c>
      <c r="R1399" s="261" t="str">
        <f t="shared" si="690"/>
        <v/>
      </c>
      <c r="S1399" s="2"/>
      <c r="T1399" s="2"/>
      <c r="U1399" s="2"/>
      <c r="V1399" s="2"/>
      <c r="W1399" s="2"/>
      <c r="X1399" s="2"/>
      <c r="Y1399" s="2"/>
      <c r="Z1399" s="2"/>
      <c r="AA1399" s="2"/>
      <c r="AB1399" s="2"/>
      <c r="AC1399" s="2"/>
      <c r="AD1399" s="2"/>
      <c r="AG1399" s="197">
        <f t="shared" si="691"/>
        <v>30</v>
      </c>
      <c r="AH1399" s="210">
        <f t="shared" si="692"/>
        <v>0</v>
      </c>
      <c r="AJ1399" s="188">
        <f t="shared" si="693"/>
        <v>0</v>
      </c>
      <c r="AK1399" s="189">
        <f t="shared" si="694"/>
        <v>0</v>
      </c>
      <c r="AL1399" s="189">
        <f t="shared" si="695"/>
        <v>0</v>
      </c>
      <c r="AM1399" s="190">
        <f t="shared" si="696"/>
        <v>0</v>
      </c>
      <c r="AO1399" s="188">
        <f t="shared" si="697"/>
        <v>0</v>
      </c>
      <c r="AP1399" s="189">
        <f t="shared" si="698"/>
        <v>0</v>
      </c>
      <c r="AQ1399" s="189">
        <f t="shared" si="699"/>
        <v>0</v>
      </c>
      <c r="AR1399" s="190">
        <f t="shared" si="700"/>
        <v>0</v>
      </c>
      <c r="AT1399" s="188">
        <f t="shared" si="701"/>
        <v>0</v>
      </c>
      <c r="AU1399" s="189">
        <f t="shared" si="702"/>
        <v>0</v>
      </c>
      <c r="AV1399" s="189">
        <f t="shared" si="703"/>
        <v>0</v>
      </c>
      <c r="AW1399" s="190">
        <f t="shared" si="704"/>
        <v>0</v>
      </c>
      <c r="AY1399" s="188">
        <f t="shared" si="705"/>
        <v>0</v>
      </c>
      <c r="AZ1399" s="189">
        <f t="shared" si="706"/>
        <v>0</v>
      </c>
      <c r="BA1399" s="189">
        <f t="shared" si="707"/>
        <v>0</v>
      </c>
      <c r="BB1399" s="190">
        <f t="shared" si="708"/>
        <v>0</v>
      </c>
      <c r="BC1399" s="210"/>
      <c r="BD1399" s="188">
        <f t="shared" si="709"/>
        <v>0</v>
      </c>
      <c r="BE1399" s="189">
        <f t="shared" si="710"/>
        <v>0</v>
      </c>
      <c r="BF1399" s="189">
        <f t="shared" si="711"/>
        <v>0</v>
      </c>
      <c r="BG1399" s="190">
        <f t="shared" si="712"/>
        <v>0</v>
      </c>
      <c r="BH1399" s="210"/>
      <c r="BI1399" s="188">
        <f t="shared" si="713"/>
        <v>0</v>
      </c>
      <c r="BJ1399" s="189">
        <f t="shared" si="714"/>
        <v>0</v>
      </c>
      <c r="BK1399" s="189">
        <f t="shared" si="715"/>
        <v>0</v>
      </c>
      <c r="BL1399" s="190">
        <f t="shared" si="716"/>
        <v>0</v>
      </c>
      <c r="BM1399" s="210"/>
      <c r="BN1399" s="188">
        <f t="shared" si="717"/>
        <v>0</v>
      </c>
      <c r="BO1399" s="189">
        <f t="shared" si="718"/>
        <v>0</v>
      </c>
      <c r="BP1399" s="189">
        <f t="shared" si="719"/>
        <v>0</v>
      </c>
      <c r="BQ1399" s="190">
        <f t="shared" si="720"/>
        <v>0</v>
      </c>
      <c r="BR1399" s="210"/>
      <c r="BS1399" s="188">
        <f t="shared" si="721"/>
        <v>0</v>
      </c>
      <c r="BT1399" s="189">
        <f t="shared" si="722"/>
        <v>0</v>
      </c>
      <c r="BU1399" s="189">
        <f t="shared" si="723"/>
        <v>0</v>
      </c>
      <c r="BV1399" s="190">
        <f t="shared" si="724"/>
        <v>0</v>
      </c>
      <c r="BW1399" s="210"/>
      <c r="BX1399" s="188">
        <f t="shared" si="725"/>
        <v>0</v>
      </c>
      <c r="BY1399" s="189">
        <f t="shared" si="726"/>
        <v>0</v>
      </c>
      <c r="BZ1399" s="189">
        <f t="shared" si="727"/>
        <v>0</v>
      </c>
      <c r="CA1399" s="190">
        <f t="shared" si="728"/>
        <v>0</v>
      </c>
      <c r="CB1399" s="210"/>
      <c r="CC1399" s="188">
        <f t="shared" si="729"/>
        <v>0</v>
      </c>
      <c r="CD1399" s="189">
        <f t="shared" si="730"/>
        <v>0</v>
      </c>
      <c r="CE1399" s="189">
        <f t="shared" si="731"/>
        <v>0</v>
      </c>
      <c r="CF1399" s="190">
        <f t="shared" si="732"/>
        <v>0</v>
      </c>
      <c r="CG1399" s="210"/>
      <c r="CH1399" s="192">
        <f t="shared" si="733"/>
        <v>0</v>
      </c>
      <c r="CI1399" s="215">
        <f t="shared" si="734"/>
        <v>0</v>
      </c>
      <c r="CJ1399" s="216">
        <f t="shared" si="735"/>
        <v>0</v>
      </c>
      <c r="CK1399" s="217">
        <f t="shared" si="736"/>
        <v>0</v>
      </c>
      <c r="CM1399" s="192">
        <f t="shared" si="737"/>
        <v>0</v>
      </c>
      <c r="CN1399" s="215">
        <f t="shared" si="738"/>
        <v>0</v>
      </c>
      <c r="CO1399" s="216">
        <f t="shared" si="739"/>
        <v>0</v>
      </c>
      <c r="CP1399" s="217">
        <f t="shared" si="740"/>
        <v>0</v>
      </c>
      <c r="CR1399" s="192">
        <f t="shared" si="741"/>
        <v>0</v>
      </c>
      <c r="CS1399" s="215">
        <f t="shared" si="742"/>
        <v>0</v>
      </c>
      <c r="CT1399" s="216">
        <f t="shared" si="743"/>
        <v>0</v>
      </c>
      <c r="CU1399" s="217">
        <f t="shared" si="744"/>
        <v>0</v>
      </c>
      <c r="CW1399" s="197">
        <f t="shared" si="745"/>
        <v>0</v>
      </c>
      <c r="CX1399" s="19" t="str">
        <f t="shared" si="746"/>
        <v/>
      </c>
      <c r="CY1399" s="197">
        <f t="shared" si="747"/>
        <v>0</v>
      </c>
      <c r="CZ1399"/>
      <c r="DA1399" s="197">
        <f t="shared" si="748"/>
        <v>0</v>
      </c>
      <c r="DB1399" s="19" t="str">
        <f t="shared" si="749"/>
        <v/>
      </c>
      <c r="DC1399" s="197">
        <f t="shared" si="750"/>
        <v>0</v>
      </c>
      <c r="DE1399" s="197">
        <f t="shared" si="751"/>
        <v>0</v>
      </c>
      <c r="DF1399" s="19" t="str">
        <f t="shared" si="752"/>
        <v/>
      </c>
      <c r="DG1399" s="197">
        <f t="shared" si="753"/>
        <v>0</v>
      </c>
    </row>
    <row r="1400" spans="1:111" ht="15" customHeight="1" thickBot="1">
      <c r="A1400" s="41"/>
      <c r="B1400" s="30"/>
      <c r="C1400" s="64" t="s">
        <v>177</v>
      </c>
      <c r="D1400" s="354" t="str">
        <f t="shared" si="687"/>
        <v/>
      </c>
      <c r="E1400" s="355"/>
      <c r="F1400" s="355"/>
      <c r="G1400" s="355"/>
      <c r="H1400" s="355"/>
      <c r="I1400" s="355"/>
      <c r="J1400" s="355"/>
      <c r="K1400" s="355"/>
      <c r="L1400" s="355"/>
      <c r="M1400" s="355"/>
      <c r="N1400" s="355"/>
      <c r="O1400" s="356"/>
      <c r="P1400" s="261" t="str">
        <f t="shared" si="688"/>
        <v/>
      </c>
      <c r="Q1400" s="261" t="str">
        <f t="shared" si="689"/>
        <v/>
      </c>
      <c r="R1400" s="261" t="str">
        <f t="shared" si="690"/>
        <v/>
      </c>
      <c r="S1400" s="2"/>
      <c r="T1400" s="2"/>
      <c r="U1400" s="2"/>
      <c r="V1400" s="2"/>
      <c r="W1400" s="2"/>
      <c r="X1400" s="2"/>
      <c r="Y1400" s="2"/>
      <c r="Z1400" s="2"/>
      <c r="AA1400" s="2"/>
      <c r="AB1400" s="2"/>
      <c r="AC1400" s="2"/>
      <c r="AD1400" s="2"/>
      <c r="AG1400" s="197">
        <f t="shared" si="691"/>
        <v>30</v>
      </c>
      <c r="AH1400" s="210">
        <f t="shared" si="692"/>
        <v>0</v>
      </c>
      <c r="AJ1400" s="188">
        <f t="shared" si="693"/>
        <v>0</v>
      </c>
      <c r="AK1400" s="189">
        <f t="shared" si="694"/>
        <v>0</v>
      </c>
      <c r="AL1400" s="189">
        <f t="shared" si="695"/>
        <v>0</v>
      </c>
      <c r="AM1400" s="190">
        <f t="shared" si="696"/>
        <v>0</v>
      </c>
      <c r="AO1400" s="188">
        <f t="shared" si="697"/>
        <v>0</v>
      </c>
      <c r="AP1400" s="189">
        <f t="shared" si="698"/>
        <v>0</v>
      </c>
      <c r="AQ1400" s="189">
        <f t="shared" si="699"/>
        <v>0</v>
      </c>
      <c r="AR1400" s="190">
        <f t="shared" si="700"/>
        <v>0</v>
      </c>
      <c r="AT1400" s="188">
        <f t="shared" si="701"/>
        <v>0</v>
      </c>
      <c r="AU1400" s="189">
        <f t="shared" si="702"/>
        <v>0</v>
      </c>
      <c r="AV1400" s="189">
        <f t="shared" si="703"/>
        <v>0</v>
      </c>
      <c r="AW1400" s="190">
        <f t="shared" si="704"/>
        <v>0</v>
      </c>
      <c r="AY1400" s="188">
        <f t="shared" si="705"/>
        <v>0</v>
      </c>
      <c r="AZ1400" s="189">
        <f t="shared" si="706"/>
        <v>0</v>
      </c>
      <c r="BA1400" s="189">
        <f t="shared" si="707"/>
        <v>0</v>
      </c>
      <c r="BB1400" s="190">
        <f t="shared" si="708"/>
        <v>0</v>
      </c>
      <c r="BC1400" s="210"/>
      <c r="BD1400" s="188">
        <f t="shared" si="709"/>
        <v>0</v>
      </c>
      <c r="BE1400" s="189">
        <f t="shared" si="710"/>
        <v>0</v>
      </c>
      <c r="BF1400" s="189">
        <f t="shared" si="711"/>
        <v>0</v>
      </c>
      <c r="BG1400" s="190">
        <f t="shared" si="712"/>
        <v>0</v>
      </c>
      <c r="BH1400" s="210"/>
      <c r="BI1400" s="188">
        <f t="shared" si="713"/>
        <v>0</v>
      </c>
      <c r="BJ1400" s="189">
        <f t="shared" si="714"/>
        <v>0</v>
      </c>
      <c r="BK1400" s="189">
        <f t="shared" si="715"/>
        <v>0</v>
      </c>
      <c r="BL1400" s="190">
        <f t="shared" si="716"/>
        <v>0</v>
      </c>
      <c r="BM1400" s="210"/>
      <c r="BN1400" s="188">
        <f t="shared" si="717"/>
        <v>0</v>
      </c>
      <c r="BO1400" s="189">
        <f t="shared" si="718"/>
        <v>0</v>
      </c>
      <c r="BP1400" s="189">
        <f t="shared" si="719"/>
        <v>0</v>
      </c>
      <c r="BQ1400" s="190">
        <f t="shared" si="720"/>
        <v>0</v>
      </c>
      <c r="BR1400" s="210"/>
      <c r="BS1400" s="188">
        <f t="shared" si="721"/>
        <v>0</v>
      </c>
      <c r="BT1400" s="189">
        <f t="shared" si="722"/>
        <v>0</v>
      </c>
      <c r="BU1400" s="189">
        <f t="shared" si="723"/>
        <v>0</v>
      </c>
      <c r="BV1400" s="190">
        <f t="shared" si="724"/>
        <v>0</v>
      </c>
      <c r="BW1400" s="210"/>
      <c r="BX1400" s="188">
        <f t="shared" si="725"/>
        <v>0</v>
      </c>
      <c r="BY1400" s="189">
        <f t="shared" si="726"/>
        <v>0</v>
      </c>
      <c r="BZ1400" s="189">
        <f t="shared" si="727"/>
        <v>0</v>
      </c>
      <c r="CA1400" s="190">
        <f t="shared" si="728"/>
        <v>0</v>
      </c>
      <c r="CB1400" s="210"/>
      <c r="CC1400" s="188">
        <f t="shared" si="729"/>
        <v>0</v>
      </c>
      <c r="CD1400" s="189">
        <f t="shared" si="730"/>
        <v>0</v>
      </c>
      <c r="CE1400" s="189">
        <f t="shared" si="731"/>
        <v>0</v>
      </c>
      <c r="CF1400" s="190">
        <f t="shared" si="732"/>
        <v>0</v>
      </c>
      <c r="CG1400" s="210"/>
      <c r="CH1400" s="192">
        <f t="shared" si="733"/>
        <v>0</v>
      </c>
      <c r="CI1400" s="215">
        <f t="shared" si="734"/>
        <v>0</v>
      </c>
      <c r="CJ1400" s="216">
        <f t="shared" si="735"/>
        <v>0</v>
      </c>
      <c r="CK1400" s="217">
        <f t="shared" si="736"/>
        <v>0</v>
      </c>
      <c r="CM1400" s="192">
        <f t="shared" si="737"/>
        <v>0</v>
      </c>
      <c r="CN1400" s="215">
        <f t="shared" si="738"/>
        <v>0</v>
      </c>
      <c r="CO1400" s="216">
        <f t="shared" si="739"/>
        <v>0</v>
      </c>
      <c r="CP1400" s="217">
        <f t="shared" si="740"/>
        <v>0</v>
      </c>
      <c r="CR1400" s="192">
        <f t="shared" si="741"/>
        <v>0</v>
      </c>
      <c r="CS1400" s="215">
        <f t="shared" si="742"/>
        <v>0</v>
      </c>
      <c r="CT1400" s="216">
        <f t="shared" si="743"/>
        <v>0</v>
      </c>
      <c r="CU1400" s="217">
        <f t="shared" si="744"/>
        <v>0</v>
      </c>
      <c r="CW1400" s="197">
        <f t="shared" si="745"/>
        <v>0</v>
      </c>
      <c r="CX1400" s="19" t="str">
        <f t="shared" si="746"/>
        <v/>
      </c>
      <c r="CY1400" s="197">
        <f t="shared" si="747"/>
        <v>0</v>
      </c>
      <c r="CZ1400"/>
      <c r="DA1400" s="197">
        <f t="shared" si="748"/>
        <v>0</v>
      </c>
      <c r="DB1400" s="19" t="str">
        <f t="shared" si="749"/>
        <v/>
      </c>
      <c r="DC1400" s="197">
        <f t="shared" si="750"/>
        <v>0</v>
      </c>
      <c r="DE1400" s="197">
        <f t="shared" si="751"/>
        <v>0</v>
      </c>
      <c r="DF1400" s="19" t="str">
        <f t="shared" si="752"/>
        <v/>
      </c>
      <c r="DG1400" s="197">
        <f t="shared" si="753"/>
        <v>0</v>
      </c>
    </row>
    <row r="1401" spans="1:111" ht="15" customHeight="1" thickBot="1">
      <c r="A1401" s="41"/>
      <c r="B1401" s="30"/>
      <c r="C1401" s="64" t="s">
        <v>178</v>
      </c>
      <c r="D1401" s="354" t="str">
        <f t="shared" si="687"/>
        <v/>
      </c>
      <c r="E1401" s="355"/>
      <c r="F1401" s="355"/>
      <c r="G1401" s="355"/>
      <c r="H1401" s="355"/>
      <c r="I1401" s="355"/>
      <c r="J1401" s="355"/>
      <c r="K1401" s="355"/>
      <c r="L1401" s="355"/>
      <c r="M1401" s="355"/>
      <c r="N1401" s="355"/>
      <c r="O1401" s="356"/>
      <c r="P1401" s="261" t="str">
        <f t="shared" si="688"/>
        <v/>
      </c>
      <c r="Q1401" s="261" t="str">
        <f t="shared" si="689"/>
        <v/>
      </c>
      <c r="R1401" s="261" t="str">
        <f t="shared" si="690"/>
        <v/>
      </c>
      <c r="S1401" s="2"/>
      <c r="T1401" s="2"/>
      <c r="U1401" s="2"/>
      <c r="V1401" s="2"/>
      <c r="W1401" s="2"/>
      <c r="X1401" s="2"/>
      <c r="Y1401" s="2"/>
      <c r="Z1401" s="2"/>
      <c r="AA1401" s="2"/>
      <c r="AB1401" s="2"/>
      <c r="AC1401" s="2"/>
      <c r="AD1401" s="2"/>
      <c r="AG1401" s="197">
        <f t="shared" si="691"/>
        <v>30</v>
      </c>
      <c r="AH1401" s="210">
        <f t="shared" si="692"/>
        <v>0</v>
      </c>
      <c r="AJ1401" s="188">
        <f t="shared" si="693"/>
        <v>0</v>
      </c>
      <c r="AK1401" s="189">
        <f t="shared" si="694"/>
        <v>0</v>
      </c>
      <c r="AL1401" s="189">
        <f t="shared" si="695"/>
        <v>0</v>
      </c>
      <c r="AM1401" s="190">
        <f t="shared" si="696"/>
        <v>0</v>
      </c>
      <c r="AO1401" s="188">
        <f t="shared" si="697"/>
        <v>0</v>
      </c>
      <c r="AP1401" s="189">
        <f t="shared" si="698"/>
        <v>0</v>
      </c>
      <c r="AQ1401" s="189">
        <f t="shared" si="699"/>
        <v>0</v>
      </c>
      <c r="AR1401" s="190">
        <f t="shared" si="700"/>
        <v>0</v>
      </c>
      <c r="AT1401" s="188">
        <f t="shared" si="701"/>
        <v>0</v>
      </c>
      <c r="AU1401" s="189">
        <f t="shared" si="702"/>
        <v>0</v>
      </c>
      <c r="AV1401" s="189">
        <f t="shared" si="703"/>
        <v>0</v>
      </c>
      <c r="AW1401" s="190">
        <f t="shared" si="704"/>
        <v>0</v>
      </c>
      <c r="AY1401" s="188">
        <f t="shared" si="705"/>
        <v>0</v>
      </c>
      <c r="AZ1401" s="189">
        <f t="shared" si="706"/>
        <v>0</v>
      </c>
      <c r="BA1401" s="189">
        <f t="shared" si="707"/>
        <v>0</v>
      </c>
      <c r="BB1401" s="190">
        <f t="shared" si="708"/>
        <v>0</v>
      </c>
      <c r="BC1401" s="210"/>
      <c r="BD1401" s="188">
        <f t="shared" si="709"/>
        <v>0</v>
      </c>
      <c r="BE1401" s="189">
        <f t="shared" si="710"/>
        <v>0</v>
      </c>
      <c r="BF1401" s="189">
        <f t="shared" si="711"/>
        <v>0</v>
      </c>
      <c r="BG1401" s="190">
        <f t="shared" si="712"/>
        <v>0</v>
      </c>
      <c r="BH1401" s="210"/>
      <c r="BI1401" s="188">
        <f t="shared" si="713"/>
        <v>0</v>
      </c>
      <c r="BJ1401" s="189">
        <f t="shared" si="714"/>
        <v>0</v>
      </c>
      <c r="BK1401" s="189">
        <f t="shared" si="715"/>
        <v>0</v>
      </c>
      <c r="BL1401" s="190">
        <f t="shared" si="716"/>
        <v>0</v>
      </c>
      <c r="BM1401" s="210"/>
      <c r="BN1401" s="188">
        <f t="shared" si="717"/>
        <v>0</v>
      </c>
      <c r="BO1401" s="189">
        <f t="shared" si="718"/>
        <v>0</v>
      </c>
      <c r="BP1401" s="189">
        <f t="shared" si="719"/>
        <v>0</v>
      </c>
      <c r="BQ1401" s="190">
        <f t="shared" si="720"/>
        <v>0</v>
      </c>
      <c r="BR1401" s="210"/>
      <c r="BS1401" s="188">
        <f t="shared" si="721"/>
        <v>0</v>
      </c>
      <c r="BT1401" s="189">
        <f t="shared" si="722"/>
        <v>0</v>
      </c>
      <c r="BU1401" s="189">
        <f t="shared" si="723"/>
        <v>0</v>
      </c>
      <c r="BV1401" s="190">
        <f t="shared" si="724"/>
        <v>0</v>
      </c>
      <c r="BW1401" s="210"/>
      <c r="BX1401" s="188">
        <f t="shared" si="725"/>
        <v>0</v>
      </c>
      <c r="BY1401" s="189">
        <f t="shared" si="726"/>
        <v>0</v>
      </c>
      <c r="BZ1401" s="189">
        <f t="shared" si="727"/>
        <v>0</v>
      </c>
      <c r="CA1401" s="190">
        <f t="shared" si="728"/>
        <v>0</v>
      </c>
      <c r="CB1401" s="210"/>
      <c r="CC1401" s="188">
        <f t="shared" si="729"/>
        <v>0</v>
      </c>
      <c r="CD1401" s="189">
        <f t="shared" si="730"/>
        <v>0</v>
      </c>
      <c r="CE1401" s="189">
        <f t="shared" si="731"/>
        <v>0</v>
      </c>
      <c r="CF1401" s="190">
        <f t="shared" si="732"/>
        <v>0</v>
      </c>
      <c r="CG1401" s="210"/>
      <c r="CH1401" s="192">
        <f t="shared" si="733"/>
        <v>0</v>
      </c>
      <c r="CI1401" s="215">
        <f t="shared" si="734"/>
        <v>0</v>
      </c>
      <c r="CJ1401" s="216">
        <f t="shared" si="735"/>
        <v>0</v>
      </c>
      <c r="CK1401" s="217">
        <f t="shared" si="736"/>
        <v>0</v>
      </c>
      <c r="CM1401" s="192">
        <f t="shared" si="737"/>
        <v>0</v>
      </c>
      <c r="CN1401" s="215">
        <f t="shared" si="738"/>
        <v>0</v>
      </c>
      <c r="CO1401" s="216">
        <f t="shared" si="739"/>
        <v>0</v>
      </c>
      <c r="CP1401" s="217">
        <f t="shared" si="740"/>
        <v>0</v>
      </c>
      <c r="CR1401" s="192">
        <f t="shared" si="741"/>
        <v>0</v>
      </c>
      <c r="CS1401" s="215">
        <f t="shared" si="742"/>
        <v>0</v>
      </c>
      <c r="CT1401" s="216">
        <f t="shared" si="743"/>
        <v>0</v>
      </c>
      <c r="CU1401" s="217">
        <f t="shared" si="744"/>
        <v>0</v>
      </c>
      <c r="CW1401" s="197">
        <f t="shared" si="745"/>
        <v>0</v>
      </c>
      <c r="CX1401" s="19" t="str">
        <f t="shared" si="746"/>
        <v/>
      </c>
      <c r="CY1401" s="197">
        <f t="shared" si="747"/>
        <v>0</v>
      </c>
      <c r="CZ1401"/>
      <c r="DA1401" s="197">
        <f t="shared" si="748"/>
        <v>0</v>
      </c>
      <c r="DB1401" s="19" t="str">
        <f t="shared" si="749"/>
        <v/>
      </c>
      <c r="DC1401" s="197">
        <f t="shared" si="750"/>
        <v>0</v>
      </c>
      <c r="DE1401" s="197">
        <f t="shared" si="751"/>
        <v>0</v>
      </c>
      <c r="DF1401" s="19" t="str">
        <f t="shared" si="752"/>
        <v/>
      </c>
      <c r="DG1401" s="197">
        <f t="shared" si="753"/>
        <v>0</v>
      </c>
    </row>
    <row r="1402" spans="1:111" ht="15" customHeight="1" thickBot="1">
      <c r="A1402" s="41"/>
      <c r="B1402" s="30"/>
      <c r="C1402" s="64" t="s">
        <v>179</v>
      </c>
      <c r="D1402" s="354" t="str">
        <f t="shared" si="687"/>
        <v/>
      </c>
      <c r="E1402" s="355"/>
      <c r="F1402" s="355"/>
      <c r="G1402" s="355"/>
      <c r="H1402" s="355"/>
      <c r="I1402" s="355"/>
      <c r="J1402" s="355"/>
      <c r="K1402" s="355"/>
      <c r="L1402" s="355"/>
      <c r="M1402" s="355"/>
      <c r="N1402" s="355"/>
      <c r="O1402" s="356"/>
      <c r="P1402" s="261" t="str">
        <f t="shared" si="688"/>
        <v/>
      </c>
      <c r="Q1402" s="261" t="str">
        <f t="shared" si="689"/>
        <v/>
      </c>
      <c r="R1402" s="261" t="str">
        <f t="shared" si="690"/>
        <v/>
      </c>
      <c r="S1402" s="2"/>
      <c r="T1402" s="2"/>
      <c r="U1402" s="2"/>
      <c r="V1402" s="2"/>
      <c r="W1402" s="2"/>
      <c r="X1402" s="2"/>
      <c r="Y1402" s="2"/>
      <c r="Z1402" s="2"/>
      <c r="AA1402" s="2"/>
      <c r="AB1402" s="2"/>
      <c r="AC1402" s="2"/>
      <c r="AD1402" s="2"/>
      <c r="AG1402" s="197">
        <f t="shared" si="691"/>
        <v>30</v>
      </c>
      <c r="AH1402" s="210">
        <f t="shared" si="692"/>
        <v>0</v>
      </c>
      <c r="AJ1402" s="188">
        <f t="shared" si="693"/>
        <v>0</v>
      </c>
      <c r="AK1402" s="189">
        <f t="shared" si="694"/>
        <v>0</v>
      </c>
      <c r="AL1402" s="189">
        <f t="shared" si="695"/>
        <v>0</v>
      </c>
      <c r="AM1402" s="190">
        <f t="shared" si="696"/>
        <v>0</v>
      </c>
      <c r="AO1402" s="188">
        <f t="shared" si="697"/>
        <v>0</v>
      </c>
      <c r="AP1402" s="189">
        <f t="shared" si="698"/>
        <v>0</v>
      </c>
      <c r="AQ1402" s="189">
        <f t="shared" si="699"/>
        <v>0</v>
      </c>
      <c r="AR1402" s="190">
        <f t="shared" si="700"/>
        <v>0</v>
      </c>
      <c r="AT1402" s="188">
        <f t="shared" si="701"/>
        <v>0</v>
      </c>
      <c r="AU1402" s="189">
        <f t="shared" si="702"/>
        <v>0</v>
      </c>
      <c r="AV1402" s="189">
        <f t="shared" si="703"/>
        <v>0</v>
      </c>
      <c r="AW1402" s="190">
        <f t="shared" si="704"/>
        <v>0</v>
      </c>
      <c r="AY1402" s="188">
        <f t="shared" si="705"/>
        <v>0</v>
      </c>
      <c r="AZ1402" s="189">
        <f t="shared" si="706"/>
        <v>0</v>
      </c>
      <c r="BA1402" s="189">
        <f t="shared" si="707"/>
        <v>0</v>
      </c>
      <c r="BB1402" s="190">
        <f t="shared" si="708"/>
        <v>0</v>
      </c>
      <c r="BC1402" s="210"/>
      <c r="BD1402" s="188">
        <f t="shared" si="709"/>
        <v>0</v>
      </c>
      <c r="BE1402" s="189">
        <f t="shared" si="710"/>
        <v>0</v>
      </c>
      <c r="BF1402" s="189">
        <f t="shared" si="711"/>
        <v>0</v>
      </c>
      <c r="BG1402" s="190">
        <f t="shared" si="712"/>
        <v>0</v>
      </c>
      <c r="BH1402" s="210"/>
      <c r="BI1402" s="188">
        <f t="shared" si="713"/>
        <v>0</v>
      </c>
      <c r="BJ1402" s="189">
        <f t="shared" si="714"/>
        <v>0</v>
      </c>
      <c r="BK1402" s="189">
        <f t="shared" si="715"/>
        <v>0</v>
      </c>
      <c r="BL1402" s="190">
        <f t="shared" si="716"/>
        <v>0</v>
      </c>
      <c r="BM1402" s="210"/>
      <c r="BN1402" s="188">
        <f t="shared" si="717"/>
        <v>0</v>
      </c>
      <c r="BO1402" s="189">
        <f t="shared" si="718"/>
        <v>0</v>
      </c>
      <c r="BP1402" s="189">
        <f t="shared" si="719"/>
        <v>0</v>
      </c>
      <c r="BQ1402" s="190">
        <f t="shared" si="720"/>
        <v>0</v>
      </c>
      <c r="BR1402" s="210"/>
      <c r="BS1402" s="188">
        <f t="shared" si="721"/>
        <v>0</v>
      </c>
      <c r="BT1402" s="189">
        <f t="shared" si="722"/>
        <v>0</v>
      </c>
      <c r="BU1402" s="189">
        <f t="shared" si="723"/>
        <v>0</v>
      </c>
      <c r="BV1402" s="190">
        <f t="shared" si="724"/>
        <v>0</v>
      </c>
      <c r="BW1402" s="210"/>
      <c r="BX1402" s="188">
        <f t="shared" si="725"/>
        <v>0</v>
      </c>
      <c r="BY1402" s="189">
        <f t="shared" si="726"/>
        <v>0</v>
      </c>
      <c r="BZ1402" s="189">
        <f t="shared" si="727"/>
        <v>0</v>
      </c>
      <c r="CA1402" s="190">
        <f t="shared" si="728"/>
        <v>0</v>
      </c>
      <c r="CB1402" s="210"/>
      <c r="CC1402" s="188">
        <f t="shared" si="729"/>
        <v>0</v>
      </c>
      <c r="CD1402" s="189">
        <f t="shared" si="730"/>
        <v>0</v>
      </c>
      <c r="CE1402" s="189">
        <f t="shared" si="731"/>
        <v>0</v>
      </c>
      <c r="CF1402" s="190">
        <f t="shared" si="732"/>
        <v>0</v>
      </c>
      <c r="CG1402" s="210"/>
      <c r="CH1402" s="192">
        <f t="shared" si="733"/>
        <v>0</v>
      </c>
      <c r="CI1402" s="215">
        <f t="shared" si="734"/>
        <v>0</v>
      </c>
      <c r="CJ1402" s="216">
        <f t="shared" si="735"/>
        <v>0</v>
      </c>
      <c r="CK1402" s="217">
        <f t="shared" si="736"/>
        <v>0</v>
      </c>
      <c r="CM1402" s="192">
        <f t="shared" si="737"/>
        <v>0</v>
      </c>
      <c r="CN1402" s="215">
        <f t="shared" si="738"/>
        <v>0</v>
      </c>
      <c r="CO1402" s="216">
        <f t="shared" si="739"/>
        <v>0</v>
      </c>
      <c r="CP1402" s="217">
        <f t="shared" si="740"/>
        <v>0</v>
      </c>
      <c r="CR1402" s="192">
        <f t="shared" si="741"/>
        <v>0</v>
      </c>
      <c r="CS1402" s="215">
        <f t="shared" si="742"/>
        <v>0</v>
      </c>
      <c r="CT1402" s="216">
        <f t="shared" si="743"/>
        <v>0</v>
      </c>
      <c r="CU1402" s="217">
        <f t="shared" si="744"/>
        <v>0</v>
      </c>
      <c r="CW1402" s="197">
        <f t="shared" si="745"/>
        <v>0</v>
      </c>
      <c r="CX1402" s="19" t="str">
        <f t="shared" si="746"/>
        <v/>
      </c>
      <c r="CY1402" s="197">
        <f t="shared" si="747"/>
        <v>0</v>
      </c>
      <c r="CZ1402"/>
      <c r="DA1402" s="197">
        <f t="shared" si="748"/>
        <v>0</v>
      </c>
      <c r="DB1402" s="19" t="str">
        <f t="shared" si="749"/>
        <v/>
      </c>
      <c r="DC1402" s="197">
        <f t="shared" si="750"/>
        <v>0</v>
      </c>
      <c r="DE1402" s="197">
        <f t="shared" si="751"/>
        <v>0</v>
      </c>
      <c r="DF1402" s="19" t="str">
        <f t="shared" si="752"/>
        <v/>
      </c>
      <c r="DG1402" s="197">
        <f t="shared" si="753"/>
        <v>0</v>
      </c>
    </row>
    <row r="1403" spans="1:111" ht="15" customHeight="1" thickBot="1">
      <c r="A1403" s="41"/>
      <c r="B1403" s="30"/>
      <c r="C1403" s="64" t="s">
        <v>180</v>
      </c>
      <c r="D1403" s="354" t="str">
        <f t="shared" si="687"/>
        <v/>
      </c>
      <c r="E1403" s="355"/>
      <c r="F1403" s="355"/>
      <c r="G1403" s="355"/>
      <c r="H1403" s="355"/>
      <c r="I1403" s="355"/>
      <c r="J1403" s="355"/>
      <c r="K1403" s="355"/>
      <c r="L1403" s="355"/>
      <c r="M1403" s="355"/>
      <c r="N1403" s="355"/>
      <c r="O1403" s="356"/>
      <c r="P1403" s="261" t="str">
        <f t="shared" si="688"/>
        <v/>
      </c>
      <c r="Q1403" s="261" t="str">
        <f t="shared" si="689"/>
        <v/>
      </c>
      <c r="R1403" s="261" t="str">
        <f t="shared" si="690"/>
        <v/>
      </c>
      <c r="S1403" s="2"/>
      <c r="T1403" s="2"/>
      <c r="U1403" s="2"/>
      <c r="V1403" s="2"/>
      <c r="W1403" s="2"/>
      <c r="X1403" s="2"/>
      <c r="Y1403" s="2"/>
      <c r="Z1403" s="2"/>
      <c r="AA1403" s="2"/>
      <c r="AB1403" s="2"/>
      <c r="AC1403" s="2"/>
      <c r="AD1403" s="2"/>
      <c r="AG1403" s="197">
        <f t="shared" si="691"/>
        <v>30</v>
      </c>
      <c r="AH1403" s="210">
        <f t="shared" si="692"/>
        <v>0</v>
      </c>
      <c r="AJ1403" s="188">
        <f t="shared" si="693"/>
        <v>0</v>
      </c>
      <c r="AK1403" s="189">
        <f t="shared" si="694"/>
        <v>0</v>
      </c>
      <c r="AL1403" s="189">
        <f t="shared" si="695"/>
        <v>0</v>
      </c>
      <c r="AM1403" s="190">
        <f t="shared" si="696"/>
        <v>0</v>
      </c>
      <c r="AO1403" s="188">
        <f t="shared" si="697"/>
        <v>0</v>
      </c>
      <c r="AP1403" s="189">
        <f t="shared" si="698"/>
        <v>0</v>
      </c>
      <c r="AQ1403" s="189">
        <f t="shared" si="699"/>
        <v>0</v>
      </c>
      <c r="AR1403" s="190">
        <f t="shared" si="700"/>
        <v>0</v>
      </c>
      <c r="AT1403" s="188">
        <f t="shared" si="701"/>
        <v>0</v>
      </c>
      <c r="AU1403" s="189">
        <f t="shared" si="702"/>
        <v>0</v>
      </c>
      <c r="AV1403" s="189">
        <f t="shared" si="703"/>
        <v>0</v>
      </c>
      <c r="AW1403" s="190">
        <f t="shared" si="704"/>
        <v>0</v>
      </c>
      <c r="AY1403" s="188">
        <f t="shared" si="705"/>
        <v>0</v>
      </c>
      <c r="AZ1403" s="189">
        <f t="shared" si="706"/>
        <v>0</v>
      </c>
      <c r="BA1403" s="189">
        <f t="shared" si="707"/>
        <v>0</v>
      </c>
      <c r="BB1403" s="190">
        <f t="shared" si="708"/>
        <v>0</v>
      </c>
      <c r="BC1403" s="210"/>
      <c r="BD1403" s="188">
        <f t="shared" si="709"/>
        <v>0</v>
      </c>
      <c r="BE1403" s="189">
        <f t="shared" si="710"/>
        <v>0</v>
      </c>
      <c r="BF1403" s="189">
        <f t="shared" si="711"/>
        <v>0</v>
      </c>
      <c r="BG1403" s="190">
        <f t="shared" si="712"/>
        <v>0</v>
      </c>
      <c r="BH1403" s="210"/>
      <c r="BI1403" s="188">
        <f t="shared" si="713"/>
        <v>0</v>
      </c>
      <c r="BJ1403" s="189">
        <f t="shared" si="714"/>
        <v>0</v>
      </c>
      <c r="BK1403" s="189">
        <f t="shared" si="715"/>
        <v>0</v>
      </c>
      <c r="BL1403" s="190">
        <f t="shared" si="716"/>
        <v>0</v>
      </c>
      <c r="BM1403" s="210"/>
      <c r="BN1403" s="188">
        <f t="shared" si="717"/>
        <v>0</v>
      </c>
      <c r="BO1403" s="189">
        <f t="shared" si="718"/>
        <v>0</v>
      </c>
      <c r="BP1403" s="189">
        <f t="shared" si="719"/>
        <v>0</v>
      </c>
      <c r="BQ1403" s="190">
        <f t="shared" si="720"/>
        <v>0</v>
      </c>
      <c r="BR1403" s="210"/>
      <c r="BS1403" s="188">
        <f t="shared" si="721"/>
        <v>0</v>
      </c>
      <c r="BT1403" s="189">
        <f t="shared" si="722"/>
        <v>0</v>
      </c>
      <c r="BU1403" s="189">
        <f t="shared" si="723"/>
        <v>0</v>
      </c>
      <c r="BV1403" s="190">
        <f t="shared" si="724"/>
        <v>0</v>
      </c>
      <c r="BW1403" s="210"/>
      <c r="BX1403" s="188">
        <f t="shared" si="725"/>
        <v>0</v>
      </c>
      <c r="BY1403" s="189">
        <f t="shared" si="726"/>
        <v>0</v>
      </c>
      <c r="BZ1403" s="189">
        <f t="shared" si="727"/>
        <v>0</v>
      </c>
      <c r="CA1403" s="190">
        <f t="shared" si="728"/>
        <v>0</v>
      </c>
      <c r="CB1403" s="210"/>
      <c r="CC1403" s="188">
        <f t="shared" si="729"/>
        <v>0</v>
      </c>
      <c r="CD1403" s="189">
        <f t="shared" si="730"/>
        <v>0</v>
      </c>
      <c r="CE1403" s="189">
        <f t="shared" si="731"/>
        <v>0</v>
      </c>
      <c r="CF1403" s="190">
        <f t="shared" si="732"/>
        <v>0</v>
      </c>
      <c r="CG1403" s="210"/>
      <c r="CH1403" s="192">
        <f t="shared" si="733"/>
        <v>0</v>
      </c>
      <c r="CI1403" s="215">
        <f t="shared" si="734"/>
        <v>0</v>
      </c>
      <c r="CJ1403" s="216">
        <f t="shared" si="735"/>
        <v>0</v>
      </c>
      <c r="CK1403" s="217">
        <f t="shared" si="736"/>
        <v>0</v>
      </c>
      <c r="CM1403" s="192">
        <f t="shared" si="737"/>
        <v>0</v>
      </c>
      <c r="CN1403" s="215">
        <f t="shared" si="738"/>
        <v>0</v>
      </c>
      <c r="CO1403" s="216">
        <f t="shared" si="739"/>
        <v>0</v>
      </c>
      <c r="CP1403" s="217">
        <f t="shared" si="740"/>
        <v>0</v>
      </c>
      <c r="CR1403" s="192">
        <f t="shared" si="741"/>
        <v>0</v>
      </c>
      <c r="CS1403" s="215">
        <f t="shared" si="742"/>
        <v>0</v>
      </c>
      <c r="CT1403" s="216">
        <f t="shared" si="743"/>
        <v>0</v>
      </c>
      <c r="CU1403" s="217">
        <f t="shared" si="744"/>
        <v>0</v>
      </c>
      <c r="CW1403" s="197">
        <f t="shared" si="745"/>
        <v>0</v>
      </c>
      <c r="CX1403" s="19" t="str">
        <f t="shared" si="746"/>
        <v/>
      </c>
      <c r="CY1403" s="197">
        <f t="shared" si="747"/>
        <v>0</v>
      </c>
      <c r="CZ1403"/>
      <c r="DA1403" s="197">
        <f t="shared" si="748"/>
        <v>0</v>
      </c>
      <c r="DB1403" s="19" t="str">
        <f t="shared" si="749"/>
        <v/>
      </c>
      <c r="DC1403" s="197">
        <f t="shared" si="750"/>
        <v>0</v>
      </c>
      <c r="DE1403" s="197">
        <f t="shared" si="751"/>
        <v>0</v>
      </c>
      <c r="DF1403" s="19" t="str">
        <f t="shared" si="752"/>
        <v/>
      </c>
      <c r="DG1403" s="197">
        <f t="shared" si="753"/>
        <v>0</v>
      </c>
    </row>
    <row r="1404" spans="1:111" ht="15" customHeight="1" thickBot="1">
      <c r="A1404" s="41"/>
      <c r="B1404" s="30"/>
      <c r="C1404" s="64" t="s">
        <v>181</v>
      </c>
      <c r="D1404" s="354" t="str">
        <f t="shared" si="687"/>
        <v/>
      </c>
      <c r="E1404" s="355"/>
      <c r="F1404" s="355"/>
      <c r="G1404" s="355"/>
      <c r="H1404" s="355"/>
      <c r="I1404" s="355"/>
      <c r="J1404" s="355"/>
      <c r="K1404" s="355"/>
      <c r="L1404" s="355"/>
      <c r="M1404" s="355"/>
      <c r="N1404" s="355"/>
      <c r="O1404" s="356"/>
      <c r="P1404" s="261" t="str">
        <f t="shared" si="688"/>
        <v/>
      </c>
      <c r="Q1404" s="261" t="str">
        <f t="shared" si="689"/>
        <v/>
      </c>
      <c r="R1404" s="261" t="str">
        <f t="shared" si="690"/>
        <v/>
      </c>
      <c r="S1404" s="2"/>
      <c r="T1404" s="2"/>
      <c r="U1404" s="2"/>
      <c r="V1404" s="2"/>
      <c r="W1404" s="2"/>
      <c r="X1404" s="2"/>
      <c r="Y1404" s="2"/>
      <c r="Z1404" s="2"/>
      <c r="AA1404" s="2"/>
      <c r="AB1404" s="2"/>
      <c r="AC1404" s="2"/>
      <c r="AD1404" s="2"/>
      <c r="AG1404" s="197">
        <f t="shared" si="691"/>
        <v>30</v>
      </c>
      <c r="AH1404" s="210">
        <f t="shared" si="692"/>
        <v>0</v>
      </c>
      <c r="AJ1404" s="188">
        <f t="shared" si="693"/>
        <v>0</v>
      </c>
      <c r="AK1404" s="189">
        <f t="shared" si="694"/>
        <v>0</v>
      </c>
      <c r="AL1404" s="189">
        <f t="shared" si="695"/>
        <v>0</v>
      </c>
      <c r="AM1404" s="190">
        <f t="shared" si="696"/>
        <v>0</v>
      </c>
      <c r="AO1404" s="188">
        <f t="shared" si="697"/>
        <v>0</v>
      </c>
      <c r="AP1404" s="189">
        <f t="shared" si="698"/>
        <v>0</v>
      </c>
      <c r="AQ1404" s="189">
        <f t="shared" si="699"/>
        <v>0</v>
      </c>
      <c r="AR1404" s="190">
        <f t="shared" si="700"/>
        <v>0</v>
      </c>
      <c r="AT1404" s="188">
        <f t="shared" si="701"/>
        <v>0</v>
      </c>
      <c r="AU1404" s="189">
        <f t="shared" si="702"/>
        <v>0</v>
      </c>
      <c r="AV1404" s="189">
        <f t="shared" si="703"/>
        <v>0</v>
      </c>
      <c r="AW1404" s="190">
        <f t="shared" si="704"/>
        <v>0</v>
      </c>
      <c r="AY1404" s="188">
        <f t="shared" si="705"/>
        <v>0</v>
      </c>
      <c r="AZ1404" s="189">
        <f t="shared" si="706"/>
        <v>0</v>
      </c>
      <c r="BA1404" s="189">
        <f t="shared" si="707"/>
        <v>0</v>
      </c>
      <c r="BB1404" s="190">
        <f t="shared" si="708"/>
        <v>0</v>
      </c>
      <c r="BC1404" s="210"/>
      <c r="BD1404" s="188">
        <f t="shared" si="709"/>
        <v>0</v>
      </c>
      <c r="BE1404" s="189">
        <f t="shared" si="710"/>
        <v>0</v>
      </c>
      <c r="BF1404" s="189">
        <f t="shared" si="711"/>
        <v>0</v>
      </c>
      <c r="BG1404" s="190">
        <f t="shared" si="712"/>
        <v>0</v>
      </c>
      <c r="BH1404" s="210"/>
      <c r="BI1404" s="188">
        <f t="shared" si="713"/>
        <v>0</v>
      </c>
      <c r="BJ1404" s="189">
        <f t="shared" si="714"/>
        <v>0</v>
      </c>
      <c r="BK1404" s="189">
        <f t="shared" si="715"/>
        <v>0</v>
      </c>
      <c r="BL1404" s="190">
        <f t="shared" si="716"/>
        <v>0</v>
      </c>
      <c r="BM1404" s="210"/>
      <c r="BN1404" s="188">
        <f t="shared" si="717"/>
        <v>0</v>
      </c>
      <c r="BO1404" s="189">
        <f t="shared" si="718"/>
        <v>0</v>
      </c>
      <c r="BP1404" s="189">
        <f t="shared" si="719"/>
        <v>0</v>
      </c>
      <c r="BQ1404" s="190">
        <f t="shared" si="720"/>
        <v>0</v>
      </c>
      <c r="BR1404" s="210"/>
      <c r="BS1404" s="188">
        <f t="shared" si="721"/>
        <v>0</v>
      </c>
      <c r="BT1404" s="189">
        <f t="shared" si="722"/>
        <v>0</v>
      </c>
      <c r="BU1404" s="189">
        <f t="shared" si="723"/>
        <v>0</v>
      </c>
      <c r="BV1404" s="190">
        <f t="shared" si="724"/>
        <v>0</v>
      </c>
      <c r="BW1404" s="210"/>
      <c r="BX1404" s="188">
        <f t="shared" si="725"/>
        <v>0</v>
      </c>
      <c r="BY1404" s="189">
        <f t="shared" si="726"/>
        <v>0</v>
      </c>
      <c r="BZ1404" s="189">
        <f t="shared" si="727"/>
        <v>0</v>
      </c>
      <c r="CA1404" s="190">
        <f t="shared" si="728"/>
        <v>0</v>
      </c>
      <c r="CB1404" s="210"/>
      <c r="CC1404" s="188">
        <f t="shared" si="729"/>
        <v>0</v>
      </c>
      <c r="CD1404" s="189">
        <f t="shared" si="730"/>
        <v>0</v>
      </c>
      <c r="CE1404" s="189">
        <f t="shared" si="731"/>
        <v>0</v>
      </c>
      <c r="CF1404" s="190">
        <f t="shared" si="732"/>
        <v>0</v>
      </c>
      <c r="CG1404" s="210"/>
      <c r="CH1404" s="192">
        <f t="shared" si="733"/>
        <v>0</v>
      </c>
      <c r="CI1404" s="215">
        <f t="shared" si="734"/>
        <v>0</v>
      </c>
      <c r="CJ1404" s="216">
        <f t="shared" si="735"/>
        <v>0</v>
      </c>
      <c r="CK1404" s="217">
        <f t="shared" si="736"/>
        <v>0</v>
      </c>
      <c r="CM1404" s="192">
        <f t="shared" si="737"/>
        <v>0</v>
      </c>
      <c r="CN1404" s="215">
        <f t="shared" si="738"/>
        <v>0</v>
      </c>
      <c r="CO1404" s="216">
        <f t="shared" si="739"/>
        <v>0</v>
      </c>
      <c r="CP1404" s="217">
        <f t="shared" si="740"/>
        <v>0</v>
      </c>
      <c r="CR1404" s="192">
        <f t="shared" si="741"/>
        <v>0</v>
      </c>
      <c r="CS1404" s="215">
        <f t="shared" si="742"/>
        <v>0</v>
      </c>
      <c r="CT1404" s="216">
        <f t="shared" si="743"/>
        <v>0</v>
      </c>
      <c r="CU1404" s="217">
        <f t="shared" si="744"/>
        <v>0</v>
      </c>
      <c r="CW1404" s="197">
        <f t="shared" si="745"/>
        <v>0</v>
      </c>
      <c r="CX1404" s="19" t="str">
        <f t="shared" si="746"/>
        <v/>
      </c>
      <c r="CY1404" s="197">
        <f t="shared" si="747"/>
        <v>0</v>
      </c>
      <c r="CZ1404"/>
      <c r="DA1404" s="197">
        <f t="shared" si="748"/>
        <v>0</v>
      </c>
      <c r="DB1404" s="19" t="str">
        <f t="shared" si="749"/>
        <v/>
      </c>
      <c r="DC1404" s="197">
        <f t="shared" si="750"/>
        <v>0</v>
      </c>
      <c r="DE1404" s="197">
        <f t="shared" si="751"/>
        <v>0</v>
      </c>
      <c r="DF1404" s="19" t="str">
        <f t="shared" si="752"/>
        <v/>
      </c>
      <c r="DG1404" s="197">
        <f t="shared" si="753"/>
        <v>0</v>
      </c>
    </row>
    <row r="1405" spans="1:111" ht="15" customHeight="1" thickBot="1">
      <c r="A1405" s="41"/>
      <c r="B1405" s="30"/>
      <c r="C1405" s="64" t="s">
        <v>182</v>
      </c>
      <c r="D1405" s="354" t="str">
        <f t="shared" si="687"/>
        <v/>
      </c>
      <c r="E1405" s="355"/>
      <c r="F1405" s="355"/>
      <c r="G1405" s="355"/>
      <c r="H1405" s="355"/>
      <c r="I1405" s="355"/>
      <c r="J1405" s="355"/>
      <c r="K1405" s="355"/>
      <c r="L1405" s="355"/>
      <c r="M1405" s="355"/>
      <c r="N1405" s="355"/>
      <c r="O1405" s="356"/>
      <c r="P1405" s="261" t="str">
        <f t="shared" si="688"/>
        <v/>
      </c>
      <c r="Q1405" s="261" t="str">
        <f t="shared" si="689"/>
        <v/>
      </c>
      <c r="R1405" s="261" t="str">
        <f t="shared" si="690"/>
        <v/>
      </c>
      <c r="S1405" s="2"/>
      <c r="T1405" s="2"/>
      <c r="U1405" s="2"/>
      <c r="V1405" s="2"/>
      <c r="W1405" s="2"/>
      <c r="X1405" s="2"/>
      <c r="Y1405" s="2"/>
      <c r="Z1405" s="2"/>
      <c r="AA1405" s="2"/>
      <c r="AB1405" s="2"/>
      <c r="AC1405" s="2"/>
      <c r="AD1405" s="2"/>
      <c r="AG1405" s="197">
        <f t="shared" si="691"/>
        <v>30</v>
      </c>
      <c r="AH1405" s="210">
        <f t="shared" si="692"/>
        <v>0</v>
      </c>
      <c r="AJ1405" s="188">
        <f t="shared" si="693"/>
        <v>0</v>
      </c>
      <c r="AK1405" s="189">
        <f t="shared" si="694"/>
        <v>0</v>
      </c>
      <c r="AL1405" s="189">
        <f t="shared" si="695"/>
        <v>0</v>
      </c>
      <c r="AM1405" s="190">
        <f t="shared" si="696"/>
        <v>0</v>
      </c>
      <c r="AO1405" s="188">
        <f t="shared" si="697"/>
        <v>0</v>
      </c>
      <c r="AP1405" s="189">
        <f t="shared" si="698"/>
        <v>0</v>
      </c>
      <c r="AQ1405" s="189">
        <f t="shared" si="699"/>
        <v>0</v>
      </c>
      <c r="AR1405" s="190">
        <f t="shared" si="700"/>
        <v>0</v>
      </c>
      <c r="AT1405" s="188">
        <f t="shared" si="701"/>
        <v>0</v>
      </c>
      <c r="AU1405" s="189">
        <f t="shared" si="702"/>
        <v>0</v>
      </c>
      <c r="AV1405" s="189">
        <f t="shared" si="703"/>
        <v>0</v>
      </c>
      <c r="AW1405" s="190">
        <f t="shared" si="704"/>
        <v>0</v>
      </c>
      <c r="AY1405" s="188">
        <f t="shared" si="705"/>
        <v>0</v>
      </c>
      <c r="AZ1405" s="189">
        <f t="shared" si="706"/>
        <v>0</v>
      </c>
      <c r="BA1405" s="189">
        <f t="shared" si="707"/>
        <v>0</v>
      </c>
      <c r="BB1405" s="190">
        <f t="shared" si="708"/>
        <v>0</v>
      </c>
      <c r="BC1405" s="210"/>
      <c r="BD1405" s="188">
        <f t="shared" si="709"/>
        <v>0</v>
      </c>
      <c r="BE1405" s="189">
        <f t="shared" si="710"/>
        <v>0</v>
      </c>
      <c r="BF1405" s="189">
        <f t="shared" si="711"/>
        <v>0</v>
      </c>
      <c r="BG1405" s="190">
        <f t="shared" si="712"/>
        <v>0</v>
      </c>
      <c r="BH1405" s="210"/>
      <c r="BI1405" s="188">
        <f t="shared" si="713"/>
        <v>0</v>
      </c>
      <c r="BJ1405" s="189">
        <f t="shared" si="714"/>
        <v>0</v>
      </c>
      <c r="BK1405" s="189">
        <f t="shared" si="715"/>
        <v>0</v>
      </c>
      <c r="BL1405" s="190">
        <f t="shared" si="716"/>
        <v>0</v>
      </c>
      <c r="BM1405" s="210"/>
      <c r="BN1405" s="188">
        <f t="shared" si="717"/>
        <v>0</v>
      </c>
      <c r="BO1405" s="189">
        <f t="shared" si="718"/>
        <v>0</v>
      </c>
      <c r="BP1405" s="189">
        <f t="shared" si="719"/>
        <v>0</v>
      </c>
      <c r="BQ1405" s="190">
        <f t="shared" si="720"/>
        <v>0</v>
      </c>
      <c r="BR1405" s="210"/>
      <c r="BS1405" s="188">
        <f t="shared" si="721"/>
        <v>0</v>
      </c>
      <c r="BT1405" s="189">
        <f t="shared" si="722"/>
        <v>0</v>
      </c>
      <c r="BU1405" s="189">
        <f t="shared" si="723"/>
        <v>0</v>
      </c>
      <c r="BV1405" s="190">
        <f t="shared" si="724"/>
        <v>0</v>
      </c>
      <c r="BW1405" s="210"/>
      <c r="BX1405" s="188">
        <f t="shared" si="725"/>
        <v>0</v>
      </c>
      <c r="BY1405" s="189">
        <f t="shared" si="726"/>
        <v>0</v>
      </c>
      <c r="BZ1405" s="189">
        <f t="shared" si="727"/>
        <v>0</v>
      </c>
      <c r="CA1405" s="190">
        <f t="shared" si="728"/>
        <v>0</v>
      </c>
      <c r="CB1405" s="210"/>
      <c r="CC1405" s="188">
        <f t="shared" si="729"/>
        <v>0</v>
      </c>
      <c r="CD1405" s="189">
        <f t="shared" si="730"/>
        <v>0</v>
      </c>
      <c r="CE1405" s="189">
        <f t="shared" si="731"/>
        <v>0</v>
      </c>
      <c r="CF1405" s="190">
        <f t="shared" si="732"/>
        <v>0</v>
      </c>
      <c r="CG1405" s="210"/>
      <c r="CH1405" s="192">
        <f t="shared" si="733"/>
        <v>0</v>
      </c>
      <c r="CI1405" s="215">
        <f t="shared" si="734"/>
        <v>0</v>
      </c>
      <c r="CJ1405" s="216">
        <f t="shared" si="735"/>
        <v>0</v>
      </c>
      <c r="CK1405" s="217">
        <f t="shared" si="736"/>
        <v>0</v>
      </c>
      <c r="CM1405" s="192">
        <f t="shared" si="737"/>
        <v>0</v>
      </c>
      <c r="CN1405" s="215">
        <f t="shared" si="738"/>
        <v>0</v>
      </c>
      <c r="CO1405" s="216">
        <f t="shared" si="739"/>
        <v>0</v>
      </c>
      <c r="CP1405" s="217">
        <f t="shared" si="740"/>
        <v>0</v>
      </c>
      <c r="CR1405" s="192">
        <f t="shared" si="741"/>
        <v>0</v>
      </c>
      <c r="CS1405" s="215">
        <f t="shared" si="742"/>
        <v>0</v>
      </c>
      <c r="CT1405" s="216">
        <f t="shared" si="743"/>
        <v>0</v>
      </c>
      <c r="CU1405" s="217">
        <f t="shared" si="744"/>
        <v>0</v>
      </c>
      <c r="CW1405" s="197">
        <f t="shared" si="745"/>
        <v>0</v>
      </c>
      <c r="CX1405" s="19" t="str">
        <f t="shared" si="746"/>
        <v/>
      </c>
      <c r="CY1405" s="197">
        <f t="shared" si="747"/>
        <v>0</v>
      </c>
      <c r="CZ1405"/>
      <c r="DA1405" s="197">
        <f t="shared" si="748"/>
        <v>0</v>
      </c>
      <c r="DB1405" s="19" t="str">
        <f t="shared" si="749"/>
        <v/>
      </c>
      <c r="DC1405" s="197">
        <f t="shared" si="750"/>
        <v>0</v>
      </c>
      <c r="DE1405" s="197">
        <f t="shared" si="751"/>
        <v>0</v>
      </c>
      <c r="DF1405" s="19" t="str">
        <f t="shared" si="752"/>
        <v/>
      </c>
      <c r="DG1405" s="197">
        <f t="shared" si="753"/>
        <v>0</v>
      </c>
    </row>
    <row r="1406" spans="1:111" ht="15" customHeight="1" thickBot="1">
      <c r="A1406" s="41"/>
      <c r="B1406" s="30"/>
      <c r="C1406" s="64" t="s">
        <v>183</v>
      </c>
      <c r="D1406" s="354" t="str">
        <f t="shared" si="687"/>
        <v/>
      </c>
      <c r="E1406" s="355"/>
      <c r="F1406" s="355"/>
      <c r="G1406" s="355"/>
      <c r="H1406" s="355"/>
      <c r="I1406" s="355"/>
      <c r="J1406" s="355"/>
      <c r="K1406" s="355"/>
      <c r="L1406" s="355"/>
      <c r="M1406" s="355"/>
      <c r="N1406" s="355"/>
      <c r="O1406" s="356"/>
      <c r="P1406" s="261" t="str">
        <f t="shared" si="688"/>
        <v/>
      </c>
      <c r="Q1406" s="261" t="str">
        <f t="shared" si="689"/>
        <v/>
      </c>
      <c r="R1406" s="261" t="str">
        <f t="shared" si="690"/>
        <v/>
      </c>
      <c r="S1406" s="2"/>
      <c r="T1406" s="2"/>
      <c r="U1406" s="2"/>
      <c r="V1406" s="2"/>
      <c r="W1406" s="2"/>
      <c r="X1406" s="2"/>
      <c r="Y1406" s="2"/>
      <c r="Z1406" s="2"/>
      <c r="AA1406" s="2"/>
      <c r="AB1406" s="2"/>
      <c r="AC1406" s="2"/>
      <c r="AD1406" s="2"/>
      <c r="AG1406" s="197">
        <f t="shared" si="691"/>
        <v>30</v>
      </c>
      <c r="AH1406" s="210">
        <f t="shared" si="692"/>
        <v>0</v>
      </c>
      <c r="AJ1406" s="188">
        <f t="shared" si="693"/>
        <v>0</v>
      </c>
      <c r="AK1406" s="189">
        <f t="shared" si="694"/>
        <v>0</v>
      </c>
      <c r="AL1406" s="189">
        <f t="shared" si="695"/>
        <v>0</v>
      </c>
      <c r="AM1406" s="190">
        <f t="shared" si="696"/>
        <v>0</v>
      </c>
      <c r="AO1406" s="188">
        <f t="shared" si="697"/>
        <v>0</v>
      </c>
      <c r="AP1406" s="189">
        <f t="shared" si="698"/>
        <v>0</v>
      </c>
      <c r="AQ1406" s="189">
        <f t="shared" si="699"/>
        <v>0</v>
      </c>
      <c r="AR1406" s="190">
        <f t="shared" si="700"/>
        <v>0</v>
      </c>
      <c r="AT1406" s="188">
        <f t="shared" si="701"/>
        <v>0</v>
      </c>
      <c r="AU1406" s="189">
        <f t="shared" si="702"/>
        <v>0</v>
      </c>
      <c r="AV1406" s="189">
        <f t="shared" si="703"/>
        <v>0</v>
      </c>
      <c r="AW1406" s="190">
        <f t="shared" si="704"/>
        <v>0</v>
      </c>
      <c r="AY1406" s="188">
        <f t="shared" si="705"/>
        <v>0</v>
      </c>
      <c r="AZ1406" s="189">
        <f t="shared" si="706"/>
        <v>0</v>
      </c>
      <c r="BA1406" s="189">
        <f t="shared" si="707"/>
        <v>0</v>
      </c>
      <c r="BB1406" s="190">
        <f t="shared" si="708"/>
        <v>0</v>
      </c>
      <c r="BC1406" s="210"/>
      <c r="BD1406" s="188">
        <f t="shared" si="709"/>
        <v>0</v>
      </c>
      <c r="BE1406" s="189">
        <f t="shared" si="710"/>
        <v>0</v>
      </c>
      <c r="BF1406" s="189">
        <f t="shared" si="711"/>
        <v>0</v>
      </c>
      <c r="BG1406" s="190">
        <f t="shared" si="712"/>
        <v>0</v>
      </c>
      <c r="BH1406" s="210"/>
      <c r="BI1406" s="188">
        <f t="shared" si="713"/>
        <v>0</v>
      </c>
      <c r="BJ1406" s="189">
        <f t="shared" si="714"/>
        <v>0</v>
      </c>
      <c r="BK1406" s="189">
        <f t="shared" si="715"/>
        <v>0</v>
      </c>
      <c r="BL1406" s="190">
        <f t="shared" si="716"/>
        <v>0</v>
      </c>
      <c r="BM1406" s="210"/>
      <c r="BN1406" s="188">
        <f t="shared" si="717"/>
        <v>0</v>
      </c>
      <c r="BO1406" s="189">
        <f t="shared" si="718"/>
        <v>0</v>
      </c>
      <c r="BP1406" s="189">
        <f t="shared" si="719"/>
        <v>0</v>
      </c>
      <c r="BQ1406" s="190">
        <f t="shared" si="720"/>
        <v>0</v>
      </c>
      <c r="BR1406" s="210"/>
      <c r="BS1406" s="188">
        <f t="shared" si="721"/>
        <v>0</v>
      </c>
      <c r="BT1406" s="189">
        <f t="shared" si="722"/>
        <v>0</v>
      </c>
      <c r="BU1406" s="189">
        <f t="shared" si="723"/>
        <v>0</v>
      </c>
      <c r="BV1406" s="190">
        <f t="shared" si="724"/>
        <v>0</v>
      </c>
      <c r="BW1406" s="210"/>
      <c r="BX1406" s="188">
        <f t="shared" si="725"/>
        <v>0</v>
      </c>
      <c r="BY1406" s="189">
        <f t="shared" si="726"/>
        <v>0</v>
      </c>
      <c r="BZ1406" s="189">
        <f t="shared" si="727"/>
        <v>0</v>
      </c>
      <c r="CA1406" s="190">
        <f t="shared" si="728"/>
        <v>0</v>
      </c>
      <c r="CB1406" s="210"/>
      <c r="CC1406" s="188">
        <f t="shared" si="729"/>
        <v>0</v>
      </c>
      <c r="CD1406" s="189">
        <f t="shared" si="730"/>
        <v>0</v>
      </c>
      <c r="CE1406" s="189">
        <f t="shared" si="731"/>
        <v>0</v>
      </c>
      <c r="CF1406" s="190">
        <f t="shared" si="732"/>
        <v>0</v>
      </c>
      <c r="CG1406" s="210"/>
      <c r="CH1406" s="192">
        <f t="shared" si="733"/>
        <v>0</v>
      </c>
      <c r="CI1406" s="215">
        <f t="shared" si="734"/>
        <v>0</v>
      </c>
      <c r="CJ1406" s="216">
        <f t="shared" si="735"/>
        <v>0</v>
      </c>
      <c r="CK1406" s="217">
        <f t="shared" si="736"/>
        <v>0</v>
      </c>
      <c r="CM1406" s="192">
        <f t="shared" si="737"/>
        <v>0</v>
      </c>
      <c r="CN1406" s="215">
        <f t="shared" si="738"/>
        <v>0</v>
      </c>
      <c r="CO1406" s="216">
        <f t="shared" si="739"/>
        <v>0</v>
      </c>
      <c r="CP1406" s="217">
        <f t="shared" si="740"/>
        <v>0</v>
      </c>
      <c r="CR1406" s="192">
        <f t="shared" si="741"/>
        <v>0</v>
      </c>
      <c r="CS1406" s="215">
        <f t="shared" si="742"/>
        <v>0</v>
      </c>
      <c r="CT1406" s="216">
        <f t="shared" si="743"/>
        <v>0</v>
      </c>
      <c r="CU1406" s="217">
        <f t="shared" si="744"/>
        <v>0</v>
      </c>
      <c r="CW1406" s="197">
        <f t="shared" si="745"/>
        <v>0</v>
      </c>
      <c r="CX1406" s="19" t="str">
        <f t="shared" si="746"/>
        <v/>
      </c>
      <c r="CY1406" s="197">
        <f t="shared" si="747"/>
        <v>0</v>
      </c>
      <c r="CZ1406"/>
      <c r="DA1406" s="197">
        <f t="shared" si="748"/>
        <v>0</v>
      </c>
      <c r="DB1406" s="19" t="str">
        <f t="shared" si="749"/>
        <v/>
      </c>
      <c r="DC1406" s="197">
        <f t="shared" si="750"/>
        <v>0</v>
      </c>
      <c r="DE1406" s="197">
        <f t="shared" si="751"/>
        <v>0</v>
      </c>
      <c r="DF1406" s="19" t="str">
        <f t="shared" si="752"/>
        <v/>
      </c>
      <c r="DG1406" s="197">
        <f t="shared" si="753"/>
        <v>0</v>
      </c>
    </row>
    <row r="1407" spans="1:111" ht="15" customHeight="1" thickBot="1">
      <c r="A1407" s="41"/>
      <c r="B1407" s="30"/>
      <c r="C1407" s="64" t="s">
        <v>184</v>
      </c>
      <c r="D1407" s="354" t="str">
        <f t="shared" si="687"/>
        <v/>
      </c>
      <c r="E1407" s="355"/>
      <c r="F1407" s="355"/>
      <c r="G1407" s="355"/>
      <c r="H1407" s="355"/>
      <c r="I1407" s="355"/>
      <c r="J1407" s="355"/>
      <c r="K1407" s="355"/>
      <c r="L1407" s="355"/>
      <c r="M1407" s="355"/>
      <c r="N1407" s="355"/>
      <c r="O1407" s="356"/>
      <c r="P1407" s="261" t="str">
        <f t="shared" si="688"/>
        <v/>
      </c>
      <c r="Q1407" s="261" t="str">
        <f t="shared" si="689"/>
        <v/>
      </c>
      <c r="R1407" s="261" t="str">
        <f t="shared" si="690"/>
        <v/>
      </c>
      <c r="S1407" s="2"/>
      <c r="T1407" s="2"/>
      <c r="U1407" s="2"/>
      <c r="V1407" s="2"/>
      <c r="W1407" s="2"/>
      <c r="X1407" s="2"/>
      <c r="Y1407" s="2"/>
      <c r="Z1407" s="2"/>
      <c r="AA1407" s="2"/>
      <c r="AB1407" s="2"/>
      <c r="AC1407" s="2"/>
      <c r="AD1407" s="2"/>
      <c r="AG1407" s="197">
        <f t="shared" si="691"/>
        <v>30</v>
      </c>
      <c r="AH1407" s="210">
        <f t="shared" si="692"/>
        <v>0</v>
      </c>
      <c r="AJ1407" s="188">
        <f t="shared" si="693"/>
        <v>0</v>
      </c>
      <c r="AK1407" s="189">
        <f t="shared" si="694"/>
        <v>0</v>
      </c>
      <c r="AL1407" s="189">
        <f t="shared" si="695"/>
        <v>0</v>
      </c>
      <c r="AM1407" s="190">
        <f t="shared" si="696"/>
        <v>0</v>
      </c>
      <c r="AO1407" s="188">
        <f t="shared" si="697"/>
        <v>0</v>
      </c>
      <c r="AP1407" s="189">
        <f t="shared" si="698"/>
        <v>0</v>
      </c>
      <c r="AQ1407" s="189">
        <f t="shared" si="699"/>
        <v>0</v>
      </c>
      <c r="AR1407" s="190">
        <f t="shared" si="700"/>
        <v>0</v>
      </c>
      <c r="AT1407" s="188">
        <f t="shared" si="701"/>
        <v>0</v>
      </c>
      <c r="AU1407" s="189">
        <f t="shared" si="702"/>
        <v>0</v>
      </c>
      <c r="AV1407" s="189">
        <f t="shared" si="703"/>
        <v>0</v>
      </c>
      <c r="AW1407" s="190">
        <f t="shared" si="704"/>
        <v>0</v>
      </c>
      <c r="AY1407" s="188">
        <f t="shared" si="705"/>
        <v>0</v>
      </c>
      <c r="AZ1407" s="189">
        <f t="shared" si="706"/>
        <v>0</v>
      </c>
      <c r="BA1407" s="189">
        <f t="shared" si="707"/>
        <v>0</v>
      </c>
      <c r="BB1407" s="190">
        <f t="shared" si="708"/>
        <v>0</v>
      </c>
      <c r="BC1407" s="210"/>
      <c r="BD1407" s="188">
        <f t="shared" si="709"/>
        <v>0</v>
      </c>
      <c r="BE1407" s="189">
        <f t="shared" si="710"/>
        <v>0</v>
      </c>
      <c r="BF1407" s="189">
        <f t="shared" si="711"/>
        <v>0</v>
      </c>
      <c r="BG1407" s="190">
        <f t="shared" si="712"/>
        <v>0</v>
      </c>
      <c r="BH1407" s="210"/>
      <c r="BI1407" s="188">
        <f t="shared" si="713"/>
        <v>0</v>
      </c>
      <c r="BJ1407" s="189">
        <f t="shared" si="714"/>
        <v>0</v>
      </c>
      <c r="BK1407" s="189">
        <f t="shared" si="715"/>
        <v>0</v>
      </c>
      <c r="BL1407" s="190">
        <f t="shared" si="716"/>
        <v>0</v>
      </c>
      <c r="BM1407" s="210"/>
      <c r="BN1407" s="188">
        <f t="shared" si="717"/>
        <v>0</v>
      </c>
      <c r="BO1407" s="189">
        <f t="shared" si="718"/>
        <v>0</v>
      </c>
      <c r="BP1407" s="189">
        <f t="shared" si="719"/>
        <v>0</v>
      </c>
      <c r="BQ1407" s="190">
        <f t="shared" si="720"/>
        <v>0</v>
      </c>
      <c r="BR1407" s="210"/>
      <c r="BS1407" s="188">
        <f t="shared" si="721"/>
        <v>0</v>
      </c>
      <c r="BT1407" s="189">
        <f t="shared" si="722"/>
        <v>0</v>
      </c>
      <c r="BU1407" s="189">
        <f t="shared" si="723"/>
        <v>0</v>
      </c>
      <c r="BV1407" s="190">
        <f t="shared" si="724"/>
        <v>0</v>
      </c>
      <c r="BW1407" s="210"/>
      <c r="BX1407" s="188">
        <f t="shared" si="725"/>
        <v>0</v>
      </c>
      <c r="BY1407" s="189">
        <f t="shared" si="726"/>
        <v>0</v>
      </c>
      <c r="BZ1407" s="189">
        <f t="shared" si="727"/>
        <v>0</v>
      </c>
      <c r="CA1407" s="190">
        <f t="shared" si="728"/>
        <v>0</v>
      </c>
      <c r="CB1407" s="210"/>
      <c r="CC1407" s="188">
        <f t="shared" si="729"/>
        <v>0</v>
      </c>
      <c r="CD1407" s="189">
        <f t="shared" si="730"/>
        <v>0</v>
      </c>
      <c r="CE1407" s="189">
        <f t="shared" si="731"/>
        <v>0</v>
      </c>
      <c r="CF1407" s="190">
        <f t="shared" si="732"/>
        <v>0</v>
      </c>
      <c r="CG1407" s="210"/>
      <c r="CH1407" s="192">
        <f t="shared" si="733"/>
        <v>0</v>
      </c>
      <c r="CI1407" s="215">
        <f t="shared" si="734"/>
        <v>0</v>
      </c>
      <c r="CJ1407" s="216">
        <f t="shared" si="735"/>
        <v>0</v>
      </c>
      <c r="CK1407" s="217">
        <f t="shared" si="736"/>
        <v>0</v>
      </c>
      <c r="CM1407" s="192">
        <f t="shared" si="737"/>
        <v>0</v>
      </c>
      <c r="CN1407" s="215">
        <f t="shared" si="738"/>
        <v>0</v>
      </c>
      <c r="CO1407" s="216">
        <f t="shared" si="739"/>
        <v>0</v>
      </c>
      <c r="CP1407" s="217">
        <f t="shared" si="740"/>
        <v>0</v>
      </c>
      <c r="CR1407" s="192">
        <f t="shared" si="741"/>
        <v>0</v>
      </c>
      <c r="CS1407" s="215">
        <f t="shared" si="742"/>
        <v>0</v>
      </c>
      <c r="CT1407" s="216">
        <f t="shared" si="743"/>
        <v>0</v>
      </c>
      <c r="CU1407" s="217">
        <f t="shared" si="744"/>
        <v>0</v>
      </c>
      <c r="CW1407" s="197">
        <f t="shared" si="745"/>
        <v>0</v>
      </c>
      <c r="CX1407" s="19" t="str">
        <f t="shared" si="746"/>
        <v/>
      </c>
      <c r="CY1407" s="197">
        <f t="shared" si="747"/>
        <v>0</v>
      </c>
      <c r="CZ1407"/>
      <c r="DA1407" s="197">
        <f t="shared" si="748"/>
        <v>0</v>
      </c>
      <c r="DB1407" s="19" t="str">
        <f t="shared" si="749"/>
        <v/>
      </c>
      <c r="DC1407" s="197">
        <f t="shared" si="750"/>
        <v>0</v>
      </c>
      <c r="DE1407" s="197">
        <f t="shared" si="751"/>
        <v>0</v>
      </c>
      <c r="DF1407" s="19" t="str">
        <f t="shared" si="752"/>
        <v/>
      </c>
      <c r="DG1407" s="197">
        <f t="shared" si="753"/>
        <v>0</v>
      </c>
    </row>
    <row r="1408" spans="1:111" ht="15" customHeight="1" thickBot="1">
      <c r="A1408" s="41"/>
      <c r="B1408" s="30"/>
      <c r="C1408" s="64" t="s">
        <v>185</v>
      </c>
      <c r="D1408" s="354" t="str">
        <f t="shared" si="687"/>
        <v/>
      </c>
      <c r="E1408" s="355"/>
      <c r="F1408" s="355"/>
      <c r="G1408" s="355"/>
      <c r="H1408" s="355"/>
      <c r="I1408" s="355"/>
      <c r="J1408" s="355"/>
      <c r="K1408" s="355"/>
      <c r="L1408" s="355"/>
      <c r="M1408" s="355"/>
      <c r="N1408" s="355"/>
      <c r="O1408" s="356"/>
      <c r="P1408" s="261" t="str">
        <f t="shared" si="688"/>
        <v/>
      </c>
      <c r="Q1408" s="261" t="str">
        <f t="shared" si="689"/>
        <v/>
      </c>
      <c r="R1408" s="261" t="str">
        <f t="shared" si="690"/>
        <v/>
      </c>
      <c r="S1408" s="2"/>
      <c r="T1408" s="2"/>
      <c r="U1408" s="2"/>
      <c r="V1408" s="2"/>
      <c r="W1408" s="2"/>
      <c r="X1408" s="2"/>
      <c r="Y1408" s="2"/>
      <c r="Z1408" s="2"/>
      <c r="AA1408" s="2"/>
      <c r="AB1408" s="2"/>
      <c r="AC1408" s="2"/>
      <c r="AD1408" s="2"/>
      <c r="AG1408" s="197">
        <f t="shared" si="691"/>
        <v>30</v>
      </c>
      <c r="AH1408" s="210">
        <f t="shared" si="692"/>
        <v>0</v>
      </c>
      <c r="AJ1408" s="188">
        <f t="shared" si="693"/>
        <v>0</v>
      </c>
      <c r="AK1408" s="189">
        <f t="shared" si="694"/>
        <v>0</v>
      </c>
      <c r="AL1408" s="189">
        <f t="shared" si="695"/>
        <v>0</v>
      </c>
      <c r="AM1408" s="190">
        <f t="shared" si="696"/>
        <v>0</v>
      </c>
      <c r="AO1408" s="188">
        <f t="shared" si="697"/>
        <v>0</v>
      </c>
      <c r="AP1408" s="189">
        <f t="shared" si="698"/>
        <v>0</v>
      </c>
      <c r="AQ1408" s="189">
        <f t="shared" si="699"/>
        <v>0</v>
      </c>
      <c r="AR1408" s="190">
        <f t="shared" si="700"/>
        <v>0</v>
      </c>
      <c r="AT1408" s="188">
        <f t="shared" si="701"/>
        <v>0</v>
      </c>
      <c r="AU1408" s="189">
        <f t="shared" si="702"/>
        <v>0</v>
      </c>
      <c r="AV1408" s="189">
        <f t="shared" si="703"/>
        <v>0</v>
      </c>
      <c r="AW1408" s="190">
        <f t="shared" si="704"/>
        <v>0</v>
      </c>
      <c r="AY1408" s="188">
        <f t="shared" si="705"/>
        <v>0</v>
      </c>
      <c r="AZ1408" s="189">
        <f t="shared" si="706"/>
        <v>0</v>
      </c>
      <c r="BA1408" s="189">
        <f t="shared" si="707"/>
        <v>0</v>
      </c>
      <c r="BB1408" s="190">
        <f t="shared" si="708"/>
        <v>0</v>
      </c>
      <c r="BC1408" s="210"/>
      <c r="BD1408" s="188">
        <f t="shared" si="709"/>
        <v>0</v>
      </c>
      <c r="BE1408" s="189">
        <f t="shared" si="710"/>
        <v>0</v>
      </c>
      <c r="BF1408" s="189">
        <f t="shared" si="711"/>
        <v>0</v>
      </c>
      <c r="BG1408" s="190">
        <f t="shared" si="712"/>
        <v>0</v>
      </c>
      <c r="BH1408" s="210"/>
      <c r="BI1408" s="188">
        <f t="shared" si="713"/>
        <v>0</v>
      </c>
      <c r="BJ1408" s="189">
        <f t="shared" si="714"/>
        <v>0</v>
      </c>
      <c r="BK1408" s="189">
        <f t="shared" si="715"/>
        <v>0</v>
      </c>
      <c r="BL1408" s="190">
        <f t="shared" si="716"/>
        <v>0</v>
      </c>
      <c r="BM1408" s="210"/>
      <c r="BN1408" s="188">
        <f t="shared" si="717"/>
        <v>0</v>
      </c>
      <c r="BO1408" s="189">
        <f t="shared" si="718"/>
        <v>0</v>
      </c>
      <c r="BP1408" s="189">
        <f t="shared" si="719"/>
        <v>0</v>
      </c>
      <c r="BQ1408" s="190">
        <f t="shared" si="720"/>
        <v>0</v>
      </c>
      <c r="BR1408" s="210"/>
      <c r="BS1408" s="188">
        <f t="shared" si="721"/>
        <v>0</v>
      </c>
      <c r="BT1408" s="189">
        <f t="shared" si="722"/>
        <v>0</v>
      </c>
      <c r="BU1408" s="189">
        <f t="shared" si="723"/>
        <v>0</v>
      </c>
      <c r="BV1408" s="190">
        <f t="shared" si="724"/>
        <v>0</v>
      </c>
      <c r="BW1408" s="210"/>
      <c r="BX1408" s="188">
        <f t="shared" si="725"/>
        <v>0</v>
      </c>
      <c r="BY1408" s="189">
        <f t="shared" si="726"/>
        <v>0</v>
      </c>
      <c r="BZ1408" s="189">
        <f t="shared" si="727"/>
        <v>0</v>
      </c>
      <c r="CA1408" s="190">
        <f t="shared" si="728"/>
        <v>0</v>
      </c>
      <c r="CB1408" s="210"/>
      <c r="CC1408" s="188">
        <f t="shared" si="729"/>
        <v>0</v>
      </c>
      <c r="CD1408" s="189">
        <f t="shared" si="730"/>
        <v>0</v>
      </c>
      <c r="CE1408" s="189">
        <f t="shared" si="731"/>
        <v>0</v>
      </c>
      <c r="CF1408" s="190">
        <f t="shared" si="732"/>
        <v>0</v>
      </c>
      <c r="CG1408" s="210"/>
      <c r="CH1408" s="192">
        <f t="shared" si="733"/>
        <v>0</v>
      </c>
      <c r="CI1408" s="215">
        <f t="shared" si="734"/>
        <v>0</v>
      </c>
      <c r="CJ1408" s="216">
        <f t="shared" si="735"/>
        <v>0</v>
      </c>
      <c r="CK1408" s="217">
        <f t="shared" si="736"/>
        <v>0</v>
      </c>
      <c r="CM1408" s="192">
        <f t="shared" si="737"/>
        <v>0</v>
      </c>
      <c r="CN1408" s="215">
        <f t="shared" si="738"/>
        <v>0</v>
      </c>
      <c r="CO1408" s="216">
        <f t="shared" si="739"/>
        <v>0</v>
      </c>
      <c r="CP1408" s="217">
        <f t="shared" si="740"/>
        <v>0</v>
      </c>
      <c r="CR1408" s="192">
        <f t="shared" si="741"/>
        <v>0</v>
      </c>
      <c r="CS1408" s="215">
        <f t="shared" si="742"/>
        <v>0</v>
      </c>
      <c r="CT1408" s="216">
        <f t="shared" si="743"/>
        <v>0</v>
      </c>
      <c r="CU1408" s="217">
        <f t="shared" si="744"/>
        <v>0</v>
      </c>
      <c r="CW1408" s="197">
        <f t="shared" si="745"/>
        <v>0</v>
      </c>
      <c r="CX1408" s="19" t="str">
        <f t="shared" si="746"/>
        <v/>
      </c>
      <c r="CY1408" s="197">
        <f t="shared" si="747"/>
        <v>0</v>
      </c>
      <c r="CZ1408"/>
      <c r="DA1408" s="197">
        <f t="shared" si="748"/>
        <v>0</v>
      </c>
      <c r="DB1408" s="19" t="str">
        <f t="shared" si="749"/>
        <v/>
      </c>
      <c r="DC1408" s="197">
        <f t="shared" si="750"/>
        <v>0</v>
      </c>
      <c r="DE1408" s="197">
        <f t="shared" si="751"/>
        <v>0</v>
      </c>
      <c r="DF1408" s="19" t="str">
        <f t="shared" si="752"/>
        <v/>
      </c>
      <c r="DG1408" s="197">
        <f t="shared" si="753"/>
        <v>0</v>
      </c>
    </row>
    <row r="1409" spans="1:112" ht="15" customHeight="1" thickBot="1">
      <c r="A1409" s="41"/>
      <c r="B1409" s="30"/>
      <c r="C1409" s="64" t="s">
        <v>186</v>
      </c>
      <c r="D1409" s="354" t="str">
        <f t="shared" si="687"/>
        <v/>
      </c>
      <c r="E1409" s="355"/>
      <c r="F1409" s="355"/>
      <c r="G1409" s="355"/>
      <c r="H1409" s="355"/>
      <c r="I1409" s="355"/>
      <c r="J1409" s="355"/>
      <c r="K1409" s="355"/>
      <c r="L1409" s="355"/>
      <c r="M1409" s="355"/>
      <c r="N1409" s="355"/>
      <c r="O1409" s="356"/>
      <c r="P1409" s="261" t="str">
        <f t="shared" si="688"/>
        <v/>
      </c>
      <c r="Q1409" s="261" t="str">
        <f t="shared" si="689"/>
        <v/>
      </c>
      <c r="R1409" s="261" t="str">
        <f t="shared" si="690"/>
        <v/>
      </c>
      <c r="S1409" s="2"/>
      <c r="T1409" s="2"/>
      <c r="U1409" s="2"/>
      <c r="V1409" s="2"/>
      <c r="W1409" s="2"/>
      <c r="X1409" s="2"/>
      <c r="Y1409" s="2"/>
      <c r="Z1409" s="2"/>
      <c r="AA1409" s="2"/>
      <c r="AB1409" s="2"/>
      <c r="AC1409" s="2"/>
      <c r="AD1409" s="2"/>
      <c r="AG1409" s="197">
        <f t="shared" si="691"/>
        <v>30</v>
      </c>
      <c r="AH1409" s="210">
        <f t="shared" si="692"/>
        <v>0</v>
      </c>
      <c r="AJ1409" s="188">
        <f t="shared" si="693"/>
        <v>0</v>
      </c>
      <c r="AK1409" s="189">
        <f t="shared" si="694"/>
        <v>0</v>
      </c>
      <c r="AL1409" s="189">
        <f t="shared" si="695"/>
        <v>0</v>
      </c>
      <c r="AM1409" s="190">
        <f t="shared" si="696"/>
        <v>0</v>
      </c>
      <c r="AO1409" s="188">
        <f t="shared" si="697"/>
        <v>0</v>
      </c>
      <c r="AP1409" s="189">
        <f t="shared" si="698"/>
        <v>0</v>
      </c>
      <c r="AQ1409" s="189">
        <f t="shared" si="699"/>
        <v>0</v>
      </c>
      <c r="AR1409" s="190">
        <f t="shared" si="700"/>
        <v>0</v>
      </c>
      <c r="AT1409" s="188">
        <f t="shared" si="701"/>
        <v>0</v>
      </c>
      <c r="AU1409" s="189">
        <f t="shared" si="702"/>
        <v>0</v>
      </c>
      <c r="AV1409" s="189">
        <f t="shared" si="703"/>
        <v>0</v>
      </c>
      <c r="AW1409" s="190">
        <f t="shared" si="704"/>
        <v>0</v>
      </c>
      <c r="AY1409" s="188">
        <f t="shared" si="705"/>
        <v>0</v>
      </c>
      <c r="AZ1409" s="189">
        <f t="shared" si="706"/>
        <v>0</v>
      </c>
      <c r="BA1409" s="189">
        <f t="shared" si="707"/>
        <v>0</v>
      </c>
      <c r="BB1409" s="190">
        <f t="shared" si="708"/>
        <v>0</v>
      </c>
      <c r="BC1409" s="210"/>
      <c r="BD1409" s="188">
        <f t="shared" si="709"/>
        <v>0</v>
      </c>
      <c r="BE1409" s="189">
        <f t="shared" si="710"/>
        <v>0</v>
      </c>
      <c r="BF1409" s="189">
        <f t="shared" si="711"/>
        <v>0</v>
      </c>
      <c r="BG1409" s="190">
        <f t="shared" si="712"/>
        <v>0</v>
      </c>
      <c r="BH1409" s="210"/>
      <c r="BI1409" s="188">
        <f t="shared" si="713"/>
        <v>0</v>
      </c>
      <c r="BJ1409" s="189">
        <f t="shared" si="714"/>
        <v>0</v>
      </c>
      <c r="BK1409" s="189">
        <f t="shared" si="715"/>
        <v>0</v>
      </c>
      <c r="BL1409" s="190">
        <f t="shared" si="716"/>
        <v>0</v>
      </c>
      <c r="BM1409" s="210"/>
      <c r="BN1409" s="188">
        <f t="shared" si="717"/>
        <v>0</v>
      </c>
      <c r="BO1409" s="189">
        <f t="shared" si="718"/>
        <v>0</v>
      </c>
      <c r="BP1409" s="189">
        <f t="shared" si="719"/>
        <v>0</v>
      </c>
      <c r="BQ1409" s="190">
        <f t="shared" si="720"/>
        <v>0</v>
      </c>
      <c r="BR1409" s="210"/>
      <c r="BS1409" s="188">
        <f t="shared" si="721"/>
        <v>0</v>
      </c>
      <c r="BT1409" s="189">
        <f t="shared" si="722"/>
        <v>0</v>
      </c>
      <c r="BU1409" s="189">
        <f t="shared" si="723"/>
        <v>0</v>
      </c>
      <c r="BV1409" s="190">
        <f t="shared" si="724"/>
        <v>0</v>
      </c>
      <c r="BW1409" s="210"/>
      <c r="BX1409" s="188">
        <f t="shared" si="725"/>
        <v>0</v>
      </c>
      <c r="BY1409" s="189">
        <f t="shared" si="726"/>
        <v>0</v>
      </c>
      <c r="BZ1409" s="189">
        <f t="shared" si="727"/>
        <v>0</v>
      </c>
      <c r="CA1409" s="190">
        <f t="shared" si="728"/>
        <v>0</v>
      </c>
      <c r="CB1409" s="210"/>
      <c r="CC1409" s="188">
        <f t="shared" si="729"/>
        <v>0</v>
      </c>
      <c r="CD1409" s="189">
        <f t="shared" si="730"/>
        <v>0</v>
      </c>
      <c r="CE1409" s="189">
        <f t="shared" si="731"/>
        <v>0</v>
      </c>
      <c r="CF1409" s="190">
        <f t="shared" si="732"/>
        <v>0</v>
      </c>
      <c r="CG1409" s="210"/>
      <c r="CH1409" s="192">
        <f t="shared" si="733"/>
        <v>0</v>
      </c>
      <c r="CI1409" s="215">
        <f t="shared" si="734"/>
        <v>0</v>
      </c>
      <c r="CJ1409" s="216">
        <f t="shared" si="735"/>
        <v>0</v>
      </c>
      <c r="CK1409" s="217">
        <f t="shared" si="736"/>
        <v>0</v>
      </c>
      <c r="CM1409" s="192">
        <f t="shared" si="737"/>
        <v>0</v>
      </c>
      <c r="CN1409" s="215">
        <f t="shared" si="738"/>
        <v>0</v>
      </c>
      <c r="CO1409" s="216">
        <f t="shared" si="739"/>
        <v>0</v>
      </c>
      <c r="CP1409" s="217">
        <f t="shared" si="740"/>
        <v>0</v>
      </c>
      <c r="CR1409" s="192">
        <f t="shared" si="741"/>
        <v>0</v>
      </c>
      <c r="CS1409" s="215">
        <f t="shared" si="742"/>
        <v>0</v>
      </c>
      <c r="CT1409" s="216">
        <f t="shared" si="743"/>
        <v>0</v>
      </c>
      <c r="CU1409" s="217">
        <f t="shared" si="744"/>
        <v>0</v>
      </c>
      <c r="CW1409" s="197">
        <f t="shared" si="745"/>
        <v>0</v>
      </c>
      <c r="CX1409" s="19" t="str">
        <f t="shared" si="746"/>
        <v/>
      </c>
      <c r="CY1409" s="197">
        <f t="shared" si="747"/>
        <v>0</v>
      </c>
      <c r="CZ1409"/>
      <c r="DA1409" s="197">
        <f t="shared" si="748"/>
        <v>0</v>
      </c>
      <c r="DB1409" s="19" t="str">
        <f t="shared" si="749"/>
        <v/>
      </c>
      <c r="DC1409" s="197">
        <f t="shared" si="750"/>
        <v>0</v>
      </c>
      <c r="DE1409" s="197">
        <f t="shared" si="751"/>
        <v>0</v>
      </c>
      <c r="DF1409" s="19" t="str">
        <f t="shared" si="752"/>
        <v/>
      </c>
      <c r="DG1409" s="197">
        <f t="shared" si="753"/>
        <v>0</v>
      </c>
    </row>
    <row r="1410" spans="1:112" ht="15" customHeight="1" thickBot="1">
      <c r="A1410" s="41"/>
      <c r="B1410" s="30"/>
      <c r="C1410" s="64" t="s">
        <v>187</v>
      </c>
      <c r="D1410" s="354" t="str">
        <f t="shared" si="687"/>
        <v/>
      </c>
      <c r="E1410" s="355"/>
      <c r="F1410" s="355"/>
      <c r="G1410" s="355"/>
      <c r="H1410" s="355"/>
      <c r="I1410" s="355"/>
      <c r="J1410" s="355"/>
      <c r="K1410" s="355"/>
      <c r="L1410" s="355"/>
      <c r="M1410" s="355"/>
      <c r="N1410" s="355"/>
      <c r="O1410" s="356"/>
      <c r="P1410" s="261" t="str">
        <f t="shared" si="688"/>
        <v/>
      </c>
      <c r="Q1410" s="261" t="str">
        <f t="shared" si="689"/>
        <v/>
      </c>
      <c r="R1410" s="261" t="str">
        <f t="shared" si="690"/>
        <v/>
      </c>
      <c r="S1410" s="2"/>
      <c r="T1410" s="2"/>
      <c r="U1410" s="2"/>
      <c r="V1410" s="2"/>
      <c r="W1410" s="2"/>
      <c r="X1410" s="2"/>
      <c r="Y1410" s="2"/>
      <c r="Z1410" s="2"/>
      <c r="AA1410" s="2"/>
      <c r="AB1410" s="2"/>
      <c r="AC1410" s="2"/>
      <c r="AD1410" s="2"/>
      <c r="AG1410" s="197">
        <f t="shared" si="691"/>
        <v>30</v>
      </c>
      <c r="AH1410" s="210">
        <f t="shared" si="692"/>
        <v>0</v>
      </c>
      <c r="AJ1410" s="188">
        <f t="shared" si="693"/>
        <v>0</v>
      </c>
      <c r="AK1410" s="189">
        <f t="shared" si="694"/>
        <v>0</v>
      </c>
      <c r="AL1410" s="189">
        <f t="shared" si="695"/>
        <v>0</v>
      </c>
      <c r="AM1410" s="190">
        <f t="shared" si="696"/>
        <v>0</v>
      </c>
      <c r="AO1410" s="188">
        <f t="shared" si="697"/>
        <v>0</v>
      </c>
      <c r="AP1410" s="189">
        <f t="shared" si="698"/>
        <v>0</v>
      </c>
      <c r="AQ1410" s="189">
        <f t="shared" si="699"/>
        <v>0</v>
      </c>
      <c r="AR1410" s="190">
        <f t="shared" si="700"/>
        <v>0</v>
      </c>
      <c r="AT1410" s="188">
        <f t="shared" si="701"/>
        <v>0</v>
      </c>
      <c r="AU1410" s="189">
        <f t="shared" si="702"/>
        <v>0</v>
      </c>
      <c r="AV1410" s="189">
        <f t="shared" si="703"/>
        <v>0</v>
      </c>
      <c r="AW1410" s="190">
        <f t="shared" si="704"/>
        <v>0</v>
      </c>
      <c r="AY1410" s="188">
        <f t="shared" si="705"/>
        <v>0</v>
      </c>
      <c r="AZ1410" s="189">
        <f t="shared" si="706"/>
        <v>0</v>
      </c>
      <c r="BA1410" s="189">
        <f t="shared" si="707"/>
        <v>0</v>
      </c>
      <c r="BB1410" s="190">
        <f t="shared" si="708"/>
        <v>0</v>
      </c>
      <c r="BC1410" s="210"/>
      <c r="BD1410" s="188">
        <f t="shared" si="709"/>
        <v>0</v>
      </c>
      <c r="BE1410" s="189">
        <f t="shared" si="710"/>
        <v>0</v>
      </c>
      <c r="BF1410" s="189">
        <f t="shared" si="711"/>
        <v>0</v>
      </c>
      <c r="BG1410" s="190">
        <f t="shared" si="712"/>
        <v>0</v>
      </c>
      <c r="BH1410" s="210"/>
      <c r="BI1410" s="188">
        <f t="shared" si="713"/>
        <v>0</v>
      </c>
      <c r="BJ1410" s="189">
        <f t="shared" si="714"/>
        <v>0</v>
      </c>
      <c r="BK1410" s="189">
        <f t="shared" si="715"/>
        <v>0</v>
      </c>
      <c r="BL1410" s="190">
        <f t="shared" si="716"/>
        <v>0</v>
      </c>
      <c r="BM1410" s="210"/>
      <c r="BN1410" s="188">
        <f t="shared" si="717"/>
        <v>0</v>
      </c>
      <c r="BO1410" s="189">
        <f t="shared" si="718"/>
        <v>0</v>
      </c>
      <c r="BP1410" s="189">
        <f t="shared" si="719"/>
        <v>0</v>
      </c>
      <c r="BQ1410" s="190">
        <f t="shared" si="720"/>
        <v>0</v>
      </c>
      <c r="BR1410" s="210"/>
      <c r="BS1410" s="188">
        <f t="shared" si="721"/>
        <v>0</v>
      </c>
      <c r="BT1410" s="189">
        <f t="shared" si="722"/>
        <v>0</v>
      </c>
      <c r="BU1410" s="189">
        <f t="shared" si="723"/>
        <v>0</v>
      </c>
      <c r="BV1410" s="190">
        <f t="shared" si="724"/>
        <v>0</v>
      </c>
      <c r="BW1410" s="210"/>
      <c r="BX1410" s="188">
        <f t="shared" si="725"/>
        <v>0</v>
      </c>
      <c r="BY1410" s="189">
        <f t="shared" si="726"/>
        <v>0</v>
      </c>
      <c r="BZ1410" s="189">
        <f t="shared" si="727"/>
        <v>0</v>
      </c>
      <c r="CA1410" s="190">
        <f t="shared" si="728"/>
        <v>0</v>
      </c>
      <c r="CB1410" s="210"/>
      <c r="CC1410" s="188">
        <f t="shared" si="729"/>
        <v>0</v>
      </c>
      <c r="CD1410" s="189">
        <f t="shared" si="730"/>
        <v>0</v>
      </c>
      <c r="CE1410" s="189">
        <f t="shared" si="731"/>
        <v>0</v>
      </c>
      <c r="CF1410" s="190">
        <f t="shared" si="732"/>
        <v>0</v>
      </c>
      <c r="CG1410" s="210"/>
      <c r="CH1410" s="192">
        <f t="shared" si="733"/>
        <v>0</v>
      </c>
      <c r="CI1410" s="215">
        <f t="shared" si="734"/>
        <v>0</v>
      </c>
      <c r="CJ1410" s="216">
        <f t="shared" si="735"/>
        <v>0</v>
      </c>
      <c r="CK1410" s="217">
        <f t="shared" si="736"/>
        <v>0</v>
      </c>
      <c r="CM1410" s="192">
        <f t="shared" si="737"/>
        <v>0</v>
      </c>
      <c r="CN1410" s="215">
        <f t="shared" si="738"/>
        <v>0</v>
      </c>
      <c r="CO1410" s="216">
        <f t="shared" si="739"/>
        <v>0</v>
      </c>
      <c r="CP1410" s="217">
        <f t="shared" si="740"/>
        <v>0</v>
      </c>
      <c r="CR1410" s="192">
        <f t="shared" si="741"/>
        <v>0</v>
      </c>
      <c r="CS1410" s="215">
        <f t="shared" si="742"/>
        <v>0</v>
      </c>
      <c r="CT1410" s="216">
        <f t="shared" si="743"/>
        <v>0</v>
      </c>
      <c r="CU1410" s="217">
        <f t="shared" si="744"/>
        <v>0</v>
      </c>
      <c r="CW1410" s="197">
        <f t="shared" si="745"/>
        <v>0</v>
      </c>
      <c r="CX1410" s="19" t="str">
        <f t="shared" si="746"/>
        <v/>
      </c>
      <c r="CY1410" s="197">
        <f t="shared" si="747"/>
        <v>0</v>
      </c>
      <c r="CZ1410"/>
      <c r="DA1410" s="197">
        <f t="shared" si="748"/>
        <v>0</v>
      </c>
      <c r="DB1410" s="19" t="str">
        <f t="shared" si="749"/>
        <v/>
      </c>
      <c r="DC1410" s="197">
        <f t="shared" si="750"/>
        <v>0</v>
      </c>
      <c r="DE1410" s="197">
        <f t="shared" si="751"/>
        <v>0</v>
      </c>
      <c r="DF1410" s="19" t="str">
        <f t="shared" si="752"/>
        <v/>
      </c>
      <c r="DG1410" s="197">
        <f t="shared" si="753"/>
        <v>0</v>
      </c>
    </row>
    <row r="1411" spans="1:112" ht="15" customHeight="1" thickBot="1">
      <c r="A1411" s="41"/>
      <c r="B1411" s="30"/>
      <c r="C1411" s="64" t="s">
        <v>188</v>
      </c>
      <c r="D1411" s="354" t="str">
        <f t="shared" si="687"/>
        <v/>
      </c>
      <c r="E1411" s="355"/>
      <c r="F1411" s="355"/>
      <c r="G1411" s="355"/>
      <c r="H1411" s="355"/>
      <c r="I1411" s="355"/>
      <c r="J1411" s="355"/>
      <c r="K1411" s="355"/>
      <c r="L1411" s="355"/>
      <c r="M1411" s="355"/>
      <c r="N1411" s="355"/>
      <c r="O1411" s="356"/>
      <c r="P1411" s="261" t="str">
        <f t="shared" si="688"/>
        <v/>
      </c>
      <c r="Q1411" s="261" t="str">
        <f t="shared" si="689"/>
        <v/>
      </c>
      <c r="R1411" s="261" t="str">
        <f t="shared" si="690"/>
        <v/>
      </c>
      <c r="S1411" s="2"/>
      <c r="T1411" s="2"/>
      <c r="U1411" s="2"/>
      <c r="V1411" s="2"/>
      <c r="W1411" s="2"/>
      <c r="X1411" s="2"/>
      <c r="Y1411" s="2"/>
      <c r="Z1411" s="2"/>
      <c r="AA1411" s="2"/>
      <c r="AB1411" s="2"/>
      <c r="AC1411" s="2"/>
      <c r="AD1411" s="2"/>
      <c r="AG1411" s="197">
        <f t="shared" si="691"/>
        <v>30</v>
      </c>
      <c r="AH1411" s="210">
        <f t="shared" si="692"/>
        <v>0</v>
      </c>
      <c r="AJ1411" s="188">
        <f t="shared" si="693"/>
        <v>0</v>
      </c>
      <c r="AK1411" s="189">
        <f t="shared" si="694"/>
        <v>0</v>
      </c>
      <c r="AL1411" s="189">
        <f t="shared" si="695"/>
        <v>0</v>
      </c>
      <c r="AM1411" s="190">
        <f t="shared" si="696"/>
        <v>0</v>
      </c>
      <c r="AO1411" s="188">
        <f t="shared" si="697"/>
        <v>0</v>
      </c>
      <c r="AP1411" s="189">
        <f t="shared" si="698"/>
        <v>0</v>
      </c>
      <c r="AQ1411" s="189">
        <f t="shared" si="699"/>
        <v>0</v>
      </c>
      <c r="AR1411" s="190">
        <f t="shared" si="700"/>
        <v>0</v>
      </c>
      <c r="AT1411" s="188">
        <f t="shared" si="701"/>
        <v>0</v>
      </c>
      <c r="AU1411" s="189">
        <f t="shared" si="702"/>
        <v>0</v>
      </c>
      <c r="AV1411" s="189">
        <f t="shared" si="703"/>
        <v>0</v>
      </c>
      <c r="AW1411" s="190">
        <f t="shared" si="704"/>
        <v>0</v>
      </c>
      <c r="AY1411" s="188">
        <f t="shared" si="705"/>
        <v>0</v>
      </c>
      <c r="AZ1411" s="189">
        <f t="shared" si="706"/>
        <v>0</v>
      </c>
      <c r="BA1411" s="189">
        <f t="shared" si="707"/>
        <v>0</v>
      </c>
      <c r="BB1411" s="190">
        <f t="shared" si="708"/>
        <v>0</v>
      </c>
      <c r="BC1411" s="210"/>
      <c r="BD1411" s="188">
        <f t="shared" si="709"/>
        <v>0</v>
      </c>
      <c r="BE1411" s="189">
        <f t="shared" si="710"/>
        <v>0</v>
      </c>
      <c r="BF1411" s="189">
        <f t="shared" si="711"/>
        <v>0</v>
      </c>
      <c r="BG1411" s="190">
        <f t="shared" si="712"/>
        <v>0</v>
      </c>
      <c r="BH1411" s="210"/>
      <c r="BI1411" s="188">
        <f t="shared" si="713"/>
        <v>0</v>
      </c>
      <c r="BJ1411" s="189">
        <f t="shared" si="714"/>
        <v>0</v>
      </c>
      <c r="BK1411" s="189">
        <f t="shared" si="715"/>
        <v>0</v>
      </c>
      <c r="BL1411" s="190">
        <f t="shared" si="716"/>
        <v>0</v>
      </c>
      <c r="BM1411" s="210"/>
      <c r="BN1411" s="188">
        <f t="shared" si="717"/>
        <v>0</v>
      </c>
      <c r="BO1411" s="189">
        <f t="shared" si="718"/>
        <v>0</v>
      </c>
      <c r="BP1411" s="189">
        <f t="shared" si="719"/>
        <v>0</v>
      </c>
      <c r="BQ1411" s="190">
        <f t="shared" si="720"/>
        <v>0</v>
      </c>
      <c r="BR1411" s="210"/>
      <c r="BS1411" s="188">
        <f t="shared" si="721"/>
        <v>0</v>
      </c>
      <c r="BT1411" s="189">
        <f t="shared" si="722"/>
        <v>0</v>
      </c>
      <c r="BU1411" s="189">
        <f t="shared" si="723"/>
        <v>0</v>
      </c>
      <c r="BV1411" s="190">
        <f t="shared" si="724"/>
        <v>0</v>
      </c>
      <c r="BW1411" s="210"/>
      <c r="BX1411" s="188">
        <f t="shared" si="725"/>
        <v>0</v>
      </c>
      <c r="BY1411" s="189">
        <f t="shared" si="726"/>
        <v>0</v>
      </c>
      <c r="BZ1411" s="189">
        <f t="shared" si="727"/>
        <v>0</v>
      </c>
      <c r="CA1411" s="190">
        <f t="shared" si="728"/>
        <v>0</v>
      </c>
      <c r="CB1411" s="210"/>
      <c r="CC1411" s="188">
        <f t="shared" si="729"/>
        <v>0</v>
      </c>
      <c r="CD1411" s="189">
        <f t="shared" si="730"/>
        <v>0</v>
      </c>
      <c r="CE1411" s="189">
        <f t="shared" si="731"/>
        <v>0</v>
      </c>
      <c r="CF1411" s="190">
        <f t="shared" si="732"/>
        <v>0</v>
      </c>
      <c r="CG1411" s="210"/>
      <c r="CH1411" s="192">
        <f t="shared" si="733"/>
        <v>0</v>
      </c>
      <c r="CI1411" s="215">
        <f t="shared" si="734"/>
        <v>0</v>
      </c>
      <c r="CJ1411" s="216">
        <f t="shared" si="735"/>
        <v>0</v>
      </c>
      <c r="CK1411" s="217">
        <f t="shared" si="736"/>
        <v>0</v>
      </c>
      <c r="CM1411" s="192">
        <f t="shared" si="737"/>
        <v>0</v>
      </c>
      <c r="CN1411" s="215">
        <f t="shared" si="738"/>
        <v>0</v>
      </c>
      <c r="CO1411" s="216">
        <f t="shared" si="739"/>
        <v>0</v>
      </c>
      <c r="CP1411" s="217">
        <f t="shared" si="740"/>
        <v>0</v>
      </c>
      <c r="CR1411" s="192">
        <f t="shared" si="741"/>
        <v>0</v>
      </c>
      <c r="CS1411" s="215">
        <f t="shared" si="742"/>
        <v>0</v>
      </c>
      <c r="CT1411" s="216">
        <f t="shared" si="743"/>
        <v>0</v>
      </c>
      <c r="CU1411" s="217">
        <f t="shared" si="744"/>
        <v>0</v>
      </c>
      <c r="CW1411" s="197">
        <f t="shared" si="745"/>
        <v>0</v>
      </c>
      <c r="CX1411" s="19" t="str">
        <f t="shared" si="746"/>
        <v/>
      </c>
      <c r="CY1411" s="197">
        <f t="shared" si="747"/>
        <v>0</v>
      </c>
      <c r="CZ1411"/>
      <c r="DA1411" s="197">
        <f t="shared" si="748"/>
        <v>0</v>
      </c>
      <c r="DB1411" s="19" t="str">
        <f t="shared" si="749"/>
        <v/>
      </c>
      <c r="DC1411" s="197">
        <f t="shared" si="750"/>
        <v>0</v>
      </c>
      <c r="DE1411" s="197">
        <f t="shared" si="751"/>
        <v>0</v>
      </c>
      <c r="DF1411" s="19" t="str">
        <f t="shared" si="752"/>
        <v/>
      </c>
      <c r="DG1411" s="197">
        <f t="shared" si="753"/>
        <v>0</v>
      </c>
    </row>
    <row r="1412" spans="1:112" ht="15" customHeight="1" thickBot="1">
      <c r="A1412" s="41"/>
      <c r="B1412" s="30"/>
      <c r="C1412" s="64" t="s">
        <v>189</v>
      </c>
      <c r="D1412" s="354" t="str">
        <f t="shared" si="687"/>
        <v/>
      </c>
      <c r="E1412" s="355"/>
      <c r="F1412" s="355"/>
      <c r="G1412" s="355"/>
      <c r="H1412" s="355"/>
      <c r="I1412" s="355"/>
      <c r="J1412" s="355"/>
      <c r="K1412" s="355"/>
      <c r="L1412" s="355"/>
      <c r="M1412" s="355"/>
      <c r="N1412" s="355"/>
      <c r="O1412" s="356"/>
      <c r="P1412" s="261" t="str">
        <f t="shared" si="688"/>
        <v/>
      </c>
      <c r="Q1412" s="261" t="str">
        <f t="shared" si="689"/>
        <v/>
      </c>
      <c r="R1412" s="261" t="str">
        <f t="shared" si="690"/>
        <v/>
      </c>
      <c r="S1412" s="2"/>
      <c r="T1412" s="2"/>
      <c r="U1412" s="2"/>
      <c r="V1412" s="2"/>
      <c r="W1412" s="2"/>
      <c r="X1412" s="2"/>
      <c r="Y1412" s="2"/>
      <c r="Z1412" s="2"/>
      <c r="AA1412" s="2"/>
      <c r="AB1412" s="2"/>
      <c r="AC1412" s="2"/>
      <c r="AD1412" s="2"/>
      <c r="AG1412" s="197">
        <f t="shared" si="691"/>
        <v>30</v>
      </c>
      <c r="AH1412" s="210">
        <f t="shared" si="692"/>
        <v>0</v>
      </c>
      <c r="AJ1412" s="188">
        <f t="shared" si="693"/>
        <v>0</v>
      </c>
      <c r="AK1412" s="189">
        <f t="shared" si="694"/>
        <v>0</v>
      </c>
      <c r="AL1412" s="189">
        <f t="shared" si="695"/>
        <v>0</v>
      </c>
      <c r="AM1412" s="190">
        <f t="shared" si="696"/>
        <v>0</v>
      </c>
      <c r="AO1412" s="188">
        <f t="shared" si="697"/>
        <v>0</v>
      </c>
      <c r="AP1412" s="189">
        <f t="shared" si="698"/>
        <v>0</v>
      </c>
      <c r="AQ1412" s="189">
        <f t="shared" si="699"/>
        <v>0</v>
      </c>
      <c r="AR1412" s="190">
        <f t="shared" si="700"/>
        <v>0</v>
      </c>
      <c r="AT1412" s="188">
        <f t="shared" si="701"/>
        <v>0</v>
      </c>
      <c r="AU1412" s="189">
        <f t="shared" si="702"/>
        <v>0</v>
      </c>
      <c r="AV1412" s="189">
        <f t="shared" si="703"/>
        <v>0</v>
      </c>
      <c r="AW1412" s="190">
        <f t="shared" si="704"/>
        <v>0</v>
      </c>
      <c r="AY1412" s="188">
        <f t="shared" si="705"/>
        <v>0</v>
      </c>
      <c r="AZ1412" s="189">
        <f t="shared" si="706"/>
        <v>0</v>
      </c>
      <c r="BA1412" s="189">
        <f t="shared" si="707"/>
        <v>0</v>
      </c>
      <c r="BB1412" s="190">
        <f t="shared" si="708"/>
        <v>0</v>
      </c>
      <c r="BC1412" s="210"/>
      <c r="BD1412" s="188">
        <f t="shared" si="709"/>
        <v>0</v>
      </c>
      <c r="BE1412" s="189">
        <f t="shared" si="710"/>
        <v>0</v>
      </c>
      <c r="BF1412" s="189">
        <f t="shared" si="711"/>
        <v>0</v>
      </c>
      <c r="BG1412" s="190">
        <f t="shared" si="712"/>
        <v>0</v>
      </c>
      <c r="BH1412" s="210"/>
      <c r="BI1412" s="188">
        <f t="shared" si="713"/>
        <v>0</v>
      </c>
      <c r="BJ1412" s="189">
        <f t="shared" si="714"/>
        <v>0</v>
      </c>
      <c r="BK1412" s="189">
        <f t="shared" si="715"/>
        <v>0</v>
      </c>
      <c r="BL1412" s="190">
        <f t="shared" si="716"/>
        <v>0</v>
      </c>
      <c r="BM1412" s="210"/>
      <c r="BN1412" s="188">
        <f t="shared" si="717"/>
        <v>0</v>
      </c>
      <c r="BO1412" s="189">
        <f t="shared" si="718"/>
        <v>0</v>
      </c>
      <c r="BP1412" s="189">
        <f t="shared" si="719"/>
        <v>0</v>
      </c>
      <c r="BQ1412" s="190">
        <f t="shared" si="720"/>
        <v>0</v>
      </c>
      <c r="BR1412" s="210"/>
      <c r="BS1412" s="188">
        <f t="shared" si="721"/>
        <v>0</v>
      </c>
      <c r="BT1412" s="189">
        <f t="shared" si="722"/>
        <v>0</v>
      </c>
      <c r="BU1412" s="189">
        <f t="shared" si="723"/>
        <v>0</v>
      </c>
      <c r="BV1412" s="190">
        <f t="shared" si="724"/>
        <v>0</v>
      </c>
      <c r="BW1412" s="210"/>
      <c r="BX1412" s="188">
        <f t="shared" si="725"/>
        <v>0</v>
      </c>
      <c r="BY1412" s="189">
        <f t="shared" si="726"/>
        <v>0</v>
      </c>
      <c r="BZ1412" s="189">
        <f t="shared" si="727"/>
        <v>0</v>
      </c>
      <c r="CA1412" s="190">
        <f t="shared" si="728"/>
        <v>0</v>
      </c>
      <c r="CB1412" s="210"/>
      <c r="CC1412" s="188">
        <f t="shared" si="729"/>
        <v>0</v>
      </c>
      <c r="CD1412" s="189">
        <f t="shared" si="730"/>
        <v>0</v>
      </c>
      <c r="CE1412" s="189">
        <f t="shared" si="731"/>
        <v>0</v>
      </c>
      <c r="CF1412" s="190">
        <f t="shared" si="732"/>
        <v>0</v>
      </c>
      <c r="CG1412" s="210"/>
      <c r="CH1412" s="192">
        <f t="shared" si="733"/>
        <v>0</v>
      </c>
      <c r="CI1412" s="215">
        <f t="shared" si="734"/>
        <v>0</v>
      </c>
      <c r="CJ1412" s="216">
        <f t="shared" si="735"/>
        <v>0</v>
      </c>
      <c r="CK1412" s="217">
        <f t="shared" si="736"/>
        <v>0</v>
      </c>
      <c r="CM1412" s="192">
        <f t="shared" si="737"/>
        <v>0</v>
      </c>
      <c r="CN1412" s="215">
        <f t="shared" si="738"/>
        <v>0</v>
      </c>
      <c r="CO1412" s="216">
        <f t="shared" si="739"/>
        <v>0</v>
      </c>
      <c r="CP1412" s="217">
        <f t="shared" si="740"/>
        <v>0</v>
      </c>
      <c r="CR1412" s="192">
        <f t="shared" si="741"/>
        <v>0</v>
      </c>
      <c r="CS1412" s="215">
        <f t="shared" si="742"/>
        <v>0</v>
      </c>
      <c r="CT1412" s="216">
        <f t="shared" si="743"/>
        <v>0</v>
      </c>
      <c r="CU1412" s="217">
        <f t="shared" si="744"/>
        <v>0</v>
      </c>
      <c r="CW1412" s="197">
        <f t="shared" si="745"/>
        <v>0</v>
      </c>
      <c r="CX1412" s="19" t="str">
        <f t="shared" si="746"/>
        <v/>
      </c>
      <c r="CY1412" s="197">
        <f t="shared" si="747"/>
        <v>0</v>
      </c>
      <c r="CZ1412"/>
      <c r="DA1412" s="197">
        <f t="shared" si="748"/>
        <v>0</v>
      </c>
      <c r="DB1412" s="19" t="str">
        <f t="shared" si="749"/>
        <v/>
      </c>
      <c r="DC1412" s="197">
        <f t="shared" si="750"/>
        <v>0</v>
      </c>
      <c r="DE1412" s="197">
        <f t="shared" si="751"/>
        <v>0</v>
      </c>
      <c r="DF1412" s="19" t="str">
        <f t="shared" si="752"/>
        <v/>
      </c>
      <c r="DG1412" s="197">
        <f t="shared" si="753"/>
        <v>0</v>
      </c>
    </row>
    <row r="1413" spans="1:112" s="210" customFormat="1" ht="15" customHeight="1">
      <c r="A1413" s="51"/>
      <c r="B1413" s="220"/>
      <c r="C1413" s="220"/>
      <c r="D1413" s="220"/>
      <c r="E1413" s="220"/>
      <c r="F1413" s="29"/>
      <c r="G1413" s="220"/>
      <c r="H1413" s="220"/>
      <c r="I1413" s="220"/>
      <c r="J1413" s="220"/>
      <c r="K1413" s="220"/>
      <c r="L1413" s="220"/>
      <c r="M1413" s="220"/>
      <c r="N1413" s="220"/>
      <c r="O1413" s="80" t="s">
        <v>321</v>
      </c>
      <c r="P1413" s="195">
        <f t="shared" ref="P1413:AD1413" si="754">IF(AND(SUM(P1293:P1412)=0,COUNTIF(P1293:P1412,"NS")&gt;0),"NS",
IF(AND(SUM(P1293:P1412)=0,COUNTIF(P1293:P1412,0)&gt;0),0,
IF(AND(SUM(P1293:P1412)=0,COUNTIF(P1293:P1412,"NA")&gt;0),"NA",
SUM(P1293:P1412))))</f>
        <v>0</v>
      </c>
      <c r="Q1413" s="195">
        <f t="shared" si="754"/>
        <v>0</v>
      </c>
      <c r="R1413" s="195">
        <f t="shared" si="754"/>
        <v>0</v>
      </c>
      <c r="S1413" s="195">
        <f t="shared" si="754"/>
        <v>0</v>
      </c>
      <c r="T1413" s="195">
        <f t="shared" si="754"/>
        <v>0</v>
      </c>
      <c r="U1413" s="195">
        <f t="shared" si="754"/>
        <v>0</v>
      </c>
      <c r="V1413" s="195">
        <f t="shared" si="754"/>
        <v>0</v>
      </c>
      <c r="W1413" s="195">
        <f t="shared" si="754"/>
        <v>0</v>
      </c>
      <c r="X1413" s="195">
        <f t="shared" si="754"/>
        <v>0</v>
      </c>
      <c r="Y1413" s="195">
        <f t="shared" si="754"/>
        <v>0</v>
      </c>
      <c r="Z1413" s="195">
        <f t="shared" si="754"/>
        <v>0</v>
      </c>
      <c r="AA1413" s="195">
        <f t="shared" si="754"/>
        <v>0</v>
      </c>
      <c r="AB1413" s="195">
        <f t="shared" si="754"/>
        <v>0</v>
      </c>
      <c r="AC1413" s="195">
        <f t="shared" si="754"/>
        <v>0</v>
      </c>
      <c r="AD1413" s="195">
        <f t="shared" si="754"/>
        <v>0</v>
      </c>
      <c r="AE1413" s="29"/>
      <c r="AF1413" s="258"/>
      <c r="AH1413" s="210">
        <f>+SUM(AH1293:AH1412)</f>
        <v>0</v>
      </c>
      <c r="AM1413" s="210">
        <f>+SUM(AM1293:AM1412)</f>
        <v>0</v>
      </c>
      <c r="AR1413" s="210">
        <f>+SUM(AR1293:AR1412)</f>
        <v>0</v>
      </c>
      <c r="AW1413" s="210">
        <f>+SUM(AW1293:AW1412)</f>
        <v>0</v>
      </c>
      <c r="BB1413" s="210">
        <f>+SUM(BB1293:BB1412)</f>
        <v>0</v>
      </c>
      <c r="BG1413" s="210">
        <f>+SUM(BG1293:BG1412)</f>
        <v>0</v>
      </c>
      <c r="BL1413" s="210">
        <f>+SUM(BL1293:BL1412)</f>
        <v>0</v>
      </c>
      <c r="BQ1413" s="210">
        <f>+SUM(BQ1293:BQ1412)</f>
        <v>0</v>
      </c>
      <c r="BV1413" s="210">
        <f>+SUM(BV1293:BV1412)</f>
        <v>0</v>
      </c>
      <c r="CA1413" s="210">
        <f>+SUM(CA1293:CA1412)</f>
        <v>0</v>
      </c>
      <c r="CF1413" s="210">
        <f>+SUM(CF1293:CF1412)</f>
        <v>0</v>
      </c>
      <c r="CK1413" s="210">
        <f>+SUM(CK1293:CK1412)</f>
        <v>0</v>
      </c>
      <c r="CP1413" s="210">
        <f>+SUM(CP1293:CP1412)</f>
        <v>0</v>
      </c>
      <c r="CU1413" s="210">
        <f>+SUM(CU1293:CU1412)</f>
        <v>0</v>
      </c>
      <c r="CV1413" s="210">
        <f>+SUM(AM1413:CU1413)</f>
        <v>0</v>
      </c>
      <c r="CY1413" s="210">
        <f>+SUM(CY1293:CY1412)</f>
        <v>0</v>
      </c>
      <c r="DC1413" s="210">
        <f>+SUM(DC1293:DC1412)</f>
        <v>0</v>
      </c>
      <c r="DG1413" s="210">
        <f>+SUM(DG1293:DG1412)</f>
        <v>0</v>
      </c>
      <c r="DH1413" s="210">
        <f>+SUM(CY1413:DG1413)</f>
        <v>0</v>
      </c>
    </row>
    <row r="1414" spans="1:112" s="210" customFormat="1" ht="15" customHeight="1">
      <c r="A1414" s="100"/>
      <c r="B1414" s="24"/>
      <c r="C1414" s="2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9"/>
      <c r="AF1414" s="258"/>
    </row>
    <row r="1415" spans="1:112" s="210" customFormat="1" ht="15" customHeight="1">
      <c r="A1415" s="221"/>
      <c r="B1415" s="29"/>
      <c r="C1415" s="29"/>
      <c r="D1415" s="29"/>
      <c r="E1415" s="29"/>
      <c r="F1415" s="29"/>
      <c r="G1415" s="29"/>
      <c r="H1415" s="29"/>
      <c r="I1415" s="29"/>
      <c r="J1415" s="29"/>
      <c r="K1415" s="29"/>
      <c r="L1415" s="29"/>
      <c r="M1415" s="29"/>
      <c r="N1415" s="29"/>
      <c r="O1415" s="29"/>
      <c r="P1415" s="29"/>
      <c r="Q1415" s="29"/>
      <c r="R1415" s="29"/>
      <c r="S1415" s="29"/>
      <c r="T1415" s="29"/>
      <c r="U1415" s="29"/>
      <c r="V1415" s="29"/>
      <c r="W1415" s="29"/>
      <c r="X1415" s="29"/>
      <c r="Y1415" s="29"/>
      <c r="Z1415" s="29"/>
      <c r="AA1415" s="500" t="s">
        <v>349</v>
      </c>
      <c r="AB1415" s="500"/>
      <c r="AC1415" s="500"/>
      <c r="AD1415" s="500"/>
      <c r="AE1415" s="29"/>
      <c r="AF1415" s="258"/>
    </row>
    <row r="1416" spans="1:112" s="210" customFormat="1" ht="24" customHeight="1">
      <c r="A1416" s="56"/>
      <c r="B1416" s="219"/>
      <c r="C1416" s="478" t="s">
        <v>98</v>
      </c>
      <c r="D1416" s="479"/>
      <c r="E1416" s="479"/>
      <c r="F1416" s="479"/>
      <c r="G1416" s="479"/>
      <c r="H1416" s="479"/>
      <c r="I1416" s="479"/>
      <c r="J1416" s="479"/>
      <c r="K1416" s="479"/>
      <c r="L1416" s="479"/>
      <c r="M1416" s="479"/>
      <c r="N1416" s="479"/>
      <c r="O1416" s="480"/>
      <c r="P1416" s="288" t="s">
        <v>361</v>
      </c>
      <c r="Q1416" s="289"/>
      <c r="R1416" s="289"/>
      <c r="S1416" s="289"/>
      <c r="T1416" s="289"/>
      <c r="U1416" s="289"/>
      <c r="V1416" s="289"/>
      <c r="W1416" s="289"/>
      <c r="X1416" s="289"/>
      <c r="Y1416" s="289"/>
      <c r="Z1416" s="289"/>
      <c r="AA1416" s="289"/>
      <c r="AB1416" s="289"/>
      <c r="AC1416" s="289"/>
      <c r="AD1416" s="290"/>
      <c r="AE1416" s="29"/>
      <c r="AF1416" s="258"/>
    </row>
    <row r="1417" spans="1:112" s="210" customFormat="1" ht="48" customHeight="1">
      <c r="A1417" s="56"/>
      <c r="B1417" s="29"/>
      <c r="C1417" s="490"/>
      <c r="D1417" s="491"/>
      <c r="E1417" s="491"/>
      <c r="F1417" s="491"/>
      <c r="G1417" s="491"/>
      <c r="H1417" s="491"/>
      <c r="I1417" s="491"/>
      <c r="J1417" s="491"/>
      <c r="K1417" s="491"/>
      <c r="L1417" s="491"/>
      <c r="M1417" s="491"/>
      <c r="N1417" s="491"/>
      <c r="O1417" s="492"/>
      <c r="P1417" s="294" t="s">
        <v>276</v>
      </c>
      <c r="Q1417" s="294"/>
      <c r="R1417" s="294"/>
      <c r="S1417" s="294" t="s">
        <v>279</v>
      </c>
      <c r="T1417" s="294"/>
      <c r="U1417" s="294"/>
      <c r="V1417" s="294" t="s">
        <v>282</v>
      </c>
      <c r="W1417" s="294"/>
      <c r="X1417" s="294"/>
      <c r="Y1417" s="294" t="s">
        <v>284</v>
      </c>
      <c r="Z1417" s="294"/>
      <c r="AA1417" s="294"/>
      <c r="AB1417" s="292" t="s">
        <v>362</v>
      </c>
      <c r="AC1417" s="285"/>
      <c r="AD1417" s="293"/>
      <c r="AE1417" s="29"/>
      <c r="AF1417" s="258"/>
    </row>
    <row r="1418" spans="1:112" s="210" customFormat="1" ht="48" customHeight="1">
      <c r="A1418" s="56"/>
      <c r="B1418" s="29"/>
      <c r="C1418" s="481"/>
      <c r="D1418" s="482"/>
      <c r="E1418" s="482"/>
      <c r="F1418" s="482"/>
      <c r="G1418" s="482"/>
      <c r="H1418" s="482"/>
      <c r="I1418" s="482"/>
      <c r="J1418" s="482"/>
      <c r="K1418" s="482"/>
      <c r="L1418" s="482"/>
      <c r="M1418" s="482"/>
      <c r="N1418" s="482"/>
      <c r="O1418" s="483"/>
      <c r="P1418" s="73" t="s">
        <v>952</v>
      </c>
      <c r="Q1418" s="211" t="s">
        <v>319</v>
      </c>
      <c r="R1418" s="211" t="s">
        <v>320</v>
      </c>
      <c r="S1418" s="73" t="s">
        <v>952</v>
      </c>
      <c r="T1418" s="211" t="s">
        <v>319</v>
      </c>
      <c r="U1418" s="211" t="s">
        <v>320</v>
      </c>
      <c r="V1418" s="73" t="s">
        <v>952</v>
      </c>
      <c r="W1418" s="211" t="s">
        <v>319</v>
      </c>
      <c r="X1418" s="211" t="s">
        <v>320</v>
      </c>
      <c r="Y1418" s="73" t="s">
        <v>952</v>
      </c>
      <c r="Z1418" s="211" t="s">
        <v>319</v>
      </c>
      <c r="AA1418" s="211" t="s">
        <v>320</v>
      </c>
      <c r="AB1418" s="73" t="s">
        <v>952</v>
      </c>
      <c r="AC1418" s="211" t="s">
        <v>319</v>
      </c>
      <c r="AD1418" s="211" t="s">
        <v>320</v>
      </c>
      <c r="AE1418" s="29"/>
      <c r="AF1418" s="258"/>
    </row>
    <row r="1419" spans="1:112" s="210" customFormat="1" ht="15" customHeight="1">
      <c r="A1419" s="56"/>
      <c r="B1419" s="219"/>
      <c r="C1419" s="113" t="s">
        <v>58</v>
      </c>
      <c r="D1419" s="354" t="str">
        <f>IF(D49="","",D49)</f>
        <v/>
      </c>
      <c r="E1419" s="355"/>
      <c r="F1419" s="355"/>
      <c r="G1419" s="355"/>
      <c r="H1419" s="355"/>
      <c r="I1419" s="355"/>
      <c r="J1419" s="355"/>
      <c r="K1419" s="355"/>
      <c r="L1419" s="355"/>
      <c r="M1419" s="355"/>
      <c r="N1419" s="355"/>
      <c r="O1419" s="356"/>
      <c r="P1419" s="2"/>
      <c r="Q1419" s="2"/>
      <c r="R1419" s="2"/>
      <c r="S1419" s="2"/>
      <c r="T1419" s="2"/>
      <c r="U1419" s="2"/>
      <c r="V1419" s="2"/>
      <c r="W1419" s="2"/>
      <c r="X1419" s="2"/>
      <c r="Y1419" s="2"/>
      <c r="Z1419" s="2"/>
      <c r="AA1419" s="2"/>
      <c r="AB1419" s="2"/>
      <c r="AC1419" s="2"/>
      <c r="AD1419" s="2"/>
      <c r="AE1419" s="29"/>
      <c r="AF1419" s="258"/>
    </row>
    <row r="1420" spans="1:112" ht="15" customHeight="1">
      <c r="A1420" s="41"/>
      <c r="B1420" s="30"/>
      <c r="C1420" s="63" t="s">
        <v>59</v>
      </c>
      <c r="D1420" s="354" t="str">
        <f t="shared" ref="D1420:D1483" si="755">IF(D50="","",D50)</f>
        <v/>
      </c>
      <c r="E1420" s="355"/>
      <c r="F1420" s="355"/>
      <c r="G1420" s="355"/>
      <c r="H1420" s="355"/>
      <c r="I1420" s="355"/>
      <c r="J1420" s="355"/>
      <c r="K1420" s="355"/>
      <c r="L1420" s="355"/>
      <c r="M1420" s="355"/>
      <c r="N1420" s="355"/>
      <c r="O1420" s="356"/>
      <c r="P1420" s="2"/>
      <c r="Q1420" s="2"/>
      <c r="R1420" s="2"/>
      <c r="S1420" s="2"/>
      <c r="T1420" s="2"/>
      <c r="U1420" s="2"/>
      <c r="V1420" s="2"/>
      <c r="W1420" s="2"/>
      <c r="X1420" s="2"/>
      <c r="Y1420" s="2"/>
      <c r="Z1420" s="2"/>
      <c r="AA1420" s="2"/>
      <c r="AB1420" s="2"/>
      <c r="AC1420" s="2"/>
      <c r="AD1420" s="2"/>
    </row>
    <row r="1421" spans="1:112" ht="15" customHeight="1">
      <c r="A1421" s="41"/>
      <c r="B1421" s="30"/>
      <c r="C1421" s="63" t="s">
        <v>60</v>
      </c>
      <c r="D1421" s="354" t="str">
        <f t="shared" si="755"/>
        <v/>
      </c>
      <c r="E1421" s="355"/>
      <c r="F1421" s="355"/>
      <c r="G1421" s="355"/>
      <c r="H1421" s="355"/>
      <c r="I1421" s="355"/>
      <c r="J1421" s="355"/>
      <c r="K1421" s="355"/>
      <c r="L1421" s="355"/>
      <c r="M1421" s="355"/>
      <c r="N1421" s="355"/>
      <c r="O1421" s="356"/>
      <c r="P1421" s="2"/>
      <c r="Q1421" s="2"/>
      <c r="R1421" s="2"/>
      <c r="S1421" s="2"/>
      <c r="T1421" s="2"/>
      <c r="U1421" s="2"/>
      <c r="V1421" s="2"/>
      <c r="W1421" s="2"/>
      <c r="X1421" s="2"/>
      <c r="Y1421" s="2"/>
      <c r="Z1421" s="2"/>
      <c r="AA1421" s="2"/>
      <c r="AB1421" s="2"/>
      <c r="AC1421" s="2"/>
      <c r="AD1421" s="2"/>
    </row>
    <row r="1422" spans="1:112" ht="15" customHeight="1">
      <c r="A1422" s="41"/>
      <c r="B1422" s="30"/>
      <c r="C1422" s="63" t="s">
        <v>61</v>
      </c>
      <c r="D1422" s="354" t="str">
        <f t="shared" si="755"/>
        <v/>
      </c>
      <c r="E1422" s="355"/>
      <c r="F1422" s="355"/>
      <c r="G1422" s="355"/>
      <c r="H1422" s="355"/>
      <c r="I1422" s="355"/>
      <c r="J1422" s="355"/>
      <c r="K1422" s="355"/>
      <c r="L1422" s="355"/>
      <c r="M1422" s="355"/>
      <c r="N1422" s="355"/>
      <c r="O1422" s="356"/>
      <c r="P1422" s="2"/>
      <c r="Q1422" s="2"/>
      <c r="R1422" s="2"/>
      <c r="S1422" s="2"/>
      <c r="T1422" s="2"/>
      <c r="U1422" s="2"/>
      <c r="V1422" s="2"/>
      <c r="W1422" s="2"/>
      <c r="X1422" s="2"/>
      <c r="Y1422" s="2"/>
      <c r="Z1422" s="2"/>
      <c r="AA1422" s="2"/>
      <c r="AB1422" s="2"/>
      <c r="AC1422" s="2"/>
      <c r="AD1422" s="2"/>
    </row>
    <row r="1423" spans="1:112" ht="15" customHeight="1">
      <c r="A1423" s="41"/>
      <c r="B1423" s="30"/>
      <c r="C1423" s="63" t="s">
        <v>62</v>
      </c>
      <c r="D1423" s="354" t="str">
        <f t="shared" si="755"/>
        <v/>
      </c>
      <c r="E1423" s="355"/>
      <c r="F1423" s="355"/>
      <c r="G1423" s="355"/>
      <c r="H1423" s="355"/>
      <c r="I1423" s="355"/>
      <c r="J1423" s="355"/>
      <c r="K1423" s="355"/>
      <c r="L1423" s="355"/>
      <c r="M1423" s="355"/>
      <c r="N1423" s="355"/>
      <c r="O1423" s="356"/>
      <c r="P1423" s="2"/>
      <c r="Q1423" s="2"/>
      <c r="R1423" s="2"/>
      <c r="S1423" s="2"/>
      <c r="T1423" s="2"/>
      <c r="U1423" s="2"/>
      <c r="V1423" s="2"/>
      <c r="W1423" s="2"/>
      <c r="X1423" s="2"/>
      <c r="Y1423" s="2"/>
      <c r="Z1423" s="2"/>
      <c r="AA1423" s="2"/>
      <c r="AB1423" s="2"/>
      <c r="AC1423" s="2"/>
      <c r="AD1423" s="2"/>
    </row>
    <row r="1424" spans="1:112" ht="15" customHeight="1">
      <c r="A1424" s="41"/>
      <c r="B1424" s="30"/>
      <c r="C1424" s="63" t="s">
        <v>63</v>
      </c>
      <c r="D1424" s="354" t="str">
        <f t="shared" si="755"/>
        <v/>
      </c>
      <c r="E1424" s="355"/>
      <c r="F1424" s="355"/>
      <c r="G1424" s="355"/>
      <c r="H1424" s="355"/>
      <c r="I1424" s="355"/>
      <c r="J1424" s="355"/>
      <c r="K1424" s="355"/>
      <c r="L1424" s="355"/>
      <c r="M1424" s="355"/>
      <c r="N1424" s="355"/>
      <c r="O1424" s="356"/>
      <c r="P1424" s="2"/>
      <c r="Q1424" s="2"/>
      <c r="R1424" s="2"/>
      <c r="S1424" s="2"/>
      <c r="T1424" s="2"/>
      <c r="U1424" s="2"/>
      <c r="V1424" s="2"/>
      <c r="W1424" s="2"/>
      <c r="X1424" s="2"/>
      <c r="Y1424" s="2"/>
      <c r="Z1424" s="2"/>
      <c r="AA1424" s="2"/>
      <c r="AB1424" s="2"/>
      <c r="AC1424" s="2"/>
      <c r="AD1424" s="2"/>
    </row>
    <row r="1425" spans="1:30" ht="15" customHeight="1">
      <c r="A1425" s="41"/>
      <c r="B1425" s="30"/>
      <c r="C1425" s="63" t="s">
        <v>64</v>
      </c>
      <c r="D1425" s="354" t="str">
        <f t="shared" si="755"/>
        <v/>
      </c>
      <c r="E1425" s="355"/>
      <c r="F1425" s="355"/>
      <c r="G1425" s="355"/>
      <c r="H1425" s="355"/>
      <c r="I1425" s="355"/>
      <c r="J1425" s="355"/>
      <c r="K1425" s="355"/>
      <c r="L1425" s="355"/>
      <c r="M1425" s="355"/>
      <c r="N1425" s="355"/>
      <c r="O1425" s="356"/>
      <c r="P1425" s="2"/>
      <c r="Q1425" s="2"/>
      <c r="R1425" s="2"/>
      <c r="S1425" s="2"/>
      <c r="T1425" s="2"/>
      <c r="U1425" s="2"/>
      <c r="V1425" s="2"/>
      <c r="W1425" s="2"/>
      <c r="X1425" s="2"/>
      <c r="Y1425" s="2"/>
      <c r="Z1425" s="2"/>
      <c r="AA1425" s="2"/>
      <c r="AB1425" s="2"/>
      <c r="AC1425" s="2"/>
      <c r="AD1425" s="2"/>
    </row>
    <row r="1426" spans="1:30" ht="15" customHeight="1">
      <c r="A1426" s="41"/>
      <c r="B1426" s="30"/>
      <c r="C1426" s="63" t="s">
        <v>65</v>
      </c>
      <c r="D1426" s="354" t="str">
        <f t="shared" si="755"/>
        <v/>
      </c>
      <c r="E1426" s="355"/>
      <c r="F1426" s="355"/>
      <c r="G1426" s="355"/>
      <c r="H1426" s="355"/>
      <c r="I1426" s="355"/>
      <c r="J1426" s="355"/>
      <c r="K1426" s="355"/>
      <c r="L1426" s="355"/>
      <c r="M1426" s="355"/>
      <c r="N1426" s="355"/>
      <c r="O1426" s="356"/>
      <c r="P1426" s="2"/>
      <c r="Q1426" s="2"/>
      <c r="R1426" s="2"/>
      <c r="S1426" s="2"/>
      <c r="T1426" s="2"/>
      <c r="U1426" s="2"/>
      <c r="V1426" s="2"/>
      <c r="W1426" s="2"/>
      <c r="X1426" s="2"/>
      <c r="Y1426" s="2"/>
      <c r="Z1426" s="2"/>
      <c r="AA1426" s="2"/>
      <c r="AB1426" s="2"/>
      <c r="AC1426" s="2"/>
      <c r="AD1426" s="2"/>
    </row>
    <row r="1427" spans="1:30" ht="15" customHeight="1">
      <c r="A1427" s="41"/>
      <c r="B1427" s="30"/>
      <c r="C1427" s="63" t="s">
        <v>66</v>
      </c>
      <c r="D1427" s="354" t="str">
        <f t="shared" si="755"/>
        <v/>
      </c>
      <c r="E1427" s="355"/>
      <c r="F1427" s="355"/>
      <c r="G1427" s="355"/>
      <c r="H1427" s="355"/>
      <c r="I1427" s="355"/>
      <c r="J1427" s="355"/>
      <c r="K1427" s="355"/>
      <c r="L1427" s="355"/>
      <c r="M1427" s="355"/>
      <c r="N1427" s="355"/>
      <c r="O1427" s="356"/>
      <c r="P1427" s="2"/>
      <c r="Q1427" s="2"/>
      <c r="R1427" s="2"/>
      <c r="S1427" s="2"/>
      <c r="T1427" s="2"/>
      <c r="U1427" s="2"/>
      <c r="V1427" s="2"/>
      <c r="W1427" s="2"/>
      <c r="X1427" s="2"/>
      <c r="Y1427" s="2"/>
      <c r="Z1427" s="2"/>
      <c r="AA1427" s="2"/>
      <c r="AB1427" s="2"/>
      <c r="AC1427" s="2"/>
      <c r="AD1427" s="2"/>
    </row>
    <row r="1428" spans="1:30" ht="15" customHeight="1">
      <c r="A1428" s="41"/>
      <c r="B1428" s="30"/>
      <c r="C1428" s="63" t="s">
        <v>67</v>
      </c>
      <c r="D1428" s="354" t="str">
        <f t="shared" si="755"/>
        <v/>
      </c>
      <c r="E1428" s="355"/>
      <c r="F1428" s="355"/>
      <c r="G1428" s="355"/>
      <c r="H1428" s="355"/>
      <c r="I1428" s="355"/>
      <c r="J1428" s="355"/>
      <c r="K1428" s="355"/>
      <c r="L1428" s="355"/>
      <c r="M1428" s="355"/>
      <c r="N1428" s="355"/>
      <c r="O1428" s="356"/>
      <c r="P1428" s="2"/>
      <c r="Q1428" s="2"/>
      <c r="R1428" s="2"/>
      <c r="S1428" s="2"/>
      <c r="T1428" s="2"/>
      <c r="U1428" s="2"/>
      <c r="V1428" s="2"/>
      <c r="W1428" s="2"/>
      <c r="X1428" s="2"/>
      <c r="Y1428" s="2"/>
      <c r="Z1428" s="2"/>
      <c r="AA1428" s="2"/>
      <c r="AB1428" s="2"/>
      <c r="AC1428" s="2"/>
      <c r="AD1428" s="2"/>
    </row>
    <row r="1429" spans="1:30" ht="15" customHeight="1">
      <c r="A1429" s="41"/>
      <c r="B1429" s="30"/>
      <c r="C1429" s="63" t="s">
        <v>68</v>
      </c>
      <c r="D1429" s="354" t="str">
        <f t="shared" si="755"/>
        <v/>
      </c>
      <c r="E1429" s="355"/>
      <c r="F1429" s="355"/>
      <c r="G1429" s="355"/>
      <c r="H1429" s="355"/>
      <c r="I1429" s="355"/>
      <c r="J1429" s="355"/>
      <c r="K1429" s="355"/>
      <c r="L1429" s="355"/>
      <c r="M1429" s="355"/>
      <c r="N1429" s="355"/>
      <c r="O1429" s="356"/>
      <c r="P1429" s="2"/>
      <c r="Q1429" s="2"/>
      <c r="R1429" s="2"/>
      <c r="S1429" s="2"/>
      <c r="T1429" s="2"/>
      <c r="U1429" s="2"/>
      <c r="V1429" s="2"/>
      <c r="W1429" s="2"/>
      <c r="X1429" s="2"/>
      <c r="Y1429" s="2"/>
      <c r="Z1429" s="2"/>
      <c r="AA1429" s="2"/>
      <c r="AB1429" s="2"/>
      <c r="AC1429" s="2"/>
      <c r="AD1429" s="2"/>
    </row>
    <row r="1430" spans="1:30" ht="15" customHeight="1">
      <c r="A1430" s="41"/>
      <c r="B1430" s="30"/>
      <c r="C1430" s="63" t="s">
        <v>69</v>
      </c>
      <c r="D1430" s="354" t="str">
        <f t="shared" si="755"/>
        <v/>
      </c>
      <c r="E1430" s="355"/>
      <c r="F1430" s="355"/>
      <c r="G1430" s="355"/>
      <c r="H1430" s="355"/>
      <c r="I1430" s="355"/>
      <c r="J1430" s="355"/>
      <c r="K1430" s="355"/>
      <c r="L1430" s="355"/>
      <c r="M1430" s="355"/>
      <c r="N1430" s="355"/>
      <c r="O1430" s="356"/>
      <c r="P1430" s="2"/>
      <c r="Q1430" s="2"/>
      <c r="R1430" s="2"/>
      <c r="S1430" s="2"/>
      <c r="T1430" s="2"/>
      <c r="U1430" s="2"/>
      <c r="V1430" s="2"/>
      <c r="W1430" s="2"/>
      <c r="X1430" s="2"/>
      <c r="Y1430" s="2"/>
      <c r="Z1430" s="2"/>
      <c r="AA1430" s="2"/>
      <c r="AB1430" s="2"/>
      <c r="AC1430" s="2"/>
      <c r="AD1430" s="2"/>
    </row>
    <row r="1431" spans="1:30" ht="15" customHeight="1">
      <c r="A1431" s="41"/>
      <c r="B1431" s="30"/>
      <c r="C1431" s="63" t="s">
        <v>70</v>
      </c>
      <c r="D1431" s="354" t="str">
        <f t="shared" si="755"/>
        <v/>
      </c>
      <c r="E1431" s="355"/>
      <c r="F1431" s="355"/>
      <c r="G1431" s="355"/>
      <c r="H1431" s="355"/>
      <c r="I1431" s="355"/>
      <c r="J1431" s="355"/>
      <c r="K1431" s="355"/>
      <c r="L1431" s="355"/>
      <c r="M1431" s="355"/>
      <c r="N1431" s="355"/>
      <c r="O1431" s="356"/>
      <c r="P1431" s="2"/>
      <c r="Q1431" s="2"/>
      <c r="R1431" s="2"/>
      <c r="S1431" s="2"/>
      <c r="T1431" s="2"/>
      <c r="U1431" s="2"/>
      <c r="V1431" s="2"/>
      <c r="W1431" s="2"/>
      <c r="X1431" s="2"/>
      <c r="Y1431" s="2"/>
      <c r="Z1431" s="2"/>
      <c r="AA1431" s="2"/>
      <c r="AB1431" s="2"/>
      <c r="AC1431" s="2"/>
      <c r="AD1431" s="2"/>
    </row>
    <row r="1432" spans="1:30" ht="15" customHeight="1">
      <c r="A1432" s="41"/>
      <c r="B1432" s="30"/>
      <c r="C1432" s="63" t="s">
        <v>71</v>
      </c>
      <c r="D1432" s="354" t="str">
        <f t="shared" si="755"/>
        <v/>
      </c>
      <c r="E1432" s="355"/>
      <c r="F1432" s="355"/>
      <c r="G1432" s="355"/>
      <c r="H1432" s="355"/>
      <c r="I1432" s="355"/>
      <c r="J1432" s="355"/>
      <c r="K1432" s="355"/>
      <c r="L1432" s="355"/>
      <c r="M1432" s="355"/>
      <c r="N1432" s="355"/>
      <c r="O1432" s="356"/>
      <c r="P1432" s="2"/>
      <c r="Q1432" s="2"/>
      <c r="R1432" s="2"/>
      <c r="S1432" s="2"/>
      <c r="T1432" s="2"/>
      <c r="U1432" s="2"/>
      <c r="V1432" s="2"/>
      <c r="W1432" s="2"/>
      <c r="X1432" s="2"/>
      <c r="Y1432" s="2"/>
      <c r="Z1432" s="2"/>
      <c r="AA1432" s="2"/>
      <c r="AB1432" s="2"/>
      <c r="AC1432" s="2"/>
      <c r="AD1432" s="2"/>
    </row>
    <row r="1433" spans="1:30" ht="15" customHeight="1">
      <c r="A1433" s="41"/>
      <c r="B1433" s="30"/>
      <c r="C1433" s="63" t="s">
        <v>72</v>
      </c>
      <c r="D1433" s="354" t="str">
        <f t="shared" si="755"/>
        <v/>
      </c>
      <c r="E1433" s="355"/>
      <c r="F1433" s="355"/>
      <c r="G1433" s="355"/>
      <c r="H1433" s="355"/>
      <c r="I1433" s="355"/>
      <c r="J1433" s="355"/>
      <c r="K1433" s="355"/>
      <c r="L1433" s="355"/>
      <c r="M1433" s="355"/>
      <c r="N1433" s="355"/>
      <c r="O1433" s="356"/>
      <c r="P1433" s="2"/>
      <c r="Q1433" s="2"/>
      <c r="R1433" s="2"/>
      <c r="S1433" s="2"/>
      <c r="T1433" s="2"/>
      <c r="U1433" s="2"/>
      <c r="V1433" s="2"/>
      <c r="W1433" s="2"/>
      <c r="X1433" s="2"/>
      <c r="Y1433" s="2"/>
      <c r="Z1433" s="2"/>
      <c r="AA1433" s="2"/>
      <c r="AB1433" s="2"/>
      <c r="AC1433" s="2"/>
      <c r="AD1433" s="2"/>
    </row>
    <row r="1434" spans="1:30" ht="15" customHeight="1">
      <c r="A1434" s="41"/>
      <c r="B1434" s="30"/>
      <c r="C1434" s="63" t="s">
        <v>73</v>
      </c>
      <c r="D1434" s="354" t="str">
        <f t="shared" si="755"/>
        <v/>
      </c>
      <c r="E1434" s="355"/>
      <c r="F1434" s="355"/>
      <c r="G1434" s="355"/>
      <c r="H1434" s="355"/>
      <c r="I1434" s="355"/>
      <c r="J1434" s="355"/>
      <c r="K1434" s="355"/>
      <c r="L1434" s="355"/>
      <c r="M1434" s="355"/>
      <c r="N1434" s="355"/>
      <c r="O1434" s="356"/>
      <c r="P1434" s="2"/>
      <c r="Q1434" s="2"/>
      <c r="R1434" s="2"/>
      <c r="S1434" s="2"/>
      <c r="T1434" s="2"/>
      <c r="U1434" s="2"/>
      <c r="V1434" s="2"/>
      <c r="W1434" s="2"/>
      <c r="X1434" s="2"/>
      <c r="Y1434" s="2"/>
      <c r="Z1434" s="2"/>
      <c r="AA1434" s="2"/>
      <c r="AB1434" s="2"/>
      <c r="AC1434" s="2"/>
      <c r="AD1434" s="2"/>
    </row>
    <row r="1435" spans="1:30" ht="15" customHeight="1">
      <c r="A1435" s="41"/>
      <c r="B1435" s="30"/>
      <c r="C1435" s="63" t="s">
        <v>74</v>
      </c>
      <c r="D1435" s="354" t="str">
        <f t="shared" si="755"/>
        <v/>
      </c>
      <c r="E1435" s="355"/>
      <c r="F1435" s="355"/>
      <c r="G1435" s="355"/>
      <c r="H1435" s="355"/>
      <c r="I1435" s="355"/>
      <c r="J1435" s="355"/>
      <c r="K1435" s="355"/>
      <c r="L1435" s="355"/>
      <c r="M1435" s="355"/>
      <c r="N1435" s="355"/>
      <c r="O1435" s="356"/>
      <c r="P1435" s="2"/>
      <c r="Q1435" s="2"/>
      <c r="R1435" s="2"/>
      <c r="S1435" s="2"/>
      <c r="T1435" s="2"/>
      <c r="U1435" s="2"/>
      <c r="V1435" s="2"/>
      <c r="W1435" s="2"/>
      <c r="X1435" s="2"/>
      <c r="Y1435" s="2"/>
      <c r="Z1435" s="2"/>
      <c r="AA1435" s="2"/>
      <c r="AB1435" s="2"/>
      <c r="AC1435" s="2"/>
      <c r="AD1435" s="2"/>
    </row>
    <row r="1436" spans="1:30" ht="15" customHeight="1">
      <c r="A1436" s="41"/>
      <c r="B1436" s="30"/>
      <c r="C1436" s="63" t="s">
        <v>75</v>
      </c>
      <c r="D1436" s="354" t="str">
        <f t="shared" si="755"/>
        <v/>
      </c>
      <c r="E1436" s="355"/>
      <c r="F1436" s="355"/>
      <c r="G1436" s="355"/>
      <c r="H1436" s="355"/>
      <c r="I1436" s="355"/>
      <c r="J1436" s="355"/>
      <c r="K1436" s="355"/>
      <c r="L1436" s="355"/>
      <c r="M1436" s="355"/>
      <c r="N1436" s="355"/>
      <c r="O1436" s="356"/>
      <c r="P1436" s="2"/>
      <c r="Q1436" s="2"/>
      <c r="R1436" s="2"/>
      <c r="S1436" s="2"/>
      <c r="T1436" s="2"/>
      <c r="U1436" s="2"/>
      <c r="V1436" s="2"/>
      <c r="W1436" s="2"/>
      <c r="X1436" s="2"/>
      <c r="Y1436" s="2"/>
      <c r="Z1436" s="2"/>
      <c r="AA1436" s="2"/>
      <c r="AB1436" s="2"/>
      <c r="AC1436" s="2"/>
      <c r="AD1436" s="2"/>
    </row>
    <row r="1437" spans="1:30" ht="15" customHeight="1">
      <c r="A1437" s="41"/>
      <c r="B1437" s="30"/>
      <c r="C1437" s="63" t="s">
        <v>76</v>
      </c>
      <c r="D1437" s="354" t="str">
        <f t="shared" si="755"/>
        <v/>
      </c>
      <c r="E1437" s="355"/>
      <c r="F1437" s="355"/>
      <c r="G1437" s="355"/>
      <c r="H1437" s="355"/>
      <c r="I1437" s="355"/>
      <c r="J1437" s="355"/>
      <c r="K1437" s="355"/>
      <c r="L1437" s="355"/>
      <c r="M1437" s="355"/>
      <c r="N1437" s="355"/>
      <c r="O1437" s="356"/>
      <c r="P1437" s="2"/>
      <c r="Q1437" s="2"/>
      <c r="R1437" s="2"/>
      <c r="S1437" s="2"/>
      <c r="T1437" s="2"/>
      <c r="U1437" s="2"/>
      <c r="V1437" s="2"/>
      <c r="W1437" s="2"/>
      <c r="X1437" s="2"/>
      <c r="Y1437" s="2"/>
      <c r="Z1437" s="2"/>
      <c r="AA1437" s="2"/>
      <c r="AB1437" s="2"/>
      <c r="AC1437" s="2"/>
      <c r="AD1437" s="2"/>
    </row>
    <row r="1438" spans="1:30" ht="15" customHeight="1">
      <c r="A1438" s="41"/>
      <c r="B1438" s="30"/>
      <c r="C1438" s="63" t="s">
        <v>77</v>
      </c>
      <c r="D1438" s="354" t="str">
        <f t="shared" si="755"/>
        <v/>
      </c>
      <c r="E1438" s="355"/>
      <c r="F1438" s="355"/>
      <c r="G1438" s="355"/>
      <c r="H1438" s="355"/>
      <c r="I1438" s="355"/>
      <c r="J1438" s="355"/>
      <c r="K1438" s="355"/>
      <c r="L1438" s="355"/>
      <c r="M1438" s="355"/>
      <c r="N1438" s="355"/>
      <c r="O1438" s="356"/>
      <c r="P1438" s="2"/>
      <c r="Q1438" s="2"/>
      <c r="R1438" s="2"/>
      <c r="S1438" s="2"/>
      <c r="T1438" s="2"/>
      <c r="U1438" s="2"/>
      <c r="V1438" s="2"/>
      <c r="W1438" s="2"/>
      <c r="X1438" s="2"/>
      <c r="Y1438" s="2"/>
      <c r="Z1438" s="2"/>
      <c r="AA1438" s="2"/>
      <c r="AB1438" s="2"/>
      <c r="AC1438" s="2"/>
      <c r="AD1438" s="2"/>
    </row>
    <row r="1439" spans="1:30" ht="15" customHeight="1">
      <c r="A1439" s="41"/>
      <c r="B1439" s="30"/>
      <c r="C1439" s="63" t="s">
        <v>78</v>
      </c>
      <c r="D1439" s="354" t="str">
        <f t="shared" si="755"/>
        <v/>
      </c>
      <c r="E1439" s="355"/>
      <c r="F1439" s="355"/>
      <c r="G1439" s="355"/>
      <c r="H1439" s="355"/>
      <c r="I1439" s="355"/>
      <c r="J1439" s="355"/>
      <c r="K1439" s="355"/>
      <c r="L1439" s="355"/>
      <c r="M1439" s="355"/>
      <c r="N1439" s="355"/>
      <c r="O1439" s="356"/>
      <c r="P1439" s="2"/>
      <c r="Q1439" s="2"/>
      <c r="R1439" s="2"/>
      <c r="S1439" s="2"/>
      <c r="T1439" s="2"/>
      <c r="U1439" s="2"/>
      <c r="V1439" s="2"/>
      <c r="W1439" s="2"/>
      <c r="X1439" s="2"/>
      <c r="Y1439" s="2"/>
      <c r="Z1439" s="2"/>
      <c r="AA1439" s="2"/>
      <c r="AB1439" s="2"/>
      <c r="AC1439" s="2"/>
      <c r="AD1439" s="2"/>
    </row>
    <row r="1440" spans="1:30" ht="15" customHeight="1">
      <c r="A1440" s="41"/>
      <c r="B1440" s="30"/>
      <c r="C1440" s="63" t="s">
        <v>79</v>
      </c>
      <c r="D1440" s="354" t="str">
        <f t="shared" si="755"/>
        <v/>
      </c>
      <c r="E1440" s="355"/>
      <c r="F1440" s="355"/>
      <c r="G1440" s="355"/>
      <c r="H1440" s="355"/>
      <c r="I1440" s="355"/>
      <c r="J1440" s="355"/>
      <c r="K1440" s="355"/>
      <c r="L1440" s="355"/>
      <c r="M1440" s="355"/>
      <c r="N1440" s="355"/>
      <c r="O1440" s="356"/>
      <c r="P1440" s="2"/>
      <c r="Q1440" s="2"/>
      <c r="R1440" s="2"/>
      <c r="S1440" s="2"/>
      <c r="T1440" s="2"/>
      <c r="U1440" s="2"/>
      <c r="V1440" s="2"/>
      <c r="W1440" s="2"/>
      <c r="X1440" s="2"/>
      <c r="Y1440" s="2"/>
      <c r="Z1440" s="2"/>
      <c r="AA1440" s="2"/>
      <c r="AB1440" s="2"/>
      <c r="AC1440" s="2"/>
      <c r="AD1440" s="2"/>
    </row>
    <row r="1441" spans="1:30" ht="15" customHeight="1">
      <c r="A1441" s="41"/>
      <c r="B1441" s="30"/>
      <c r="C1441" s="63" t="s">
        <v>80</v>
      </c>
      <c r="D1441" s="354" t="str">
        <f t="shared" si="755"/>
        <v/>
      </c>
      <c r="E1441" s="355"/>
      <c r="F1441" s="355"/>
      <c r="G1441" s="355"/>
      <c r="H1441" s="355"/>
      <c r="I1441" s="355"/>
      <c r="J1441" s="355"/>
      <c r="K1441" s="355"/>
      <c r="L1441" s="355"/>
      <c r="M1441" s="355"/>
      <c r="N1441" s="355"/>
      <c r="O1441" s="356"/>
      <c r="P1441" s="2"/>
      <c r="Q1441" s="2"/>
      <c r="R1441" s="2"/>
      <c r="S1441" s="2"/>
      <c r="T1441" s="2"/>
      <c r="U1441" s="2"/>
      <c r="V1441" s="2"/>
      <c r="W1441" s="2"/>
      <c r="X1441" s="2"/>
      <c r="Y1441" s="2"/>
      <c r="Z1441" s="2"/>
      <c r="AA1441" s="2"/>
      <c r="AB1441" s="2"/>
      <c r="AC1441" s="2"/>
      <c r="AD1441" s="2"/>
    </row>
    <row r="1442" spans="1:30" ht="15" customHeight="1">
      <c r="A1442" s="41"/>
      <c r="B1442" s="30"/>
      <c r="C1442" s="63" t="s">
        <v>81</v>
      </c>
      <c r="D1442" s="354" t="str">
        <f t="shared" si="755"/>
        <v/>
      </c>
      <c r="E1442" s="355"/>
      <c r="F1442" s="355"/>
      <c r="G1442" s="355"/>
      <c r="H1442" s="355"/>
      <c r="I1442" s="355"/>
      <c r="J1442" s="355"/>
      <c r="K1442" s="355"/>
      <c r="L1442" s="355"/>
      <c r="M1442" s="355"/>
      <c r="N1442" s="355"/>
      <c r="O1442" s="356"/>
      <c r="P1442" s="2"/>
      <c r="Q1442" s="2"/>
      <c r="R1442" s="2"/>
      <c r="S1442" s="2"/>
      <c r="T1442" s="2"/>
      <c r="U1442" s="2"/>
      <c r="V1442" s="2"/>
      <c r="W1442" s="2"/>
      <c r="X1442" s="2"/>
      <c r="Y1442" s="2"/>
      <c r="Z1442" s="2"/>
      <c r="AA1442" s="2"/>
      <c r="AB1442" s="2"/>
      <c r="AC1442" s="2"/>
      <c r="AD1442" s="2"/>
    </row>
    <row r="1443" spans="1:30" ht="15" customHeight="1">
      <c r="A1443" s="41"/>
      <c r="B1443" s="30"/>
      <c r="C1443" s="63" t="s">
        <v>82</v>
      </c>
      <c r="D1443" s="354" t="str">
        <f t="shared" si="755"/>
        <v/>
      </c>
      <c r="E1443" s="355"/>
      <c r="F1443" s="355"/>
      <c r="G1443" s="355"/>
      <c r="H1443" s="355"/>
      <c r="I1443" s="355"/>
      <c r="J1443" s="355"/>
      <c r="K1443" s="355"/>
      <c r="L1443" s="355"/>
      <c r="M1443" s="355"/>
      <c r="N1443" s="355"/>
      <c r="O1443" s="356"/>
      <c r="P1443" s="2"/>
      <c r="Q1443" s="2"/>
      <c r="R1443" s="2"/>
      <c r="S1443" s="2"/>
      <c r="T1443" s="2"/>
      <c r="U1443" s="2"/>
      <c r="V1443" s="2"/>
      <c r="W1443" s="2"/>
      <c r="X1443" s="2"/>
      <c r="Y1443" s="2"/>
      <c r="Z1443" s="2"/>
      <c r="AA1443" s="2"/>
      <c r="AB1443" s="2"/>
      <c r="AC1443" s="2"/>
      <c r="AD1443" s="2"/>
    </row>
    <row r="1444" spans="1:30" ht="15" customHeight="1">
      <c r="A1444" s="41"/>
      <c r="B1444" s="30"/>
      <c r="C1444" s="63" t="s">
        <v>83</v>
      </c>
      <c r="D1444" s="354" t="str">
        <f t="shared" si="755"/>
        <v/>
      </c>
      <c r="E1444" s="355"/>
      <c r="F1444" s="355"/>
      <c r="G1444" s="355"/>
      <c r="H1444" s="355"/>
      <c r="I1444" s="355"/>
      <c r="J1444" s="355"/>
      <c r="K1444" s="355"/>
      <c r="L1444" s="355"/>
      <c r="M1444" s="355"/>
      <c r="N1444" s="355"/>
      <c r="O1444" s="356"/>
      <c r="P1444" s="2"/>
      <c r="Q1444" s="2"/>
      <c r="R1444" s="2"/>
      <c r="S1444" s="2"/>
      <c r="T1444" s="2"/>
      <c r="U1444" s="2"/>
      <c r="V1444" s="2"/>
      <c r="W1444" s="2"/>
      <c r="X1444" s="2"/>
      <c r="Y1444" s="2"/>
      <c r="Z1444" s="2"/>
      <c r="AA1444" s="2"/>
      <c r="AB1444" s="2"/>
      <c r="AC1444" s="2"/>
      <c r="AD1444" s="2"/>
    </row>
    <row r="1445" spans="1:30" ht="15" customHeight="1">
      <c r="A1445" s="41"/>
      <c r="B1445" s="30"/>
      <c r="C1445" s="63" t="s">
        <v>84</v>
      </c>
      <c r="D1445" s="354" t="str">
        <f t="shared" si="755"/>
        <v/>
      </c>
      <c r="E1445" s="355"/>
      <c r="F1445" s="355"/>
      <c r="G1445" s="355"/>
      <c r="H1445" s="355"/>
      <c r="I1445" s="355"/>
      <c r="J1445" s="355"/>
      <c r="K1445" s="355"/>
      <c r="L1445" s="355"/>
      <c r="M1445" s="355"/>
      <c r="N1445" s="355"/>
      <c r="O1445" s="356"/>
      <c r="P1445" s="2"/>
      <c r="Q1445" s="2"/>
      <c r="R1445" s="2"/>
      <c r="S1445" s="2"/>
      <c r="T1445" s="2"/>
      <c r="U1445" s="2"/>
      <c r="V1445" s="2"/>
      <c r="W1445" s="2"/>
      <c r="X1445" s="2"/>
      <c r="Y1445" s="2"/>
      <c r="Z1445" s="2"/>
      <c r="AA1445" s="2"/>
      <c r="AB1445" s="2"/>
      <c r="AC1445" s="2"/>
      <c r="AD1445" s="2"/>
    </row>
    <row r="1446" spans="1:30" ht="15" customHeight="1">
      <c r="A1446" s="41"/>
      <c r="B1446" s="30"/>
      <c r="C1446" s="63" t="s">
        <v>85</v>
      </c>
      <c r="D1446" s="354" t="str">
        <f t="shared" si="755"/>
        <v/>
      </c>
      <c r="E1446" s="355"/>
      <c r="F1446" s="355"/>
      <c r="G1446" s="355"/>
      <c r="H1446" s="355"/>
      <c r="I1446" s="355"/>
      <c r="J1446" s="355"/>
      <c r="K1446" s="355"/>
      <c r="L1446" s="355"/>
      <c r="M1446" s="355"/>
      <c r="N1446" s="355"/>
      <c r="O1446" s="356"/>
      <c r="P1446" s="2"/>
      <c r="Q1446" s="2"/>
      <c r="R1446" s="2"/>
      <c r="S1446" s="2"/>
      <c r="T1446" s="2"/>
      <c r="U1446" s="2"/>
      <c r="V1446" s="2"/>
      <c r="W1446" s="2"/>
      <c r="X1446" s="2"/>
      <c r="Y1446" s="2"/>
      <c r="Z1446" s="2"/>
      <c r="AA1446" s="2"/>
      <c r="AB1446" s="2"/>
      <c r="AC1446" s="2"/>
      <c r="AD1446" s="2"/>
    </row>
    <row r="1447" spans="1:30" ht="15" customHeight="1">
      <c r="A1447" s="41"/>
      <c r="B1447" s="30"/>
      <c r="C1447" s="63" t="s">
        <v>86</v>
      </c>
      <c r="D1447" s="354" t="str">
        <f t="shared" si="755"/>
        <v/>
      </c>
      <c r="E1447" s="355"/>
      <c r="F1447" s="355"/>
      <c r="G1447" s="355"/>
      <c r="H1447" s="355"/>
      <c r="I1447" s="355"/>
      <c r="J1447" s="355"/>
      <c r="K1447" s="355"/>
      <c r="L1447" s="355"/>
      <c r="M1447" s="355"/>
      <c r="N1447" s="355"/>
      <c r="O1447" s="356"/>
      <c r="P1447" s="2"/>
      <c r="Q1447" s="2"/>
      <c r="R1447" s="2"/>
      <c r="S1447" s="2"/>
      <c r="T1447" s="2"/>
      <c r="U1447" s="2"/>
      <c r="V1447" s="2"/>
      <c r="W1447" s="2"/>
      <c r="X1447" s="2"/>
      <c r="Y1447" s="2"/>
      <c r="Z1447" s="2"/>
      <c r="AA1447" s="2"/>
      <c r="AB1447" s="2"/>
      <c r="AC1447" s="2"/>
      <c r="AD1447" s="2"/>
    </row>
    <row r="1448" spans="1:30" ht="15" customHeight="1">
      <c r="A1448" s="41"/>
      <c r="B1448" s="30"/>
      <c r="C1448" s="63" t="s">
        <v>87</v>
      </c>
      <c r="D1448" s="354" t="str">
        <f t="shared" si="755"/>
        <v/>
      </c>
      <c r="E1448" s="355"/>
      <c r="F1448" s="355"/>
      <c r="G1448" s="355"/>
      <c r="H1448" s="355"/>
      <c r="I1448" s="355"/>
      <c r="J1448" s="355"/>
      <c r="K1448" s="355"/>
      <c r="L1448" s="355"/>
      <c r="M1448" s="355"/>
      <c r="N1448" s="355"/>
      <c r="O1448" s="356"/>
      <c r="P1448" s="2"/>
      <c r="Q1448" s="2"/>
      <c r="R1448" s="2"/>
      <c r="S1448" s="2"/>
      <c r="T1448" s="2"/>
      <c r="U1448" s="2"/>
      <c r="V1448" s="2"/>
      <c r="W1448" s="2"/>
      <c r="X1448" s="2"/>
      <c r="Y1448" s="2"/>
      <c r="Z1448" s="2"/>
      <c r="AA1448" s="2"/>
      <c r="AB1448" s="2"/>
      <c r="AC1448" s="2"/>
      <c r="AD1448" s="2"/>
    </row>
    <row r="1449" spans="1:30" ht="15" customHeight="1">
      <c r="A1449" s="41"/>
      <c r="B1449" s="30"/>
      <c r="C1449" s="63" t="s">
        <v>88</v>
      </c>
      <c r="D1449" s="354" t="str">
        <f t="shared" si="755"/>
        <v/>
      </c>
      <c r="E1449" s="355"/>
      <c r="F1449" s="355"/>
      <c r="G1449" s="355"/>
      <c r="H1449" s="355"/>
      <c r="I1449" s="355"/>
      <c r="J1449" s="355"/>
      <c r="K1449" s="355"/>
      <c r="L1449" s="355"/>
      <c r="M1449" s="355"/>
      <c r="N1449" s="355"/>
      <c r="O1449" s="356"/>
      <c r="P1449" s="2"/>
      <c r="Q1449" s="2"/>
      <c r="R1449" s="2"/>
      <c r="S1449" s="2"/>
      <c r="T1449" s="2"/>
      <c r="U1449" s="2"/>
      <c r="V1449" s="2"/>
      <c r="W1449" s="2"/>
      <c r="X1449" s="2"/>
      <c r="Y1449" s="2"/>
      <c r="Z1449" s="2"/>
      <c r="AA1449" s="2"/>
      <c r="AB1449" s="2"/>
      <c r="AC1449" s="2"/>
      <c r="AD1449" s="2"/>
    </row>
    <row r="1450" spans="1:30" ht="15" customHeight="1">
      <c r="A1450" s="41"/>
      <c r="B1450" s="30"/>
      <c r="C1450" s="63" t="s">
        <v>89</v>
      </c>
      <c r="D1450" s="354" t="str">
        <f t="shared" si="755"/>
        <v/>
      </c>
      <c r="E1450" s="355"/>
      <c r="F1450" s="355"/>
      <c r="G1450" s="355"/>
      <c r="H1450" s="355"/>
      <c r="I1450" s="355"/>
      <c r="J1450" s="355"/>
      <c r="K1450" s="355"/>
      <c r="L1450" s="355"/>
      <c r="M1450" s="355"/>
      <c r="N1450" s="355"/>
      <c r="O1450" s="356"/>
      <c r="P1450" s="2"/>
      <c r="Q1450" s="2"/>
      <c r="R1450" s="2"/>
      <c r="S1450" s="2"/>
      <c r="T1450" s="2"/>
      <c r="U1450" s="2"/>
      <c r="V1450" s="2"/>
      <c r="W1450" s="2"/>
      <c r="X1450" s="2"/>
      <c r="Y1450" s="2"/>
      <c r="Z1450" s="2"/>
      <c r="AA1450" s="2"/>
      <c r="AB1450" s="2"/>
      <c r="AC1450" s="2"/>
      <c r="AD1450" s="2"/>
    </row>
    <row r="1451" spans="1:30" ht="15" customHeight="1">
      <c r="A1451" s="41"/>
      <c r="B1451" s="30"/>
      <c r="C1451" s="63" t="s">
        <v>90</v>
      </c>
      <c r="D1451" s="354" t="str">
        <f t="shared" si="755"/>
        <v/>
      </c>
      <c r="E1451" s="355"/>
      <c r="F1451" s="355"/>
      <c r="G1451" s="355"/>
      <c r="H1451" s="355"/>
      <c r="I1451" s="355"/>
      <c r="J1451" s="355"/>
      <c r="K1451" s="355"/>
      <c r="L1451" s="355"/>
      <c r="M1451" s="355"/>
      <c r="N1451" s="355"/>
      <c r="O1451" s="356"/>
      <c r="P1451" s="2"/>
      <c r="Q1451" s="2"/>
      <c r="R1451" s="2"/>
      <c r="S1451" s="2"/>
      <c r="T1451" s="2"/>
      <c r="U1451" s="2"/>
      <c r="V1451" s="2"/>
      <c r="W1451" s="2"/>
      <c r="X1451" s="2"/>
      <c r="Y1451" s="2"/>
      <c r="Z1451" s="2"/>
      <c r="AA1451" s="2"/>
      <c r="AB1451" s="2"/>
      <c r="AC1451" s="2"/>
      <c r="AD1451" s="2"/>
    </row>
    <row r="1452" spans="1:30" ht="15" customHeight="1">
      <c r="A1452" s="41"/>
      <c r="B1452" s="30"/>
      <c r="C1452" s="63" t="s">
        <v>91</v>
      </c>
      <c r="D1452" s="354" t="str">
        <f t="shared" si="755"/>
        <v/>
      </c>
      <c r="E1452" s="355"/>
      <c r="F1452" s="355"/>
      <c r="G1452" s="355"/>
      <c r="H1452" s="355"/>
      <c r="I1452" s="355"/>
      <c r="J1452" s="355"/>
      <c r="K1452" s="355"/>
      <c r="L1452" s="355"/>
      <c r="M1452" s="355"/>
      <c r="N1452" s="355"/>
      <c r="O1452" s="356"/>
      <c r="P1452" s="2"/>
      <c r="Q1452" s="2"/>
      <c r="R1452" s="2"/>
      <c r="S1452" s="2"/>
      <c r="T1452" s="2"/>
      <c r="U1452" s="2"/>
      <c r="V1452" s="2"/>
      <c r="W1452" s="2"/>
      <c r="X1452" s="2"/>
      <c r="Y1452" s="2"/>
      <c r="Z1452" s="2"/>
      <c r="AA1452" s="2"/>
      <c r="AB1452" s="2"/>
      <c r="AC1452" s="2"/>
      <c r="AD1452" s="2"/>
    </row>
    <row r="1453" spans="1:30" ht="15" customHeight="1">
      <c r="A1453" s="41"/>
      <c r="B1453" s="30"/>
      <c r="C1453" s="63" t="s">
        <v>92</v>
      </c>
      <c r="D1453" s="354" t="str">
        <f t="shared" si="755"/>
        <v/>
      </c>
      <c r="E1453" s="355"/>
      <c r="F1453" s="355"/>
      <c r="G1453" s="355"/>
      <c r="H1453" s="355"/>
      <c r="I1453" s="355"/>
      <c r="J1453" s="355"/>
      <c r="K1453" s="355"/>
      <c r="L1453" s="355"/>
      <c r="M1453" s="355"/>
      <c r="N1453" s="355"/>
      <c r="O1453" s="356"/>
      <c r="P1453" s="2"/>
      <c r="Q1453" s="2"/>
      <c r="R1453" s="2"/>
      <c r="S1453" s="2"/>
      <c r="T1453" s="2"/>
      <c r="U1453" s="2"/>
      <c r="V1453" s="2"/>
      <c r="W1453" s="2"/>
      <c r="X1453" s="2"/>
      <c r="Y1453" s="2"/>
      <c r="Z1453" s="2"/>
      <c r="AA1453" s="2"/>
      <c r="AB1453" s="2"/>
      <c r="AC1453" s="2"/>
      <c r="AD1453" s="2"/>
    </row>
    <row r="1454" spans="1:30" ht="15" customHeight="1">
      <c r="A1454" s="41"/>
      <c r="B1454" s="30"/>
      <c r="C1454" s="63" t="s">
        <v>105</v>
      </c>
      <c r="D1454" s="354" t="str">
        <f t="shared" si="755"/>
        <v/>
      </c>
      <c r="E1454" s="355"/>
      <c r="F1454" s="355"/>
      <c r="G1454" s="355"/>
      <c r="H1454" s="355"/>
      <c r="I1454" s="355"/>
      <c r="J1454" s="355"/>
      <c r="K1454" s="355"/>
      <c r="L1454" s="355"/>
      <c r="M1454" s="355"/>
      <c r="N1454" s="355"/>
      <c r="O1454" s="356"/>
      <c r="P1454" s="2"/>
      <c r="Q1454" s="2"/>
      <c r="R1454" s="2"/>
      <c r="S1454" s="2"/>
      <c r="T1454" s="2"/>
      <c r="U1454" s="2"/>
      <c r="V1454" s="2"/>
      <c r="W1454" s="2"/>
      <c r="X1454" s="2"/>
      <c r="Y1454" s="2"/>
      <c r="Z1454" s="2"/>
      <c r="AA1454" s="2"/>
      <c r="AB1454" s="2"/>
      <c r="AC1454" s="2"/>
      <c r="AD1454" s="2"/>
    </row>
    <row r="1455" spans="1:30" ht="15" customHeight="1">
      <c r="A1455" s="41"/>
      <c r="B1455" s="30"/>
      <c r="C1455" s="63" t="s">
        <v>106</v>
      </c>
      <c r="D1455" s="354" t="str">
        <f t="shared" si="755"/>
        <v/>
      </c>
      <c r="E1455" s="355"/>
      <c r="F1455" s="355"/>
      <c r="G1455" s="355"/>
      <c r="H1455" s="355"/>
      <c r="I1455" s="355"/>
      <c r="J1455" s="355"/>
      <c r="K1455" s="355"/>
      <c r="L1455" s="355"/>
      <c r="M1455" s="355"/>
      <c r="N1455" s="355"/>
      <c r="O1455" s="356"/>
      <c r="P1455" s="2"/>
      <c r="Q1455" s="2"/>
      <c r="R1455" s="2"/>
      <c r="S1455" s="2"/>
      <c r="T1455" s="2"/>
      <c r="U1455" s="2"/>
      <c r="V1455" s="2"/>
      <c r="W1455" s="2"/>
      <c r="X1455" s="2"/>
      <c r="Y1455" s="2"/>
      <c r="Z1455" s="2"/>
      <c r="AA1455" s="2"/>
      <c r="AB1455" s="2"/>
      <c r="AC1455" s="2"/>
      <c r="AD1455" s="2"/>
    </row>
    <row r="1456" spans="1:30" ht="15" customHeight="1">
      <c r="A1456" s="41"/>
      <c r="B1456" s="30"/>
      <c r="C1456" s="63" t="s">
        <v>107</v>
      </c>
      <c r="D1456" s="354" t="str">
        <f t="shared" si="755"/>
        <v/>
      </c>
      <c r="E1456" s="355"/>
      <c r="F1456" s="355"/>
      <c r="G1456" s="355"/>
      <c r="H1456" s="355"/>
      <c r="I1456" s="355"/>
      <c r="J1456" s="355"/>
      <c r="K1456" s="355"/>
      <c r="L1456" s="355"/>
      <c r="M1456" s="355"/>
      <c r="N1456" s="355"/>
      <c r="O1456" s="356"/>
      <c r="P1456" s="2"/>
      <c r="Q1456" s="2"/>
      <c r="R1456" s="2"/>
      <c r="S1456" s="2"/>
      <c r="T1456" s="2"/>
      <c r="U1456" s="2"/>
      <c r="V1456" s="2"/>
      <c r="W1456" s="2"/>
      <c r="X1456" s="2"/>
      <c r="Y1456" s="2"/>
      <c r="Z1456" s="2"/>
      <c r="AA1456" s="2"/>
      <c r="AB1456" s="2"/>
      <c r="AC1456" s="2"/>
      <c r="AD1456" s="2"/>
    </row>
    <row r="1457" spans="1:30" ht="15" customHeight="1">
      <c r="A1457" s="41"/>
      <c r="B1457" s="30"/>
      <c r="C1457" s="63" t="s">
        <v>108</v>
      </c>
      <c r="D1457" s="354" t="str">
        <f t="shared" si="755"/>
        <v/>
      </c>
      <c r="E1457" s="355"/>
      <c r="F1457" s="355"/>
      <c r="G1457" s="355"/>
      <c r="H1457" s="355"/>
      <c r="I1457" s="355"/>
      <c r="J1457" s="355"/>
      <c r="K1457" s="355"/>
      <c r="L1457" s="355"/>
      <c r="M1457" s="355"/>
      <c r="N1457" s="355"/>
      <c r="O1457" s="356"/>
      <c r="P1457" s="2"/>
      <c r="Q1457" s="2"/>
      <c r="R1457" s="2"/>
      <c r="S1457" s="2"/>
      <c r="T1457" s="2"/>
      <c r="U1457" s="2"/>
      <c r="V1457" s="2"/>
      <c r="W1457" s="2"/>
      <c r="X1457" s="2"/>
      <c r="Y1457" s="2"/>
      <c r="Z1457" s="2"/>
      <c r="AA1457" s="2"/>
      <c r="AB1457" s="2"/>
      <c r="AC1457" s="2"/>
      <c r="AD1457" s="2"/>
    </row>
    <row r="1458" spans="1:30" ht="15" customHeight="1">
      <c r="A1458" s="41"/>
      <c r="B1458" s="30"/>
      <c r="C1458" s="63" t="s">
        <v>109</v>
      </c>
      <c r="D1458" s="354" t="str">
        <f t="shared" si="755"/>
        <v/>
      </c>
      <c r="E1458" s="355"/>
      <c r="F1458" s="355"/>
      <c r="G1458" s="355"/>
      <c r="H1458" s="355"/>
      <c r="I1458" s="355"/>
      <c r="J1458" s="355"/>
      <c r="K1458" s="355"/>
      <c r="L1458" s="355"/>
      <c r="M1458" s="355"/>
      <c r="N1458" s="355"/>
      <c r="O1458" s="356"/>
      <c r="P1458" s="2"/>
      <c r="Q1458" s="2"/>
      <c r="R1458" s="2"/>
      <c r="S1458" s="2"/>
      <c r="T1458" s="2"/>
      <c r="U1458" s="2"/>
      <c r="V1458" s="2"/>
      <c r="W1458" s="2"/>
      <c r="X1458" s="2"/>
      <c r="Y1458" s="2"/>
      <c r="Z1458" s="2"/>
      <c r="AA1458" s="2"/>
      <c r="AB1458" s="2"/>
      <c r="AC1458" s="2"/>
      <c r="AD1458" s="2"/>
    </row>
    <row r="1459" spans="1:30" ht="15" customHeight="1">
      <c r="A1459" s="41"/>
      <c r="B1459" s="30"/>
      <c r="C1459" s="63" t="s">
        <v>110</v>
      </c>
      <c r="D1459" s="354" t="str">
        <f t="shared" si="755"/>
        <v/>
      </c>
      <c r="E1459" s="355"/>
      <c r="F1459" s="355"/>
      <c r="G1459" s="355"/>
      <c r="H1459" s="355"/>
      <c r="I1459" s="355"/>
      <c r="J1459" s="355"/>
      <c r="K1459" s="355"/>
      <c r="L1459" s="355"/>
      <c r="M1459" s="355"/>
      <c r="N1459" s="355"/>
      <c r="O1459" s="356"/>
      <c r="P1459" s="2"/>
      <c r="Q1459" s="2"/>
      <c r="R1459" s="2"/>
      <c r="S1459" s="2"/>
      <c r="T1459" s="2"/>
      <c r="U1459" s="2"/>
      <c r="V1459" s="2"/>
      <c r="W1459" s="2"/>
      <c r="X1459" s="2"/>
      <c r="Y1459" s="2"/>
      <c r="Z1459" s="2"/>
      <c r="AA1459" s="2"/>
      <c r="AB1459" s="2"/>
      <c r="AC1459" s="2"/>
      <c r="AD1459" s="2"/>
    </row>
    <row r="1460" spans="1:30" ht="15" customHeight="1">
      <c r="A1460" s="41"/>
      <c r="B1460" s="30"/>
      <c r="C1460" s="63" t="s">
        <v>111</v>
      </c>
      <c r="D1460" s="354" t="str">
        <f t="shared" si="755"/>
        <v/>
      </c>
      <c r="E1460" s="355"/>
      <c r="F1460" s="355"/>
      <c r="G1460" s="355"/>
      <c r="H1460" s="355"/>
      <c r="I1460" s="355"/>
      <c r="J1460" s="355"/>
      <c r="K1460" s="355"/>
      <c r="L1460" s="355"/>
      <c r="M1460" s="355"/>
      <c r="N1460" s="355"/>
      <c r="O1460" s="356"/>
      <c r="P1460" s="2"/>
      <c r="Q1460" s="2"/>
      <c r="R1460" s="2"/>
      <c r="S1460" s="2"/>
      <c r="T1460" s="2"/>
      <c r="U1460" s="2"/>
      <c r="V1460" s="2"/>
      <c r="W1460" s="2"/>
      <c r="X1460" s="2"/>
      <c r="Y1460" s="2"/>
      <c r="Z1460" s="2"/>
      <c r="AA1460" s="2"/>
      <c r="AB1460" s="2"/>
      <c r="AC1460" s="2"/>
      <c r="AD1460" s="2"/>
    </row>
    <row r="1461" spans="1:30" ht="15" customHeight="1">
      <c r="A1461" s="41"/>
      <c r="B1461" s="30"/>
      <c r="C1461" s="63" t="s">
        <v>112</v>
      </c>
      <c r="D1461" s="354" t="str">
        <f t="shared" si="755"/>
        <v/>
      </c>
      <c r="E1461" s="355"/>
      <c r="F1461" s="355"/>
      <c r="G1461" s="355"/>
      <c r="H1461" s="355"/>
      <c r="I1461" s="355"/>
      <c r="J1461" s="355"/>
      <c r="K1461" s="355"/>
      <c r="L1461" s="355"/>
      <c r="M1461" s="355"/>
      <c r="N1461" s="355"/>
      <c r="O1461" s="356"/>
      <c r="P1461" s="2"/>
      <c r="Q1461" s="2"/>
      <c r="R1461" s="2"/>
      <c r="S1461" s="2"/>
      <c r="T1461" s="2"/>
      <c r="U1461" s="2"/>
      <c r="V1461" s="2"/>
      <c r="W1461" s="2"/>
      <c r="X1461" s="2"/>
      <c r="Y1461" s="2"/>
      <c r="Z1461" s="2"/>
      <c r="AA1461" s="2"/>
      <c r="AB1461" s="2"/>
      <c r="AC1461" s="2"/>
      <c r="AD1461" s="2"/>
    </row>
    <row r="1462" spans="1:30" ht="15" customHeight="1">
      <c r="A1462" s="41"/>
      <c r="B1462" s="30"/>
      <c r="C1462" s="63" t="s">
        <v>113</v>
      </c>
      <c r="D1462" s="354" t="str">
        <f t="shared" si="755"/>
        <v/>
      </c>
      <c r="E1462" s="355"/>
      <c r="F1462" s="355"/>
      <c r="G1462" s="355"/>
      <c r="H1462" s="355"/>
      <c r="I1462" s="355"/>
      <c r="J1462" s="355"/>
      <c r="K1462" s="355"/>
      <c r="L1462" s="355"/>
      <c r="M1462" s="355"/>
      <c r="N1462" s="355"/>
      <c r="O1462" s="356"/>
      <c r="P1462" s="2"/>
      <c r="Q1462" s="2"/>
      <c r="R1462" s="2"/>
      <c r="S1462" s="2"/>
      <c r="T1462" s="2"/>
      <c r="U1462" s="2"/>
      <c r="V1462" s="2"/>
      <c r="W1462" s="2"/>
      <c r="X1462" s="2"/>
      <c r="Y1462" s="2"/>
      <c r="Z1462" s="2"/>
      <c r="AA1462" s="2"/>
      <c r="AB1462" s="2"/>
      <c r="AC1462" s="2"/>
      <c r="AD1462" s="2"/>
    </row>
    <row r="1463" spans="1:30" ht="15" customHeight="1">
      <c r="A1463" s="41"/>
      <c r="B1463" s="30"/>
      <c r="C1463" s="63" t="s">
        <v>114</v>
      </c>
      <c r="D1463" s="354" t="str">
        <f t="shared" si="755"/>
        <v/>
      </c>
      <c r="E1463" s="355"/>
      <c r="F1463" s="355"/>
      <c r="G1463" s="355"/>
      <c r="H1463" s="355"/>
      <c r="I1463" s="355"/>
      <c r="J1463" s="355"/>
      <c r="K1463" s="355"/>
      <c r="L1463" s="355"/>
      <c r="M1463" s="355"/>
      <c r="N1463" s="355"/>
      <c r="O1463" s="356"/>
      <c r="P1463" s="2"/>
      <c r="Q1463" s="2"/>
      <c r="R1463" s="2"/>
      <c r="S1463" s="2"/>
      <c r="T1463" s="2"/>
      <c r="U1463" s="2"/>
      <c r="V1463" s="2"/>
      <c r="W1463" s="2"/>
      <c r="X1463" s="2"/>
      <c r="Y1463" s="2"/>
      <c r="Z1463" s="2"/>
      <c r="AA1463" s="2"/>
      <c r="AB1463" s="2"/>
      <c r="AC1463" s="2"/>
      <c r="AD1463" s="2"/>
    </row>
    <row r="1464" spans="1:30" ht="15" customHeight="1">
      <c r="A1464" s="41"/>
      <c r="B1464" s="30"/>
      <c r="C1464" s="63" t="s">
        <v>115</v>
      </c>
      <c r="D1464" s="354" t="str">
        <f t="shared" si="755"/>
        <v/>
      </c>
      <c r="E1464" s="355"/>
      <c r="F1464" s="355"/>
      <c r="G1464" s="355"/>
      <c r="H1464" s="355"/>
      <c r="I1464" s="355"/>
      <c r="J1464" s="355"/>
      <c r="K1464" s="355"/>
      <c r="L1464" s="355"/>
      <c r="M1464" s="355"/>
      <c r="N1464" s="355"/>
      <c r="O1464" s="356"/>
      <c r="P1464" s="2"/>
      <c r="Q1464" s="2"/>
      <c r="R1464" s="2"/>
      <c r="S1464" s="2"/>
      <c r="T1464" s="2"/>
      <c r="U1464" s="2"/>
      <c r="V1464" s="2"/>
      <c r="W1464" s="2"/>
      <c r="X1464" s="2"/>
      <c r="Y1464" s="2"/>
      <c r="Z1464" s="2"/>
      <c r="AA1464" s="2"/>
      <c r="AB1464" s="2"/>
      <c r="AC1464" s="2"/>
      <c r="AD1464" s="2"/>
    </row>
    <row r="1465" spans="1:30" ht="15" customHeight="1">
      <c r="A1465" s="41"/>
      <c r="B1465" s="30"/>
      <c r="C1465" s="63" t="s">
        <v>116</v>
      </c>
      <c r="D1465" s="354" t="str">
        <f t="shared" si="755"/>
        <v/>
      </c>
      <c r="E1465" s="355"/>
      <c r="F1465" s="355"/>
      <c r="G1465" s="355"/>
      <c r="H1465" s="355"/>
      <c r="I1465" s="355"/>
      <c r="J1465" s="355"/>
      <c r="K1465" s="355"/>
      <c r="L1465" s="355"/>
      <c r="M1465" s="355"/>
      <c r="N1465" s="355"/>
      <c r="O1465" s="356"/>
      <c r="P1465" s="2"/>
      <c r="Q1465" s="2"/>
      <c r="R1465" s="2"/>
      <c r="S1465" s="2"/>
      <c r="T1465" s="2"/>
      <c r="U1465" s="2"/>
      <c r="V1465" s="2"/>
      <c r="W1465" s="2"/>
      <c r="X1465" s="2"/>
      <c r="Y1465" s="2"/>
      <c r="Z1465" s="2"/>
      <c r="AA1465" s="2"/>
      <c r="AB1465" s="2"/>
      <c r="AC1465" s="2"/>
      <c r="AD1465" s="2"/>
    </row>
    <row r="1466" spans="1:30" ht="15" customHeight="1">
      <c r="A1466" s="41"/>
      <c r="B1466" s="30"/>
      <c r="C1466" s="63" t="s">
        <v>117</v>
      </c>
      <c r="D1466" s="354" t="str">
        <f t="shared" si="755"/>
        <v/>
      </c>
      <c r="E1466" s="355"/>
      <c r="F1466" s="355"/>
      <c r="G1466" s="355"/>
      <c r="H1466" s="355"/>
      <c r="I1466" s="355"/>
      <c r="J1466" s="355"/>
      <c r="K1466" s="355"/>
      <c r="L1466" s="355"/>
      <c r="M1466" s="355"/>
      <c r="N1466" s="355"/>
      <c r="O1466" s="356"/>
      <c r="P1466" s="2"/>
      <c r="Q1466" s="2"/>
      <c r="R1466" s="2"/>
      <c r="S1466" s="2"/>
      <c r="T1466" s="2"/>
      <c r="U1466" s="2"/>
      <c r="V1466" s="2"/>
      <c r="W1466" s="2"/>
      <c r="X1466" s="2"/>
      <c r="Y1466" s="2"/>
      <c r="Z1466" s="2"/>
      <c r="AA1466" s="2"/>
      <c r="AB1466" s="2"/>
      <c r="AC1466" s="2"/>
      <c r="AD1466" s="2"/>
    </row>
    <row r="1467" spans="1:30" ht="15" customHeight="1">
      <c r="A1467" s="41"/>
      <c r="B1467" s="30"/>
      <c r="C1467" s="63" t="s">
        <v>118</v>
      </c>
      <c r="D1467" s="354" t="str">
        <f t="shared" si="755"/>
        <v/>
      </c>
      <c r="E1467" s="355"/>
      <c r="F1467" s="355"/>
      <c r="G1467" s="355"/>
      <c r="H1467" s="355"/>
      <c r="I1467" s="355"/>
      <c r="J1467" s="355"/>
      <c r="K1467" s="355"/>
      <c r="L1467" s="355"/>
      <c r="M1467" s="355"/>
      <c r="N1467" s="355"/>
      <c r="O1467" s="356"/>
      <c r="P1467" s="2"/>
      <c r="Q1467" s="2"/>
      <c r="R1467" s="2"/>
      <c r="S1467" s="2"/>
      <c r="T1467" s="2"/>
      <c r="U1467" s="2"/>
      <c r="V1467" s="2"/>
      <c r="W1467" s="2"/>
      <c r="X1467" s="2"/>
      <c r="Y1467" s="2"/>
      <c r="Z1467" s="2"/>
      <c r="AA1467" s="2"/>
      <c r="AB1467" s="2"/>
      <c r="AC1467" s="2"/>
      <c r="AD1467" s="2"/>
    </row>
    <row r="1468" spans="1:30" ht="15" customHeight="1">
      <c r="A1468" s="41"/>
      <c r="B1468" s="30"/>
      <c r="C1468" s="63" t="s">
        <v>119</v>
      </c>
      <c r="D1468" s="354" t="str">
        <f t="shared" si="755"/>
        <v/>
      </c>
      <c r="E1468" s="355"/>
      <c r="F1468" s="355"/>
      <c r="G1468" s="355"/>
      <c r="H1468" s="355"/>
      <c r="I1468" s="355"/>
      <c r="J1468" s="355"/>
      <c r="K1468" s="355"/>
      <c r="L1468" s="355"/>
      <c r="M1468" s="355"/>
      <c r="N1468" s="355"/>
      <c r="O1468" s="356"/>
      <c r="P1468" s="2"/>
      <c r="Q1468" s="2"/>
      <c r="R1468" s="2"/>
      <c r="S1468" s="2"/>
      <c r="T1468" s="2"/>
      <c r="U1468" s="2"/>
      <c r="V1468" s="2"/>
      <c r="W1468" s="2"/>
      <c r="X1468" s="2"/>
      <c r="Y1468" s="2"/>
      <c r="Z1468" s="2"/>
      <c r="AA1468" s="2"/>
      <c r="AB1468" s="2"/>
      <c r="AC1468" s="2"/>
      <c r="AD1468" s="2"/>
    </row>
    <row r="1469" spans="1:30" ht="15" customHeight="1">
      <c r="A1469" s="41"/>
      <c r="B1469" s="30"/>
      <c r="C1469" s="63" t="s">
        <v>120</v>
      </c>
      <c r="D1469" s="354" t="str">
        <f t="shared" si="755"/>
        <v/>
      </c>
      <c r="E1469" s="355"/>
      <c r="F1469" s="355"/>
      <c r="G1469" s="355"/>
      <c r="H1469" s="355"/>
      <c r="I1469" s="355"/>
      <c r="J1469" s="355"/>
      <c r="K1469" s="355"/>
      <c r="L1469" s="355"/>
      <c r="M1469" s="355"/>
      <c r="N1469" s="355"/>
      <c r="O1469" s="356"/>
      <c r="P1469" s="2"/>
      <c r="Q1469" s="2"/>
      <c r="R1469" s="2"/>
      <c r="S1469" s="2"/>
      <c r="T1469" s="2"/>
      <c r="U1469" s="2"/>
      <c r="V1469" s="2"/>
      <c r="W1469" s="2"/>
      <c r="X1469" s="2"/>
      <c r="Y1469" s="2"/>
      <c r="Z1469" s="2"/>
      <c r="AA1469" s="2"/>
      <c r="AB1469" s="2"/>
      <c r="AC1469" s="2"/>
      <c r="AD1469" s="2"/>
    </row>
    <row r="1470" spans="1:30" ht="15" customHeight="1">
      <c r="A1470" s="41"/>
      <c r="B1470" s="30"/>
      <c r="C1470" s="63" t="s">
        <v>121</v>
      </c>
      <c r="D1470" s="354" t="str">
        <f t="shared" si="755"/>
        <v/>
      </c>
      <c r="E1470" s="355"/>
      <c r="F1470" s="355"/>
      <c r="G1470" s="355"/>
      <c r="H1470" s="355"/>
      <c r="I1470" s="355"/>
      <c r="J1470" s="355"/>
      <c r="K1470" s="355"/>
      <c r="L1470" s="355"/>
      <c r="M1470" s="355"/>
      <c r="N1470" s="355"/>
      <c r="O1470" s="356"/>
      <c r="P1470" s="2"/>
      <c r="Q1470" s="2"/>
      <c r="R1470" s="2"/>
      <c r="S1470" s="2"/>
      <c r="T1470" s="2"/>
      <c r="U1470" s="2"/>
      <c r="V1470" s="2"/>
      <c r="W1470" s="2"/>
      <c r="X1470" s="2"/>
      <c r="Y1470" s="2"/>
      <c r="Z1470" s="2"/>
      <c r="AA1470" s="2"/>
      <c r="AB1470" s="2"/>
      <c r="AC1470" s="2"/>
      <c r="AD1470" s="2"/>
    </row>
    <row r="1471" spans="1:30" ht="15" customHeight="1">
      <c r="A1471" s="41"/>
      <c r="B1471" s="30"/>
      <c r="C1471" s="63" t="s">
        <v>122</v>
      </c>
      <c r="D1471" s="354" t="str">
        <f t="shared" si="755"/>
        <v/>
      </c>
      <c r="E1471" s="355"/>
      <c r="F1471" s="355"/>
      <c r="G1471" s="355"/>
      <c r="H1471" s="355"/>
      <c r="I1471" s="355"/>
      <c r="J1471" s="355"/>
      <c r="K1471" s="355"/>
      <c r="L1471" s="355"/>
      <c r="M1471" s="355"/>
      <c r="N1471" s="355"/>
      <c r="O1471" s="356"/>
      <c r="P1471" s="2"/>
      <c r="Q1471" s="2"/>
      <c r="R1471" s="2"/>
      <c r="S1471" s="2"/>
      <c r="T1471" s="2"/>
      <c r="U1471" s="2"/>
      <c r="V1471" s="2"/>
      <c r="W1471" s="2"/>
      <c r="X1471" s="2"/>
      <c r="Y1471" s="2"/>
      <c r="Z1471" s="2"/>
      <c r="AA1471" s="2"/>
      <c r="AB1471" s="2"/>
      <c r="AC1471" s="2"/>
      <c r="AD1471" s="2"/>
    </row>
    <row r="1472" spans="1:30" ht="15" customHeight="1">
      <c r="A1472" s="41"/>
      <c r="B1472" s="30"/>
      <c r="C1472" s="63" t="s">
        <v>123</v>
      </c>
      <c r="D1472" s="354" t="str">
        <f t="shared" si="755"/>
        <v/>
      </c>
      <c r="E1472" s="355"/>
      <c r="F1472" s="355"/>
      <c r="G1472" s="355"/>
      <c r="H1472" s="355"/>
      <c r="I1472" s="355"/>
      <c r="J1472" s="355"/>
      <c r="K1472" s="355"/>
      <c r="L1472" s="355"/>
      <c r="M1472" s="355"/>
      <c r="N1472" s="355"/>
      <c r="O1472" s="356"/>
      <c r="P1472" s="2"/>
      <c r="Q1472" s="2"/>
      <c r="R1472" s="2"/>
      <c r="S1472" s="2"/>
      <c r="T1472" s="2"/>
      <c r="U1472" s="2"/>
      <c r="V1472" s="2"/>
      <c r="W1472" s="2"/>
      <c r="X1472" s="2"/>
      <c r="Y1472" s="2"/>
      <c r="Z1472" s="2"/>
      <c r="AA1472" s="2"/>
      <c r="AB1472" s="2"/>
      <c r="AC1472" s="2"/>
      <c r="AD1472" s="2"/>
    </row>
    <row r="1473" spans="1:30" ht="15" customHeight="1">
      <c r="A1473" s="41"/>
      <c r="B1473" s="30"/>
      <c r="C1473" s="63" t="s">
        <v>124</v>
      </c>
      <c r="D1473" s="354" t="str">
        <f t="shared" si="755"/>
        <v/>
      </c>
      <c r="E1473" s="355"/>
      <c r="F1473" s="355"/>
      <c r="G1473" s="355"/>
      <c r="H1473" s="355"/>
      <c r="I1473" s="355"/>
      <c r="J1473" s="355"/>
      <c r="K1473" s="355"/>
      <c r="L1473" s="355"/>
      <c r="M1473" s="355"/>
      <c r="N1473" s="355"/>
      <c r="O1473" s="356"/>
      <c r="P1473" s="2"/>
      <c r="Q1473" s="2"/>
      <c r="R1473" s="2"/>
      <c r="S1473" s="2"/>
      <c r="T1473" s="2"/>
      <c r="U1473" s="2"/>
      <c r="V1473" s="2"/>
      <c r="W1473" s="2"/>
      <c r="X1473" s="2"/>
      <c r="Y1473" s="2"/>
      <c r="Z1473" s="2"/>
      <c r="AA1473" s="2"/>
      <c r="AB1473" s="2"/>
      <c r="AC1473" s="2"/>
      <c r="AD1473" s="2"/>
    </row>
    <row r="1474" spans="1:30" ht="15" customHeight="1">
      <c r="A1474" s="41"/>
      <c r="B1474" s="30"/>
      <c r="C1474" s="63" t="s">
        <v>125</v>
      </c>
      <c r="D1474" s="354" t="str">
        <f t="shared" si="755"/>
        <v/>
      </c>
      <c r="E1474" s="355"/>
      <c r="F1474" s="355"/>
      <c r="G1474" s="355"/>
      <c r="H1474" s="355"/>
      <c r="I1474" s="355"/>
      <c r="J1474" s="355"/>
      <c r="K1474" s="355"/>
      <c r="L1474" s="355"/>
      <c r="M1474" s="355"/>
      <c r="N1474" s="355"/>
      <c r="O1474" s="356"/>
      <c r="P1474" s="2"/>
      <c r="Q1474" s="2"/>
      <c r="R1474" s="2"/>
      <c r="S1474" s="2"/>
      <c r="T1474" s="2"/>
      <c r="U1474" s="2"/>
      <c r="V1474" s="2"/>
      <c r="W1474" s="2"/>
      <c r="X1474" s="2"/>
      <c r="Y1474" s="2"/>
      <c r="Z1474" s="2"/>
      <c r="AA1474" s="2"/>
      <c r="AB1474" s="2"/>
      <c r="AC1474" s="2"/>
      <c r="AD1474" s="2"/>
    </row>
    <row r="1475" spans="1:30" ht="15" customHeight="1">
      <c r="A1475" s="41"/>
      <c r="B1475" s="30"/>
      <c r="C1475" s="63" t="s">
        <v>126</v>
      </c>
      <c r="D1475" s="354" t="str">
        <f t="shared" si="755"/>
        <v/>
      </c>
      <c r="E1475" s="355"/>
      <c r="F1475" s="355"/>
      <c r="G1475" s="355"/>
      <c r="H1475" s="355"/>
      <c r="I1475" s="355"/>
      <c r="J1475" s="355"/>
      <c r="K1475" s="355"/>
      <c r="L1475" s="355"/>
      <c r="M1475" s="355"/>
      <c r="N1475" s="355"/>
      <c r="O1475" s="356"/>
      <c r="P1475" s="2"/>
      <c r="Q1475" s="2"/>
      <c r="R1475" s="2"/>
      <c r="S1475" s="2"/>
      <c r="T1475" s="2"/>
      <c r="U1475" s="2"/>
      <c r="V1475" s="2"/>
      <c r="W1475" s="2"/>
      <c r="X1475" s="2"/>
      <c r="Y1475" s="2"/>
      <c r="Z1475" s="2"/>
      <c r="AA1475" s="2"/>
      <c r="AB1475" s="2"/>
      <c r="AC1475" s="2"/>
      <c r="AD1475" s="2"/>
    </row>
    <row r="1476" spans="1:30" ht="15" customHeight="1">
      <c r="A1476" s="41"/>
      <c r="B1476" s="30"/>
      <c r="C1476" s="63" t="s">
        <v>127</v>
      </c>
      <c r="D1476" s="354" t="str">
        <f t="shared" si="755"/>
        <v/>
      </c>
      <c r="E1476" s="355"/>
      <c r="F1476" s="355"/>
      <c r="G1476" s="355"/>
      <c r="H1476" s="355"/>
      <c r="I1476" s="355"/>
      <c r="J1476" s="355"/>
      <c r="K1476" s="355"/>
      <c r="L1476" s="355"/>
      <c r="M1476" s="355"/>
      <c r="N1476" s="355"/>
      <c r="O1476" s="356"/>
      <c r="P1476" s="2"/>
      <c r="Q1476" s="2"/>
      <c r="R1476" s="2"/>
      <c r="S1476" s="2"/>
      <c r="T1476" s="2"/>
      <c r="U1476" s="2"/>
      <c r="V1476" s="2"/>
      <c r="W1476" s="2"/>
      <c r="X1476" s="2"/>
      <c r="Y1476" s="2"/>
      <c r="Z1476" s="2"/>
      <c r="AA1476" s="2"/>
      <c r="AB1476" s="2"/>
      <c r="AC1476" s="2"/>
      <c r="AD1476" s="2"/>
    </row>
    <row r="1477" spans="1:30" ht="15" customHeight="1">
      <c r="A1477" s="41"/>
      <c r="B1477" s="30"/>
      <c r="C1477" s="63" t="s">
        <v>128</v>
      </c>
      <c r="D1477" s="354" t="str">
        <f t="shared" si="755"/>
        <v/>
      </c>
      <c r="E1477" s="355"/>
      <c r="F1477" s="355"/>
      <c r="G1477" s="355"/>
      <c r="H1477" s="355"/>
      <c r="I1477" s="355"/>
      <c r="J1477" s="355"/>
      <c r="K1477" s="355"/>
      <c r="L1477" s="355"/>
      <c r="M1477" s="355"/>
      <c r="N1477" s="355"/>
      <c r="O1477" s="356"/>
      <c r="P1477" s="2"/>
      <c r="Q1477" s="2"/>
      <c r="R1477" s="2"/>
      <c r="S1477" s="2"/>
      <c r="T1477" s="2"/>
      <c r="U1477" s="2"/>
      <c r="V1477" s="2"/>
      <c r="W1477" s="2"/>
      <c r="X1477" s="2"/>
      <c r="Y1477" s="2"/>
      <c r="Z1477" s="2"/>
      <c r="AA1477" s="2"/>
      <c r="AB1477" s="2"/>
      <c r="AC1477" s="2"/>
      <c r="AD1477" s="2"/>
    </row>
    <row r="1478" spans="1:30" ht="15" customHeight="1">
      <c r="A1478" s="41"/>
      <c r="B1478" s="30"/>
      <c r="C1478" s="63" t="s">
        <v>129</v>
      </c>
      <c r="D1478" s="354" t="str">
        <f t="shared" si="755"/>
        <v/>
      </c>
      <c r="E1478" s="355"/>
      <c r="F1478" s="355"/>
      <c r="G1478" s="355"/>
      <c r="H1478" s="355"/>
      <c r="I1478" s="355"/>
      <c r="J1478" s="355"/>
      <c r="K1478" s="355"/>
      <c r="L1478" s="355"/>
      <c r="M1478" s="355"/>
      <c r="N1478" s="355"/>
      <c r="O1478" s="356"/>
      <c r="P1478" s="2"/>
      <c r="Q1478" s="2"/>
      <c r="R1478" s="2"/>
      <c r="S1478" s="2"/>
      <c r="T1478" s="2"/>
      <c r="U1478" s="2"/>
      <c r="V1478" s="2"/>
      <c r="W1478" s="2"/>
      <c r="X1478" s="2"/>
      <c r="Y1478" s="2"/>
      <c r="Z1478" s="2"/>
      <c r="AA1478" s="2"/>
      <c r="AB1478" s="2"/>
      <c r="AC1478" s="2"/>
      <c r="AD1478" s="2"/>
    </row>
    <row r="1479" spans="1:30" ht="15" customHeight="1">
      <c r="A1479" s="41"/>
      <c r="B1479" s="30"/>
      <c r="C1479" s="63" t="s">
        <v>130</v>
      </c>
      <c r="D1479" s="354" t="str">
        <f t="shared" si="755"/>
        <v/>
      </c>
      <c r="E1479" s="355"/>
      <c r="F1479" s="355"/>
      <c r="G1479" s="355"/>
      <c r="H1479" s="355"/>
      <c r="I1479" s="355"/>
      <c r="J1479" s="355"/>
      <c r="K1479" s="355"/>
      <c r="L1479" s="355"/>
      <c r="M1479" s="355"/>
      <c r="N1479" s="355"/>
      <c r="O1479" s="356"/>
      <c r="P1479" s="2"/>
      <c r="Q1479" s="2"/>
      <c r="R1479" s="2"/>
      <c r="S1479" s="2"/>
      <c r="T1479" s="2"/>
      <c r="U1479" s="2"/>
      <c r="V1479" s="2"/>
      <c r="W1479" s="2"/>
      <c r="X1479" s="2"/>
      <c r="Y1479" s="2"/>
      <c r="Z1479" s="2"/>
      <c r="AA1479" s="2"/>
      <c r="AB1479" s="2"/>
      <c r="AC1479" s="2"/>
      <c r="AD1479" s="2"/>
    </row>
    <row r="1480" spans="1:30" ht="15" customHeight="1">
      <c r="A1480" s="41"/>
      <c r="B1480" s="30"/>
      <c r="C1480" s="63" t="s">
        <v>131</v>
      </c>
      <c r="D1480" s="354" t="str">
        <f t="shared" si="755"/>
        <v/>
      </c>
      <c r="E1480" s="355"/>
      <c r="F1480" s="355"/>
      <c r="G1480" s="355"/>
      <c r="H1480" s="355"/>
      <c r="I1480" s="355"/>
      <c r="J1480" s="355"/>
      <c r="K1480" s="355"/>
      <c r="L1480" s="355"/>
      <c r="M1480" s="355"/>
      <c r="N1480" s="355"/>
      <c r="O1480" s="356"/>
      <c r="P1480" s="2"/>
      <c r="Q1480" s="2"/>
      <c r="R1480" s="2"/>
      <c r="S1480" s="2"/>
      <c r="T1480" s="2"/>
      <c r="U1480" s="2"/>
      <c r="V1480" s="2"/>
      <c r="W1480" s="2"/>
      <c r="X1480" s="2"/>
      <c r="Y1480" s="2"/>
      <c r="Z1480" s="2"/>
      <c r="AA1480" s="2"/>
      <c r="AB1480" s="2"/>
      <c r="AC1480" s="2"/>
      <c r="AD1480" s="2"/>
    </row>
    <row r="1481" spans="1:30" ht="15" customHeight="1">
      <c r="A1481" s="41"/>
      <c r="B1481" s="30"/>
      <c r="C1481" s="63" t="s">
        <v>132</v>
      </c>
      <c r="D1481" s="354" t="str">
        <f t="shared" si="755"/>
        <v/>
      </c>
      <c r="E1481" s="355"/>
      <c r="F1481" s="355"/>
      <c r="G1481" s="355"/>
      <c r="H1481" s="355"/>
      <c r="I1481" s="355"/>
      <c r="J1481" s="355"/>
      <c r="K1481" s="355"/>
      <c r="L1481" s="355"/>
      <c r="M1481" s="355"/>
      <c r="N1481" s="355"/>
      <c r="O1481" s="356"/>
      <c r="P1481" s="2"/>
      <c r="Q1481" s="2"/>
      <c r="R1481" s="2"/>
      <c r="S1481" s="2"/>
      <c r="T1481" s="2"/>
      <c r="U1481" s="2"/>
      <c r="V1481" s="2"/>
      <c r="W1481" s="2"/>
      <c r="X1481" s="2"/>
      <c r="Y1481" s="2"/>
      <c r="Z1481" s="2"/>
      <c r="AA1481" s="2"/>
      <c r="AB1481" s="2"/>
      <c r="AC1481" s="2"/>
      <c r="AD1481" s="2"/>
    </row>
    <row r="1482" spans="1:30" ht="15" customHeight="1">
      <c r="A1482" s="41"/>
      <c r="B1482" s="30"/>
      <c r="C1482" s="63" t="s">
        <v>133</v>
      </c>
      <c r="D1482" s="354" t="str">
        <f t="shared" si="755"/>
        <v/>
      </c>
      <c r="E1482" s="355"/>
      <c r="F1482" s="355"/>
      <c r="G1482" s="355"/>
      <c r="H1482" s="355"/>
      <c r="I1482" s="355"/>
      <c r="J1482" s="355"/>
      <c r="K1482" s="355"/>
      <c r="L1482" s="355"/>
      <c r="M1482" s="355"/>
      <c r="N1482" s="355"/>
      <c r="O1482" s="356"/>
      <c r="P1482" s="2"/>
      <c r="Q1482" s="2"/>
      <c r="R1482" s="2"/>
      <c r="S1482" s="2"/>
      <c r="T1482" s="2"/>
      <c r="U1482" s="2"/>
      <c r="V1482" s="2"/>
      <c r="W1482" s="2"/>
      <c r="X1482" s="2"/>
      <c r="Y1482" s="2"/>
      <c r="Z1482" s="2"/>
      <c r="AA1482" s="2"/>
      <c r="AB1482" s="2"/>
      <c r="AC1482" s="2"/>
      <c r="AD1482" s="2"/>
    </row>
    <row r="1483" spans="1:30" ht="15" customHeight="1">
      <c r="A1483" s="41"/>
      <c r="B1483" s="30"/>
      <c r="C1483" s="63" t="s">
        <v>134</v>
      </c>
      <c r="D1483" s="354" t="str">
        <f t="shared" si="755"/>
        <v/>
      </c>
      <c r="E1483" s="355"/>
      <c r="F1483" s="355"/>
      <c r="G1483" s="355"/>
      <c r="H1483" s="355"/>
      <c r="I1483" s="355"/>
      <c r="J1483" s="355"/>
      <c r="K1483" s="355"/>
      <c r="L1483" s="355"/>
      <c r="M1483" s="355"/>
      <c r="N1483" s="355"/>
      <c r="O1483" s="356"/>
      <c r="P1483" s="2"/>
      <c r="Q1483" s="2"/>
      <c r="R1483" s="2"/>
      <c r="S1483" s="2"/>
      <c r="T1483" s="2"/>
      <c r="U1483" s="2"/>
      <c r="V1483" s="2"/>
      <c r="W1483" s="2"/>
      <c r="X1483" s="2"/>
      <c r="Y1483" s="2"/>
      <c r="Z1483" s="2"/>
      <c r="AA1483" s="2"/>
      <c r="AB1483" s="2"/>
      <c r="AC1483" s="2"/>
      <c r="AD1483" s="2"/>
    </row>
    <row r="1484" spans="1:30" ht="15" customHeight="1">
      <c r="A1484" s="41"/>
      <c r="B1484" s="30"/>
      <c r="C1484" s="63" t="s">
        <v>135</v>
      </c>
      <c r="D1484" s="354" t="str">
        <f t="shared" ref="D1484:D1538" si="756">IF(D114="","",D114)</f>
        <v/>
      </c>
      <c r="E1484" s="355"/>
      <c r="F1484" s="355"/>
      <c r="G1484" s="355"/>
      <c r="H1484" s="355"/>
      <c r="I1484" s="355"/>
      <c r="J1484" s="355"/>
      <c r="K1484" s="355"/>
      <c r="L1484" s="355"/>
      <c r="M1484" s="355"/>
      <c r="N1484" s="355"/>
      <c r="O1484" s="356"/>
      <c r="P1484" s="2"/>
      <c r="Q1484" s="2"/>
      <c r="R1484" s="2"/>
      <c r="S1484" s="2"/>
      <c r="T1484" s="2"/>
      <c r="U1484" s="2"/>
      <c r="V1484" s="2"/>
      <c r="W1484" s="2"/>
      <c r="X1484" s="2"/>
      <c r="Y1484" s="2"/>
      <c r="Z1484" s="2"/>
      <c r="AA1484" s="2"/>
      <c r="AB1484" s="2"/>
      <c r="AC1484" s="2"/>
      <c r="AD1484" s="2"/>
    </row>
    <row r="1485" spans="1:30" ht="15" customHeight="1">
      <c r="A1485" s="41"/>
      <c r="B1485" s="30"/>
      <c r="C1485" s="63" t="s">
        <v>136</v>
      </c>
      <c r="D1485" s="354" t="str">
        <f t="shared" si="756"/>
        <v/>
      </c>
      <c r="E1485" s="355"/>
      <c r="F1485" s="355"/>
      <c r="G1485" s="355"/>
      <c r="H1485" s="355"/>
      <c r="I1485" s="355"/>
      <c r="J1485" s="355"/>
      <c r="K1485" s="355"/>
      <c r="L1485" s="355"/>
      <c r="M1485" s="355"/>
      <c r="N1485" s="355"/>
      <c r="O1485" s="356"/>
      <c r="P1485" s="2"/>
      <c r="Q1485" s="2"/>
      <c r="R1485" s="2"/>
      <c r="S1485" s="2"/>
      <c r="T1485" s="2"/>
      <c r="U1485" s="2"/>
      <c r="V1485" s="2"/>
      <c r="W1485" s="2"/>
      <c r="X1485" s="2"/>
      <c r="Y1485" s="2"/>
      <c r="Z1485" s="2"/>
      <c r="AA1485" s="2"/>
      <c r="AB1485" s="2"/>
      <c r="AC1485" s="2"/>
      <c r="AD1485" s="2"/>
    </row>
    <row r="1486" spans="1:30" ht="15" customHeight="1">
      <c r="A1486" s="41"/>
      <c r="B1486" s="30"/>
      <c r="C1486" s="63" t="s">
        <v>137</v>
      </c>
      <c r="D1486" s="354" t="str">
        <f t="shared" si="756"/>
        <v/>
      </c>
      <c r="E1486" s="355"/>
      <c r="F1486" s="355"/>
      <c r="G1486" s="355"/>
      <c r="H1486" s="355"/>
      <c r="I1486" s="355"/>
      <c r="J1486" s="355"/>
      <c r="K1486" s="355"/>
      <c r="L1486" s="355"/>
      <c r="M1486" s="355"/>
      <c r="N1486" s="355"/>
      <c r="O1486" s="356"/>
      <c r="P1486" s="2"/>
      <c r="Q1486" s="2"/>
      <c r="R1486" s="2"/>
      <c r="S1486" s="2"/>
      <c r="T1486" s="2"/>
      <c r="U1486" s="2"/>
      <c r="V1486" s="2"/>
      <c r="W1486" s="2"/>
      <c r="X1486" s="2"/>
      <c r="Y1486" s="2"/>
      <c r="Z1486" s="2"/>
      <c r="AA1486" s="2"/>
      <c r="AB1486" s="2"/>
      <c r="AC1486" s="2"/>
      <c r="AD1486" s="2"/>
    </row>
    <row r="1487" spans="1:30" ht="15" customHeight="1">
      <c r="A1487" s="41"/>
      <c r="B1487" s="30"/>
      <c r="C1487" s="63" t="s">
        <v>138</v>
      </c>
      <c r="D1487" s="354" t="str">
        <f t="shared" si="756"/>
        <v/>
      </c>
      <c r="E1487" s="355"/>
      <c r="F1487" s="355"/>
      <c r="G1487" s="355"/>
      <c r="H1487" s="355"/>
      <c r="I1487" s="355"/>
      <c r="J1487" s="355"/>
      <c r="K1487" s="355"/>
      <c r="L1487" s="355"/>
      <c r="M1487" s="355"/>
      <c r="N1487" s="355"/>
      <c r="O1487" s="356"/>
      <c r="P1487" s="2"/>
      <c r="Q1487" s="2"/>
      <c r="R1487" s="2"/>
      <c r="S1487" s="2"/>
      <c r="T1487" s="2"/>
      <c r="U1487" s="2"/>
      <c r="V1487" s="2"/>
      <c r="W1487" s="2"/>
      <c r="X1487" s="2"/>
      <c r="Y1487" s="2"/>
      <c r="Z1487" s="2"/>
      <c r="AA1487" s="2"/>
      <c r="AB1487" s="2"/>
      <c r="AC1487" s="2"/>
      <c r="AD1487" s="2"/>
    </row>
    <row r="1488" spans="1:30" ht="15" customHeight="1">
      <c r="A1488" s="41"/>
      <c r="B1488" s="30"/>
      <c r="C1488" s="63" t="s">
        <v>139</v>
      </c>
      <c r="D1488" s="354" t="str">
        <f t="shared" si="756"/>
        <v/>
      </c>
      <c r="E1488" s="355"/>
      <c r="F1488" s="355"/>
      <c r="G1488" s="355"/>
      <c r="H1488" s="355"/>
      <c r="I1488" s="355"/>
      <c r="J1488" s="355"/>
      <c r="K1488" s="355"/>
      <c r="L1488" s="355"/>
      <c r="M1488" s="355"/>
      <c r="N1488" s="355"/>
      <c r="O1488" s="356"/>
      <c r="P1488" s="2"/>
      <c r="Q1488" s="2"/>
      <c r="R1488" s="2"/>
      <c r="S1488" s="2"/>
      <c r="T1488" s="2"/>
      <c r="U1488" s="2"/>
      <c r="V1488" s="2"/>
      <c r="W1488" s="2"/>
      <c r="X1488" s="2"/>
      <c r="Y1488" s="2"/>
      <c r="Z1488" s="2"/>
      <c r="AA1488" s="2"/>
      <c r="AB1488" s="2"/>
      <c r="AC1488" s="2"/>
      <c r="AD1488" s="2"/>
    </row>
    <row r="1489" spans="1:30" ht="15" customHeight="1">
      <c r="A1489" s="41"/>
      <c r="B1489" s="30"/>
      <c r="C1489" s="63" t="s">
        <v>140</v>
      </c>
      <c r="D1489" s="354" t="str">
        <f t="shared" si="756"/>
        <v/>
      </c>
      <c r="E1489" s="355"/>
      <c r="F1489" s="355"/>
      <c r="G1489" s="355"/>
      <c r="H1489" s="355"/>
      <c r="I1489" s="355"/>
      <c r="J1489" s="355"/>
      <c r="K1489" s="355"/>
      <c r="L1489" s="355"/>
      <c r="M1489" s="355"/>
      <c r="N1489" s="355"/>
      <c r="O1489" s="356"/>
      <c r="P1489" s="2"/>
      <c r="Q1489" s="2"/>
      <c r="R1489" s="2"/>
      <c r="S1489" s="2"/>
      <c r="T1489" s="2"/>
      <c r="U1489" s="2"/>
      <c r="V1489" s="2"/>
      <c r="W1489" s="2"/>
      <c r="X1489" s="2"/>
      <c r="Y1489" s="2"/>
      <c r="Z1489" s="2"/>
      <c r="AA1489" s="2"/>
      <c r="AB1489" s="2"/>
      <c r="AC1489" s="2"/>
      <c r="AD1489" s="2"/>
    </row>
    <row r="1490" spans="1:30" ht="15" customHeight="1">
      <c r="A1490" s="41"/>
      <c r="B1490" s="30"/>
      <c r="C1490" s="63" t="s">
        <v>141</v>
      </c>
      <c r="D1490" s="354" t="str">
        <f t="shared" si="756"/>
        <v/>
      </c>
      <c r="E1490" s="355"/>
      <c r="F1490" s="355"/>
      <c r="G1490" s="355"/>
      <c r="H1490" s="355"/>
      <c r="I1490" s="355"/>
      <c r="J1490" s="355"/>
      <c r="K1490" s="355"/>
      <c r="L1490" s="355"/>
      <c r="M1490" s="355"/>
      <c r="N1490" s="355"/>
      <c r="O1490" s="356"/>
      <c r="P1490" s="2"/>
      <c r="Q1490" s="2"/>
      <c r="R1490" s="2"/>
      <c r="S1490" s="2"/>
      <c r="T1490" s="2"/>
      <c r="U1490" s="2"/>
      <c r="V1490" s="2"/>
      <c r="W1490" s="2"/>
      <c r="X1490" s="2"/>
      <c r="Y1490" s="2"/>
      <c r="Z1490" s="2"/>
      <c r="AA1490" s="2"/>
      <c r="AB1490" s="2"/>
      <c r="AC1490" s="2"/>
      <c r="AD1490" s="2"/>
    </row>
    <row r="1491" spans="1:30" ht="15" customHeight="1">
      <c r="A1491" s="41"/>
      <c r="B1491" s="30"/>
      <c r="C1491" s="63" t="s">
        <v>142</v>
      </c>
      <c r="D1491" s="354" t="str">
        <f t="shared" si="756"/>
        <v/>
      </c>
      <c r="E1491" s="355"/>
      <c r="F1491" s="355"/>
      <c r="G1491" s="355"/>
      <c r="H1491" s="355"/>
      <c r="I1491" s="355"/>
      <c r="J1491" s="355"/>
      <c r="K1491" s="355"/>
      <c r="L1491" s="355"/>
      <c r="M1491" s="355"/>
      <c r="N1491" s="355"/>
      <c r="O1491" s="356"/>
      <c r="P1491" s="2"/>
      <c r="Q1491" s="2"/>
      <c r="R1491" s="2"/>
      <c r="S1491" s="2"/>
      <c r="T1491" s="2"/>
      <c r="U1491" s="2"/>
      <c r="V1491" s="2"/>
      <c r="W1491" s="2"/>
      <c r="X1491" s="2"/>
      <c r="Y1491" s="2"/>
      <c r="Z1491" s="2"/>
      <c r="AA1491" s="2"/>
      <c r="AB1491" s="2"/>
      <c r="AC1491" s="2"/>
      <c r="AD1491" s="2"/>
    </row>
    <row r="1492" spans="1:30" ht="15" customHeight="1">
      <c r="A1492" s="41"/>
      <c r="B1492" s="30"/>
      <c r="C1492" s="63" t="s">
        <v>143</v>
      </c>
      <c r="D1492" s="354" t="str">
        <f t="shared" si="756"/>
        <v/>
      </c>
      <c r="E1492" s="355"/>
      <c r="F1492" s="355"/>
      <c r="G1492" s="355"/>
      <c r="H1492" s="355"/>
      <c r="I1492" s="355"/>
      <c r="J1492" s="355"/>
      <c r="K1492" s="355"/>
      <c r="L1492" s="355"/>
      <c r="M1492" s="355"/>
      <c r="N1492" s="355"/>
      <c r="O1492" s="356"/>
      <c r="P1492" s="2"/>
      <c r="Q1492" s="2"/>
      <c r="R1492" s="2"/>
      <c r="S1492" s="2"/>
      <c r="T1492" s="2"/>
      <c r="U1492" s="2"/>
      <c r="V1492" s="2"/>
      <c r="W1492" s="2"/>
      <c r="X1492" s="2"/>
      <c r="Y1492" s="2"/>
      <c r="Z1492" s="2"/>
      <c r="AA1492" s="2"/>
      <c r="AB1492" s="2"/>
      <c r="AC1492" s="2"/>
      <c r="AD1492" s="2"/>
    </row>
    <row r="1493" spans="1:30" ht="15" customHeight="1">
      <c r="A1493" s="41"/>
      <c r="B1493" s="30"/>
      <c r="C1493" s="63" t="s">
        <v>144</v>
      </c>
      <c r="D1493" s="354" t="str">
        <f t="shared" si="756"/>
        <v/>
      </c>
      <c r="E1493" s="355"/>
      <c r="F1493" s="355"/>
      <c r="G1493" s="355"/>
      <c r="H1493" s="355"/>
      <c r="I1493" s="355"/>
      <c r="J1493" s="355"/>
      <c r="K1493" s="355"/>
      <c r="L1493" s="355"/>
      <c r="M1493" s="355"/>
      <c r="N1493" s="355"/>
      <c r="O1493" s="356"/>
      <c r="P1493" s="2"/>
      <c r="Q1493" s="2"/>
      <c r="R1493" s="2"/>
      <c r="S1493" s="2"/>
      <c r="T1493" s="2"/>
      <c r="U1493" s="2"/>
      <c r="V1493" s="2"/>
      <c r="W1493" s="2"/>
      <c r="X1493" s="2"/>
      <c r="Y1493" s="2"/>
      <c r="Z1493" s="2"/>
      <c r="AA1493" s="2"/>
      <c r="AB1493" s="2"/>
      <c r="AC1493" s="2"/>
      <c r="AD1493" s="2"/>
    </row>
    <row r="1494" spans="1:30" ht="15" customHeight="1">
      <c r="A1494" s="41"/>
      <c r="B1494" s="30"/>
      <c r="C1494" s="63" t="s">
        <v>145</v>
      </c>
      <c r="D1494" s="354" t="str">
        <f t="shared" si="756"/>
        <v/>
      </c>
      <c r="E1494" s="355"/>
      <c r="F1494" s="355"/>
      <c r="G1494" s="355"/>
      <c r="H1494" s="355"/>
      <c r="I1494" s="355"/>
      <c r="J1494" s="355"/>
      <c r="K1494" s="355"/>
      <c r="L1494" s="355"/>
      <c r="M1494" s="355"/>
      <c r="N1494" s="355"/>
      <c r="O1494" s="356"/>
      <c r="P1494" s="2"/>
      <c r="Q1494" s="2"/>
      <c r="R1494" s="2"/>
      <c r="S1494" s="2"/>
      <c r="T1494" s="2"/>
      <c r="U1494" s="2"/>
      <c r="V1494" s="2"/>
      <c r="W1494" s="2"/>
      <c r="X1494" s="2"/>
      <c r="Y1494" s="2"/>
      <c r="Z1494" s="2"/>
      <c r="AA1494" s="2"/>
      <c r="AB1494" s="2"/>
      <c r="AC1494" s="2"/>
      <c r="AD1494" s="2"/>
    </row>
    <row r="1495" spans="1:30" ht="15" customHeight="1">
      <c r="A1495" s="41"/>
      <c r="B1495" s="30"/>
      <c r="C1495" s="63" t="s">
        <v>146</v>
      </c>
      <c r="D1495" s="354" t="str">
        <f t="shared" si="756"/>
        <v/>
      </c>
      <c r="E1495" s="355"/>
      <c r="F1495" s="355"/>
      <c r="G1495" s="355"/>
      <c r="H1495" s="355"/>
      <c r="I1495" s="355"/>
      <c r="J1495" s="355"/>
      <c r="K1495" s="355"/>
      <c r="L1495" s="355"/>
      <c r="M1495" s="355"/>
      <c r="N1495" s="355"/>
      <c r="O1495" s="356"/>
      <c r="P1495" s="2"/>
      <c r="Q1495" s="2"/>
      <c r="R1495" s="2"/>
      <c r="S1495" s="2"/>
      <c r="T1495" s="2"/>
      <c r="U1495" s="2"/>
      <c r="V1495" s="2"/>
      <c r="W1495" s="2"/>
      <c r="X1495" s="2"/>
      <c r="Y1495" s="2"/>
      <c r="Z1495" s="2"/>
      <c r="AA1495" s="2"/>
      <c r="AB1495" s="2"/>
      <c r="AC1495" s="2"/>
      <c r="AD1495" s="2"/>
    </row>
    <row r="1496" spans="1:30" ht="15" customHeight="1">
      <c r="A1496" s="41"/>
      <c r="B1496" s="30"/>
      <c r="C1496" s="63" t="s">
        <v>147</v>
      </c>
      <c r="D1496" s="354" t="str">
        <f t="shared" si="756"/>
        <v/>
      </c>
      <c r="E1496" s="355"/>
      <c r="F1496" s="355"/>
      <c r="G1496" s="355"/>
      <c r="H1496" s="355"/>
      <c r="I1496" s="355"/>
      <c r="J1496" s="355"/>
      <c r="K1496" s="355"/>
      <c r="L1496" s="355"/>
      <c r="M1496" s="355"/>
      <c r="N1496" s="355"/>
      <c r="O1496" s="356"/>
      <c r="P1496" s="2"/>
      <c r="Q1496" s="2"/>
      <c r="R1496" s="2"/>
      <c r="S1496" s="2"/>
      <c r="T1496" s="2"/>
      <c r="U1496" s="2"/>
      <c r="V1496" s="2"/>
      <c r="W1496" s="2"/>
      <c r="X1496" s="2"/>
      <c r="Y1496" s="2"/>
      <c r="Z1496" s="2"/>
      <c r="AA1496" s="2"/>
      <c r="AB1496" s="2"/>
      <c r="AC1496" s="2"/>
      <c r="AD1496" s="2"/>
    </row>
    <row r="1497" spans="1:30" ht="15" customHeight="1">
      <c r="A1497" s="41"/>
      <c r="B1497" s="30"/>
      <c r="C1497" s="63" t="s">
        <v>148</v>
      </c>
      <c r="D1497" s="354" t="str">
        <f t="shared" si="756"/>
        <v/>
      </c>
      <c r="E1497" s="355"/>
      <c r="F1497" s="355"/>
      <c r="G1497" s="355"/>
      <c r="H1497" s="355"/>
      <c r="I1497" s="355"/>
      <c r="J1497" s="355"/>
      <c r="K1497" s="355"/>
      <c r="L1497" s="355"/>
      <c r="M1497" s="355"/>
      <c r="N1497" s="355"/>
      <c r="O1497" s="356"/>
      <c r="P1497" s="2"/>
      <c r="Q1497" s="2"/>
      <c r="R1497" s="2"/>
      <c r="S1497" s="2"/>
      <c r="T1497" s="2"/>
      <c r="U1497" s="2"/>
      <c r="V1497" s="2"/>
      <c r="W1497" s="2"/>
      <c r="X1497" s="2"/>
      <c r="Y1497" s="2"/>
      <c r="Z1497" s="2"/>
      <c r="AA1497" s="2"/>
      <c r="AB1497" s="2"/>
      <c r="AC1497" s="2"/>
      <c r="AD1497" s="2"/>
    </row>
    <row r="1498" spans="1:30" ht="15" customHeight="1">
      <c r="A1498" s="41"/>
      <c r="B1498" s="30"/>
      <c r="C1498" s="63" t="s">
        <v>149</v>
      </c>
      <c r="D1498" s="354" t="str">
        <f t="shared" si="756"/>
        <v/>
      </c>
      <c r="E1498" s="355"/>
      <c r="F1498" s="355"/>
      <c r="G1498" s="355"/>
      <c r="H1498" s="355"/>
      <c r="I1498" s="355"/>
      <c r="J1498" s="355"/>
      <c r="K1498" s="355"/>
      <c r="L1498" s="355"/>
      <c r="M1498" s="355"/>
      <c r="N1498" s="355"/>
      <c r="O1498" s="356"/>
      <c r="P1498" s="2"/>
      <c r="Q1498" s="2"/>
      <c r="R1498" s="2"/>
      <c r="S1498" s="2"/>
      <c r="T1498" s="2"/>
      <c r="U1498" s="2"/>
      <c r="V1498" s="2"/>
      <c r="W1498" s="2"/>
      <c r="X1498" s="2"/>
      <c r="Y1498" s="2"/>
      <c r="Z1498" s="2"/>
      <c r="AA1498" s="2"/>
      <c r="AB1498" s="2"/>
      <c r="AC1498" s="2"/>
      <c r="AD1498" s="2"/>
    </row>
    <row r="1499" spans="1:30" ht="15" customHeight="1">
      <c r="A1499" s="41"/>
      <c r="B1499" s="30"/>
      <c r="C1499" s="63" t="s">
        <v>150</v>
      </c>
      <c r="D1499" s="354" t="str">
        <f t="shared" si="756"/>
        <v/>
      </c>
      <c r="E1499" s="355"/>
      <c r="F1499" s="355"/>
      <c r="G1499" s="355"/>
      <c r="H1499" s="355"/>
      <c r="I1499" s="355"/>
      <c r="J1499" s="355"/>
      <c r="K1499" s="355"/>
      <c r="L1499" s="355"/>
      <c r="M1499" s="355"/>
      <c r="N1499" s="355"/>
      <c r="O1499" s="356"/>
      <c r="P1499" s="2"/>
      <c r="Q1499" s="2"/>
      <c r="R1499" s="2"/>
      <c r="S1499" s="2"/>
      <c r="T1499" s="2"/>
      <c r="U1499" s="2"/>
      <c r="V1499" s="2"/>
      <c r="W1499" s="2"/>
      <c r="X1499" s="2"/>
      <c r="Y1499" s="2"/>
      <c r="Z1499" s="2"/>
      <c r="AA1499" s="2"/>
      <c r="AB1499" s="2"/>
      <c r="AC1499" s="2"/>
      <c r="AD1499" s="2"/>
    </row>
    <row r="1500" spans="1:30" ht="15" customHeight="1">
      <c r="A1500" s="41"/>
      <c r="B1500" s="30"/>
      <c r="C1500" s="63" t="s">
        <v>151</v>
      </c>
      <c r="D1500" s="354" t="str">
        <f t="shared" si="756"/>
        <v/>
      </c>
      <c r="E1500" s="355"/>
      <c r="F1500" s="355"/>
      <c r="G1500" s="355"/>
      <c r="H1500" s="355"/>
      <c r="I1500" s="355"/>
      <c r="J1500" s="355"/>
      <c r="K1500" s="355"/>
      <c r="L1500" s="355"/>
      <c r="M1500" s="355"/>
      <c r="N1500" s="355"/>
      <c r="O1500" s="356"/>
      <c r="P1500" s="2"/>
      <c r="Q1500" s="2"/>
      <c r="R1500" s="2"/>
      <c r="S1500" s="2"/>
      <c r="T1500" s="2"/>
      <c r="U1500" s="2"/>
      <c r="V1500" s="2"/>
      <c r="W1500" s="2"/>
      <c r="X1500" s="2"/>
      <c r="Y1500" s="2"/>
      <c r="Z1500" s="2"/>
      <c r="AA1500" s="2"/>
      <c r="AB1500" s="2"/>
      <c r="AC1500" s="2"/>
      <c r="AD1500" s="2"/>
    </row>
    <row r="1501" spans="1:30" ht="15" customHeight="1">
      <c r="A1501" s="41"/>
      <c r="B1501" s="30"/>
      <c r="C1501" s="63" t="s">
        <v>152</v>
      </c>
      <c r="D1501" s="354" t="str">
        <f t="shared" si="756"/>
        <v/>
      </c>
      <c r="E1501" s="355"/>
      <c r="F1501" s="355"/>
      <c r="G1501" s="355"/>
      <c r="H1501" s="355"/>
      <c r="I1501" s="355"/>
      <c r="J1501" s="355"/>
      <c r="K1501" s="355"/>
      <c r="L1501" s="355"/>
      <c r="M1501" s="355"/>
      <c r="N1501" s="355"/>
      <c r="O1501" s="356"/>
      <c r="P1501" s="2"/>
      <c r="Q1501" s="2"/>
      <c r="R1501" s="2"/>
      <c r="S1501" s="2"/>
      <c r="T1501" s="2"/>
      <c r="U1501" s="2"/>
      <c r="V1501" s="2"/>
      <c r="W1501" s="2"/>
      <c r="X1501" s="2"/>
      <c r="Y1501" s="2"/>
      <c r="Z1501" s="2"/>
      <c r="AA1501" s="2"/>
      <c r="AB1501" s="2"/>
      <c r="AC1501" s="2"/>
      <c r="AD1501" s="2"/>
    </row>
    <row r="1502" spans="1:30" ht="15" customHeight="1">
      <c r="A1502" s="41"/>
      <c r="B1502" s="30"/>
      <c r="C1502" s="63" t="s">
        <v>153</v>
      </c>
      <c r="D1502" s="354" t="str">
        <f t="shared" si="756"/>
        <v/>
      </c>
      <c r="E1502" s="355"/>
      <c r="F1502" s="355"/>
      <c r="G1502" s="355"/>
      <c r="H1502" s="355"/>
      <c r="I1502" s="355"/>
      <c r="J1502" s="355"/>
      <c r="K1502" s="355"/>
      <c r="L1502" s="355"/>
      <c r="M1502" s="355"/>
      <c r="N1502" s="355"/>
      <c r="O1502" s="356"/>
      <c r="P1502" s="2"/>
      <c r="Q1502" s="2"/>
      <c r="R1502" s="2"/>
      <c r="S1502" s="2"/>
      <c r="T1502" s="2"/>
      <c r="U1502" s="2"/>
      <c r="V1502" s="2"/>
      <c r="W1502" s="2"/>
      <c r="X1502" s="2"/>
      <c r="Y1502" s="2"/>
      <c r="Z1502" s="2"/>
      <c r="AA1502" s="2"/>
      <c r="AB1502" s="2"/>
      <c r="AC1502" s="2"/>
      <c r="AD1502" s="2"/>
    </row>
    <row r="1503" spans="1:30" ht="15" customHeight="1">
      <c r="A1503" s="41"/>
      <c r="B1503" s="30"/>
      <c r="C1503" s="63" t="s">
        <v>154</v>
      </c>
      <c r="D1503" s="354" t="str">
        <f t="shared" si="756"/>
        <v/>
      </c>
      <c r="E1503" s="355"/>
      <c r="F1503" s="355"/>
      <c r="G1503" s="355"/>
      <c r="H1503" s="355"/>
      <c r="I1503" s="355"/>
      <c r="J1503" s="355"/>
      <c r="K1503" s="355"/>
      <c r="L1503" s="355"/>
      <c r="M1503" s="355"/>
      <c r="N1503" s="355"/>
      <c r="O1503" s="356"/>
      <c r="P1503" s="2"/>
      <c r="Q1503" s="2"/>
      <c r="R1503" s="2"/>
      <c r="S1503" s="2"/>
      <c r="T1503" s="2"/>
      <c r="U1503" s="2"/>
      <c r="V1503" s="2"/>
      <c r="W1503" s="2"/>
      <c r="X1503" s="2"/>
      <c r="Y1503" s="2"/>
      <c r="Z1503" s="2"/>
      <c r="AA1503" s="2"/>
      <c r="AB1503" s="2"/>
      <c r="AC1503" s="2"/>
      <c r="AD1503" s="2"/>
    </row>
    <row r="1504" spans="1:30" ht="15" customHeight="1">
      <c r="A1504" s="41"/>
      <c r="B1504" s="30"/>
      <c r="C1504" s="63" t="s">
        <v>155</v>
      </c>
      <c r="D1504" s="354" t="str">
        <f t="shared" si="756"/>
        <v/>
      </c>
      <c r="E1504" s="355"/>
      <c r="F1504" s="355"/>
      <c r="G1504" s="355"/>
      <c r="H1504" s="355"/>
      <c r="I1504" s="355"/>
      <c r="J1504" s="355"/>
      <c r="K1504" s="355"/>
      <c r="L1504" s="355"/>
      <c r="M1504" s="355"/>
      <c r="N1504" s="355"/>
      <c r="O1504" s="356"/>
      <c r="P1504" s="2"/>
      <c r="Q1504" s="2"/>
      <c r="R1504" s="2"/>
      <c r="S1504" s="2"/>
      <c r="T1504" s="2"/>
      <c r="U1504" s="2"/>
      <c r="V1504" s="2"/>
      <c r="W1504" s="2"/>
      <c r="X1504" s="2"/>
      <c r="Y1504" s="2"/>
      <c r="Z1504" s="2"/>
      <c r="AA1504" s="2"/>
      <c r="AB1504" s="2"/>
      <c r="AC1504" s="2"/>
      <c r="AD1504" s="2"/>
    </row>
    <row r="1505" spans="1:30" ht="15" customHeight="1">
      <c r="A1505" s="41"/>
      <c r="B1505" s="30"/>
      <c r="C1505" s="63" t="s">
        <v>156</v>
      </c>
      <c r="D1505" s="354" t="str">
        <f t="shared" si="756"/>
        <v/>
      </c>
      <c r="E1505" s="355"/>
      <c r="F1505" s="355"/>
      <c r="G1505" s="355"/>
      <c r="H1505" s="355"/>
      <c r="I1505" s="355"/>
      <c r="J1505" s="355"/>
      <c r="K1505" s="355"/>
      <c r="L1505" s="355"/>
      <c r="M1505" s="355"/>
      <c r="N1505" s="355"/>
      <c r="O1505" s="356"/>
      <c r="P1505" s="2"/>
      <c r="Q1505" s="2"/>
      <c r="R1505" s="2"/>
      <c r="S1505" s="2"/>
      <c r="T1505" s="2"/>
      <c r="U1505" s="2"/>
      <c r="V1505" s="2"/>
      <c r="W1505" s="2"/>
      <c r="X1505" s="2"/>
      <c r="Y1505" s="2"/>
      <c r="Z1505" s="2"/>
      <c r="AA1505" s="2"/>
      <c r="AB1505" s="2"/>
      <c r="AC1505" s="2"/>
      <c r="AD1505" s="2"/>
    </row>
    <row r="1506" spans="1:30" ht="15" customHeight="1">
      <c r="A1506" s="41"/>
      <c r="B1506" s="30"/>
      <c r="C1506" s="63" t="s">
        <v>157</v>
      </c>
      <c r="D1506" s="354" t="str">
        <f t="shared" si="756"/>
        <v/>
      </c>
      <c r="E1506" s="355"/>
      <c r="F1506" s="355"/>
      <c r="G1506" s="355"/>
      <c r="H1506" s="355"/>
      <c r="I1506" s="355"/>
      <c r="J1506" s="355"/>
      <c r="K1506" s="355"/>
      <c r="L1506" s="355"/>
      <c r="M1506" s="355"/>
      <c r="N1506" s="355"/>
      <c r="O1506" s="356"/>
      <c r="P1506" s="2"/>
      <c r="Q1506" s="2"/>
      <c r="R1506" s="2"/>
      <c r="S1506" s="2"/>
      <c r="T1506" s="2"/>
      <c r="U1506" s="2"/>
      <c r="V1506" s="2"/>
      <c r="W1506" s="2"/>
      <c r="X1506" s="2"/>
      <c r="Y1506" s="2"/>
      <c r="Z1506" s="2"/>
      <c r="AA1506" s="2"/>
      <c r="AB1506" s="2"/>
      <c r="AC1506" s="2"/>
      <c r="AD1506" s="2"/>
    </row>
    <row r="1507" spans="1:30" ht="15" customHeight="1">
      <c r="A1507" s="41"/>
      <c r="B1507" s="30"/>
      <c r="C1507" s="63" t="s">
        <v>158</v>
      </c>
      <c r="D1507" s="354" t="str">
        <f t="shared" si="756"/>
        <v/>
      </c>
      <c r="E1507" s="355"/>
      <c r="F1507" s="355"/>
      <c r="G1507" s="355"/>
      <c r="H1507" s="355"/>
      <c r="I1507" s="355"/>
      <c r="J1507" s="355"/>
      <c r="K1507" s="355"/>
      <c r="L1507" s="355"/>
      <c r="M1507" s="355"/>
      <c r="N1507" s="355"/>
      <c r="O1507" s="356"/>
      <c r="P1507" s="2"/>
      <c r="Q1507" s="2"/>
      <c r="R1507" s="2"/>
      <c r="S1507" s="2"/>
      <c r="T1507" s="2"/>
      <c r="U1507" s="2"/>
      <c r="V1507" s="2"/>
      <c r="W1507" s="2"/>
      <c r="X1507" s="2"/>
      <c r="Y1507" s="2"/>
      <c r="Z1507" s="2"/>
      <c r="AA1507" s="2"/>
      <c r="AB1507" s="2"/>
      <c r="AC1507" s="2"/>
      <c r="AD1507" s="2"/>
    </row>
    <row r="1508" spans="1:30" ht="15" customHeight="1">
      <c r="A1508" s="41"/>
      <c r="B1508" s="30"/>
      <c r="C1508" s="63" t="s">
        <v>159</v>
      </c>
      <c r="D1508" s="354" t="str">
        <f t="shared" si="756"/>
        <v/>
      </c>
      <c r="E1508" s="355"/>
      <c r="F1508" s="355"/>
      <c r="G1508" s="355"/>
      <c r="H1508" s="355"/>
      <c r="I1508" s="355"/>
      <c r="J1508" s="355"/>
      <c r="K1508" s="355"/>
      <c r="L1508" s="355"/>
      <c r="M1508" s="355"/>
      <c r="N1508" s="355"/>
      <c r="O1508" s="356"/>
      <c r="P1508" s="2"/>
      <c r="Q1508" s="2"/>
      <c r="R1508" s="2"/>
      <c r="S1508" s="2"/>
      <c r="T1508" s="2"/>
      <c r="U1508" s="2"/>
      <c r="V1508" s="2"/>
      <c r="W1508" s="2"/>
      <c r="X1508" s="2"/>
      <c r="Y1508" s="2"/>
      <c r="Z1508" s="2"/>
      <c r="AA1508" s="2"/>
      <c r="AB1508" s="2"/>
      <c r="AC1508" s="2"/>
      <c r="AD1508" s="2"/>
    </row>
    <row r="1509" spans="1:30" ht="15" customHeight="1">
      <c r="A1509" s="41"/>
      <c r="B1509" s="30"/>
      <c r="C1509" s="63" t="s">
        <v>160</v>
      </c>
      <c r="D1509" s="354" t="str">
        <f t="shared" si="756"/>
        <v/>
      </c>
      <c r="E1509" s="355"/>
      <c r="F1509" s="355"/>
      <c r="G1509" s="355"/>
      <c r="H1509" s="355"/>
      <c r="I1509" s="355"/>
      <c r="J1509" s="355"/>
      <c r="K1509" s="355"/>
      <c r="L1509" s="355"/>
      <c r="M1509" s="355"/>
      <c r="N1509" s="355"/>
      <c r="O1509" s="356"/>
      <c r="P1509" s="2"/>
      <c r="Q1509" s="2"/>
      <c r="R1509" s="2"/>
      <c r="S1509" s="2"/>
      <c r="T1509" s="2"/>
      <c r="U1509" s="2"/>
      <c r="V1509" s="2"/>
      <c r="W1509" s="2"/>
      <c r="X1509" s="2"/>
      <c r="Y1509" s="2"/>
      <c r="Z1509" s="2"/>
      <c r="AA1509" s="2"/>
      <c r="AB1509" s="2"/>
      <c r="AC1509" s="2"/>
      <c r="AD1509" s="2"/>
    </row>
    <row r="1510" spans="1:30" ht="15" customHeight="1">
      <c r="A1510" s="41"/>
      <c r="B1510" s="30"/>
      <c r="C1510" s="63" t="s">
        <v>161</v>
      </c>
      <c r="D1510" s="354" t="str">
        <f t="shared" si="756"/>
        <v/>
      </c>
      <c r="E1510" s="355"/>
      <c r="F1510" s="355"/>
      <c r="G1510" s="355"/>
      <c r="H1510" s="355"/>
      <c r="I1510" s="355"/>
      <c r="J1510" s="355"/>
      <c r="K1510" s="355"/>
      <c r="L1510" s="355"/>
      <c r="M1510" s="355"/>
      <c r="N1510" s="355"/>
      <c r="O1510" s="356"/>
      <c r="P1510" s="2"/>
      <c r="Q1510" s="2"/>
      <c r="R1510" s="2"/>
      <c r="S1510" s="2"/>
      <c r="T1510" s="2"/>
      <c r="U1510" s="2"/>
      <c r="V1510" s="2"/>
      <c r="W1510" s="2"/>
      <c r="X1510" s="2"/>
      <c r="Y1510" s="2"/>
      <c r="Z1510" s="2"/>
      <c r="AA1510" s="2"/>
      <c r="AB1510" s="2"/>
      <c r="AC1510" s="2"/>
      <c r="AD1510" s="2"/>
    </row>
    <row r="1511" spans="1:30" ht="15" customHeight="1">
      <c r="A1511" s="41"/>
      <c r="B1511" s="30"/>
      <c r="C1511" s="63" t="s">
        <v>162</v>
      </c>
      <c r="D1511" s="354" t="str">
        <f t="shared" si="756"/>
        <v/>
      </c>
      <c r="E1511" s="355"/>
      <c r="F1511" s="355"/>
      <c r="G1511" s="355"/>
      <c r="H1511" s="355"/>
      <c r="I1511" s="355"/>
      <c r="J1511" s="355"/>
      <c r="K1511" s="355"/>
      <c r="L1511" s="355"/>
      <c r="M1511" s="355"/>
      <c r="N1511" s="355"/>
      <c r="O1511" s="356"/>
      <c r="P1511" s="2"/>
      <c r="Q1511" s="2"/>
      <c r="R1511" s="2"/>
      <c r="S1511" s="2"/>
      <c r="T1511" s="2"/>
      <c r="U1511" s="2"/>
      <c r="V1511" s="2"/>
      <c r="W1511" s="2"/>
      <c r="X1511" s="2"/>
      <c r="Y1511" s="2"/>
      <c r="Z1511" s="2"/>
      <c r="AA1511" s="2"/>
      <c r="AB1511" s="2"/>
      <c r="AC1511" s="2"/>
      <c r="AD1511" s="2"/>
    </row>
    <row r="1512" spans="1:30" ht="15" customHeight="1">
      <c r="A1512" s="41"/>
      <c r="B1512" s="30"/>
      <c r="C1512" s="64" t="s">
        <v>163</v>
      </c>
      <c r="D1512" s="354" t="str">
        <f t="shared" si="756"/>
        <v/>
      </c>
      <c r="E1512" s="355"/>
      <c r="F1512" s="355"/>
      <c r="G1512" s="355"/>
      <c r="H1512" s="355"/>
      <c r="I1512" s="355"/>
      <c r="J1512" s="355"/>
      <c r="K1512" s="355"/>
      <c r="L1512" s="355"/>
      <c r="M1512" s="355"/>
      <c r="N1512" s="355"/>
      <c r="O1512" s="356"/>
      <c r="P1512" s="2"/>
      <c r="Q1512" s="2"/>
      <c r="R1512" s="2"/>
      <c r="S1512" s="2"/>
      <c r="T1512" s="2"/>
      <c r="U1512" s="2"/>
      <c r="V1512" s="2"/>
      <c r="W1512" s="2"/>
      <c r="X1512" s="2"/>
      <c r="Y1512" s="2"/>
      <c r="Z1512" s="2"/>
      <c r="AA1512" s="2"/>
      <c r="AB1512" s="2"/>
      <c r="AC1512" s="2"/>
      <c r="AD1512" s="2"/>
    </row>
    <row r="1513" spans="1:30" ht="15" customHeight="1">
      <c r="A1513" s="41"/>
      <c r="B1513" s="30"/>
      <c r="C1513" s="64" t="s">
        <v>164</v>
      </c>
      <c r="D1513" s="354" t="str">
        <f t="shared" si="756"/>
        <v/>
      </c>
      <c r="E1513" s="355"/>
      <c r="F1513" s="355"/>
      <c r="G1513" s="355"/>
      <c r="H1513" s="355"/>
      <c r="I1513" s="355"/>
      <c r="J1513" s="355"/>
      <c r="K1513" s="355"/>
      <c r="L1513" s="355"/>
      <c r="M1513" s="355"/>
      <c r="N1513" s="355"/>
      <c r="O1513" s="356"/>
      <c r="P1513" s="2"/>
      <c r="Q1513" s="2"/>
      <c r="R1513" s="2"/>
      <c r="S1513" s="2"/>
      <c r="T1513" s="2"/>
      <c r="U1513" s="2"/>
      <c r="V1513" s="2"/>
      <c r="W1513" s="2"/>
      <c r="X1513" s="2"/>
      <c r="Y1513" s="2"/>
      <c r="Z1513" s="2"/>
      <c r="AA1513" s="2"/>
      <c r="AB1513" s="2"/>
      <c r="AC1513" s="2"/>
      <c r="AD1513" s="2"/>
    </row>
    <row r="1514" spans="1:30" ht="15" customHeight="1">
      <c r="A1514" s="41"/>
      <c r="B1514" s="30"/>
      <c r="C1514" s="64" t="s">
        <v>165</v>
      </c>
      <c r="D1514" s="354" t="str">
        <f t="shared" si="756"/>
        <v/>
      </c>
      <c r="E1514" s="355"/>
      <c r="F1514" s="355"/>
      <c r="G1514" s="355"/>
      <c r="H1514" s="355"/>
      <c r="I1514" s="355"/>
      <c r="J1514" s="355"/>
      <c r="K1514" s="355"/>
      <c r="L1514" s="355"/>
      <c r="M1514" s="355"/>
      <c r="N1514" s="355"/>
      <c r="O1514" s="356"/>
      <c r="P1514" s="2"/>
      <c r="Q1514" s="2"/>
      <c r="R1514" s="2"/>
      <c r="S1514" s="2"/>
      <c r="T1514" s="2"/>
      <c r="U1514" s="2"/>
      <c r="V1514" s="2"/>
      <c r="W1514" s="2"/>
      <c r="X1514" s="2"/>
      <c r="Y1514" s="2"/>
      <c r="Z1514" s="2"/>
      <c r="AA1514" s="2"/>
      <c r="AB1514" s="2"/>
      <c r="AC1514" s="2"/>
      <c r="AD1514" s="2"/>
    </row>
    <row r="1515" spans="1:30" ht="15" customHeight="1">
      <c r="A1515" s="41"/>
      <c r="B1515" s="30"/>
      <c r="C1515" s="64" t="s">
        <v>166</v>
      </c>
      <c r="D1515" s="354" t="str">
        <f t="shared" si="756"/>
        <v/>
      </c>
      <c r="E1515" s="355"/>
      <c r="F1515" s="355"/>
      <c r="G1515" s="355"/>
      <c r="H1515" s="355"/>
      <c r="I1515" s="355"/>
      <c r="J1515" s="355"/>
      <c r="K1515" s="355"/>
      <c r="L1515" s="355"/>
      <c r="M1515" s="355"/>
      <c r="N1515" s="355"/>
      <c r="O1515" s="356"/>
      <c r="P1515" s="2"/>
      <c r="Q1515" s="2"/>
      <c r="R1515" s="2"/>
      <c r="S1515" s="2"/>
      <c r="T1515" s="2"/>
      <c r="U1515" s="2"/>
      <c r="V1515" s="2"/>
      <c r="W1515" s="2"/>
      <c r="X1515" s="2"/>
      <c r="Y1515" s="2"/>
      <c r="Z1515" s="2"/>
      <c r="AA1515" s="2"/>
      <c r="AB1515" s="2"/>
      <c r="AC1515" s="2"/>
      <c r="AD1515" s="2"/>
    </row>
    <row r="1516" spans="1:30" ht="15" customHeight="1">
      <c r="A1516" s="41"/>
      <c r="B1516" s="30"/>
      <c r="C1516" s="64" t="s">
        <v>167</v>
      </c>
      <c r="D1516" s="354" t="str">
        <f t="shared" si="756"/>
        <v/>
      </c>
      <c r="E1516" s="355"/>
      <c r="F1516" s="355"/>
      <c r="G1516" s="355"/>
      <c r="H1516" s="355"/>
      <c r="I1516" s="355"/>
      <c r="J1516" s="355"/>
      <c r="K1516" s="355"/>
      <c r="L1516" s="355"/>
      <c r="M1516" s="355"/>
      <c r="N1516" s="355"/>
      <c r="O1516" s="356"/>
      <c r="P1516" s="2"/>
      <c r="Q1516" s="2"/>
      <c r="R1516" s="2"/>
      <c r="S1516" s="2"/>
      <c r="T1516" s="2"/>
      <c r="U1516" s="2"/>
      <c r="V1516" s="2"/>
      <c r="W1516" s="2"/>
      <c r="X1516" s="2"/>
      <c r="Y1516" s="2"/>
      <c r="Z1516" s="2"/>
      <c r="AA1516" s="2"/>
      <c r="AB1516" s="2"/>
      <c r="AC1516" s="2"/>
      <c r="AD1516" s="2"/>
    </row>
    <row r="1517" spans="1:30" ht="15" customHeight="1">
      <c r="A1517" s="41"/>
      <c r="B1517" s="30"/>
      <c r="C1517" s="64" t="s">
        <v>168</v>
      </c>
      <c r="D1517" s="354" t="str">
        <f t="shared" si="756"/>
        <v/>
      </c>
      <c r="E1517" s="355"/>
      <c r="F1517" s="355"/>
      <c r="G1517" s="355"/>
      <c r="H1517" s="355"/>
      <c r="I1517" s="355"/>
      <c r="J1517" s="355"/>
      <c r="K1517" s="355"/>
      <c r="L1517" s="355"/>
      <c r="M1517" s="355"/>
      <c r="N1517" s="355"/>
      <c r="O1517" s="356"/>
      <c r="P1517" s="2"/>
      <c r="Q1517" s="2"/>
      <c r="R1517" s="2"/>
      <c r="S1517" s="2"/>
      <c r="T1517" s="2"/>
      <c r="U1517" s="2"/>
      <c r="V1517" s="2"/>
      <c r="W1517" s="2"/>
      <c r="X1517" s="2"/>
      <c r="Y1517" s="2"/>
      <c r="Z1517" s="2"/>
      <c r="AA1517" s="2"/>
      <c r="AB1517" s="2"/>
      <c r="AC1517" s="2"/>
      <c r="AD1517" s="2"/>
    </row>
    <row r="1518" spans="1:30" ht="15" customHeight="1">
      <c r="A1518" s="41"/>
      <c r="B1518" s="30"/>
      <c r="C1518" s="64" t="s">
        <v>169</v>
      </c>
      <c r="D1518" s="354" t="str">
        <f t="shared" si="756"/>
        <v/>
      </c>
      <c r="E1518" s="355"/>
      <c r="F1518" s="355"/>
      <c r="G1518" s="355"/>
      <c r="H1518" s="355"/>
      <c r="I1518" s="355"/>
      <c r="J1518" s="355"/>
      <c r="K1518" s="355"/>
      <c r="L1518" s="355"/>
      <c r="M1518" s="355"/>
      <c r="N1518" s="355"/>
      <c r="O1518" s="356"/>
      <c r="P1518" s="2"/>
      <c r="Q1518" s="2"/>
      <c r="R1518" s="2"/>
      <c r="S1518" s="2"/>
      <c r="T1518" s="2"/>
      <c r="U1518" s="2"/>
      <c r="V1518" s="2"/>
      <c r="W1518" s="2"/>
      <c r="X1518" s="2"/>
      <c r="Y1518" s="2"/>
      <c r="Z1518" s="2"/>
      <c r="AA1518" s="2"/>
      <c r="AB1518" s="2"/>
      <c r="AC1518" s="2"/>
      <c r="AD1518" s="2"/>
    </row>
    <row r="1519" spans="1:30" ht="15" customHeight="1">
      <c r="A1519" s="41"/>
      <c r="B1519" s="30"/>
      <c r="C1519" s="64" t="s">
        <v>170</v>
      </c>
      <c r="D1519" s="354" t="str">
        <f t="shared" si="756"/>
        <v/>
      </c>
      <c r="E1519" s="355"/>
      <c r="F1519" s="355"/>
      <c r="G1519" s="355"/>
      <c r="H1519" s="355"/>
      <c r="I1519" s="355"/>
      <c r="J1519" s="355"/>
      <c r="K1519" s="355"/>
      <c r="L1519" s="355"/>
      <c r="M1519" s="355"/>
      <c r="N1519" s="355"/>
      <c r="O1519" s="356"/>
      <c r="P1519" s="2"/>
      <c r="Q1519" s="2"/>
      <c r="R1519" s="2"/>
      <c r="S1519" s="2"/>
      <c r="T1519" s="2"/>
      <c r="U1519" s="2"/>
      <c r="V1519" s="2"/>
      <c r="W1519" s="2"/>
      <c r="X1519" s="2"/>
      <c r="Y1519" s="2"/>
      <c r="Z1519" s="2"/>
      <c r="AA1519" s="2"/>
      <c r="AB1519" s="2"/>
      <c r="AC1519" s="2"/>
      <c r="AD1519" s="2"/>
    </row>
    <row r="1520" spans="1:30" ht="15" customHeight="1">
      <c r="A1520" s="41"/>
      <c r="B1520" s="30"/>
      <c r="C1520" s="64" t="s">
        <v>171</v>
      </c>
      <c r="D1520" s="354" t="str">
        <f t="shared" si="756"/>
        <v/>
      </c>
      <c r="E1520" s="355"/>
      <c r="F1520" s="355"/>
      <c r="G1520" s="355"/>
      <c r="H1520" s="355"/>
      <c r="I1520" s="355"/>
      <c r="J1520" s="355"/>
      <c r="K1520" s="355"/>
      <c r="L1520" s="355"/>
      <c r="M1520" s="355"/>
      <c r="N1520" s="355"/>
      <c r="O1520" s="356"/>
      <c r="P1520" s="2"/>
      <c r="Q1520" s="2"/>
      <c r="R1520" s="2"/>
      <c r="S1520" s="2"/>
      <c r="T1520" s="2"/>
      <c r="U1520" s="2"/>
      <c r="V1520" s="2"/>
      <c r="W1520" s="2"/>
      <c r="X1520" s="2"/>
      <c r="Y1520" s="2"/>
      <c r="Z1520" s="2"/>
      <c r="AA1520" s="2"/>
      <c r="AB1520" s="2"/>
      <c r="AC1520" s="2"/>
      <c r="AD1520" s="2"/>
    </row>
    <row r="1521" spans="1:30" ht="15" customHeight="1">
      <c r="A1521" s="41"/>
      <c r="B1521" s="30"/>
      <c r="C1521" s="64" t="s">
        <v>172</v>
      </c>
      <c r="D1521" s="354" t="str">
        <f t="shared" si="756"/>
        <v/>
      </c>
      <c r="E1521" s="355"/>
      <c r="F1521" s="355"/>
      <c r="G1521" s="355"/>
      <c r="H1521" s="355"/>
      <c r="I1521" s="355"/>
      <c r="J1521" s="355"/>
      <c r="K1521" s="355"/>
      <c r="L1521" s="355"/>
      <c r="M1521" s="355"/>
      <c r="N1521" s="355"/>
      <c r="O1521" s="356"/>
      <c r="P1521" s="2"/>
      <c r="Q1521" s="2"/>
      <c r="R1521" s="2"/>
      <c r="S1521" s="2"/>
      <c r="T1521" s="2"/>
      <c r="U1521" s="2"/>
      <c r="V1521" s="2"/>
      <c r="W1521" s="2"/>
      <c r="X1521" s="2"/>
      <c r="Y1521" s="2"/>
      <c r="Z1521" s="2"/>
      <c r="AA1521" s="2"/>
      <c r="AB1521" s="2"/>
      <c r="AC1521" s="2"/>
      <c r="AD1521" s="2"/>
    </row>
    <row r="1522" spans="1:30" ht="15" customHeight="1">
      <c r="A1522" s="41"/>
      <c r="B1522" s="30"/>
      <c r="C1522" s="64" t="s">
        <v>173</v>
      </c>
      <c r="D1522" s="354" t="str">
        <f t="shared" si="756"/>
        <v/>
      </c>
      <c r="E1522" s="355"/>
      <c r="F1522" s="355"/>
      <c r="G1522" s="355"/>
      <c r="H1522" s="355"/>
      <c r="I1522" s="355"/>
      <c r="J1522" s="355"/>
      <c r="K1522" s="355"/>
      <c r="L1522" s="355"/>
      <c r="M1522" s="355"/>
      <c r="N1522" s="355"/>
      <c r="O1522" s="356"/>
      <c r="P1522" s="2"/>
      <c r="Q1522" s="2"/>
      <c r="R1522" s="2"/>
      <c r="S1522" s="2"/>
      <c r="T1522" s="2"/>
      <c r="U1522" s="2"/>
      <c r="V1522" s="2"/>
      <c r="W1522" s="2"/>
      <c r="X1522" s="2"/>
      <c r="Y1522" s="2"/>
      <c r="Z1522" s="2"/>
      <c r="AA1522" s="2"/>
      <c r="AB1522" s="2"/>
      <c r="AC1522" s="2"/>
      <c r="AD1522" s="2"/>
    </row>
    <row r="1523" spans="1:30" ht="15" customHeight="1">
      <c r="A1523" s="41"/>
      <c r="B1523" s="30"/>
      <c r="C1523" s="64" t="s">
        <v>174</v>
      </c>
      <c r="D1523" s="354" t="str">
        <f t="shared" si="756"/>
        <v/>
      </c>
      <c r="E1523" s="355"/>
      <c r="F1523" s="355"/>
      <c r="G1523" s="355"/>
      <c r="H1523" s="355"/>
      <c r="I1523" s="355"/>
      <c r="J1523" s="355"/>
      <c r="K1523" s="355"/>
      <c r="L1523" s="355"/>
      <c r="M1523" s="355"/>
      <c r="N1523" s="355"/>
      <c r="O1523" s="356"/>
      <c r="P1523" s="2"/>
      <c r="Q1523" s="2"/>
      <c r="R1523" s="2"/>
      <c r="S1523" s="2"/>
      <c r="T1523" s="2"/>
      <c r="U1523" s="2"/>
      <c r="V1523" s="2"/>
      <c r="W1523" s="2"/>
      <c r="X1523" s="2"/>
      <c r="Y1523" s="2"/>
      <c r="Z1523" s="2"/>
      <c r="AA1523" s="2"/>
      <c r="AB1523" s="2"/>
      <c r="AC1523" s="2"/>
      <c r="AD1523" s="2"/>
    </row>
    <row r="1524" spans="1:30" ht="15" customHeight="1">
      <c r="A1524" s="41"/>
      <c r="B1524" s="30"/>
      <c r="C1524" s="64" t="s">
        <v>175</v>
      </c>
      <c r="D1524" s="354" t="str">
        <f t="shared" si="756"/>
        <v/>
      </c>
      <c r="E1524" s="355"/>
      <c r="F1524" s="355"/>
      <c r="G1524" s="355"/>
      <c r="H1524" s="355"/>
      <c r="I1524" s="355"/>
      <c r="J1524" s="355"/>
      <c r="K1524" s="355"/>
      <c r="L1524" s="355"/>
      <c r="M1524" s="355"/>
      <c r="N1524" s="355"/>
      <c r="O1524" s="356"/>
      <c r="P1524" s="2"/>
      <c r="Q1524" s="2"/>
      <c r="R1524" s="2"/>
      <c r="S1524" s="2"/>
      <c r="T1524" s="2"/>
      <c r="U1524" s="2"/>
      <c r="V1524" s="2"/>
      <c r="W1524" s="2"/>
      <c r="X1524" s="2"/>
      <c r="Y1524" s="2"/>
      <c r="Z1524" s="2"/>
      <c r="AA1524" s="2"/>
      <c r="AB1524" s="2"/>
      <c r="AC1524" s="2"/>
      <c r="AD1524" s="2"/>
    </row>
    <row r="1525" spans="1:30" ht="15" customHeight="1">
      <c r="A1525" s="41"/>
      <c r="B1525" s="30"/>
      <c r="C1525" s="64" t="s">
        <v>176</v>
      </c>
      <c r="D1525" s="354" t="str">
        <f t="shared" si="756"/>
        <v/>
      </c>
      <c r="E1525" s="355"/>
      <c r="F1525" s="355"/>
      <c r="G1525" s="355"/>
      <c r="H1525" s="355"/>
      <c r="I1525" s="355"/>
      <c r="J1525" s="355"/>
      <c r="K1525" s="355"/>
      <c r="L1525" s="355"/>
      <c r="M1525" s="355"/>
      <c r="N1525" s="355"/>
      <c r="O1525" s="356"/>
      <c r="P1525" s="2"/>
      <c r="Q1525" s="2"/>
      <c r="R1525" s="2"/>
      <c r="S1525" s="2"/>
      <c r="T1525" s="2"/>
      <c r="U1525" s="2"/>
      <c r="V1525" s="2"/>
      <c r="W1525" s="2"/>
      <c r="X1525" s="2"/>
      <c r="Y1525" s="2"/>
      <c r="Z1525" s="2"/>
      <c r="AA1525" s="2"/>
      <c r="AB1525" s="2"/>
      <c r="AC1525" s="2"/>
      <c r="AD1525" s="2"/>
    </row>
    <row r="1526" spans="1:30" ht="15" customHeight="1">
      <c r="A1526" s="41"/>
      <c r="B1526" s="30"/>
      <c r="C1526" s="64" t="s">
        <v>177</v>
      </c>
      <c r="D1526" s="354" t="str">
        <f t="shared" si="756"/>
        <v/>
      </c>
      <c r="E1526" s="355"/>
      <c r="F1526" s="355"/>
      <c r="G1526" s="355"/>
      <c r="H1526" s="355"/>
      <c r="I1526" s="355"/>
      <c r="J1526" s="355"/>
      <c r="K1526" s="355"/>
      <c r="L1526" s="355"/>
      <c r="M1526" s="355"/>
      <c r="N1526" s="355"/>
      <c r="O1526" s="356"/>
      <c r="P1526" s="2"/>
      <c r="Q1526" s="2"/>
      <c r="R1526" s="2"/>
      <c r="S1526" s="2"/>
      <c r="T1526" s="2"/>
      <c r="U1526" s="2"/>
      <c r="V1526" s="2"/>
      <c r="W1526" s="2"/>
      <c r="X1526" s="2"/>
      <c r="Y1526" s="2"/>
      <c r="Z1526" s="2"/>
      <c r="AA1526" s="2"/>
      <c r="AB1526" s="2"/>
      <c r="AC1526" s="2"/>
      <c r="AD1526" s="2"/>
    </row>
    <row r="1527" spans="1:30" ht="15" customHeight="1">
      <c r="A1527" s="41"/>
      <c r="B1527" s="30"/>
      <c r="C1527" s="64" t="s">
        <v>178</v>
      </c>
      <c r="D1527" s="354" t="str">
        <f t="shared" si="756"/>
        <v/>
      </c>
      <c r="E1527" s="355"/>
      <c r="F1527" s="355"/>
      <c r="G1527" s="355"/>
      <c r="H1527" s="355"/>
      <c r="I1527" s="355"/>
      <c r="J1527" s="355"/>
      <c r="K1527" s="355"/>
      <c r="L1527" s="355"/>
      <c r="M1527" s="355"/>
      <c r="N1527" s="355"/>
      <c r="O1527" s="356"/>
      <c r="P1527" s="2"/>
      <c r="Q1527" s="2"/>
      <c r="R1527" s="2"/>
      <c r="S1527" s="2"/>
      <c r="T1527" s="2"/>
      <c r="U1527" s="2"/>
      <c r="V1527" s="2"/>
      <c r="W1527" s="2"/>
      <c r="X1527" s="2"/>
      <c r="Y1527" s="2"/>
      <c r="Z1527" s="2"/>
      <c r="AA1527" s="2"/>
      <c r="AB1527" s="2"/>
      <c r="AC1527" s="2"/>
      <c r="AD1527" s="2"/>
    </row>
    <row r="1528" spans="1:30" ht="15" customHeight="1">
      <c r="A1528" s="41"/>
      <c r="B1528" s="30"/>
      <c r="C1528" s="64" t="s">
        <v>179</v>
      </c>
      <c r="D1528" s="354" t="str">
        <f t="shared" si="756"/>
        <v/>
      </c>
      <c r="E1528" s="355"/>
      <c r="F1528" s="355"/>
      <c r="G1528" s="355"/>
      <c r="H1528" s="355"/>
      <c r="I1528" s="355"/>
      <c r="J1528" s="355"/>
      <c r="K1528" s="355"/>
      <c r="L1528" s="355"/>
      <c r="M1528" s="355"/>
      <c r="N1528" s="355"/>
      <c r="O1528" s="356"/>
      <c r="P1528" s="2"/>
      <c r="Q1528" s="2"/>
      <c r="R1528" s="2"/>
      <c r="S1528" s="2"/>
      <c r="T1528" s="2"/>
      <c r="U1528" s="2"/>
      <c r="V1528" s="2"/>
      <c r="W1528" s="2"/>
      <c r="X1528" s="2"/>
      <c r="Y1528" s="2"/>
      <c r="Z1528" s="2"/>
      <c r="AA1528" s="2"/>
      <c r="AB1528" s="2"/>
      <c r="AC1528" s="2"/>
      <c r="AD1528" s="2"/>
    </row>
    <row r="1529" spans="1:30" ht="15" customHeight="1">
      <c r="A1529" s="41"/>
      <c r="B1529" s="30"/>
      <c r="C1529" s="64" t="s">
        <v>180</v>
      </c>
      <c r="D1529" s="354" t="str">
        <f t="shared" si="756"/>
        <v/>
      </c>
      <c r="E1529" s="355"/>
      <c r="F1529" s="355"/>
      <c r="G1529" s="355"/>
      <c r="H1529" s="355"/>
      <c r="I1529" s="355"/>
      <c r="J1529" s="355"/>
      <c r="K1529" s="355"/>
      <c r="L1529" s="355"/>
      <c r="M1529" s="355"/>
      <c r="N1529" s="355"/>
      <c r="O1529" s="356"/>
      <c r="P1529" s="2"/>
      <c r="Q1529" s="2"/>
      <c r="R1529" s="2"/>
      <c r="S1529" s="2"/>
      <c r="T1529" s="2"/>
      <c r="U1529" s="2"/>
      <c r="V1529" s="2"/>
      <c r="W1529" s="2"/>
      <c r="X1529" s="2"/>
      <c r="Y1529" s="2"/>
      <c r="Z1529" s="2"/>
      <c r="AA1529" s="2"/>
      <c r="AB1529" s="2"/>
      <c r="AC1529" s="2"/>
      <c r="AD1529" s="2"/>
    </row>
    <row r="1530" spans="1:30" ht="15" customHeight="1">
      <c r="A1530" s="41"/>
      <c r="B1530" s="30"/>
      <c r="C1530" s="64" t="s">
        <v>181</v>
      </c>
      <c r="D1530" s="354" t="str">
        <f t="shared" si="756"/>
        <v/>
      </c>
      <c r="E1530" s="355"/>
      <c r="F1530" s="355"/>
      <c r="G1530" s="355"/>
      <c r="H1530" s="355"/>
      <c r="I1530" s="355"/>
      <c r="J1530" s="355"/>
      <c r="K1530" s="355"/>
      <c r="L1530" s="355"/>
      <c r="M1530" s="355"/>
      <c r="N1530" s="355"/>
      <c r="O1530" s="356"/>
      <c r="P1530" s="2"/>
      <c r="Q1530" s="2"/>
      <c r="R1530" s="2"/>
      <c r="S1530" s="2"/>
      <c r="T1530" s="2"/>
      <c r="U1530" s="2"/>
      <c r="V1530" s="2"/>
      <c r="W1530" s="2"/>
      <c r="X1530" s="2"/>
      <c r="Y1530" s="2"/>
      <c r="Z1530" s="2"/>
      <c r="AA1530" s="2"/>
      <c r="AB1530" s="2"/>
      <c r="AC1530" s="2"/>
      <c r="AD1530" s="2"/>
    </row>
    <row r="1531" spans="1:30" ht="15" customHeight="1">
      <c r="A1531" s="41"/>
      <c r="B1531" s="30"/>
      <c r="C1531" s="64" t="s">
        <v>182</v>
      </c>
      <c r="D1531" s="354" t="str">
        <f t="shared" si="756"/>
        <v/>
      </c>
      <c r="E1531" s="355"/>
      <c r="F1531" s="355"/>
      <c r="G1531" s="355"/>
      <c r="H1531" s="355"/>
      <c r="I1531" s="355"/>
      <c r="J1531" s="355"/>
      <c r="K1531" s="355"/>
      <c r="L1531" s="355"/>
      <c r="M1531" s="355"/>
      <c r="N1531" s="355"/>
      <c r="O1531" s="356"/>
      <c r="P1531" s="2"/>
      <c r="Q1531" s="2"/>
      <c r="R1531" s="2"/>
      <c r="S1531" s="2"/>
      <c r="T1531" s="2"/>
      <c r="U1531" s="2"/>
      <c r="V1531" s="2"/>
      <c r="W1531" s="2"/>
      <c r="X1531" s="2"/>
      <c r="Y1531" s="2"/>
      <c r="Z1531" s="2"/>
      <c r="AA1531" s="2"/>
      <c r="AB1531" s="2"/>
      <c r="AC1531" s="2"/>
      <c r="AD1531" s="2"/>
    </row>
    <row r="1532" spans="1:30" ht="15" customHeight="1">
      <c r="A1532" s="41"/>
      <c r="B1532" s="30"/>
      <c r="C1532" s="64" t="s">
        <v>183</v>
      </c>
      <c r="D1532" s="354" t="str">
        <f t="shared" si="756"/>
        <v/>
      </c>
      <c r="E1532" s="355"/>
      <c r="F1532" s="355"/>
      <c r="G1532" s="355"/>
      <c r="H1532" s="355"/>
      <c r="I1532" s="355"/>
      <c r="J1532" s="355"/>
      <c r="K1532" s="355"/>
      <c r="L1532" s="355"/>
      <c r="M1532" s="355"/>
      <c r="N1532" s="355"/>
      <c r="O1532" s="356"/>
      <c r="P1532" s="2"/>
      <c r="Q1532" s="2"/>
      <c r="R1532" s="2"/>
      <c r="S1532" s="2"/>
      <c r="T1532" s="2"/>
      <c r="U1532" s="2"/>
      <c r="V1532" s="2"/>
      <c r="W1532" s="2"/>
      <c r="X1532" s="2"/>
      <c r="Y1532" s="2"/>
      <c r="Z1532" s="2"/>
      <c r="AA1532" s="2"/>
      <c r="AB1532" s="2"/>
      <c r="AC1532" s="2"/>
      <c r="AD1532" s="2"/>
    </row>
    <row r="1533" spans="1:30" ht="15" customHeight="1">
      <c r="A1533" s="41"/>
      <c r="B1533" s="30"/>
      <c r="C1533" s="64" t="s">
        <v>184</v>
      </c>
      <c r="D1533" s="354" t="str">
        <f t="shared" si="756"/>
        <v/>
      </c>
      <c r="E1533" s="355"/>
      <c r="F1533" s="355"/>
      <c r="G1533" s="355"/>
      <c r="H1533" s="355"/>
      <c r="I1533" s="355"/>
      <c r="J1533" s="355"/>
      <c r="K1533" s="355"/>
      <c r="L1533" s="355"/>
      <c r="M1533" s="355"/>
      <c r="N1533" s="355"/>
      <c r="O1533" s="356"/>
      <c r="P1533" s="2"/>
      <c r="Q1533" s="2"/>
      <c r="R1533" s="2"/>
      <c r="S1533" s="2"/>
      <c r="T1533" s="2"/>
      <c r="U1533" s="2"/>
      <c r="V1533" s="2"/>
      <c r="W1533" s="2"/>
      <c r="X1533" s="2"/>
      <c r="Y1533" s="2"/>
      <c r="Z1533" s="2"/>
      <c r="AA1533" s="2"/>
      <c r="AB1533" s="2"/>
      <c r="AC1533" s="2"/>
      <c r="AD1533" s="2"/>
    </row>
    <row r="1534" spans="1:30" ht="15" customHeight="1">
      <c r="A1534" s="41"/>
      <c r="B1534" s="30"/>
      <c r="C1534" s="64" t="s">
        <v>185</v>
      </c>
      <c r="D1534" s="354" t="str">
        <f t="shared" si="756"/>
        <v/>
      </c>
      <c r="E1534" s="355"/>
      <c r="F1534" s="355"/>
      <c r="G1534" s="355"/>
      <c r="H1534" s="355"/>
      <c r="I1534" s="355"/>
      <c r="J1534" s="355"/>
      <c r="K1534" s="355"/>
      <c r="L1534" s="355"/>
      <c r="M1534" s="355"/>
      <c r="N1534" s="355"/>
      <c r="O1534" s="356"/>
      <c r="P1534" s="2"/>
      <c r="Q1534" s="2"/>
      <c r="R1534" s="2"/>
      <c r="S1534" s="2"/>
      <c r="T1534" s="2"/>
      <c r="U1534" s="2"/>
      <c r="V1534" s="2"/>
      <c r="W1534" s="2"/>
      <c r="X1534" s="2"/>
      <c r="Y1534" s="2"/>
      <c r="Z1534" s="2"/>
      <c r="AA1534" s="2"/>
      <c r="AB1534" s="2"/>
      <c r="AC1534" s="2"/>
      <c r="AD1534" s="2"/>
    </row>
    <row r="1535" spans="1:30" ht="15" customHeight="1">
      <c r="A1535" s="41"/>
      <c r="B1535" s="30"/>
      <c r="C1535" s="64" t="s">
        <v>186</v>
      </c>
      <c r="D1535" s="354" t="str">
        <f t="shared" si="756"/>
        <v/>
      </c>
      <c r="E1535" s="355"/>
      <c r="F1535" s="355"/>
      <c r="G1535" s="355"/>
      <c r="H1535" s="355"/>
      <c r="I1535" s="355"/>
      <c r="J1535" s="355"/>
      <c r="K1535" s="355"/>
      <c r="L1535" s="355"/>
      <c r="M1535" s="355"/>
      <c r="N1535" s="355"/>
      <c r="O1535" s="356"/>
      <c r="P1535" s="2"/>
      <c r="Q1535" s="2"/>
      <c r="R1535" s="2"/>
      <c r="S1535" s="2"/>
      <c r="T1535" s="2"/>
      <c r="U1535" s="2"/>
      <c r="V1535" s="2"/>
      <c r="W1535" s="2"/>
      <c r="X1535" s="2"/>
      <c r="Y1535" s="2"/>
      <c r="Z1535" s="2"/>
      <c r="AA1535" s="2"/>
      <c r="AB1535" s="2"/>
      <c r="AC1535" s="2"/>
      <c r="AD1535" s="2"/>
    </row>
    <row r="1536" spans="1:30" ht="15" customHeight="1">
      <c r="A1536" s="41"/>
      <c r="B1536" s="30"/>
      <c r="C1536" s="64" t="s">
        <v>187</v>
      </c>
      <c r="D1536" s="354" t="str">
        <f t="shared" si="756"/>
        <v/>
      </c>
      <c r="E1536" s="355"/>
      <c r="F1536" s="355"/>
      <c r="G1536" s="355"/>
      <c r="H1536" s="355"/>
      <c r="I1536" s="355"/>
      <c r="J1536" s="355"/>
      <c r="K1536" s="355"/>
      <c r="L1536" s="355"/>
      <c r="M1536" s="355"/>
      <c r="N1536" s="355"/>
      <c r="O1536" s="356"/>
      <c r="P1536" s="2"/>
      <c r="Q1536" s="2"/>
      <c r="R1536" s="2"/>
      <c r="S1536" s="2"/>
      <c r="T1536" s="2"/>
      <c r="U1536" s="2"/>
      <c r="V1536" s="2"/>
      <c r="W1536" s="2"/>
      <c r="X1536" s="2"/>
      <c r="Y1536" s="2"/>
      <c r="Z1536" s="2"/>
      <c r="AA1536" s="2"/>
      <c r="AB1536" s="2"/>
      <c r="AC1536" s="2"/>
      <c r="AD1536" s="2"/>
    </row>
    <row r="1537" spans="1:79" ht="15" customHeight="1">
      <c r="A1537" s="41"/>
      <c r="B1537" s="30"/>
      <c r="C1537" s="64" t="s">
        <v>188</v>
      </c>
      <c r="D1537" s="354" t="str">
        <f t="shared" si="756"/>
        <v/>
      </c>
      <c r="E1537" s="355"/>
      <c r="F1537" s="355"/>
      <c r="G1537" s="355"/>
      <c r="H1537" s="355"/>
      <c r="I1537" s="355"/>
      <c r="J1537" s="355"/>
      <c r="K1537" s="355"/>
      <c r="L1537" s="355"/>
      <c r="M1537" s="355"/>
      <c r="N1537" s="355"/>
      <c r="O1537" s="356"/>
      <c r="P1537" s="2"/>
      <c r="Q1537" s="2"/>
      <c r="R1537" s="2"/>
      <c r="S1537" s="2"/>
      <c r="T1537" s="2"/>
      <c r="U1537" s="2"/>
      <c r="V1537" s="2"/>
      <c r="W1537" s="2"/>
      <c r="X1537" s="2"/>
      <c r="Y1537" s="2"/>
      <c r="Z1537" s="2"/>
      <c r="AA1537" s="2"/>
      <c r="AB1537" s="2"/>
      <c r="AC1537" s="2"/>
      <c r="AD1537" s="2"/>
    </row>
    <row r="1538" spans="1:79" ht="15" customHeight="1">
      <c r="A1538" s="41"/>
      <c r="B1538" s="30"/>
      <c r="C1538" s="64" t="s">
        <v>189</v>
      </c>
      <c r="D1538" s="354" t="str">
        <f t="shared" si="756"/>
        <v/>
      </c>
      <c r="E1538" s="355"/>
      <c r="F1538" s="355"/>
      <c r="G1538" s="355"/>
      <c r="H1538" s="355"/>
      <c r="I1538" s="355"/>
      <c r="J1538" s="355"/>
      <c r="K1538" s="355"/>
      <c r="L1538" s="355"/>
      <c r="M1538" s="355"/>
      <c r="N1538" s="355"/>
      <c r="O1538" s="356"/>
      <c r="P1538" s="2"/>
      <c r="Q1538" s="2"/>
      <c r="R1538" s="2"/>
      <c r="S1538" s="2"/>
      <c r="T1538" s="2"/>
      <c r="U1538" s="2"/>
      <c r="V1538" s="2"/>
      <c r="W1538" s="2"/>
      <c r="X1538" s="2"/>
      <c r="Y1538" s="2"/>
      <c r="Z1538" s="2"/>
      <c r="AA1538" s="2"/>
      <c r="AB1538" s="2"/>
      <c r="AC1538" s="2"/>
      <c r="AD1538" s="2"/>
    </row>
    <row r="1539" spans="1:79" s="210" customFormat="1" ht="15" customHeight="1">
      <c r="A1539" s="51"/>
      <c r="B1539" s="220"/>
      <c r="C1539" s="220"/>
      <c r="D1539" s="220"/>
      <c r="E1539" s="220"/>
      <c r="F1539" s="29"/>
      <c r="G1539" s="220"/>
      <c r="H1539" s="220"/>
      <c r="I1539" s="220"/>
      <c r="J1539" s="220"/>
      <c r="K1539" s="220"/>
      <c r="L1539" s="220"/>
      <c r="M1539" s="220"/>
      <c r="N1539" s="220"/>
      <c r="O1539" s="222"/>
      <c r="P1539" s="195">
        <f t="shared" ref="P1539:AD1539" si="757">IF(AND(SUM(P1419:P1538)=0,COUNTIF(P1419:P1538,"NS")&gt;0),"NS",
IF(AND(SUM(P1419:P1538)=0,COUNTIF(P1419:P1538,0)&gt;0),0,
IF(AND(SUM(P1419:P1538)=0,COUNTIF(P1419:P1538,"NA")&gt;0),"NA",
SUM(P1419:P1538))))</f>
        <v>0</v>
      </c>
      <c r="Q1539" s="195">
        <f t="shared" si="757"/>
        <v>0</v>
      </c>
      <c r="R1539" s="195">
        <f t="shared" si="757"/>
        <v>0</v>
      </c>
      <c r="S1539" s="195">
        <f t="shared" si="757"/>
        <v>0</v>
      </c>
      <c r="T1539" s="195">
        <f t="shared" si="757"/>
        <v>0</v>
      </c>
      <c r="U1539" s="195">
        <f t="shared" si="757"/>
        <v>0</v>
      </c>
      <c r="V1539" s="195">
        <f t="shared" si="757"/>
        <v>0</v>
      </c>
      <c r="W1539" s="195">
        <f t="shared" si="757"/>
        <v>0</v>
      </c>
      <c r="X1539" s="195">
        <f t="shared" si="757"/>
        <v>0</v>
      </c>
      <c r="Y1539" s="195">
        <f t="shared" si="757"/>
        <v>0</v>
      </c>
      <c r="Z1539" s="195">
        <f t="shared" si="757"/>
        <v>0</v>
      </c>
      <c r="AA1539" s="195">
        <f t="shared" si="757"/>
        <v>0</v>
      </c>
      <c r="AB1539" s="195">
        <f t="shared" si="757"/>
        <v>0</v>
      </c>
      <c r="AC1539" s="195">
        <f t="shared" si="757"/>
        <v>0</v>
      </c>
      <c r="AD1539" s="195">
        <f t="shared" si="757"/>
        <v>0</v>
      </c>
      <c r="AE1539" s="29"/>
      <c r="AF1539" s="258"/>
    </row>
    <row r="1540" spans="1:79" ht="15" customHeight="1">
      <c r="A1540" s="41"/>
    </row>
    <row r="1541" spans="1:79" ht="24" customHeight="1">
      <c r="A1541" s="85"/>
      <c r="B1541" s="87"/>
      <c r="C1541" s="348" t="s">
        <v>225</v>
      </c>
      <c r="D1541" s="348"/>
      <c r="E1541" s="348"/>
      <c r="F1541" s="348"/>
      <c r="G1541" s="348"/>
      <c r="H1541" s="348"/>
      <c r="I1541" s="348"/>
      <c r="J1541" s="348"/>
      <c r="K1541" s="348"/>
      <c r="L1541" s="348"/>
      <c r="M1541" s="348"/>
      <c r="N1541" s="348"/>
      <c r="O1541" s="348"/>
      <c r="P1541" s="348"/>
      <c r="Q1541" s="348"/>
      <c r="R1541" s="348"/>
      <c r="S1541" s="348"/>
      <c r="T1541" s="348"/>
      <c r="U1541" s="348"/>
      <c r="V1541" s="348"/>
      <c r="W1541" s="348"/>
      <c r="X1541" s="348"/>
      <c r="Y1541" s="348"/>
      <c r="Z1541" s="348"/>
      <c r="AA1541" s="348"/>
      <c r="AB1541" s="348"/>
      <c r="AC1541" s="348"/>
      <c r="AD1541" s="348"/>
    </row>
    <row r="1542" spans="1:79" ht="60" customHeight="1">
      <c r="A1542" s="85"/>
      <c r="B1542" s="87"/>
      <c r="C1542" s="415"/>
      <c r="D1542" s="415"/>
      <c r="E1542" s="415"/>
      <c r="F1542" s="415"/>
      <c r="G1542" s="415"/>
      <c r="H1542" s="415"/>
      <c r="I1542" s="415"/>
      <c r="J1542" s="415"/>
      <c r="K1542" s="415"/>
      <c r="L1542" s="415"/>
      <c r="M1542" s="415"/>
      <c r="N1542" s="415"/>
      <c r="O1542" s="415"/>
      <c r="P1542" s="415"/>
      <c r="Q1542" s="415"/>
      <c r="R1542" s="415"/>
      <c r="S1542" s="415"/>
      <c r="T1542" s="415"/>
      <c r="U1542" s="415"/>
      <c r="V1542" s="415"/>
      <c r="W1542" s="415"/>
      <c r="X1542" s="415"/>
      <c r="Y1542" s="415"/>
      <c r="Z1542" s="415"/>
      <c r="AA1542" s="415"/>
      <c r="AB1542" s="415"/>
      <c r="AC1542" s="415"/>
      <c r="AD1542" s="415"/>
    </row>
    <row r="1543" spans="1:79" ht="15" customHeight="1">
      <c r="A1543" s="85"/>
      <c r="B1543" s="87"/>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row>
    <row r="1544" spans="1:79" ht="15" customHeight="1">
      <c r="A1544" s="85"/>
      <c r="B1544" s="467" t="str">
        <f>IF(CA1287=0,"","Alerta: se registró NS (no se sabe), favor de agregar su respectivo comentario (7ᵃ instrucción general).")</f>
        <v/>
      </c>
      <c r="C1544" s="467"/>
      <c r="D1544" s="467"/>
      <c r="E1544" s="467"/>
      <c r="F1544" s="467"/>
      <c r="G1544" s="467"/>
      <c r="H1544" s="467"/>
      <c r="I1544" s="467"/>
      <c r="J1544" s="467"/>
      <c r="K1544" s="467"/>
      <c r="L1544" s="467"/>
      <c r="M1544" s="467"/>
      <c r="N1544" s="467"/>
      <c r="O1544" s="467"/>
      <c r="P1544" s="467"/>
      <c r="Q1544" s="467"/>
      <c r="R1544" s="467"/>
      <c r="S1544" s="467"/>
      <c r="T1544" s="467"/>
      <c r="U1544" s="467"/>
      <c r="V1544" s="467"/>
      <c r="W1544" s="467"/>
      <c r="X1544" s="467"/>
      <c r="Y1544" s="467"/>
      <c r="Z1544" s="467"/>
      <c r="AA1544" s="467"/>
      <c r="AB1544" s="467"/>
      <c r="AC1544" s="467"/>
      <c r="AD1544" s="467"/>
    </row>
    <row r="1545" spans="1:79" ht="15" customHeight="1">
      <c r="A1545" s="85"/>
      <c r="B1545" s="393" t="str">
        <f>IF(DH1413=0,"","Error: la cantidad de Total, Hombres o Mujeres de cada institución debe ser igual a la cantidad de la pregunta 1.3.")</f>
        <v/>
      </c>
      <c r="C1545" s="393"/>
      <c r="D1545" s="393"/>
      <c r="E1545" s="393"/>
      <c r="F1545" s="393"/>
      <c r="G1545" s="393"/>
      <c r="H1545" s="393"/>
      <c r="I1545" s="393"/>
      <c r="J1545" s="393"/>
      <c r="K1545" s="393"/>
      <c r="L1545" s="393"/>
      <c r="M1545" s="393"/>
      <c r="N1545" s="393"/>
      <c r="O1545" s="393"/>
      <c r="P1545" s="393"/>
      <c r="Q1545" s="393"/>
      <c r="R1545" s="393"/>
      <c r="S1545" s="393"/>
      <c r="T1545" s="393"/>
      <c r="U1545" s="393"/>
      <c r="V1545" s="393"/>
      <c r="W1545" s="393"/>
      <c r="X1545" s="393"/>
      <c r="Y1545" s="393"/>
      <c r="Z1545" s="393"/>
      <c r="AA1545" s="393"/>
      <c r="AB1545" s="393"/>
      <c r="AC1545" s="393"/>
      <c r="AD1545" s="393"/>
    </row>
    <row r="1546" spans="1:79" ht="15" customHeight="1">
      <c r="A1546" s="85"/>
      <c r="B1546" s="393" t="str">
        <f>IF(CV1413=0,"","Error: verificar sumas.")</f>
        <v/>
      </c>
      <c r="C1546" s="393"/>
      <c r="D1546" s="393"/>
      <c r="E1546" s="393"/>
      <c r="F1546" s="393"/>
      <c r="G1546" s="393"/>
      <c r="H1546" s="393"/>
      <c r="I1546" s="393"/>
      <c r="J1546" s="393"/>
      <c r="K1546" s="393"/>
      <c r="L1546" s="393"/>
      <c r="M1546" s="393"/>
      <c r="N1546" s="393"/>
      <c r="O1546" s="393"/>
      <c r="P1546" s="393"/>
      <c r="Q1546" s="393"/>
      <c r="R1546" s="393"/>
      <c r="S1546" s="393"/>
      <c r="T1546" s="393"/>
      <c r="U1546" s="393"/>
      <c r="V1546" s="393"/>
      <c r="W1546" s="393"/>
      <c r="X1546" s="393"/>
      <c r="Y1546" s="393"/>
      <c r="Z1546" s="393"/>
      <c r="AA1546" s="393"/>
      <c r="AB1546" s="393"/>
      <c r="AC1546" s="393"/>
      <c r="AD1546" s="393"/>
    </row>
    <row r="1547" spans="1:79" ht="15" customHeight="1">
      <c r="A1547" s="85"/>
      <c r="B1547" s="392" t="str">
        <f>IF(AH1413=0,"","Error: debe completar toda la información requerida.")</f>
        <v/>
      </c>
      <c r="C1547" s="392"/>
      <c r="D1547" s="392"/>
      <c r="E1547" s="392"/>
      <c r="F1547" s="392"/>
      <c r="G1547" s="392"/>
      <c r="H1547" s="392"/>
      <c r="I1547" s="392"/>
      <c r="J1547" s="392"/>
      <c r="K1547" s="392"/>
      <c r="L1547" s="392"/>
      <c r="M1547" s="392"/>
      <c r="N1547" s="392"/>
      <c r="O1547" s="392"/>
      <c r="P1547" s="392"/>
      <c r="Q1547" s="392"/>
      <c r="R1547" s="392"/>
      <c r="S1547" s="392"/>
      <c r="T1547" s="392"/>
      <c r="U1547" s="392"/>
      <c r="V1547" s="392"/>
      <c r="W1547" s="392"/>
      <c r="X1547" s="392"/>
      <c r="Y1547" s="392"/>
      <c r="Z1547" s="392"/>
      <c r="AA1547" s="392"/>
      <c r="AB1547" s="392"/>
      <c r="AC1547" s="392"/>
      <c r="AD1547" s="392"/>
    </row>
    <row r="1548" spans="1:79" ht="15" customHeight="1">
      <c r="A1548" s="41"/>
      <c r="B1548" s="30"/>
      <c r="C1548"/>
      <c r="D1548"/>
      <c r="E1548"/>
      <c r="F1548"/>
      <c r="G1548"/>
      <c r="H1548"/>
      <c r="I1548"/>
      <c r="J1548"/>
      <c r="K1548"/>
      <c r="L1548"/>
      <c r="M1548"/>
      <c r="N1548"/>
      <c r="O1548"/>
      <c r="P1548"/>
      <c r="Q1548"/>
      <c r="R1548"/>
      <c r="S1548"/>
      <c r="T1548"/>
      <c r="U1548"/>
      <c r="V1548"/>
      <c r="W1548"/>
      <c r="X1548"/>
      <c r="Y1548"/>
      <c r="Z1548"/>
      <c r="AA1548"/>
      <c r="AB1548"/>
      <c r="AC1548"/>
      <c r="AD1548"/>
      <c r="AG1548" s="197" t="s">
        <v>1259</v>
      </c>
    </row>
    <row r="1549" spans="1:79" ht="36" customHeight="1">
      <c r="A1549" s="85" t="s">
        <v>864</v>
      </c>
      <c r="B1549" s="417" t="s">
        <v>1031</v>
      </c>
      <c r="C1549" s="417"/>
      <c r="D1549" s="417"/>
      <c r="E1549" s="417"/>
      <c r="F1549" s="417"/>
      <c r="G1549" s="417"/>
      <c r="H1549" s="417"/>
      <c r="I1549" s="417"/>
      <c r="J1549" s="417"/>
      <c r="K1549" s="417"/>
      <c r="L1549" s="417"/>
      <c r="M1549" s="417"/>
      <c r="N1549" s="417"/>
      <c r="O1549" s="417"/>
      <c r="P1549" s="417"/>
      <c r="Q1549" s="417"/>
      <c r="R1549" s="417"/>
      <c r="S1549" s="417"/>
      <c r="T1549" s="417"/>
      <c r="U1549" s="417"/>
      <c r="V1549" s="417"/>
      <c r="W1549" s="417"/>
      <c r="X1549" s="417"/>
      <c r="Y1549" s="417"/>
      <c r="Z1549" s="417"/>
      <c r="AA1549" s="417"/>
      <c r="AB1549" s="417"/>
      <c r="AC1549" s="417"/>
      <c r="AD1549" s="417"/>
      <c r="AG1549" s="197">
        <f>+COUNTBLANK(S1554:AD1673)</f>
        <v>1440</v>
      </c>
      <c r="AH1549" s="197">
        <v>1440</v>
      </c>
      <c r="CA1549" s="197" t="s">
        <v>1279</v>
      </c>
    </row>
    <row r="1550" spans="1:79" ht="15" customHeight="1">
      <c r="A1550" s="41"/>
      <c r="B1550" s="30"/>
      <c r="C1550"/>
      <c r="D1550"/>
      <c r="E1550"/>
      <c r="F1550"/>
      <c r="G1550"/>
      <c r="H1550"/>
      <c r="I1550"/>
      <c r="J1550"/>
      <c r="K1550"/>
      <c r="L1550"/>
      <c r="M1550"/>
      <c r="N1550"/>
      <c r="O1550"/>
      <c r="P1550"/>
      <c r="Q1550"/>
      <c r="R1550"/>
      <c r="S1550"/>
      <c r="T1550"/>
      <c r="U1550"/>
      <c r="V1550"/>
      <c r="W1550"/>
      <c r="X1550"/>
      <c r="Y1550"/>
      <c r="Z1550"/>
      <c r="AA1550"/>
      <c r="AB1550"/>
      <c r="AC1550"/>
      <c r="AD1550"/>
      <c r="CA1550" s="197">
        <f>+COUNTIF(S1554:AD1673,"ns")</f>
        <v>0</v>
      </c>
    </row>
    <row r="1551" spans="1:79" s="212" customFormat="1" ht="36" customHeight="1">
      <c r="A1551" s="100"/>
      <c r="B1551" s="59"/>
      <c r="C1551" s="478" t="s">
        <v>98</v>
      </c>
      <c r="D1551" s="479"/>
      <c r="E1551" s="479"/>
      <c r="F1551" s="479"/>
      <c r="G1551" s="479"/>
      <c r="H1551" s="479"/>
      <c r="I1551" s="479"/>
      <c r="J1551" s="479"/>
      <c r="K1551" s="479"/>
      <c r="L1551" s="479"/>
      <c r="M1551" s="479"/>
      <c r="N1551" s="479"/>
      <c r="O1551" s="479"/>
      <c r="P1551" s="479"/>
      <c r="Q1551" s="479"/>
      <c r="R1551" s="480"/>
      <c r="S1551" s="288" t="s">
        <v>1032</v>
      </c>
      <c r="T1551" s="289"/>
      <c r="U1551" s="289"/>
      <c r="V1551" s="289"/>
      <c r="W1551" s="289"/>
      <c r="X1551" s="289"/>
      <c r="Y1551" s="289"/>
      <c r="Z1551" s="289"/>
      <c r="AA1551" s="289"/>
      <c r="AB1551" s="289"/>
      <c r="AC1551" s="289"/>
      <c r="AD1551" s="290"/>
      <c r="AE1551" s="29"/>
      <c r="AF1551" s="259"/>
    </row>
    <row r="1552" spans="1:79" s="212" customFormat="1" ht="48" customHeight="1">
      <c r="A1552" s="100"/>
      <c r="B1552" s="59"/>
      <c r="C1552" s="490"/>
      <c r="D1552" s="491"/>
      <c r="E1552" s="491"/>
      <c r="F1552" s="491"/>
      <c r="G1552" s="491"/>
      <c r="H1552" s="491"/>
      <c r="I1552" s="491"/>
      <c r="J1552" s="491"/>
      <c r="K1552" s="491"/>
      <c r="L1552" s="491"/>
      <c r="M1552" s="491"/>
      <c r="N1552" s="491"/>
      <c r="O1552" s="491"/>
      <c r="P1552" s="491"/>
      <c r="Q1552" s="491"/>
      <c r="R1552" s="492"/>
      <c r="S1552" s="493" t="s">
        <v>318</v>
      </c>
      <c r="T1552" s="494" t="s">
        <v>319</v>
      </c>
      <c r="U1552" s="494" t="s">
        <v>320</v>
      </c>
      <c r="V1552" s="292" t="s">
        <v>959</v>
      </c>
      <c r="W1552" s="285"/>
      <c r="X1552" s="293"/>
      <c r="Y1552" s="292" t="s">
        <v>960</v>
      </c>
      <c r="Z1552" s="285"/>
      <c r="AA1552" s="293"/>
      <c r="AB1552" s="292" t="s">
        <v>362</v>
      </c>
      <c r="AC1552" s="285"/>
      <c r="AD1552" s="293"/>
      <c r="AE1552" s="57"/>
      <c r="AF1552" s="260"/>
    </row>
    <row r="1553" spans="1:81" s="212" customFormat="1" ht="48" customHeight="1" thickBot="1">
      <c r="A1553" s="100"/>
      <c r="B1553" s="59"/>
      <c r="C1553" s="481"/>
      <c r="D1553" s="482"/>
      <c r="E1553" s="482"/>
      <c r="F1553" s="482"/>
      <c r="G1553" s="482"/>
      <c r="H1553" s="482"/>
      <c r="I1553" s="482"/>
      <c r="J1553" s="482"/>
      <c r="K1553" s="482"/>
      <c r="L1553" s="482"/>
      <c r="M1553" s="482"/>
      <c r="N1553" s="482"/>
      <c r="O1553" s="482"/>
      <c r="P1553" s="482"/>
      <c r="Q1553" s="482"/>
      <c r="R1553" s="483"/>
      <c r="S1553" s="493"/>
      <c r="T1553" s="494"/>
      <c r="U1553" s="494"/>
      <c r="V1553" s="73" t="s">
        <v>952</v>
      </c>
      <c r="W1553" s="211" t="s">
        <v>319</v>
      </c>
      <c r="X1553" s="211" t="s">
        <v>320</v>
      </c>
      <c r="Y1553" s="73" t="s">
        <v>952</v>
      </c>
      <c r="Z1553" s="211" t="s">
        <v>319</v>
      </c>
      <c r="AA1553" s="211" t="s">
        <v>320</v>
      </c>
      <c r="AB1553" s="73" t="s">
        <v>952</v>
      </c>
      <c r="AC1553" s="211" t="s">
        <v>319</v>
      </c>
      <c r="AD1553" s="211" t="s">
        <v>320</v>
      </c>
      <c r="AE1553" s="59"/>
      <c r="AF1553" s="260"/>
      <c r="AG1553" s="212" t="s">
        <v>1259</v>
      </c>
      <c r="AH1553" s="212" t="s">
        <v>1269</v>
      </c>
      <c r="AJ1553" s="135" t="s">
        <v>1280</v>
      </c>
      <c r="AK1553" s="135" t="s">
        <v>1258</v>
      </c>
      <c r="AL1553" s="135" t="s">
        <v>1281</v>
      </c>
      <c r="AM1553" s="135" t="s">
        <v>1282</v>
      </c>
      <c r="AO1553" s="135" t="s">
        <v>1280</v>
      </c>
      <c r="AP1553" s="135" t="s">
        <v>1258</v>
      </c>
      <c r="AQ1553" s="135" t="s">
        <v>1281</v>
      </c>
      <c r="AR1553" s="135" t="s">
        <v>1282</v>
      </c>
      <c r="AT1553" s="135" t="s">
        <v>1280</v>
      </c>
      <c r="AU1553" s="135" t="s">
        <v>1258</v>
      </c>
      <c r="AV1553" s="135" t="s">
        <v>1281</v>
      </c>
      <c r="AW1553" s="135" t="s">
        <v>1282</v>
      </c>
      <c r="AY1553" s="135" t="s">
        <v>1280</v>
      </c>
      <c r="AZ1553" s="135" t="s">
        <v>1258</v>
      </c>
      <c r="BA1553" s="135" t="s">
        <v>1281</v>
      </c>
      <c r="BB1553" s="135" t="s">
        <v>1282</v>
      </c>
      <c r="BD1553" s="213" t="s">
        <v>318</v>
      </c>
      <c r="BE1553" s="213" t="s">
        <v>1258</v>
      </c>
      <c r="BF1553" s="213" t="s">
        <v>1283</v>
      </c>
      <c r="BG1553" s="213" t="s">
        <v>1260</v>
      </c>
      <c r="BI1553" s="213" t="s">
        <v>318</v>
      </c>
      <c r="BJ1553" s="213" t="s">
        <v>1258</v>
      </c>
      <c r="BK1553" s="213" t="s">
        <v>1283</v>
      </c>
      <c r="BL1553" s="213" t="s">
        <v>1260</v>
      </c>
      <c r="BN1553" s="213" t="s">
        <v>318</v>
      </c>
      <c r="BO1553" s="213" t="s">
        <v>1258</v>
      </c>
      <c r="BP1553" s="213" t="s">
        <v>1283</v>
      </c>
      <c r="BQ1553" s="213" t="s">
        <v>1260</v>
      </c>
      <c r="BS1553" s="212" t="s">
        <v>1360</v>
      </c>
      <c r="BT1553" s="213" t="s">
        <v>1362</v>
      </c>
      <c r="BU1553" s="213" t="s">
        <v>1269</v>
      </c>
      <c r="BV1553"/>
      <c r="BW1553" s="212" t="s">
        <v>1360</v>
      </c>
      <c r="BX1553" s="213" t="s">
        <v>1362</v>
      </c>
      <c r="BY1553" s="213" t="s">
        <v>1269</v>
      </c>
      <c r="CA1553" s="212" t="s">
        <v>1360</v>
      </c>
      <c r="CB1553" s="213" t="s">
        <v>1362</v>
      </c>
      <c r="CC1553" s="213" t="s">
        <v>1269</v>
      </c>
    </row>
    <row r="1554" spans="1:81" s="212" customFormat="1" ht="15" customHeight="1" thickBot="1">
      <c r="A1554" s="100"/>
      <c r="B1554" s="59"/>
      <c r="C1554" s="226" t="s">
        <v>58</v>
      </c>
      <c r="D1554" s="354" t="str">
        <f>IF(D49="","",D49)</f>
        <v/>
      </c>
      <c r="E1554" s="355"/>
      <c r="F1554" s="355"/>
      <c r="G1554" s="355"/>
      <c r="H1554" s="355"/>
      <c r="I1554" s="355"/>
      <c r="J1554" s="355"/>
      <c r="K1554" s="355"/>
      <c r="L1554" s="355"/>
      <c r="M1554" s="355"/>
      <c r="N1554" s="355"/>
      <c r="O1554" s="355"/>
      <c r="P1554" s="355"/>
      <c r="Q1554" s="355"/>
      <c r="R1554" s="356"/>
      <c r="S1554" s="261" t="str">
        <f>IF(M231="","",M231)</f>
        <v/>
      </c>
      <c r="T1554" s="261" t="str">
        <f>IF(S231="","",S231)</f>
        <v/>
      </c>
      <c r="U1554" s="261" t="str">
        <f>+IF(Y231="","",Y231)</f>
        <v/>
      </c>
      <c r="V1554" s="2"/>
      <c r="W1554" s="2"/>
      <c r="X1554" s="2"/>
      <c r="Y1554" s="2"/>
      <c r="Z1554" s="2"/>
      <c r="AA1554" s="2"/>
      <c r="AB1554" s="2"/>
      <c r="AC1554" s="2"/>
      <c r="AD1554" s="2"/>
      <c r="AE1554" s="57"/>
      <c r="AF1554" s="259"/>
      <c r="AG1554" s="197">
        <f>+COUNTBLANK(S1554:AD1554)</f>
        <v>12</v>
      </c>
      <c r="AH1554" s="210">
        <f>+IF($AG$1549=$AH$1549,0,IF(OR(AND(D1554&lt;&gt;"",AG1554=0),AND(D1554="",AG1554=12)),0,1))</f>
        <v>0</v>
      </c>
      <c r="AJ1554" s="188">
        <f>IF(S1554="",0,S1554)</f>
        <v>0</v>
      </c>
      <c r="AK1554" s="189">
        <f>COUNTIF(T1554:U1554,"NS")</f>
        <v>0</v>
      </c>
      <c r="AL1554" s="189">
        <f>SUM(T1554:U1554)</f>
        <v>0</v>
      </c>
      <c r="AM1554" s="190">
        <f>IF($AG$1549=$AH$1549, 0, IF(OR(AND(AJ1554=0, AK1554&gt;0), AND(AJ1554="ns", AL1554&gt;0), AND(AJ1554="ns", AK1554=0, AL1554=0)), 1, IF(OR(AND(AJ1554&gt;0, AK1554=2), AND(AJ1554="ns", AK1554=2), AND(AJ1554="ns", AL1554=0, AK1554&gt;0), AJ1554=AL1554, COUNTIF(S1554:U1554, "NA")=COUNTA(S1554:U1554)), 0, 1)))</f>
        <v>0</v>
      </c>
      <c r="AN1554" s="197"/>
      <c r="AO1554" s="188">
        <f>V1554</f>
        <v>0</v>
      </c>
      <c r="AP1554" s="189">
        <f>COUNTIF(W1554:X1554,"NS")</f>
        <v>0</v>
      </c>
      <c r="AQ1554" s="189">
        <f>SUM(W1554:X1554)</f>
        <v>0</v>
      </c>
      <c r="AR1554" s="190">
        <f>IF($AG$1549=$AH$1549, 0, IF(OR(AND(AO1554=0, AP1554&gt;0), AND(AO1554="ns", AQ1554&gt;0), AND(AO1554="ns", AP1554=0, AQ1554=0)), 1, IF(OR(AND(AO1554&gt;0, AP1554=2), AND(AO1554="ns", AP1554=2), AND(AO1554="ns", AQ1554=0, AP1554&gt;0), AO1554=AQ1554, COUNTIF(V1554:X1554, "NA")=COUNTA(V1554:X1554)), 0, 1)))</f>
        <v>0</v>
      </c>
      <c r="AS1554" s="197"/>
      <c r="AT1554" s="188">
        <f>Y1554</f>
        <v>0</v>
      </c>
      <c r="AU1554" s="189">
        <f>COUNTIF(Z1554:AA1554,"NS")</f>
        <v>0</v>
      </c>
      <c r="AV1554" s="189">
        <f>SUM(Z1554:AA1554)</f>
        <v>0</v>
      </c>
      <c r="AW1554" s="190">
        <f>IF($AG$1549=$AH$1549, 0, IF(OR(AND(AT1554=0, AU1554&gt;0), AND(AT1554="ns", AV1554&gt;0), AND(AT1554="ns", AU1554=0, AV1554=0)), 1, IF(OR(AND(AT1554&gt;0, AU1554=2), AND(AT1554="ns", AU1554=2), AND(AT1554="ns", AV1554=0, AU1554&gt;0), AT1554=AV1554, COUNTIF(Y1554:AA1554, "NA")=COUNTA(Y1554:AA1554)), 0, 1)))</f>
        <v>0</v>
      </c>
      <c r="AX1554" s="197"/>
      <c r="AY1554" s="188">
        <f>AB1554</f>
        <v>0</v>
      </c>
      <c r="AZ1554" s="189">
        <f>COUNTIF(AC1554:AD1554,"NS")</f>
        <v>0</v>
      </c>
      <c r="BA1554" s="189">
        <f>SUM(AC1554:AD1554)</f>
        <v>0</v>
      </c>
      <c r="BB1554" s="190">
        <f>IF($AG$1549=$AH$1549, 0, IF(OR(AND(AY1554=0, AZ1554&gt;0), AND(AY1554="ns", BA1554&gt;0), AND(AY1554="ns", AZ1554=0, BA1554=0)), 1, IF(OR(AND(AY1554&gt;0, AZ1554=2), AND(AY1554="ns", AZ1554=2), AND(AY1554="ns", BA1554=0, AZ1554&gt;0), AY1554=BA1554, COUNTIF(AB1554:AD1554, "NA")=COUNTA(AB1554:AD1554)), 0, 1)))</f>
        <v>0</v>
      </c>
      <c r="BC1554" s="197"/>
      <c r="BD1554" s="192">
        <f>IF(S1554="",0,S1554)</f>
        <v>0</v>
      </c>
      <c r="BE1554" s="215">
        <f>COUNTIF(V1554,"NS")+COUNTIF(Y1554,"NS")+COUNTIF(AB1554,"NS")</f>
        <v>0</v>
      </c>
      <c r="BF1554" s="216">
        <f>SUM(V1554,Y1554,AB1554)</f>
        <v>0</v>
      </c>
      <c r="BG1554" s="217">
        <f>IF($AG$1549=$AH$1549, 0, IF(OR(AND(BD1554=0, BE1554&gt;0), AND(BD1554="NS", BF1554&gt;0), AND(BD1554="NS", BF1554=0, BE1554=0)), 1, IF(OR(AND(BE1554&gt;=2, BF1554&lt;BD1554), AND(BD1554="NS", BF1554=0, BE1554&gt;0), BD1554=BF1554, AND(BD1554="NA", COUNTIF(V1554:AD1554, "NA")=COUNTA(V1554:AD1554))), 0, 1)))</f>
        <v>0</v>
      </c>
      <c r="BH1554" s="197"/>
      <c r="BI1554" s="192">
        <f>IF(T1554="",0,T1554)</f>
        <v>0</v>
      </c>
      <c r="BJ1554" s="215">
        <f>COUNTIF(W1554,"NS")+COUNTIF(Z1554,"NS")+COUNTIF(AC1554,"NS")</f>
        <v>0</v>
      </c>
      <c r="BK1554" s="216">
        <f>SUM(W1554,Z1554,AC1554)</f>
        <v>0</v>
      </c>
      <c r="BL1554" s="217">
        <f>IF($AG$1549=$AH$1549, 0, IF(OR(AND(BI1554=0, BJ1554&gt;0), AND(BI1554="NS", BK1554&gt;0), AND(BI1554="NS", BK1554=0, BJ1554=0)), 1, IF(OR(AND(BJ1554&gt;=2, BK1554&lt;BI1554), AND(BI1554="NS", BK1554=0, BJ1554&gt;0), BI1554=BK1554, AND(BI1554="NA", COUNTIF(V1554:AD1554, "NA")=COUNTA(V1554:AD1554))), 0, 1)))</f>
        <v>0</v>
      </c>
      <c r="BM1554" s="197"/>
      <c r="BN1554" s="192">
        <f>IF(U1554="",0,U1554)</f>
        <v>0</v>
      </c>
      <c r="BO1554" s="215">
        <f>COUNTIF(X1554,"NS")+COUNTIF(AA1554,"NS")+COUNTIF(AD1554,"NS")</f>
        <v>0</v>
      </c>
      <c r="BP1554" s="216">
        <f>SUM(X1554,AA1554,AD1554)</f>
        <v>0</v>
      </c>
      <c r="BQ1554" s="217">
        <f>IF($AG$1549=$AH$1549, 0, IF(OR(AND(BN1554=0, BO1554&gt;0), AND(BN1554="NS", BP1554&gt;0), AND(BN1554="NS", BP1554=0, BO1554=0)), 1, IF(OR(AND(BO1554&gt;=2, BP1554&lt;BN1554), AND(BN1554="NS", BP1554=0, BO1554&gt;0), BN1554=BP1554, AND(BN1554="NA", COUNTIF(V1554:AD1554, "NA")=COUNTA(V1554:AD1554))), 0, 1)))</f>
        <v>0</v>
      </c>
      <c r="BS1554" s="197">
        <f>M231</f>
        <v>0</v>
      </c>
      <c r="BT1554" s="19" t="str">
        <f>S1554</f>
        <v/>
      </c>
      <c r="BU1554" s="197">
        <f>+IF($AG$1549=$AH$1549,0,IF(OR(AND(BS1554="NS",BT1554="NS"),AND(BS1554&gt;=1,BT1554="NS"),AND(BS1554=BT1554)),0,1))</f>
        <v>0</v>
      </c>
      <c r="BV1554"/>
      <c r="BW1554" s="197">
        <f>S231</f>
        <v>0</v>
      </c>
      <c r="BX1554" s="19" t="str">
        <f>T1554</f>
        <v/>
      </c>
      <c r="BY1554" s="197">
        <f>+IF($AG$1549=$AH$1549,0,IF(OR(AND(BW1554="NS",BX1554="NS"),AND(BW1554&gt;=1,BX1554="NS"),AND(BW1554=BX1554)),0,1))</f>
        <v>0</v>
      </c>
      <c r="BZ1554" s="197"/>
      <c r="CA1554" s="197">
        <f>Y231</f>
        <v>0</v>
      </c>
      <c r="CB1554" s="19" t="str">
        <f>U1554</f>
        <v/>
      </c>
      <c r="CC1554" s="197">
        <f>+IF($AG$1549=$AH$1549,0,IF(OR(AND(CA1554="NS",CB1554="NS"),AND(CA1554&gt;=1,CB1554="NS"),AND(CA1554=CB1554)),0,1))</f>
        <v>0</v>
      </c>
    </row>
    <row r="1555" spans="1:81" ht="15" customHeight="1" thickBot="1">
      <c r="A1555" s="41"/>
      <c r="B1555" s="30"/>
      <c r="C1555" s="62" t="s">
        <v>59</v>
      </c>
      <c r="D1555" s="354" t="str">
        <f t="shared" ref="D1555:D1618" si="758">IF(D50="","",D50)</f>
        <v/>
      </c>
      <c r="E1555" s="355"/>
      <c r="F1555" s="355"/>
      <c r="G1555" s="355"/>
      <c r="H1555" s="355"/>
      <c r="I1555" s="355"/>
      <c r="J1555" s="355"/>
      <c r="K1555" s="355"/>
      <c r="L1555" s="355"/>
      <c r="M1555" s="355"/>
      <c r="N1555" s="355"/>
      <c r="O1555" s="355"/>
      <c r="P1555" s="355"/>
      <c r="Q1555" s="355"/>
      <c r="R1555" s="356"/>
      <c r="S1555" s="261" t="str">
        <f t="shared" ref="S1555:S1618" si="759">IF(M232="","",M232)</f>
        <v/>
      </c>
      <c r="T1555" s="261" t="str">
        <f t="shared" ref="T1555:T1618" si="760">IF(S232="","",S232)</f>
        <v/>
      </c>
      <c r="U1555" s="261" t="str">
        <f t="shared" ref="U1555:U1618" si="761">+IF(Y232="","",Y232)</f>
        <v/>
      </c>
      <c r="V1555" s="2"/>
      <c r="W1555" s="2"/>
      <c r="X1555" s="2"/>
      <c r="Y1555" s="2"/>
      <c r="Z1555" s="2"/>
      <c r="AA1555" s="2"/>
      <c r="AB1555" s="2"/>
      <c r="AC1555" s="2"/>
      <c r="AD1555" s="2"/>
      <c r="AG1555" s="197">
        <f t="shared" ref="AG1555:AG1618" si="762">+COUNTBLANK(S1555:AD1555)</f>
        <v>12</v>
      </c>
      <c r="AH1555" s="210">
        <f t="shared" ref="AH1555:AH1618" si="763">+IF($AG$1549=$AH$1549,0,IF(OR(AND(D1555&lt;&gt;"",AG1555=0),AND(D1555="",AG1555=12)),0,1))</f>
        <v>0</v>
      </c>
      <c r="AJ1555" s="188">
        <f t="shared" ref="AJ1555:AJ1618" si="764">IF(S1555="",0,S1555)</f>
        <v>0</v>
      </c>
      <c r="AK1555" s="189">
        <f t="shared" ref="AK1555:AK1618" si="765">COUNTIF(T1555:U1555,"NS")</f>
        <v>0</v>
      </c>
      <c r="AL1555" s="189">
        <f t="shared" ref="AL1555:AL1618" si="766">SUM(T1555:U1555)</f>
        <v>0</v>
      </c>
      <c r="AM1555" s="190">
        <f t="shared" ref="AM1555:AM1618" si="767">IF($AG$1549=$AH$1549, 0, IF(OR(AND(AJ1555=0, AK1555&gt;0), AND(AJ1555="ns", AL1555&gt;0), AND(AJ1555="ns", AK1555=0, AL1555=0)), 1, IF(OR(AND(AJ1555&gt;0, AK1555=2), AND(AJ1555="ns", AK1555=2), AND(AJ1555="ns", AL1555=0, AK1555&gt;0), AJ1555=AL1555, COUNTIF(S1555:U1555, "NA")=COUNTA(S1555:U1555)), 0, 1)))</f>
        <v>0</v>
      </c>
      <c r="AO1555" s="188">
        <f t="shared" ref="AO1555:AO1618" si="768">V1555</f>
        <v>0</v>
      </c>
      <c r="AP1555" s="189">
        <f t="shared" ref="AP1555:AP1618" si="769">COUNTIF(W1555:X1555,"NS")</f>
        <v>0</v>
      </c>
      <c r="AQ1555" s="189">
        <f t="shared" ref="AQ1555:AQ1618" si="770">SUM(W1555:X1555)</f>
        <v>0</v>
      </c>
      <c r="AR1555" s="190">
        <f t="shared" ref="AR1555:AR1618" si="771">IF($AG$1549=$AH$1549, 0, IF(OR(AND(AO1555=0, AP1555&gt;0), AND(AO1555="ns", AQ1555&gt;0), AND(AO1555="ns", AP1555=0, AQ1555=0)), 1, IF(OR(AND(AO1555&gt;0, AP1555=2), AND(AO1555="ns", AP1555=2), AND(AO1555="ns", AQ1555=0, AP1555&gt;0), AO1555=AQ1555, COUNTIF(V1555:X1555, "NA")=COUNTA(V1555:X1555)), 0, 1)))</f>
        <v>0</v>
      </c>
      <c r="AT1555" s="188">
        <f t="shared" ref="AT1555:AT1618" si="772">Y1555</f>
        <v>0</v>
      </c>
      <c r="AU1555" s="189">
        <f t="shared" ref="AU1555:AU1618" si="773">COUNTIF(Z1555:AA1555,"NS")</f>
        <v>0</v>
      </c>
      <c r="AV1555" s="189">
        <f t="shared" ref="AV1555:AV1618" si="774">SUM(Z1555:AA1555)</f>
        <v>0</v>
      </c>
      <c r="AW1555" s="190">
        <f t="shared" ref="AW1555:AW1618" si="775">IF($AG$1549=$AH$1549, 0, IF(OR(AND(AT1555=0, AU1555&gt;0), AND(AT1555="ns", AV1555&gt;0), AND(AT1555="ns", AU1555=0, AV1555=0)), 1, IF(OR(AND(AT1555&gt;0, AU1555=2), AND(AT1555="ns", AU1555=2), AND(AT1555="ns", AV1555=0, AU1555&gt;0), AT1555=AV1555, COUNTIF(Y1555:AA1555, "NA")=COUNTA(Y1555:AA1555)), 0, 1)))</f>
        <v>0</v>
      </c>
      <c r="AY1555" s="188">
        <f t="shared" ref="AY1555:AY1618" si="776">AB1555</f>
        <v>0</v>
      </c>
      <c r="AZ1555" s="189">
        <f t="shared" ref="AZ1555:AZ1618" si="777">COUNTIF(AC1555:AD1555,"NS")</f>
        <v>0</v>
      </c>
      <c r="BA1555" s="189">
        <f t="shared" ref="BA1555:BA1618" si="778">SUM(AC1555:AD1555)</f>
        <v>0</v>
      </c>
      <c r="BB1555" s="190">
        <f t="shared" ref="BB1555:BB1618" si="779">IF($AG$1549=$AH$1549, 0, IF(OR(AND(AY1555=0, AZ1555&gt;0), AND(AY1555="ns", BA1555&gt;0), AND(AY1555="ns", AZ1555=0, BA1555=0)), 1, IF(OR(AND(AY1555&gt;0, AZ1555=2), AND(AY1555="ns", AZ1555=2), AND(AY1555="ns", BA1555=0, AZ1555&gt;0), AY1555=BA1555, COUNTIF(AB1555:AD1555, "NA")=COUNTA(AB1555:AD1555)), 0, 1)))</f>
        <v>0</v>
      </c>
      <c r="BD1555" s="192">
        <f t="shared" ref="BD1555:BD1618" si="780">IF(S1555="",0,S1555)</f>
        <v>0</v>
      </c>
      <c r="BE1555" s="215">
        <f t="shared" ref="BE1555:BE1618" si="781">COUNTIF(V1555,"NS")+COUNTIF(Y1555,"NS")+COUNTIF(AB1555,"NS")</f>
        <v>0</v>
      </c>
      <c r="BF1555" s="216">
        <f t="shared" ref="BF1555:BF1618" si="782">SUM(V1555,Y1555,AB1555)</f>
        <v>0</v>
      </c>
      <c r="BG1555" s="217">
        <f t="shared" ref="BG1555:BG1618" si="783">IF($AG$1549=$AH$1549, 0, IF(OR(AND(BD1555=0, BE1555&gt;0), AND(BD1555="NS", BF1555&gt;0), AND(BD1555="NS", BF1555=0, BE1555=0)), 1, IF(OR(AND(BE1555&gt;=2, BF1555&lt;BD1555), AND(BD1555="NS", BF1555=0, BE1555&gt;0), BD1555=BF1555, AND(BD1555="NA", COUNTIF(V1555:AD1555, "NA")=COUNTA(V1555:AD1555))), 0, 1)))</f>
        <v>0</v>
      </c>
      <c r="BI1555" s="192">
        <f t="shared" ref="BI1555:BI1618" si="784">IF(T1555="",0,T1555)</f>
        <v>0</v>
      </c>
      <c r="BJ1555" s="215">
        <f t="shared" ref="BJ1555:BJ1618" si="785">COUNTIF(W1555,"NS")+COUNTIF(Z1555,"NS")+COUNTIF(AC1555,"NS")</f>
        <v>0</v>
      </c>
      <c r="BK1555" s="216">
        <f t="shared" ref="BK1555:BK1618" si="786">SUM(W1555,Z1555,AC1555)</f>
        <v>0</v>
      </c>
      <c r="BL1555" s="217">
        <f t="shared" ref="BL1555:BL1618" si="787">IF($AG$1549=$AH$1549, 0, IF(OR(AND(BI1555=0, BJ1555&gt;0), AND(BI1555="NS", BK1555&gt;0), AND(BI1555="NS", BK1555=0, BJ1555=0)), 1, IF(OR(AND(BJ1555&gt;=2, BK1555&lt;BI1555), AND(BI1555="NS", BK1555=0, BJ1555&gt;0), BI1555=BK1555, AND(BI1555="NA", COUNTIF(V1555:AD1555, "NA")=COUNTA(V1555:AD1555))), 0, 1)))</f>
        <v>0</v>
      </c>
      <c r="BN1555" s="192">
        <f t="shared" ref="BN1555:BN1618" si="788">IF(U1555="",0,U1555)</f>
        <v>0</v>
      </c>
      <c r="BO1555" s="215">
        <f t="shared" ref="BO1555:BO1618" si="789">COUNTIF(X1555,"NS")+COUNTIF(AA1555,"NS")+COUNTIF(AD1555,"NS")</f>
        <v>0</v>
      </c>
      <c r="BP1555" s="216">
        <f t="shared" ref="BP1555:BP1618" si="790">SUM(X1555,AA1555,AD1555)</f>
        <v>0</v>
      </c>
      <c r="BQ1555" s="217">
        <f t="shared" ref="BQ1555:BQ1618" si="791">IF($AG$1549=$AH$1549, 0, IF(OR(AND(BN1555=0, BO1555&gt;0), AND(BN1555="NS", BP1555&gt;0), AND(BN1555="NS", BP1555=0, BO1555=0)), 1, IF(OR(AND(BO1555&gt;=2, BP1555&lt;BN1555), AND(BN1555="NS", BP1555=0, BO1555&gt;0), BN1555=BP1555, AND(BN1555="NA", COUNTIF(V1555:AD1555, "NA")=COUNTA(V1555:AD1555))), 0, 1)))</f>
        <v>0</v>
      </c>
      <c r="BS1555" s="197">
        <f t="shared" ref="BS1555:BS1618" si="792">M232</f>
        <v>0</v>
      </c>
      <c r="BT1555" s="19" t="str">
        <f t="shared" ref="BT1555:BT1618" si="793">S1555</f>
        <v/>
      </c>
      <c r="BU1555" s="197">
        <f t="shared" ref="BU1555:BU1618" si="794">+IF($AG$1549=$AH$1549,0,IF(OR(AND(BS1555="NS",BT1555="NS"),AND(BS1555&gt;=1,BT1555="NS"),AND(BS1555=BT1555)),0,1))</f>
        <v>0</v>
      </c>
      <c r="BV1555"/>
      <c r="BW1555" s="197">
        <f t="shared" ref="BW1555:BW1618" si="795">S232</f>
        <v>0</v>
      </c>
      <c r="BX1555" s="19" t="str">
        <f t="shared" ref="BX1555:BX1618" si="796">T1555</f>
        <v/>
      </c>
      <c r="BY1555" s="197">
        <f t="shared" ref="BY1555:BY1618" si="797">+IF($AG$1549=$AH$1549,0,IF(OR(AND(BW1555="NS",BX1555="NS"),AND(BW1555&gt;=1,BX1555="NS"),AND(BW1555=BX1555)),0,1))</f>
        <v>0</v>
      </c>
      <c r="CA1555" s="197">
        <f t="shared" ref="CA1555:CA1618" si="798">Y232</f>
        <v>0</v>
      </c>
      <c r="CB1555" s="19" t="str">
        <f t="shared" ref="CB1555:CB1618" si="799">U1555</f>
        <v/>
      </c>
      <c r="CC1555" s="197">
        <f t="shared" ref="CC1555:CC1618" si="800">+IF($AG$1549=$AH$1549,0,IF(OR(AND(CA1555="NS",CB1555="NS"),AND(CA1555&gt;=1,CB1555="NS"),AND(CA1555=CB1555)),0,1))</f>
        <v>0</v>
      </c>
    </row>
    <row r="1556" spans="1:81" ht="15" customHeight="1" thickBot="1">
      <c r="A1556" s="41"/>
      <c r="B1556" s="30"/>
      <c r="C1556" s="63" t="s">
        <v>60</v>
      </c>
      <c r="D1556" s="354" t="str">
        <f t="shared" si="758"/>
        <v/>
      </c>
      <c r="E1556" s="355"/>
      <c r="F1556" s="355"/>
      <c r="G1556" s="355"/>
      <c r="H1556" s="355"/>
      <c r="I1556" s="355"/>
      <c r="J1556" s="355"/>
      <c r="K1556" s="355"/>
      <c r="L1556" s="355"/>
      <c r="M1556" s="355"/>
      <c r="N1556" s="355"/>
      <c r="O1556" s="355"/>
      <c r="P1556" s="355"/>
      <c r="Q1556" s="355"/>
      <c r="R1556" s="356"/>
      <c r="S1556" s="261" t="str">
        <f t="shared" si="759"/>
        <v/>
      </c>
      <c r="T1556" s="261" t="str">
        <f t="shared" si="760"/>
        <v/>
      </c>
      <c r="U1556" s="261" t="str">
        <f t="shared" si="761"/>
        <v/>
      </c>
      <c r="V1556" s="2"/>
      <c r="W1556" s="2"/>
      <c r="X1556" s="2"/>
      <c r="Y1556" s="2"/>
      <c r="Z1556" s="2"/>
      <c r="AA1556" s="2"/>
      <c r="AB1556" s="2"/>
      <c r="AC1556" s="2"/>
      <c r="AD1556" s="2"/>
      <c r="AG1556" s="197">
        <f t="shared" si="762"/>
        <v>12</v>
      </c>
      <c r="AH1556" s="210">
        <f t="shared" si="763"/>
        <v>0</v>
      </c>
      <c r="AJ1556" s="188">
        <f t="shared" si="764"/>
        <v>0</v>
      </c>
      <c r="AK1556" s="189">
        <f t="shared" si="765"/>
        <v>0</v>
      </c>
      <c r="AL1556" s="189">
        <f t="shared" si="766"/>
        <v>0</v>
      </c>
      <c r="AM1556" s="190">
        <f t="shared" si="767"/>
        <v>0</v>
      </c>
      <c r="AO1556" s="188">
        <f t="shared" si="768"/>
        <v>0</v>
      </c>
      <c r="AP1556" s="189">
        <f t="shared" si="769"/>
        <v>0</v>
      </c>
      <c r="AQ1556" s="189">
        <f t="shared" si="770"/>
        <v>0</v>
      </c>
      <c r="AR1556" s="190">
        <f t="shared" si="771"/>
        <v>0</v>
      </c>
      <c r="AT1556" s="188">
        <f t="shared" si="772"/>
        <v>0</v>
      </c>
      <c r="AU1556" s="189">
        <f t="shared" si="773"/>
        <v>0</v>
      </c>
      <c r="AV1556" s="189">
        <f t="shared" si="774"/>
        <v>0</v>
      </c>
      <c r="AW1556" s="190">
        <f t="shared" si="775"/>
        <v>0</v>
      </c>
      <c r="AY1556" s="188">
        <f t="shared" si="776"/>
        <v>0</v>
      </c>
      <c r="AZ1556" s="189">
        <f t="shared" si="777"/>
        <v>0</v>
      </c>
      <c r="BA1556" s="189">
        <f t="shared" si="778"/>
        <v>0</v>
      </c>
      <c r="BB1556" s="190">
        <f t="shared" si="779"/>
        <v>0</v>
      </c>
      <c r="BD1556" s="192">
        <f t="shared" si="780"/>
        <v>0</v>
      </c>
      <c r="BE1556" s="215">
        <f t="shared" si="781"/>
        <v>0</v>
      </c>
      <c r="BF1556" s="216">
        <f t="shared" si="782"/>
        <v>0</v>
      </c>
      <c r="BG1556" s="217">
        <f t="shared" si="783"/>
        <v>0</v>
      </c>
      <c r="BI1556" s="192">
        <f t="shared" si="784"/>
        <v>0</v>
      </c>
      <c r="BJ1556" s="215">
        <f t="shared" si="785"/>
        <v>0</v>
      </c>
      <c r="BK1556" s="216">
        <f t="shared" si="786"/>
        <v>0</v>
      </c>
      <c r="BL1556" s="217">
        <f t="shared" si="787"/>
        <v>0</v>
      </c>
      <c r="BN1556" s="192">
        <f t="shared" si="788"/>
        <v>0</v>
      </c>
      <c r="BO1556" s="215">
        <f t="shared" si="789"/>
        <v>0</v>
      </c>
      <c r="BP1556" s="216">
        <f t="shared" si="790"/>
        <v>0</v>
      </c>
      <c r="BQ1556" s="217">
        <f t="shared" si="791"/>
        <v>0</v>
      </c>
      <c r="BS1556" s="197">
        <f t="shared" si="792"/>
        <v>0</v>
      </c>
      <c r="BT1556" s="19" t="str">
        <f t="shared" si="793"/>
        <v/>
      </c>
      <c r="BU1556" s="197">
        <f t="shared" si="794"/>
        <v>0</v>
      </c>
      <c r="BV1556"/>
      <c r="BW1556" s="197">
        <f t="shared" si="795"/>
        <v>0</v>
      </c>
      <c r="BX1556" s="19" t="str">
        <f t="shared" si="796"/>
        <v/>
      </c>
      <c r="BY1556" s="197">
        <f t="shared" si="797"/>
        <v>0</v>
      </c>
      <c r="CA1556" s="197">
        <f t="shared" si="798"/>
        <v>0</v>
      </c>
      <c r="CB1556" s="19" t="str">
        <f t="shared" si="799"/>
        <v/>
      </c>
      <c r="CC1556" s="197">
        <f t="shared" si="800"/>
        <v>0</v>
      </c>
    </row>
    <row r="1557" spans="1:81" ht="15" customHeight="1" thickBot="1">
      <c r="A1557" s="41"/>
      <c r="B1557" s="30"/>
      <c r="C1557" s="63" t="s">
        <v>61</v>
      </c>
      <c r="D1557" s="354" t="str">
        <f t="shared" si="758"/>
        <v/>
      </c>
      <c r="E1557" s="355"/>
      <c r="F1557" s="355"/>
      <c r="G1557" s="355"/>
      <c r="H1557" s="355"/>
      <c r="I1557" s="355"/>
      <c r="J1557" s="355"/>
      <c r="K1557" s="355"/>
      <c r="L1557" s="355"/>
      <c r="M1557" s="355"/>
      <c r="N1557" s="355"/>
      <c r="O1557" s="355"/>
      <c r="P1557" s="355"/>
      <c r="Q1557" s="355"/>
      <c r="R1557" s="356"/>
      <c r="S1557" s="261" t="str">
        <f t="shared" si="759"/>
        <v/>
      </c>
      <c r="T1557" s="261" t="str">
        <f t="shared" si="760"/>
        <v/>
      </c>
      <c r="U1557" s="261" t="str">
        <f t="shared" si="761"/>
        <v/>
      </c>
      <c r="V1557" s="2"/>
      <c r="W1557" s="2"/>
      <c r="X1557" s="2"/>
      <c r="Y1557" s="2"/>
      <c r="Z1557" s="2"/>
      <c r="AA1557" s="2"/>
      <c r="AB1557" s="2"/>
      <c r="AC1557" s="2"/>
      <c r="AD1557" s="2"/>
      <c r="AG1557" s="197">
        <f t="shared" si="762"/>
        <v>12</v>
      </c>
      <c r="AH1557" s="210">
        <f t="shared" si="763"/>
        <v>0</v>
      </c>
      <c r="AJ1557" s="188">
        <f t="shared" si="764"/>
        <v>0</v>
      </c>
      <c r="AK1557" s="189">
        <f t="shared" si="765"/>
        <v>0</v>
      </c>
      <c r="AL1557" s="189">
        <f t="shared" si="766"/>
        <v>0</v>
      </c>
      <c r="AM1557" s="190">
        <f t="shared" si="767"/>
        <v>0</v>
      </c>
      <c r="AO1557" s="188">
        <f t="shared" si="768"/>
        <v>0</v>
      </c>
      <c r="AP1557" s="189">
        <f t="shared" si="769"/>
        <v>0</v>
      </c>
      <c r="AQ1557" s="189">
        <f t="shared" si="770"/>
        <v>0</v>
      </c>
      <c r="AR1557" s="190">
        <f t="shared" si="771"/>
        <v>0</v>
      </c>
      <c r="AT1557" s="188">
        <f t="shared" si="772"/>
        <v>0</v>
      </c>
      <c r="AU1557" s="189">
        <f t="shared" si="773"/>
        <v>0</v>
      </c>
      <c r="AV1557" s="189">
        <f t="shared" si="774"/>
        <v>0</v>
      </c>
      <c r="AW1557" s="190">
        <f t="shared" si="775"/>
        <v>0</v>
      </c>
      <c r="AY1557" s="188">
        <f t="shared" si="776"/>
        <v>0</v>
      </c>
      <c r="AZ1557" s="189">
        <f t="shared" si="777"/>
        <v>0</v>
      </c>
      <c r="BA1557" s="189">
        <f t="shared" si="778"/>
        <v>0</v>
      </c>
      <c r="BB1557" s="190">
        <f t="shared" si="779"/>
        <v>0</v>
      </c>
      <c r="BD1557" s="192">
        <f t="shared" si="780"/>
        <v>0</v>
      </c>
      <c r="BE1557" s="215">
        <f t="shared" si="781"/>
        <v>0</v>
      </c>
      <c r="BF1557" s="216">
        <f t="shared" si="782"/>
        <v>0</v>
      </c>
      <c r="BG1557" s="217">
        <f t="shared" si="783"/>
        <v>0</v>
      </c>
      <c r="BI1557" s="192">
        <f t="shared" si="784"/>
        <v>0</v>
      </c>
      <c r="BJ1557" s="215">
        <f t="shared" si="785"/>
        <v>0</v>
      </c>
      <c r="BK1557" s="216">
        <f t="shared" si="786"/>
        <v>0</v>
      </c>
      <c r="BL1557" s="217">
        <f t="shared" si="787"/>
        <v>0</v>
      </c>
      <c r="BN1557" s="192">
        <f t="shared" si="788"/>
        <v>0</v>
      </c>
      <c r="BO1557" s="215">
        <f t="shared" si="789"/>
        <v>0</v>
      </c>
      <c r="BP1557" s="216">
        <f t="shared" si="790"/>
        <v>0</v>
      </c>
      <c r="BQ1557" s="217">
        <f t="shared" si="791"/>
        <v>0</v>
      </c>
      <c r="BS1557" s="197">
        <f t="shared" si="792"/>
        <v>0</v>
      </c>
      <c r="BT1557" s="19" t="str">
        <f t="shared" si="793"/>
        <v/>
      </c>
      <c r="BU1557" s="197">
        <f t="shared" si="794"/>
        <v>0</v>
      </c>
      <c r="BV1557"/>
      <c r="BW1557" s="197">
        <f t="shared" si="795"/>
        <v>0</v>
      </c>
      <c r="BX1557" s="19" t="str">
        <f t="shared" si="796"/>
        <v/>
      </c>
      <c r="BY1557" s="197">
        <f t="shared" si="797"/>
        <v>0</v>
      </c>
      <c r="CA1557" s="197">
        <f t="shared" si="798"/>
        <v>0</v>
      </c>
      <c r="CB1557" s="19" t="str">
        <f t="shared" si="799"/>
        <v/>
      </c>
      <c r="CC1557" s="197">
        <f t="shared" si="800"/>
        <v>0</v>
      </c>
    </row>
    <row r="1558" spans="1:81" ht="15" customHeight="1" thickBot="1">
      <c r="A1558" s="41"/>
      <c r="B1558" s="30"/>
      <c r="C1558" s="63" t="s">
        <v>62</v>
      </c>
      <c r="D1558" s="354" t="str">
        <f t="shared" si="758"/>
        <v/>
      </c>
      <c r="E1558" s="355"/>
      <c r="F1558" s="355"/>
      <c r="G1558" s="355"/>
      <c r="H1558" s="355"/>
      <c r="I1558" s="355"/>
      <c r="J1558" s="355"/>
      <c r="K1558" s="355"/>
      <c r="L1558" s="355"/>
      <c r="M1558" s="355"/>
      <c r="N1558" s="355"/>
      <c r="O1558" s="355"/>
      <c r="P1558" s="355"/>
      <c r="Q1558" s="355"/>
      <c r="R1558" s="356"/>
      <c r="S1558" s="261" t="str">
        <f t="shared" si="759"/>
        <v/>
      </c>
      <c r="T1558" s="261" t="str">
        <f t="shared" si="760"/>
        <v/>
      </c>
      <c r="U1558" s="261" t="str">
        <f t="shared" si="761"/>
        <v/>
      </c>
      <c r="V1558" s="2"/>
      <c r="W1558" s="2"/>
      <c r="X1558" s="2"/>
      <c r="Y1558" s="2"/>
      <c r="Z1558" s="2"/>
      <c r="AA1558" s="2"/>
      <c r="AB1558" s="2"/>
      <c r="AC1558" s="2"/>
      <c r="AD1558" s="2"/>
      <c r="AG1558" s="197">
        <f t="shared" si="762"/>
        <v>12</v>
      </c>
      <c r="AH1558" s="210">
        <f t="shared" si="763"/>
        <v>0</v>
      </c>
      <c r="AJ1558" s="188">
        <f t="shared" si="764"/>
        <v>0</v>
      </c>
      <c r="AK1558" s="189">
        <f t="shared" si="765"/>
        <v>0</v>
      </c>
      <c r="AL1558" s="189">
        <f t="shared" si="766"/>
        <v>0</v>
      </c>
      <c r="AM1558" s="190">
        <f t="shared" si="767"/>
        <v>0</v>
      </c>
      <c r="AO1558" s="188">
        <f t="shared" si="768"/>
        <v>0</v>
      </c>
      <c r="AP1558" s="189">
        <f t="shared" si="769"/>
        <v>0</v>
      </c>
      <c r="AQ1558" s="189">
        <f t="shared" si="770"/>
        <v>0</v>
      </c>
      <c r="AR1558" s="190">
        <f t="shared" si="771"/>
        <v>0</v>
      </c>
      <c r="AT1558" s="188">
        <f t="shared" si="772"/>
        <v>0</v>
      </c>
      <c r="AU1558" s="189">
        <f t="shared" si="773"/>
        <v>0</v>
      </c>
      <c r="AV1558" s="189">
        <f t="shared" si="774"/>
        <v>0</v>
      </c>
      <c r="AW1558" s="190">
        <f t="shared" si="775"/>
        <v>0</v>
      </c>
      <c r="AY1558" s="188">
        <f t="shared" si="776"/>
        <v>0</v>
      </c>
      <c r="AZ1558" s="189">
        <f t="shared" si="777"/>
        <v>0</v>
      </c>
      <c r="BA1558" s="189">
        <f t="shared" si="778"/>
        <v>0</v>
      </c>
      <c r="BB1558" s="190">
        <f t="shared" si="779"/>
        <v>0</v>
      </c>
      <c r="BD1558" s="192">
        <f t="shared" si="780"/>
        <v>0</v>
      </c>
      <c r="BE1558" s="215">
        <f t="shared" si="781"/>
        <v>0</v>
      </c>
      <c r="BF1558" s="216">
        <f t="shared" si="782"/>
        <v>0</v>
      </c>
      <c r="BG1558" s="217">
        <f t="shared" si="783"/>
        <v>0</v>
      </c>
      <c r="BI1558" s="192">
        <f t="shared" si="784"/>
        <v>0</v>
      </c>
      <c r="BJ1558" s="215">
        <f t="shared" si="785"/>
        <v>0</v>
      </c>
      <c r="BK1558" s="216">
        <f t="shared" si="786"/>
        <v>0</v>
      </c>
      <c r="BL1558" s="217">
        <f t="shared" si="787"/>
        <v>0</v>
      </c>
      <c r="BN1558" s="192">
        <f t="shared" si="788"/>
        <v>0</v>
      </c>
      <c r="BO1558" s="215">
        <f t="shared" si="789"/>
        <v>0</v>
      </c>
      <c r="BP1558" s="216">
        <f t="shared" si="790"/>
        <v>0</v>
      </c>
      <c r="BQ1558" s="217">
        <f t="shared" si="791"/>
        <v>0</v>
      </c>
      <c r="BS1558" s="197">
        <f t="shared" si="792"/>
        <v>0</v>
      </c>
      <c r="BT1558" s="19" t="str">
        <f t="shared" si="793"/>
        <v/>
      </c>
      <c r="BU1558" s="197">
        <f t="shared" si="794"/>
        <v>0</v>
      </c>
      <c r="BV1558"/>
      <c r="BW1558" s="197">
        <f t="shared" si="795"/>
        <v>0</v>
      </c>
      <c r="BX1558" s="19" t="str">
        <f t="shared" si="796"/>
        <v/>
      </c>
      <c r="BY1558" s="197">
        <f t="shared" si="797"/>
        <v>0</v>
      </c>
      <c r="CA1558" s="197">
        <f t="shared" si="798"/>
        <v>0</v>
      </c>
      <c r="CB1558" s="19" t="str">
        <f t="shared" si="799"/>
        <v/>
      </c>
      <c r="CC1558" s="197">
        <f t="shared" si="800"/>
        <v>0</v>
      </c>
    </row>
    <row r="1559" spans="1:81" ht="15" customHeight="1" thickBot="1">
      <c r="A1559" s="41"/>
      <c r="B1559" s="30"/>
      <c r="C1559" s="63" t="s">
        <v>63</v>
      </c>
      <c r="D1559" s="354" t="str">
        <f t="shared" si="758"/>
        <v/>
      </c>
      <c r="E1559" s="355"/>
      <c r="F1559" s="355"/>
      <c r="G1559" s="355"/>
      <c r="H1559" s="355"/>
      <c r="I1559" s="355"/>
      <c r="J1559" s="355"/>
      <c r="K1559" s="355"/>
      <c r="L1559" s="355"/>
      <c r="M1559" s="355"/>
      <c r="N1559" s="355"/>
      <c r="O1559" s="355"/>
      <c r="P1559" s="355"/>
      <c r="Q1559" s="355"/>
      <c r="R1559" s="356"/>
      <c r="S1559" s="261" t="str">
        <f t="shared" si="759"/>
        <v/>
      </c>
      <c r="T1559" s="261" t="str">
        <f t="shared" si="760"/>
        <v/>
      </c>
      <c r="U1559" s="261" t="str">
        <f t="shared" si="761"/>
        <v/>
      </c>
      <c r="V1559" s="2"/>
      <c r="W1559" s="2"/>
      <c r="X1559" s="2"/>
      <c r="Y1559" s="2"/>
      <c r="Z1559" s="2"/>
      <c r="AA1559" s="2"/>
      <c r="AB1559" s="2"/>
      <c r="AC1559" s="2"/>
      <c r="AD1559" s="2"/>
      <c r="AG1559" s="197">
        <f t="shared" si="762"/>
        <v>12</v>
      </c>
      <c r="AH1559" s="210">
        <f t="shared" si="763"/>
        <v>0</v>
      </c>
      <c r="AJ1559" s="188">
        <f t="shared" si="764"/>
        <v>0</v>
      </c>
      <c r="AK1559" s="189">
        <f t="shared" si="765"/>
        <v>0</v>
      </c>
      <c r="AL1559" s="189">
        <f t="shared" si="766"/>
        <v>0</v>
      </c>
      <c r="AM1559" s="190">
        <f t="shared" si="767"/>
        <v>0</v>
      </c>
      <c r="AO1559" s="188">
        <f t="shared" si="768"/>
        <v>0</v>
      </c>
      <c r="AP1559" s="189">
        <f t="shared" si="769"/>
        <v>0</v>
      </c>
      <c r="AQ1559" s="189">
        <f t="shared" si="770"/>
        <v>0</v>
      </c>
      <c r="AR1559" s="190">
        <f t="shared" si="771"/>
        <v>0</v>
      </c>
      <c r="AT1559" s="188">
        <f t="shared" si="772"/>
        <v>0</v>
      </c>
      <c r="AU1559" s="189">
        <f t="shared" si="773"/>
        <v>0</v>
      </c>
      <c r="AV1559" s="189">
        <f t="shared" si="774"/>
        <v>0</v>
      </c>
      <c r="AW1559" s="190">
        <f t="shared" si="775"/>
        <v>0</v>
      </c>
      <c r="AY1559" s="188">
        <f t="shared" si="776"/>
        <v>0</v>
      </c>
      <c r="AZ1559" s="189">
        <f t="shared" si="777"/>
        <v>0</v>
      </c>
      <c r="BA1559" s="189">
        <f t="shared" si="778"/>
        <v>0</v>
      </c>
      <c r="BB1559" s="190">
        <f t="shared" si="779"/>
        <v>0</v>
      </c>
      <c r="BD1559" s="192">
        <f t="shared" si="780"/>
        <v>0</v>
      </c>
      <c r="BE1559" s="215">
        <f t="shared" si="781"/>
        <v>0</v>
      </c>
      <c r="BF1559" s="216">
        <f t="shared" si="782"/>
        <v>0</v>
      </c>
      <c r="BG1559" s="217">
        <f t="shared" si="783"/>
        <v>0</v>
      </c>
      <c r="BI1559" s="192">
        <f t="shared" si="784"/>
        <v>0</v>
      </c>
      <c r="BJ1559" s="215">
        <f t="shared" si="785"/>
        <v>0</v>
      </c>
      <c r="BK1559" s="216">
        <f t="shared" si="786"/>
        <v>0</v>
      </c>
      <c r="BL1559" s="217">
        <f t="shared" si="787"/>
        <v>0</v>
      </c>
      <c r="BN1559" s="192">
        <f t="shared" si="788"/>
        <v>0</v>
      </c>
      <c r="BO1559" s="215">
        <f t="shared" si="789"/>
        <v>0</v>
      </c>
      <c r="BP1559" s="216">
        <f t="shared" si="790"/>
        <v>0</v>
      </c>
      <c r="BQ1559" s="217">
        <f t="shared" si="791"/>
        <v>0</v>
      </c>
      <c r="BS1559" s="197">
        <f t="shared" si="792"/>
        <v>0</v>
      </c>
      <c r="BT1559" s="19" t="str">
        <f t="shared" si="793"/>
        <v/>
      </c>
      <c r="BU1559" s="197">
        <f t="shared" si="794"/>
        <v>0</v>
      </c>
      <c r="BV1559"/>
      <c r="BW1559" s="197">
        <f t="shared" si="795"/>
        <v>0</v>
      </c>
      <c r="BX1559" s="19" t="str">
        <f t="shared" si="796"/>
        <v/>
      </c>
      <c r="BY1559" s="197">
        <f t="shared" si="797"/>
        <v>0</v>
      </c>
      <c r="CA1559" s="197">
        <f t="shared" si="798"/>
        <v>0</v>
      </c>
      <c r="CB1559" s="19" t="str">
        <f t="shared" si="799"/>
        <v/>
      </c>
      <c r="CC1559" s="197">
        <f t="shared" si="800"/>
        <v>0</v>
      </c>
    </row>
    <row r="1560" spans="1:81" ht="15" customHeight="1" thickBot="1">
      <c r="A1560" s="41"/>
      <c r="B1560" s="30"/>
      <c r="C1560" s="63" t="s">
        <v>64</v>
      </c>
      <c r="D1560" s="354" t="str">
        <f t="shared" si="758"/>
        <v/>
      </c>
      <c r="E1560" s="355"/>
      <c r="F1560" s="355"/>
      <c r="G1560" s="355"/>
      <c r="H1560" s="355"/>
      <c r="I1560" s="355"/>
      <c r="J1560" s="355"/>
      <c r="K1560" s="355"/>
      <c r="L1560" s="355"/>
      <c r="M1560" s="355"/>
      <c r="N1560" s="355"/>
      <c r="O1560" s="355"/>
      <c r="P1560" s="355"/>
      <c r="Q1560" s="355"/>
      <c r="R1560" s="356"/>
      <c r="S1560" s="261" t="str">
        <f t="shared" si="759"/>
        <v/>
      </c>
      <c r="T1560" s="261" t="str">
        <f t="shared" si="760"/>
        <v/>
      </c>
      <c r="U1560" s="261" t="str">
        <f t="shared" si="761"/>
        <v/>
      </c>
      <c r="V1560" s="2"/>
      <c r="W1560" s="2"/>
      <c r="X1560" s="2"/>
      <c r="Y1560" s="2"/>
      <c r="Z1560" s="2"/>
      <c r="AA1560" s="2"/>
      <c r="AB1560" s="2"/>
      <c r="AC1560" s="2"/>
      <c r="AD1560" s="2"/>
      <c r="AG1560" s="197">
        <f t="shared" si="762"/>
        <v>12</v>
      </c>
      <c r="AH1560" s="210">
        <f t="shared" si="763"/>
        <v>0</v>
      </c>
      <c r="AJ1560" s="188">
        <f t="shared" si="764"/>
        <v>0</v>
      </c>
      <c r="AK1560" s="189">
        <f t="shared" si="765"/>
        <v>0</v>
      </c>
      <c r="AL1560" s="189">
        <f t="shared" si="766"/>
        <v>0</v>
      </c>
      <c r="AM1560" s="190">
        <f t="shared" si="767"/>
        <v>0</v>
      </c>
      <c r="AO1560" s="188">
        <f t="shared" si="768"/>
        <v>0</v>
      </c>
      <c r="AP1560" s="189">
        <f t="shared" si="769"/>
        <v>0</v>
      </c>
      <c r="AQ1560" s="189">
        <f t="shared" si="770"/>
        <v>0</v>
      </c>
      <c r="AR1560" s="190">
        <f t="shared" si="771"/>
        <v>0</v>
      </c>
      <c r="AT1560" s="188">
        <f t="shared" si="772"/>
        <v>0</v>
      </c>
      <c r="AU1560" s="189">
        <f t="shared" si="773"/>
        <v>0</v>
      </c>
      <c r="AV1560" s="189">
        <f t="shared" si="774"/>
        <v>0</v>
      </c>
      <c r="AW1560" s="190">
        <f t="shared" si="775"/>
        <v>0</v>
      </c>
      <c r="AY1560" s="188">
        <f t="shared" si="776"/>
        <v>0</v>
      </c>
      <c r="AZ1560" s="189">
        <f t="shared" si="777"/>
        <v>0</v>
      </c>
      <c r="BA1560" s="189">
        <f t="shared" si="778"/>
        <v>0</v>
      </c>
      <c r="BB1560" s="190">
        <f t="shared" si="779"/>
        <v>0</v>
      </c>
      <c r="BD1560" s="192">
        <f t="shared" si="780"/>
        <v>0</v>
      </c>
      <c r="BE1560" s="215">
        <f t="shared" si="781"/>
        <v>0</v>
      </c>
      <c r="BF1560" s="216">
        <f t="shared" si="782"/>
        <v>0</v>
      </c>
      <c r="BG1560" s="217">
        <f t="shared" si="783"/>
        <v>0</v>
      </c>
      <c r="BI1560" s="192">
        <f t="shared" si="784"/>
        <v>0</v>
      </c>
      <c r="BJ1560" s="215">
        <f t="shared" si="785"/>
        <v>0</v>
      </c>
      <c r="BK1560" s="216">
        <f t="shared" si="786"/>
        <v>0</v>
      </c>
      <c r="BL1560" s="217">
        <f t="shared" si="787"/>
        <v>0</v>
      </c>
      <c r="BN1560" s="192">
        <f t="shared" si="788"/>
        <v>0</v>
      </c>
      <c r="BO1560" s="215">
        <f t="shared" si="789"/>
        <v>0</v>
      </c>
      <c r="BP1560" s="216">
        <f t="shared" si="790"/>
        <v>0</v>
      </c>
      <c r="BQ1560" s="217">
        <f t="shared" si="791"/>
        <v>0</v>
      </c>
      <c r="BS1560" s="197">
        <f t="shared" si="792"/>
        <v>0</v>
      </c>
      <c r="BT1560" s="19" t="str">
        <f t="shared" si="793"/>
        <v/>
      </c>
      <c r="BU1560" s="197">
        <f t="shared" si="794"/>
        <v>0</v>
      </c>
      <c r="BV1560"/>
      <c r="BW1560" s="197">
        <f t="shared" si="795"/>
        <v>0</v>
      </c>
      <c r="BX1560" s="19" t="str">
        <f t="shared" si="796"/>
        <v/>
      </c>
      <c r="BY1560" s="197">
        <f t="shared" si="797"/>
        <v>0</v>
      </c>
      <c r="CA1560" s="197">
        <f t="shared" si="798"/>
        <v>0</v>
      </c>
      <c r="CB1560" s="19" t="str">
        <f t="shared" si="799"/>
        <v/>
      </c>
      <c r="CC1560" s="197">
        <f t="shared" si="800"/>
        <v>0</v>
      </c>
    </row>
    <row r="1561" spans="1:81" ht="15" customHeight="1" thickBot="1">
      <c r="A1561" s="41"/>
      <c r="B1561" s="30"/>
      <c r="C1561" s="63" t="s">
        <v>65</v>
      </c>
      <c r="D1561" s="354" t="str">
        <f t="shared" si="758"/>
        <v/>
      </c>
      <c r="E1561" s="355"/>
      <c r="F1561" s="355"/>
      <c r="G1561" s="355"/>
      <c r="H1561" s="355"/>
      <c r="I1561" s="355"/>
      <c r="J1561" s="355"/>
      <c r="K1561" s="355"/>
      <c r="L1561" s="355"/>
      <c r="M1561" s="355"/>
      <c r="N1561" s="355"/>
      <c r="O1561" s="355"/>
      <c r="P1561" s="355"/>
      <c r="Q1561" s="355"/>
      <c r="R1561" s="356"/>
      <c r="S1561" s="261" t="str">
        <f t="shared" si="759"/>
        <v/>
      </c>
      <c r="T1561" s="261" t="str">
        <f t="shared" si="760"/>
        <v/>
      </c>
      <c r="U1561" s="261" t="str">
        <f t="shared" si="761"/>
        <v/>
      </c>
      <c r="V1561" s="2"/>
      <c r="W1561" s="2"/>
      <c r="X1561" s="2"/>
      <c r="Y1561" s="2"/>
      <c r="Z1561" s="2"/>
      <c r="AA1561" s="2"/>
      <c r="AB1561" s="2"/>
      <c r="AC1561" s="2"/>
      <c r="AD1561" s="2"/>
      <c r="AG1561" s="197">
        <f t="shared" si="762"/>
        <v>12</v>
      </c>
      <c r="AH1561" s="210">
        <f t="shared" si="763"/>
        <v>0</v>
      </c>
      <c r="AJ1561" s="188">
        <f t="shared" si="764"/>
        <v>0</v>
      </c>
      <c r="AK1561" s="189">
        <f t="shared" si="765"/>
        <v>0</v>
      </c>
      <c r="AL1561" s="189">
        <f t="shared" si="766"/>
        <v>0</v>
      </c>
      <c r="AM1561" s="190">
        <f t="shared" si="767"/>
        <v>0</v>
      </c>
      <c r="AO1561" s="188">
        <f t="shared" si="768"/>
        <v>0</v>
      </c>
      <c r="AP1561" s="189">
        <f t="shared" si="769"/>
        <v>0</v>
      </c>
      <c r="AQ1561" s="189">
        <f t="shared" si="770"/>
        <v>0</v>
      </c>
      <c r="AR1561" s="190">
        <f t="shared" si="771"/>
        <v>0</v>
      </c>
      <c r="AT1561" s="188">
        <f t="shared" si="772"/>
        <v>0</v>
      </c>
      <c r="AU1561" s="189">
        <f t="shared" si="773"/>
        <v>0</v>
      </c>
      <c r="AV1561" s="189">
        <f t="shared" si="774"/>
        <v>0</v>
      </c>
      <c r="AW1561" s="190">
        <f t="shared" si="775"/>
        <v>0</v>
      </c>
      <c r="AY1561" s="188">
        <f t="shared" si="776"/>
        <v>0</v>
      </c>
      <c r="AZ1561" s="189">
        <f t="shared" si="777"/>
        <v>0</v>
      </c>
      <c r="BA1561" s="189">
        <f t="shared" si="778"/>
        <v>0</v>
      </c>
      <c r="BB1561" s="190">
        <f t="shared" si="779"/>
        <v>0</v>
      </c>
      <c r="BD1561" s="192">
        <f t="shared" si="780"/>
        <v>0</v>
      </c>
      <c r="BE1561" s="215">
        <f t="shared" si="781"/>
        <v>0</v>
      </c>
      <c r="BF1561" s="216">
        <f t="shared" si="782"/>
        <v>0</v>
      </c>
      <c r="BG1561" s="217">
        <f t="shared" si="783"/>
        <v>0</v>
      </c>
      <c r="BI1561" s="192">
        <f t="shared" si="784"/>
        <v>0</v>
      </c>
      <c r="BJ1561" s="215">
        <f t="shared" si="785"/>
        <v>0</v>
      </c>
      <c r="BK1561" s="216">
        <f t="shared" si="786"/>
        <v>0</v>
      </c>
      <c r="BL1561" s="217">
        <f t="shared" si="787"/>
        <v>0</v>
      </c>
      <c r="BN1561" s="192">
        <f t="shared" si="788"/>
        <v>0</v>
      </c>
      <c r="BO1561" s="215">
        <f t="shared" si="789"/>
        <v>0</v>
      </c>
      <c r="BP1561" s="216">
        <f t="shared" si="790"/>
        <v>0</v>
      </c>
      <c r="BQ1561" s="217">
        <f t="shared" si="791"/>
        <v>0</v>
      </c>
      <c r="BS1561" s="197">
        <f t="shared" si="792"/>
        <v>0</v>
      </c>
      <c r="BT1561" s="19" t="str">
        <f t="shared" si="793"/>
        <v/>
      </c>
      <c r="BU1561" s="197">
        <f t="shared" si="794"/>
        <v>0</v>
      </c>
      <c r="BV1561"/>
      <c r="BW1561" s="197">
        <f t="shared" si="795"/>
        <v>0</v>
      </c>
      <c r="BX1561" s="19" t="str">
        <f t="shared" si="796"/>
        <v/>
      </c>
      <c r="BY1561" s="197">
        <f t="shared" si="797"/>
        <v>0</v>
      </c>
      <c r="CA1561" s="197">
        <f t="shared" si="798"/>
        <v>0</v>
      </c>
      <c r="CB1561" s="19" t="str">
        <f t="shared" si="799"/>
        <v/>
      </c>
      <c r="CC1561" s="197">
        <f t="shared" si="800"/>
        <v>0</v>
      </c>
    </row>
    <row r="1562" spans="1:81" ht="15" customHeight="1" thickBot="1">
      <c r="A1562" s="41"/>
      <c r="B1562" s="30"/>
      <c r="C1562" s="63" t="s">
        <v>66</v>
      </c>
      <c r="D1562" s="354" t="str">
        <f t="shared" si="758"/>
        <v/>
      </c>
      <c r="E1562" s="355"/>
      <c r="F1562" s="355"/>
      <c r="G1562" s="355"/>
      <c r="H1562" s="355"/>
      <c r="I1562" s="355"/>
      <c r="J1562" s="355"/>
      <c r="K1562" s="355"/>
      <c r="L1562" s="355"/>
      <c r="M1562" s="355"/>
      <c r="N1562" s="355"/>
      <c r="O1562" s="355"/>
      <c r="P1562" s="355"/>
      <c r="Q1562" s="355"/>
      <c r="R1562" s="356"/>
      <c r="S1562" s="261" t="str">
        <f t="shared" si="759"/>
        <v/>
      </c>
      <c r="T1562" s="261" t="str">
        <f t="shared" si="760"/>
        <v/>
      </c>
      <c r="U1562" s="261" t="str">
        <f t="shared" si="761"/>
        <v/>
      </c>
      <c r="V1562" s="2"/>
      <c r="W1562" s="2"/>
      <c r="X1562" s="2"/>
      <c r="Y1562" s="2"/>
      <c r="Z1562" s="2"/>
      <c r="AA1562" s="2"/>
      <c r="AB1562" s="2"/>
      <c r="AC1562" s="2"/>
      <c r="AD1562" s="2"/>
      <c r="AG1562" s="197">
        <f t="shared" si="762"/>
        <v>12</v>
      </c>
      <c r="AH1562" s="210">
        <f t="shared" si="763"/>
        <v>0</v>
      </c>
      <c r="AJ1562" s="188">
        <f t="shared" si="764"/>
        <v>0</v>
      </c>
      <c r="AK1562" s="189">
        <f t="shared" si="765"/>
        <v>0</v>
      </c>
      <c r="AL1562" s="189">
        <f t="shared" si="766"/>
        <v>0</v>
      </c>
      <c r="AM1562" s="190">
        <f t="shared" si="767"/>
        <v>0</v>
      </c>
      <c r="AO1562" s="188">
        <f t="shared" si="768"/>
        <v>0</v>
      </c>
      <c r="AP1562" s="189">
        <f t="shared" si="769"/>
        <v>0</v>
      </c>
      <c r="AQ1562" s="189">
        <f t="shared" si="770"/>
        <v>0</v>
      </c>
      <c r="AR1562" s="190">
        <f t="shared" si="771"/>
        <v>0</v>
      </c>
      <c r="AT1562" s="188">
        <f t="shared" si="772"/>
        <v>0</v>
      </c>
      <c r="AU1562" s="189">
        <f t="shared" si="773"/>
        <v>0</v>
      </c>
      <c r="AV1562" s="189">
        <f t="shared" si="774"/>
        <v>0</v>
      </c>
      <c r="AW1562" s="190">
        <f t="shared" si="775"/>
        <v>0</v>
      </c>
      <c r="AY1562" s="188">
        <f t="shared" si="776"/>
        <v>0</v>
      </c>
      <c r="AZ1562" s="189">
        <f t="shared" si="777"/>
        <v>0</v>
      </c>
      <c r="BA1562" s="189">
        <f t="shared" si="778"/>
        <v>0</v>
      </c>
      <c r="BB1562" s="190">
        <f t="shared" si="779"/>
        <v>0</v>
      </c>
      <c r="BD1562" s="192">
        <f t="shared" si="780"/>
        <v>0</v>
      </c>
      <c r="BE1562" s="215">
        <f t="shared" si="781"/>
        <v>0</v>
      </c>
      <c r="BF1562" s="216">
        <f t="shared" si="782"/>
        <v>0</v>
      </c>
      <c r="BG1562" s="217">
        <f t="shared" si="783"/>
        <v>0</v>
      </c>
      <c r="BI1562" s="192">
        <f t="shared" si="784"/>
        <v>0</v>
      </c>
      <c r="BJ1562" s="215">
        <f t="shared" si="785"/>
        <v>0</v>
      </c>
      <c r="BK1562" s="216">
        <f t="shared" si="786"/>
        <v>0</v>
      </c>
      <c r="BL1562" s="217">
        <f t="shared" si="787"/>
        <v>0</v>
      </c>
      <c r="BN1562" s="192">
        <f t="shared" si="788"/>
        <v>0</v>
      </c>
      <c r="BO1562" s="215">
        <f t="shared" si="789"/>
        <v>0</v>
      </c>
      <c r="BP1562" s="216">
        <f t="shared" si="790"/>
        <v>0</v>
      </c>
      <c r="BQ1562" s="217">
        <f t="shared" si="791"/>
        <v>0</v>
      </c>
      <c r="BS1562" s="197">
        <f t="shared" si="792"/>
        <v>0</v>
      </c>
      <c r="BT1562" s="19" t="str">
        <f t="shared" si="793"/>
        <v/>
      </c>
      <c r="BU1562" s="197">
        <f t="shared" si="794"/>
        <v>0</v>
      </c>
      <c r="BV1562"/>
      <c r="BW1562" s="197">
        <f t="shared" si="795"/>
        <v>0</v>
      </c>
      <c r="BX1562" s="19" t="str">
        <f t="shared" si="796"/>
        <v/>
      </c>
      <c r="BY1562" s="197">
        <f t="shared" si="797"/>
        <v>0</v>
      </c>
      <c r="CA1562" s="197">
        <f t="shared" si="798"/>
        <v>0</v>
      </c>
      <c r="CB1562" s="19" t="str">
        <f t="shared" si="799"/>
        <v/>
      </c>
      <c r="CC1562" s="197">
        <f t="shared" si="800"/>
        <v>0</v>
      </c>
    </row>
    <row r="1563" spans="1:81" ht="15" customHeight="1" thickBot="1">
      <c r="A1563" s="41"/>
      <c r="B1563" s="30"/>
      <c r="C1563" s="63" t="s">
        <v>67</v>
      </c>
      <c r="D1563" s="354" t="str">
        <f t="shared" si="758"/>
        <v/>
      </c>
      <c r="E1563" s="355"/>
      <c r="F1563" s="355"/>
      <c r="G1563" s="355"/>
      <c r="H1563" s="355"/>
      <c r="I1563" s="355"/>
      <c r="J1563" s="355"/>
      <c r="K1563" s="355"/>
      <c r="L1563" s="355"/>
      <c r="M1563" s="355"/>
      <c r="N1563" s="355"/>
      <c r="O1563" s="355"/>
      <c r="P1563" s="355"/>
      <c r="Q1563" s="355"/>
      <c r="R1563" s="356"/>
      <c r="S1563" s="261" t="str">
        <f t="shared" si="759"/>
        <v/>
      </c>
      <c r="T1563" s="261" t="str">
        <f t="shared" si="760"/>
        <v/>
      </c>
      <c r="U1563" s="261" t="str">
        <f t="shared" si="761"/>
        <v/>
      </c>
      <c r="V1563" s="2"/>
      <c r="W1563" s="2"/>
      <c r="X1563" s="2"/>
      <c r="Y1563" s="2"/>
      <c r="Z1563" s="2"/>
      <c r="AA1563" s="2"/>
      <c r="AB1563" s="2"/>
      <c r="AC1563" s="2"/>
      <c r="AD1563" s="2"/>
      <c r="AG1563" s="197">
        <f t="shared" si="762"/>
        <v>12</v>
      </c>
      <c r="AH1563" s="210">
        <f t="shared" si="763"/>
        <v>0</v>
      </c>
      <c r="AJ1563" s="188">
        <f t="shared" si="764"/>
        <v>0</v>
      </c>
      <c r="AK1563" s="189">
        <f t="shared" si="765"/>
        <v>0</v>
      </c>
      <c r="AL1563" s="189">
        <f t="shared" si="766"/>
        <v>0</v>
      </c>
      <c r="AM1563" s="190">
        <f t="shared" si="767"/>
        <v>0</v>
      </c>
      <c r="AO1563" s="188">
        <f t="shared" si="768"/>
        <v>0</v>
      </c>
      <c r="AP1563" s="189">
        <f t="shared" si="769"/>
        <v>0</v>
      </c>
      <c r="AQ1563" s="189">
        <f t="shared" si="770"/>
        <v>0</v>
      </c>
      <c r="AR1563" s="190">
        <f t="shared" si="771"/>
        <v>0</v>
      </c>
      <c r="AT1563" s="188">
        <f t="shared" si="772"/>
        <v>0</v>
      </c>
      <c r="AU1563" s="189">
        <f t="shared" si="773"/>
        <v>0</v>
      </c>
      <c r="AV1563" s="189">
        <f t="shared" si="774"/>
        <v>0</v>
      </c>
      <c r="AW1563" s="190">
        <f t="shared" si="775"/>
        <v>0</v>
      </c>
      <c r="AY1563" s="188">
        <f t="shared" si="776"/>
        <v>0</v>
      </c>
      <c r="AZ1563" s="189">
        <f t="shared" si="777"/>
        <v>0</v>
      </c>
      <c r="BA1563" s="189">
        <f t="shared" si="778"/>
        <v>0</v>
      </c>
      <c r="BB1563" s="190">
        <f t="shared" si="779"/>
        <v>0</v>
      </c>
      <c r="BD1563" s="192">
        <f t="shared" si="780"/>
        <v>0</v>
      </c>
      <c r="BE1563" s="215">
        <f t="shared" si="781"/>
        <v>0</v>
      </c>
      <c r="BF1563" s="216">
        <f t="shared" si="782"/>
        <v>0</v>
      </c>
      <c r="BG1563" s="217">
        <f t="shared" si="783"/>
        <v>0</v>
      </c>
      <c r="BI1563" s="192">
        <f t="shared" si="784"/>
        <v>0</v>
      </c>
      <c r="BJ1563" s="215">
        <f t="shared" si="785"/>
        <v>0</v>
      </c>
      <c r="BK1563" s="216">
        <f t="shared" si="786"/>
        <v>0</v>
      </c>
      <c r="BL1563" s="217">
        <f t="shared" si="787"/>
        <v>0</v>
      </c>
      <c r="BN1563" s="192">
        <f t="shared" si="788"/>
        <v>0</v>
      </c>
      <c r="BO1563" s="215">
        <f t="shared" si="789"/>
        <v>0</v>
      </c>
      <c r="BP1563" s="216">
        <f t="shared" si="790"/>
        <v>0</v>
      </c>
      <c r="BQ1563" s="217">
        <f t="shared" si="791"/>
        <v>0</v>
      </c>
      <c r="BS1563" s="197">
        <f t="shared" si="792"/>
        <v>0</v>
      </c>
      <c r="BT1563" s="19" t="str">
        <f t="shared" si="793"/>
        <v/>
      </c>
      <c r="BU1563" s="197">
        <f t="shared" si="794"/>
        <v>0</v>
      </c>
      <c r="BV1563"/>
      <c r="BW1563" s="197">
        <f t="shared" si="795"/>
        <v>0</v>
      </c>
      <c r="BX1563" s="19" t="str">
        <f t="shared" si="796"/>
        <v/>
      </c>
      <c r="BY1563" s="197">
        <f t="shared" si="797"/>
        <v>0</v>
      </c>
      <c r="CA1563" s="197">
        <f t="shared" si="798"/>
        <v>0</v>
      </c>
      <c r="CB1563" s="19" t="str">
        <f t="shared" si="799"/>
        <v/>
      </c>
      <c r="CC1563" s="197">
        <f t="shared" si="800"/>
        <v>0</v>
      </c>
    </row>
    <row r="1564" spans="1:81" ht="15" customHeight="1" thickBot="1">
      <c r="A1564" s="41"/>
      <c r="B1564" s="30"/>
      <c r="C1564" s="63" t="s">
        <v>68</v>
      </c>
      <c r="D1564" s="354" t="str">
        <f t="shared" si="758"/>
        <v/>
      </c>
      <c r="E1564" s="355"/>
      <c r="F1564" s="355"/>
      <c r="G1564" s="355"/>
      <c r="H1564" s="355"/>
      <c r="I1564" s="355"/>
      <c r="J1564" s="355"/>
      <c r="K1564" s="355"/>
      <c r="L1564" s="355"/>
      <c r="M1564" s="355"/>
      <c r="N1564" s="355"/>
      <c r="O1564" s="355"/>
      <c r="P1564" s="355"/>
      <c r="Q1564" s="355"/>
      <c r="R1564" s="356"/>
      <c r="S1564" s="261" t="str">
        <f t="shared" si="759"/>
        <v/>
      </c>
      <c r="T1564" s="261" t="str">
        <f t="shared" si="760"/>
        <v/>
      </c>
      <c r="U1564" s="261" t="str">
        <f t="shared" si="761"/>
        <v/>
      </c>
      <c r="V1564" s="2"/>
      <c r="W1564" s="2"/>
      <c r="X1564" s="2"/>
      <c r="Y1564" s="2"/>
      <c r="Z1564" s="2"/>
      <c r="AA1564" s="2"/>
      <c r="AB1564" s="2"/>
      <c r="AC1564" s="2"/>
      <c r="AD1564" s="2"/>
      <c r="AG1564" s="197">
        <f t="shared" si="762"/>
        <v>12</v>
      </c>
      <c r="AH1564" s="210">
        <f t="shared" si="763"/>
        <v>0</v>
      </c>
      <c r="AJ1564" s="188">
        <f t="shared" si="764"/>
        <v>0</v>
      </c>
      <c r="AK1564" s="189">
        <f t="shared" si="765"/>
        <v>0</v>
      </c>
      <c r="AL1564" s="189">
        <f t="shared" si="766"/>
        <v>0</v>
      </c>
      <c r="AM1564" s="190">
        <f t="shared" si="767"/>
        <v>0</v>
      </c>
      <c r="AO1564" s="188">
        <f t="shared" si="768"/>
        <v>0</v>
      </c>
      <c r="AP1564" s="189">
        <f t="shared" si="769"/>
        <v>0</v>
      </c>
      <c r="AQ1564" s="189">
        <f t="shared" si="770"/>
        <v>0</v>
      </c>
      <c r="AR1564" s="190">
        <f t="shared" si="771"/>
        <v>0</v>
      </c>
      <c r="AT1564" s="188">
        <f t="shared" si="772"/>
        <v>0</v>
      </c>
      <c r="AU1564" s="189">
        <f t="shared" si="773"/>
        <v>0</v>
      </c>
      <c r="AV1564" s="189">
        <f t="shared" si="774"/>
        <v>0</v>
      </c>
      <c r="AW1564" s="190">
        <f t="shared" si="775"/>
        <v>0</v>
      </c>
      <c r="AY1564" s="188">
        <f t="shared" si="776"/>
        <v>0</v>
      </c>
      <c r="AZ1564" s="189">
        <f t="shared" si="777"/>
        <v>0</v>
      </c>
      <c r="BA1564" s="189">
        <f t="shared" si="778"/>
        <v>0</v>
      </c>
      <c r="BB1564" s="190">
        <f t="shared" si="779"/>
        <v>0</v>
      </c>
      <c r="BD1564" s="192">
        <f t="shared" si="780"/>
        <v>0</v>
      </c>
      <c r="BE1564" s="215">
        <f t="shared" si="781"/>
        <v>0</v>
      </c>
      <c r="BF1564" s="216">
        <f t="shared" si="782"/>
        <v>0</v>
      </c>
      <c r="BG1564" s="217">
        <f t="shared" si="783"/>
        <v>0</v>
      </c>
      <c r="BI1564" s="192">
        <f t="shared" si="784"/>
        <v>0</v>
      </c>
      <c r="BJ1564" s="215">
        <f t="shared" si="785"/>
        <v>0</v>
      </c>
      <c r="BK1564" s="216">
        <f t="shared" si="786"/>
        <v>0</v>
      </c>
      <c r="BL1564" s="217">
        <f t="shared" si="787"/>
        <v>0</v>
      </c>
      <c r="BN1564" s="192">
        <f t="shared" si="788"/>
        <v>0</v>
      </c>
      <c r="BO1564" s="215">
        <f t="shared" si="789"/>
        <v>0</v>
      </c>
      <c r="BP1564" s="216">
        <f t="shared" si="790"/>
        <v>0</v>
      </c>
      <c r="BQ1564" s="217">
        <f t="shared" si="791"/>
        <v>0</v>
      </c>
      <c r="BS1564" s="197">
        <f t="shared" si="792"/>
        <v>0</v>
      </c>
      <c r="BT1564" s="19" t="str">
        <f t="shared" si="793"/>
        <v/>
      </c>
      <c r="BU1564" s="197">
        <f t="shared" si="794"/>
        <v>0</v>
      </c>
      <c r="BV1564"/>
      <c r="BW1564" s="197">
        <f t="shared" si="795"/>
        <v>0</v>
      </c>
      <c r="BX1564" s="19" t="str">
        <f t="shared" si="796"/>
        <v/>
      </c>
      <c r="BY1564" s="197">
        <f t="shared" si="797"/>
        <v>0</v>
      </c>
      <c r="CA1564" s="197">
        <f t="shared" si="798"/>
        <v>0</v>
      </c>
      <c r="CB1564" s="19" t="str">
        <f t="shared" si="799"/>
        <v/>
      </c>
      <c r="CC1564" s="197">
        <f t="shared" si="800"/>
        <v>0</v>
      </c>
    </row>
    <row r="1565" spans="1:81" ht="15" customHeight="1" thickBot="1">
      <c r="A1565" s="41"/>
      <c r="B1565" s="30"/>
      <c r="C1565" s="63" t="s">
        <v>69</v>
      </c>
      <c r="D1565" s="354" t="str">
        <f t="shared" si="758"/>
        <v/>
      </c>
      <c r="E1565" s="355"/>
      <c r="F1565" s="355"/>
      <c r="G1565" s="355"/>
      <c r="H1565" s="355"/>
      <c r="I1565" s="355"/>
      <c r="J1565" s="355"/>
      <c r="K1565" s="355"/>
      <c r="L1565" s="355"/>
      <c r="M1565" s="355"/>
      <c r="N1565" s="355"/>
      <c r="O1565" s="355"/>
      <c r="P1565" s="355"/>
      <c r="Q1565" s="355"/>
      <c r="R1565" s="356"/>
      <c r="S1565" s="261" t="str">
        <f t="shared" si="759"/>
        <v/>
      </c>
      <c r="T1565" s="261" t="str">
        <f t="shared" si="760"/>
        <v/>
      </c>
      <c r="U1565" s="261" t="str">
        <f t="shared" si="761"/>
        <v/>
      </c>
      <c r="V1565" s="2"/>
      <c r="W1565" s="2"/>
      <c r="X1565" s="2"/>
      <c r="Y1565" s="2"/>
      <c r="Z1565" s="2"/>
      <c r="AA1565" s="2"/>
      <c r="AB1565" s="2"/>
      <c r="AC1565" s="2"/>
      <c r="AD1565" s="2"/>
      <c r="AG1565" s="197">
        <f t="shared" si="762"/>
        <v>12</v>
      </c>
      <c r="AH1565" s="210">
        <f t="shared" si="763"/>
        <v>0</v>
      </c>
      <c r="AJ1565" s="188">
        <f t="shared" si="764"/>
        <v>0</v>
      </c>
      <c r="AK1565" s="189">
        <f t="shared" si="765"/>
        <v>0</v>
      </c>
      <c r="AL1565" s="189">
        <f t="shared" si="766"/>
        <v>0</v>
      </c>
      <c r="AM1565" s="190">
        <f t="shared" si="767"/>
        <v>0</v>
      </c>
      <c r="AO1565" s="188">
        <f t="shared" si="768"/>
        <v>0</v>
      </c>
      <c r="AP1565" s="189">
        <f t="shared" si="769"/>
        <v>0</v>
      </c>
      <c r="AQ1565" s="189">
        <f t="shared" si="770"/>
        <v>0</v>
      </c>
      <c r="AR1565" s="190">
        <f t="shared" si="771"/>
        <v>0</v>
      </c>
      <c r="AT1565" s="188">
        <f t="shared" si="772"/>
        <v>0</v>
      </c>
      <c r="AU1565" s="189">
        <f t="shared" si="773"/>
        <v>0</v>
      </c>
      <c r="AV1565" s="189">
        <f t="shared" si="774"/>
        <v>0</v>
      </c>
      <c r="AW1565" s="190">
        <f t="shared" si="775"/>
        <v>0</v>
      </c>
      <c r="AY1565" s="188">
        <f t="shared" si="776"/>
        <v>0</v>
      </c>
      <c r="AZ1565" s="189">
        <f t="shared" si="777"/>
        <v>0</v>
      </c>
      <c r="BA1565" s="189">
        <f t="shared" si="778"/>
        <v>0</v>
      </c>
      <c r="BB1565" s="190">
        <f t="shared" si="779"/>
        <v>0</v>
      </c>
      <c r="BD1565" s="192">
        <f t="shared" si="780"/>
        <v>0</v>
      </c>
      <c r="BE1565" s="215">
        <f t="shared" si="781"/>
        <v>0</v>
      </c>
      <c r="BF1565" s="216">
        <f t="shared" si="782"/>
        <v>0</v>
      </c>
      <c r="BG1565" s="217">
        <f t="shared" si="783"/>
        <v>0</v>
      </c>
      <c r="BI1565" s="192">
        <f t="shared" si="784"/>
        <v>0</v>
      </c>
      <c r="BJ1565" s="215">
        <f t="shared" si="785"/>
        <v>0</v>
      </c>
      <c r="BK1565" s="216">
        <f t="shared" si="786"/>
        <v>0</v>
      </c>
      <c r="BL1565" s="217">
        <f t="shared" si="787"/>
        <v>0</v>
      </c>
      <c r="BN1565" s="192">
        <f t="shared" si="788"/>
        <v>0</v>
      </c>
      <c r="BO1565" s="215">
        <f t="shared" si="789"/>
        <v>0</v>
      </c>
      <c r="BP1565" s="216">
        <f t="shared" si="790"/>
        <v>0</v>
      </c>
      <c r="BQ1565" s="217">
        <f t="shared" si="791"/>
        <v>0</v>
      </c>
      <c r="BS1565" s="197">
        <f t="shared" si="792"/>
        <v>0</v>
      </c>
      <c r="BT1565" s="19" t="str">
        <f t="shared" si="793"/>
        <v/>
      </c>
      <c r="BU1565" s="197">
        <f t="shared" si="794"/>
        <v>0</v>
      </c>
      <c r="BV1565"/>
      <c r="BW1565" s="197">
        <f t="shared" si="795"/>
        <v>0</v>
      </c>
      <c r="BX1565" s="19" t="str">
        <f t="shared" si="796"/>
        <v/>
      </c>
      <c r="BY1565" s="197">
        <f t="shared" si="797"/>
        <v>0</v>
      </c>
      <c r="CA1565" s="197">
        <f t="shared" si="798"/>
        <v>0</v>
      </c>
      <c r="CB1565" s="19" t="str">
        <f t="shared" si="799"/>
        <v/>
      </c>
      <c r="CC1565" s="197">
        <f t="shared" si="800"/>
        <v>0</v>
      </c>
    </row>
    <row r="1566" spans="1:81" ht="15" customHeight="1" thickBot="1">
      <c r="A1566" s="41"/>
      <c r="B1566" s="30"/>
      <c r="C1566" s="63" t="s">
        <v>70</v>
      </c>
      <c r="D1566" s="354" t="str">
        <f t="shared" si="758"/>
        <v/>
      </c>
      <c r="E1566" s="355"/>
      <c r="F1566" s="355"/>
      <c r="G1566" s="355"/>
      <c r="H1566" s="355"/>
      <c r="I1566" s="355"/>
      <c r="J1566" s="355"/>
      <c r="K1566" s="355"/>
      <c r="L1566" s="355"/>
      <c r="M1566" s="355"/>
      <c r="N1566" s="355"/>
      <c r="O1566" s="355"/>
      <c r="P1566" s="355"/>
      <c r="Q1566" s="355"/>
      <c r="R1566" s="356"/>
      <c r="S1566" s="261" t="str">
        <f t="shared" si="759"/>
        <v/>
      </c>
      <c r="T1566" s="261" t="str">
        <f t="shared" si="760"/>
        <v/>
      </c>
      <c r="U1566" s="261" t="str">
        <f t="shared" si="761"/>
        <v/>
      </c>
      <c r="V1566" s="2"/>
      <c r="W1566" s="2"/>
      <c r="X1566" s="2"/>
      <c r="Y1566" s="2"/>
      <c r="Z1566" s="2"/>
      <c r="AA1566" s="2"/>
      <c r="AB1566" s="2"/>
      <c r="AC1566" s="2"/>
      <c r="AD1566" s="2"/>
      <c r="AG1566" s="197">
        <f t="shared" si="762"/>
        <v>12</v>
      </c>
      <c r="AH1566" s="210">
        <f t="shared" si="763"/>
        <v>0</v>
      </c>
      <c r="AJ1566" s="188">
        <f t="shared" si="764"/>
        <v>0</v>
      </c>
      <c r="AK1566" s="189">
        <f t="shared" si="765"/>
        <v>0</v>
      </c>
      <c r="AL1566" s="189">
        <f t="shared" si="766"/>
        <v>0</v>
      </c>
      <c r="AM1566" s="190">
        <f t="shared" si="767"/>
        <v>0</v>
      </c>
      <c r="AO1566" s="188">
        <f t="shared" si="768"/>
        <v>0</v>
      </c>
      <c r="AP1566" s="189">
        <f t="shared" si="769"/>
        <v>0</v>
      </c>
      <c r="AQ1566" s="189">
        <f t="shared" si="770"/>
        <v>0</v>
      </c>
      <c r="AR1566" s="190">
        <f t="shared" si="771"/>
        <v>0</v>
      </c>
      <c r="AT1566" s="188">
        <f t="shared" si="772"/>
        <v>0</v>
      </c>
      <c r="AU1566" s="189">
        <f t="shared" si="773"/>
        <v>0</v>
      </c>
      <c r="AV1566" s="189">
        <f t="shared" si="774"/>
        <v>0</v>
      </c>
      <c r="AW1566" s="190">
        <f t="shared" si="775"/>
        <v>0</v>
      </c>
      <c r="AY1566" s="188">
        <f t="shared" si="776"/>
        <v>0</v>
      </c>
      <c r="AZ1566" s="189">
        <f t="shared" si="777"/>
        <v>0</v>
      </c>
      <c r="BA1566" s="189">
        <f t="shared" si="778"/>
        <v>0</v>
      </c>
      <c r="BB1566" s="190">
        <f t="shared" si="779"/>
        <v>0</v>
      </c>
      <c r="BD1566" s="192">
        <f t="shared" si="780"/>
        <v>0</v>
      </c>
      <c r="BE1566" s="215">
        <f t="shared" si="781"/>
        <v>0</v>
      </c>
      <c r="BF1566" s="216">
        <f t="shared" si="782"/>
        <v>0</v>
      </c>
      <c r="BG1566" s="217">
        <f t="shared" si="783"/>
        <v>0</v>
      </c>
      <c r="BI1566" s="192">
        <f t="shared" si="784"/>
        <v>0</v>
      </c>
      <c r="BJ1566" s="215">
        <f t="shared" si="785"/>
        <v>0</v>
      </c>
      <c r="BK1566" s="216">
        <f t="shared" si="786"/>
        <v>0</v>
      </c>
      <c r="BL1566" s="217">
        <f t="shared" si="787"/>
        <v>0</v>
      </c>
      <c r="BN1566" s="192">
        <f t="shared" si="788"/>
        <v>0</v>
      </c>
      <c r="BO1566" s="215">
        <f t="shared" si="789"/>
        <v>0</v>
      </c>
      <c r="BP1566" s="216">
        <f t="shared" si="790"/>
        <v>0</v>
      </c>
      <c r="BQ1566" s="217">
        <f t="shared" si="791"/>
        <v>0</v>
      </c>
      <c r="BS1566" s="197">
        <f t="shared" si="792"/>
        <v>0</v>
      </c>
      <c r="BT1566" s="19" t="str">
        <f t="shared" si="793"/>
        <v/>
      </c>
      <c r="BU1566" s="197">
        <f t="shared" si="794"/>
        <v>0</v>
      </c>
      <c r="BV1566"/>
      <c r="BW1566" s="197">
        <f t="shared" si="795"/>
        <v>0</v>
      </c>
      <c r="BX1566" s="19" t="str">
        <f t="shared" si="796"/>
        <v/>
      </c>
      <c r="BY1566" s="197">
        <f t="shared" si="797"/>
        <v>0</v>
      </c>
      <c r="CA1566" s="197">
        <f t="shared" si="798"/>
        <v>0</v>
      </c>
      <c r="CB1566" s="19" t="str">
        <f t="shared" si="799"/>
        <v/>
      </c>
      <c r="CC1566" s="197">
        <f t="shared" si="800"/>
        <v>0</v>
      </c>
    </row>
    <row r="1567" spans="1:81" ht="15" customHeight="1" thickBot="1">
      <c r="A1567" s="41"/>
      <c r="B1567" s="30"/>
      <c r="C1567" s="63" t="s">
        <v>71</v>
      </c>
      <c r="D1567" s="354" t="str">
        <f t="shared" si="758"/>
        <v/>
      </c>
      <c r="E1567" s="355"/>
      <c r="F1567" s="355"/>
      <c r="G1567" s="355"/>
      <c r="H1567" s="355"/>
      <c r="I1567" s="355"/>
      <c r="J1567" s="355"/>
      <c r="K1567" s="355"/>
      <c r="L1567" s="355"/>
      <c r="M1567" s="355"/>
      <c r="N1567" s="355"/>
      <c r="O1567" s="355"/>
      <c r="P1567" s="355"/>
      <c r="Q1567" s="355"/>
      <c r="R1567" s="356"/>
      <c r="S1567" s="261" t="str">
        <f t="shared" si="759"/>
        <v/>
      </c>
      <c r="T1567" s="261" t="str">
        <f t="shared" si="760"/>
        <v/>
      </c>
      <c r="U1567" s="261" t="str">
        <f t="shared" si="761"/>
        <v/>
      </c>
      <c r="V1567" s="2"/>
      <c r="W1567" s="2"/>
      <c r="X1567" s="2"/>
      <c r="Y1567" s="2"/>
      <c r="Z1567" s="2"/>
      <c r="AA1567" s="2"/>
      <c r="AB1567" s="2"/>
      <c r="AC1567" s="2"/>
      <c r="AD1567" s="2"/>
      <c r="AG1567" s="197">
        <f t="shared" si="762"/>
        <v>12</v>
      </c>
      <c r="AH1567" s="210">
        <f t="shared" si="763"/>
        <v>0</v>
      </c>
      <c r="AJ1567" s="188">
        <f t="shared" si="764"/>
        <v>0</v>
      </c>
      <c r="AK1567" s="189">
        <f t="shared" si="765"/>
        <v>0</v>
      </c>
      <c r="AL1567" s="189">
        <f t="shared" si="766"/>
        <v>0</v>
      </c>
      <c r="AM1567" s="190">
        <f t="shared" si="767"/>
        <v>0</v>
      </c>
      <c r="AO1567" s="188">
        <f t="shared" si="768"/>
        <v>0</v>
      </c>
      <c r="AP1567" s="189">
        <f t="shared" si="769"/>
        <v>0</v>
      </c>
      <c r="AQ1567" s="189">
        <f t="shared" si="770"/>
        <v>0</v>
      </c>
      <c r="AR1567" s="190">
        <f t="shared" si="771"/>
        <v>0</v>
      </c>
      <c r="AT1567" s="188">
        <f t="shared" si="772"/>
        <v>0</v>
      </c>
      <c r="AU1567" s="189">
        <f t="shared" si="773"/>
        <v>0</v>
      </c>
      <c r="AV1567" s="189">
        <f t="shared" si="774"/>
        <v>0</v>
      </c>
      <c r="AW1567" s="190">
        <f t="shared" si="775"/>
        <v>0</v>
      </c>
      <c r="AY1567" s="188">
        <f t="shared" si="776"/>
        <v>0</v>
      </c>
      <c r="AZ1567" s="189">
        <f t="shared" si="777"/>
        <v>0</v>
      </c>
      <c r="BA1567" s="189">
        <f t="shared" si="778"/>
        <v>0</v>
      </c>
      <c r="BB1567" s="190">
        <f t="shared" si="779"/>
        <v>0</v>
      </c>
      <c r="BD1567" s="192">
        <f t="shared" si="780"/>
        <v>0</v>
      </c>
      <c r="BE1567" s="215">
        <f t="shared" si="781"/>
        <v>0</v>
      </c>
      <c r="BF1567" s="216">
        <f t="shared" si="782"/>
        <v>0</v>
      </c>
      <c r="BG1567" s="217">
        <f t="shared" si="783"/>
        <v>0</v>
      </c>
      <c r="BI1567" s="192">
        <f t="shared" si="784"/>
        <v>0</v>
      </c>
      <c r="BJ1567" s="215">
        <f t="shared" si="785"/>
        <v>0</v>
      </c>
      <c r="BK1567" s="216">
        <f t="shared" si="786"/>
        <v>0</v>
      </c>
      <c r="BL1567" s="217">
        <f t="shared" si="787"/>
        <v>0</v>
      </c>
      <c r="BN1567" s="192">
        <f t="shared" si="788"/>
        <v>0</v>
      </c>
      <c r="BO1567" s="215">
        <f t="shared" si="789"/>
        <v>0</v>
      </c>
      <c r="BP1567" s="216">
        <f t="shared" si="790"/>
        <v>0</v>
      </c>
      <c r="BQ1567" s="217">
        <f t="shared" si="791"/>
        <v>0</v>
      </c>
      <c r="BS1567" s="197">
        <f t="shared" si="792"/>
        <v>0</v>
      </c>
      <c r="BT1567" s="19" t="str">
        <f t="shared" si="793"/>
        <v/>
      </c>
      <c r="BU1567" s="197">
        <f t="shared" si="794"/>
        <v>0</v>
      </c>
      <c r="BV1567"/>
      <c r="BW1567" s="197">
        <f t="shared" si="795"/>
        <v>0</v>
      </c>
      <c r="BX1567" s="19" t="str">
        <f t="shared" si="796"/>
        <v/>
      </c>
      <c r="BY1567" s="197">
        <f t="shared" si="797"/>
        <v>0</v>
      </c>
      <c r="CA1567" s="197">
        <f t="shared" si="798"/>
        <v>0</v>
      </c>
      <c r="CB1567" s="19" t="str">
        <f t="shared" si="799"/>
        <v/>
      </c>
      <c r="CC1567" s="197">
        <f t="shared" si="800"/>
        <v>0</v>
      </c>
    </row>
    <row r="1568" spans="1:81" ht="15" customHeight="1" thickBot="1">
      <c r="A1568" s="41"/>
      <c r="B1568" s="30"/>
      <c r="C1568" s="63" t="s">
        <v>72</v>
      </c>
      <c r="D1568" s="354" t="str">
        <f t="shared" si="758"/>
        <v/>
      </c>
      <c r="E1568" s="355"/>
      <c r="F1568" s="355"/>
      <c r="G1568" s="355"/>
      <c r="H1568" s="355"/>
      <c r="I1568" s="355"/>
      <c r="J1568" s="355"/>
      <c r="K1568" s="355"/>
      <c r="L1568" s="355"/>
      <c r="M1568" s="355"/>
      <c r="N1568" s="355"/>
      <c r="O1568" s="355"/>
      <c r="P1568" s="355"/>
      <c r="Q1568" s="355"/>
      <c r="R1568" s="356"/>
      <c r="S1568" s="261" t="str">
        <f t="shared" si="759"/>
        <v/>
      </c>
      <c r="T1568" s="261" t="str">
        <f t="shared" si="760"/>
        <v/>
      </c>
      <c r="U1568" s="261" t="str">
        <f t="shared" si="761"/>
        <v/>
      </c>
      <c r="V1568" s="2"/>
      <c r="W1568" s="2"/>
      <c r="X1568" s="2"/>
      <c r="Y1568" s="2"/>
      <c r="Z1568" s="2"/>
      <c r="AA1568" s="2"/>
      <c r="AB1568" s="2"/>
      <c r="AC1568" s="2"/>
      <c r="AD1568" s="2"/>
      <c r="AG1568" s="197">
        <f t="shared" si="762"/>
        <v>12</v>
      </c>
      <c r="AH1568" s="210">
        <f t="shared" si="763"/>
        <v>0</v>
      </c>
      <c r="AJ1568" s="188">
        <f t="shared" si="764"/>
        <v>0</v>
      </c>
      <c r="AK1568" s="189">
        <f t="shared" si="765"/>
        <v>0</v>
      </c>
      <c r="AL1568" s="189">
        <f t="shared" si="766"/>
        <v>0</v>
      </c>
      <c r="AM1568" s="190">
        <f t="shared" si="767"/>
        <v>0</v>
      </c>
      <c r="AO1568" s="188">
        <f t="shared" si="768"/>
        <v>0</v>
      </c>
      <c r="AP1568" s="189">
        <f t="shared" si="769"/>
        <v>0</v>
      </c>
      <c r="AQ1568" s="189">
        <f t="shared" si="770"/>
        <v>0</v>
      </c>
      <c r="AR1568" s="190">
        <f t="shared" si="771"/>
        <v>0</v>
      </c>
      <c r="AT1568" s="188">
        <f t="shared" si="772"/>
        <v>0</v>
      </c>
      <c r="AU1568" s="189">
        <f t="shared" si="773"/>
        <v>0</v>
      </c>
      <c r="AV1568" s="189">
        <f t="shared" si="774"/>
        <v>0</v>
      </c>
      <c r="AW1568" s="190">
        <f t="shared" si="775"/>
        <v>0</v>
      </c>
      <c r="AY1568" s="188">
        <f t="shared" si="776"/>
        <v>0</v>
      </c>
      <c r="AZ1568" s="189">
        <f t="shared" si="777"/>
        <v>0</v>
      </c>
      <c r="BA1568" s="189">
        <f t="shared" si="778"/>
        <v>0</v>
      </c>
      <c r="BB1568" s="190">
        <f t="shared" si="779"/>
        <v>0</v>
      </c>
      <c r="BD1568" s="192">
        <f t="shared" si="780"/>
        <v>0</v>
      </c>
      <c r="BE1568" s="215">
        <f t="shared" si="781"/>
        <v>0</v>
      </c>
      <c r="BF1568" s="216">
        <f t="shared" si="782"/>
        <v>0</v>
      </c>
      <c r="BG1568" s="217">
        <f t="shared" si="783"/>
        <v>0</v>
      </c>
      <c r="BI1568" s="192">
        <f t="shared" si="784"/>
        <v>0</v>
      </c>
      <c r="BJ1568" s="215">
        <f t="shared" si="785"/>
        <v>0</v>
      </c>
      <c r="BK1568" s="216">
        <f t="shared" si="786"/>
        <v>0</v>
      </c>
      <c r="BL1568" s="217">
        <f t="shared" si="787"/>
        <v>0</v>
      </c>
      <c r="BN1568" s="192">
        <f t="shared" si="788"/>
        <v>0</v>
      </c>
      <c r="BO1568" s="215">
        <f t="shared" si="789"/>
        <v>0</v>
      </c>
      <c r="BP1568" s="216">
        <f t="shared" si="790"/>
        <v>0</v>
      </c>
      <c r="BQ1568" s="217">
        <f t="shared" si="791"/>
        <v>0</v>
      </c>
      <c r="BS1568" s="197">
        <f t="shared" si="792"/>
        <v>0</v>
      </c>
      <c r="BT1568" s="19" t="str">
        <f t="shared" si="793"/>
        <v/>
      </c>
      <c r="BU1568" s="197">
        <f t="shared" si="794"/>
        <v>0</v>
      </c>
      <c r="BV1568"/>
      <c r="BW1568" s="197">
        <f t="shared" si="795"/>
        <v>0</v>
      </c>
      <c r="BX1568" s="19" t="str">
        <f t="shared" si="796"/>
        <v/>
      </c>
      <c r="BY1568" s="197">
        <f t="shared" si="797"/>
        <v>0</v>
      </c>
      <c r="CA1568" s="197">
        <f t="shared" si="798"/>
        <v>0</v>
      </c>
      <c r="CB1568" s="19" t="str">
        <f t="shared" si="799"/>
        <v/>
      </c>
      <c r="CC1568" s="197">
        <f t="shared" si="800"/>
        <v>0</v>
      </c>
    </row>
    <row r="1569" spans="1:81" ht="15" customHeight="1" thickBot="1">
      <c r="A1569" s="41"/>
      <c r="B1569" s="30"/>
      <c r="C1569" s="63" t="s">
        <v>73</v>
      </c>
      <c r="D1569" s="354" t="str">
        <f t="shared" si="758"/>
        <v/>
      </c>
      <c r="E1569" s="355"/>
      <c r="F1569" s="355"/>
      <c r="G1569" s="355"/>
      <c r="H1569" s="355"/>
      <c r="I1569" s="355"/>
      <c r="J1569" s="355"/>
      <c r="K1569" s="355"/>
      <c r="L1569" s="355"/>
      <c r="M1569" s="355"/>
      <c r="N1569" s="355"/>
      <c r="O1569" s="355"/>
      <c r="P1569" s="355"/>
      <c r="Q1569" s="355"/>
      <c r="R1569" s="356"/>
      <c r="S1569" s="261" t="str">
        <f t="shared" si="759"/>
        <v/>
      </c>
      <c r="T1569" s="261" t="str">
        <f t="shared" si="760"/>
        <v/>
      </c>
      <c r="U1569" s="261" t="str">
        <f t="shared" si="761"/>
        <v/>
      </c>
      <c r="V1569" s="2"/>
      <c r="W1569" s="2"/>
      <c r="X1569" s="2"/>
      <c r="Y1569" s="2"/>
      <c r="Z1569" s="2"/>
      <c r="AA1569" s="2"/>
      <c r="AB1569" s="2"/>
      <c r="AC1569" s="2"/>
      <c r="AD1569" s="2"/>
      <c r="AG1569" s="197">
        <f t="shared" si="762"/>
        <v>12</v>
      </c>
      <c r="AH1569" s="210">
        <f t="shared" si="763"/>
        <v>0</v>
      </c>
      <c r="AJ1569" s="188">
        <f t="shared" si="764"/>
        <v>0</v>
      </c>
      <c r="AK1569" s="189">
        <f t="shared" si="765"/>
        <v>0</v>
      </c>
      <c r="AL1569" s="189">
        <f t="shared" si="766"/>
        <v>0</v>
      </c>
      <c r="AM1569" s="190">
        <f t="shared" si="767"/>
        <v>0</v>
      </c>
      <c r="AO1569" s="188">
        <f t="shared" si="768"/>
        <v>0</v>
      </c>
      <c r="AP1569" s="189">
        <f t="shared" si="769"/>
        <v>0</v>
      </c>
      <c r="AQ1569" s="189">
        <f t="shared" si="770"/>
        <v>0</v>
      </c>
      <c r="AR1569" s="190">
        <f t="shared" si="771"/>
        <v>0</v>
      </c>
      <c r="AT1569" s="188">
        <f t="shared" si="772"/>
        <v>0</v>
      </c>
      <c r="AU1569" s="189">
        <f t="shared" si="773"/>
        <v>0</v>
      </c>
      <c r="AV1569" s="189">
        <f t="shared" si="774"/>
        <v>0</v>
      </c>
      <c r="AW1569" s="190">
        <f t="shared" si="775"/>
        <v>0</v>
      </c>
      <c r="AY1569" s="188">
        <f t="shared" si="776"/>
        <v>0</v>
      </c>
      <c r="AZ1569" s="189">
        <f t="shared" si="777"/>
        <v>0</v>
      </c>
      <c r="BA1569" s="189">
        <f t="shared" si="778"/>
        <v>0</v>
      </c>
      <c r="BB1569" s="190">
        <f t="shared" si="779"/>
        <v>0</v>
      </c>
      <c r="BD1569" s="192">
        <f t="shared" si="780"/>
        <v>0</v>
      </c>
      <c r="BE1569" s="215">
        <f t="shared" si="781"/>
        <v>0</v>
      </c>
      <c r="BF1569" s="216">
        <f t="shared" si="782"/>
        <v>0</v>
      </c>
      <c r="BG1569" s="217">
        <f t="shared" si="783"/>
        <v>0</v>
      </c>
      <c r="BI1569" s="192">
        <f t="shared" si="784"/>
        <v>0</v>
      </c>
      <c r="BJ1569" s="215">
        <f t="shared" si="785"/>
        <v>0</v>
      </c>
      <c r="BK1569" s="216">
        <f t="shared" si="786"/>
        <v>0</v>
      </c>
      <c r="BL1569" s="217">
        <f t="shared" si="787"/>
        <v>0</v>
      </c>
      <c r="BN1569" s="192">
        <f t="shared" si="788"/>
        <v>0</v>
      </c>
      <c r="BO1569" s="215">
        <f t="shared" si="789"/>
        <v>0</v>
      </c>
      <c r="BP1569" s="216">
        <f t="shared" si="790"/>
        <v>0</v>
      </c>
      <c r="BQ1569" s="217">
        <f t="shared" si="791"/>
        <v>0</v>
      </c>
      <c r="BS1569" s="197">
        <f t="shared" si="792"/>
        <v>0</v>
      </c>
      <c r="BT1569" s="19" t="str">
        <f t="shared" si="793"/>
        <v/>
      </c>
      <c r="BU1569" s="197">
        <f t="shared" si="794"/>
        <v>0</v>
      </c>
      <c r="BV1569"/>
      <c r="BW1569" s="197">
        <f t="shared" si="795"/>
        <v>0</v>
      </c>
      <c r="BX1569" s="19" t="str">
        <f t="shared" si="796"/>
        <v/>
      </c>
      <c r="BY1569" s="197">
        <f t="shared" si="797"/>
        <v>0</v>
      </c>
      <c r="CA1569" s="197">
        <f t="shared" si="798"/>
        <v>0</v>
      </c>
      <c r="CB1569" s="19" t="str">
        <f t="shared" si="799"/>
        <v/>
      </c>
      <c r="CC1569" s="197">
        <f t="shared" si="800"/>
        <v>0</v>
      </c>
    </row>
    <row r="1570" spans="1:81" ht="15" customHeight="1" thickBot="1">
      <c r="A1570" s="41"/>
      <c r="B1570" s="30"/>
      <c r="C1570" s="63" t="s">
        <v>74</v>
      </c>
      <c r="D1570" s="354" t="str">
        <f t="shared" si="758"/>
        <v/>
      </c>
      <c r="E1570" s="355"/>
      <c r="F1570" s="355"/>
      <c r="G1570" s="355"/>
      <c r="H1570" s="355"/>
      <c r="I1570" s="355"/>
      <c r="J1570" s="355"/>
      <c r="K1570" s="355"/>
      <c r="L1570" s="355"/>
      <c r="M1570" s="355"/>
      <c r="N1570" s="355"/>
      <c r="O1570" s="355"/>
      <c r="P1570" s="355"/>
      <c r="Q1570" s="355"/>
      <c r="R1570" s="356"/>
      <c r="S1570" s="261" t="str">
        <f t="shared" si="759"/>
        <v/>
      </c>
      <c r="T1570" s="261" t="str">
        <f t="shared" si="760"/>
        <v/>
      </c>
      <c r="U1570" s="261" t="str">
        <f t="shared" si="761"/>
        <v/>
      </c>
      <c r="V1570" s="2"/>
      <c r="W1570" s="2"/>
      <c r="X1570" s="2"/>
      <c r="Y1570" s="2"/>
      <c r="Z1570" s="2"/>
      <c r="AA1570" s="2"/>
      <c r="AB1570" s="2"/>
      <c r="AC1570" s="2"/>
      <c r="AD1570" s="2"/>
      <c r="AG1570" s="197">
        <f t="shared" si="762"/>
        <v>12</v>
      </c>
      <c r="AH1570" s="210">
        <f t="shared" si="763"/>
        <v>0</v>
      </c>
      <c r="AJ1570" s="188">
        <f t="shared" si="764"/>
        <v>0</v>
      </c>
      <c r="AK1570" s="189">
        <f t="shared" si="765"/>
        <v>0</v>
      </c>
      <c r="AL1570" s="189">
        <f t="shared" si="766"/>
        <v>0</v>
      </c>
      <c r="AM1570" s="190">
        <f t="shared" si="767"/>
        <v>0</v>
      </c>
      <c r="AO1570" s="188">
        <f t="shared" si="768"/>
        <v>0</v>
      </c>
      <c r="AP1570" s="189">
        <f t="shared" si="769"/>
        <v>0</v>
      </c>
      <c r="AQ1570" s="189">
        <f t="shared" si="770"/>
        <v>0</v>
      </c>
      <c r="AR1570" s="190">
        <f t="shared" si="771"/>
        <v>0</v>
      </c>
      <c r="AT1570" s="188">
        <f t="shared" si="772"/>
        <v>0</v>
      </c>
      <c r="AU1570" s="189">
        <f t="shared" si="773"/>
        <v>0</v>
      </c>
      <c r="AV1570" s="189">
        <f t="shared" si="774"/>
        <v>0</v>
      </c>
      <c r="AW1570" s="190">
        <f t="shared" si="775"/>
        <v>0</v>
      </c>
      <c r="AY1570" s="188">
        <f t="shared" si="776"/>
        <v>0</v>
      </c>
      <c r="AZ1570" s="189">
        <f t="shared" si="777"/>
        <v>0</v>
      </c>
      <c r="BA1570" s="189">
        <f t="shared" si="778"/>
        <v>0</v>
      </c>
      <c r="BB1570" s="190">
        <f t="shared" si="779"/>
        <v>0</v>
      </c>
      <c r="BD1570" s="192">
        <f t="shared" si="780"/>
        <v>0</v>
      </c>
      <c r="BE1570" s="215">
        <f t="shared" si="781"/>
        <v>0</v>
      </c>
      <c r="BF1570" s="216">
        <f t="shared" si="782"/>
        <v>0</v>
      </c>
      <c r="BG1570" s="217">
        <f t="shared" si="783"/>
        <v>0</v>
      </c>
      <c r="BI1570" s="192">
        <f t="shared" si="784"/>
        <v>0</v>
      </c>
      <c r="BJ1570" s="215">
        <f t="shared" si="785"/>
        <v>0</v>
      </c>
      <c r="BK1570" s="216">
        <f t="shared" si="786"/>
        <v>0</v>
      </c>
      <c r="BL1570" s="217">
        <f t="shared" si="787"/>
        <v>0</v>
      </c>
      <c r="BN1570" s="192">
        <f t="shared" si="788"/>
        <v>0</v>
      </c>
      <c r="BO1570" s="215">
        <f t="shared" si="789"/>
        <v>0</v>
      </c>
      <c r="BP1570" s="216">
        <f t="shared" si="790"/>
        <v>0</v>
      </c>
      <c r="BQ1570" s="217">
        <f t="shared" si="791"/>
        <v>0</v>
      </c>
      <c r="BS1570" s="197">
        <f t="shared" si="792"/>
        <v>0</v>
      </c>
      <c r="BT1570" s="19" t="str">
        <f t="shared" si="793"/>
        <v/>
      </c>
      <c r="BU1570" s="197">
        <f t="shared" si="794"/>
        <v>0</v>
      </c>
      <c r="BV1570"/>
      <c r="BW1570" s="197">
        <f t="shared" si="795"/>
        <v>0</v>
      </c>
      <c r="BX1570" s="19" t="str">
        <f t="shared" si="796"/>
        <v/>
      </c>
      <c r="BY1570" s="197">
        <f t="shared" si="797"/>
        <v>0</v>
      </c>
      <c r="CA1570" s="197">
        <f t="shared" si="798"/>
        <v>0</v>
      </c>
      <c r="CB1570" s="19" t="str">
        <f t="shared" si="799"/>
        <v/>
      </c>
      <c r="CC1570" s="197">
        <f t="shared" si="800"/>
        <v>0</v>
      </c>
    </row>
    <row r="1571" spans="1:81" ht="15" customHeight="1" thickBot="1">
      <c r="A1571" s="41"/>
      <c r="B1571" s="30"/>
      <c r="C1571" s="63" t="s">
        <v>75</v>
      </c>
      <c r="D1571" s="354" t="str">
        <f t="shared" si="758"/>
        <v/>
      </c>
      <c r="E1571" s="355"/>
      <c r="F1571" s="355"/>
      <c r="G1571" s="355"/>
      <c r="H1571" s="355"/>
      <c r="I1571" s="355"/>
      <c r="J1571" s="355"/>
      <c r="K1571" s="355"/>
      <c r="L1571" s="355"/>
      <c r="M1571" s="355"/>
      <c r="N1571" s="355"/>
      <c r="O1571" s="355"/>
      <c r="P1571" s="355"/>
      <c r="Q1571" s="355"/>
      <c r="R1571" s="356"/>
      <c r="S1571" s="261" t="str">
        <f t="shared" si="759"/>
        <v/>
      </c>
      <c r="T1571" s="261" t="str">
        <f t="shared" si="760"/>
        <v/>
      </c>
      <c r="U1571" s="261" t="str">
        <f t="shared" si="761"/>
        <v/>
      </c>
      <c r="V1571" s="2"/>
      <c r="W1571" s="2"/>
      <c r="X1571" s="2"/>
      <c r="Y1571" s="2"/>
      <c r="Z1571" s="2"/>
      <c r="AA1571" s="2"/>
      <c r="AB1571" s="2"/>
      <c r="AC1571" s="2"/>
      <c r="AD1571" s="2"/>
      <c r="AG1571" s="197">
        <f t="shared" si="762"/>
        <v>12</v>
      </c>
      <c r="AH1571" s="210">
        <f t="shared" si="763"/>
        <v>0</v>
      </c>
      <c r="AJ1571" s="188">
        <f t="shared" si="764"/>
        <v>0</v>
      </c>
      <c r="AK1571" s="189">
        <f t="shared" si="765"/>
        <v>0</v>
      </c>
      <c r="AL1571" s="189">
        <f t="shared" si="766"/>
        <v>0</v>
      </c>
      <c r="AM1571" s="190">
        <f t="shared" si="767"/>
        <v>0</v>
      </c>
      <c r="AO1571" s="188">
        <f t="shared" si="768"/>
        <v>0</v>
      </c>
      <c r="AP1571" s="189">
        <f t="shared" si="769"/>
        <v>0</v>
      </c>
      <c r="AQ1571" s="189">
        <f t="shared" si="770"/>
        <v>0</v>
      </c>
      <c r="AR1571" s="190">
        <f t="shared" si="771"/>
        <v>0</v>
      </c>
      <c r="AT1571" s="188">
        <f t="shared" si="772"/>
        <v>0</v>
      </c>
      <c r="AU1571" s="189">
        <f t="shared" si="773"/>
        <v>0</v>
      </c>
      <c r="AV1571" s="189">
        <f t="shared" si="774"/>
        <v>0</v>
      </c>
      <c r="AW1571" s="190">
        <f t="shared" si="775"/>
        <v>0</v>
      </c>
      <c r="AY1571" s="188">
        <f t="shared" si="776"/>
        <v>0</v>
      </c>
      <c r="AZ1571" s="189">
        <f t="shared" si="777"/>
        <v>0</v>
      </c>
      <c r="BA1571" s="189">
        <f t="shared" si="778"/>
        <v>0</v>
      </c>
      <c r="BB1571" s="190">
        <f t="shared" si="779"/>
        <v>0</v>
      </c>
      <c r="BD1571" s="192">
        <f t="shared" si="780"/>
        <v>0</v>
      </c>
      <c r="BE1571" s="215">
        <f t="shared" si="781"/>
        <v>0</v>
      </c>
      <c r="BF1571" s="216">
        <f t="shared" si="782"/>
        <v>0</v>
      </c>
      <c r="BG1571" s="217">
        <f t="shared" si="783"/>
        <v>0</v>
      </c>
      <c r="BI1571" s="192">
        <f t="shared" si="784"/>
        <v>0</v>
      </c>
      <c r="BJ1571" s="215">
        <f t="shared" si="785"/>
        <v>0</v>
      </c>
      <c r="BK1571" s="216">
        <f t="shared" si="786"/>
        <v>0</v>
      </c>
      <c r="BL1571" s="217">
        <f t="shared" si="787"/>
        <v>0</v>
      </c>
      <c r="BN1571" s="192">
        <f t="shared" si="788"/>
        <v>0</v>
      </c>
      <c r="BO1571" s="215">
        <f t="shared" si="789"/>
        <v>0</v>
      </c>
      <c r="BP1571" s="216">
        <f t="shared" si="790"/>
        <v>0</v>
      </c>
      <c r="BQ1571" s="217">
        <f t="shared" si="791"/>
        <v>0</v>
      </c>
      <c r="BS1571" s="197">
        <f t="shared" si="792"/>
        <v>0</v>
      </c>
      <c r="BT1571" s="19" t="str">
        <f t="shared" si="793"/>
        <v/>
      </c>
      <c r="BU1571" s="197">
        <f t="shared" si="794"/>
        <v>0</v>
      </c>
      <c r="BV1571"/>
      <c r="BW1571" s="197">
        <f t="shared" si="795"/>
        <v>0</v>
      </c>
      <c r="BX1571" s="19" t="str">
        <f t="shared" si="796"/>
        <v/>
      </c>
      <c r="BY1571" s="197">
        <f t="shared" si="797"/>
        <v>0</v>
      </c>
      <c r="CA1571" s="197">
        <f t="shared" si="798"/>
        <v>0</v>
      </c>
      <c r="CB1571" s="19" t="str">
        <f t="shared" si="799"/>
        <v/>
      </c>
      <c r="CC1571" s="197">
        <f t="shared" si="800"/>
        <v>0</v>
      </c>
    </row>
    <row r="1572" spans="1:81" ht="15" customHeight="1" thickBot="1">
      <c r="A1572" s="41"/>
      <c r="B1572" s="30"/>
      <c r="C1572" s="63" t="s">
        <v>76</v>
      </c>
      <c r="D1572" s="354" t="str">
        <f t="shared" si="758"/>
        <v/>
      </c>
      <c r="E1572" s="355"/>
      <c r="F1572" s="355"/>
      <c r="G1572" s="355"/>
      <c r="H1572" s="355"/>
      <c r="I1572" s="355"/>
      <c r="J1572" s="355"/>
      <c r="K1572" s="355"/>
      <c r="L1572" s="355"/>
      <c r="M1572" s="355"/>
      <c r="N1572" s="355"/>
      <c r="O1572" s="355"/>
      <c r="P1572" s="355"/>
      <c r="Q1572" s="355"/>
      <c r="R1572" s="356"/>
      <c r="S1572" s="261" t="str">
        <f t="shared" si="759"/>
        <v/>
      </c>
      <c r="T1572" s="261" t="str">
        <f t="shared" si="760"/>
        <v/>
      </c>
      <c r="U1572" s="261" t="str">
        <f t="shared" si="761"/>
        <v/>
      </c>
      <c r="V1572" s="2"/>
      <c r="W1572" s="2"/>
      <c r="X1572" s="2"/>
      <c r="Y1572" s="2"/>
      <c r="Z1572" s="2"/>
      <c r="AA1572" s="2"/>
      <c r="AB1572" s="2"/>
      <c r="AC1572" s="2"/>
      <c r="AD1572" s="2"/>
      <c r="AG1572" s="197">
        <f t="shared" si="762"/>
        <v>12</v>
      </c>
      <c r="AH1572" s="210">
        <f t="shared" si="763"/>
        <v>0</v>
      </c>
      <c r="AJ1572" s="188">
        <f t="shared" si="764"/>
        <v>0</v>
      </c>
      <c r="AK1572" s="189">
        <f t="shared" si="765"/>
        <v>0</v>
      </c>
      <c r="AL1572" s="189">
        <f t="shared" si="766"/>
        <v>0</v>
      </c>
      <c r="AM1572" s="190">
        <f t="shared" si="767"/>
        <v>0</v>
      </c>
      <c r="AO1572" s="188">
        <f t="shared" si="768"/>
        <v>0</v>
      </c>
      <c r="AP1572" s="189">
        <f t="shared" si="769"/>
        <v>0</v>
      </c>
      <c r="AQ1572" s="189">
        <f t="shared" si="770"/>
        <v>0</v>
      </c>
      <c r="AR1572" s="190">
        <f t="shared" si="771"/>
        <v>0</v>
      </c>
      <c r="AT1572" s="188">
        <f t="shared" si="772"/>
        <v>0</v>
      </c>
      <c r="AU1572" s="189">
        <f t="shared" si="773"/>
        <v>0</v>
      </c>
      <c r="AV1572" s="189">
        <f t="shared" si="774"/>
        <v>0</v>
      </c>
      <c r="AW1572" s="190">
        <f t="shared" si="775"/>
        <v>0</v>
      </c>
      <c r="AY1572" s="188">
        <f t="shared" si="776"/>
        <v>0</v>
      </c>
      <c r="AZ1572" s="189">
        <f t="shared" si="777"/>
        <v>0</v>
      </c>
      <c r="BA1572" s="189">
        <f t="shared" si="778"/>
        <v>0</v>
      </c>
      <c r="BB1572" s="190">
        <f t="shared" si="779"/>
        <v>0</v>
      </c>
      <c r="BD1572" s="192">
        <f t="shared" si="780"/>
        <v>0</v>
      </c>
      <c r="BE1572" s="215">
        <f t="shared" si="781"/>
        <v>0</v>
      </c>
      <c r="BF1572" s="216">
        <f t="shared" si="782"/>
        <v>0</v>
      </c>
      <c r="BG1572" s="217">
        <f t="shared" si="783"/>
        <v>0</v>
      </c>
      <c r="BI1572" s="192">
        <f t="shared" si="784"/>
        <v>0</v>
      </c>
      <c r="BJ1572" s="215">
        <f t="shared" si="785"/>
        <v>0</v>
      </c>
      <c r="BK1572" s="216">
        <f t="shared" si="786"/>
        <v>0</v>
      </c>
      <c r="BL1572" s="217">
        <f t="shared" si="787"/>
        <v>0</v>
      </c>
      <c r="BN1572" s="192">
        <f t="shared" si="788"/>
        <v>0</v>
      </c>
      <c r="BO1572" s="215">
        <f t="shared" si="789"/>
        <v>0</v>
      </c>
      <c r="BP1572" s="216">
        <f t="shared" si="790"/>
        <v>0</v>
      </c>
      <c r="BQ1572" s="217">
        <f t="shared" si="791"/>
        <v>0</v>
      </c>
      <c r="BS1572" s="197">
        <f t="shared" si="792"/>
        <v>0</v>
      </c>
      <c r="BT1572" s="19" t="str">
        <f t="shared" si="793"/>
        <v/>
      </c>
      <c r="BU1572" s="197">
        <f t="shared" si="794"/>
        <v>0</v>
      </c>
      <c r="BV1572"/>
      <c r="BW1572" s="197">
        <f t="shared" si="795"/>
        <v>0</v>
      </c>
      <c r="BX1572" s="19" t="str">
        <f t="shared" si="796"/>
        <v/>
      </c>
      <c r="BY1572" s="197">
        <f t="shared" si="797"/>
        <v>0</v>
      </c>
      <c r="CA1572" s="197">
        <f t="shared" si="798"/>
        <v>0</v>
      </c>
      <c r="CB1572" s="19" t="str">
        <f t="shared" si="799"/>
        <v/>
      </c>
      <c r="CC1572" s="197">
        <f t="shared" si="800"/>
        <v>0</v>
      </c>
    </row>
    <row r="1573" spans="1:81" ht="15" customHeight="1" thickBot="1">
      <c r="A1573" s="41"/>
      <c r="B1573" s="30"/>
      <c r="C1573" s="63" t="s">
        <v>77</v>
      </c>
      <c r="D1573" s="354" t="str">
        <f t="shared" si="758"/>
        <v/>
      </c>
      <c r="E1573" s="355"/>
      <c r="F1573" s="355"/>
      <c r="G1573" s="355"/>
      <c r="H1573" s="355"/>
      <c r="I1573" s="355"/>
      <c r="J1573" s="355"/>
      <c r="K1573" s="355"/>
      <c r="L1573" s="355"/>
      <c r="M1573" s="355"/>
      <c r="N1573" s="355"/>
      <c r="O1573" s="355"/>
      <c r="P1573" s="355"/>
      <c r="Q1573" s="355"/>
      <c r="R1573" s="356"/>
      <c r="S1573" s="261" t="str">
        <f t="shared" si="759"/>
        <v/>
      </c>
      <c r="T1573" s="261" t="str">
        <f t="shared" si="760"/>
        <v/>
      </c>
      <c r="U1573" s="261" t="str">
        <f t="shared" si="761"/>
        <v/>
      </c>
      <c r="V1573" s="2"/>
      <c r="W1573" s="2"/>
      <c r="X1573" s="2"/>
      <c r="Y1573" s="2"/>
      <c r="Z1573" s="2"/>
      <c r="AA1573" s="2"/>
      <c r="AB1573" s="2"/>
      <c r="AC1573" s="2"/>
      <c r="AD1573" s="2"/>
      <c r="AG1573" s="197">
        <f t="shared" si="762"/>
        <v>12</v>
      </c>
      <c r="AH1573" s="210">
        <f t="shared" si="763"/>
        <v>0</v>
      </c>
      <c r="AJ1573" s="188">
        <f t="shared" si="764"/>
        <v>0</v>
      </c>
      <c r="AK1573" s="189">
        <f t="shared" si="765"/>
        <v>0</v>
      </c>
      <c r="AL1573" s="189">
        <f t="shared" si="766"/>
        <v>0</v>
      </c>
      <c r="AM1573" s="190">
        <f t="shared" si="767"/>
        <v>0</v>
      </c>
      <c r="AO1573" s="188">
        <f t="shared" si="768"/>
        <v>0</v>
      </c>
      <c r="AP1573" s="189">
        <f t="shared" si="769"/>
        <v>0</v>
      </c>
      <c r="AQ1573" s="189">
        <f t="shared" si="770"/>
        <v>0</v>
      </c>
      <c r="AR1573" s="190">
        <f t="shared" si="771"/>
        <v>0</v>
      </c>
      <c r="AT1573" s="188">
        <f t="shared" si="772"/>
        <v>0</v>
      </c>
      <c r="AU1573" s="189">
        <f t="shared" si="773"/>
        <v>0</v>
      </c>
      <c r="AV1573" s="189">
        <f t="shared" si="774"/>
        <v>0</v>
      </c>
      <c r="AW1573" s="190">
        <f t="shared" si="775"/>
        <v>0</v>
      </c>
      <c r="AY1573" s="188">
        <f t="shared" si="776"/>
        <v>0</v>
      </c>
      <c r="AZ1573" s="189">
        <f t="shared" si="777"/>
        <v>0</v>
      </c>
      <c r="BA1573" s="189">
        <f t="shared" si="778"/>
        <v>0</v>
      </c>
      <c r="BB1573" s="190">
        <f t="shared" si="779"/>
        <v>0</v>
      </c>
      <c r="BD1573" s="192">
        <f t="shared" si="780"/>
        <v>0</v>
      </c>
      <c r="BE1573" s="215">
        <f t="shared" si="781"/>
        <v>0</v>
      </c>
      <c r="BF1573" s="216">
        <f t="shared" si="782"/>
        <v>0</v>
      </c>
      <c r="BG1573" s="217">
        <f t="shared" si="783"/>
        <v>0</v>
      </c>
      <c r="BI1573" s="192">
        <f t="shared" si="784"/>
        <v>0</v>
      </c>
      <c r="BJ1573" s="215">
        <f t="shared" si="785"/>
        <v>0</v>
      </c>
      <c r="BK1573" s="216">
        <f t="shared" si="786"/>
        <v>0</v>
      </c>
      <c r="BL1573" s="217">
        <f t="shared" si="787"/>
        <v>0</v>
      </c>
      <c r="BN1573" s="192">
        <f t="shared" si="788"/>
        <v>0</v>
      </c>
      <c r="BO1573" s="215">
        <f t="shared" si="789"/>
        <v>0</v>
      </c>
      <c r="BP1573" s="216">
        <f t="shared" si="790"/>
        <v>0</v>
      </c>
      <c r="BQ1573" s="217">
        <f t="shared" si="791"/>
        <v>0</v>
      </c>
      <c r="BS1573" s="197">
        <f t="shared" si="792"/>
        <v>0</v>
      </c>
      <c r="BT1573" s="19" t="str">
        <f t="shared" si="793"/>
        <v/>
      </c>
      <c r="BU1573" s="197">
        <f t="shared" si="794"/>
        <v>0</v>
      </c>
      <c r="BV1573"/>
      <c r="BW1573" s="197">
        <f t="shared" si="795"/>
        <v>0</v>
      </c>
      <c r="BX1573" s="19" t="str">
        <f t="shared" si="796"/>
        <v/>
      </c>
      <c r="BY1573" s="197">
        <f t="shared" si="797"/>
        <v>0</v>
      </c>
      <c r="CA1573" s="197">
        <f t="shared" si="798"/>
        <v>0</v>
      </c>
      <c r="CB1573" s="19" t="str">
        <f t="shared" si="799"/>
        <v/>
      </c>
      <c r="CC1573" s="197">
        <f t="shared" si="800"/>
        <v>0</v>
      </c>
    </row>
    <row r="1574" spans="1:81" ht="15" customHeight="1" thickBot="1">
      <c r="A1574" s="41"/>
      <c r="B1574" s="30"/>
      <c r="C1574" s="63" t="s">
        <v>78</v>
      </c>
      <c r="D1574" s="354" t="str">
        <f t="shared" si="758"/>
        <v/>
      </c>
      <c r="E1574" s="355"/>
      <c r="F1574" s="355"/>
      <c r="G1574" s="355"/>
      <c r="H1574" s="355"/>
      <c r="I1574" s="355"/>
      <c r="J1574" s="355"/>
      <c r="K1574" s="355"/>
      <c r="L1574" s="355"/>
      <c r="M1574" s="355"/>
      <c r="N1574" s="355"/>
      <c r="O1574" s="355"/>
      <c r="P1574" s="355"/>
      <c r="Q1574" s="355"/>
      <c r="R1574" s="356"/>
      <c r="S1574" s="261" t="str">
        <f t="shared" si="759"/>
        <v/>
      </c>
      <c r="T1574" s="261" t="str">
        <f t="shared" si="760"/>
        <v/>
      </c>
      <c r="U1574" s="261" t="str">
        <f t="shared" si="761"/>
        <v/>
      </c>
      <c r="V1574" s="2"/>
      <c r="W1574" s="2"/>
      <c r="X1574" s="2"/>
      <c r="Y1574" s="2"/>
      <c r="Z1574" s="2"/>
      <c r="AA1574" s="2"/>
      <c r="AB1574" s="2"/>
      <c r="AC1574" s="2"/>
      <c r="AD1574" s="2"/>
      <c r="AG1574" s="197">
        <f t="shared" si="762"/>
        <v>12</v>
      </c>
      <c r="AH1574" s="210">
        <f t="shared" si="763"/>
        <v>0</v>
      </c>
      <c r="AJ1574" s="188">
        <f t="shared" si="764"/>
        <v>0</v>
      </c>
      <c r="AK1574" s="189">
        <f t="shared" si="765"/>
        <v>0</v>
      </c>
      <c r="AL1574" s="189">
        <f t="shared" si="766"/>
        <v>0</v>
      </c>
      <c r="AM1574" s="190">
        <f t="shared" si="767"/>
        <v>0</v>
      </c>
      <c r="AO1574" s="188">
        <f t="shared" si="768"/>
        <v>0</v>
      </c>
      <c r="AP1574" s="189">
        <f t="shared" si="769"/>
        <v>0</v>
      </c>
      <c r="AQ1574" s="189">
        <f t="shared" si="770"/>
        <v>0</v>
      </c>
      <c r="AR1574" s="190">
        <f t="shared" si="771"/>
        <v>0</v>
      </c>
      <c r="AT1574" s="188">
        <f t="shared" si="772"/>
        <v>0</v>
      </c>
      <c r="AU1574" s="189">
        <f t="shared" si="773"/>
        <v>0</v>
      </c>
      <c r="AV1574" s="189">
        <f t="shared" si="774"/>
        <v>0</v>
      </c>
      <c r="AW1574" s="190">
        <f t="shared" si="775"/>
        <v>0</v>
      </c>
      <c r="AY1574" s="188">
        <f t="shared" si="776"/>
        <v>0</v>
      </c>
      <c r="AZ1574" s="189">
        <f t="shared" si="777"/>
        <v>0</v>
      </c>
      <c r="BA1574" s="189">
        <f t="shared" si="778"/>
        <v>0</v>
      </c>
      <c r="BB1574" s="190">
        <f t="shared" si="779"/>
        <v>0</v>
      </c>
      <c r="BD1574" s="192">
        <f t="shared" si="780"/>
        <v>0</v>
      </c>
      <c r="BE1574" s="215">
        <f t="shared" si="781"/>
        <v>0</v>
      </c>
      <c r="BF1574" s="216">
        <f t="shared" si="782"/>
        <v>0</v>
      </c>
      <c r="BG1574" s="217">
        <f t="shared" si="783"/>
        <v>0</v>
      </c>
      <c r="BI1574" s="192">
        <f t="shared" si="784"/>
        <v>0</v>
      </c>
      <c r="BJ1574" s="215">
        <f t="shared" si="785"/>
        <v>0</v>
      </c>
      <c r="BK1574" s="216">
        <f t="shared" si="786"/>
        <v>0</v>
      </c>
      <c r="BL1574" s="217">
        <f t="shared" si="787"/>
        <v>0</v>
      </c>
      <c r="BN1574" s="192">
        <f t="shared" si="788"/>
        <v>0</v>
      </c>
      <c r="BO1574" s="215">
        <f t="shared" si="789"/>
        <v>0</v>
      </c>
      <c r="BP1574" s="216">
        <f t="shared" si="790"/>
        <v>0</v>
      </c>
      <c r="BQ1574" s="217">
        <f t="shared" si="791"/>
        <v>0</v>
      </c>
      <c r="BS1574" s="197">
        <f t="shared" si="792"/>
        <v>0</v>
      </c>
      <c r="BT1574" s="19" t="str">
        <f t="shared" si="793"/>
        <v/>
      </c>
      <c r="BU1574" s="197">
        <f t="shared" si="794"/>
        <v>0</v>
      </c>
      <c r="BV1574"/>
      <c r="BW1574" s="197">
        <f t="shared" si="795"/>
        <v>0</v>
      </c>
      <c r="BX1574" s="19" t="str">
        <f t="shared" si="796"/>
        <v/>
      </c>
      <c r="BY1574" s="197">
        <f t="shared" si="797"/>
        <v>0</v>
      </c>
      <c r="CA1574" s="197">
        <f t="shared" si="798"/>
        <v>0</v>
      </c>
      <c r="CB1574" s="19" t="str">
        <f t="shared" si="799"/>
        <v/>
      </c>
      <c r="CC1574" s="197">
        <f t="shared" si="800"/>
        <v>0</v>
      </c>
    </row>
    <row r="1575" spans="1:81" ht="15" customHeight="1" thickBot="1">
      <c r="A1575" s="41"/>
      <c r="B1575" s="30"/>
      <c r="C1575" s="63" t="s">
        <v>79</v>
      </c>
      <c r="D1575" s="354" t="str">
        <f t="shared" si="758"/>
        <v/>
      </c>
      <c r="E1575" s="355"/>
      <c r="F1575" s="355"/>
      <c r="G1575" s="355"/>
      <c r="H1575" s="355"/>
      <c r="I1575" s="355"/>
      <c r="J1575" s="355"/>
      <c r="K1575" s="355"/>
      <c r="L1575" s="355"/>
      <c r="M1575" s="355"/>
      <c r="N1575" s="355"/>
      <c r="O1575" s="355"/>
      <c r="P1575" s="355"/>
      <c r="Q1575" s="355"/>
      <c r="R1575" s="356"/>
      <c r="S1575" s="261" t="str">
        <f t="shared" si="759"/>
        <v/>
      </c>
      <c r="T1575" s="261" t="str">
        <f t="shared" si="760"/>
        <v/>
      </c>
      <c r="U1575" s="261" t="str">
        <f t="shared" si="761"/>
        <v/>
      </c>
      <c r="V1575" s="2"/>
      <c r="W1575" s="2"/>
      <c r="X1575" s="2"/>
      <c r="Y1575" s="2"/>
      <c r="Z1575" s="2"/>
      <c r="AA1575" s="2"/>
      <c r="AB1575" s="2"/>
      <c r="AC1575" s="2"/>
      <c r="AD1575" s="2"/>
      <c r="AG1575" s="197">
        <f t="shared" si="762"/>
        <v>12</v>
      </c>
      <c r="AH1575" s="210">
        <f t="shared" si="763"/>
        <v>0</v>
      </c>
      <c r="AJ1575" s="188">
        <f t="shared" si="764"/>
        <v>0</v>
      </c>
      <c r="AK1575" s="189">
        <f t="shared" si="765"/>
        <v>0</v>
      </c>
      <c r="AL1575" s="189">
        <f t="shared" si="766"/>
        <v>0</v>
      </c>
      <c r="AM1575" s="190">
        <f t="shared" si="767"/>
        <v>0</v>
      </c>
      <c r="AO1575" s="188">
        <f t="shared" si="768"/>
        <v>0</v>
      </c>
      <c r="AP1575" s="189">
        <f t="shared" si="769"/>
        <v>0</v>
      </c>
      <c r="AQ1575" s="189">
        <f t="shared" si="770"/>
        <v>0</v>
      </c>
      <c r="AR1575" s="190">
        <f t="shared" si="771"/>
        <v>0</v>
      </c>
      <c r="AT1575" s="188">
        <f t="shared" si="772"/>
        <v>0</v>
      </c>
      <c r="AU1575" s="189">
        <f t="shared" si="773"/>
        <v>0</v>
      </c>
      <c r="AV1575" s="189">
        <f t="shared" si="774"/>
        <v>0</v>
      </c>
      <c r="AW1575" s="190">
        <f t="shared" si="775"/>
        <v>0</v>
      </c>
      <c r="AY1575" s="188">
        <f t="shared" si="776"/>
        <v>0</v>
      </c>
      <c r="AZ1575" s="189">
        <f t="shared" si="777"/>
        <v>0</v>
      </c>
      <c r="BA1575" s="189">
        <f t="shared" si="778"/>
        <v>0</v>
      </c>
      <c r="BB1575" s="190">
        <f t="shared" si="779"/>
        <v>0</v>
      </c>
      <c r="BD1575" s="192">
        <f t="shared" si="780"/>
        <v>0</v>
      </c>
      <c r="BE1575" s="215">
        <f t="shared" si="781"/>
        <v>0</v>
      </c>
      <c r="BF1575" s="216">
        <f t="shared" si="782"/>
        <v>0</v>
      </c>
      <c r="BG1575" s="217">
        <f t="shared" si="783"/>
        <v>0</v>
      </c>
      <c r="BI1575" s="192">
        <f t="shared" si="784"/>
        <v>0</v>
      </c>
      <c r="BJ1575" s="215">
        <f t="shared" si="785"/>
        <v>0</v>
      </c>
      <c r="BK1575" s="216">
        <f t="shared" si="786"/>
        <v>0</v>
      </c>
      <c r="BL1575" s="217">
        <f t="shared" si="787"/>
        <v>0</v>
      </c>
      <c r="BN1575" s="192">
        <f t="shared" si="788"/>
        <v>0</v>
      </c>
      <c r="BO1575" s="215">
        <f t="shared" si="789"/>
        <v>0</v>
      </c>
      <c r="BP1575" s="216">
        <f t="shared" si="790"/>
        <v>0</v>
      </c>
      <c r="BQ1575" s="217">
        <f t="shared" si="791"/>
        <v>0</v>
      </c>
      <c r="BS1575" s="197">
        <f t="shared" si="792"/>
        <v>0</v>
      </c>
      <c r="BT1575" s="19" t="str">
        <f t="shared" si="793"/>
        <v/>
      </c>
      <c r="BU1575" s="197">
        <f t="shared" si="794"/>
        <v>0</v>
      </c>
      <c r="BV1575"/>
      <c r="BW1575" s="197">
        <f t="shared" si="795"/>
        <v>0</v>
      </c>
      <c r="BX1575" s="19" t="str">
        <f t="shared" si="796"/>
        <v/>
      </c>
      <c r="BY1575" s="197">
        <f t="shared" si="797"/>
        <v>0</v>
      </c>
      <c r="CA1575" s="197">
        <f t="shared" si="798"/>
        <v>0</v>
      </c>
      <c r="CB1575" s="19" t="str">
        <f t="shared" si="799"/>
        <v/>
      </c>
      <c r="CC1575" s="197">
        <f t="shared" si="800"/>
        <v>0</v>
      </c>
    </row>
    <row r="1576" spans="1:81" ht="15" customHeight="1" thickBot="1">
      <c r="A1576" s="41"/>
      <c r="B1576" s="30"/>
      <c r="C1576" s="63" t="s">
        <v>80</v>
      </c>
      <c r="D1576" s="354" t="str">
        <f t="shared" si="758"/>
        <v/>
      </c>
      <c r="E1576" s="355"/>
      <c r="F1576" s="355"/>
      <c r="G1576" s="355"/>
      <c r="H1576" s="355"/>
      <c r="I1576" s="355"/>
      <c r="J1576" s="355"/>
      <c r="K1576" s="355"/>
      <c r="L1576" s="355"/>
      <c r="M1576" s="355"/>
      <c r="N1576" s="355"/>
      <c r="O1576" s="355"/>
      <c r="P1576" s="355"/>
      <c r="Q1576" s="355"/>
      <c r="R1576" s="356"/>
      <c r="S1576" s="261" t="str">
        <f t="shared" si="759"/>
        <v/>
      </c>
      <c r="T1576" s="261" t="str">
        <f t="shared" si="760"/>
        <v/>
      </c>
      <c r="U1576" s="261" t="str">
        <f t="shared" si="761"/>
        <v/>
      </c>
      <c r="V1576" s="2"/>
      <c r="W1576" s="2"/>
      <c r="X1576" s="2"/>
      <c r="Y1576" s="2"/>
      <c r="Z1576" s="2"/>
      <c r="AA1576" s="2"/>
      <c r="AB1576" s="2"/>
      <c r="AC1576" s="2"/>
      <c r="AD1576" s="2"/>
      <c r="AG1576" s="197">
        <f t="shared" si="762"/>
        <v>12</v>
      </c>
      <c r="AH1576" s="210">
        <f t="shared" si="763"/>
        <v>0</v>
      </c>
      <c r="AJ1576" s="188">
        <f t="shared" si="764"/>
        <v>0</v>
      </c>
      <c r="AK1576" s="189">
        <f t="shared" si="765"/>
        <v>0</v>
      </c>
      <c r="AL1576" s="189">
        <f t="shared" si="766"/>
        <v>0</v>
      </c>
      <c r="AM1576" s="190">
        <f t="shared" si="767"/>
        <v>0</v>
      </c>
      <c r="AO1576" s="188">
        <f t="shared" si="768"/>
        <v>0</v>
      </c>
      <c r="AP1576" s="189">
        <f t="shared" si="769"/>
        <v>0</v>
      </c>
      <c r="AQ1576" s="189">
        <f t="shared" si="770"/>
        <v>0</v>
      </c>
      <c r="AR1576" s="190">
        <f t="shared" si="771"/>
        <v>0</v>
      </c>
      <c r="AT1576" s="188">
        <f t="shared" si="772"/>
        <v>0</v>
      </c>
      <c r="AU1576" s="189">
        <f t="shared" si="773"/>
        <v>0</v>
      </c>
      <c r="AV1576" s="189">
        <f t="shared" si="774"/>
        <v>0</v>
      </c>
      <c r="AW1576" s="190">
        <f t="shared" si="775"/>
        <v>0</v>
      </c>
      <c r="AY1576" s="188">
        <f t="shared" si="776"/>
        <v>0</v>
      </c>
      <c r="AZ1576" s="189">
        <f t="shared" si="777"/>
        <v>0</v>
      </c>
      <c r="BA1576" s="189">
        <f t="shared" si="778"/>
        <v>0</v>
      </c>
      <c r="BB1576" s="190">
        <f t="shared" si="779"/>
        <v>0</v>
      </c>
      <c r="BD1576" s="192">
        <f t="shared" si="780"/>
        <v>0</v>
      </c>
      <c r="BE1576" s="215">
        <f t="shared" si="781"/>
        <v>0</v>
      </c>
      <c r="BF1576" s="216">
        <f t="shared" si="782"/>
        <v>0</v>
      </c>
      <c r="BG1576" s="217">
        <f t="shared" si="783"/>
        <v>0</v>
      </c>
      <c r="BI1576" s="192">
        <f t="shared" si="784"/>
        <v>0</v>
      </c>
      <c r="BJ1576" s="215">
        <f t="shared" si="785"/>
        <v>0</v>
      </c>
      <c r="BK1576" s="216">
        <f t="shared" si="786"/>
        <v>0</v>
      </c>
      <c r="BL1576" s="217">
        <f t="shared" si="787"/>
        <v>0</v>
      </c>
      <c r="BN1576" s="192">
        <f t="shared" si="788"/>
        <v>0</v>
      </c>
      <c r="BO1576" s="215">
        <f t="shared" si="789"/>
        <v>0</v>
      </c>
      <c r="BP1576" s="216">
        <f t="shared" si="790"/>
        <v>0</v>
      </c>
      <c r="BQ1576" s="217">
        <f t="shared" si="791"/>
        <v>0</v>
      </c>
      <c r="BS1576" s="197">
        <f t="shared" si="792"/>
        <v>0</v>
      </c>
      <c r="BT1576" s="19" t="str">
        <f t="shared" si="793"/>
        <v/>
      </c>
      <c r="BU1576" s="197">
        <f t="shared" si="794"/>
        <v>0</v>
      </c>
      <c r="BV1576"/>
      <c r="BW1576" s="197">
        <f t="shared" si="795"/>
        <v>0</v>
      </c>
      <c r="BX1576" s="19" t="str">
        <f t="shared" si="796"/>
        <v/>
      </c>
      <c r="BY1576" s="197">
        <f t="shared" si="797"/>
        <v>0</v>
      </c>
      <c r="CA1576" s="197">
        <f t="shared" si="798"/>
        <v>0</v>
      </c>
      <c r="CB1576" s="19" t="str">
        <f t="shared" si="799"/>
        <v/>
      </c>
      <c r="CC1576" s="197">
        <f t="shared" si="800"/>
        <v>0</v>
      </c>
    </row>
    <row r="1577" spans="1:81" ht="15" customHeight="1" thickBot="1">
      <c r="A1577" s="41"/>
      <c r="B1577" s="30"/>
      <c r="C1577" s="63" t="s">
        <v>81</v>
      </c>
      <c r="D1577" s="354" t="str">
        <f t="shared" si="758"/>
        <v/>
      </c>
      <c r="E1577" s="355"/>
      <c r="F1577" s="355"/>
      <c r="G1577" s="355"/>
      <c r="H1577" s="355"/>
      <c r="I1577" s="355"/>
      <c r="J1577" s="355"/>
      <c r="K1577" s="355"/>
      <c r="L1577" s="355"/>
      <c r="M1577" s="355"/>
      <c r="N1577" s="355"/>
      <c r="O1577" s="355"/>
      <c r="P1577" s="355"/>
      <c r="Q1577" s="355"/>
      <c r="R1577" s="356"/>
      <c r="S1577" s="261" t="str">
        <f t="shared" si="759"/>
        <v/>
      </c>
      <c r="T1577" s="261" t="str">
        <f t="shared" si="760"/>
        <v/>
      </c>
      <c r="U1577" s="261" t="str">
        <f t="shared" si="761"/>
        <v/>
      </c>
      <c r="V1577" s="2"/>
      <c r="W1577" s="2"/>
      <c r="X1577" s="2"/>
      <c r="Y1577" s="2"/>
      <c r="Z1577" s="2"/>
      <c r="AA1577" s="2"/>
      <c r="AB1577" s="2"/>
      <c r="AC1577" s="2"/>
      <c r="AD1577" s="2"/>
      <c r="AG1577" s="197">
        <f t="shared" si="762"/>
        <v>12</v>
      </c>
      <c r="AH1577" s="210">
        <f t="shared" si="763"/>
        <v>0</v>
      </c>
      <c r="AJ1577" s="188">
        <f t="shared" si="764"/>
        <v>0</v>
      </c>
      <c r="AK1577" s="189">
        <f t="shared" si="765"/>
        <v>0</v>
      </c>
      <c r="AL1577" s="189">
        <f t="shared" si="766"/>
        <v>0</v>
      </c>
      <c r="AM1577" s="190">
        <f t="shared" si="767"/>
        <v>0</v>
      </c>
      <c r="AO1577" s="188">
        <f t="shared" si="768"/>
        <v>0</v>
      </c>
      <c r="AP1577" s="189">
        <f t="shared" si="769"/>
        <v>0</v>
      </c>
      <c r="AQ1577" s="189">
        <f t="shared" si="770"/>
        <v>0</v>
      </c>
      <c r="AR1577" s="190">
        <f t="shared" si="771"/>
        <v>0</v>
      </c>
      <c r="AT1577" s="188">
        <f t="shared" si="772"/>
        <v>0</v>
      </c>
      <c r="AU1577" s="189">
        <f t="shared" si="773"/>
        <v>0</v>
      </c>
      <c r="AV1577" s="189">
        <f t="shared" si="774"/>
        <v>0</v>
      </c>
      <c r="AW1577" s="190">
        <f t="shared" si="775"/>
        <v>0</v>
      </c>
      <c r="AY1577" s="188">
        <f t="shared" si="776"/>
        <v>0</v>
      </c>
      <c r="AZ1577" s="189">
        <f t="shared" si="777"/>
        <v>0</v>
      </c>
      <c r="BA1577" s="189">
        <f t="shared" si="778"/>
        <v>0</v>
      </c>
      <c r="BB1577" s="190">
        <f t="shared" si="779"/>
        <v>0</v>
      </c>
      <c r="BD1577" s="192">
        <f t="shared" si="780"/>
        <v>0</v>
      </c>
      <c r="BE1577" s="215">
        <f t="shared" si="781"/>
        <v>0</v>
      </c>
      <c r="BF1577" s="216">
        <f t="shared" si="782"/>
        <v>0</v>
      </c>
      <c r="BG1577" s="217">
        <f t="shared" si="783"/>
        <v>0</v>
      </c>
      <c r="BI1577" s="192">
        <f t="shared" si="784"/>
        <v>0</v>
      </c>
      <c r="BJ1577" s="215">
        <f t="shared" si="785"/>
        <v>0</v>
      </c>
      <c r="BK1577" s="216">
        <f t="shared" si="786"/>
        <v>0</v>
      </c>
      <c r="BL1577" s="217">
        <f t="shared" si="787"/>
        <v>0</v>
      </c>
      <c r="BN1577" s="192">
        <f t="shared" si="788"/>
        <v>0</v>
      </c>
      <c r="BO1577" s="215">
        <f t="shared" si="789"/>
        <v>0</v>
      </c>
      <c r="BP1577" s="216">
        <f t="shared" si="790"/>
        <v>0</v>
      </c>
      <c r="BQ1577" s="217">
        <f t="shared" si="791"/>
        <v>0</v>
      </c>
      <c r="BS1577" s="197">
        <f t="shared" si="792"/>
        <v>0</v>
      </c>
      <c r="BT1577" s="19" t="str">
        <f t="shared" si="793"/>
        <v/>
      </c>
      <c r="BU1577" s="197">
        <f t="shared" si="794"/>
        <v>0</v>
      </c>
      <c r="BV1577"/>
      <c r="BW1577" s="197">
        <f t="shared" si="795"/>
        <v>0</v>
      </c>
      <c r="BX1577" s="19" t="str">
        <f t="shared" si="796"/>
        <v/>
      </c>
      <c r="BY1577" s="197">
        <f t="shared" si="797"/>
        <v>0</v>
      </c>
      <c r="CA1577" s="197">
        <f t="shared" si="798"/>
        <v>0</v>
      </c>
      <c r="CB1577" s="19" t="str">
        <f t="shared" si="799"/>
        <v/>
      </c>
      <c r="CC1577" s="197">
        <f t="shared" si="800"/>
        <v>0</v>
      </c>
    </row>
    <row r="1578" spans="1:81" ht="15" customHeight="1" thickBot="1">
      <c r="A1578" s="41"/>
      <c r="B1578" s="30"/>
      <c r="C1578" s="63" t="s">
        <v>82</v>
      </c>
      <c r="D1578" s="354" t="str">
        <f t="shared" si="758"/>
        <v/>
      </c>
      <c r="E1578" s="355"/>
      <c r="F1578" s="355"/>
      <c r="G1578" s="355"/>
      <c r="H1578" s="355"/>
      <c r="I1578" s="355"/>
      <c r="J1578" s="355"/>
      <c r="K1578" s="355"/>
      <c r="L1578" s="355"/>
      <c r="M1578" s="355"/>
      <c r="N1578" s="355"/>
      <c r="O1578" s="355"/>
      <c r="P1578" s="355"/>
      <c r="Q1578" s="355"/>
      <c r="R1578" s="356"/>
      <c r="S1578" s="261" t="str">
        <f t="shared" si="759"/>
        <v/>
      </c>
      <c r="T1578" s="261" t="str">
        <f t="shared" si="760"/>
        <v/>
      </c>
      <c r="U1578" s="261" t="str">
        <f t="shared" si="761"/>
        <v/>
      </c>
      <c r="V1578" s="2"/>
      <c r="W1578" s="2"/>
      <c r="X1578" s="2"/>
      <c r="Y1578" s="2"/>
      <c r="Z1578" s="2"/>
      <c r="AA1578" s="2"/>
      <c r="AB1578" s="2"/>
      <c r="AC1578" s="2"/>
      <c r="AD1578" s="2"/>
      <c r="AG1578" s="197">
        <f t="shared" si="762"/>
        <v>12</v>
      </c>
      <c r="AH1578" s="210">
        <f t="shared" si="763"/>
        <v>0</v>
      </c>
      <c r="AJ1578" s="188">
        <f t="shared" si="764"/>
        <v>0</v>
      </c>
      <c r="AK1578" s="189">
        <f t="shared" si="765"/>
        <v>0</v>
      </c>
      <c r="AL1578" s="189">
        <f t="shared" si="766"/>
        <v>0</v>
      </c>
      <c r="AM1578" s="190">
        <f t="shared" si="767"/>
        <v>0</v>
      </c>
      <c r="AO1578" s="188">
        <f t="shared" si="768"/>
        <v>0</v>
      </c>
      <c r="AP1578" s="189">
        <f t="shared" si="769"/>
        <v>0</v>
      </c>
      <c r="AQ1578" s="189">
        <f t="shared" si="770"/>
        <v>0</v>
      </c>
      <c r="AR1578" s="190">
        <f t="shared" si="771"/>
        <v>0</v>
      </c>
      <c r="AT1578" s="188">
        <f t="shared" si="772"/>
        <v>0</v>
      </c>
      <c r="AU1578" s="189">
        <f t="shared" si="773"/>
        <v>0</v>
      </c>
      <c r="AV1578" s="189">
        <f t="shared" si="774"/>
        <v>0</v>
      </c>
      <c r="AW1578" s="190">
        <f t="shared" si="775"/>
        <v>0</v>
      </c>
      <c r="AY1578" s="188">
        <f t="shared" si="776"/>
        <v>0</v>
      </c>
      <c r="AZ1578" s="189">
        <f t="shared" si="777"/>
        <v>0</v>
      </c>
      <c r="BA1578" s="189">
        <f t="shared" si="778"/>
        <v>0</v>
      </c>
      <c r="BB1578" s="190">
        <f t="shared" si="779"/>
        <v>0</v>
      </c>
      <c r="BD1578" s="192">
        <f t="shared" si="780"/>
        <v>0</v>
      </c>
      <c r="BE1578" s="215">
        <f t="shared" si="781"/>
        <v>0</v>
      </c>
      <c r="BF1578" s="216">
        <f t="shared" si="782"/>
        <v>0</v>
      </c>
      <c r="BG1578" s="217">
        <f t="shared" si="783"/>
        <v>0</v>
      </c>
      <c r="BI1578" s="192">
        <f t="shared" si="784"/>
        <v>0</v>
      </c>
      <c r="BJ1578" s="215">
        <f t="shared" si="785"/>
        <v>0</v>
      </c>
      <c r="BK1578" s="216">
        <f t="shared" si="786"/>
        <v>0</v>
      </c>
      <c r="BL1578" s="217">
        <f t="shared" si="787"/>
        <v>0</v>
      </c>
      <c r="BN1578" s="192">
        <f t="shared" si="788"/>
        <v>0</v>
      </c>
      <c r="BO1578" s="215">
        <f t="shared" si="789"/>
        <v>0</v>
      </c>
      <c r="BP1578" s="216">
        <f t="shared" si="790"/>
        <v>0</v>
      </c>
      <c r="BQ1578" s="217">
        <f t="shared" si="791"/>
        <v>0</v>
      </c>
      <c r="BS1578" s="197">
        <f t="shared" si="792"/>
        <v>0</v>
      </c>
      <c r="BT1578" s="19" t="str">
        <f t="shared" si="793"/>
        <v/>
      </c>
      <c r="BU1578" s="197">
        <f t="shared" si="794"/>
        <v>0</v>
      </c>
      <c r="BV1578"/>
      <c r="BW1578" s="197">
        <f t="shared" si="795"/>
        <v>0</v>
      </c>
      <c r="BX1578" s="19" t="str">
        <f t="shared" si="796"/>
        <v/>
      </c>
      <c r="BY1578" s="197">
        <f t="shared" si="797"/>
        <v>0</v>
      </c>
      <c r="CA1578" s="197">
        <f t="shared" si="798"/>
        <v>0</v>
      </c>
      <c r="CB1578" s="19" t="str">
        <f t="shared" si="799"/>
        <v/>
      </c>
      <c r="CC1578" s="197">
        <f t="shared" si="800"/>
        <v>0</v>
      </c>
    </row>
    <row r="1579" spans="1:81" ht="15" customHeight="1" thickBot="1">
      <c r="A1579" s="41"/>
      <c r="B1579" s="30"/>
      <c r="C1579" s="63" t="s">
        <v>83</v>
      </c>
      <c r="D1579" s="354" t="str">
        <f t="shared" si="758"/>
        <v/>
      </c>
      <c r="E1579" s="355"/>
      <c r="F1579" s="355"/>
      <c r="G1579" s="355"/>
      <c r="H1579" s="355"/>
      <c r="I1579" s="355"/>
      <c r="J1579" s="355"/>
      <c r="K1579" s="355"/>
      <c r="L1579" s="355"/>
      <c r="M1579" s="355"/>
      <c r="N1579" s="355"/>
      <c r="O1579" s="355"/>
      <c r="P1579" s="355"/>
      <c r="Q1579" s="355"/>
      <c r="R1579" s="356"/>
      <c r="S1579" s="261" t="str">
        <f t="shared" si="759"/>
        <v/>
      </c>
      <c r="T1579" s="261" t="str">
        <f t="shared" si="760"/>
        <v/>
      </c>
      <c r="U1579" s="261" t="str">
        <f t="shared" si="761"/>
        <v/>
      </c>
      <c r="V1579" s="2"/>
      <c r="W1579" s="2"/>
      <c r="X1579" s="2"/>
      <c r="Y1579" s="2"/>
      <c r="Z1579" s="2"/>
      <c r="AA1579" s="2"/>
      <c r="AB1579" s="2"/>
      <c r="AC1579" s="2"/>
      <c r="AD1579" s="2"/>
      <c r="AG1579" s="197">
        <f t="shared" si="762"/>
        <v>12</v>
      </c>
      <c r="AH1579" s="210">
        <f t="shared" si="763"/>
        <v>0</v>
      </c>
      <c r="AJ1579" s="188">
        <f t="shared" si="764"/>
        <v>0</v>
      </c>
      <c r="AK1579" s="189">
        <f t="shared" si="765"/>
        <v>0</v>
      </c>
      <c r="AL1579" s="189">
        <f t="shared" si="766"/>
        <v>0</v>
      </c>
      <c r="AM1579" s="190">
        <f t="shared" si="767"/>
        <v>0</v>
      </c>
      <c r="AO1579" s="188">
        <f t="shared" si="768"/>
        <v>0</v>
      </c>
      <c r="AP1579" s="189">
        <f t="shared" si="769"/>
        <v>0</v>
      </c>
      <c r="AQ1579" s="189">
        <f t="shared" si="770"/>
        <v>0</v>
      </c>
      <c r="AR1579" s="190">
        <f t="shared" si="771"/>
        <v>0</v>
      </c>
      <c r="AT1579" s="188">
        <f t="shared" si="772"/>
        <v>0</v>
      </c>
      <c r="AU1579" s="189">
        <f t="shared" si="773"/>
        <v>0</v>
      </c>
      <c r="AV1579" s="189">
        <f t="shared" si="774"/>
        <v>0</v>
      </c>
      <c r="AW1579" s="190">
        <f t="shared" si="775"/>
        <v>0</v>
      </c>
      <c r="AY1579" s="188">
        <f t="shared" si="776"/>
        <v>0</v>
      </c>
      <c r="AZ1579" s="189">
        <f t="shared" si="777"/>
        <v>0</v>
      </c>
      <c r="BA1579" s="189">
        <f t="shared" si="778"/>
        <v>0</v>
      </c>
      <c r="BB1579" s="190">
        <f t="shared" si="779"/>
        <v>0</v>
      </c>
      <c r="BD1579" s="192">
        <f t="shared" si="780"/>
        <v>0</v>
      </c>
      <c r="BE1579" s="215">
        <f t="shared" si="781"/>
        <v>0</v>
      </c>
      <c r="BF1579" s="216">
        <f t="shared" si="782"/>
        <v>0</v>
      </c>
      <c r="BG1579" s="217">
        <f t="shared" si="783"/>
        <v>0</v>
      </c>
      <c r="BI1579" s="192">
        <f t="shared" si="784"/>
        <v>0</v>
      </c>
      <c r="BJ1579" s="215">
        <f t="shared" si="785"/>
        <v>0</v>
      </c>
      <c r="BK1579" s="216">
        <f t="shared" si="786"/>
        <v>0</v>
      </c>
      <c r="BL1579" s="217">
        <f t="shared" si="787"/>
        <v>0</v>
      </c>
      <c r="BN1579" s="192">
        <f t="shared" si="788"/>
        <v>0</v>
      </c>
      <c r="BO1579" s="215">
        <f t="shared" si="789"/>
        <v>0</v>
      </c>
      <c r="BP1579" s="216">
        <f t="shared" si="790"/>
        <v>0</v>
      </c>
      <c r="BQ1579" s="217">
        <f t="shared" si="791"/>
        <v>0</v>
      </c>
      <c r="BS1579" s="197">
        <f t="shared" si="792"/>
        <v>0</v>
      </c>
      <c r="BT1579" s="19" t="str">
        <f t="shared" si="793"/>
        <v/>
      </c>
      <c r="BU1579" s="197">
        <f t="shared" si="794"/>
        <v>0</v>
      </c>
      <c r="BV1579"/>
      <c r="BW1579" s="197">
        <f t="shared" si="795"/>
        <v>0</v>
      </c>
      <c r="BX1579" s="19" t="str">
        <f t="shared" si="796"/>
        <v/>
      </c>
      <c r="BY1579" s="197">
        <f t="shared" si="797"/>
        <v>0</v>
      </c>
      <c r="CA1579" s="197">
        <f t="shared" si="798"/>
        <v>0</v>
      </c>
      <c r="CB1579" s="19" t="str">
        <f t="shared" si="799"/>
        <v/>
      </c>
      <c r="CC1579" s="197">
        <f t="shared" si="800"/>
        <v>0</v>
      </c>
    </row>
    <row r="1580" spans="1:81" ht="15" customHeight="1" thickBot="1">
      <c r="A1580" s="41"/>
      <c r="B1580" s="30"/>
      <c r="C1580" s="63" t="s">
        <v>84</v>
      </c>
      <c r="D1580" s="354" t="str">
        <f t="shared" si="758"/>
        <v/>
      </c>
      <c r="E1580" s="355"/>
      <c r="F1580" s="355"/>
      <c r="G1580" s="355"/>
      <c r="H1580" s="355"/>
      <c r="I1580" s="355"/>
      <c r="J1580" s="355"/>
      <c r="K1580" s="355"/>
      <c r="L1580" s="355"/>
      <c r="M1580" s="355"/>
      <c r="N1580" s="355"/>
      <c r="O1580" s="355"/>
      <c r="P1580" s="355"/>
      <c r="Q1580" s="355"/>
      <c r="R1580" s="356"/>
      <c r="S1580" s="261" t="str">
        <f t="shared" si="759"/>
        <v/>
      </c>
      <c r="T1580" s="261" t="str">
        <f t="shared" si="760"/>
        <v/>
      </c>
      <c r="U1580" s="261" t="str">
        <f t="shared" si="761"/>
        <v/>
      </c>
      <c r="V1580" s="2"/>
      <c r="W1580" s="2"/>
      <c r="X1580" s="2"/>
      <c r="Y1580" s="2"/>
      <c r="Z1580" s="2"/>
      <c r="AA1580" s="2"/>
      <c r="AB1580" s="2"/>
      <c r="AC1580" s="2"/>
      <c r="AD1580" s="2"/>
      <c r="AG1580" s="197">
        <f t="shared" si="762"/>
        <v>12</v>
      </c>
      <c r="AH1580" s="210">
        <f t="shared" si="763"/>
        <v>0</v>
      </c>
      <c r="AJ1580" s="188">
        <f t="shared" si="764"/>
        <v>0</v>
      </c>
      <c r="AK1580" s="189">
        <f t="shared" si="765"/>
        <v>0</v>
      </c>
      <c r="AL1580" s="189">
        <f t="shared" si="766"/>
        <v>0</v>
      </c>
      <c r="AM1580" s="190">
        <f t="shared" si="767"/>
        <v>0</v>
      </c>
      <c r="AO1580" s="188">
        <f t="shared" si="768"/>
        <v>0</v>
      </c>
      <c r="AP1580" s="189">
        <f t="shared" si="769"/>
        <v>0</v>
      </c>
      <c r="AQ1580" s="189">
        <f t="shared" si="770"/>
        <v>0</v>
      </c>
      <c r="AR1580" s="190">
        <f t="shared" si="771"/>
        <v>0</v>
      </c>
      <c r="AT1580" s="188">
        <f t="shared" si="772"/>
        <v>0</v>
      </c>
      <c r="AU1580" s="189">
        <f t="shared" si="773"/>
        <v>0</v>
      </c>
      <c r="AV1580" s="189">
        <f t="shared" si="774"/>
        <v>0</v>
      </c>
      <c r="AW1580" s="190">
        <f t="shared" si="775"/>
        <v>0</v>
      </c>
      <c r="AY1580" s="188">
        <f t="shared" si="776"/>
        <v>0</v>
      </c>
      <c r="AZ1580" s="189">
        <f t="shared" si="777"/>
        <v>0</v>
      </c>
      <c r="BA1580" s="189">
        <f t="shared" si="778"/>
        <v>0</v>
      </c>
      <c r="BB1580" s="190">
        <f t="shared" si="779"/>
        <v>0</v>
      </c>
      <c r="BD1580" s="192">
        <f t="shared" si="780"/>
        <v>0</v>
      </c>
      <c r="BE1580" s="215">
        <f t="shared" si="781"/>
        <v>0</v>
      </c>
      <c r="BF1580" s="216">
        <f t="shared" si="782"/>
        <v>0</v>
      </c>
      <c r="BG1580" s="217">
        <f t="shared" si="783"/>
        <v>0</v>
      </c>
      <c r="BI1580" s="192">
        <f t="shared" si="784"/>
        <v>0</v>
      </c>
      <c r="BJ1580" s="215">
        <f t="shared" si="785"/>
        <v>0</v>
      </c>
      <c r="BK1580" s="216">
        <f t="shared" si="786"/>
        <v>0</v>
      </c>
      <c r="BL1580" s="217">
        <f t="shared" si="787"/>
        <v>0</v>
      </c>
      <c r="BN1580" s="192">
        <f t="shared" si="788"/>
        <v>0</v>
      </c>
      <c r="BO1580" s="215">
        <f t="shared" si="789"/>
        <v>0</v>
      </c>
      <c r="BP1580" s="216">
        <f t="shared" si="790"/>
        <v>0</v>
      </c>
      <c r="BQ1580" s="217">
        <f t="shared" si="791"/>
        <v>0</v>
      </c>
      <c r="BS1580" s="197">
        <f t="shared" si="792"/>
        <v>0</v>
      </c>
      <c r="BT1580" s="19" t="str">
        <f t="shared" si="793"/>
        <v/>
      </c>
      <c r="BU1580" s="197">
        <f t="shared" si="794"/>
        <v>0</v>
      </c>
      <c r="BV1580"/>
      <c r="BW1580" s="197">
        <f t="shared" si="795"/>
        <v>0</v>
      </c>
      <c r="BX1580" s="19" t="str">
        <f t="shared" si="796"/>
        <v/>
      </c>
      <c r="BY1580" s="197">
        <f t="shared" si="797"/>
        <v>0</v>
      </c>
      <c r="CA1580" s="197">
        <f t="shared" si="798"/>
        <v>0</v>
      </c>
      <c r="CB1580" s="19" t="str">
        <f t="shared" si="799"/>
        <v/>
      </c>
      <c r="CC1580" s="197">
        <f t="shared" si="800"/>
        <v>0</v>
      </c>
    </row>
    <row r="1581" spans="1:81" ht="15" customHeight="1" thickBot="1">
      <c r="A1581" s="41"/>
      <c r="B1581" s="30"/>
      <c r="C1581" s="63" t="s">
        <v>85</v>
      </c>
      <c r="D1581" s="354" t="str">
        <f t="shared" si="758"/>
        <v/>
      </c>
      <c r="E1581" s="355"/>
      <c r="F1581" s="355"/>
      <c r="G1581" s="355"/>
      <c r="H1581" s="355"/>
      <c r="I1581" s="355"/>
      <c r="J1581" s="355"/>
      <c r="K1581" s="355"/>
      <c r="L1581" s="355"/>
      <c r="M1581" s="355"/>
      <c r="N1581" s="355"/>
      <c r="O1581" s="355"/>
      <c r="P1581" s="355"/>
      <c r="Q1581" s="355"/>
      <c r="R1581" s="356"/>
      <c r="S1581" s="261" t="str">
        <f t="shared" si="759"/>
        <v/>
      </c>
      <c r="T1581" s="261" t="str">
        <f t="shared" si="760"/>
        <v/>
      </c>
      <c r="U1581" s="261" t="str">
        <f t="shared" si="761"/>
        <v/>
      </c>
      <c r="V1581" s="2"/>
      <c r="W1581" s="2"/>
      <c r="X1581" s="2"/>
      <c r="Y1581" s="2"/>
      <c r="Z1581" s="2"/>
      <c r="AA1581" s="2"/>
      <c r="AB1581" s="2"/>
      <c r="AC1581" s="2"/>
      <c r="AD1581" s="2"/>
      <c r="AG1581" s="197">
        <f t="shared" si="762"/>
        <v>12</v>
      </c>
      <c r="AH1581" s="210">
        <f t="shared" si="763"/>
        <v>0</v>
      </c>
      <c r="AJ1581" s="188">
        <f t="shared" si="764"/>
        <v>0</v>
      </c>
      <c r="AK1581" s="189">
        <f t="shared" si="765"/>
        <v>0</v>
      </c>
      <c r="AL1581" s="189">
        <f t="shared" si="766"/>
        <v>0</v>
      </c>
      <c r="AM1581" s="190">
        <f t="shared" si="767"/>
        <v>0</v>
      </c>
      <c r="AO1581" s="188">
        <f t="shared" si="768"/>
        <v>0</v>
      </c>
      <c r="AP1581" s="189">
        <f t="shared" si="769"/>
        <v>0</v>
      </c>
      <c r="AQ1581" s="189">
        <f t="shared" si="770"/>
        <v>0</v>
      </c>
      <c r="AR1581" s="190">
        <f t="shared" si="771"/>
        <v>0</v>
      </c>
      <c r="AT1581" s="188">
        <f t="shared" si="772"/>
        <v>0</v>
      </c>
      <c r="AU1581" s="189">
        <f t="shared" si="773"/>
        <v>0</v>
      </c>
      <c r="AV1581" s="189">
        <f t="shared" si="774"/>
        <v>0</v>
      </c>
      <c r="AW1581" s="190">
        <f t="shared" si="775"/>
        <v>0</v>
      </c>
      <c r="AY1581" s="188">
        <f t="shared" si="776"/>
        <v>0</v>
      </c>
      <c r="AZ1581" s="189">
        <f t="shared" si="777"/>
        <v>0</v>
      </c>
      <c r="BA1581" s="189">
        <f t="shared" si="778"/>
        <v>0</v>
      </c>
      <c r="BB1581" s="190">
        <f t="shared" si="779"/>
        <v>0</v>
      </c>
      <c r="BD1581" s="192">
        <f t="shared" si="780"/>
        <v>0</v>
      </c>
      <c r="BE1581" s="215">
        <f t="shared" si="781"/>
        <v>0</v>
      </c>
      <c r="BF1581" s="216">
        <f t="shared" si="782"/>
        <v>0</v>
      </c>
      <c r="BG1581" s="217">
        <f t="shared" si="783"/>
        <v>0</v>
      </c>
      <c r="BI1581" s="192">
        <f t="shared" si="784"/>
        <v>0</v>
      </c>
      <c r="BJ1581" s="215">
        <f t="shared" si="785"/>
        <v>0</v>
      </c>
      <c r="BK1581" s="216">
        <f t="shared" si="786"/>
        <v>0</v>
      </c>
      <c r="BL1581" s="217">
        <f t="shared" si="787"/>
        <v>0</v>
      </c>
      <c r="BN1581" s="192">
        <f t="shared" si="788"/>
        <v>0</v>
      </c>
      <c r="BO1581" s="215">
        <f t="shared" si="789"/>
        <v>0</v>
      </c>
      <c r="BP1581" s="216">
        <f t="shared" si="790"/>
        <v>0</v>
      </c>
      <c r="BQ1581" s="217">
        <f t="shared" si="791"/>
        <v>0</v>
      </c>
      <c r="BS1581" s="197">
        <f t="shared" si="792"/>
        <v>0</v>
      </c>
      <c r="BT1581" s="19" t="str">
        <f t="shared" si="793"/>
        <v/>
      </c>
      <c r="BU1581" s="197">
        <f t="shared" si="794"/>
        <v>0</v>
      </c>
      <c r="BV1581"/>
      <c r="BW1581" s="197">
        <f t="shared" si="795"/>
        <v>0</v>
      </c>
      <c r="BX1581" s="19" t="str">
        <f t="shared" si="796"/>
        <v/>
      </c>
      <c r="BY1581" s="197">
        <f t="shared" si="797"/>
        <v>0</v>
      </c>
      <c r="CA1581" s="197">
        <f t="shared" si="798"/>
        <v>0</v>
      </c>
      <c r="CB1581" s="19" t="str">
        <f t="shared" si="799"/>
        <v/>
      </c>
      <c r="CC1581" s="197">
        <f t="shared" si="800"/>
        <v>0</v>
      </c>
    </row>
    <row r="1582" spans="1:81" ht="15" customHeight="1" thickBot="1">
      <c r="A1582" s="41"/>
      <c r="B1582" s="30"/>
      <c r="C1582" s="63" t="s">
        <v>86</v>
      </c>
      <c r="D1582" s="354" t="str">
        <f t="shared" si="758"/>
        <v/>
      </c>
      <c r="E1582" s="355"/>
      <c r="F1582" s="355"/>
      <c r="G1582" s="355"/>
      <c r="H1582" s="355"/>
      <c r="I1582" s="355"/>
      <c r="J1582" s="355"/>
      <c r="K1582" s="355"/>
      <c r="L1582" s="355"/>
      <c r="M1582" s="355"/>
      <c r="N1582" s="355"/>
      <c r="O1582" s="355"/>
      <c r="P1582" s="355"/>
      <c r="Q1582" s="355"/>
      <c r="R1582" s="356"/>
      <c r="S1582" s="261" t="str">
        <f t="shared" si="759"/>
        <v/>
      </c>
      <c r="T1582" s="261" t="str">
        <f t="shared" si="760"/>
        <v/>
      </c>
      <c r="U1582" s="261" t="str">
        <f t="shared" si="761"/>
        <v/>
      </c>
      <c r="V1582" s="2"/>
      <c r="W1582" s="2"/>
      <c r="X1582" s="2"/>
      <c r="Y1582" s="2"/>
      <c r="Z1582" s="2"/>
      <c r="AA1582" s="2"/>
      <c r="AB1582" s="2"/>
      <c r="AC1582" s="2"/>
      <c r="AD1582" s="2"/>
      <c r="AG1582" s="197">
        <f t="shared" si="762"/>
        <v>12</v>
      </c>
      <c r="AH1582" s="210">
        <f t="shared" si="763"/>
        <v>0</v>
      </c>
      <c r="AJ1582" s="188">
        <f t="shared" si="764"/>
        <v>0</v>
      </c>
      <c r="AK1582" s="189">
        <f t="shared" si="765"/>
        <v>0</v>
      </c>
      <c r="AL1582" s="189">
        <f t="shared" si="766"/>
        <v>0</v>
      </c>
      <c r="AM1582" s="190">
        <f t="shared" si="767"/>
        <v>0</v>
      </c>
      <c r="AO1582" s="188">
        <f t="shared" si="768"/>
        <v>0</v>
      </c>
      <c r="AP1582" s="189">
        <f t="shared" si="769"/>
        <v>0</v>
      </c>
      <c r="AQ1582" s="189">
        <f t="shared" si="770"/>
        <v>0</v>
      </c>
      <c r="AR1582" s="190">
        <f t="shared" si="771"/>
        <v>0</v>
      </c>
      <c r="AT1582" s="188">
        <f t="shared" si="772"/>
        <v>0</v>
      </c>
      <c r="AU1582" s="189">
        <f t="shared" si="773"/>
        <v>0</v>
      </c>
      <c r="AV1582" s="189">
        <f t="shared" si="774"/>
        <v>0</v>
      </c>
      <c r="AW1582" s="190">
        <f t="shared" si="775"/>
        <v>0</v>
      </c>
      <c r="AY1582" s="188">
        <f t="shared" si="776"/>
        <v>0</v>
      </c>
      <c r="AZ1582" s="189">
        <f t="shared" si="777"/>
        <v>0</v>
      </c>
      <c r="BA1582" s="189">
        <f t="shared" si="778"/>
        <v>0</v>
      </c>
      <c r="BB1582" s="190">
        <f t="shared" si="779"/>
        <v>0</v>
      </c>
      <c r="BD1582" s="192">
        <f t="shared" si="780"/>
        <v>0</v>
      </c>
      <c r="BE1582" s="215">
        <f t="shared" si="781"/>
        <v>0</v>
      </c>
      <c r="BF1582" s="216">
        <f t="shared" si="782"/>
        <v>0</v>
      </c>
      <c r="BG1582" s="217">
        <f t="shared" si="783"/>
        <v>0</v>
      </c>
      <c r="BI1582" s="192">
        <f t="shared" si="784"/>
        <v>0</v>
      </c>
      <c r="BJ1582" s="215">
        <f t="shared" si="785"/>
        <v>0</v>
      </c>
      <c r="BK1582" s="216">
        <f t="shared" si="786"/>
        <v>0</v>
      </c>
      <c r="BL1582" s="217">
        <f t="shared" si="787"/>
        <v>0</v>
      </c>
      <c r="BN1582" s="192">
        <f t="shared" si="788"/>
        <v>0</v>
      </c>
      <c r="BO1582" s="215">
        <f t="shared" si="789"/>
        <v>0</v>
      </c>
      <c r="BP1582" s="216">
        <f t="shared" si="790"/>
        <v>0</v>
      </c>
      <c r="BQ1582" s="217">
        <f t="shared" si="791"/>
        <v>0</v>
      </c>
      <c r="BS1582" s="197">
        <f t="shared" si="792"/>
        <v>0</v>
      </c>
      <c r="BT1582" s="19" t="str">
        <f t="shared" si="793"/>
        <v/>
      </c>
      <c r="BU1582" s="197">
        <f t="shared" si="794"/>
        <v>0</v>
      </c>
      <c r="BV1582"/>
      <c r="BW1582" s="197">
        <f t="shared" si="795"/>
        <v>0</v>
      </c>
      <c r="BX1582" s="19" t="str">
        <f t="shared" si="796"/>
        <v/>
      </c>
      <c r="BY1582" s="197">
        <f t="shared" si="797"/>
        <v>0</v>
      </c>
      <c r="CA1582" s="197">
        <f t="shared" si="798"/>
        <v>0</v>
      </c>
      <c r="CB1582" s="19" t="str">
        <f t="shared" si="799"/>
        <v/>
      </c>
      <c r="CC1582" s="197">
        <f t="shared" si="800"/>
        <v>0</v>
      </c>
    </row>
    <row r="1583" spans="1:81" ht="15" customHeight="1" thickBot="1">
      <c r="A1583" s="41"/>
      <c r="B1583" s="30"/>
      <c r="C1583" s="63" t="s">
        <v>87</v>
      </c>
      <c r="D1583" s="354" t="str">
        <f t="shared" si="758"/>
        <v/>
      </c>
      <c r="E1583" s="355"/>
      <c r="F1583" s="355"/>
      <c r="G1583" s="355"/>
      <c r="H1583" s="355"/>
      <c r="I1583" s="355"/>
      <c r="J1583" s="355"/>
      <c r="K1583" s="355"/>
      <c r="L1583" s="355"/>
      <c r="M1583" s="355"/>
      <c r="N1583" s="355"/>
      <c r="O1583" s="355"/>
      <c r="P1583" s="355"/>
      <c r="Q1583" s="355"/>
      <c r="R1583" s="356"/>
      <c r="S1583" s="261" t="str">
        <f t="shared" si="759"/>
        <v/>
      </c>
      <c r="T1583" s="261" t="str">
        <f t="shared" si="760"/>
        <v/>
      </c>
      <c r="U1583" s="261" t="str">
        <f t="shared" si="761"/>
        <v/>
      </c>
      <c r="V1583" s="2"/>
      <c r="W1583" s="2"/>
      <c r="X1583" s="2"/>
      <c r="Y1583" s="2"/>
      <c r="Z1583" s="2"/>
      <c r="AA1583" s="2"/>
      <c r="AB1583" s="2"/>
      <c r="AC1583" s="2"/>
      <c r="AD1583" s="2"/>
      <c r="AG1583" s="197">
        <f t="shared" si="762"/>
        <v>12</v>
      </c>
      <c r="AH1583" s="210">
        <f t="shared" si="763"/>
        <v>0</v>
      </c>
      <c r="AJ1583" s="188">
        <f t="shared" si="764"/>
        <v>0</v>
      </c>
      <c r="AK1583" s="189">
        <f t="shared" si="765"/>
        <v>0</v>
      </c>
      <c r="AL1583" s="189">
        <f t="shared" si="766"/>
        <v>0</v>
      </c>
      <c r="AM1583" s="190">
        <f t="shared" si="767"/>
        <v>0</v>
      </c>
      <c r="AO1583" s="188">
        <f t="shared" si="768"/>
        <v>0</v>
      </c>
      <c r="AP1583" s="189">
        <f t="shared" si="769"/>
        <v>0</v>
      </c>
      <c r="AQ1583" s="189">
        <f t="shared" si="770"/>
        <v>0</v>
      </c>
      <c r="AR1583" s="190">
        <f t="shared" si="771"/>
        <v>0</v>
      </c>
      <c r="AT1583" s="188">
        <f t="shared" si="772"/>
        <v>0</v>
      </c>
      <c r="AU1583" s="189">
        <f t="shared" si="773"/>
        <v>0</v>
      </c>
      <c r="AV1583" s="189">
        <f t="shared" si="774"/>
        <v>0</v>
      </c>
      <c r="AW1583" s="190">
        <f t="shared" si="775"/>
        <v>0</v>
      </c>
      <c r="AY1583" s="188">
        <f t="shared" si="776"/>
        <v>0</v>
      </c>
      <c r="AZ1583" s="189">
        <f t="shared" si="777"/>
        <v>0</v>
      </c>
      <c r="BA1583" s="189">
        <f t="shared" si="778"/>
        <v>0</v>
      </c>
      <c r="BB1583" s="190">
        <f t="shared" si="779"/>
        <v>0</v>
      </c>
      <c r="BD1583" s="192">
        <f t="shared" si="780"/>
        <v>0</v>
      </c>
      <c r="BE1583" s="215">
        <f t="shared" si="781"/>
        <v>0</v>
      </c>
      <c r="BF1583" s="216">
        <f t="shared" si="782"/>
        <v>0</v>
      </c>
      <c r="BG1583" s="217">
        <f t="shared" si="783"/>
        <v>0</v>
      </c>
      <c r="BI1583" s="192">
        <f t="shared" si="784"/>
        <v>0</v>
      </c>
      <c r="BJ1583" s="215">
        <f t="shared" si="785"/>
        <v>0</v>
      </c>
      <c r="BK1583" s="216">
        <f t="shared" si="786"/>
        <v>0</v>
      </c>
      <c r="BL1583" s="217">
        <f t="shared" si="787"/>
        <v>0</v>
      </c>
      <c r="BN1583" s="192">
        <f t="shared" si="788"/>
        <v>0</v>
      </c>
      <c r="BO1583" s="215">
        <f t="shared" si="789"/>
        <v>0</v>
      </c>
      <c r="BP1583" s="216">
        <f t="shared" si="790"/>
        <v>0</v>
      </c>
      <c r="BQ1583" s="217">
        <f t="shared" si="791"/>
        <v>0</v>
      </c>
      <c r="BS1583" s="197">
        <f t="shared" si="792"/>
        <v>0</v>
      </c>
      <c r="BT1583" s="19" t="str">
        <f t="shared" si="793"/>
        <v/>
      </c>
      <c r="BU1583" s="197">
        <f t="shared" si="794"/>
        <v>0</v>
      </c>
      <c r="BV1583"/>
      <c r="BW1583" s="197">
        <f t="shared" si="795"/>
        <v>0</v>
      </c>
      <c r="BX1583" s="19" t="str">
        <f t="shared" si="796"/>
        <v/>
      </c>
      <c r="BY1583" s="197">
        <f t="shared" si="797"/>
        <v>0</v>
      </c>
      <c r="CA1583" s="197">
        <f t="shared" si="798"/>
        <v>0</v>
      </c>
      <c r="CB1583" s="19" t="str">
        <f t="shared" si="799"/>
        <v/>
      </c>
      <c r="CC1583" s="197">
        <f t="shared" si="800"/>
        <v>0</v>
      </c>
    </row>
    <row r="1584" spans="1:81" ht="15" customHeight="1" thickBot="1">
      <c r="A1584" s="41"/>
      <c r="B1584" s="30"/>
      <c r="C1584" s="63" t="s">
        <v>88</v>
      </c>
      <c r="D1584" s="354" t="str">
        <f t="shared" si="758"/>
        <v/>
      </c>
      <c r="E1584" s="355"/>
      <c r="F1584" s="355"/>
      <c r="G1584" s="355"/>
      <c r="H1584" s="355"/>
      <c r="I1584" s="355"/>
      <c r="J1584" s="355"/>
      <c r="K1584" s="355"/>
      <c r="L1584" s="355"/>
      <c r="M1584" s="355"/>
      <c r="N1584" s="355"/>
      <c r="O1584" s="355"/>
      <c r="P1584" s="355"/>
      <c r="Q1584" s="355"/>
      <c r="R1584" s="356"/>
      <c r="S1584" s="261" t="str">
        <f t="shared" si="759"/>
        <v/>
      </c>
      <c r="T1584" s="261" t="str">
        <f t="shared" si="760"/>
        <v/>
      </c>
      <c r="U1584" s="261" t="str">
        <f t="shared" si="761"/>
        <v/>
      </c>
      <c r="V1584" s="2"/>
      <c r="W1584" s="2"/>
      <c r="X1584" s="2"/>
      <c r="Y1584" s="2"/>
      <c r="Z1584" s="2"/>
      <c r="AA1584" s="2"/>
      <c r="AB1584" s="2"/>
      <c r="AC1584" s="2"/>
      <c r="AD1584" s="2"/>
      <c r="AG1584" s="197">
        <f t="shared" si="762"/>
        <v>12</v>
      </c>
      <c r="AH1584" s="210">
        <f t="shared" si="763"/>
        <v>0</v>
      </c>
      <c r="AJ1584" s="188">
        <f t="shared" si="764"/>
        <v>0</v>
      </c>
      <c r="AK1584" s="189">
        <f t="shared" si="765"/>
        <v>0</v>
      </c>
      <c r="AL1584" s="189">
        <f t="shared" si="766"/>
        <v>0</v>
      </c>
      <c r="AM1584" s="190">
        <f t="shared" si="767"/>
        <v>0</v>
      </c>
      <c r="AO1584" s="188">
        <f t="shared" si="768"/>
        <v>0</v>
      </c>
      <c r="AP1584" s="189">
        <f t="shared" si="769"/>
        <v>0</v>
      </c>
      <c r="AQ1584" s="189">
        <f t="shared" si="770"/>
        <v>0</v>
      </c>
      <c r="AR1584" s="190">
        <f t="shared" si="771"/>
        <v>0</v>
      </c>
      <c r="AT1584" s="188">
        <f t="shared" si="772"/>
        <v>0</v>
      </c>
      <c r="AU1584" s="189">
        <f t="shared" si="773"/>
        <v>0</v>
      </c>
      <c r="AV1584" s="189">
        <f t="shared" si="774"/>
        <v>0</v>
      </c>
      <c r="AW1584" s="190">
        <f t="shared" si="775"/>
        <v>0</v>
      </c>
      <c r="AY1584" s="188">
        <f t="shared" si="776"/>
        <v>0</v>
      </c>
      <c r="AZ1584" s="189">
        <f t="shared" si="777"/>
        <v>0</v>
      </c>
      <c r="BA1584" s="189">
        <f t="shared" si="778"/>
        <v>0</v>
      </c>
      <c r="BB1584" s="190">
        <f t="shared" si="779"/>
        <v>0</v>
      </c>
      <c r="BD1584" s="192">
        <f t="shared" si="780"/>
        <v>0</v>
      </c>
      <c r="BE1584" s="215">
        <f t="shared" si="781"/>
        <v>0</v>
      </c>
      <c r="BF1584" s="216">
        <f t="shared" si="782"/>
        <v>0</v>
      </c>
      <c r="BG1584" s="217">
        <f t="shared" si="783"/>
        <v>0</v>
      </c>
      <c r="BI1584" s="192">
        <f t="shared" si="784"/>
        <v>0</v>
      </c>
      <c r="BJ1584" s="215">
        <f t="shared" si="785"/>
        <v>0</v>
      </c>
      <c r="BK1584" s="216">
        <f t="shared" si="786"/>
        <v>0</v>
      </c>
      <c r="BL1584" s="217">
        <f t="shared" si="787"/>
        <v>0</v>
      </c>
      <c r="BN1584" s="192">
        <f t="shared" si="788"/>
        <v>0</v>
      </c>
      <c r="BO1584" s="215">
        <f t="shared" si="789"/>
        <v>0</v>
      </c>
      <c r="BP1584" s="216">
        <f t="shared" si="790"/>
        <v>0</v>
      </c>
      <c r="BQ1584" s="217">
        <f t="shared" si="791"/>
        <v>0</v>
      </c>
      <c r="BS1584" s="197">
        <f t="shared" si="792"/>
        <v>0</v>
      </c>
      <c r="BT1584" s="19" t="str">
        <f t="shared" si="793"/>
        <v/>
      </c>
      <c r="BU1584" s="197">
        <f t="shared" si="794"/>
        <v>0</v>
      </c>
      <c r="BV1584"/>
      <c r="BW1584" s="197">
        <f t="shared" si="795"/>
        <v>0</v>
      </c>
      <c r="BX1584" s="19" t="str">
        <f t="shared" si="796"/>
        <v/>
      </c>
      <c r="BY1584" s="197">
        <f t="shared" si="797"/>
        <v>0</v>
      </c>
      <c r="CA1584" s="197">
        <f t="shared" si="798"/>
        <v>0</v>
      </c>
      <c r="CB1584" s="19" t="str">
        <f t="shared" si="799"/>
        <v/>
      </c>
      <c r="CC1584" s="197">
        <f t="shared" si="800"/>
        <v>0</v>
      </c>
    </row>
    <row r="1585" spans="1:81" ht="15" customHeight="1" thickBot="1">
      <c r="A1585" s="41"/>
      <c r="B1585" s="30"/>
      <c r="C1585" s="63" t="s">
        <v>89</v>
      </c>
      <c r="D1585" s="354" t="str">
        <f t="shared" si="758"/>
        <v/>
      </c>
      <c r="E1585" s="355"/>
      <c r="F1585" s="355"/>
      <c r="G1585" s="355"/>
      <c r="H1585" s="355"/>
      <c r="I1585" s="355"/>
      <c r="J1585" s="355"/>
      <c r="K1585" s="355"/>
      <c r="L1585" s="355"/>
      <c r="M1585" s="355"/>
      <c r="N1585" s="355"/>
      <c r="O1585" s="355"/>
      <c r="P1585" s="355"/>
      <c r="Q1585" s="355"/>
      <c r="R1585" s="356"/>
      <c r="S1585" s="261" t="str">
        <f t="shared" si="759"/>
        <v/>
      </c>
      <c r="T1585" s="261" t="str">
        <f t="shared" si="760"/>
        <v/>
      </c>
      <c r="U1585" s="261" t="str">
        <f t="shared" si="761"/>
        <v/>
      </c>
      <c r="V1585" s="2"/>
      <c r="W1585" s="2"/>
      <c r="X1585" s="2"/>
      <c r="Y1585" s="2"/>
      <c r="Z1585" s="2"/>
      <c r="AA1585" s="2"/>
      <c r="AB1585" s="2"/>
      <c r="AC1585" s="2"/>
      <c r="AD1585" s="2"/>
      <c r="AG1585" s="197">
        <f t="shared" si="762"/>
        <v>12</v>
      </c>
      <c r="AH1585" s="210">
        <f t="shared" si="763"/>
        <v>0</v>
      </c>
      <c r="AJ1585" s="188">
        <f t="shared" si="764"/>
        <v>0</v>
      </c>
      <c r="AK1585" s="189">
        <f t="shared" si="765"/>
        <v>0</v>
      </c>
      <c r="AL1585" s="189">
        <f t="shared" si="766"/>
        <v>0</v>
      </c>
      <c r="AM1585" s="190">
        <f t="shared" si="767"/>
        <v>0</v>
      </c>
      <c r="AO1585" s="188">
        <f t="shared" si="768"/>
        <v>0</v>
      </c>
      <c r="AP1585" s="189">
        <f t="shared" si="769"/>
        <v>0</v>
      </c>
      <c r="AQ1585" s="189">
        <f t="shared" si="770"/>
        <v>0</v>
      </c>
      <c r="AR1585" s="190">
        <f t="shared" si="771"/>
        <v>0</v>
      </c>
      <c r="AT1585" s="188">
        <f t="shared" si="772"/>
        <v>0</v>
      </c>
      <c r="AU1585" s="189">
        <f t="shared" si="773"/>
        <v>0</v>
      </c>
      <c r="AV1585" s="189">
        <f t="shared" si="774"/>
        <v>0</v>
      </c>
      <c r="AW1585" s="190">
        <f t="shared" si="775"/>
        <v>0</v>
      </c>
      <c r="AY1585" s="188">
        <f t="shared" si="776"/>
        <v>0</v>
      </c>
      <c r="AZ1585" s="189">
        <f t="shared" si="777"/>
        <v>0</v>
      </c>
      <c r="BA1585" s="189">
        <f t="shared" si="778"/>
        <v>0</v>
      </c>
      <c r="BB1585" s="190">
        <f t="shared" si="779"/>
        <v>0</v>
      </c>
      <c r="BD1585" s="192">
        <f t="shared" si="780"/>
        <v>0</v>
      </c>
      <c r="BE1585" s="215">
        <f t="shared" si="781"/>
        <v>0</v>
      </c>
      <c r="BF1585" s="216">
        <f t="shared" si="782"/>
        <v>0</v>
      </c>
      <c r="BG1585" s="217">
        <f t="shared" si="783"/>
        <v>0</v>
      </c>
      <c r="BI1585" s="192">
        <f t="shared" si="784"/>
        <v>0</v>
      </c>
      <c r="BJ1585" s="215">
        <f t="shared" si="785"/>
        <v>0</v>
      </c>
      <c r="BK1585" s="216">
        <f t="shared" si="786"/>
        <v>0</v>
      </c>
      <c r="BL1585" s="217">
        <f t="shared" si="787"/>
        <v>0</v>
      </c>
      <c r="BN1585" s="192">
        <f t="shared" si="788"/>
        <v>0</v>
      </c>
      <c r="BO1585" s="215">
        <f t="shared" si="789"/>
        <v>0</v>
      </c>
      <c r="BP1585" s="216">
        <f t="shared" si="790"/>
        <v>0</v>
      </c>
      <c r="BQ1585" s="217">
        <f t="shared" si="791"/>
        <v>0</v>
      </c>
      <c r="BS1585" s="197">
        <f t="shared" si="792"/>
        <v>0</v>
      </c>
      <c r="BT1585" s="19" t="str">
        <f t="shared" si="793"/>
        <v/>
      </c>
      <c r="BU1585" s="197">
        <f t="shared" si="794"/>
        <v>0</v>
      </c>
      <c r="BV1585"/>
      <c r="BW1585" s="197">
        <f t="shared" si="795"/>
        <v>0</v>
      </c>
      <c r="BX1585" s="19" t="str">
        <f t="shared" si="796"/>
        <v/>
      </c>
      <c r="BY1585" s="197">
        <f t="shared" si="797"/>
        <v>0</v>
      </c>
      <c r="CA1585" s="197">
        <f t="shared" si="798"/>
        <v>0</v>
      </c>
      <c r="CB1585" s="19" t="str">
        <f t="shared" si="799"/>
        <v/>
      </c>
      <c r="CC1585" s="197">
        <f t="shared" si="800"/>
        <v>0</v>
      </c>
    </row>
    <row r="1586" spans="1:81" ht="15" customHeight="1" thickBot="1">
      <c r="A1586" s="41"/>
      <c r="B1586" s="30"/>
      <c r="C1586" s="63" t="s">
        <v>90</v>
      </c>
      <c r="D1586" s="354" t="str">
        <f t="shared" si="758"/>
        <v/>
      </c>
      <c r="E1586" s="355"/>
      <c r="F1586" s="355"/>
      <c r="G1586" s="355"/>
      <c r="H1586" s="355"/>
      <c r="I1586" s="355"/>
      <c r="J1586" s="355"/>
      <c r="K1586" s="355"/>
      <c r="L1586" s="355"/>
      <c r="M1586" s="355"/>
      <c r="N1586" s="355"/>
      <c r="O1586" s="355"/>
      <c r="P1586" s="355"/>
      <c r="Q1586" s="355"/>
      <c r="R1586" s="356"/>
      <c r="S1586" s="261" t="str">
        <f t="shared" si="759"/>
        <v/>
      </c>
      <c r="T1586" s="261" t="str">
        <f t="shared" si="760"/>
        <v/>
      </c>
      <c r="U1586" s="261" t="str">
        <f t="shared" si="761"/>
        <v/>
      </c>
      <c r="V1586" s="2"/>
      <c r="W1586" s="2"/>
      <c r="X1586" s="2"/>
      <c r="Y1586" s="2"/>
      <c r="Z1586" s="2"/>
      <c r="AA1586" s="2"/>
      <c r="AB1586" s="2"/>
      <c r="AC1586" s="2"/>
      <c r="AD1586" s="2"/>
      <c r="AG1586" s="197">
        <f t="shared" si="762"/>
        <v>12</v>
      </c>
      <c r="AH1586" s="210">
        <f t="shared" si="763"/>
        <v>0</v>
      </c>
      <c r="AJ1586" s="188">
        <f t="shared" si="764"/>
        <v>0</v>
      </c>
      <c r="AK1586" s="189">
        <f t="shared" si="765"/>
        <v>0</v>
      </c>
      <c r="AL1586" s="189">
        <f t="shared" si="766"/>
        <v>0</v>
      </c>
      <c r="AM1586" s="190">
        <f t="shared" si="767"/>
        <v>0</v>
      </c>
      <c r="AO1586" s="188">
        <f t="shared" si="768"/>
        <v>0</v>
      </c>
      <c r="AP1586" s="189">
        <f t="shared" si="769"/>
        <v>0</v>
      </c>
      <c r="AQ1586" s="189">
        <f t="shared" si="770"/>
        <v>0</v>
      </c>
      <c r="AR1586" s="190">
        <f t="shared" si="771"/>
        <v>0</v>
      </c>
      <c r="AT1586" s="188">
        <f t="shared" si="772"/>
        <v>0</v>
      </c>
      <c r="AU1586" s="189">
        <f t="shared" si="773"/>
        <v>0</v>
      </c>
      <c r="AV1586" s="189">
        <f t="shared" si="774"/>
        <v>0</v>
      </c>
      <c r="AW1586" s="190">
        <f t="shared" si="775"/>
        <v>0</v>
      </c>
      <c r="AY1586" s="188">
        <f t="shared" si="776"/>
        <v>0</v>
      </c>
      <c r="AZ1586" s="189">
        <f t="shared" si="777"/>
        <v>0</v>
      </c>
      <c r="BA1586" s="189">
        <f t="shared" si="778"/>
        <v>0</v>
      </c>
      <c r="BB1586" s="190">
        <f t="shared" si="779"/>
        <v>0</v>
      </c>
      <c r="BD1586" s="192">
        <f t="shared" si="780"/>
        <v>0</v>
      </c>
      <c r="BE1586" s="215">
        <f t="shared" si="781"/>
        <v>0</v>
      </c>
      <c r="BF1586" s="216">
        <f t="shared" si="782"/>
        <v>0</v>
      </c>
      <c r="BG1586" s="217">
        <f t="shared" si="783"/>
        <v>0</v>
      </c>
      <c r="BI1586" s="192">
        <f t="shared" si="784"/>
        <v>0</v>
      </c>
      <c r="BJ1586" s="215">
        <f t="shared" si="785"/>
        <v>0</v>
      </c>
      <c r="BK1586" s="216">
        <f t="shared" si="786"/>
        <v>0</v>
      </c>
      <c r="BL1586" s="217">
        <f t="shared" si="787"/>
        <v>0</v>
      </c>
      <c r="BN1586" s="192">
        <f t="shared" si="788"/>
        <v>0</v>
      </c>
      <c r="BO1586" s="215">
        <f t="shared" si="789"/>
        <v>0</v>
      </c>
      <c r="BP1586" s="216">
        <f t="shared" si="790"/>
        <v>0</v>
      </c>
      <c r="BQ1586" s="217">
        <f t="shared" si="791"/>
        <v>0</v>
      </c>
      <c r="BS1586" s="197">
        <f t="shared" si="792"/>
        <v>0</v>
      </c>
      <c r="BT1586" s="19" t="str">
        <f t="shared" si="793"/>
        <v/>
      </c>
      <c r="BU1586" s="197">
        <f t="shared" si="794"/>
        <v>0</v>
      </c>
      <c r="BV1586"/>
      <c r="BW1586" s="197">
        <f t="shared" si="795"/>
        <v>0</v>
      </c>
      <c r="BX1586" s="19" t="str">
        <f t="shared" si="796"/>
        <v/>
      </c>
      <c r="BY1586" s="197">
        <f t="shared" si="797"/>
        <v>0</v>
      </c>
      <c r="CA1586" s="197">
        <f t="shared" si="798"/>
        <v>0</v>
      </c>
      <c r="CB1586" s="19" t="str">
        <f t="shared" si="799"/>
        <v/>
      </c>
      <c r="CC1586" s="197">
        <f t="shared" si="800"/>
        <v>0</v>
      </c>
    </row>
    <row r="1587" spans="1:81" ht="15" customHeight="1" thickBot="1">
      <c r="A1587" s="41"/>
      <c r="B1587" s="30"/>
      <c r="C1587" s="63" t="s">
        <v>91</v>
      </c>
      <c r="D1587" s="354" t="str">
        <f t="shared" si="758"/>
        <v/>
      </c>
      <c r="E1587" s="355"/>
      <c r="F1587" s="355"/>
      <c r="G1587" s="355"/>
      <c r="H1587" s="355"/>
      <c r="I1587" s="355"/>
      <c r="J1587" s="355"/>
      <c r="K1587" s="355"/>
      <c r="L1587" s="355"/>
      <c r="M1587" s="355"/>
      <c r="N1587" s="355"/>
      <c r="O1587" s="355"/>
      <c r="P1587" s="355"/>
      <c r="Q1587" s="355"/>
      <c r="R1587" s="356"/>
      <c r="S1587" s="261" t="str">
        <f t="shared" si="759"/>
        <v/>
      </c>
      <c r="T1587" s="261" t="str">
        <f t="shared" si="760"/>
        <v/>
      </c>
      <c r="U1587" s="261" t="str">
        <f t="shared" si="761"/>
        <v/>
      </c>
      <c r="V1587" s="2"/>
      <c r="W1587" s="2"/>
      <c r="X1587" s="2"/>
      <c r="Y1587" s="2"/>
      <c r="Z1587" s="2"/>
      <c r="AA1587" s="2"/>
      <c r="AB1587" s="2"/>
      <c r="AC1587" s="2"/>
      <c r="AD1587" s="2"/>
      <c r="AG1587" s="197">
        <f t="shared" si="762"/>
        <v>12</v>
      </c>
      <c r="AH1587" s="210">
        <f t="shared" si="763"/>
        <v>0</v>
      </c>
      <c r="AJ1587" s="188">
        <f t="shared" si="764"/>
        <v>0</v>
      </c>
      <c r="AK1587" s="189">
        <f t="shared" si="765"/>
        <v>0</v>
      </c>
      <c r="AL1587" s="189">
        <f t="shared" si="766"/>
        <v>0</v>
      </c>
      <c r="AM1587" s="190">
        <f t="shared" si="767"/>
        <v>0</v>
      </c>
      <c r="AO1587" s="188">
        <f t="shared" si="768"/>
        <v>0</v>
      </c>
      <c r="AP1587" s="189">
        <f t="shared" si="769"/>
        <v>0</v>
      </c>
      <c r="AQ1587" s="189">
        <f t="shared" si="770"/>
        <v>0</v>
      </c>
      <c r="AR1587" s="190">
        <f t="shared" si="771"/>
        <v>0</v>
      </c>
      <c r="AT1587" s="188">
        <f t="shared" si="772"/>
        <v>0</v>
      </c>
      <c r="AU1587" s="189">
        <f t="shared" si="773"/>
        <v>0</v>
      </c>
      <c r="AV1587" s="189">
        <f t="shared" si="774"/>
        <v>0</v>
      </c>
      <c r="AW1587" s="190">
        <f t="shared" si="775"/>
        <v>0</v>
      </c>
      <c r="AY1587" s="188">
        <f t="shared" si="776"/>
        <v>0</v>
      </c>
      <c r="AZ1587" s="189">
        <f t="shared" si="777"/>
        <v>0</v>
      </c>
      <c r="BA1587" s="189">
        <f t="shared" si="778"/>
        <v>0</v>
      </c>
      <c r="BB1587" s="190">
        <f t="shared" si="779"/>
        <v>0</v>
      </c>
      <c r="BD1587" s="192">
        <f t="shared" si="780"/>
        <v>0</v>
      </c>
      <c r="BE1587" s="215">
        <f t="shared" si="781"/>
        <v>0</v>
      </c>
      <c r="BF1587" s="216">
        <f t="shared" si="782"/>
        <v>0</v>
      </c>
      <c r="BG1587" s="217">
        <f t="shared" si="783"/>
        <v>0</v>
      </c>
      <c r="BI1587" s="192">
        <f t="shared" si="784"/>
        <v>0</v>
      </c>
      <c r="BJ1587" s="215">
        <f t="shared" si="785"/>
        <v>0</v>
      </c>
      <c r="BK1587" s="216">
        <f t="shared" si="786"/>
        <v>0</v>
      </c>
      <c r="BL1587" s="217">
        <f t="shared" si="787"/>
        <v>0</v>
      </c>
      <c r="BN1587" s="192">
        <f t="shared" si="788"/>
        <v>0</v>
      </c>
      <c r="BO1587" s="215">
        <f t="shared" si="789"/>
        <v>0</v>
      </c>
      <c r="BP1587" s="216">
        <f t="shared" si="790"/>
        <v>0</v>
      </c>
      <c r="BQ1587" s="217">
        <f t="shared" si="791"/>
        <v>0</v>
      </c>
      <c r="BS1587" s="197">
        <f t="shared" si="792"/>
        <v>0</v>
      </c>
      <c r="BT1587" s="19" t="str">
        <f t="shared" si="793"/>
        <v/>
      </c>
      <c r="BU1587" s="197">
        <f t="shared" si="794"/>
        <v>0</v>
      </c>
      <c r="BV1587"/>
      <c r="BW1587" s="197">
        <f t="shared" si="795"/>
        <v>0</v>
      </c>
      <c r="BX1587" s="19" t="str">
        <f t="shared" si="796"/>
        <v/>
      </c>
      <c r="BY1587" s="197">
        <f t="shared" si="797"/>
        <v>0</v>
      </c>
      <c r="CA1587" s="197">
        <f t="shared" si="798"/>
        <v>0</v>
      </c>
      <c r="CB1587" s="19" t="str">
        <f t="shared" si="799"/>
        <v/>
      </c>
      <c r="CC1587" s="197">
        <f t="shared" si="800"/>
        <v>0</v>
      </c>
    </row>
    <row r="1588" spans="1:81" ht="15" customHeight="1" thickBot="1">
      <c r="A1588" s="41"/>
      <c r="B1588" s="30"/>
      <c r="C1588" s="63" t="s">
        <v>92</v>
      </c>
      <c r="D1588" s="354" t="str">
        <f t="shared" si="758"/>
        <v/>
      </c>
      <c r="E1588" s="355"/>
      <c r="F1588" s="355"/>
      <c r="G1588" s="355"/>
      <c r="H1588" s="355"/>
      <c r="I1588" s="355"/>
      <c r="J1588" s="355"/>
      <c r="K1588" s="355"/>
      <c r="L1588" s="355"/>
      <c r="M1588" s="355"/>
      <c r="N1588" s="355"/>
      <c r="O1588" s="355"/>
      <c r="P1588" s="355"/>
      <c r="Q1588" s="355"/>
      <c r="R1588" s="356"/>
      <c r="S1588" s="261" t="str">
        <f t="shared" si="759"/>
        <v/>
      </c>
      <c r="T1588" s="261" t="str">
        <f t="shared" si="760"/>
        <v/>
      </c>
      <c r="U1588" s="261" t="str">
        <f t="shared" si="761"/>
        <v/>
      </c>
      <c r="V1588" s="2"/>
      <c r="W1588" s="2"/>
      <c r="X1588" s="2"/>
      <c r="Y1588" s="2"/>
      <c r="Z1588" s="2"/>
      <c r="AA1588" s="2"/>
      <c r="AB1588" s="2"/>
      <c r="AC1588" s="2"/>
      <c r="AD1588" s="2"/>
      <c r="AG1588" s="197">
        <f t="shared" si="762"/>
        <v>12</v>
      </c>
      <c r="AH1588" s="210">
        <f t="shared" si="763"/>
        <v>0</v>
      </c>
      <c r="AJ1588" s="188">
        <f t="shared" si="764"/>
        <v>0</v>
      </c>
      <c r="AK1588" s="189">
        <f t="shared" si="765"/>
        <v>0</v>
      </c>
      <c r="AL1588" s="189">
        <f t="shared" si="766"/>
        <v>0</v>
      </c>
      <c r="AM1588" s="190">
        <f t="shared" si="767"/>
        <v>0</v>
      </c>
      <c r="AO1588" s="188">
        <f t="shared" si="768"/>
        <v>0</v>
      </c>
      <c r="AP1588" s="189">
        <f t="shared" si="769"/>
        <v>0</v>
      </c>
      <c r="AQ1588" s="189">
        <f t="shared" si="770"/>
        <v>0</v>
      </c>
      <c r="AR1588" s="190">
        <f t="shared" si="771"/>
        <v>0</v>
      </c>
      <c r="AT1588" s="188">
        <f t="shared" si="772"/>
        <v>0</v>
      </c>
      <c r="AU1588" s="189">
        <f t="shared" si="773"/>
        <v>0</v>
      </c>
      <c r="AV1588" s="189">
        <f t="shared" si="774"/>
        <v>0</v>
      </c>
      <c r="AW1588" s="190">
        <f t="shared" si="775"/>
        <v>0</v>
      </c>
      <c r="AY1588" s="188">
        <f t="shared" si="776"/>
        <v>0</v>
      </c>
      <c r="AZ1588" s="189">
        <f t="shared" si="777"/>
        <v>0</v>
      </c>
      <c r="BA1588" s="189">
        <f t="shared" si="778"/>
        <v>0</v>
      </c>
      <c r="BB1588" s="190">
        <f t="shared" si="779"/>
        <v>0</v>
      </c>
      <c r="BD1588" s="192">
        <f t="shared" si="780"/>
        <v>0</v>
      </c>
      <c r="BE1588" s="215">
        <f t="shared" si="781"/>
        <v>0</v>
      </c>
      <c r="BF1588" s="216">
        <f t="shared" si="782"/>
        <v>0</v>
      </c>
      <c r="BG1588" s="217">
        <f t="shared" si="783"/>
        <v>0</v>
      </c>
      <c r="BI1588" s="192">
        <f t="shared" si="784"/>
        <v>0</v>
      </c>
      <c r="BJ1588" s="215">
        <f t="shared" si="785"/>
        <v>0</v>
      </c>
      <c r="BK1588" s="216">
        <f t="shared" si="786"/>
        <v>0</v>
      </c>
      <c r="BL1588" s="217">
        <f t="shared" si="787"/>
        <v>0</v>
      </c>
      <c r="BN1588" s="192">
        <f t="shared" si="788"/>
        <v>0</v>
      </c>
      <c r="BO1588" s="215">
        <f t="shared" si="789"/>
        <v>0</v>
      </c>
      <c r="BP1588" s="216">
        <f t="shared" si="790"/>
        <v>0</v>
      </c>
      <c r="BQ1588" s="217">
        <f t="shared" si="791"/>
        <v>0</v>
      </c>
      <c r="BS1588" s="197">
        <f t="shared" si="792"/>
        <v>0</v>
      </c>
      <c r="BT1588" s="19" t="str">
        <f t="shared" si="793"/>
        <v/>
      </c>
      <c r="BU1588" s="197">
        <f t="shared" si="794"/>
        <v>0</v>
      </c>
      <c r="BV1588"/>
      <c r="BW1588" s="197">
        <f t="shared" si="795"/>
        <v>0</v>
      </c>
      <c r="BX1588" s="19" t="str">
        <f t="shared" si="796"/>
        <v/>
      </c>
      <c r="BY1588" s="197">
        <f t="shared" si="797"/>
        <v>0</v>
      </c>
      <c r="CA1588" s="197">
        <f t="shared" si="798"/>
        <v>0</v>
      </c>
      <c r="CB1588" s="19" t="str">
        <f t="shared" si="799"/>
        <v/>
      </c>
      <c r="CC1588" s="197">
        <f t="shared" si="800"/>
        <v>0</v>
      </c>
    </row>
    <row r="1589" spans="1:81" ht="15" customHeight="1" thickBot="1">
      <c r="A1589" s="41"/>
      <c r="B1589" s="30"/>
      <c r="C1589" s="63" t="s">
        <v>105</v>
      </c>
      <c r="D1589" s="354" t="str">
        <f t="shared" si="758"/>
        <v/>
      </c>
      <c r="E1589" s="355"/>
      <c r="F1589" s="355"/>
      <c r="G1589" s="355"/>
      <c r="H1589" s="355"/>
      <c r="I1589" s="355"/>
      <c r="J1589" s="355"/>
      <c r="K1589" s="355"/>
      <c r="L1589" s="355"/>
      <c r="M1589" s="355"/>
      <c r="N1589" s="355"/>
      <c r="O1589" s="355"/>
      <c r="P1589" s="355"/>
      <c r="Q1589" s="355"/>
      <c r="R1589" s="356"/>
      <c r="S1589" s="261" t="str">
        <f t="shared" si="759"/>
        <v/>
      </c>
      <c r="T1589" s="261" t="str">
        <f t="shared" si="760"/>
        <v/>
      </c>
      <c r="U1589" s="261" t="str">
        <f t="shared" si="761"/>
        <v/>
      </c>
      <c r="V1589" s="2"/>
      <c r="W1589" s="2"/>
      <c r="X1589" s="2"/>
      <c r="Y1589" s="2"/>
      <c r="Z1589" s="2"/>
      <c r="AA1589" s="2"/>
      <c r="AB1589" s="2"/>
      <c r="AC1589" s="2"/>
      <c r="AD1589" s="2"/>
      <c r="AG1589" s="197">
        <f t="shared" si="762"/>
        <v>12</v>
      </c>
      <c r="AH1589" s="210">
        <f t="shared" si="763"/>
        <v>0</v>
      </c>
      <c r="AJ1589" s="188">
        <f t="shared" si="764"/>
        <v>0</v>
      </c>
      <c r="AK1589" s="189">
        <f t="shared" si="765"/>
        <v>0</v>
      </c>
      <c r="AL1589" s="189">
        <f t="shared" si="766"/>
        <v>0</v>
      </c>
      <c r="AM1589" s="190">
        <f t="shared" si="767"/>
        <v>0</v>
      </c>
      <c r="AO1589" s="188">
        <f t="shared" si="768"/>
        <v>0</v>
      </c>
      <c r="AP1589" s="189">
        <f t="shared" si="769"/>
        <v>0</v>
      </c>
      <c r="AQ1589" s="189">
        <f t="shared" si="770"/>
        <v>0</v>
      </c>
      <c r="AR1589" s="190">
        <f t="shared" si="771"/>
        <v>0</v>
      </c>
      <c r="AT1589" s="188">
        <f t="shared" si="772"/>
        <v>0</v>
      </c>
      <c r="AU1589" s="189">
        <f t="shared" si="773"/>
        <v>0</v>
      </c>
      <c r="AV1589" s="189">
        <f t="shared" si="774"/>
        <v>0</v>
      </c>
      <c r="AW1589" s="190">
        <f t="shared" si="775"/>
        <v>0</v>
      </c>
      <c r="AY1589" s="188">
        <f t="shared" si="776"/>
        <v>0</v>
      </c>
      <c r="AZ1589" s="189">
        <f t="shared" si="777"/>
        <v>0</v>
      </c>
      <c r="BA1589" s="189">
        <f t="shared" si="778"/>
        <v>0</v>
      </c>
      <c r="BB1589" s="190">
        <f t="shared" si="779"/>
        <v>0</v>
      </c>
      <c r="BD1589" s="192">
        <f t="shared" si="780"/>
        <v>0</v>
      </c>
      <c r="BE1589" s="215">
        <f t="shared" si="781"/>
        <v>0</v>
      </c>
      <c r="BF1589" s="216">
        <f t="shared" si="782"/>
        <v>0</v>
      </c>
      <c r="BG1589" s="217">
        <f t="shared" si="783"/>
        <v>0</v>
      </c>
      <c r="BI1589" s="192">
        <f t="shared" si="784"/>
        <v>0</v>
      </c>
      <c r="BJ1589" s="215">
        <f t="shared" si="785"/>
        <v>0</v>
      </c>
      <c r="BK1589" s="216">
        <f t="shared" si="786"/>
        <v>0</v>
      </c>
      <c r="BL1589" s="217">
        <f t="shared" si="787"/>
        <v>0</v>
      </c>
      <c r="BN1589" s="192">
        <f t="shared" si="788"/>
        <v>0</v>
      </c>
      <c r="BO1589" s="215">
        <f t="shared" si="789"/>
        <v>0</v>
      </c>
      <c r="BP1589" s="216">
        <f t="shared" si="790"/>
        <v>0</v>
      </c>
      <c r="BQ1589" s="217">
        <f t="shared" si="791"/>
        <v>0</v>
      </c>
      <c r="BS1589" s="197">
        <f t="shared" si="792"/>
        <v>0</v>
      </c>
      <c r="BT1589" s="19" t="str">
        <f t="shared" si="793"/>
        <v/>
      </c>
      <c r="BU1589" s="197">
        <f t="shared" si="794"/>
        <v>0</v>
      </c>
      <c r="BV1589"/>
      <c r="BW1589" s="197">
        <f t="shared" si="795"/>
        <v>0</v>
      </c>
      <c r="BX1589" s="19" t="str">
        <f t="shared" si="796"/>
        <v/>
      </c>
      <c r="BY1589" s="197">
        <f t="shared" si="797"/>
        <v>0</v>
      </c>
      <c r="CA1589" s="197">
        <f t="shared" si="798"/>
        <v>0</v>
      </c>
      <c r="CB1589" s="19" t="str">
        <f t="shared" si="799"/>
        <v/>
      </c>
      <c r="CC1589" s="197">
        <f t="shared" si="800"/>
        <v>0</v>
      </c>
    </row>
    <row r="1590" spans="1:81" ht="15" customHeight="1" thickBot="1">
      <c r="A1590" s="41"/>
      <c r="B1590" s="30"/>
      <c r="C1590" s="63" t="s">
        <v>106</v>
      </c>
      <c r="D1590" s="354" t="str">
        <f t="shared" si="758"/>
        <v/>
      </c>
      <c r="E1590" s="355"/>
      <c r="F1590" s="355"/>
      <c r="G1590" s="355"/>
      <c r="H1590" s="355"/>
      <c r="I1590" s="355"/>
      <c r="J1590" s="355"/>
      <c r="K1590" s="355"/>
      <c r="L1590" s="355"/>
      <c r="M1590" s="355"/>
      <c r="N1590" s="355"/>
      <c r="O1590" s="355"/>
      <c r="P1590" s="355"/>
      <c r="Q1590" s="355"/>
      <c r="R1590" s="356"/>
      <c r="S1590" s="261" t="str">
        <f t="shared" si="759"/>
        <v/>
      </c>
      <c r="T1590" s="261" t="str">
        <f t="shared" si="760"/>
        <v/>
      </c>
      <c r="U1590" s="261" t="str">
        <f t="shared" si="761"/>
        <v/>
      </c>
      <c r="V1590" s="2"/>
      <c r="W1590" s="2"/>
      <c r="X1590" s="2"/>
      <c r="Y1590" s="2"/>
      <c r="Z1590" s="2"/>
      <c r="AA1590" s="2"/>
      <c r="AB1590" s="2"/>
      <c r="AC1590" s="2"/>
      <c r="AD1590" s="2"/>
      <c r="AG1590" s="197">
        <f t="shared" si="762"/>
        <v>12</v>
      </c>
      <c r="AH1590" s="210">
        <f t="shared" si="763"/>
        <v>0</v>
      </c>
      <c r="AJ1590" s="188">
        <f t="shared" si="764"/>
        <v>0</v>
      </c>
      <c r="AK1590" s="189">
        <f t="shared" si="765"/>
        <v>0</v>
      </c>
      <c r="AL1590" s="189">
        <f t="shared" si="766"/>
        <v>0</v>
      </c>
      <c r="AM1590" s="190">
        <f t="shared" si="767"/>
        <v>0</v>
      </c>
      <c r="AO1590" s="188">
        <f t="shared" si="768"/>
        <v>0</v>
      </c>
      <c r="AP1590" s="189">
        <f t="shared" si="769"/>
        <v>0</v>
      </c>
      <c r="AQ1590" s="189">
        <f t="shared" si="770"/>
        <v>0</v>
      </c>
      <c r="AR1590" s="190">
        <f t="shared" si="771"/>
        <v>0</v>
      </c>
      <c r="AT1590" s="188">
        <f t="shared" si="772"/>
        <v>0</v>
      </c>
      <c r="AU1590" s="189">
        <f t="shared" si="773"/>
        <v>0</v>
      </c>
      <c r="AV1590" s="189">
        <f t="shared" si="774"/>
        <v>0</v>
      </c>
      <c r="AW1590" s="190">
        <f t="shared" si="775"/>
        <v>0</v>
      </c>
      <c r="AY1590" s="188">
        <f t="shared" si="776"/>
        <v>0</v>
      </c>
      <c r="AZ1590" s="189">
        <f t="shared" si="777"/>
        <v>0</v>
      </c>
      <c r="BA1590" s="189">
        <f t="shared" si="778"/>
        <v>0</v>
      </c>
      <c r="BB1590" s="190">
        <f t="shared" si="779"/>
        <v>0</v>
      </c>
      <c r="BD1590" s="192">
        <f t="shared" si="780"/>
        <v>0</v>
      </c>
      <c r="BE1590" s="215">
        <f t="shared" si="781"/>
        <v>0</v>
      </c>
      <c r="BF1590" s="216">
        <f t="shared" si="782"/>
        <v>0</v>
      </c>
      <c r="BG1590" s="217">
        <f t="shared" si="783"/>
        <v>0</v>
      </c>
      <c r="BI1590" s="192">
        <f t="shared" si="784"/>
        <v>0</v>
      </c>
      <c r="BJ1590" s="215">
        <f t="shared" si="785"/>
        <v>0</v>
      </c>
      <c r="BK1590" s="216">
        <f t="shared" si="786"/>
        <v>0</v>
      </c>
      <c r="BL1590" s="217">
        <f t="shared" si="787"/>
        <v>0</v>
      </c>
      <c r="BN1590" s="192">
        <f t="shared" si="788"/>
        <v>0</v>
      </c>
      <c r="BO1590" s="215">
        <f t="shared" si="789"/>
        <v>0</v>
      </c>
      <c r="BP1590" s="216">
        <f t="shared" si="790"/>
        <v>0</v>
      </c>
      <c r="BQ1590" s="217">
        <f t="shared" si="791"/>
        <v>0</v>
      </c>
      <c r="BS1590" s="197">
        <f t="shared" si="792"/>
        <v>0</v>
      </c>
      <c r="BT1590" s="19" t="str">
        <f t="shared" si="793"/>
        <v/>
      </c>
      <c r="BU1590" s="197">
        <f t="shared" si="794"/>
        <v>0</v>
      </c>
      <c r="BV1590"/>
      <c r="BW1590" s="197">
        <f t="shared" si="795"/>
        <v>0</v>
      </c>
      <c r="BX1590" s="19" t="str">
        <f t="shared" si="796"/>
        <v/>
      </c>
      <c r="BY1590" s="197">
        <f t="shared" si="797"/>
        <v>0</v>
      </c>
      <c r="CA1590" s="197">
        <f t="shared" si="798"/>
        <v>0</v>
      </c>
      <c r="CB1590" s="19" t="str">
        <f t="shared" si="799"/>
        <v/>
      </c>
      <c r="CC1590" s="197">
        <f t="shared" si="800"/>
        <v>0</v>
      </c>
    </row>
    <row r="1591" spans="1:81" ht="15" customHeight="1" thickBot="1">
      <c r="A1591" s="41"/>
      <c r="B1591" s="30"/>
      <c r="C1591" s="63" t="s">
        <v>107</v>
      </c>
      <c r="D1591" s="354" t="str">
        <f t="shared" si="758"/>
        <v/>
      </c>
      <c r="E1591" s="355"/>
      <c r="F1591" s="355"/>
      <c r="G1591" s="355"/>
      <c r="H1591" s="355"/>
      <c r="I1591" s="355"/>
      <c r="J1591" s="355"/>
      <c r="K1591" s="355"/>
      <c r="L1591" s="355"/>
      <c r="M1591" s="355"/>
      <c r="N1591" s="355"/>
      <c r="O1591" s="355"/>
      <c r="P1591" s="355"/>
      <c r="Q1591" s="355"/>
      <c r="R1591" s="356"/>
      <c r="S1591" s="261" t="str">
        <f t="shared" si="759"/>
        <v/>
      </c>
      <c r="T1591" s="261" t="str">
        <f t="shared" si="760"/>
        <v/>
      </c>
      <c r="U1591" s="261" t="str">
        <f t="shared" si="761"/>
        <v/>
      </c>
      <c r="V1591" s="2"/>
      <c r="W1591" s="2"/>
      <c r="X1591" s="2"/>
      <c r="Y1591" s="2"/>
      <c r="Z1591" s="2"/>
      <c r="AA1591" s="2"/>
      <c r="AB1591" s="2"/>
      <c r="AC1591" s="2"/>
      <c r="AD1591" s="2"/>
      <c r="AG1591" s="197">
        <f t="shared" si="762"/>
        <v>12</v>
      </c>
      <c r="AH1591" s="210">
        <f t="shared" si="763"/>
        <v>0</v>
      </c>
      <c r="AJ1591" s="188">
        <f t="shared" si="764"/>
        <v>0</v>
      </c>
      <c r="AK1591" s="189">
        <f t="shared" si="765"/>
        <v>0</v>
      </c>
      <c r="AL1591" s="189">
        <f t="shared" si="766"/>
        <v>0</v>
      </c>
      <c r="AM1591" s="190">
        <f t="shared" si="767"/>
        <v>0</v>
      </c>
      <c r="AO1591" s="188">
        <f t="shared" si="768"/>
        <v>0</v>
      </c>
      <c r="AP1591" s="189">
        <f t="shared" si="769"/>
        <v>0</v>
      </c>
      <c r="AQ1591" s="189">
        <f t="shared" si="770"/>
        <v>0</v>
      </c>
      <c r="AR1591" s="190">
        <f t="shared" si="771"/>
        <v>0</v>
      </c>
      <c r="AT1591" s="188">
        <f t="shared" si="772"/>
        <v>0</v>
      </c>
      <c r="AU1591" s="189">
        <f t="shared" si="773"/>
        <v>0</v>
      </c>
      <c r="AV1591" s="189">
        <f t="shared" si="774"/>
        <v>0</v>
      </c>
      <c r="AW1591" s="190">
        <f t="shared" si="775"/>
        <v>0</v>
      </c>
      <c r="AY1591" s="188">
        <f t="shared" si="776"/>
        <v>0</v>
      </c>
      <c r="AZ1591" s="189">
        <f t="shared" si="777"/>
        <v>0</v>
      </c>
      <c r="BA1591" s="189">
        <f t="shared" si="778"/>
        <v>0</v>
      </c>
      <c r="BB1591" s="190">
        <f t="shared" si="779"/>
        <v>0</v>
      </c>
      <c r="BD1591" s="192">
        <f t="shared" si="780"/>
        <v>0</v>
      </c>
      <c r="BE1591" s="215">
        <f t="shared" si="781"/>
        <v>0</v>
      </c>
      <c r="BF1591" s="216">
        <f t="shared" si="782"/>
        <v>0</v>
      </c>
      <c r="BG1591" s="217">
        <f t="shared" si="783"/>
        <v>0</v>
      </c>
      <c r="BI1591" s="192">
        <f t="shared" si="784"/>
        <v>0</v>
      </c>
      <c r="BJ1591" s="215">
        <f t="shared" si="785"/>
        <v>0</v>
      </c>
      <c r="BK1591" s="216">
        <f t="shared" si="786"/>
        <v>0</v>
      </c>
      <c r="BL1591" s="217">
        <f t="shared" si="787"/>
        <v>0</v>
      </c>
      <c r="BN1591" s="192">
        <f t="shared" si="788"/>
        <v>0</v>
      </c>
      <c r="BO1591" s="215">
        <f t="shared" si="789"/>
        <v>0</v>
      </c>
      <c r="BP1591" s="216">
        <f t="shared" si="790"/>
        <v>0</v>
      </c>
      <c r="BQ1591" s="217">
        <f t="shared" si="791"/>
        <v>0</v>
      </c>
      <c r="BS1591" s="197">
        <f t="shared" si="792"/>
        <v>0</v>
      </c>
      <c r="BT1591" s="19" t="str">
        <f t="shared" si="793"/>
        <v/>
      </c>
      <c r="BU1591" s="197">
        <f t="shared" si="794"/>
        <v>0</v>
      </c>
      <c r="BV1591"/>
      <c r="BW1591" s="197">
        <f t="shared" si="795"/>
        <v>0</v>
      </c>
      <c r="BX1591" s="19" t="str">
        <f t="shared" si="796"/>
        <v/>
      </c>
      <c r="BY1591" s="197">
        <f t="shared" si="797"/>
        <v>0</v>
      </c>
      <c r="CA1591" s="197">
        <f t="shared" si="798"/>
        <v>0</v>
      </c>
      <c r="CB1591" s="19" t="str">
        <f t="shared" si="799"/>
        <v/>
      </c>
      <c r="CC1591" s="197">
        <f t="shared" si="800"/>
        <v>0</v>
      </c>
    </row>
    <row r="1592" spans="1:81" ht="15" customHeight="1" thickBot="1">
      <c r="A1592" s="41"/>
      <c r="B1592" s="30"/>
      <c r="C1592" s="63" t="s">
        <v>108</v>
      </c>
      <c r="D1592" s="354" t="str">
        <f t="shared" si="758"/>
        <v/>
      </c>
      <c r="E1592" s="355"/>
      <c r="F1592" s="355"/>
      <c r="G1592" s="355"/>
      <c r="H1592" s="355"/>
      <c r="I1592" s="355"/>
      <c r="J1592" s="355"/>
      <c r="K1592" s="355"/>
      <c r="L1592" s="355"/>
      <c r="M1592" s="355"/>
      <c r="N1592" s="355"/>
      <c r="O1592" s="355"/>
      <c r="P1592" s="355"/>
      <c r="Q1592" s="355"/>
      <c r="R1592" s="356"/>
      <c r="S1592" s="261" t="str">
        <f t="shared" si="759"/>
        <v/>
      </c>
      <c r="T1592" s="261" t="str">
        <f t="shared" si="760"/>
        <v/>
      </c>
      <c r="U1592" s="261" t="str">
        <f t="shared" si="761"/>
        <v/>
      </c>
      <c r="V1592" s="2"/>
      <c r="W1592" s="2"/>
      <c r="X1592" s="2"/>
      <c r="Y1592" s="2"/>
      <c r="Z1592" s="2"/>
      <c r="AA1592" s="2"/>
      <c r="AB1592" s="2"/>
      <c r="AC1592" s="2"/>
      <c r="AD1592" s="2"/>
      <c r="AG1592" s="197">
        <f t="shared" si="762"/>
        <v>12</v>
      </c>
      <c r="AH1592" s="210">
        <f t="shared" si="763"/>
        <v>0</v>
      </c>
      <c r="AJ1592" s="188">
        <f t="shared" si="764"/>
        <v>0</v>
      </c>
      <c r="AK1592" s="189">
        <f t="shared" si="765"/>
        <v>0</v>
      </c>
      <c r="AL1592" s="189">
        <f t="shared" si="766"/>
        <v>0</v>
      </c>
      <c r="AM1592" s="190">
        <f t="shared" si="767"/>
        <v>0</v>
      </c>
      <c r="AO1592" s="188">
        <f t="shared" si="768"/>
        <v>0</v>
      </c>
      <c r="AP1592" s="189">
        <f t="shared" si="769"/>
        <v>0</v>
      </c>
      <c r="AQ1592" s="189">
        <f t="shared" si="770"/>
        <v>0</v>
      </c>
      <c r="AR1592" s="190">
        <f t="shared" si="771"/>
        <v>0</v>
      </c>
      <c r="AT1592" s="188">
        <f t="shared" si="772"/>
        <v>0</v>
      </c>
      <c r="AU1592" s="189">
        <f t="shared" si="773"/>
        <v>0</v>
      </c>
      <c r="AV1592" s="189">
        <f t="shared" si="774"/>
        <v>0</v>
      </c>
      <c r="AW1592" s="190">
        <f t="shared" si="775"/>
        <v>0</v>
      </c>
      <c r="AY1592" s="188">
        <f t="shared" si="776"/>
        <v>0</v>
      </c>
      <c r="AZ1592" s="189">
        <f t="shared" si="777"/>
        <v>0</v>
      </c>
      <c r="BA1592" s="189">
        <f t="shared" si="778"/>
        <v>0</v>
      </c>
      <c r="BB1592" s="190">
        <f t="shared" si="779"/>
        <v>0</v>
      </c>
      <c r="BD1592" s="192">
        <f t="shared" si="780"/>
        <v>0</v>
      </c>
      <c r="BE1592" s="215">
        <f t="shared" si="781"/>
        <v>0</v>
      </c>
      <c r="BF1592" s="216">
        <f t="shared" si="782"/>
        <v>0</v>
      </c>
      <c r="BG1592" s="217">
        <f t="shared" si="783"/>
        <v>0</v>
      </c>
      <c r="BI1592" s="192">
        <f t="shared" si="784"/>
        <v>0</v>
      </c>
      <c r="BJ1592" s="215">
        <f t="shared" si="785"/>
        <v>0</v>
      </c>
      <c r="BK1592" s="216">
        <f t="shared" si="786"/>
        <v>0</v>
      </c>
      <c r="BL1592" s="217">
        <f t="shared" si="787"/>
        <v>0</v>
      </c>
      <c r="BN1592" s="192">
        <f t="shared" si="788"/>
        <v>0</v>
      </c>
      <c r="BO1592" s="215">
        <f t="shared" si="789"/>
        <v>0</v>
      </c>
      <c r="BP1592" s="216">
        <f t="shared" si="790"/>
        <v>0</v>
      </c>
      <c r="BQ1592" s="217">
        <f t="shared" si="791"/>
        <v>0</v>
      </c>
      <c r="BS1592" s="197">
        <f t="shared" si="792"/>
        <v>0</v>
      </c>
      <c r="BT1592" s="19" t="str">
        <f t="shared" si="793"/>
        <v/>
      </c>
      <c r="BU1592" s="197">
        <f t="shared" si="794"/>
        <v>0</v>
      </c>
      <c r="BV1592"/>
      <c r="BW1592" s="197">
        <f t="shared" si="795"/>
        <v>0</v>
      </c>
      <c r="BX1592" s="19" t="str">
        <f t="shared" si="796"/>
        <v/>
      </c>
      <c r="BY1592" s="197">
        <f t="shared" si="797"/>
        <v>0</v>
      </c>
      <c r="CA1592" s="197">
        <f t="shared" si="798"/>
        <v>0</v>
      </c>
      <c r="CB1592" s="19" t="str">
        <f t="shared" si="799"/>
        <v/>
      </c>
      <c r="CC1592" s="197">
        <f t="shared" si="800"/>
        <v>0</v>
      </c>
    </row>
    <row r="1593" spans="1:81" ht="15" customHeight="1" thickBot="1">
      <c r="A1593" s="41"/>
      <c r="B1593" s="30"/>
      <c r="C1593" s="63" t="s">
        <v>109</v>
      </c>
      <c r="D1593" s="354" t="str">
        <f t="shared" si="758"/>
        <v/>
      </c>
      <c r="E1593" s="355"/>
      <c r="F1593" s="355"/>
      <c r="G1593" s="355"/>
      <c r="H1593" s="355"/>
      <c r="I1593" s="355"/>
      <c r="J1593" s="355"/>
      <c r="K1593" s="355"/>
      <c r="L1593" s="355"/>
      <c r="M1593" s="355"/>
      <c r="N1593" s="355"/>
      <c r="O1593" s="355"/>
      <c r="P1593" s="355"/>
      <c r="Q1593" s="355"/>
      <c r="R1593" s="356"/>
      <c r="S1593" s="261" t="str">
        <f t="shared" si="759"/>
        <v/>
      </c>
      <c r="T1593" s="261" t="str">
        <f t="shared" si="760"/>
        <v/>
      </c>
      <c r="U1593" s="261" t="str">
        <f t="shared" si="761"/>
        <v/>
      </c>
      <c r="V1593" s="2"/>
      <c r="W1593" s="2"/>
      <c r="X1593" s="2"/>
      <c r="Y1593" s="2"/>
      <c r="Z1593" s="2"/>
      <c r="AA1593" s="2"/>
      <c r="AB1593" s="2"/>
      <c r="AC1593" s="2"/>
      <c r="AD1593" s="2"/>
      <c r="AG1593" s="197">
        <f t="shared" si="762"/>
        <v>12</v>
      </c>
      <c r="AH1593" s="210">
        <f t="shared" si="763"/>
        <v>0</v>
      </c>
      <c r="AJ1593" s="188">
        <f t="shared" si="764"/>
        <v>0</v>
      </c>
      <c r="AK1593" s="189">
        <f t="shared" si="765"/>
        <v>0</v>
      </c>
      <c r="AL1593" s="189">
        <f t="shared" si="766"/>
        <v>0</v>
      </c>
      <c r="AM1593" s="190">
        <f t="shared" si="767"/>
        <v>0</v>
      </c>
      <c r="AO1593" s="188">
        <f t="shared" si="768"/>
        <v>0</v>
      </c>
      <c r="AP1593" s="189">
        <f t="shared" si="769"/>
        <v>0</v>
      </c>
      <c r="AQ1593" s="189">
        <f t="shared" si="770"/>
        <v>0</v>
      </c>
      <c r="AR1593" s="190">
        <f t="shared" si="771"/>
        <v>0</v>
      </c>
      <c r="AT1593" s="188">
        <f t="shared" si="772"/>
        <v>0</v>
      </c>
      <c r="AU1593" s="189">
        <f t="shared" si="773"/>
        <v>0</v>
      </c>
      <c r="AV1593" s="189">
        <f t="shared" si="774"/>
        <v>0</v>
      </c>
      <c r="AW1593" s="190">
        <f t="shared" si="775"/>
        <v>0</v>
      </c>
      <c r="AY1593" s="188">
        <f t="shared" si="776"/>
        <v>0</v>
      </c>
      <c r="AZ1593" s="189">
        <f t="shared" si="777"/>
        <v>0</v>
      </c>
      <c r="BA1593" s="189">
        <f t="shared" si="778"/>
        <v>0</v>
      </c>
      <c r="BB1593" s="190">
        <f t="shared" si="779"/>
        <v>0</v>
      </c>
      <c r="BD1593" s="192">
        <f t="shared" si="780"/>
        <v>0</v>
      </c>
      <c r="BE1593" s="215">
        <f t="shared" si="781"/>
        <v>0</v>
      </c>
      <c r="BF1593" s="216">
        <f t="shared" si="782"/>
        <v>0</v>
      </c>
      <c r="BG1593" s="217">
        <f t="shared" si="783"/>
        <v>0</v>
      </c>
      <c r="BI1593" s="192">
        <f t="shared" si="784"/>
        <v>0</v>
      </c>
      <c r="BJ1593" s="215">
        <f t="shared" si="785"/>
        <v>0</v>
      </c>
      <c r="BK1593" s="216">
        <f t="shared" si="786"/>
        <v>0</v>
      </c>
      <c r="BL1593" s="217">
        <f t="shared" si="787"/>
        <v>0</v>
      </c>
      <c r="BN1593" s="192">
        <f t="shared" si="788"/>
        <v>0</v>
      </c>
      <c r="BO1593" s="215">
        <f t="shared" si="789"/>
        <v>0</v>
      </c>
      <c r="BP1593" s="216">
        <f t="shared" si="790"/>
        <v>0</v>
      </c>
      <c r="BQ1593" s="217">
        <f t="shared" si="791"/>
        <v>0</v>
      </c>
      <c r="BS1593" s="197">
        <f t="shared" si="792"/>
        <v>0</v>
      </c>
      <c r="BT1593" s="19" t="str">
        <f t="shared" si="793"/>
        <v/>
      </c>
      <c r="BU1593" s="197">
        <f t="shared" si="794"/>
        <v>0</v>
      </c>
      <c r="BV1593"/>
      <c r="BW1593" s="197">
        <f t="shared" si="795"/>
        <v>0</v>
      </c>
      <c r="BX1593" s="19" t="str">
        <f t="shared" si="796"/>
        <v/>
      </c>
      <c r="BY1593" s="197">
        <f t="shared" si="797"/>
        <v>0</v>
      </c>
      <c r="CA1593" s="197">
        <f t="shared" si="798"/>
        <v>0</v>
      </c>
      <c r="CB1593" s="19" t="str">
        <f t="shared" si="799"/>
        <v/>
      </c>
      <c r="CC1593" s="197">
        <f t="shared" si="800"/>
        <v>0</v>
      </c>
    </row>
    <row r="1594" spans="1:81" ht="15" customHeight="1" thickBot="1">
      <c r="A1594" s="41"/>
      <c r="B1594" s="30"/>
      <c r="C1594" s="63" t="s">
        <v>110</v>
      </c>
      <c r="D1594" s="354" t="str">
        <f t="shared" si="758"/>
        <v/>
      </c>
      <c r="E1594" s="355"/>
      <c r="F1594" s="355"/>
      <c r="G1594" s="355"/>
      <c r="H1594" s="355"/>
      <c r="I1594" s="355"/>
      <c r="J1594" s="355"/>
      <c r="K1594" s="355"/>
      <c r="L1594" s="355"/>
      <c r="M1594" s="355"/>
      <c r="N1594" s="355"/>
      <c r="O1594" s="355"/>
      <c r="P1594" s="355"/>
      <c r="Q1594" s="355"/>
      <c r="R1594" s="356"/>
      <c r="S1594" s="261" t="str">
        <f t="shared" si="759"/>
        <v/>
      </c>
      <c r="T1594" s="261" t="str">
        <f t="shared" si="760"/>
        <v/>
      </c>
      <c r="U1594" s="261" t="str">
        <f t="shared" si="761"/>
        <v/>
      </c>
      <c r="V1594" s="2"/>
      <c r="W1594" s="2"/>
      <c r="X1594" s="2"/>
      <c r="Y1594" s="2"/>
      <c r="Z1594" s="2"/>
      <c r="AA1594" s="2"/>
      <c r="AB1594" s="2"/>
      <c r="AC1594" s="2"/>
      <c r="AD1594" s="2"/>
      <c r="AG1594" s="197">
        <f t="shared" si="762"/>
        <v>12</v>
      </c>
      <c r="AH1594" s="210">
        <f t="shared" si="763"/>
        <v>0</v>
      </c>
      <c r="AJ1594" s="188">
        <f t="shared" si="764"/>
        <v>0</v>
      </c>
      <c r="AK1594" s="189">
        <f t="shared" si="765"/>
        <v>0</v>
      </c>
      <c r="AL1594" s="189">
        <f t="shared" si="766"/>
        <v>0</v>
      </c>
      <c r="AM1594" s="190">
        <f t="shared" si="767"/>
        <v>0</v>
      </c>
      <c r="AO1594" s="188">
        <f t="shared" si="768"/>
        <v>0</v>
      </c>
      <c r="AP1594" s="189">
        <f t="shared" si="769"/>
        <v>0</v>
      </c>
      <c r="AQ1594" s="189">
        <f t="shared" si="770"/>
        <v>0</v>
      </c>
      <c r="AR1594" s="190">
        <f t="shared" si="771"/>
        <v>0</v>
      </c>
      <c r="AT1594" s="188">
        <f t="shared" si="772"/>
        <v>0</v>
      </c>
      <c r="AU1594" s="189">
        <f t="shared" si="773"/>
        <v>0</v>
      </c>
      <c r="AV1594" s="189">
        <f t="shared" si="774"/>
        <v>0</v>
      </c>
      <c r="AW1594" s="190">
        <f t="shared" si="775"/>
        <v>0</v>
      </c>
      <c r="AY1594" s="188">
        <f t="shared" si="776"/>
        <v>0</v>
      </c>
      <c r="AZ1594" s="189">
        <f t="shared" si="777"/>
        <v>0</v>
      </c>
      <c r="BA1594" s="189">
        <f t="shared" si="778"/>
        <v>0</v>
      </c>
      <c r="BB1594" s="190">
        <f t="shared" si="779"/>
        <v>0</v>
      </c>
      <c r="BD1594" s="192">
        <f t="shared" si="780"/>
        <v>0</v>
      </c>
      <c r="BE1594" s="215">
        <f t="shared" si="781"/>
        <v>0</v>
      </c>
      <c r="BF1594" s="216">
        <f t="shared" si="782"/>
        <v>0</v>
      </c>
      <c r="BG1594" s="217">
        <f t="shared" si="783"/>
        <v>0</v>
      </c>
      <c r="BI1594" s="192">
        <f t="shared" si="784"/>
        <v>0</v>
      </c>
      <c r="BJ1594" s="215">
        <f t="shared" si="785"/>
        <v>0</v>
      </c>
      <c r="BK1594" s="216">
        <f t="shared" si="786"/>
        <v>0</v>
      </c>
      <c r="BL1594" s="217">
        <f t="shared" si="787"/>
        <v>0</v>
      </c>
      <c r="BN1594" s="192">
        <f t="shared" si="788"/>
        <v>0</v>
      </c>
      <c r="BO1594" s="215">
        <f t="shared" si="789"/>
        <v>0</v>
      </c>
      <c r="BP1594" s="216">
        <f t="shared" si="790"/>
        <v>0</v>
      </c>
      <c r="BQ1594" s="217">
        <f t="shared" si="791"/>
        <v>0</v>
      </c>
      <c r="BS1594" s="197">
        <f t="shared" si="792"/>
        <v>0</v>
      </c>
      <c r="BT1594" s="19" t="str">
        <f t="shared" si="793"/>
        <v/>
      </c>
      <c r="BU1594" s="197">
        <f t="shared" si="794"/>
        <v>0</v>
      </c>
      <c r="BV1594"/>
      <c r="BW1594" s="197">
        <f t="shared" si="795"/>
        <v>0</v>
      </c>
      <c r="BX1594" s="19" t="str">
        <f t="shared" si="796"/>
        <v/>
      </c>
      <c r="BY1594" s="197">
        <f t="shared" si="797"/>
        <v>0</v>
      </c>
      <c r="CA1594" s="197">
        <f t="shared" si="798"/>
        <v>0</v>
      </c>
      <c r="CB1594" s="19" t="str">
        <f t="shared" si="799"/>
        <v/>
      </c>
      <c r="CC1594" s="197">
        <f t="shared" si="800"/>
        <v>0</v>
      </c>
    </row>
    <row r="1595" spans="1:81" ht="15" customHeight="1" thickBot="1">
      <c r="A1595" s="41"/>
      <c r="B1595" s="30"/>
      <c r="C1595" s="63" t="s">
        <v>111</v>
      </c>
      <c r="D1595" s="354" t="str">
        <f t="shared" si="758"/>
        <v/>
      </c>
      <c r="E1595" s="355"/>
      <c r="F1595" s="355"/>
      <c r="G1595" s="355"/>
      <c r="H1595" s="355"/>
      <c r="I1595" s="355"/>
      <c r="J1595" s="355"/>
      <c r="K1595" s="355"/>
      <c r="L1595" s="355"/>
      <c r="M1595" s="355"/>
      <c r="N1595" s="355"/>
      <c r="O1595" s="355"/>
      <c r="P1595" s="355"/>
      <c r="Q1595" s="355"/>
      <c r="R1595" s="356"/>
      <c r="S1595" s="261" t="str">
        <f t="shared" si="759"/>
        <v/>
      </c>
      <c r="T1595" s="261" t="str">
        <f t="shared" si="760"/>
        <v/>
      </c>
      <c r="U1595" s="261" t="str">
        <f t="shared" si="761"/>
        <v/>
      </c>
      <c r="V1595" s="2"/>
      <c r="W1595" s="2"/>
      <c r="X1595" s="2"/>
      <c r="Y1595" s="2"/>
      <c r="Z1595" s="2"/>
      <c r="AA1595" s="2"/>
      <c r="AB1595" s="2"/>
      <c r="AC1595" s="2"/>
      <c r="AD1595" s="2"/>
      <c r="AG1595" s="197">
        <f t="shared" si="762"/>
        <v>12</v>
      </c>
      <c r="AH1595" s="210">
        <f t="shared" si="763"/>
        <v>0</v>
      </c>
      <c r="AJ1595" s="188">
        <f t="shared" si="764"/>
        <v>0</v>
      </c>
      <c r="AK1595" s="189">
        <f t="shared" si="765"/>
        <v>0</v>
      </c>
      <c r="AL1595" s="189">
        <f t="shared" si="766"/>
        <v>0</v>
      </c>
      <c r="AM1595" s="190">
        <f t="shared" si="767"/>
        <v>0</v>
      </c>
      <c r="AO1595" s="188">
        <f t="shared" si="768"/>
        <v>0</v>
      </c>
      <c r="AP1595" s="189">
        <f t="shared" si="769"/>
        <v>0</v>
      </c>
      <c r="AQ1595" s="189">
        <f t="shared" si="770"/>
        <v>0</v>
      </c>
      <c r="AR1595" s="190">
        <f t="shared" si="771"/>
        <v>0</v>
      </c>
      <c r="AT1595" s="188">
        <f t="shared" si="772"/>
        <v>0</v>
      </c>
      <c r="AU1595" s="189">
        <f t="shared" si="773"/>
        <v>0</v>
      </c>
      <c r="AV1595" s="189">
        <f t="shared" si="774"/>
        <v>0</v>
      </c>
      <c r="AW1595" s="190">
        <f t="shared" si="775"/>
        <v>0</v>
      </c>
      <c r="AY1595" s="188">
        <f t="shared" si="776"/>
        <v>0</v>
      </c>
      <c r="AZ1595" s="189">
        <f t="shared" si="777"/>
        <v>0</v>
      </c>
      <c r="BA1595" s="189">
        <f t="shared" si="778"/>
        <v>0</v>
      </c>
      <c r="BB1595" s="190">
        <f t="shared" si="779"/>
        <v>0</v>
      </c>
      <c r="BD1595" s="192">
        <f t="shared" si="780"/>
        <v>0</v>
      </c>
      <c r="BE1595" s="215">
        <f t="shared" si="781"/>
        <v>0</v>
      </c>
      <c r="BF1595" s="216">
        <f t="shared" si="782"/>
        <v>0</v>
      </c>
      <c r="BG1595" s="217">
        <f t="shared" si="783"/>
        <v>0</v>
      </c>
      <c r="BI1595" s="192">
        <f t="shared" si="784"/>
        <v>0</v>
      </c>
      <c r="BJ1595" s="215">
        <f t="shared" si="785"/>
        <v>0</v>
      </c>
      <c r="BK1595" s="216">
        <f t="shared" si="786"/>
        <v>0</v>
      </c>
      <c r="BL1595" s="217">
        <f t="shared" si="787"/>
        <v>0</v>
      </c>
      <c r="BN1595" s="192">
        <f t="shared" si="788"/>
        <v>0</v>
      </c>
      <c r="BO1595" s="215">
        <f t="shared" si="789"/>
        <v>0</v>
      </c>
      <c r="BP1595" s="216">
        <f t="shared" si="790"/>
        <v>0</v>
      </c>
      <c r="BQ1595" s="217">
        <f t="shared" si="791"/>
        <v>0</v>
      </c>
      <c r="BS1595" s="197">
        <f t="shared" si="792"/>
        <v>0</v>
      </c>
      <c r="BT1595" s="19" t="str">
        <f t="shared" si="793"/>
        <v/>
      </c>
      <c r="BU1595" s="197">
        <f t="shared" si="794"/>
        <v>0</v>
      </c>
      <c r="BV1595"/>
      <c r="BW1595" s="197">
        <f t="shared" si="795"/>
        <v>0</v>
      </c>
      <c r="BX1595" s="19" t="str">
        <f t="shared" si="796"/>
        <v/>
      </c>
      <c r="BY1595" s="197">
        <f t="shared" si="797"/>
        <v>0</v>
      </c>
      <c r="CA1595" s="197">
        <f t="shared" si="798"/>
        <v>0</v>
      </c>
      <c r="CB1595" s="19" t="str">
        <f t="shared" si="799"/>
        <v/>
      </c>
      <c r="CC1595" s="197">
        <f t="shared" si="800"/>
        <v>0</v>
      </c>
    </row>
    <row r="1596" spans="1:81" ht="15" customHeight="1" thickBot="1">
      <c r="A1596" s="41"/>
      <c r="B1596" s="30"/>
      <c r="C1596" s="63" t="s">
        <v>112</v>
      </c>
      <c r="D1596" s="354" t="str">
        <f t="shared" si="758"/>
        <v/>
      </c>
      <c r="E1596" s="355"/>
      <c r="F1596" s="355"/>
      <c r="G1596" s="355"/>
      <c r="H1596" s="355"/>
      <c r="I1596" s="355"/>
      <c r="J1596" s="355"/>
      <c r="K1596" s="355"/>
      <c r="L1596" s="355"/>
      <c r="M1596" s="355"/>
      <c r="N1596" s="355"/>
      <c r="O1596" s="355"/>
      <c r="P1596" s="355"/>
      <c r="Q1596" s="355"/>
      <c r="R1596" s="356"/>
      <c r="S1596" s="261" t="str">
        <f t="shared" si="759"/>
        <v/>
      </c>
      <c r="T1596" s="261" t="str">
        <f t="shared" si="760"/>
        <v/>
      </c>
      <c r="U1596" s="261" t="str">
        <f t="shared" si="761"/>
        <v/>
      </c>
      <c r="V1596" s="2"/>
      <c r="W1596" s="2"/>
      <c r="X1596" s="2"/>
      <c r="Y1596" s="2"/>
      <c r="Z1596" s="2"/>
      <c r="AA1596" s="2"/>
      <c r="AB1596" s="2"/>
      <c r="AC1596" s="2"/>
      <c r="AD1596" s="2"/>
      <c r="AG1596" s="197">
        <f t="shared" si="762"/>
        <v>12</v>
      </c>
      <c r="AH1596" s="210">
        <f t="shared" si="763"/>
        <v>0</v>
      </c>
      <c r="AJ1596" s="188">
        <f t="shared" si="764"/>
        <v>0</v>
      </c>
      <c r="AK1596" s="189">
        <f t="shared" si="765"/>
        <v>0</v>
      </c>
      <c r="AL1596" s="189">
        <f t="shared" si="766"/>
        <v>0</v>
      </c>
      <c r="AM1596" s="190">
        <f t="shared" si="767"/>
        <v>0</v>
      </c>
      <c r="AO1596" s="188">
        <f t="shared" si="768"/>
        <v>0</v>
      </c>
      <c r="AP1596" s="189">
        <f t="shared" si="769"/>
        <v>0</v>
      </c>
      <c r="AQ1596" s="189">
        <f t="shared" si="770"/>
        <v>0</v>
      </c>
      <c r="AR1596" s="190">
        <f t="shared" si="771"/>
        <v>0</v>
      </c>
      <c r="AT1596" s="188">
        <f t="shared" si="772"/>
        <v>0</v>
      </c>
      <c r="AU1596" s="189">
        <f t="shared" si="773"/>
        <v>0</v>
      </c>
      <c r="AV1596" s="189">
        <f t="shared" si="774"/>
        <v>0</v>
      </c>
      <c r="AW1596" s="190">
        <f t="shared" si="775"/>
        <v>0</v>
      </c>
      <c r="AY1596" s="188">
        <f t="shared" si="776"/>
        <v>0</v>
      </c>
      <c r="AZ1596" s="189">
        <f t="shared" si="777"/>
        <v>0</v>
      </c>
      <c r="BA1596" s="189">
        <f t="shared" si="778"/>
        <v>0</v>
      </c>
      <c r="BB1596" s="190">
        <f t="shared" si="779"/>
        <v>0</v>
      </c>
      <c r="BD1596" s="192">
        <f t="shared" si="780"/>
        <v>0</v>
      </c>
      <c r="BE1596" s="215">
        <f t="shared" si="781"/>
        <v>0</v>
      </c>
      <c r="BF1596" s="216">
        <f t="shared" si="782"/>
        <v>0</v>
      </c>
      <c r="BG1596" s="217">
        <f t="shared" si="783"/>
        <v>0</v>
      </c>
      <c r="BI1596" s="192">
        <f t="shared" si="784"/>
        <v>0</v>
      </c>
      <c r="BJ1596" s="215">
        <f t="shared" si="785"/>
        <v>0</v>
      </c>
      <c r="BK1596" s="216">
        <f t="shared" si="786"/>
        <v>0</v>
      </c>
      <c r="BL1596" s="217">
        <f t="shared" si="787"/>
        <v>0</v>
      </c>
      <c r="BN1596" s="192">
        <f t="shared" si="788"/>
        <v>0</v>
      </c>
      <c r="BO1596" s="215">
        <f t="shared" si="789"/>
        <v>0</v>
      </c>
      <c r="BP1596" s="216">
        <f t="shared" si="790"/>
        <v>0</v>
      </c>
      <c r="BQ1596" s="217">
        <f t="shared" si="791"/>
        <v>0</v>
      </c>
      <c r="BS1596" s="197">
        <f t="shared" si="792"/>
        <v>0</v>
      </c>
      <c r="BT1596" s="19" t="str">
        <f t="shared" si="793"/>
        <v/>
      </c>
      <c r="BU1596" s="197">
        <f t="shared" si="794"/>
        <v>0</v>
      </c>
      <c r="BV1596"/>
      <c r="BW1596" s="197">
        <f t="shared" si="795"/>
        <v>0</v>
      </c>
      <c r="BX1596" s="19" t="str">
        <f t="shared" si="796"/>
        <v/>
      </c>
      <c r="BY1596" s="197">
        <f t="shared" si="797"/>
        <v>0</v>
      </c>
      <c r="CA1596" s="197">
        <f t="shared" si="798"/>
        <v>0</v>
      </c>
      <c r="CB1596" s="19" t="str">
        <f t="shared" si="799"/>
        <v/>
      </c>
      <c r="CC1596" s="197">
        <f t="shared" si="800"/>
        <v>0</v>
      </c>
    </row>
    <row r="1597" spans="1:81" ht="15" customHeight="1" thickBot="1">
      <c r="A1597" s="41"/>
      <c r="B1597" s="30"/>
      <c r="C1597" s="63" t="s">
        <v>113</v>
      </c>
      <c r="D1597" s="354" t="str">
        <f t="shared" si="758"/>
        <v/>
      </c>
      <c r="E1597" s="355"/>
      <c r="F1597" s="355"/>
      <c r="G1597" s="355"/>
      <c r="H1597" s="355"/>
      <c r="I1597" s="355"/>
      <c r="J1597" s="355"/>
      <c r="K1597" s="355"/>
      <c r="L1597" s="355"/>
      <c r="M1597" s="355"/>
      <c r="N1597" s="355"/>
      <c r="O1597" s="355"/>
      <c r="P1597" s="355"/>
      <c r="Q1597" s="355"/>
      <c r="R1597" s="356"/>
      <c r="S1597" s="261" t="str">
        <f t="shared" si="759"/>
        <v/>
      </c>
      <c r="T1597" s="261" t="str">
        <f t="shared" si="760"/>
        <v/>
      </c>
      <c r="U1597" s="261" t="str">
        <f t="shared" si="761"/>
        <v/>
      </c>
      <c r="V1597" s="2"/>
      <c r="W1597" s="2"/>
      <c r="X1597" s="2"/>
      <c r="Y1597" s="2"/>
      <c r="Z1597" s="2"/>
      <c r="AA1597" s="2"/>
      <c r="AB1597" s="2"/>
      <c r="AC1597" s="2"/>
      <c r="AD1597" s="2"/>
      <c r="AG1597" s="197">
        <f t="shared" si="762"/>
        <v>12</v>
      </c>
      <c r="AH1597" s="210">
        <f t="shared" si="763"/>
        <v>0</v>
      </c>
      <c r="AJ1597" s="188">
        <f t="shared" si="764"/>
        <v>0</v>
      </c>
      <c r="AK1597" s="189">
        <f t="shared" si="765"/>
        <v>0</v>
      </c>
      <c r="AL1597" s="189">
        <f t="shared" si="766"/>
        <v>0</v>
      </c>
      <c r="AM1597" s="190">
        <f t="shared" si="767"/>
        <v>0</v>
      </c>
      <c r="AO1597" s="188">
        <f t="shared" si="768"/>
        <v>0</v>
      </c>
      <c r="AP1597" s="189">
        <f t="shared" si="769"/>
        <v>0</v>
      </c>
      <c r="AQ1597" s="189">
        <f t="shared" si="770"/>
        <v>0</v>
      </c>
      <c r="AR1597" s="190">
        <f t="shared" si="771"/>
        <v>0</v>
      </c>
      <c r="AT1597" s="188">
        <f t="shared" si="772"/>
        <v>0</v>
      </c>
      <c r="AU1597" s="189">
        <f t="shared" si="773"/>
        <v>0</v>
      </c>
      <c r="AV1597" s="189">
        <f t="shared" si="774"/>
        <v>0</v>
      </c>
      <c r="AW1597" s="190">
        <f t="shared" si="775"/>
        <v>0</v>
      </c>
      <c r="AY1597" s="188">
        <f t="shared" si="776"/>
        <v>0</v>
      </c>
      <c r="AZ1597" s="189">
        <f t="shared" si="777"/>
        <v>0</v>
      </c>
      <c r="BA1597" s="189">
        <f t="shared" si="778"/>
        <v>0</v>
      </c>
      <c r="BB1597" s="190">
        <f t="shared" si="779"/>
        <v>0</v>
      </c>
      <c r="BD1597" s="192">
        <f t="shared" si="780"/>
        <v>0</v>
      </c>
      <c r="BE1597" s="215">
        <f t="shared" si="781"/>
        <v>0</v>
      </c>
      <c r="BF1597" s="216">
        <f t="shared" si="782"/>
        <v>0</v>
      </c>
      <c r="BG1597" s="217">
        <f t="shared" si="783"/>
        <v>0</v>
      </c>
      <c r="BI1597" s="192">
        <f t="shared" si="784"/>
        <v>0</v>
      </c>
      <c r="BJ1597" s="215">
        <f t="shared" si="785"/>
        <v>0</v>
      </c>
      <c r="BK1597" s="216">
        <f t="shared" si="786"/>
        <v>0</v>
      </c>
      <c r="BL1597" s="217">
        <f t="shared" si="787"/>
        <v>0</v>
      </c>
      <c r="BN1597" s="192">
        <f t="shared" si="788"/>
        <v>0</v>
      </c>
      <c r="BO1597" s="215">
        <f t="shared" si="789"/>
        <v>0</v>
      </c>
      <c r="BP1597" s="216">
        <f t="shared" si="790"/>
        <v>0</v>
      </c>
      <c r="BQ1597" s="217">
        <f t="shared" si="791"/>
        <v>0</v>
      </c>
      <c r="BS1597" s="197">
        <f t="shared" si="792"/>
        <v>0</v>
      </c>
      <c r="BT1597" s="19" t="str">
        <f t="shared" si="793"/>
        <v/>
      </c>
      <c r="BU1597" s="197">
        <f t="shared" si="794"/>
        <v>0</v>
      </c>
      <c r="BV1597"/>
      <c r="BW1597" s="197">
        <f t="shared" si="795"/>
        <v>0</v>
      </c>
      <c r="BX1597" s="19" t="str">
        <f t="shared" si="796"/>
        <v/>
      </c>
      <c r="BY1597" s="197">
        <f t="shared" si="797"/>
        <v>0</v>
      </c>
      <c r="CA1597" s="197">
        <f t="shared" si="798"/>
        <v>0</v>
      </c>
      <c r="CB1597" s="19" t="str">
        <f t="shared" si="799"/>
        <v/>
      </c>
      <c r="CC1597" s="197">
        <f t="shared" si="800"/>
        <v>0</v>
      </c>
    </row>
    <row r="1598" spans="1:81" ht="15" customHeight="1" thickBot="1">
      <c r="A1598" s="41"/>
      <c r="B1598" s="30"/>
      <c r="C1598" s="63" t="s">
        <v>114</v>
      </c>
      <c r="D1598" s="354" t="str">
        <f t="shared" si="758"/>
        <v/>
      </c>
      <c r="E1598" s="355"/>
      <c r="F1598" s="355"/>
      <c r="G1598" s="355"/>
      <c r="H1598" s="355"/>
      <c r="I1598" s="355"/>
      <c r="J1598" s="355"/>
      <c r="K1598" s="355"/>
      <c r="L1598" s="355"/>
      <c r="M1598" s="355"/>
      <c r="N1598" s="355"/>
      <c r="O1598" s="355"/>
      <c r="P1598" s="355"/>
      <c r="Q1598" s="355"/>
      <c r="R1598" s="356"/>
      <c r="S1598" s="261" t="str">
        <f t="shared" si="759"/>
        <v/>
      </c>
      <c r="T1598" s="261" t="str">
        <f t="shared" si="760"/>
        <v/>
      </c>
      <c r="U1598" s="261" t="str">
        <f t="shared" si="761"/>
        <v/>
      </c>
      <c r="V1598" s="2"/>
      <c r="W1598" s="2"/>
      <c r="X1598" s="2"/>
      <c r="Y1598" s="2"/>
      <c r="Z1598" s="2"/>
      <c r="AA1598" s="2"/>
      <c r="AB1598" s="2"/>
      <c r="AC1598" s="2"/>
      <c r="AD1598" s="2"/>
      <c r="AG1598" s="197">
        <f t="shared" si="762"/>
        <v>12</v>
      </c>
      <c r="AH1598" s="210">
        <f t="shared" si="763"/>
        <v>0</v>
      </c>
      <c r="AJ1598" s="188">
        <f t="shared" si="764"/>
        <v>0</v>
      </c>
      <c r="AK1598" s="189">
        <f t="shared" si="765"/>
        <v>0</v>
      </c>
      <c r="AL1598" s="189">
        <f t="shared" si="766"/>
        <v>0</v>
      </c>
      <c r="AM1598" s="190">
        <f t="shared" si="767"/>
        <v>0</v>
      </c>
      <c r="AO1598" s="188">
        <f t="shared" si="768"/>
        <v>0</v>
      </c>
      <c r="AP1598" s="189">
        <f t="shared" si="769"/>
        <v>0</v>
      </c>
      <c r="AQ1598" s="189">
        <f t="shared" si="770"/>
        <v>0</v>
      </c>
      <c r="AR1598" s="190">
        <f t="shared" si="771"/>
        <v>0</v>
      </c>
      <c r="AT1598" s="188">
        <f t="shared" si="772"/>
        <v>0</v>
      </c>
      <c r="AU1598" s="189">
        <f t="shared" si="773"/>
        <v>0</v>
      </c>
      <c r="AV1598" s="189">
        <f t="shared" si="774"/>
        <v>0</v>
      </c>
      <c r="AW1598" s="190">
        <f t="shared" si="775"/>
        <v>0</v>
      </c>
      <c r="AY1598" s="188">
        <f t="shared" si="776"/>
        <v>0</v>
      </c>
      <c r="AZ1598" s="189">
        <f t="shared" si="777"/>
        <v>0</v>
      </c>
      <c r="BA1598" s="189">
        <f t="shared" si="778"/>
        <v>0</v>
      </c>
      <c r="BB1598" s="190">
        <f t="shared" si="779"/>
        <v>0</v>
      </c>
      <c r="BD1598" s="192">
        <f t="shared" si="780"/>
        <v>0</v>
      </c>
      <c r="BE1598" s="215">
        <f t="shared" si="781"/>
        <v>0</v>
      </c>
      <c r="BF1598" s="216">
        <f t="shared" si="782"/>
        <v>0</v>
      </c>
      <c r="BG1598" s="217">
        <f t="shared" si="783"/>
        <v>0</v>
      </c>
      <c r="BI1598" s="192">
        <f t="shared" si="784"/>
        <v>0</v>
      </c>
      <c r="BJ1598" s="215">
        <f t="shared" si="785"/>
        <v>0</v>
      </c>
      <c r="BK1598" s="216">
        <f t="shared" si="786"/>
        <v>0</v>
      </c>
      <c r="BL1598" s="217">
        <f t="shared" si="787"/>
        <v>0</v>
      </c>
      <c r="BN1598" s="192">
        <f t="shared" si="788"/>
        <v>0</v>
      </c>
      <c r="BO1598" s="215">
        <f t="shared" si="789"/>
        <v>0</v>
      </c>
      <c r="BP1598" s="216">
        <f t="shared" si="790"/>
        <v>0</v>
      </c>
      <c r="BQ1598" s="217">
        <f t="shared" si="791"/>
        <v>0</v>
      </c>
      <c r="BS1598" s="197">
        <f t="shared" si="792"/>
        <v>0</v>
      </c>
      <c r="BT1598" s="19" t="str">
        <f t="shared" si="793"/>
        <v/>
      </c>
      <c r="BU1598" s="197">
        <f t="shared" si="794"/>
        <v>0</v>
      </c>
      <c r="BV1598"/>
      <c r="BW1598" s="197">
        <f t="shared" si="795"/>
        <v>0</v>
      </c>
      <c r="BX1598" s="19" t="str">
        <f t="shared" si="796"/>
        <v/>
      </c>
      <c r="BY1598" s="197">
        <f t="shared" si="797"/>
        <v>0</v>
      </c>
      <c r="CA1598" s="197">
        <f t="shared" si="798"/>
        <v>0</v>
      </c>
      <c r="CB1598" s="19" t="str">
        <f t="shared" si="799"/>
        <v/>
      </c>
      <c r="CC1598" s="197">
        <f t="shared" si="800"/>
        <v>0</v>
      </c>
    </row>
    <row r="1599" spans="1:81" ht="15" customHeight="1" thickBot="1">
      <c r="A1599" s="41"/>
      <c r="B1599" s="30"/>
      <c r="C1599" s="63" t="s">
        <v>115</v>
      </c>
      <c r="D1599" s="354" t="str">
        <f t="shared" si="758"/>
        <v/>
      </c>
      <c r="E1599" s="355"/>
      <c r="F1599" s="355"/>
      <c r="G1599" s="355"/>
      <c r="H1599" s="355"/>
      <c r="I1599" s="355"/>
      <c r="J1599" s="355"/>
      <c r="K1599" s="355"/>
      <c r="L1599" s="355"/>
      <c r="M1599" s="355"/>
      <c r="N1599" s="355"/>
      <c r="O1599" s="355"/>
      <c r="P1599" s="355"/>
      <c r="Q1599" s="355"/>
      <c r="R1599" s="356"/>
      <c r="S1599" s="261" t="str">
        <f t="shared" si="759"/>
        <v/>
      </c>
      <c r="T1599" s="261" t="str">
        <f t="shared" si="760"/>
        <v/>
      </c>
      <c r="U1599" s="261" t="str">
        <f t="shared" si="761"/>
        <v/>
      </c>
      <c r="V1599" s="2"/>
      <c r="W1599" s="2"/>
      <c r="X1599" s="2"/>
      <c r="Y1599" s="2"/>
      <c r="Z1599" s="2"/>
      <c r="AA1599" s="2"/>
      <c r="AB1599" s="2"/>
      <c r="AC1599" s="2"/>
      <c r="AD1599" s="2"/>
      <c r="AG1599" s="197">
        <f t="shared" si="762"/>
        <v>12</v>
      </c>
      <c r="AH1599" s="210">
        <f t="shared" si="763"/>
        <v>0</v>
      </c>
      <c r="AJ1599" s="188">
        <f t="shared" si="764"/>
        <v>0</v>
      </c>
      <c r="AK1599" s="189">
        <f t="shared" si="765"/>
        <v>0</v>
      </c>
      <c r="AL1599" s="189">
        <f t="shared" si="766"/>
        <v>0</v>
      </c>
      <c r="AM1599" s="190">
        <f t="shared" si="767"/>
        <v>0</v>
      </c>
      <c r="AO1599" s="188">
        <f t="shared" si="768"/>
        <v>0</v>
      </c>
      <c r="AP1599" s="189">
        <f t="shared" si="769"/>
        <v>0</v>
      </c>
      <c r="AQ1599" s="189">
        <f t="shared" si="770"/>
        <v>0</v>
      </c>
      <c r="AR1599" s="190">
        <f t="shared" si="771"/>
        <v>0</v>
      </c>
      <c r="AT1599" s="188">
        <f t="shared" si="772"/>
        <v>0</v>
      </c>
      <c r="AU1599" s="189">
        <f t="shared" si="773"/>
        <v>0</v>
      </c>
      <c r="AV1599" s="189">
        <f t="shared" si="774"/>
        <v>0</v>
      </c>
      <c r="AW1599" s="190">
        <f t="shared" si="775"/>
        <v>0</v>
      </c>
      <c r="AY1599" s="188">
        <f t="shared" si="776"/>
        <v>0</v>
      </c>
      <c r="AZ1599" s="189">
        <f t="shared" si="777"/>
        <v>0</v>
      </c>
      <c r="BA1599" s="189">
        <f t="shared" si="778"/>
        <v>0</v>
      </c>
      <c r="BB1599" s="190">
        <f t="shared" si="779"/>
        <v>0</v>
      </c>
      <c r="BD1599" s="192">
        <f t="shared" si="780"/>
        <v>0</v>
      </c>
      <c r="BE1599" s="215">
        <f t="shared" si="781"/>
        <v>0</v>
      </c>
      <c r="BF1599" s="216">
        <f t="shared" si="782"/>
        <v>0</v>
      </c>
      <c r="BG1599" s="217">
        <f t="shared" si="783"/>
        <v>0</v>
      </c>
      <c r="BI1599" s="192">
        <f t="shared" si="784"/>
        <v>0</v>
      </c>
      <c r="BJ1599" s="215">
        <f t="shared" si="785"/>
        <v>0</v>
      </c>
      <c r="BK1599" s="216">
        <f t="shared" si="786"/>
        <v>0</v>
      </c>
      <c r="BL1599" s="217">
        <f t="shared" si="787"/>
        <v>0</v>
      </c>
      <c r="BN1599" s="192">
        <f t="shared" si="788"/>
        <v>0</v>
      </c>
      <c r="BO1599" s="215">
        <f t="shared" si="789"/>
        <v>0</v>
      </c>
      <c r="BP1599" s="216">
        <f t="shared" si="790"/>
        <v>0</v>
      </c>
      <c r="BQ1599" s="217">
        <f t="shared" si="791"/>
        <v>0</v>
      </c>
      <c r="BS1599" s="197">
        <f t="shared" si="792"/>
        <v>0</v>
      </c>
      <c r="BT1599" s="19" t="str">
        <f t="shared" si="793"/>
        <v/>
      </c>
      <c r="BU1599" s="197">
        <f t="shared" si="794"/>
        <v>0</v>
      </c>
      <c r="BV1599"/>
      <c r="BW1599" s="197">
        <f t="shared" si="795"/>
        <v>0</v>
      </c>
      <c r="BX1599" s="19" t="str">
        <f t="shared" si="796"/>
        <v/>
      </c>
      <c r="BY1599" s="197">
        <f t="shared" si="797"/>
        <v>0</v>
      </c>
      <c r="CA1599" s="197">
        <f t="shared" si="798"/>
        <v>0</v>
      </c>
      <c r="CB1599" s="19" t="str">
        <f t="shared" si="799"/>
        <v/>
      </c>
      <c r="CC1599" s="197">
        <f t="shared" si="800"/>
        <v>0</v>
      </c>
    </row>
    <row r="1600" spans="1:81" ht="15" customHeight="1" thickBot="1">
      <c r="A1600" s="41"/>
      <c r="B1600" s="30"/>
      <c r="C1600" s="63" t="s">
        <v>116</v>
      </c>
      <c r="D1600" s="354" t="str">
        <f t="shared" si="758"/>
        <v/>
      </c>
      <c r="E1600" s="355"/>
      <c r="F1600" s="355"/>
      <c r="G1600" s="355"/>
      <c r="H1600" s="355"/>
      <c r="I1600" s="355"/>
      <c r="J1600" s="355"/>
      <c r="K1600" s="355"/>
      <c r="L1600" s="355"/>
      <c r="M1600" s="355"/>
      <c r="N1600" s="355"/>
      <c r="O1600" s="355"/>
      <c r="P1600" s="355"/>
      <c r="Q1600" s="355"/>
      <c r="R1600" s="356"/>
      <c r="S1600" s="261" t="str">
        <f t="shared" si="759"/>
        <v/>
      </c>
      <c r="T1600" s="261" t="str">
        <f t="shared" si="760"/>
        <v/>
      </c>
      <c r="U1600" s="261" t="str">
        <f t="shared" si="761"/>
        <v/>
      </c>
      <c r="V1600" s="2"/>
      <c r="W1600" s="2"/>
      <c r="X1600" s="2"/>
      <c r="Y1600" s="2"/>
      <c r="Z1600" s="2"/>
      <c r="AA1600" s="2"/>
      <c r="AB1600" s="2"/>
      <c r="AC1600" s="2"/>
      <c r="AD1600" s="2"/>
      <c r="AG1600" s="197">
        <f t="shared" si="762"/>
        <v>12</v>
      </c>
      <c r="AH1600" s="210">
        <f t="shared" si="763"/>
        <v>0</v>
      </c>
      <c r="AJ1600" s="188">
        <f t="shared" si="764"/>
        <v>0</v>
      </c>
      <c r="AK1600" s="189">
        <f t="shared" si="765"/>
        <v>0</v>
      </c>
      <c r="AL1600" s="189">
        <f t="shared" si="766"/>
        <v>0</v>
      </c>
      <c r="AM1600" s="190">
        <f t="shared" si="767"/>
        <v>0</v>
      </c>
      <c r="AO1600" s="188">
        <f t="shared" si="768"/>
        <v>0</v>
      </c>
      <c r="AP1600" s="189">
        <f t="shared" si="769"/>
        <v>0</v>
      </c>
      <c r="AQ1600" s="189">
        <f t="shared" si="770"/>
        <v>0</v>
      </c>
      <c r="AR1600" s="190">
        <f t="shared" si="771"/>
        <v>0</v>
      </c>
      <c r="AT1600" s="188">
        <f t="shared" si="772"/>
        <v>0</v>
      </c>
      <c r="AU1600" s="189">
        <f t="shared" si="773"/>
        <v>0</v>
      </c>
      <c r="AV1600" s="189">
        <f t="shared" si="774"/>
        <v>0</v>
      </c>
      <c r="AW1600" s="190">
        <f t="shared" si="775"/>
        <v>0</v>
      </c>
      <c r="AY1600" s="188">
        <f t="shared" si="776"/>
        <v>0</v>
      </c>
      <c r="AZ1600" s="189">
        <f t="shared" si="777"/>
        <v>0</v>
      </c>
      <c r="BA1600" s="189">
        <f t="shared" si="778"/>
        <v>0</v>
      </c>
      <c r="BB1600" s="190">
        <f t="shared" si="779"/>
        <v>0</v>
      </c>
      <c r="BD1600" s="192">
        <f t="shared" si="780"/>
        <v>0</v>
      </c>
      <c r="BE1600" s="215">
        <f t="shared" si="781"/>
        <v>0</v>
      </c>
      <c r="BF1600" s="216">
        <f t="shared" si="782"/>
        <v>0</v>
      </c>
      <c r="BG1600" s="217">
        <f t="shared" si="783"/>
        <v>0</v>
      </c>
      <c r="BI1600" s="192">
        <f t="shared" si="784"/>
        <v>0</v>
      </c>
      <c r="BJ1600" s="215">
        <f t="shared" si="785"/>
        <v>0</v>
      </c>
      <c r="BK1600" s="216">
        <f t="shared" si="786"/>
        <v>0</v>
      </c>
      <c r="BL1600" s="217">
        <f t="shared" si="787"/>
        <v>0</v>
      </c>
      <c r="BN1600" s="192">
        <f t="shared" si="788"/>
        <v>0</v>
      </c>
      <c r="BO1600" s="215">
        <f t="shared" si="789"/>
        <v>0</v>
      </c>
      <c r="BP1600" s="216">
        <f t="shared" si="790"/>
        <v>0</v>
      </c>
      <c r="BQ1600" s="217">
        <f t="shared" si="791"/>
        <v>0</v>
      </c>
      <c r="BS1600" s="197">
        <f t="shared" si="792"/>
        <v>0</v>
      </c>
      <c r="BT1600" s="19" t="str">
        <f t="shared" si="793"/>
        <v/>
      </c>
      <c r="BU1600" s="197">
        <f t="shared" si="794"/>
        <v>0</v>
      </c>
      <c r="BV1600"/>
      <c r="BW1600" s="197">
        <f t="shared" si="795"/>
        <v>0</v>
      </c>
      <c r="BX1600" s="19" t="str">
        <f t="shared" si="796"/>
        <v/>
      </c>
      <c r="BY1600" s="197">
        <f t="shared" si="797"/>
        <v>0</v>
      </c>
      <c r="CA1600" s="197">
        <f t="shared" si="798"/>
        <v>0</v>
      </c>
      <c r="CB1600" s="19" t="str">
        <f t="shared" si="799"/>
        <v/>
      </c>
      <c r="CC1600" s="197">
        <f t="shared" si="800"/>
        <v>0</v>
      </c>
    </row>
    <row r="1601" spans="1:81" ht="15" customHeight="1" thickBot="1">
      <c r="A1601" s="41"/>
      <c r="B1601" s="30"/>
      <c r="C1601" s="63" t="s">
        <v>117</v>
      </c>
      <c r="D1601" s="354" t="str">
        <f t="shared" si="758"/>
        <v/>
      </c>
      <c r="E1601" s="355"/>
      <c r="F1601" s="355"/>
      <c r="G1601" s="355"/>
      <c r="H1601" s="355"/>
      <c r="I1601" s="355"/>
      <c r="J1601" s="355"/>
      <c r="K1601" s="355"/>
      <c r="L1601" s="355"/>
      <c r="M1601" s="355"/>
      <c r="N1601" s="355"/>
      <c r="O1601" s="355"/>
      <c r="P1601" s="355"/>
      <c r="Q1601" s="355"/>
      <c r="R1601" s="356"/>
      <c r="S1601" s="261" t="str">
        <f t="shared" si="759"/>
        <v/>
      </c>
      <c r="T1601" s="261" t="str">
        <f t="shared" si="760"/>
        <v/>
      </c>
      <c r="U1601" s="261" t="str">
        <f t="shared" si="761"/>
        <v/>
      </c>
      <c r="V1601" s="2"/>
      <c r="W1601" s="2"/>
      <c r="X1601" s="2"/>
      <c r="Y1601" s="2"/>
      <c r="Z1601" s="2"/>
      <c r="AA1601" s="2"/>
      <c r="AB1601" s="2"/>
      <c r="AC1601" s="2"/>
      <c r="AD1601" s="2"/>
      <c r="AG1601" s="197">
        <f t="shared" si="762"/>
        <v>12</v>
      </c>
      <c r="AH1601" s="210">
        <f t="shared" si="763"/>
        <v>0</v>
      </c>
      <c r="AJ1601" s="188">
        <f t="shared" si="764"/>
        <v>0</v>
      </c>
      <c r="AK1601" s="189">
        <f t="shared" si="765"/>
        <v>0</v>
      </c>
      <c r="AL1601" s="189">
        <f t="shared" si="766"/>
        <v>0</v>
      </c>
      <c r="AM1601" s="190">
        <f t="shared" si="767"/>
        <v>0</v>
      </c>
      <c r="AO1601" s="188">
        <f t="shared" si="768"/>
        <v>0</v>
      </c>
      <c r="AP1601" s="189">
        <f t="shared" si="769"/>
        <v>0</v>
      </c>
      <c r="AQ1601" s="189">
        <f t="shared" si="770"/>
        <v>0</v>
      </c>
      <c r="AR1601" s="190">
        <f t="shared" si="771"/>
        <v>0</v>
      </c>
      <c r="AT1601" s="188">
        <f t="shared" si="772"/>
        <v>0</v>
      </c>
      <c r="AU1601" s="189">
        <f t="shared" si="773"/>
        <v>0</v>
      </c>
      <c r="AV1601" s="189">
        <f t="shared" si="774"/>
        <v>0</v>
      </c>
      <c r="AW1601" s="190">
        <f t="shared" si="775"/>
        <v>0</v>
      </c>
      <c r="AY1601" s="188">
        <f t="shared" si="776"/>
        <v>0</v>
      </c>
      <c r="AZ1601" s="189">
        <f t="shared" si="777"/>
        <v>0</v>
      </c>
      <c r="BA1601" s="189">
        <f t="shared" si="778"/>
        <v>0</v>
      </c>
      <c r="BB1601" s="190">
        <f t="shared" si="779"/>
        <v>0</v>
      </c>
      <c r="BD1601" s="192">
        <f t="shared" si="780"/>
        <v>0</v>
      </c>
      <c r="BE1601" s="215">
        <f t="shared" si="781"/>
        <v>0</v>
      </c>
      <c r="BF1601" s="216">
        <f t="shared" si="782"/>
        <v>0</v>
      </c>
      <c r="BG1601" s="217">
        <f t="shared" si="783"/>
        <v>0</v>
      </c>
      <c r="BI1601" s="192">
        <f t="shared" si="784"/>
        <v>0</v>
      </c>
      <c r="BJ1601" s="215">
        <f t="shared" si="785"/>
        <v>0</v>
      </c>
      <c r="BK1601" s="216">
        <f t="shared" si="786"/>
        <v>0</v>
      </c>
      <c r="BL1601" s="217">
        <f t="shared" si="787"/>
        <v>0</v>
      </c>
      <c r="BN1601" s="192">
        <f t="shared" si="788"/>
        <v>0</v>
      </c>
      <c r="BO1601" s="215">
        <f t="shared" si="789"/>
        <v>0</v>
      </c>
      <c r="BP1601" s="216">
        <f t="shared" si="790"/>
        <v>0</v>
      </c>
      <c r="BQ1601" s="217">
        <f t="shared" si="791"/>
        <v>0</v>
      </c>
      <c r="BS1601" s="197">
        <f t="shared" si="792"/>
        <v>0</v>
      </c>
      <c r="BT1601" s="19" t="str">
        <f t="shared" si="793"/>
        <v/>
      </c>
      <c r="BU1601" s="197">
        <f t="shared" si="794"/>
        <v>0</v>
      </c>
      <c r="BV1601"/>
      <c r="BW1601" s="197">
        <f t="shared" si="795"/>
        <v>0</v>
      </c>
      <c r="BX1601" s="19" t="str">
        <f t="shared" si="796"/>
        <v/>
      </c>
      <c r="BY1601" s="197">
        <f t="shared" si="797"/>
        <v>0</v>
      </c>
      <c r="CA1601" s="197">
        <f t="shared" si="798"/>
        <v>0</v>
      </c>
      <c r="CB1601" s="19" t="str">
        <f t="shared" si="799"/>
        <v/>
      </c>
      <c r="CC1601" s="197">
        <f t="shared" si="800"/>
        <v>0</v>
      </c>
    </row>
    <row r="1602" spans="1:81" ht="15" customHeight="1" thickBot="1">
      <c r="A1602" s="41"/>
      <c r="B1602" s="30"/>
      <c r="C1602" s="63" t="s">
        <v>118</v>
      </c>
      <c r="D1602" s="354" t="str">
        <f t="shared" si="758"/>
        <v/>
      </c>
      <c r="E1602" s="355"/>
      <c r="F1602" s="355"/>
      <c r="G1602" s="355"/>
      <c r="H1602" s="355"/>
      <c r="I1602" s="355"/>
      <c r="J1602" s="355"/>
      <c r="K1602" s="355"/>
      <c r="L1602" s="355"/>
      <c r="M1602" s="355"/>
      <c r="N1602" s="355"/>
      <c r="O1602" s="355"/>
      <c r="P1602" s="355"/>
      <c r="Q1602" s="355"/>
      <c r="R1602" s="356"/>
      <c r="S1602" s="261" t="str">
        <f t="shared" si="759"/>
        <v/>
      </c>
      <c r="T1602" s="261" t="str">
        <f t="shared" si="760"/>
        <v/>
      </c>
      <c r="U1602" s="261" t="str">
        <f t="shared" si="761"/>
        <v/>
      </c>
      <c r="V1602" s="2"/>
      <c r="W1602" s="2"/>
      <c r="X1602" s="2"/>
      <c r="Y1602" s="2"/>
      <c r="Z1602" s="2"/>
      <c r="AA1602" s="2"/>
      <c r="AB1602" s="2"/>
      <c r="AC1602" s="2"/>
      <c r="AD1602" s="2"/>
      <c r="AG1602" s="197">
        <f t="shared" si="762"/>
        <v>12</v>
      </c>
      <c r="AH1602" s="210">
        <f t="shared" si="763"/>
        <v>0</v>
      </c>
      <c r="AJ1602" s="188">
        <f t="shared" si="764"/>
        <v>0</v>
      </c>
      <c r="AK1602" s="189">
        <f t="shared" si="765"/>
        <v>0</v>
      </c>
      <c r="AL1602" s="189">
        <f t="shared" si="766"/>
        <v>0</v>
      </c>
      <c r="AM1602" s="190">
        <f t="shared" si="767"/>
        <v>0</v>
      </c>
      <c r="AO1602" s="188">
        <f t="shared" si="768"/>
        <v>0</v>
      </c>
      <c r="AP1602" s="189">
        <f t="shared" si="769"/>
        <v>0</v>
      </c>
      <c r="AQ1602" s="189">
        <f t="shared" si="770"/>
        <v>0</v>
      </c>
      <c r="AR1602" s="190">
        <f t="shared" si="771"/>
        <v>0</v>
      </c>
      <c r="AT1602" s="188">
        <f t="shared" si="772"/>
        <v>0</v>
      </c>
      <c r="AU1602" s="189">
        <f t="shared" si="773"/>
        <v>0</v>
      </c>
      <c r="AV1602" s="189">
        <f t="shared" si="774"/>
        <v>0</v>
      </c>
      <c r="AW1602" s="190">
        <f t="shared" si="775"/>
        <v>0</v>
      </c>
      <c r="AY1602" s="188">
        <f t="shared" si="776"/>
        <v>0</v>
      </c>
      <c r="AZ1602" s="189">
        <f t="shared" si="777"/>
        <v>0</v>
      </c>
      <c r="BA1602" s="189">
        <f t="shared" si="778"/>
        <v>0</v>
      </c>
      <c r="BB1602" s="190">
        <f t="shared" si="779"/>
        <v>0</v>
      </c>
      <c r="BD1602" s="192">
        <f t="shared" si="780"/>
        <v>0</v>
      </c>
      <c r="BE1602" s="215">
        <f t="shared" si="781"/>
        <v>0</v>
      </c>
      <c r="BF1602" s="216">
        <f t="shared" si="782"/>
        <v>0</v>
      </c>
      <c r="BG1602" s="217">
        <f t="shared" si="783"/>
        <v>0</v>
      </c>
      <c r="BI1602" s="192">
        <f t="shared" si="784"/>
        <v>0</v>
      </c>
      <c r="BJ1602" s="215">
        <f t="shared" si="785"/>
        <v>0</v>
      </c>
      <c r="BK1602" s="216">
        <f t="shared" si="786"/>
        <v>0</v>
      </c>
      <c r="BL1602" s="217">
        <f t="shared" si="787"/>
        <v>0</v>
      </c>
      <c r="BN1602" s="192">
        <f t="shared" si="788"/>
        <v>0</v>
      </c>
      <c r="BO1602" s="215">
        <f t="shared" si="789"/>
        <v>0</v>
      </c>
      <c r="BP1602" s="216">
        <f t="shared" si="790"/>
        <v>0</v>
      </c>
      <c r="BQ1602" s="217">
        <f t="shared" si="791"/>
        <v>0</v>
      </c>
      <c r="BS1602" s="197">
        <f t="shared" si="792"/>
        <v>0</v>
      </c>
      <c r="BT1602" s="19" t="str">
        <f t="shared" si="793"/>
        <v/>
      </c>
      <c r="BU1602" s="197">
        <f t="shared" si="794"/>
        <v>0</v>
      </c>
      <c r="BV1602"/>
      <c r="BW1602" s="197">
        <f t="shared" si="795"/>
        <v>0</v>
      </c>
      <c r="BX1602" s="19" t="str">
        <f t="shared" si="796"/>
        <v/>
      </c>
      <c r="BY1602" s="197">
        <f t="shared" si="797"/>
        <v>0</v>
      </c>
      <c r="CA1602" s="197">
        <f t="shared" si="798"/>
        <v>0</v>
      </c>
      <c r="CB1602" s="19" t="str">
        <f t="shared" si="799"/>
        <v/>
      </c>
      <c r="CC1602" s="197">
        <f t="shared" si="800"/>
        <v>0</v>
      </c>
    </row>
    <row r="1603" spans="1:81" ht="15" customHeight="1" thickBot="1">
      <c r="A1603" s="41"/>
      <c r="B1603" s="30"/>
      <c r="C1603" s="63" t="s">
        <v>119</v>
      </c>
      <c r="D1603" s="354" t="str">
        <f t="shared" si="758"/>
        <v/>
      </c>
      <c r="E1603" s="355"/>
      <c r="F1603" s="355"/>
      <c r="G1603" s="355"/>
      <c r="H1603" s="355"/>
      <c r="I1603" s="355"/>
      <c r="J1603" s="355"/>
      <c r="K1603" s="355"/>
      <c r="L1603" s="355"/>
      <c r="M1603" s="355"/>
      <c r="N1603" s="355"/>
      <c r="O1603" s="355"/>
      <c r="P1603" s="355"/>
      <c r="Q1603" s="355"/>
      <c r="R1603" s="356"/>
      <c r="S1603" s="261" t="str">
        <f t="shared" si="759"/>
        <v/>
      </c>
      <c r="T1603" s="261" t="str">
        <f t="shared" si="760"/>
        <v/>
      </c>
      <c r="U1603" s="261" t="str">
        <f t="shared" si="761"/>
        <v/>
      </c>
      <c r="V1603" s="2"/>
      <c r="W1603" s="2"/>
      <c r="X1603" s="2"/>
      <c r="Y1603" s="2"/>
      <c r="Z1603" s="2"/>
      <c r="AA1603" s="2"/>
      <c r="AB1603" s="2"/>
      <c r="AC1603" s="2"/>
      <c r="AD1603" s="2"/>
      <c r="AG1603" s="197">
        <f t="shared" si="762"/>
        <v>12</v>
      </c>
      <c r="AH1603" s="210">
        <f t="shared" si="763"/>
        <v>0</v>
      </c>
      <c r="AJ1603" s="188">
        <f t="shared" si="764"/>
        <v>0</v>
      </c>
      <c r="AK1603" s="189">
        <f t="shared" si="765"/>
        <v>0</v>
      </c>
      <c r="AL1603" s="189">
        <f t="shared" si="766"/>
        <v>0</v>
      </c>
      <c r="AM1603" s="190">
        <f t="shared" si="767"/>
        <v>0</v>
      </c>
      <c r="AO1603" s="188">
        <f t="shared" si="768"/>
        <v>0</v>
      </c>
      <c r="AP1603" s="189">
        <f t="shared" si="769"/>
        <v>0</v>
      </c>
      <c r="AQ1603" s="189">
        <f t="shared" si="770"/>
        <v>0</v>
      </c>
      <c r="AR1603" s="190">
        <f t="shared" si="771"/>
        <v>0</v>
      </c>
      <c r="AT1603" s="188">
        <f t="shared" si="772"/>
        <v>0</v>
      </c>
      <c r="AU1603" s="189">
        <f t="shared" si="773"/>
        <v>0</v>
      </c>
      <c r="AV1603" s="189">
        <f t="shared" si="774"/>
        <v>0</v>
      </c>
      <c r="AW1603" s="190">
        <f t="shared" si="775"/>
        <v>0</v>
      </c>
      <c r="AY1603" s="188">
        <f t="shared" si="776"/>
        <v>0</v>
      </c>
      <c r="AZ1603" s="189">
        <f t="shared" si="777"/>
        <v>0</v>
      </c>
      <c r="BA1603" s="189">
        <f t="shared" si="778"/>
        <v>0</v>
      </c>
      <c r="BB1603" s="190">
        <f t="shared" si="779"/>
        <v>0</v>
      </c>
      <c r="BD1603" s="192">
        <f t="shared" si="780"/>
        <v>0</v>
      </c>
      <c r="BE1603" s="215">
        <f t="shared" si="781"/>
        <v>0</v>
      </c>
      <c r="BF1603" s="216">
        <f t="shared" si="782"/>
        <v>0</v>
      </c>
      <c r="BG1603" s="217">
        <f t="shared" si="783"/>
        <v>0</v>
      </c>
      <c r="BI1603" s="192">
        <f t="shared" si="784"/>
        <v>0</v>
      </c>
      <c r="BJ1603" s="215">
        <f t="shared" si="785"/>
        <v>0</v>
      </c>
      <c r="BK1603" s="216">
        <f t="shared" si="786"/>
        <v>0</v>
      </c>
      <c r="BL1603" s="217">
        <f t="shared" si="787"/>
        <v>0</v>
      </c>
      <c r="BN1603" s="192">
        <f t="shared" si="788"/>
        <v>0</v>
      </c>
      <c r="BO1603" s="215">
        <f t="shared" si="789"/>
        <v>0</v>
      </c>
      <c r="BP1603" s="216">
        <f t="shared" si="790"/>
        <v>0</v>
      </c>
      <c r="BQ1603" s="217">
        <f t="shared" si="791"/>
        <v>0</v>
      </c>
      <c r="BS1603" s="197">
        <f t="shared" si="792"/>
        <v>0</v>
      </c>
      <c r="BT1603" s="19" t="str">
        <f t="shared" si="793"/>
        <v/>
      </c>
      <c r="BU1603" s="197">
        <f t="shared" si="794"/>
        <v>0</v>
      </c>
      <c r="BV1603"/>
      <c r="BW1603" s="197">
        <f t="shared" si="795"/>
        <v>0</v>
      </c>
      <c r="BX1603" s="19" t="str">
        <f t="shared" si="796"/>
        <v/>
      </c>
      <c r="BY1603" s="197">
        <f t="shared" si="797"/>
        <v>0</v>
      </c>
      <c r="CA1603" s="197">
        <f t="shared" si="798"/>
        <v>0</v>
      </c>
      <c r="CB1603" s="19" t="str">
        <f t="shared" si="799"/>
        <v/>
      </c>
      <c r="CC1603" s="197">
        <f t="shared" si="800"/>
        <v>0</v>
      </c>
    </row>
    <row r="1604" spans="1:81" ht="15" customHeight="1" thickBot="1">
      <c r="A1604" s="41"/>
      <c r="B1604" s="30"/>
      <c r="C1604" s="63" t="s">
        <v>120</v>
      </c>
      <c r="D1604" s="354" t="str">
        <f t="shared" si="758"/>
        <v/>
      </c>
      <c r="E1604" s="355"/>
      <c r="F1604" s="355"/>
      <c r="G1604" s="355"/>
      <c r="H1604" s="355"/>
      <c r="I1604" s="355"/>
      <c r="J1604" s="355"/>
      <c r="K1604" s="355"/>
      <c r="L1604" s="355"/>
      <c r="M1604" s="355"/>
      <c r="N1604" s="355"/>
      <c r="O1604" s="355"/>
      <c r="P1604" s="355"/>
      <c r="Q1604" s="355"/>
      <c r="R1604" s="356"/>
      <c r="S1604" s="261" t="str">
        <f t="shared" si="759"/>
        <v/>
      </c>
      <c r="T1604" s="261" t="str">
        <f t="shared" si="760"/>
        <v/>
      </c>
      <c r="U1604" s="261" t="str">
        <f t="shared" si="761"/>
        <v/>
      </c>
      <c r="V1604" s="2"/>
      <c r="W1604" s="2"/>
      <c r="X1604" s="2"/>
      <c r="Y1604" s="2"/>
      <c r="Z1604" s="2"/>
      <c r="AA1604" s="2"/>
      <c r="AB1604" s="2"/>
      <c r="AC1604" s="2"/>
      <c r="AD1604" s="2"/>
      <c r="AG1604" s="197">
        <f t="shared" si="762"/>
        <v>12</v>
      </c>
      <c r="AH1604" s="210">
        <f t="shared" si="763"/>
        <v>0</v>
      </c>
      <c r="AJ1604" s="188">
        <f t="shared" si="764"/>
        <v>0</v>
      </c>
      <c r="AK1604" s="189">
        <f t="shared" si="765"/>
        <v>0</v>
      </c>
      <c r="AL1604" s="189">
        <f t="shared" si="766"/>
        <v>0</v>
      </c>
      <c r="AM1604" s="190">
        <f t="shared" si="767"/>
        <v>0</v>
      </c>
      <c r="AO1604" s="188">
        <f t="shared" si="768"/>
        <v>0</v>
      </c>
      <c r="AP1604" s="189">
        <f t="shared" si="769"/>
        <v>0</v>
      </c>
      <c r="AQ1604" s="189">
        <f t="shared" si="770"/>
        <v>0</v>
      </c>
      <c r="AR1604" s="190">
        <f t="shared" si="771"/>
        <v>0</v>
      </c>
      <c r="AT1604" s="188">
        <f t="shared" si="772"/>
        <v>0</v>
      </c>
      <c r="AU1604" s="189">
        <f t="shared" si="773"/>
        <v>0</v>
      </c>
      <c r="AV1604" s="189">
        <f t="shared" si="774"/>
        <v>0</v>
      </c>
      <c r="AW1604" s="190">
        <f t="shared" si="775"/>
        <v>0</v>
      </c>
      <c r="AY1604" s="188">
        <f t="shared" si="776"/>
        <v>0</v>
      </c>
      <c r="AZ1604" s="189">
        <f t="shared" si="777"/>
        <v>0</v>
      </c>
      <c r="BA1604" s="189">
        <f t="shared" si="778"/>
        <v>0</v>
      </c>
      <c r="BB1604" s="190">
        <f t="shared" si="779"/>
        <v>0</v>
      </c>
      <c r="BD1604" s="192">
        <f t="shared" si="780"/>
        <v>0</v>
      </c>
      <c r="BE1604" s="215">
        <f t="shared" si="781"/>
        <v>0</v>
      </c>
      <c r="BF1604" s="216">
        <f t="shared" si="782"/>
        <v>0</v>
      </c>
      <c r="BG1604" s="217">
        <f t="shared" si="783"/>
        <v>0</v>
      </c>
      <c r="BI1604" s="192">
        <f t="shared" si="784"/>
        <v>0</v>
      </c>
      <c r="BJ1604" s="215">
        <f t="shared" si="785"/>
        <v>0</v>
      </c>
      <c r="BK1604" s="216">
        <f t="shared" si="786"/>
        <v>0</v>
      </c>
      <c r="BL1604" s="217">
        <f t="shared" si="787"/>
        <v>0</v>
      </c>
      <c r="BN1604" s="192">
        <f t="shared" si="788"/>
        <v>0</v>
      </c>
      <c r="BO1604" s="215">
        <f t="shared" si="789"/>
        <v>0</v>
      </c>
      <c r="BP1604" s="216">
        <f t="shared" si="790"/>
        <v>0</v>
      </c>
      <c r="BQ1604" s="217">
        <f t="shared" si="791"/>
        <v>0</v>
      </c>
      <c r="BS1604" s="197">
        <f t="shared" si="792"/>
        <v>0</v>
      </c>
      <c r="BT1604" s="19" t="str">
        <f t="shared" si="793"/>
        <v/>
      </c>
      <c r="BU1604" s="197">
        <f t="shared" si="794"/>
        <v>0</v>
      </c>
      <c r="BV1604"/>
      <c r="BW1604" s="197">
        <f t="shared" si="795"/>
        <v>0</v>
      </c>
      <c r="BX1604" s="19" t="str">
        <f t="shared" si="796"/>
        <v/>
      </c>
      <c r="BY1604" s="197">
        <f t="shared" si="797"/>
        <v>0</v>
      </c>
      <c r="CA1604" s="197">
        <f t="shared" si="798"/>
        <v>0</v>
      </c>
      <c r="CB1604" s="19" t="str">
        <f t="shared" si="799"/>
        <v/>
      </c>
      <c r="CC1604" s="197">
        <f t="shared" si="800"/>
        <v>0</v>
      </c>
    </row>
    <row r="1605" spans="1:81" ht="15" customHeight="1" thickBot="1">
      <c r="A1605" s="41"/>
      <c r="B1605" s="30"/>
      <c r="C1605" s="63" t="s">
        <v>121</v>
      </c>
      <c r="D1605" s="354" t="str">
        <f t="shared" si="758"/>
        <v/>
      </c>
      <c r="E1605" s="355"/>
      <c r="F1605" s="355"/>
      <c r="G1605" s="355"/>
      <c r="H1605" s="355"/>
      <c r="I1605" s="355"/>
      <c r="J1605" s="355"/>
      <c r="K1605" s="355"/>
      <c r="L1605" s="355"/>
      <c r="M1605" s="355"/>
      <c r="N1605" s="355"/>
      <c r="O1605" s="355"/>
      <c r="P1605" s="355"/>
      <c r="Q1605" s="355"/>
      <c r="R1605" s="356"/>
      <c r="S1605" s="261" t="str">
        <f t="shared" si="759"/>
        <v/>
      </c>
      <c r="T1605" s="261" t="str">
        <f t="shared" si="760"/>
        <v/>
      </c>
      <c r="U1605" s="261" t="str">
        <f t="shared" si="761"/>
        <v/>
      </c>
      <c r="V1605" s="2"/>
      <c r="W1605" s="2"/>
      <c r="X1605" s="2"/>
      <c r="Y1605" s="2"/>
      <c r="Z1605" s="2"/>
      <c r="AA1605" s="2"/>
      <c r="AB1605" s="2"/>
      <c r="AC1605" s="2"/>
      <c r="AD1605" s="2"/>
      <c r="AG1605" s="197">
        <f t="shared" si="762"/>
        <v>12</v>
      </c>
      <c r="AH1605" s="210">
        <f t="shared" si="763"/>
        <v>0</v>
      </c>
      <c r="AJ1605" s="188">
        <f t="shared" si="764"/>
        <v>0</v>
      </c>
      <c r="AK1605" s="189">
        <f t="shared" si="765"/>
        <v>0</v>
      </c>
      <c r="AL1605" s="189">
        <f t="shared" si="766"/>
        <v>0</v>
      </c>
      <c r="AM1605" s="190">
        <f t="shared" si="767"/>
        <v>0</v>
      </c>
      <c r="AO1605" s="188">
        <f t="shared" si="768"/>
        <v>0</v>
      </c>
      <c r="AP1605" s="189">
        <f t="shared" si="769"/>
        <v>0</v>
      </c>
      <c r="AQ1605" s="189">
        <f t="shared" si="770"/>
        <v>0</v>
      </c>
      <c r="AR1605" s="190">
        <f t="shared" si="771"/>
        <v>0</v>
      </c>
      <c r="AT1605" s="188">
        <f t="shared" si="772"/>
        <v>0</v>
      </c>
      <c r="AU1605" s="189">
        <f t="shared" si="773"/>
        <v>0</v>
      </c>
      <c r="AV1605" s="189">
        <f t="shared" si="774"/>
        <v>0</v>
      </c>
      <c r="AW1605" s="190">
        <f t="shared" si="775"/>
        <v>0</v>
      </c>
      <c r="AY1605" s="188">
        <f t="shared" si="776"/>
        <v>0</v>
      </c>
      <c r="AZ1605" s="189">
        <f t="shared" si="777"/>
        <v>0</v>
      </c>
      <c r="BA1605" s="189">
        <f t="shared" si="778"/>
        <v>0</v>
      </c>
      <c r="BB1605" s="190">
        <f t="shared" si="779"/>
        <v>0</v>
      </c>
      <c r="BD1605" s="192">
        <f t="shared" si="780"/>
        <v>0</v>
      </c>
      <c r="BE1605" s="215">
        <f t="shared" si="781"/>
        <v>0</v>
      </c>
      <c r="BF1605" s="216">
        <f t="shared" si="782"/>
        <v>0</v>
      </c>
      <c r="BG1605" s="217">
        <f t="shared" si="783"/>
        <v>0</v>
      </c>
      <c r="BI1605" s="192">
        <f t="shared" si="784"/>
        <v>0</v>
      </c>
      <c r="BJ1605" s="215">
        <f t="shared" si="785"/>
        <v>0</v>
      </c>
      <c r="BK1605" s="216">
        <f t="shared" si="786"/>
        <v>0</v>
      </c>
      <c r="BL1605" s="217">
        <f t="shared" si="787"/>
        <v>0</v>
      </c>
      <c r="BN1605" s="192">
        <f t="shared" si="788"/>
        <v>0</v>
      </c>
      <c r="BO1605" s="215">
        <f t="shared" si="789"/>
        <v>0</v>
      </c>
      <c r="BP1605" s="216">
        <f t="shared" si="790"/>
        <v>0</v>
      </c>
      <c r="BQ1605" s="217">
        <f t="shared" si="791"/>
        <v>0</v>
      </c>
      <c r="BS1605" s="197">
        <f t="shared" si="792"/>
        <v>0</v>
      </c>
      <c r="BT1605" s="19" t="str">
        <f t="shared" si="793"/>
        <v/>
      </c>
      <c r="BU1605" s="197">
        <f t="shared" si="794"/>
        <v>0</v>
      </c>
      <c r="BV1605"/>
      <c r="BW1605" s="197">
        <f t="shared" si="795"/>
        <v>0</v>
      </c>
      <c r="BX1605" s="19" t="str">
        <f t="shared" si="796"/>
        <v/>
      </c>
      <c r="BY1605" s="197">
        <f t="shared" si="797"/>
        <v>0</v>
      </c>
      <c r="CA1605" s="197">
        <f t="shared" si="798"/>
        <v>0</v>
      </c>
      <c r="CB1605" s="19" t="str">
        <f t="shared" si="799"/>
        <v/>
      </c>
      <c r="CC1605" s="197">
        <f t="shared" si="800"/>
        <v>0</v>
      </c>
    </row>
    <row r="1606" spans="1:81" ht="15" customHeight="1" thickBot="1">
      <c r="A1606" s="41"/>
      <c r="B1606" s="30"/>
      <c r="C1606" s="63" t="s">
        <v>122</v>
      </c>
      <c r="D1606" s="354" t="str">
        <f t="shared" si="758"/>
        <v/>
      </c>
      <c r="E1606" s="355"/>
      <c r="F1606" s="355"/>
      <c r="G1606" s="355"/>
      <c r="H1606" s="355"/>
      <c r="I1606" s="355"/>
      <c r="J1606" s="355"/>
      <c r="K1606" s="355"/>
      <c r="L1606" s="355"/>
      <c r="M1606" s="355"/>
      <c r="N1606" s="355"/>
      <c r="O1606" s="355"/>
      <c r="P1606" s="355"/>
      <c r="Q1606" s="355"/>
      <c r="R1606" s="356"/>
      <c r="S1606" s="261" t="str">
        <f t="shared" si="759"/>
        <v/>
      </c>
      <c r="T1606" s="261" t="str">
        <f t="shared" si="760"/>
        <v/>
      </c>
      <c r="U1606" s="261" t="str">
        <f t="shared" si="761"/>
        <v/>
      </c>
      <c r="V1606" s="2"/>
      <c r="W1606" s="2"/>
      <c r="X1606" s="2"/>
      <c r="Y1606" s="2"/>
      <c r="Z1606" s="2"/>
      <c r="AA1606" s="2"/>
      <c r="AB1606" s="2"/>
      <c r="AC1606" s="2"/>
      <c r="AD1606" s="2"/>
      <c r="AG1606" s="197">
        <f t="shared" si="762"/>
        <v>12</v>
      </c>
      <c r="AH1606" s="210">
        <f t="shared" si="763"/>
        <v>0</v>
      </c>
      <c r="AJ1606" s="188">
        <f t="shared" si="764"/>
        <v>0</v>
      </c>
      <c r="AK1606" s="189">
        <f t="shared" si="765"/>
        <v>0</v>
      </c>
      <c r="AL1606" s="189">
        <f t="shared" si="766"/>
        <v>0</v>
      </c>
      <c r="AM1606" s="190">
        <f t="shared" si="767"/>
        <v>0</v>
      </c>
      <c r="AO1606" s="188">
        <f t="shared" si="768"/>
        <v>0</v>
      </c>
      <c r="AP1606" s="189">
        <f t="shared" si="769"/>
        <v>0</v>
      </c>
      <c r="AQ1606" s="189">
        <f t="shared" si="770"/>
        <v>0</v>
      </c>
      <c r="AR1606" s="190">
        <f t="shared" si="771"/>
        <v>0</v>
      </c>
      <c r="AT1606" s="188">
        <f t="shared" si="772"/>
        <v>0</v>
      </c>
      <c r="AU1606" s="189">
        <f t="shared" si="773"/>
        <v>0</v>
      </c>
      <c r="AV1606" s="189">
        <f t="shared" si="774"/>
        <v>0</v>
      </c>
      <c r="AW1606" s="190">
        <f t="shared" si="775"/>
        <v>0</v>
      </c>
      <c r="AY1606" s="188">
        <f t="shared" si="776"/>
        <v>0</v>
      </c>
      <c r="AZ1606" s="189">
        <f t="shared" si="777"/>
        <v>0</v>
      </c>
      <c r="BA1606" s="189">
        <f t="shared" si="778"/>
        <v>0</v>
      </c>
      <c r="BB1606" s="190">
        <f t="shared" si="779"/>
        <v>0</v>
      </c>
      <c r="BD1606" s="192">
        <f t="shared" si="780"/>
        <v>0</v>
      </c>
      <c r="BE1606" s="215">
        <f t="shared" si="781"/>
        <v>0</v>
      </c>
      <c r="BF1606" s="216">
        <f t="shared" si="782"/>
        <v>0</v>
      </c>
      <c r="BG1606" s="217">
        <f t="shared" si="783"/>
        <v>0</v>
      </c>
      <c r="BI1606" s="192">
        <f t="shared" si="784"/>
        <v>0</v>
      </c>
      <c r="BJ1606" s="215">
        <f t="shared" si="785"/>
        <v>0</v>
      </c>
      <c r="BK1606" s="216">
        <f t="shared" si="786"/>
        <v>0</v>
      </c>
      <c r="BL1606" s="217">
        <f t="shared" si="787"/>
        <v>0</v>
      </c>
      <c r="BN1606" s="192">
        <f t="shared" si="788"/>
        <v>0</v>
      </c>
      <c r="BO1606" s="215">
        <f t="shared" si="789"/>
        <v>0</v>
      </c>
      <c r="BP1606" s="216">
        <f t="shared" si="790"/>
        <v>0</v>
      </c>
      <c r="BQ1606" s="217">
        <f t="shared" si="791"/>
        <v>0</v>
      </c>
      <c r="BS1606" s="197">
        <f t="shared" si="792"/>
        <v>0</v>
      </c>
      <c r="BT1606" s="19" t="str">
        <f t="shared" si="793"/>
        <v/>
      </c>
      <c r="BU1606" s="197">
        <f t="shared" si="794"/>
        <v>0</v>
      </c>
      <c r="BV1606"/>
      <c r="BW1606" s="197">
        <f t="shared" si="795"/>
        <v>0</v>
      </c>
      <c r="BX1606" s="19" t="str">
        <f t="shared" si="796"/>
        <v/>
      </c>
      <c r="BY1606" s="197">
        <f t="shared" si="797"/>
        <v>0</v>
      </c>
      <c r="CA1606" s="197">
        <f t="shared" si="798"/>
        <v>0</v>
      </c>
      <c r="CB1606" s="19" t="str">
        <f t="shared" si="799"/>
        <v/>
      </c>
      <c r="CC1606" s="197">
        <f t="shared" si="800"/>
        <v>0</v>
      </c>
    </row>
    <row r="1607" spans="1:81" ht="15" customHeight="1" thickBot="1">
      <c r="A1607" s="41"/>
      <c r="B1607" s="30"/>
      <c r="C1607" s="63" t="s">
        <v>123</v>
      </c>
      <c r="D1607" s="354" t="str">
        <f t="shared" si="758"/>
        <v/>
      </c>
      <c r="E1607" s="355"/>
      <c r="F1607" s="355"/>
      <c r="G1607" s="355"/>
      <c r="H1607" s="355"/>
      <c r="I1607" s="355"/>
      <c r="J1607" s="355"/>
      <c r="K1607" s="355"/>
      <c r="L1607" s="355"/>
      <c r="M1607" s="355"/>
      <c r="N1607" s="355"/>
      <c r="O1607" s="355"/>
      <c r="P1607" s="355"/>
      <c r="Q1607" s="355"/>
      <c r="R1607" s="356"/>
      <c r="S1607" s="261" t="str">
        <f t="shared" si="759"/>
        <v/>
      </c>
      <c r="T1607" s="261" t="str">
        <f t="shared" si="760"/>
        <v/>
      </c>
      <c r="U1607" s="261" t="str">
        <f t="shared" si="761"/>
        <v/>
      </c>
      <c r="V1607" s="2"/>
      <c r="W1607" s="2"/>
      <c r="X1607" s="2"/>
      <c r="Y1607" s="2"/>
      <c r="Z1607" s="2"/>
      <c r="AA1607" s="2"/>
      <c r="AB1607" s="2"/>
      <c r="AC1607" s="2"/>
      <c r="AD1607" s="2"/>
      <c r="AG1607" s="197">
        <f t="shared" si="762"/>
        <v>12</v>
      </c>
      <c r="AH1607" s="210">
        <f t="shared" si="763"/>
        <v>0</v>
      </c>
      <c r="AJ1607" s="188">
        <f t="shared" si="764"/>
        <v>0</v>
      </c>
      <c r="AK1607" s="189">
        <f t="shared" si="765"/>
        <v>0</v>
      </c>
      <c r="AL1607" s="189">
        <f t="shared" si="766"/>
        <v>0</v>
      </c>
      <c r="AM1607" s="190">
        <f t="shared" si="767"/>
        <v>0</v>
      </c>
      <c r="AO1607" s="188">
        <f t="shared" si="768"/>
        <v>0</v>
      </c>
      <c r="AP1607" s="189">
        <f t="shared" si="769"/>
        <v>0</v>
      </c>
      <c r="AQ1607" s="189">
        <f t="shared" si="770"/>
        <v>0</v>
      </c>
      <c r="AR1607" s="190">
        <f t="shared" si="771"/>
        <v>0</v>
      </c>
      <c r="AT1607" s="188">
        <f t="shared" si="772"/>
        <v>0</v>
      </c>
      <c r="AU1607" s="189">
        <f t="shared" si="773"/>
        <v>0</v>
      </c>
      <c r="AV1607" s="189">
        <f t="shared" si="774"/>
        <v>0</v>
      </c>
      <c r="AW1607" s="190">
        <f t="shared" si="775"/>
        <v>0</v>
      </c>
      <c r="AY1607" s="188">
        <f t="shared" si="776"/>
        <v>0</v>
      </c>
      <c r="AZ1607" s="189">
        <f t="shared" si="777"/>
        <v>0</v>
      </c>
      <c r="BA1607" s="189">
        <f t="shared" si="778"/>
        <v>0</v>
      </c>
      <c r="BB1607" s="190">
        <f t="shared" si="779"/>
        <v>0</v>
      </c>
      <c r="BD1607" s="192">
        <f t="shared" si="780"/>
        <v>0</v>
      </c>
      <c r="BE1607" s="215">
        <f t="shared" si="781"/>
        <v>0</v>
      </c>
      <c r="BF1607" s="216">
        <f t="shared" si="782"/>
        <v>0</v>
      </c>
      <c r="BG1607" s="217">
        <f t="shared" si="783"/>
        <v>0</v>
      </c>
      <c r="BI1607" s="192">
        <f t="shared" si="784"/>
        <v>0</v>
      </c>
      <c r="BJ1607" s="215">
        <f t="shared" si="785"/>
        <v>0</v>
      </c>
      <c r="BK1607" s="216">
        <f t="shared" si="786"/>
        <v>0</v>
      </c>
      <c r="BL1607" s="217">
        <f t="shared" si="787"/>
        <v>0</v>
      </c>
      <c r="BN1607" s="192">
        <f t="shared" si="788"/>
        <v>0</v>
      </c>
      <c r="BO1607" s="215">
        <f t="shared" si="789"/>
        <v>0</v>
      </c>
      <c r="BP1607" s="216">
        <f t="shared" si="790"/>
        <v>0</v>
      </c>
      <c r="BQ1607" s="217">
        <f t="shared" si="791"/>
        <v>0</v>
      </c>
      <c r="BS1607" s="197">
        <f t="shared" si="792"/>
        <v>0</v>
      </c>
      <c r="BT1607" s="19" t="str">
        <f t="shared" si="793"/>
        <v/>
      </c>
      <c r="BU1607" s="197">
        <f t="shared" si="794"/>
        <v>0</v>
      </c>
      <c r="BV1607"/>
      <c r="BW1607" s="197">
        <f t="shared" si="795"/>
        <v>0</v>
      </c>
      <c r="BX1607" s="19" t="str">
        <f t="shared" si="796"/>
        <v/>
      </c>
      <c r="BY1607" s="197">
        <f t="shared" si="797"/>
        <v>0</v>
      </c>
      <c r="CA1607" s="197">
        <f t="shared" si="798"/>
        <v>0</v>
      </c>
      <c r="CB1607" s="19" t="str">
        <f t="shared" si="799"/>
        <v/>
      </c>
      <c r="CC1607" s="197">
        <f t="shared" si="800"/>
        <v>0</v>
      </c>
    </row>
    <row r="1608" spans="1:81" ht="15" customHeight="1" thickBot="1">
      <c r="A1608" s="41"/>
      <c r="B1608" s="30"/>
      <c r="C1608" s="63" t="s">
        <v>124</v>
      </c>
      <c r="D1608" s="354" t="str">
        <f t="shared" si="758"/>
        <v/>
      </c>
      <c r="E1608" s="355"/>
      <c r="F1608" s="355"/>
      <c r="G1608" s="355"/>
      <c r="H1608" s="355"/>
      <c r="I1608" s="355"/>
      <c r="J1608" s="355"/>
      <c r="K1608" s="355"/>
      <c r="L1608" s="355"/>
      <c r="M1608" s="355"/>
      <c r="N1608" s="355"/>
      <c r="O1608" s="355"/>
      <c r="P1608" s="355"/>
      <c r="Q1608" s="355"/>
      <c r="R1608" s="356"/>
      <c r="S1608" s="261" t="str">
        <f t="shared" si="759"/>
        <v/>
      </c>
      <c r="T1608" s="261" t="str">
        <f t="shared" si="760"/>
        <v/>
      </c>
      <c r="U1608" s="261" t="str">
        <f t="shared" si="761"/>
        <v/>
      </c>
      <c r="V1608" s="2"/>
      <c r="W1608" s="2"/>
      <c r="X1608" s="2"/>
      <c r="Y1608" s="2"/>
      <c r="Z1608" s="2"/>
      <c r="AA1608" s="2"/>
      <c r="AB1608" s="2"/>
      <c r="AC1608" s="2"/>
      <c r="AD1608" s="2"/>
      <c r="AG1608" s="197">
        <f t="shared" si="762"/>
        <v>12</v>
      </c>
      <c r="AH1608" s="210">
        <f t="shared" si="763"/>
        <v>0</v>
      </c>
      <c r="AJ1608" s="188">
        <f t="shared" si="764"/>
        <v>0</v>
      </c>
      <c r="AK1608" s="189">
        <f t="shared" si="765"/>
        <v>0</v>
      </c>
      <c r="AL1608" s="189">
        <f t="shared" si="766"/>
        <v>0</v>
      </c>
      <c r="AM1608" s="190">
        <f t="shared" si="767"/>
        <v>0</v>
      </c>
      <c r="AO1608" s="188">
        <f t="shared" si="768"/>
        <v>0</v>
      </c>
      <c r="AP1608" s="189">
        <f t="shared" si="769"/>
        <v>0</v>
      </c>
      <c r="AQ1608" s="189">
        <f t="shared" si="770"/>
        <v>0</v>
      </c>
      <c r="AR1608" s="190">
        <f t="shared" si="771"/>
        <v>0</v>
      </c>
      <c r="AT1608" s="188">
        <f t="shared" si="772"/>
        <v>0</v>
      </c>
      <c r="AU1608" s="189">
        <f t="shared" si="773"/>
        <v>0</v>
      </c>
      <c r="AV1608" s="189">
        <f t="shared" si="774"/>
        <v>0</v>
      </c>
      <c r="AW1608" s="190">
        <f t="shared" si="775"/>
        <v>0</v>
      </c>
      <c r="AY1608" s="188">
        <f t="shared" si="776"/>
        <v>0</v>
      </c>
      <c r="AZ1608" s="189">
        <f t="shared" si="777"/>
        <v>0</v>
      </c>
      <c r="BA1608" s="189">
        <f t="shared" si="778"/>
        <v>0</v>
      </c>
      <c r="BB1608" s="190">
        <f t="shared" si="779"/>
        <v>0</v>
      </c>
      <c r="BD1608" s="192">
        <f t="shared" si="780"/>
        <v>0</v>
      </c>
      <c r="BE1608" s="215">
        <f t="shared" si="781"/>
        <v>0</v>
      </c>
      <c r="BF1608" s="216">
        <f t="shared" si="782"/>
        <v>0</v>
      </c>
      <c r="BG1608" s="217">
        <f t="shared" si="783"/>
        <v>0</v>
      </c>
      <c r="BI1608" s="192">
        <f t="shared" si="784"/>
        <v>0</v>
      </c>
      <c r="BJ1608" s="215">
        <f t="shared" si="785"/>
        <v>0</v>
      </c>
      <c r="BK1608" s="216">
        <f t="shared" si="786"/>
        <v>0</v>
      </c>
      <c r="BL1608" s="217">
        <f t="shared" si="787"/>
        <v>0</v>
      </c>
      <c r="BN1608" s="192">
        <f t="shared" si="788"/>
        <v>0</v>
      </c>
      <c r="BO1608" s="215">
        <f t="shared" si="789"/>
        <v>0</v>
      </c>
      <c r="BP1608" s="216">
        <f t="shared" si="790"/>
        <v>0</v>
      </c>
      <c r="BQ1608" s="217">
        <f t="shared" si="791"/>
        <v>0</v>
      </c>
      <c r="BS1608" s="197">
        <f t="shared" si="792"/>
        <v>0</v>
      </c>
      <c r="BT1608" s="19" t="str">
        <f t="shared" si="793"/>
        <v/>
      </c>
      <c r="BU1608" s="197">
        <f t="shared" si="794"/>
        <v>0</v>
      </c>
      <c r="BV1608"/>
      <c r="BW1608" s="197">
        <f t="shared" si="795"/>
        <v>0</v>
      </c>
      <c r="BX1608" s="19" t="str">
        <f t="shared" si="796"/>
        <v/>
      </c>
      <c r="BY1608" s="197">
        <f t="shared" si="797"/>
        <v>0</v>
      </c>
      <c r="CA1608" s="197">
        <f t="shared" si="798"/>
        <v>0</v>
      </c>
      <c r="CB1608" s="19" t="str">
        <f t="shared" si="799"/>
        <v/>
      </c>
      <c r="CC1608" s="197">
        <f t="shared" si="800"/>
        <v>0</v>
      </c>
    </row>
    <row r="1609" spans="1:81" ht="15" customHeight="1" thickBot="1">
      <c r="A1609" s="41"/>
      <c r="B1609" s="30"/>
      <c r="C1609" s="63" t="s">
        <v>125</v>
      </c>
      <c r="D1609" s="354" t="str">
        <f t="shared" si="758"/>
        <v/>
      </c>
      <c r="E1609" s="355"/>
      <c r="F1609" s="355"/>
      <c r="G1609" s="355"/>
      <c r="H1609" s="355"/>
      <c r="I1609" s="355"/>
      <c r="J1609" s="355"/>
      <c r="K1609" s="355"/>
      <c r="L1609" s="355"/>
      <c r="M1609" s="355"/>
      <c r="N1609" s="355"/>
      <c r="O1609" s="355"/>
      <c r="P1609" s="355"/>
      <c r="Q1609" s="355"/>
      <c r="R1609" s="356"/>
      <c r="S1609" s="261" t="str">
        <f t="shared" si="759"/>
        <v/>
      </c>
      <c r="T1609" s="261" t="str">
        <f t="shared" si="760"/>
        <v/>
      </c>
      <c r="U1609" s="261" t="str">
        <f t="shared" si="761"/>
        <v/>
      </c>
      <c r="V1609" s="2"/>
      <c r="W1609" s="2"/>
      <c r="X1609" s="2"/>
      <c r="Y1609" s="2"/>
      <c r="Z1609" s="2"/>
      <c r="AA1609" s="2"/>
      <c r="AB1609" s="2"/>
      <c r="AC1609" s="2"/>
      <c r="AD1609" s="2"/>
      <c r="AG1609" s="197">
        <f t="shared" si="762"/>
        <v>12</v>
      </c>
      <c r="AH1609" s="210">
        <f t="shared" si="763"/>
        <v>0</v>
      </c>
      <c r="AJ1609" s="188">
        <f t="shared" si="764"/>
        <v>0</v>
      </c>
      <c r="AK1609" s="189">
        <f t="shared" si="765"/>
        <v>0</v>
      </c>
      <c r="AL1609" s="189">
        <f t="shared" si="766"/>
        <v>0</v>
      </c>
      <c r="AM1609" s="190">
        <f t="shared" si="767"/>
        <v>0</v>
      </c>
      <c r="AO1609" s="188">
        <f t="shared" si="768"/>
        <v>0</v>
      </c>
      <c r="AP1609" s="189">
        <f t="shared" si="769"/>
        <v>0</v>
      </c>
      <c r="AQ1609" s="189">
        <f t="shared" si="770"/>
        <v>0</v>
      </c>
      <c r="AR1609" s="190">
        <f t="shared" si="771"/>
        <v>0</v>
      </c>
      <c r="AT1609" s="188">
        <f t="shared" si="772"/>
        <v>0</v>
      </c>
      <c r="AU1609" s="189">
        <f t="shared" si="773"/>
        <v>0</v>
      </c>
      <c r="AV1609" s="189">
        <f t="shared" si="774"/>
        <v>0</v>
      </c>
      <c r="AW1609" s="190">
        <f t="shared" si="775"/>
        <v>0</v>
      </c>
      <c r="AY1609" s="188">
        <f t="shared" si="776"/>
        <v>0</v>
      </c>
      <c r="AZ1609" s="189">
        <f t="shared" si="777"/>
        <v>0</v>
      </c>
      <c r="BA1609" s="189">
        <f t="shared" si="778"/>
        <v>0</v>
      </c>
      <c r="BB1609" s="190">
        <f t="shared" si="779"/>
        <v>0</v>
      </c>
      <c r="BD1609" s="192">
        <f t="shared" si="780"/>
        <v>0</v>
      </c>
      <c r="BE1609" s="215">
        <f t="shared" si="781"/>
        <v>0</v>
      </c>
      <c r="BF1609" s="216">
        <f t="shared" si="782"/>
        <v>0</v>
      </c>
      <c r="BG1609" s="217">
        <f t="shared" si="783"/>
        <v>0</v>
      </c>
      <c r="BI1609" s="192">
        <f t="shared" si="784"/>
        <v>0</v>
      </c>
      <c r="BJ1609" s="215">
        <f t="shared" si="785"/>
        <v>0</v>
      </c>
      <c r="BK1609" s="216">
        <f t="shared" si="786"/>
        <v>0</v>
      </c>
      <c r="BL1609" s="217">
        <f t="shared" si="787"/>
        <v>0</v>
      </c>
      <c r="BN1609" s="192">
        <f t="shared" si="788"/>
        <v>0</v>
      </c>
      <c r="BO1609" s="215">
        <f t="shared" si="789"/>
        <v>0</v>
      </c>
      <c r="BP1609" s="216">
        <f t="shared" si="790"/>
        <v>0</v>
      </c>
      <c r="BQ1609" s="217">
        <f t="shared" si="791"/>
        <v>0</v>
      </c>
      <c r="BS1609" s="197">
        <f t="shared" si="792"/>
        <v>0</v>
      </c>
      <c r="BT1609" s="19" t="str">
        <f t="shared" si="793"/>
        <v/>
      </c>
      <c r="BU1609" s="197">
        <f t="shared" si="794"/>
        <v>0</v>
      </c>
      <c r="BV1609"/>
      <c r="BW1609" s="197">
        <f t="shared" si="795"/>
        <v>0</v>
      </c>
      <c r="BX1609" s="19" t="str">
        <f t="shared" si="796"/>
        <v/>
      </c>
      <c r="BY1609" s="197">
        <f t="shared" si="797"/>
        <v>0</v>
      </c>
      <c r="CA1609" s="197">
        <f t="shared" si="798"/>
        <v>0</v>
      </c>
      <c r="CB1609" s="19" t="str">
        <f t="shared" si="799"/>
        <v/>
      </c>
      <c r="CC1609" s="197">
        <f t="shared" si="800"/>
        <v>0</v>
      </c>
    </row>
    <row r="1610" spans="1:81" ht="15" customHeight="1" thickBot="1">
      <c r="A1610" s="41"/>
      <c r="B1610" s="30"/>
      <c r="C1610" s="63" t="s">
        <v>126</v>
      </c>
      <c r="D1610" s="354" t="str">
        <f t="shared" si="758"/>
        <v/>
      </c>
      <c r="E1610" s="355"/>
      <c r="F1610" s="355"/>
      <c r="G1610" s="355"/>
      <c r="H1610" s="355"/>
      <c r="I1610" s="355"/>
      <c r="J1610" s="355"/>
      <c r="K1610" s="355"/>
      <c r="L1610" s="355"/>
      <c r="M1610" s="355"/>
      <c r="N1610" s="355"/>
      <c r="O1610" s="355"/>
      <c r="P1610" s="355"/>
      <c r="Q1610" s="355"/>
      <c r="R1610" s="356"/>
      <c r="S1610" s="261" t="str">
        <f t="shared" si="759"/>
        <v/>
      </c>
      <c r="T1610" s="261" t="str">
        <f t="shared" si="760"/>
        <v/>
      </c>
      <c r="U1610" s="261" t="str">
        <f t="shared" si="761"/>
        <v/>
      </c>
      <c r="V1610" s="2"/>
      <c r="W1610" s="2"/>
      <c r="X1610" s="2"/>
      <c r="Y1610" s="2"/>
      <c r="Z1610" s="2"/>
      <c r="AA1610" s="2"/>
      <c r="AB1610" s="2"/>
      <c r="AC1610" s="2"/>
      <c r="AD1610" s="2"/>
      <c r="AG1610" s="197">
        <f t="shared" si="762"/>
        <v>12</v>
      </c>
      <c r="AH1610" s="210">
        <f t="shared" si="763"/>
        <v>0</v>
      </c>
      <c r="AJ1610" s="188">
        <f t="shared" si="764"/>
        <v>0</v>
      </c>
      <c r="AK1610" s="189">
        <f t="shared" si="765"/>
        <v>0</v>
      </c>
      <c r="AL1610" s="189">
        <f t="shared" si="766"/>
        <v>0</v>
      </c>
      <c r="AM1610" s="190">
        <f t="shared" si="767"/>
        <v>0</v>
      </c>
      <c r="AO1610" s="188">
        <f t="shared" si="768"/>
        <v>0</v>
      </c>
      <c r="AP1610" s="189">
        <f t="shared" si="769"/>
        <v>0</v>
      </c>
      <c r="AQ1610" s="189">
        <f t="shared" si="770"/>
        <v>0</v>
      </c>
      <c r="AR1610" s="190">
        <f t="shared" si="771"/>
        <v>0</v>
      </c>
      <c r="AT1610" s="188">
        <f t="shared" si="772"/>
        <v>0</v>
      </c>
      <c r="AU1610" s="189">
        <f t="shared" si="773"/>
        <v>0</v>
      </c>
      <c r="AV1610" s="189">
        <f t="shared" si="774"/>
        <v>0</v>
      </c>
      <c r="AW1610" s="190">
        <f t="shared" si="775"/>
        <v>0</v>
      </c>
      <c r="AY1610" s="188">
        <f t="shared" si="776"/>
        <v>0</v>
      </c>
      <c r="AZ1610" s="189">
        <f t="shared" si="777"/>
        <v>0</v>
      </c>
      <c r="BA1610" s="189">
        <f t="shared" si="778"/>
        <v>0</v>
      </c>
      <c r="BB1610" s="190">
        <f t="shared" si="779"/>
        <v>0</v>
      </c>
      <c r="BD1610" s="192">
        <f t="shared" si="780"/>
        <v>0</v>
      </c>
      <c r="BE1610" s="215">
        <f t="shared" si="781"/>
        <v>0</v>
      </c>
      <c r="BF1610" s="216">
        <f t="shared" si="782"/>
        <v>0</v>
      </c>
      <c r="BG1610" s="217">
        <f t="shared" si="783"/>
        <v>0</v>
      </c>
      <c r="BI1610" s="192">
        <f t="shared" si="784"/>
        <v>0</v>
      </c>
      <c r="BJ1610" s="215">
        <f t="shared" si="785"/>
        <v>0</v>
      </c>
      <c r="BK1610" s="216">
        <f t="shared" si="786"/>
        <v>0</v>
      </c>
      <c r="BL1610" s="217">
        <f t="shared" si="787"/>
        <v>0</v>
      </c>
      <c r="BN1610" s="192">
        <f t="shared" si="788"/>
        <v>0</v>
      </c>
      <c r="BO1610" s="215">
        <f t="shared" si="789"/>
        <v>0</v>
      </c>
      <c r="BP1610" s="216">
        <f t="shared" si="790"/>
        <v>0</v>
      </c>
      <c r="BQ1610" s="217">
        <f t="shared" si="791"/>
        <v>0</v>
      </c>
      <c r="BS1610" s="197">
        <f t="shared" si="792"/>
        <v>0</v>
      </c>
      <c r="BT1610" s="19" t="str">
        <f t="shared" si="793"/>
        <v/>
      </c>
      <c r="BU1610" s="197">
        <f t="shared" si="794"/>
        <v>0</v>
      </c>
      <c r="BV1610"/>
      <c r="BW1610" s="197">
        <f t="shared" si="795"/>
        <v>0</v>
      </c>
      <c r="BX1610" s="19" t="str">
        <f t="shared" si="796"/>
        <v/>
      </c>
      <c r="BY1610" s="197">
        <f t="shared" si="797"/>
        <v>0</v>
      </c>
      <c r="CA1610" s="197">
        <f t="shared" si="798"/>
        <v>0</v>
      </c>
      <c r="CB1610" s="19" t="str">
        <f t="shared" si="799"/>
        <v/>
      </c>
      <c r="CC1610" s="197">
        <f t="shared" si="800"/>
        <v>0</v>
      </c>
    </row>
    <row r="1611" spans="1:81" ht="15" customHeight="1" thickBot="1">
      <c r="A1611" s="41"/>
      <c r="B1611" s="30"/>
      <c r="C1611" s="63" t="s">
        <v>127</v>
      </c>
      <c r="D1611" s="354" t="str">
        <f t="shared" si="758"/>
        <v/>
      </c>
      <c r="E1611" s="355"/>
      <c r="F1611" s="355"/>
      <c r="G1611" s="355"/>
      <c r="H1611" s="355"/>
      <c r="I1611" s="355"/>
      <c r="J1611" s="355"/>
      <c r="K1611" s="355"/>
      <c r="L1611" s="355"/>
      <c r="M1611" s="355"/>
      <c r="N1611" s="355"/>
      <c r="O1611" s="355"/>
      <c r="P1611" s="355"/>
      <c r="Q1611" s="355"/>
      <c r="R1611" s="356"/>
      <c r="S1611" s="261" t="str">
        <f t="shared" si="759"/>
        <v/>
      </c>
      <c r="T1611" s="261" t="str">
        <f t="shared" si="760"/>
        <v/>
      </c>
      <c r="U1611" s="261" t="str">
        <f t="shared" si="761"/>
        <v/>
      </c>
      <c r="V1611" s="2"/>
      <c r="W1611" s="2"/>
      <c r="X1611" s="2"/>
      <c r="Y1611" s="2"/>
      <c r="Z1611" s="2"/>
      <c r="AA1611" s="2"/>
      <c r="AB1611" s="2"/>
      <c r="AC1611" s="2"/>
      <c r="AD1611" s="2"/>
      <c r="AG1611" s="197">
        <f t="shared" si="762"/>
        <v>12</v>
      </c>
      <c r="AH1611" s="210">
        <f t="shared" si="763"/>
        <v>0</v>
      </c>
      <c r="AJ1611" s="188">
        <f t="shared" si="764"/>
        <v>0</v>
      </c>
      <c r="AK1611" s="189">
        <f t="shared" si="765"/>
        <v>0</v>
      </c>
      <c r="AL1611" s="189">
        <f t="shared" si="766"/>
        <v>0</v>
      </c>
      <c r="AM1611" s="190">
        <f t="shared" si="767"/>
        <v>0</v>
      </c>
      <c r="AO1611" s="188">
        <f t="shared" si="768"/>
        <v>0</v>
      </c>
      <c r="AP1611" s="189">
        <f t="shared" si="769"/>
        <v>0</v>
      </c>
      <c r="AQ1611" s="189">
        <f t="shared" si="770"/>
        <v>0</v>
      </c>
      <c r="AR1611" s="190">
        <f t="shared" si="771"/>
        <v>0</v>
      </c>
      <c r="AT1611" s="188">
        <f t="shared" si="772"/>
        <v>0</v>
      </c>
      <c r="AU1611" s="189">
        <f t="shared" si="773"/>
        <v>0</v>
      </c>
      <c r="AV1611" s="189">
        <f t="shared" si="774"/>
        <v>0</v>
      </c>
      <c r="AW1611" s="190">
        <f t="shared" si="775"/>
        <v>0</v>
      </c>
      <c r="AY1611" s="188">
        <f t="shared" si="776"/>
        <v>0</v>
      </c>
      <c r="AZ1611" s="189">
        <f t="shared" si="777"/>
        <v>0</v>
      </c>
      <c r="BA1611" s="189">
        <f t="shared" si="778"/>
        <v>0</v>
      </c>
      <c r="BB1611" s="190">
        <f t="shared" si="779"/>
        <v>0</v>
      </c>
      <c r="BD1611" s="192">
        <f t="shared" si="780"/>
        <v>0</v>
      </c>
      <c r="BE1611" s="215">
        <f t="shared" si="781"/>
        <v>0</v>
      </c>
      <c r="BF1611" s="216">
        <f t="shared" si="782"/>
        <v>0</v>
      </c>
      <c r="BG1611" s="217">
        <f t="shared" si="783"/>
        <v>0</v>
      </c>
      <c r="BI1611" s="192">
        <f t="shared" si="784"/>
        <v>0</v>
      </c>
      <c r="BJ1611" s="215">
        <f t="shared" si="785"/>
        <v>0</v>
      </c>
      <c r="BK1611" s="216">
        <f t="shared" si="786"/>
        <v>0</v>
      </c>
      <c r="BL1611" s="217">
        <f t="shared" si="787"/>
        <v>0</v>
      </c>
      <c r="BN1611" s="192">
        <f t="shared" si="788"/>
        <v>0</v>
      </c>
      <c r="BO1611" s="215">
        <f t="shared" si="789"/>
        <v>0</v>
      </c>
      <c r="BP1611" s="216">
        <f t="shared" si="790"/>
        <v>0</v>
      </c>
      <c r="BQ1611" s="217">
        <f t="shared" si="791"/>
        <v>0</v>
      </c>
      <c r="BS1611" s="197">
        <f t="shared" si="792"/>
        <v>0</v>
      </c>
      <c r="BT1611" s="19" t="str">
        <f t="shared" si="793"/>
        <v/>
      </c>
      <c r="BU1611" s="197">
        <f t="shared" si="794"/>
        <v>0</v>
      </c>
      <c r="BV1611"/>
      <c r="BW1611" s="197">
        <f t="shared" si="795"/>
        <v>0</v>
      </c>
      <c r="BX1611" s="19" t="str">
        <f t="shared" si="796"/>
        <v/>
      </c>
      <c r="BY1611" s="197">
        <f t="shared" si="797"/>
        <v>0</v>
      </c>
      <c r="CA1611" s="197">
        <f t="shared" si="798"/>
        <v>0</v>
      </c>
      <c r="CB1611" s="19" t="str">
        <f t="shared" si="799"/>
        <v/>
      </c>
      <c r="CC1611" s="197">
        <f t="shared" si="800"/>
        <v>0</v>
      </c>
    </row>
    <row r="1612" spans="1:81" ht="15" customHeight="1" thickBot="1">
      <c r="A1612" s="41"/>
      <c r="B1612" s="30"/>
      <c r="C1612" s="63" t="s">
        <v>128</v>
      </c>
      <c r="D1612" s="354" t="str">
        <f t="shared" si="758"/>
        <v/>
      </c>
      <c r="E1612" s="355"/>
      <c r="F1612" s="355"/>
      <c r="G1612" s="355"/>
      <c r="H1612" s="355"/>
      <c r="I1612" s="355"/>
      <c r="J1612" s="355"/>
      <c r="K1612" s="355"/>
      <c r="L1612" s="355"/>
      <c r="M1612" s="355"/>
      <c r="N1612" s="355"/>
      <c r="O1612" s="355"/>
      <c r="P1612" s="355"/>
      <c r="Q1612" s="355"/>
      <c r="R1612" s="356"/>
      <c r="S1612" s="261" t="str">
        <f t="shared" si="759"/>
        <v/>
      </c>
      <c r="T1612" s="261" t="str">
        <f t="shared" si="760"/>
        <v/>
      </c>
      <c r="U1612" s="261" t="str">
        <f t="shared" si="761"/>
        <v/>
      </c>
      <c r="V1612" s="2"/>
      <c r="W1612" s="2"/>
      <c r="X1612" s="2"/>
      <c r="Y1612" s="2"/>
      <c r="Z1612" s="2"/>
      <c r="AA1612" s="2"/>
      <c r="AB1612" s="2"/>
      <c r="AC1612" s="2"/>
      <c r="AD1612" s="2"/>
      <c r="AG1612" s="197">
        <f t="shared" si="762"/>
        <v>12</v>
      </c>
      <c r="AH1612" s="210">
        <f t="shared" si="763"/>
        <v>0</v>
      </c>
      <c r="AJ1612" s="188">
        <f t="shared" si="764"/>
        <v>0</v>
      </c>
      <c r="AK1612" s="189">
        <f t="shared" si="765"/>
        <v>0</v>
      </c>
      <c r="AL1612" s="189">
        <f t="shared" si="766"/>
        <v>0</v>
      </c>
      <c r="AM1612" s="190">
        <f t="shared" si="767"/>
        <v>0</v>
      </c>
      <c r="AO1612" s="188">
        <f t="shared" si="768"/>
        <v>0</v>
      </c>
      <c r="AP1612" s="189">
        <f t="shared" si="769"/>
        <v>0</v>
      </c>
      <c r="AQ1612" s="189">
        <f t="shared" si="770"/>
        <v>0</v>
      </c>
      <c r="AR1612" s="190">
        <f t="shared" si="771"/>
        <v>0</v>
      </c>
      <c r="AT1612" s="188">
        <f t="shared" si="772"/>
        <v>0</v>
      </c>
      <c r="AU1612" s="189">
        <f t="shared" si="773"/>
        <v>0</v>
      </c>
      <c r="AV1612" s="189">
        <f t="shared" si="774"/>
        <v>0</v>
      </c>
      <c r="AW1612" s="190">
        <f t="shared" si="775"/>
        <v>0</v>
      </c>
      <c r="AY1612" s="188">
        <f t="shared" si="776"/>
        <v>0</v>
      </c>
      <c r="AZ1612" s="189">
        <f t="shared" si="777"/>
        <v>0</v>
      </c>
      <c r="BA1612" s="189">
        <f t="shared" si="778"/>
        <v>0</v>
      </c>
      <c r="BB1612" s="190">
        <f t="shared" si="779"/>
        <v>0</v>
      </c>
      <c r="BD1612" s="192">
        <f t="shared" si="780"/>
        <v>0</v>
      </c>
      <c r="BE1612" s="215">
        <f t="shared" si="781"/>
        <v>0</v>
      </c>
      <c r="BF1612" s="216">
        <f t="shared" si="782"/>
        <v>0</v>
      </c>
      <c r="BG1612" s="217">
        <f t="shared" si="783"/>
        <v>0</v>
      </c>
      <c r="BI1612" s="192">
        <f t="shared" si="784"/>
        <v>0</v>
      </c>
      <c r="BJ1612" s="215">
        <f t="shared" si="785"/>
        <v>0</v>
      </c>
      <c r="BK1612" s="216">
        <f t="shared" si="786"/>
        <v>0</v>
      </c>
      <c r="BL1612" s="217">
        <f t="shared" si="787"/>
        <v>0</v>
      </c>
      <c r="BN1612" s="192">
        <f t="shared" si="788"/>
        <v>0</v>
      </c>
      <c r="BO1612" s="215">
        <f t="shared" si="789"/>
        <v>0</v>
      </c>
      <c r="BP1612" s="216">
        <f t="shared" si="790"/>
        <v>0</v>
      </c>
      <c r="BQ1612" s="217">
        <f t="shared" si="791"/>
        <v>0</v>
      </c>
      <c r="BS1612" s="197">
        <f t="shared" si="792"/>
        <v>0</v>
      </c>
      <c r="BT1612" s="19" t="str">
        <f t="shared" si="793"/>
        <v/>
      </c>
      <c r="BU1612" s="197">
        <f t="shared" si="794"/>
        <v>0</v>
      </c>
      <c r="BV1612"/>
      <c r="BW1612" s="197">
        <f t="shared" si="795"/>
        <v>0</v>
      </c>
      <c r="BX1612" s="19" t="str">
        <f t="shared" si="796"/>
        <v/>
      </c>
      <c r="BY1612" s="197">
        <f t="shared" si="797"/>
        <v>0</v>
      </c>
      <c r="CA1612" s="197">
        <f t="shared" si="798"/>
        <v>0</v>
      </c>
      <c r="CB1612" s="19" t="str">
        <f t="shared" si="799"/>
        <v/>
      </c>
      <c r="CC1612" s="197">
        <f t="shared" si="800"/>
        <v>0</v>
      </c>
    </row>
    <row r="1613" spans="1:81" ht="15" customHeight="1" thickBot="1">
      <c r="A1613" s="41"/>
      <c r="B1613" s="30"/>
      <c r="C1613" s="63" t="s">
        <v>129</v>
      </c>
      <c r="D1613" s="354" t="str">
        <f t="shared" si="758"/>
        <v/>
      </c>
      <c r="E1613" s="355"/>
      <c r="F1613" s="355"/>
      <c r="G1613" s="355"/>
      <c r="H1613" s="355"/>
      <c r="I1613" s="355"/>
      <c r="J1613" s="355"/>
      <c r="K1613" s="355"/>
      <c r="L1613" s="355"/>
      <c r="M1613" s="355"/>
      <c r="N1613" s="355"/>
      <c r="O1613" s="355"/>
      <c r="P1613" s="355"/>
      <c r="Q1613" s="355"/>
      <c r="R1613" s="356"/>
      <c r="S1613" s="261" t="str">
        <f t="shared" si="759"/>
        <v/>
      </c>
      <c r="T1613" s="261" t="str">
        <f t="shared" si="760"/>
        <v/>
      </c>
      <c r="U1613" s="261" t="str">
        <f t="shared" si="761"/>
        <v/>
      </c>
      <c r="V1613" s="2"/>
      <c r="W1613" s="2"/>
      <c r="X1613" s="2"/>
      <c r="Y1613" s="2"/>
      <c r="Z1613" s="2"/>
      <c r="AA1613" s="2"/>
      <c r="AB1613" s="2"/>
      <c r="AC1613" s="2"/>
      <c r="AD1613" s="2"/>
      <c r="AG1613" s="197">
        <f t="shared" si="762"/>
        <v>12</v>
      </c>
      <c r="AH1613" s="210">
        <f t="shared" si="763"/>
        <v>0</v>
      </c>
      <c r="AJ1613" s="188">
        <f t="shared" si="764"/>
        <v>0</v>
      </c>
      <c r="AK1613" s="189">
        <f t="shared" si="765"/>
        <v>0</v>
      </c>
      <c r="AL1613" s="189">
        <f t="shared" si="766"/>
        <v>0</v>
      </c>
      <c r="AM1613" s="190">
        <f t="shared" si="767"/>
        <v>0</v>
      </c>
      <c r="AO1613" s="188">
        <f t="shared" si="768"/>
        <v>0</v>
      </c>
      <c r="AP1613" s="189">
        <f t="shared" si="769"/>
        <v>0</v>
      </c>
      <c r="AQ1613" s="189">
        <f t="shared" si="770"/>
        <v>0</v>
      </c>
      <c r="AR1613" s="190">
        <f t="shared" si="771"/>
        <v>0</v>
      </c>
      <c r="AT1613" s="188">
        <f t="shared" si="772"/>
        <v>0</v>
      </c>
      <c r="AU1613" s="189">
        <f t="shared" si="773"/>
        <v>0</v>
      </c>
      <c r="AV1613" s="189">
        <f t="shared" si="774"/>
        <v>0</v>
      </c>
      <c r="AW1613" s="190">
        <f t="shared" si="775"/>
        <v>0</v>
      </c>
      <c r="AY1613" s="188">
        <f t="shared" si="776"/>
        <v>0</v>
      </c>
      <c r="AZ1613" s="189">
        <f t="shared" si="777"/>
        <v>0</v>
      </c>
      <c r="BA1613" s="189">
        <f t="shared" si="778"/>
        <v>0</v>
      </c>
      <c r="BB1613" s="190">
        <f t="shared" si="779"/>
        <v>0</v>
      </c>
      <c r="BD1613" s="192">
        <f t="shared" si="780"/>
        <v>0</v>
      </c>
      <c r="BE1613" s="215">
        <f t="shared" si="781"/>
        <v>0</v>
      </c>
      <c r="BF1613" s="216">
        <f t="shared" si="782"/>
        <v>0</v>
      </c>
      <c r="BG1613" s="217">
        <f t="shared" si="783"/>
        <v>0</v>
      </c>
      <c r="BI1613" s="192">
        <f t="shared" si="784"/>
        <v>0</v>
      </c>
      <c r="BJ1613" s="215">
        <f t="shared" si="785"/>
        <v>0</v>
      </c>
      <c r="BK1613" s="216">
        <f t="shared" si="786"/>
        <v>0</v>
      </c>
      <c r="BL1613" s="217">
        <f t="shared" si="787"/>
        <v>0</v>
      </c>
      <c r="BN1613" s="192">
        <f t="shared" si="788"/>
        <v>0</v>
      </c>
      <c r="BO1613" s="215">
        <f t="shared" si="789"/>
        <v>0</v>
      </c>
      <c r="BP1613" s="216">
        <f t="shared" si="790"/>
        <v>0</v>
      </c>
      <c r="BQ1613" s="217">
        <f t="shared" si="791"/>
        <v>0</v>
      </c>
      <c r="BS1613" s="197">
        <f t="shared" si="792"/>
        <v>0</v>
      </c>
      <c r="BT1613" s="19" t="str">
        <f t="shared" si="793"/>
        <v/>
      </c>
      <c r="BU1613" s="197">
        <f t="shared" si="794"/>
        <v>0</v>
      </c>
      <c r="BV1613"/>
      <c r="BW1613" s="197">
        <f t="shared" si="795"/>
        <v>0</v>
      </c>
      <c r="BX1613" s="19" t="str">
        <f t="shared" si="796"/>
        <v/>
      </c>
      <c r="BY1613" s="197">
        <f t="shared" si="797"/>
        <v>0</v>
      </c>
      <c r="CA1613" s="197">
        <f t="shared" si="798"/>
        <v>0</v>
      </c>
      <c r="CB1613" s="19" t="str">
        <f t="shared" si="799"/>
        <v/>
      </c>
      <c r="CC1613" s="197">
        <f t="shared" si="800"/>
        <v>0</v>
      </c>
    </row>
    <row r="1614" spans="1:81" ht="15" customHeight="1" thickBot="1">
      <c r="A1614" s="41"/>
      <c r="B1614" s="30"/>
      <c r="C1614" s="63" t="s">
        <v>130</v>
      </c>
      <c r="D1614" s="354" t="str">
        <f t="shared" si="758"/>
        <v/>
      </c>
      <c r="E1614" s="355"/>
      <c r="F1614" s="355"/>
      <c r="G1614" s="355"/>
      <c r="H1614" s="355"/>
      <c r="I1614" s="355"/>
      <c r="J1614" s="355"/>
      <c r="K1614" s="355"/>
      <c r="L1614" s="355"/>
      <c r="M1614" s="355"/>
      <c r="N1614" s="355"/>
      <c r="O1614" s="355"/>
      <c r="P1614" s="355"/>
      <c r="Q1614" s="355"/>
      <c r="R1614" s="356"/>
      <c r="S1614" s="261" t="str">
        <f t="shared" si="759"/>
        <v/>
      </c>
      <c r="T1614" s="261" t="str">
        <f t="shared" si="760"/>
        <v/>
      </c>
      <c r="U1614" s="261" t="str">
        <f t="shared" si="761"/>
        <v/>
      </c>
      <c r="V1614" s="2"/>
      <c r="W1614" s="2"/>
      <c r="X1614" s="2"/>
      <c r="Y1614" s="2"/>
      <c r="Z1614" s="2"/>
      <c r="AA1614" s="2"/>
      <c r="AB1614" s="2"/>
      <c r="AC1614" s="2"/>
      <c r="AD1614" s="2"/>
      <c r="AG1614" s="197">
        <f t="shared" si="762"/>
        <v>12</v>
      </c>
      <c r="AH1614" s="210">
        <f t="shared" si="763"/>
        <v>0</v>
      </c>
      <c r="AJ1614" s="188">
        <f t="shared" si="764"/>
        <v>0</v>
      </c>
      <c r="AK1614" s="189">
        <f t="shared" si="765"/>
        <v>0</v>
      </c>
      <c r="AL1614" s="189">
        <f t="shared" si="766"/>
        <v>0</v>
      </c>
      <c r="AM1614" s="190">
        <f t="shared" si="767"/>
        <v>0</v>
      </c>
      <c r="AO1614" s="188">
        <f t="shared" si="768"/>
        <v>0</v>
      </c>
      <c r="AP1614" s="189">
        <f t="shared" si="769"/>
        <v>0</v>
      </c>
      <c r="AQ1614" s="189">
        <f t="shared" si="770"/>
        <v>0</v>
      </c>
      <c r="AR1614" s="190">
        <f t="shared" si="771"/>
        <v>0</v>
      </c>
      <c r="AT1614" s="188">
        <f t="shared" si="772"/>
        <v>0</v>
      </c>
      <c r="AU1614" s="189">
        <f t="shared" si="773"/>
        <v>0</v>
      </c>
      <c r="AV1614" s="189">
        <f t="shared" si="774"/>
        <v>0</v>
      </c>
      <c r="AW1614" s="190">
        <f t="shared" si="775"/>
        <v>0</v>
      </c>
      <c r="AY1614" s="188">
        <f t="shared" si="776"/>
        <v>0</v>
      </c>
      <c r="AZ1614" s="189">
        <f t="shared" si="777"/>
        <v>0</v>
      </c>
      <c r="BA1614" s="189">
        <f t="shared" si="778"/>
        <v>0</v>
      </c>
      <c r="BB1614" s="190">
        <f t="shared" si="779"/>
        <v>0</v>
      </c>
      <c r="BD1614" s="192">
        <f t="shared" si="780"/>
        <v>0</v>
      </c>
      <c r="BE1614" s="215">
        <f t="shared" si="781"/>
        <v>0</v>
      </c>
      <c r="BF1614" s="216">
        <f t="shared" si="782"/>
        <v>0</v>
      </c>
      <c r="BG1614" s="217">
        <f t="shared" si="783"/>
        <v>0</v>
      </c>
      <c r="BI1614" s="192">
        <f t="shared" si="784"/>
        <v>0</v>
      </c>
      <c r="BJ1614" s="215">
        <f t="shared" si="785"/>
        <v>0</v>
      </c>
      <c r="BK1614" s="216">
        <f t="shared" si="786"/>
        <v>0</v>
      </c>
      <c r="BL1614" s="217">
        <f t="shared" si="787"/>
        <v>0</v>
      </c>
      <c r="BN1614" s="192">
        <f t="shared" si="788"/>
        <v>0</v>
      </c>
      <c r="BO1614" s="215">
        <f t="shared" si="789"/>
        <v>0</v>
      </c>
      <c r="BP1614" s="216">
        <f t="shared" si="790"/>
        <v>0</v>
      </c>
      <c r="BQ1614" s="217">
        <f t="shared" si="791"/>
        <v>0</v>
      </c>
      <c r="BS1614" s="197">
        <f t="shared" si="792"/>
        <v>0</v>
      </c>
      <c r="BT1614" s="19" t="str">
        <f t="shared" si="793"/>
        <v/>
      </c>
      <c r="BU1614" s="197">
        <f t="shared" si="794"/>
        <v>0</v>
      </c>
      <c r="BV1614"/>
      <c r="BW1614" s="197">
        <f t="shared" si="795"/>
        <v>0</v>
      </c>
      <c r="BX1614" s="19" t="str">
        <f t="shared" si="796"/>
        <v/>
      </c>
      <c r="BY1614" s="197">
        <f t="shared" si="797"/>
        <v>0</v>
      </c>
      <c r="CA1614" s="197">
        <f t="shared" si="798"/>
        <v>0</v>
      </c>
      <c r="CB1614" s="19" t="str">
        <f t="shared" si="799"/>
        <v/>
      </c>
      <c r="CC1614" s="197">
        <f t="shared" si="800"/>
        <v>0</v>
      </c>
    </row>
    <row r="1615" spans="1:81" ht="15" customHeight="1" thickBot="1">
      <c r="A1615" s="41"/>
      <c r="B1615" s="30"/>
      <c r="C1615" s="63" t="s">
        <v>131</v>
      </c>
      <c r="D1615" s="354" t="str">
        <f t="shared" si="758"/>
        <v/>
      </c>
      <c r="E1615" s="355"/>
      <c r="F1615" s="355"/>
      <c r="G1615" s="355"/>
      <c r="H1615" s="355"/>
      <c r="I1615" s="355"/>
      <c r="J1615" s="355"/>
      <c r="K1615" s="355"/>
      <c r="L1615" s="355"/>
      <c r="M1615" s="355"/>
      <c r="N1615" s="355"/>
      <c r="O1615" s="355"/>
      <c r="P1615" s="355"/>
      <c r="Q1615" s="355"/>
      <c r="R1615" s="356"/>
      <c r="S1615" s="261" t="str">
        <f t="shared" si="759"/>
        <v/>
      </c>
      <c r="T1615" s="261" t="str">
        <f t="shared" si="760"/>
        <v/>
      </c>
      <c r="U1615" s="261" t="str">
        <f t="shared" si="761"/>
        <v/>
      </c>
      <c r="V1615" s="2"/>
      <c r="W1615" s="2"/>
      <c r="X1615" s="2"/>
      <c r="Y1615" s="2"/>
      <c r="Z1615" s="2"/>
      <c r="AA1615" s="2"/>
      <c r="AB1615" s="2"/>
      <c r="AC1615" s="2"/>
      <c r="AD1615" s="2"/>
      <c r="AG1615" s="197">
        <f t="shared" si="762"/>
        <v>12</v>
      </c>
      <c r="AH1615" s="210">
        <f t="shared" si="763"/>
        <v>0</v>
      </c>
      <c r="AJ1615" s="188">
        <f t="shared" si="764"/>
        <v>0</v>
      </c>
      <c r="AK1615" s="189">
        <f t="shared" si="765"/>
        <v>0</v>
      </c>
      <c r="AL1615" s="189">
        <f t="shared" si="766"/>
        <v>0</v>
      </c>
      <c r="AM1615" s="190">
        <f t="shared" si="767"/>
        <v>0</v>
      </c>
      <c r="AO1615" s="188">
        <f t="shared" si="768"/>
        <v>0</v>
      </c>
      <c r="AP1615" s="189">
        <f t="shared" si="769"/>
        <v>0</v>
      </c>
      <c r="AQ1615" s="189">
        <f t="shared" si="770"/>
        <v>0</v>
      </c>
      <c r="AR1615" s="190">
        <f t="shared" si="771"/>
        <v>0</v>
      </c>
      <c r="AT1615" s="188">
        <f t="shared" si="772"/>
        <v>0</v>
      </c>
      <c r="AU1615" s="189">
        <f t="shared" si="773"/>
        <v>0</v>
      </c>
      <c r="AV1615" s="189">
        <f t="shared" si="774"/>
        <v>0</v>
      </c>
      <c r="AW1615" s="190">
        <f t="shared" si="775"/>
        <v>0</v>
      </c>
      <c r="AY1615" s="188">
        <f t="shared" si="776"/>
        <v>0</v>
      </c>
      <c r="AZ1615" s="189">
        <f t="shared" si="777"/>
        <v>0</v>
      </c>
      <c r="BA1615" s="189">
        <f t="shared" si="778"/>
        <v>0</v>
      </c>
      <c r="BB1615" s="190">
        <f t="shared" si="779"/>
        <v>0</v>
      </c>
      <c r="BD1615" s="192">
        <f t="shared" si="780"/>
        <v>0</v>
      </c>
      <c r="BE1615" s="215">
        <f t="shared" si="781"/>
        <v>0</v>
      </c>
      <c r="BF1615" s="216">
        <f t="shared" si="782"/>
        <v>0</v>
      </c>
      <c r="BG1615" s="217">
        <f t="shared" si="783"/>
        <v>0</v>
      </c>
      <c r="BI1615" s="192">
        <f t="shared" si="784"/>
        <v>0</v>
      </c>
      <c r="BJ1615" s="215">
        <f t="shared" si="785"/>
        <v>0</v>
      </c>
      <c r="BK1615" s="216">
        <f t="shared" si="786"/>
        <v>0</v>
      </c>
      <c r="BL1615" s="217">
        <f t="shared" si="787"/>
        <v>0</v>
      </c>
      <c r="BN1615" s="192">
        <f t="shared" si="788"/>
        <v>0</v>
      </c>
      <c r="BO1615" s="215">
        <f t="shared" si="789"/>
        <v>0</v>
      </c>
      <c r="BP1615" s="216">
        <f t="shared" si="790"/>
        <v>0</v>
      </c>
      <c r="BQ1615" s="217">
        <f t="shared" si="791"/>
        <v>0</v>
      </c>
      <c r="BS1615" s="197">
        <f t="shared" si="792"/>
        <v>0</v>
      </c>
      <c r="BT1615" s="19" t="str">
        <f t="shared" si="793"/>
        <v/>
      </c>
      <c r="BU1615" s="197">
        <f t="shared" si="794"/>
        <v>0</v>
      </c>
      <c r="BV1615"/>
      <c r="BW1615" s="197">
        <f t="shared" si="795"/>
        <v>0</v>
      </c>
      <c r="BX1615" s="19" t="str">
        <f t="shared" si="796"/>
        <v/>
      </c>
      <c r="BY1615" s="197">
        <f t="shared" si="797"/>
        <v>0</v>
      </c>
      <c r="CA1615" s="197">
        <f t="shared" si="798"/>
        <v>0</v>
      </c>
      <c r="CB1615" s="19" t="str">
        <f t="shared" si="799"/>
        <v/>
      </c>
      <c r="CC1615" s="197">
        <f t="shared" si="800"/>
        <v>0</v>
      </c>
    </row>
    <row r="1616" spans="1:81" ht="15" customHeight="1" thickBot="1">
      <c r="A1616" s="41"/>
      <c r="B1616" s="30"/>
      <c r="C1616" s="63" t="s">
        <v>132</v>
      </c>
      <c r="D1616" s="354" t="str">
        <f t="shared" si="758"/>
        <v/>
      </c>
      <c r="E1616" s="355"/>
      <c r="F1616" s="355"/>
      <c r="G1616" s="355"/>
      <c r="H1616" s="355"/>
      <c r="I1616" s="355"/>
      <c r="J1616" s="355"/>
      <c r="K1616" s="355"/>
      <c r="L1616" s="355"/>
      <c r="M1616" s="355"/>
      <c r="N1616" s="355"/>
      <c r="O1616" s="355"/>
      <c r="P1616" s="355"/>
      <c r="Q1616" s="355"/>
      <c r="R1616" s="356"/>
      <c r="S1616" s="261" t="str">
        <f t="shared" si="759"/>
        <v/>
      </c>
      <c r="T1616" s="261" t="str">
        <f t="shared" si="760"/>
        <v/>
      </c>
      <c r="U1616" s="261" t="str">
        <f t="shared" si="761"/>
        <v/>
      </c>
      <c r="V1616" s="2"/>
      <c r="W1616" s="2"/>
      <c r="X1616" s="2"/>
      <c r="Y1616" s="2"/>
      <c r="Z1616" s="2"/>
      <c r="AA1616" s="2"/>
      <c r="AB1616" s="2"/>
      <c r="AC1616" s="2"/>
      <c r="AD1616" s="2"/>
      <c r="AG1616" s="197">
        <f t="shared" si="762"/>
        <v>12</v>
      </c>
      <c r="AH1616" s="210">
        <f t="shared" si="763"/>
        <v>0</v>
      </c>
      <c r="AJ1616" s="188">
        <f t="shared" si="764"/>
        <v>0</v>
      </c>
      <c r="AK1616" s="189">
        <f t="shared" si="765"/>
        <v>0</v>
      </c>
      <c r="AL1616" s="189">
        <f t="shared" si="766"/>
        <v>0</v>
      </c>
      <c r="AM1616" s="190">
        <f t="shared" si="767"/>
        <v>0</v>
      </c>
      <c r="AO1616" s="188">
        <f t="shared" si="768"/>
        <v>0</v>
      </c>
      <c r="AP1616" s="189">
        <f t="shared" si="769"/>
        <v>0</v>
      </c>
      <c r="AQ1616" s="189">
        <f t="shared" si="770"/>
        <v>0</v>
      </c>
      <c r="AR1616" s="190">
        <f t="shared" si="771"/>
        <v>0</v>
      </c>
      <c r="AT1616" s="188">
        <f t="shared" si="772"/>
        <v>0</v>
      </c>
      <c r="AU1616" s="189">
        <f t="shared" si="773"/>
        <v>0</v>
      </c>
      <c r="AV1616" s="189">
        <f t="shared" si="774"/>
        <v>0</v>
      </c>
      <c r="AW1616" s="190">
        <f t="shared" si="775"/>
        <v>0</v>
      </c>
      <c r="AY1616" s="188">
        <f t="shared" si="776"/>
        <v>0</v>
      </c>
      <c r="AZ1616" s="189">
        <f t="shared" si="777"/>
        <v>0</v>
      </c>
      <c r="BA1616" s="189">
        <f t="shared" si="778"/>
        <v>0</v>
      </c>
      <c r="BB1616" s="190">
        <f t="shared" si="779"/>
        <v>0</v>
      </c>
      <c r="BD1616" s="192">
        <f t="shared" si="780"/>
        <v>0</v>
      </c>
      <c r="BE1616" s="215">
        <f t="shared" si="781"/>
        <v>0</v>
      </c>
      <c r="BF1616" s="216">
        <f t="shared" si="782"/>
        <v>0</v>
      </c>
      <c r="BG1616" s="217">
        <f t="shared" si="783"/>
        <v>0</v>
      </c>
      <c r="BI1616" s="192">
        <f t="shared" si="784"/>
        <v>0</v>
      </c>
      <c r="BJ1616" s="215">
        <f t="shared" si="785"/>
        <v>0</v>
      </c>
      <c r="BK1616" s="216">
        <f t="shared" si="786"/>
        <v>0</v>
      </c>
      <c r="BL1616" s="217">
        <f t="shared" si="787"/>
        <v>0</v>
      </c>
      <c r="BN1616" s="192">
        <f t="shared" si="788"/>
        <v>0</v>
      </c>
      <c r="BO1616" s="215">
        <f t="shared" si="789"/>
        <v>0</v>
      </c>
      <c r="BP1616" s="216">
        <f t="shared" si="790"/>
        <v>0</v>
      </c>
      <c r="BQ1616" s="217">
        <f t="shared" si="791"/>
        <v>0</v>
      </c>
      <c r="BS1616" s="197">
        <f t="shared" si="792"/>
        <v>0</v>
      </c>
      <c r="BT1616" s="19" t="str">
        <f t="shared" si="793"/>
        <v/>
      </c>
      <c r="BU1616" s="197">
        <f t="shared" si="794"/>
        <v>0</v>
      </c>
      <c r="BV1616"/>
      <c r="BW1616" s="197">
        <f t="shared" si="795"/>
        <v>0</v>
      </c>
      <c r="BX1616" s="19" t="str">
        <f t="shared" si="796"/>
        <v/>
      </c>
      <c r="BY1616" s="197">
        <f t="shared" si="797"/>
        <v>0</v>
      </c>
      <c r="CA1616" s="197">
        <f t="shared" si="798"/>
        <v>0</v>
      </c>
      <c r="CB1616" s="19" t="str">
        <f t="shared" si="799"/>
        <v/>
      </c>
      <c r="CC1616" s="197">
        <f t="shared" si="800"/>
        <v>0</v>
      </c>
    </row>
    <row r="1617" spans="1:81" ht="15" customHeight="1" thickBot="1">
      <c r="A1617" s="41"/>
      <c r="B1617" s="30"/>
      <c r="C1617" s="63" t="s">
        <v>133</v>
      </c>
      <c r="D1617" s="354" t="str">
        <f t="shared" si="758"/>
        <v/>
      </c>
      <c r="E1617" s="355"/>
      <c r="F1617" s="355"/>
      <c r="G1617" s="355"/>
      <c r="H1617" s="355"/>
      <c r="I1617" s="355"/>
      <c r="J1617" s="355"/>
      <c r="K1617" s="355"/>
      <c r="L1617" s="355"/>
      <c r="M1617" s="355"/>
      <c r="N1617" s="355"/>
      <c r="O1617" s="355"/>
      <c r="P1617" s="355"/>
      <c r="Q1617" s="355"/>
      <c r="R1617" s="356"/>
      <c r="S1617" s="261" t="str">
        <f t="shared" si="759"/>
        <v/>
      </c>
      <c r="T1617" s="261" t="str">
        <f t="shared" si="760"/>
        <v/>
      </c>
      <c r="U1617" s="261" t="str">
        <f t="shared" si="761"/>
        <v/>
      </c>
      <c r="V1617" s="2"/>
      <c r="W1617" s="2"/>
      <c r="X1617" s="2"/>
      <c r="Y1617" s="2"/>
      <c r="Z1617" s="2"/>
      <c r="AA1617" s="2"/>
      <c r="AB1617" s="2"/>
      <c r="AC1617" s="2"/>
      <c r="AD1617" s="2"/>
      <c r="AG1617" s="197">
        <f t="shared" si="762"/>
        <v>12</v>
      </c>
      <c r="AH1617" s="210">
        <f t="shared" si="763"/>
        <v>0</v>
      </c>
      <c r="AJ1617" s="188">
        <f t="shared" si="764"/>
        <v>0</v>
      </c>
      <c r="AK1617" s="189">
        <f t="shared" si="765"/>
        <v>0</v>
      </c>
      <c r="AL1617" s="189">
        <f t="shared" si="766"/>
        <v>0</v>
      </c>
      <c r="AM1617" s="190">
        <f t="shared" si="767"/>
        <v>0</v>
      </c>
      <c r="AO1617" s="188">
        <f t="shared" si="768"/>
        <v>0</v>
      </c>
      <c r="AP1617" s="189">
        <f t="shared" si="769"/>
        <v>0</v>
      </c>
      <c r="AQ1617" s="189">
        <f t="shared" si="770"/>
        <v>0</v>
      </c>
      <c r="AR1617" s="190">
        <f t="shared" si="771"/>
        <v>0</v>
      </c>
      <c r="AT1617" s="188">
        <f t="shared" si="772"/>
        <v>0</v>
      </c>
      <c r="AU1617" s="189">
        <f t="shared" si="773"/>
        <v>0</v>
      </c>
      <c r="AV1617" s="189">
        <f t="shared" si="774"/>
        <v>0</v>
      </c>
      <c r="AW1617" s="190">
        <f t="shared" si="775"/>
        <v>0</v>
      </c>
      <c r="AY1617" s="188">
        <f t="shared" si="776"/>
        <v>0</v>
      </c>
      <c r="AZ1617" s="189">
        <f t="shared" si="777"/>
        <v>0</v>
      </c>
      <c r="BA1617" s="189">
        <f t="shared" si="778"/>
        <v>0</v>
      </c>
      <c r="BB1617" s="190">
        <f t="shared" si="779"/>
        <v>0</v>
      </c>
      <c r="BD1617" s="192">
        <f t="shared" si="780"/>
        <v>0</v>
      </c>
      <c r="BE1617" s="215">
        <f t="shared" si="781"/>
        <v>0</v>
      </c>
      <c r="BF1617" s="216">
        <f t="shared" si="782"/>
        <v>0</v>
      </c>
      <c r="BG1617" s="217">
        <f t="shared" si="783"/>
        <v>0</v>
      </c>
      <c r="BI1617" s="192">
        <f t="shared" si="784"/>
        <v>0</v>
      </c>
      <c r="BJ1617" s="215">
        <f t="shared" si="785"/>
        <v>0</v>
      </c>
      <c r="BK1617" s="216">
        <f t="shared" si="786"/>
        <v>0</v>
      </c>
      <c r="BL1617" s="217">
        <f t="shared" si="787"/>
        <v>0</v>
      </c>
      <c r="BN1617" s="192">
        <f t="shared" si="788"/>
        <v>0</v>
      </c>
      <c r="BO1617" s="215">
        <f t="shared" si="789"/>
        <v>0</v>
      </c>
      <c r="BP1617" s="216">
        <f t="shared" si="790"/>
        <v>0</v>
      </c>
      <c r="BQ1617" s="217">
        <f t="shared" si="791"/>
        <v>0</v>
      </c>
      <c r="BS1617" s="197">
        <f t="shared" si="792"/>
        <v>0</v>
      </c>
      <c r="BT1617" s="19" t="str">
        <f t="shared" si="793"/>
        <v/>
      </c>
      <c r="BU1617" s="197">
        <f t="shared" si="794"/>
        <v>0</v>
      </c>
      <c r="BV1617"/>
      <c r="BW1617" s="197">
        <f t="shared" si="795"/>
        <v>0</v>
      </c>
      <c r="BX1617" s="19" t="str">
        <f t="shared" si="796"/>
        <v/>
      </c>
      <c r="BY1617" s="197">
        <f t="shared" si="797"/>
        <v>0</v>
      </c>
      <c r="CA1617" s="197">
        <f t="shared" si="798"/>
        <v>0</v>
      </c>
      <c r="CB1617" s="19" t="str">
        <f t="shared" si="799"/>
        <v/>
      </c>
      <c r="CC1617" s="197">
        <f t="shared" si="800"/>
        <v>0</v>
      </c>
    </row>
    <row r="1618" spans="1:81" ht="15" customHeight="1" thickBot="1">
      <c r="A1618" s="41"/>
      <c r="B1618" s="30"/>
      <c r="C1618" s="63" t="s">
        <v>134</v>
      </c>
      <c r="D1618" s="354" t="str">
        <f t="shared" si="758"/>
        <v/>
      </c>
      <c r="E1618" s="355"/>
      <c r="F1618" s="355"/>
      <c r="G1618" s="355"/>
      <c r="H1618" s="355"/>
      <c r="I1618" s="355"/>
      <c r="J1618" s="355"/>
      <c r="K1618" s="355"/>
      <c r="L1618" s="355"/>
      <c r="M1618" s="355"/>
      <c r="N1618" s="355"/>
      <c r="O1618" s="355"/>
      <c r="P1618" s="355"/>
      <c r="Q1618" s="355"/>
      <c r="R1618" s="356"/>
      <c r="S1618" s="261" t="str">
        <f t="shared" si="759"/>
        <v/>
      </c>
      <c r="T1618" s="261" t="str">
        <f t="shared" si="760"/>
        <v/>
      </c>
      <c r="U1618" s="261" t="str">
        <f t="shared" si="761"/>
        <v/>
      </c>
      <c r="V1618" s="2"/>
      <c r="W1618" s="2"/>
      <c r="X1618" s="2"/>
      <c r="Y1618" s="2"/>
      <c r="Z1618" s="2"/>
      <c r="AA1618" s="2"/>
      <c r="AB1618" s="2"/>
      <c r="AC1618" s="2"/>
      <c r="AD1618" s="2"/>
      <c r="AG1618" s="197">
        <f t="shared" si="762"/>
        <v>12</v>
      </c>
      <c r="AH1618" s="210">
        <f t="shared" si="763"/>
        <v>0</v>
      </c>
      <c r="AJ1618" s="188">
        <f t="shared" si="764"/>
        <v>0</v>
      </c>
      <c r="AK1618" s="189">
        <f t="shared" si="765"/>
        <v>0</v>
      </c>
      <c r="AL1618" s="189">
        <f t="shared" si="766"/>
        <v>0</v>
      </c>
      <c r="AM1618" s="190">
        <f t="shared" si="767"/>
        <v>0</v>
      </c>
      <c r="AO1618" s="188">
        <f t="shared" si="768"/>
        <v>0</v>
      </c>
      <c r="AP1618" s="189">
        <f t="shared" si="769"/>
        <v>0</v>
      </c>
      <c r="AQ1618" s="189">
        <f t="shared" si="770"/>
        <v>0</v>
      </c>
      <c r="AR1618" s="190">
        <f t="shared" si="771"/>
        <v>0</v>
      </c>
      <c r="AT1618" s="188">
        <f t="shared" si="772"/>
        <v>0</v>
      </c>
      <c r="AU1618" s="189">
        <f t="shared" si="773"/>
        <v>0</v>
      </c>
      <c r="AV1618" s="189">
        <f t="shared" si="774"/>
        <v>0</v>
      </c>
      <c r="AW1618" s="190">
        <f t="shared" si="775"/>
        <v>0</v>
      </c>
      <c r="AY1618" s="188">
        <f t="shared" si="776"/>
        <v>0</v>
      </c>
      <c r="AZ1618" s="189">
        <f t="shared" si="777"/>
        <v>0</v>
      </c>
      <c r="BA1618" s="189">
        <f t="shared" si="778"/>
        <v>0</v>
      </c>
      <c r="BB1618" s="190">
        <f t="shared" si="779"/>
        <v>0</v>
      </c>
      <c r="BD1618" s="192">
        <f t="shared" si="780"/>
        <v>0</v>
      </c>
      <c r="BE1618" s="215">
        <f t="shared" si="781"/>
        <v>0</v>
      </c>
      <c r="BF1618" s="216">
        <f t="shared" si="782"/>
        <v>0</v>
      </c>
      <c r="BG1618" s="217">
        <f t="shared" si="783"/>
        <v>0</v>
      </c>
      <c r="BI1618" s="192">
        <f t="shared" si="784"/>
        <v>0</v>
      </c>
      <c r="BJ1618" s="215">
        <f t="shared" si="785"/>
        <v>0</v>
      </c>
      <c r="BK1618" s="216">
        <f t="shared" si="786"/>
        <v>0</v>
      </c>
      <c r="BL1618" s="217">
        <f t="shared" si="787"/>
        <v>0</v>
      </c>
      <c r="BN1618" s="192">
        <f t="shared" si="788"/>
        <v>0</v>
      </c>
      <c r="BO1618" s="215">
        <f t="shared" si="789"/>
        <v>0</v>
      </c>
      <c r="BP1618" s="216">
        <f t="shared" si="790"/>
        <v>0</v>
      </c>
      <c r="BQ1618" s="217">
        <f t="shared" si="791"/>
        <v>0</v>
      </c>
      <c r="BS1618" s="197">
        <f t="shared" si="792"/>
        <v>0</v>
      </c>
      <c r="BT1618" s="19" t="str">
        <f t="shared" si="793"/>
        <v/>
      </c>
      <c r="BU1618" s="197">
        <f t="shared" si="794"/>
        <v>0</v>
      </c>
      <c r="BV1618"/>
      <c r="BW1618" s="197">
        <f t="shared" si="795"/>
        <v>0</v>
      </c>
      <c r="BX1618" s="19" t="str">
        <f t="shared" si="796"/>
        <v/>
      </c>
      <c r="BY1618" s="197">
        <f t="shared" si="797"/>
        <v>0</v>
      </c>
      <c r="CA1618" s="197">
        <f t="shared" si="798"/>
        <v>0</v>
      </c>
      <c r="CB1618" s="19" t="str">
        <f t="shared" si="799"/>
        <v/>
      </c>
      <c r="CC1618" s="197">
        <f t="shared" si="800"/>
        <v>0</v>
      </c>
    </row>
    <row r="1619" spans="1:81" ht="15" customHeight="1" thickBot="1">
      <c r="A1619" s="41"/>
      <c r="B1619" s="30"/>
      <c r="C1619" s="63" t="s">
        <v>135</v>
      </c>
      <c r="D1619" s="354" t="str">
        <f t="shared" ref="D1619:D1673" si="801">IF(D114="","",D114)</f>
        <v/>
      </c>
      <c r="E1619" s="355"/>
      <c r="F1619" s="355"/>
      <c r="G1619" s="355"/>
      <c r="H1619" s="355"/>
      <c r="I1619" s="355"/>
      <c r="J1619" s="355"/>
      <c r="K1619" s="355"/>
      <c r="L1619" s="355"/>
      <c r="M1619" s="355"/>
      <c r="N1619" s="355"/>
      <c r="O1619" s="355"/>
      <c r="P1619" s="355"/>
      <c r="Q1619" s="355"/>
      <c r="R1619" s="356"/>
      <c r="S1619" s="261" t="str">
        <f t="shared" ref="S1619:S1673" si="802">IF(M296="","",M296)</f>
        <v/>
      </c>
      <c r="T1619" s="261" t="str">
        <f t="shared" ref="T1619:T1673" si="803">IF(S296="","",S296)</f>
        <v/>
      </c>
      <c r="U1619" s="261" t="str">
        <f t="shared" ref="U1619:U1673" si="804">+IF(Y296="","",Y296)</f>
        <v/>
      </c>
      <c r="V1619" s="2"/>
      <c r="W1619" s="2"/>
      <c r="X1619" s="2"/>
      <c r="Y1619" s="2"/>
      <c r="Z1619" s="2"/>
      <c r="AA1619" s="2"/>
      <c r="AB1619" s="2"/>
      <c r="AC1619" s="2"/>
      <c r="AD1619" s="2"/>
      <c r="AG1619" s="197">
        <f t="shared" ref="AG1619:AG1673" si="805">+COUNTBLANK(S1619:AD1619)</f>
        <v>12</v>
      </c>
      <c r="AH1619" s="210">
        <f t="shared" ref="AH1619:AH1673" si="806">+IF($AG$1549=$AH$1549,0,IF(OR(AND(D1619&lt;&gt;"",AG1619=0),AND(D1619="",AG1619=12)),0,1))</f>
        <v>0</v>
      </c>
      <c r="AJ1619" s="188">
        <f t="shared" ref="AJ1619:AJ1673" si="807">IF(S1619="",0,S1619)</f>
        <v>0</v>
      </c>
      <c r="AK1619" s="189">
        <f t="shared" ref="AK1619:AK1673" si="808">COUNTIF(T1619:U1619,"NS")</f>
        <v>0</v>
      </c>
      <c r="AL1619" s="189">
        <f t="shared" ref="AL1619:AL1673" si="809">SUM(T1619:U1619)</f>
        <v>0</v>
      </c>
      <c r="AM1619" s="190">
        <f t="shared" ref="AM1619:AM1673" si="810">IF($AG$1549=$AH$1549, 0, IF(OR(AND(AJ1619=0, AK1619&gt;0), AND(AJ1619="ns", AL1619&gt;0), AND(AJ1619="ns", AK1619=0, AL1619=0)), 1, IF(OR(AND(AJ1619&gt;0, AK1619=2), AND(AJ1619="ns", AK1619=2), AND(AJ1619="ns", AL1619=0, AK1619&gt;0), AJ1619=AL1619, COUNTIF(S1619:U1619, "NA")=COUNTA(S1619:U1619)), 0, 1)))</f>
        <v>0</v>
      </c>
      <c r="AO1619" s="188">
        <f t="shared" ref="AO1619:AO1673" si="811">V1619</f>
        <v>0</v>
      </c>
      <c r="AP1619" s="189">
        <f t="shared" ref="AP1619:AP1673" si="812">COUNTIF(W1619:X1619,"NS")</f>
        <v>0</v>
      </c>
      <c r="AQ1619" s="189">
        <f t="shared" ref="AQ1619:AQ1673" si="813">SUM(W1619:X1619)</f>
        <v>0</v>
      </c>
      <c r="AR1619" s="190">
        <f t="shared" ref="AR1619:AR1673" si="814">IF($AG$1549=$AH$1549, 0, IF(OR(AND(AO1619=0, AP1619&gt;0), AND(AO1619="ns", AQ1619&gt;0), AND(AO1619="ns", AP1619=0, AQ1619=0)), 1, IF(OR(AND(AO1619&gt;0, AP1619=2), AND(AO1619="ns", AP1619=2), AND(AO1619="ns", AQ1619=0, AP1619&gt;0), AO1619=AQ1619, COUNTIF(V1619:X1619, "NA")=COUNTA(V1619:X1619)), 0, 1)))</f>
        <v>0</v>
      </c>
      <c r="AT1619" s="188">
        <f t="shared" ref="AT1619:AT1673" si="815">Y1619</f>
        <v>0</v>
      </c>
      <c r="AU1619" s="189">
        <f t="shared" ref="AU1619:AU1673" si="816">COUNTIF(Z1619:AA1619,"NS")</f>
        <v>0</v>
      </c>
      <c r="AV1619" s="189">
        <f t="shared" ref="AV1619:AV1673" si="817">SUM(Z1619:AA1619)</f>
        <v>0</v>
      </c>
      <c r="AW1619" s="190">
        <f t="shared" ref="AW1619:AW1673" si="818">IF($AG$1549=$AH$1549, 0, IF(OR(AND(AT1619=0, AU1619&gt;0), AND(AT1619="ns", AV1619&gt;0), AND(AT1619="ns", AU1619=0, AV1619=0)), 1, IF(OR(AND(AT1619&gt;0, AU1619=2), AND(AT1619="ns", AU1619=2), AND(AT1619="ns", AV1619=0, AU1619&gt;0), AT1619=AV1619, COUNTIF(Y1619:AA1619, "NA")=COUNTA(Y1619:AA1619)), 0, 1)))</f>
        <v>0</v>
      </c>
      <c r="AY1619" s="188">
        <f t="shared" ref="AY1619:AY1673" si="819">AB1619</f>
        <v>0</v>
      </c>
      <c r="AZ1619" s="189">
        <f t="shared" ref="AZ1619:AZ1673" si="820">COUNTIF(AC1619:AD1619,"NS")</f>
        <v>0</v>
      </c>
      <c r="BA1619" s="189">
        <f t="shared" ref="BA1619:BA1673" si="821">SUM(AC1619:AD1619)</f>
        <v>0</v>
      </c>
      <c r="BB1619" s="190">
        <f t="shared" ref="BB1619:BB1673" si="822">IF($AG$1549=$AH$1549, 0, IF(OR(AND(AY1619=0, AZ1619&gt;0), AND(AY1619="ns", BA1619&gt;0), AND(AY1619="ns", AZ1619=0, BA1619=0)), 1, IF(OR(AND(AY1619&gt;0, AZ1619=2), AND(AY1619="ns", AZ1619=2), AND(AY1619="ns", BA1619=0, AZ1619&gt;0), AY1619=BA1619, COUNTIF(AB1619:AD1619, "NA")=COUNTA(AB1619:AD1619)), 0, 1)))</f>
        <v>0</v>
      </c>
      <c r="BD1619" s="192">
        <f t="shared" ref="BD1619:BD1673" si="823">IF(S1619="",0,S1619)</f>
        <v>0</v>
      </c>
      <c r="BE1619" s="215">
        <f t="shared" ref="BE1619:BE1673" si="824">COUNTIF(V1619,"NS")+COUNTIF(Y1619,"NS")+COUNTIF(AB1619,"NS")</f>
        <v>0</v>
      </c>
      <c r="BF1619" s="216">
        <f t="shared" ref="BF1619:BF1673" si="825">SUM(V1619,Y1619,AB1619)</f>
        <v>0</v>
      </c>
      <c r="BG1619" s="217">
        <f t="shared" ref="BG1619:BG1673" si="826">IF($AG$1549=$AH$1549, 0, IF(OR(AND(BD1619=0, BE1619&gt;0), AND(BD1619="NS", BF1619&gt;0), AND(BD1619="NS", BF1619=0, BE1619=0)), 1, IF(OR(AND(BE1619&gt;=2, BF1619&lt;BD1619), AND(BD1619="NS", BF1619=0, BE1619&gt;0), BD1619=BF1619, AND(BD1619="NA", COUNTIF(V1619:AD1619, "NA")=COUNTA(V1619:AD1619))), 0, 1)))</f>
        <v>0</v>
      </c>
      <c r="BI1619" s="192">
        <f t="shared" ref="BI1619:BI1673" si="827">IF(T1619="",0,T1619)</f>
        <v>0</v>
      </c>
      <c r="BJ1619" s="215">
        <f t="shared" ref="BJ1619:BJ1673" si="828">COUNTIF(W1619,"NS")+COUNTIF(Z1619,"NS")+COUNTIF(AC1619,"NS")</f>
        <v>0</v>
      </c>
      <c r="BK1619" s="216">
        <f t="shared" ref="BK1619:BK1673" si="829">SUM(W1619,Z1619,AC1619)</f>
        <v>0</v>
      </c>
      <c r="BL1619" s="217">
        <f t="shared" ref="BL1619:BL1673" si="830">IF($AG$1549=$AH$1549, 0, IF(OR(AND(BI1619=0, BJ1619&gt;0), AND(BI1619="NS", BK1619&gt;0), AND(BI1619="NS", BK1619=0, BJ1619=0)), 1, IF(OR(AND(BJ1619&gt;=2, BK1619&lt;BI1619), AND(BI1619="NS", BK1619=0, BJ1619&gt;0), BI1619=BK1619, AND(BI1619="NA", COUNTIF(V1619:AD1619, "NA")=COUNTA(V1619:AD1619))), 0, 1)))</f>
        <v>0</v>
      </c>
      <c r="BN1619" s="192">
        <f t="shared" ref="BN1619:BN1673" si="831">IF(U1619="",0,U1619)</f>
        <v>0</v>
      </c>
      <c r="BO1619" s="215">
        <f t="shared" ref="BO1619:BO1673" si="832">COUNTIF(X1619,"NS")+COUNTIF(AA1619,"NS")+COUNTIF(AD1619,"NS")</f>
        <v>0</v>
      </c>
      <c r="BP1619" s="216">
        <f t="shared" ref="BP1619:BP1673" si="833">SUM(X1619,AA1619,AD1619)</f>
        <v>0</v>
      </c>
      <c r="BQ1619" s="217">
        <f t="shared" ref="BQ1619:BQ1673" si="834">IF($AG$1549=$AH$1549, 0, IF(OR(AND(BN1619=0, BO1619&gt;0), AND(BN1619="NS", BP1619&gt;0), AND(BN1619="NS", BP1619=0, BO1619=0)), 1, IF(OR(AND(BO1619&gt;=2, BP1619&lt;BN1619), AND(BN1619="NS", BP1619=0, BO1619&gt;0), BN1619=BP1619, AND(BN1619="NA", COUNTIF(V1619:AD1619, "NA")=COUNTA(V1619:AD1619))), 0, 1)))</f>
        <v>0</v>
      </c>
      <c r="BS1619" s="197">
        <f t="shared" ref="BS1619:BS1673" si="835">M296</f>
        <v>0</v>
      </c>
      <c r="BT1619" s="19" t="str">
        <f t="shared" ref="BT1619:BT1673" si="836">S1619</f>
        <v/>
      </c>
      <c r="BU1619" s="197">
        <f t="shared" ref="BU1619:BU1673" si="837">+IF($AG$1549=$AH$1549,0,IF(OR(AND(BS1619="NS",BT1619="NS"),AND(BS1619&gt;=1,BT1619="NS"),AND(BS1619=BT1619)),0,1))</f>
        <v>0</v>
      </c>
      <c r="BV1619"/>
      <c r="BW1619" s="197">
        <f t="shared" ref="BW1619:BW1673" si="838">S296</f>
        <v>0</v>
      </c>
      <c r="BX1619" s="19" t="str">
        <f t="shared" ref="BX1619:BX1673" si="839">T1619</f>
        <v/>
      </c>
      <c r="BY1619" s="197">
        <f t="shared" ref="BY1619:BY1673" si="840">+IF($AG$1549=$AH$1549,0,IF(OR(AND(BW1619="NS",BX1619="NS"),AND(BW1619&gt;=1,BX1619="NS"),AND(BW1619=BX1619)),0,1))</f>
        <v>0</v>
      </c>
      <c r="CA1619" s="197">
        <f t="shared" ref="CA1619:CA1673" si="841">Y296</f>
        <v>0</v>
      </c>
      <c r="CB1619" s="19" t="str">
        <f t="shared" ref="CB1619:CB1673" si="842">U1619</f>
        <v/>
      </c>
      <c r="CC1619" s="197">
        <f t="shared" ref="CC1619:CC1673" si="843">+IF($AG$1549=$AH$1549,0,IF(OR(AND(CA1619="NS",CB1619="NS"),AND(CA1619&gt;=1,CB1619="NS"),AND(CA1619=CB1619)),0,1))</f>
        <v>0</v>
      </c>
    </row>
    <row r="1620" spans="1:81" ht="15" customHeight="1" thickBot="1">
      <c r="A1620" s="41"/>
      <c r="B1620" s="30"/>
      <c r="C1620" s="63" t="s">
        <v>136</v>
      </c>
      <c r="D1620" s="354" t="str">
        <f t="shared" si="801"/>
        <v/>
      </c>
      <c r="E1620" s="355"/>
      <c r="F1620" s="355"/>
      <c r="G1620" s="355"/>
      <c r="H1620" s="355"/>
      <c r="I1620" s="355"/>
      <c r="J1620" s="355"/>
      <c r="K1620" s="355"/>
      <c r="L1620" s="355"/>
      <c r="M1620" s="355"/>
      <c r="N1620" s="355"/>
      <c r="O1620" s="355"/>
      <c r="P1620" s="355"/>
      <c r="Q1620" s="355"/>
      <c r="R1620" s="356"/>
      <c r="S1620" s="261" t="str">
        <f t="shared" si="802"/>
        <v/>
      </c>
      <c r="T1620" s="261" t="str">
        <f t="shared" si="803"/>
        <v/>
      </c>
      <c r="U1620" s="261" t="str">
        <f t="shared" si="804"/>
        <v/>
      </c>
      <c r="V1620" s="2"/>
      <c r="W1620" s="2"/>
      <c r="X1620" s="2"/>
      <c r="Y1620" s="2"/>
      <c r="Z1620" s="2"/>
      <c r="AA1620" s="2"/>
      <c r="AB1620" s="2"/>
      <c r="AC1620" s="2"/>
      <c r="AD1620" s="2"/>
      <c r="AG1620" s="197">
        <f t="shared" si="805"/>
        <v>12</v>
      </c>
      <c r="AH1620" s="210">
        <f t="shared" si="806"/>
        <v>0</v>
      </c>
      <c r="AJ1620" s="188">
        <f t="shared" si="807"/>
        <v>0</v>
      </c>
      <c r="AK1620" s="189">
        <f t="shared" si="808"/>
        <v>0</v>
      </c>
      <c r="AL1620" s="189">
        <f t="shared" si="809"/>
        <v>0</v>
      </c>
      <c r="AM1620" s="190">
        <f t="shared" si="810"/>
        <v>0</v>
      </c>
      <c r="AO1620" s="188">
        <f t="shared" si="811"/>
        <v>0</v>
      </c>
      <c r="AP1620" s="189">
        <f t="shared" si="812"/>
        <v>0</v>
      </c>
      <c r="AQ1620" s="189">
        <f t="shared" si="813"/>
        <v>0</v>
      </c>
      <c r="AR1620" s="190">
        <f t="shared" si="814"/>
        <v>0</v>
      </c>
      <c r="AT1620" s="188">
        <f t="shared" si="815"/>
        <v>0</v>
      </c>
      <c r="AU1620" s="189">
        <f t="shared" si="816"/>
        <v>0</v>
      </c>
      <c r="AV1620" s="189">
        <f t="shared" si="817"/>
        <v>0</v>
      </c>
      <c r="AW1620" s="190">
        <f t="shared" si="818"/>
        <v>0</v>
      </c>
      <c r="AY1620" s="188">
        <f t="shared" si="819"/>
        <v>0</v>
      </c>
      <c r="AZ1620" s="189">
        <f t="shared" si="820"/>
        <v>0</v>
      </c>
      <c r="BA1620" s="189">
        <f t="shared" si="821"/>
        <v>0</v>
      </c>
      <c r="BB1620" s="190">
        <f t="shared" si="822"/>
        <v>0</v>
      </c>
      <c r="BD1620" s="192">
        <f t="shared" si="823"/>
        <v>0</v>
      </c>
      <c r="BE1620" s="215">
        <f t="shared" si="824"/>
        <v>0</v>
      </c>
      <c r="BF1620" s="216">
        <f t="shared" si="825"/>
        <v>0</v>
      </c>
      <c r="BG1620" s="217">
        <f t="shared" si="826"/>
        <v>0</v>
      </c>
      <c r="BI1620" s="192">
        <f t="shared" si="827"/>
        <v>0</v>
      </c>
      <c r="BJ1620" s="215">
        <f t="shared" si="828"/>
        <v>0</v>
      </c>
      <c r="BK1620" s="216">
        <f t="shared" si="829"/>
        <v>0</v>
      </c>
      <c r="BL1620" s="217">
        <f t="shared" si="830"/>
        <v>0</v>
      </c>
      <c r="BN1620" s="192">
        <f t="shared" si="831"/>
        <v>0</v>
      </c>
      <c r="BO1620" s="215">
        <f t="shared" si="832"/>
        <v>0</v>
      </c>
      <c r="BP1620" s="216">
        <f t="shared" si="833"/>
        <v>0</v>
      </c>
      <c r="BQ1620" s="217">
        <f t="shared" si="834"/>
        <v>0</v>
      </c>
      <c r="BS1620" s="197">
        <f t="shared" si="835"/>
        <v>0</v>
      </c>
      <c r="BT1620" s="19" t="str">
        <f t="shared" si="836"/>
        <v/>
      </c>
      <c r="BU1620" s="197">
        <f t="shared" si="837"/>
        <v>0</v>
      </c>
      <c r="BV1620"/>
      <c r="BW1620" s="197">
        <f t="shared" si="838"/>
        <v>0</v>
      </c>
      <c r="BX1620" s="19" t="str">
        <f t="shared" si="839"/>
        <v/>
      </c>
      <c r="BY1620" s="197">
        <f t="shared" si="840"/>
        <v>0</v>
      </c>
      <c r="CA1620" s="197">
        <f t="shared" si="841"/>
        <v>0</v>
      </c>
      <c r="CB1620" s="19" t="str">
        <f t="shared" si="842"/>
        <v/>
      </c>
      <c r="CC1620" s="197">
        <f t="shared" si="843"/>
        <v>0</v>
      </c>
    </row>
    <row r="1621" spans="1:81" ht="15" customHeight="1" thickBot="1">
      <c r="A1621" s="41"/>
      <c r="B1621" s="30"/>
      <c r="C1621" s="63" t="s">
        <v>137</v>
      </c>
      <c r="D1621" s="354" t="str">
        <f t="shared" si="801"/>
        <v/>
      </c>
      <c r="E1621" s="355"/>
      <c r="F1621" s="355"/>
      <c r="G1621" s="355"/>
      <c r="H1621" s="355"/>
      <c r="I1621" s="355"/>
      <c r="J1621" s="355"/>
      <c r="K1621" s="355"/>
      <c r="L1621" s="355"/>
      <c r="M1621" s="355"/>
      <c r="N1621" s="355"/>
      <c r="O1621" s="355"/>
      <c r="P1621" s="355"/>
      <c r="Q1621" s="355"/>
      <c r="R1621" s="356"/>
      <c r="S1621" s="261" t="str">
        <f t="shared" si="802"/>
        <v/>
      </c>
      <c r="T1621" s="261" t="str">
        <f t="shared" si="803"/>
        <v/>
      </c>
      <c r="U1621" s="261" t="str">
        <f t="shared" si="804"/>
        <v/>
      </c>
      <c r="V1621" s="2"/>
      <c r="W1621" s="2"/>
      <c r="X1621" s="2"/>
      <c r="Y1621" s="2"/>
      <c r="Z1621" s="2"/>
      <c r="AA1621" s="2"/>
      <c r="AB1621" s="2"/>
      <c r="AC1621" s="2"/>
      <c r="AD1621" s="2"/>
      <c r="AG1621" s="197">
        <f t="shared" si="805"/>
        <v>12</v>
      </c>
      <c r="AH1621" s="210">
        <f t="shared" si="806"/>
        <v>0</v>
      </c>
      <c r="AJ1621" s="188">
        <f t="shared" si="807"/>
        <v>0</v>
      </c>
      <c r="AK1621" s="189">
        <f t="shared" si="808"/>
        <v>0</v>
      </c>
      <c r="AL1621" s="189">
        <f t="shared" si="809"/>
        <v>0</v>
      </c>
      <c r="AM1621" s="190">
        <f t="shared" si="810"/>
        <v>0</v>
      </c>
      <c r="AO1621" s="188">
        <f t="shared" si="811"/>
        <v>0</v>
      </c>
      <c r="AP1621" s="189">
        <f t="shared" si="812"/>
        <v>0</v>
      </c>
      <c r="AQ1621" s="189">
        <f t="shared" si="813"/>
        <v>0</v>
      </c>
      <c r="AR1621" s="190">
        <f t="shared" si="814"/>
        <v>0</v>
      </c>
      <c r="AT1621" s="188">
        <f t="shared" si="815"/>
        <v>0</v>
      </c>
      <c r="AU1621" s="189">
        <f t="shared" si="816"/>
        <v>0</v>
      </c>
      <c r="AV1621" s="189">
        <f t="shared" si="817"/>
        <v>0</v>
      </c>
      <c r="AW1621" s="190">
        <f t="shared" si="818"/>
        <v>0</v>
      </c>
      <c r="AY1621" s="188">
        <f t="shared" si="819"/>
        <v>0</v>
      </c>
      <c r="AZ1621" s="189">
        <f t="shared" si="820"/>
        <v>0</v>
      </c>
      <c r="BA1621" s="189">
        <f t="shared" si="821"/>
        <v>0</v>
      </c>
      <c r="BB1621" s="190">
        <f t="shared" si="822"/>
        <v>0</v>
      </c>
      <c r="BD1621" s="192">
        <f t="shared" si="823"/>
        <v>0</v>
      </c>
      <c r="BE1621" s="215">
        <f t="shared" si="824"/>
        <v>0</v>
      </c>
      <c r="BF1621" s="216">
        <f t="shared" si="825"/>
        <v>0</v>
      </c>
      <c r="BG1621" s="217">
        <f t="shared" si="826"/>
        <v>0</v>
      </c>
      <c r="BI1621" s="192">
        <f t="shared" si="827"/>
        <v>0</v>
      </c>
      <c r="BJ1621" s="215">
        <f t="shared" si="828"/>
        <v>0</v>
      </c>
      <c r="BK1621" s="216">
        <f t="shared" si="829"/>
        <v>0</v>
      </c>
      <c r="BL1621" s="217">
        <f t="shared" si="830"/>
        <v>0</v>
      </c>
      <c r="BN1621" s="192">
        <f t="shared" si="831"/>
        <v>0</v>
      </c>
      <c r="BO1621" s="215">
        <f t="shared" si="832"/>
        <v>0</v>
      </c>
      <c r="BP1621" s="216">
        <f t="shared" si="833"/>
        <v>0</v>
      </c>
      <c r="BQ1621" s="217">
        <f t="shared" si="834"/>
        <v>0</v>
      </c>
      <c r="BS1621" s="197">
        <f t="shared" si="835"/>
        <v>0</v>
      </c>
      <c r="BT1621" s="19" t="str">
        <f t="shared" si="836"/>
        <v/>
      </c>
      <c r="BU1621" s="197">
        <f t="shared" si="837"/>
        <v>0</v>
      </c>
      <c r="BV1621"/>
      <c r="BW1621" s="197">
        <f t="shared" si="838"/>
        <v>0</v>
      </c>
      <c r="BX1621" s="19" t="str">
        <f t="shared" si="839"/>
        <v/>
      </c>
      <c r="BY1621" s="197">
        <f t="shared" si="840"/>
        <v>0</v>
      </c>
      <c r="CA1621" s="197">
        <f t="shared" si="841"/>
        <v>0</v>
      </c>
      <c r="CB1621" s="19" t="str">
        <f t="shared" si="842"/>
        <v/>
      </c>
      <c r="CC1621" s="197">
        <f t="shared" si="843"/>
        <v>0</v>
      </c>
    </row>
    <row r="1622" spans="1:81" ht="15" customHeight="1" thickBot="1">
      <c r="A1622" s="41"/>
      <c r="B1622" s="30"/>
      <c r="C1622" s="63" t="s">
        <v>138</v>
      </c>
      <c r="D1622" s="354" t="str">
        <f t="shared" si="801"/>
        <v/>
      </c>
      <c r="E1622" s="355"/>
      <c r="F1622" s="355"/>
      <c r="G1622" s="355"/>
      <c r="H1622" s="355"/>
      <c r="I1622" s="355"/>
      <c r="J1622" s="355"/>
      <c r="K1622" s="355"/>
      <c r="L1622" s="355"/>
      <c r="M1622" s="355"/>
      <c r="N1622" s="355"/>
      <c r="O1622" s="355"/>
      <c r="P1622" s="355"/>
      <c r="Q1622" s="355"/>
      <c r="R1622" s="356"/>
      <c r="S1622" s="261" t="str">
        <f t="shared" si="802"/>
        <v/>
      </c>
      <c r="T1622" s="261" t="str">
        <f t="shared" si="803"/>
        <v/>
      </c>
      <c r="U1622" s="261" t="str">
        <f t="shared" si="804"/>
        <v/>
      </c>
      <c r="V1622" s="2"/>
      <c r="W1622" s="2"/>
      <c r="X1622" s="2"/>
      <c r="Y1622" s="2"/>
      <c r="Z1622" s="2"/>
      <c r="AA1622" s="2"/>
      <c r="AB1622" s="2"/>
      <c r="AC1622" s="2"/>
      <c r="AD1622" s="2"/>
      <c r="AG1622" s="197">
        <f t="shared" si="805"/>
        <v>12</v>
      </c>
      <c r="AH1622" s="210">
        <f t="shared" si="806"/>
        <v>0</v>
      </c>
      <c r="AJ1622" s="188">
        <f t="shared" si="807"/>
        <v>0</v>
      </c>
      <c r="AK1622" s="189">
        <f t="shared" si="808"/>
        <v>0</v>
      </c>
      <c r="AL1622" s="189">
        <f t="shared" si="809"/>
        <v>0</v>
      </c>
      <c r="AM1622" s="190">
        <f t="shared" si="810"/>
        <v>0</v>
      </c>
      <c r="AO1622" s="188">
        <f t="shared" si="811"/>
        <v>0</v>
      </c>
      <c r="AP1622" s="189">
        <f t="shared" si="812"/>
        <v>0</v>
      </c>
      <c r="AQ1622" s="189">
        <f t="shared" si="813"/>
        <v>0</v>
      </c>
      <c r="AR1622" s="190">
        <f t="shared" si="814"/>
        <v>0</v>
      </c>
      <c r="AT1622" s="188">
        <f t="shared" si="815"/>
        <v>0</v>
      </c>
      <c r="AU1622" s="189">
        <f t="shared" si="816"/>
        <v>0</v>
      </c>
      <c r="AV1622" s="189">
        <f t="shared" si="817"/>
        <v>0</v>
      </c>
      <c r="AW1622" s="190">
        <f t="shared" si="818"/>
        <v>0</v>
      </c>
      <c r="AY1622" s="188">
        <f t="shared" si="819"/>
        <v>0</v>
      </c>
      <c r="AZ1622" s="189">
        <f t="shared" si="820"/>
        <v>0</v>
      </c>
      <c r="BA1622" s="189">
        <f t="shared" si="821"/>
        <v>0</v>
      </c>
      <c r="BB1622" s="190">
        <f t="shared" si="822"/>
        <v>0</v>
      </c>
      <c r="BD1622" s="192">
        <f t="shared" si="823"/>
        <v>0</v>
      </c>
      <c r="BE1622" s="215">
        <f t="shared" si="824"/>
        <v>0</v>
      </c>
      <c r="BF1622" s="216">
        <f t="shared" si="825"/>
        <v>0</v>
      </c>
      <c r="BG1622" s="217">
        <f t="shared" si="826"/>
        <v>0</v>
      </c>
      <c r="BI1622" s="192">
        <f t="shared" si="827"/>
        <v>0</v>
      </c>
      <c r="BJ1622" s="215">
        <f t="shared" si="828"/>
        <v>0</v>
      </c>
      <c r="BK1622" s="216">
        <f t="shared" si="829"/>
        <v>0</v>
      </c>
      <c r="BL1622" s="217">
        <f t="shared" si="830"/>
        <v>0</v>
      </c>
      <c r="BN1622" s="192">
        <f t="shared" si="831"/>
        <v>0</v>
      </c>
      <c r="BO1622" s="215">
        <f t="shared" si="832"/>
        <v>0</v>
      </c>
      <c r="BP1622" s="216">
        <f t="shared" si="833"/>
        <v>0</v>
      </c>
      <c r="BQ1622" s="217">
        <f t="shared" si="834"/>
        <v>0</v>
      </c>
      <c r="BS1622" s="197">
        <f t="shared" si="835"/>
        <v>0</v>
      </c>
      <c r="BT1622" s="19" t="str">
        <f t="shared" si="836"/>
        <v/>
      </c>
      <c r="BU1622" s="197">
        <f t="shared" si="837"/>
        <v>0</v>
      </c>
      <c r="BV1622"/>
      <c r="BW1622" s="197">
        <f t="shared" si="838"/>
        <v>0</v>
      </c>
      <c r="BX1622" s="19" t="str">
        <f t="shared" si="839"/>
        <v/>
      </c>
      <c r="BY1622" s="197">
        <f t="shared" si="840"/>
        <v>0</v>
      </c>
      <c r="CA1622" s="197">
        <f t="shared" si="841"/>
        <v>0</v>
      </c>
      <c r="CB1622" s="19" t="str">
        <f t="shared" si="842"/>
        <v/>
      </c>
      <c r="CC1622" s="197">
        <f t="shared" si="843"/>
        <v>0</v>
      </c>
    </row>
    <row r="1623" spans="1:81" ht="15" customHeight="1" thickBot="1">
      <c r="A1623" s="41"/>
      <c r="B1623" s="30"/>
      <c r="C1623" s="63" t="s">
        <v>139</v>
      </c>
      <c r="D1623" s="354" t="str">
        <f t="shared" si="801"/>
        <v/>
      </c>
      <c r="E1623" s="355"/>
      <c r="F1623" s="355"/>
      <c r="G1623" s="355"/>
      <c r="H1623" s="355"/>
      <c r="I1623" s="355"/>
      <c r="J1623" s="355"/>
      <c r="K1623" s="355"/>
      <c r="L1623" s="355"/>
      <c r="M1623" s="355"/>
      <c r="N1623" s="355"/>
      <c r="O1623" s="355"/>
      <c r="P1623" s="355"/>
      <c r="Q1623" s="355"/>
      <c r="R1623" s="356"/>
      <c r="S1623" s="261" t="str">
        <f t="shared" si="802"/>
        <v/>
      </c>
      <c r="T1623" s="261" t="str">
        <f t="shared" si="803"/>
        <v/>
      </c>
      <c r="U1623" s="261" t="str">
        <f t="shared" si="804"/>
        <v/>
      </c>
      <c r="V1623" s="2"/>
      <c r="W1623" s="2"/>
      <c r="X1623" s="2"/>
      <c r="Y1623" s="2"/>
      <c r="Z1623" s="2"/>
      <c r="AA1623" s="2"/>
      <c r="AB1623" s="2"/>
      <c r="AC1623" s="2"/>
      <c r="AD1623" s="2"/>
      <c r="AG1623" s="197">
        <f t="shared" si="805"/>
        <v>12</v>
      </c>
      <c r="AH1623" s="210">
        <f t="shared" si="806"/>
        <v>0</v>
      </c>
      <c r="AJ1623" s="188">
        <f t="shared" si="807"/>
        <v>0</v>
      </c>
      <c r="AK1623" s="189">
        <f t="shared" si="808"/>
        <v>0</v>
      </c>
      <c r="AL1623" s="189">
        <f t="shared" si="809"/>
        <v>0</v>
      </c>
      <c r="AM1623" s="190">
        <f t="shared" si="810"/>
        <v>0</v>
      </c>
      <c r="AO1623" s="188">
        <f t="shared" si="811"/>
        <v>0</v>
      </c>
      <c r="AP1623" s="189">
        <f t="shared" si="812"/>
        <v>0</v>
      </c>
      <c r="AQ1623" s="189">
        <f t="shared" si="813"/>
        <v>0</v>
      </c>
      <c r="AR1623" s="190">
        <f t="shared" si="814"/>
        <v>0</v>
      </c>
      <c r="AT1623" s="188">
        <f t="shared" si="815"/>
        <v>0</v>
      </c>
      <c r="AU1623" s="189">
        <f t="shared" si="816"/>
        <v>0</v>
      </c>
      <c r="AV1623" s="189">
        <f t="shared" si="817"/>
        <v>0</v>
      </c>
      <c r="AW1623" s="190">
        <f t="shared" si="818"/>
        <v>0</v>
      </c>
      <c r="AY1623" s="188">
        <f t="shared" si="819"/>
        <v>0</v>
      </c>
      <c r="AZ1623" s="189">
        <f t="shared" si="820"/>
        <v>0</v>
      </c>
      <c r="BA1623" s="189">
        <f t="shared" si="821"/>
        <v>0</v>
      </c>
      <c r="BB1623" s="190">
        <f t="shared" si="822"/>
        <v>0</v>
      </c>
      <c r="BD1623" s="192">
        <f t="shared" si="823"/>
        <v>0</v>
      </c>
      <c r="BE1623" s="215">
        <f t="shared" si="824"/>
        <v>0</v>
      </c>
      <c r="BF1623" s="216">
        <f t="shared" si="825"/>
        <v>0</v>
      </c>
      <c r="BG1623" s="217">
        <f t="shared" si="826"/>
        <v>0</v>
      </c>
      <c r="BI1623" s="192">
        <f t="shared" si="827"/>
        <v>0</v>
      </c>
      <c r="BJ1623" s="215">
        <f t="shared" si="828"/>
        <v>0</v>
      </c>
      <c r="BK1623" s="216">
        <f t="shared" si="829"/>
        <v>0</v>
      </c>
      <c r="BL1623" s="217">
        <f t="shared" si="830"/>
        <v>0</v>
      </c>
      <c r="BN1623" s="192">
        <f t="shared" si="831"/>
        <v>0</v>
      </c>
      <c r="BO1623" s="215">
        <f t="shared" si="832"/>
        <v>0</v>
      </c>
      <c r="BP1623" s="216">
        <f t="shared" si="833"/>
        <v>0</v>
      </c>
      <c r="BQ1623" s="217">
        <f t="shared" si="834"/>
        <v>0</v>
      </c>
      <c r="BS1623" s="197">
        <f t="shared" si="835"/>
        <v>0</v>
      </c>
      <c r="BT1623" s="19" t="str">
        <f t="shared" si="836"/>
        <v/>
      </c>
      <c r="BU1623" s="197">
        <f t="shared" si="837"/>
        <v>0</v>
      </c>
      <c r="BV1623"/>
      <c r="BW1623" s="197">
        <f t="shared" si="838"/>
        <v>0</v>
      </c>
      <c r="BX1623" s="19" t="str">
        <f t="shared" si="839"/>
        <v/>
      </c>
      <c r="BY1623" s="197">
        <f t="shared" si="840"/>
        <v>0</v>
      </c>
      <c r="CA1623" s="197">
        <f t="shared" si="841"/>
        <v>0</v>
      </c>
      <c r="CB1623" s="19" t="str">
        <f t="shared" si="842"/>
        <v/>
      </c>
      <c r="CC1623" s="197">
        <f t="shared" si="843"/>
        <v>0</v>
      </c>
    </row>
    <row r="1624" spans="1:81" ht="15" customHeight="1" thickBot="1">
      <c r="A1624" s="41"/>
      <c r="B1624" s="30"/>
      <c r="C1624" s="63" t="s">
        <v>140</v>
      </c>
      <c r="D1624" s="354" t="str">
        <f t="shared" si="801"/>
        <v/>
      </c>
      <c r="E1624" s="355"/>
      <c r="F1624" s="355"/>
      <c r="G1624" s="355"/>
      <c r="H1624" s="355"/>
      <c r="I1624" s="355"/>
      <c r="J1624" s="355"/>
      <c r="K1624" s="355"/>
      <c r="L1624" s="355"/>
      <c r="M1624" s="355"/>
      <c r="N1624" s="355"/>
      <c r="O1624" s="355"/>
      <c r="P1624" s="355"/>
      <c r="Q1624" s="355"/>
      <c r="R1624" s="356"/>
      <c r="S1624" s="261" t="str">
        <f t="shared" si="802"/>
        <v/>
      </c>
      <c r="T1624" s="261" t="str">
        <f t="shared" si="803"/>
        <v/>
      </c>
      <c r="U1624" s="261" t="str">
        <f t="shared" si="804"/>
        <v/>
      </c>
      <c r="V1624" s="2"/>
      <c r="W1624" s="2"/>
      <c r="X1624" s="2"/>
      <c r="Y1624" s="2"/>
      <c r="Z1624" s="2"/>
      <c r="AA1624" s="2"/>
      <c r="AB1624" s="2"/>
      <c r="AC1624" s="2"/>
      <c r="AD1624" s="2"/>
      <c r="AG1624" s="197">
        <f t="shared" si="805"/>
        <v>12</v>
      </c>
      <c r="AH1624" s="210">
        <f t="shared" si="806"/>
        <v>0</v>
      </c>
      <c r="AJ1624" s="188">
        <f t="shared" si="807"/>
        <v>0</v>
      </c>
      <c r="AK1624" s="189">
        <f t="shared" si="808"/>
        <v>0</v>
      </c>
      <c r="AL1624" s="189">
        <f t="shared" si="809"/>
        <v>0</v>
      </c>
      <c r="AM1624" s="190">
        <f t="shared" si="810"/>
        <v>0</v>
      </c>
      <c r="AO1624" s="188">
        <f t="shared" si="811"/>
        <v>0</v>
      </c>
      <c r="AP1624" s="189">
        <f t="shared" si="812"/>
        <v>0</v>
      </c>
      <c r="AQ1624" s="189">
        <f t="shared" si="813"/>
        <v>0</v>
      </c>
      <c r="AR1624" s="190">
        <f t="shared" si="814"/>
        <v>0</v>
      </c>
      <c r="AT1624" s="188">
        <f t="shared" si="815"/>
        <v>0</v>
      </c>
      <c r="AU1624" s="189">
        <f t="shared" si="816"/>
        <v>0</v>
      </c>
      <c r="AV1624" s="189">
        <f t="shared" si="817"/>
        <v>0</v>
      </c>
      <c r="AW1624" s="190">
        <f t="shared" si="818"/>
        <v>0</v>
      </c>
      <c r="AY1624" s="188">
        <f t="shared" si="819"/>
        <v>0</v>
      </c>
      <c r="AZ1624" s="189">
        <f t="shared" si="820"/>
        <v>0</v>
      </c>
      <c r="BA1624" s="189">
        <f t="shared" si="821"/>
        <v>0</v>
      </c>
      <c r="BB1624" s="190">
        <f t="shared" si="822"/>
        <v>0</v>
      </c>
      <c r="BD1624" s="192">
        <f t="shared" si="823"/>
        <v>0</v>
      </c>
      <c r="BE1624" s="215">
        <f t="shared" si="824"/>
        <v>0</v>
      </c>
      <c r="BF1624" s="216">
        <f t="shared" si="825"/>
        <v>0</v>
      </c>
      <c r="BG1624" s="217">
        <f t="shared" si="826"/>
        <v>0</v>
      </c>
      <c r="BI1624" s="192">
        <f t="shared" si="827"/>
        <v>0</v>
      </c>
      <c r="BJ1624" s="215">
        <f t="shared" si="828"/>
        <v>0</v>
      </c>
      <c r="BK1624" s="216">
        <f t="shared" si="829"/>
        <v>0</v>
      </c>
      <c r="BL1624" s="217">
        <f t="shared" si="830"/>
        <v>0</v>
      </c>
      <c r="BN1624" s="192">
        <f t="shared" si="831"/>
        <v>0</v>
      </c>
      <c r="BO1624" s="215">
        <f t="shared" si="832"/>
        <v>0</v>
      </c>
      <c r="BP1624" s="216">
        <f t="shared" si="833"/>
        <v>0</v>
      </c>
      <c r="BQ1624" s="217">
        <f t="shared" si="834"/>
        <v>0</v>
      </c>
      <c r="BS1624" s="197">
        <f t="shared" si="835"/>
        <v>0</v>
      </c>
      <c r="BT1624" s="19" t="str">
        <f t="shared" si="836"/>
        <v/>
      </c>
      <c r="BU1624" s="197">
        <f t="shared" si="837"/>
        <v>0</v>
      </c>
      <c r="BV1624"/>
      <c r="BW1624" s="197">
        <f t="shared" si="838"/>
        <v>0</v>
      </c>
      <c r="BX1624" s="19" t="str">
        <f t="shared" si="839"/>
        <v/>
      </c>
      <c r="BY1624" s="197">
        <f t="shared" si="840"/>
        <v>0</v>
      </c>
      <c r="CA1624" s="197">
        <f t="shared" si="841"/>
        <v>0</v>
      </c>
      <c r="CB1624" s="19" t="str">
        <f t="shared" si="842"/>
        <v/>
      </c>
      <c r="CC1624" s="197">
        <f t="shared" si="843"/>
        <v>0</v>
      </c>
    </row>
    <row r="1625" spans="1:81" ht="15" customHeight="1" thickBot="1">
      <c r="A1625" s="41"/>
      <c r="B1625" s="30"/>
      <c r="C1625" s="63" t="s">
        <v>141</v>
      </c>
      <c r="D1625" s="354" t="str">
        <f t="shared" si="801"/>
        <v/>
      </c>
      <c r="E1625" s="355"/>
      <c r="F1625" s="355"/>
      <c r="G1625" s="355"/>
      <c r="H1625" s="355"/>
      <c r="I1625" s="355"/>
      <c r="J1625" s="355"/>
      <c r="K1625" s="355"/>
      <c r="L1625" s="355"/>
      <c r="M1625" s="355"/>
      <c r="N1625" s="355"/>
      <c r="O1625" s="355"/>
      <c r="P1625" s="355"/>
      <c r="Q1625" s="355"/>
      <c r="R1625" s="356"/>
      <c r="S1625" s="261" t="str">
        <f t="shared" si="802"/>
        <v/>
      </c>
      <c r="T1625" s="261" t="str">
        <f t="shared" si="803"/>
        <v/>
      </c>
      <c r="U1625" s="261" t="str">
        <f t="shared" si="804"/>
        <v/>
      </c>
      <c r="V1625" s="2"/>
      <c r="W1625" s="2"/>
      <c r="X1625" s="2"/>
      <c r="Y1625" s="2"/>
      <c r="Z1625" s="2"/>
      <c r="AA1625" s="2"/>
      <c r="AB1625" s="2"/>
      <c r="AC1625" s="2"/>
      <c r="AD1625" s="2"/>
      <c r="AG1625" s="197">
        <f t="shared" si="805"/>
        <v>12</v>
      </c>
      <c r="AH1625" s="210">
        <f t="shared" si="806"/>
        <v>0</v>
      </c>
      <c r="AJ1625" s="188">
        <f t="shared" si="807"/>
        <v>0</v>
      </c>
      <c r="AK1625" s="189">
        <f t="shared" si="808"/>
        <v>0</v>
      </c>
      <c r="AL1625" s="189">
        <f t="shared" si="809"/>
        <v>0</v>
      </c>
      <c r="AM1625" s="190">
        <f t="shared" si="810"/>
        <v>0</v>
      </c>
      <c r="AO1625" s="188">
        <f t="shared" si="811"/>
        <v>0</v>
      </c>
      <c r="AP1625" s="189">
        <f t="shared" si="812"/>
        <v>0</v>
      </c>
      <c r="AQ1625" s="189">
        <f t="shared" si="813"/>
        <v>0</v>
      </c>
      <c r="AR1625" s="190">
        <f t="shared" si="814"/>
        <v>0</v>
      </c>
      <c r="AT1625" s="188">
        <f t="shared" si="815"/>
        <v>0</v>
      </c>
      <c r="AU1625" s="189">
        <f t="shared" si="816"/>
        <v>0</v>
      </c>
      <c r="AV1625" s="189">
        <f t="shared" si="817"/>
        <v>0</v>
      </c>
      <c r="AW1625" s="190">
        <f t="shared" si="818"/>
        <v>0</v>
      </c>
      <c r="AY1625" s="188">
        <f t="shared" si="819"/>
        <v>0</v>
      </c>
      <c r="AZ1625" s="189">
        <f t="shared" si="820"/>
        <v>0</v>
      </c>
      <c r="BA1625" s="189">
        <f t="shared" si="821"/>
        <v>0</v>
      </c>
      <c r="BB1625" s="190">
        <f t="shared" si="822"/>
        <v>0</v>
      </c>
      <c r="BD1625" s="192">
        <f t="shared" si="823"/>
        <v>0</v>
      </c>
      <c r="BE1625" s="215">
        <f t="shared" si="824"/>
        <v>0</v>
      </c>
      <c r="BF1625" s="216">
        <f t="shared" si="825"/>
        <v>0</v>
      </c>
      <c r="BG1625" s="217">
        <f t="shared" si="826"/>
        <v>0</v>
      </c>
      <c r="BI1625" s="192">
        <f t="shared" si="827"/>
        <v>0</v>
      </c>
      <c r="BJ1625" s="215">
        <f t="shared" si="828"/>
        <v>0</v>
      </c>
      <c r="BK1625" s="216">
        <f t="shared" si="829"/>
        <v>0</v>
      </c>
      <c r="BL1625" s="217">
        <f t="shared" si="830"/>
        <v>0</v>
      </c>
      <c r="BN1625" s="192">
        <f t="shared" si="831"/>
        <v>0</v>
      </c>
      <c r="BO1625" s="215">
        <f t="shared" si="832"/>
        <v>0</v>
      </c>
      <c r="BP1625" s="216">
        <f t="shared" si="833"/>
        <v>0</v>
      </c>
      <c r="BQ1625" s="217">
        <f t="shared" si="834"/>
        <v>0</v>
      </c>
      <c r="BS1625" s="197">
        <f t="shared" si="835"/>
        <v>0</v>
      </c>
      <c r="BT1625" s="19" t="str">
        <f t="shared" si="836"/>
        <v/>
      </c>
      <c r="BU1625" s="197">
        <f t="shared" si="837"/>
        <v>0</v>
      </c>
      <c r="BV1625"/>
      <c r="BW1625" s="197">
        <f t="shared" si="838"/>
        <v>0</v>
      </c>
      <c r="BX1625" s="19" t="str">
        <f t="shared" si="839"/>
        <v/>
      </c>
      <c r="BY1625" s="197">
        <f t="shared" si="840"/>
        <v>0</v>
      </c>
      <c r="CA1625" s="197">
        <f t="shared" si="841"/>
        <v>0</v>
      </c>
      <c r="CB1625" s="19" t="str">
        <f t="shared" si="842"/>
        <v/>
      </c>
      <c r="CC1625" s="197">
        <f t="shared" si="843"/>
        <v>0</v>
      </c>
    </row>
    <row r="1626" spans="1:81" ht="15" customHeight="1" thickBot="1">
      <c r="A1626" s="41"/>
      <c r="B1626" s="30"/>
      <c r="C1626" s="63" t="s">
        <v>142</v>
      </c>
      <c r="D1626" s="354" t="str">
        <f t="shared" si="801"/>
        <v/>
      </c>
      <c r="E1626" s="355"/>
      <c r="F1626" s="355"/>
      <c r="G1626" s="355"/>
      <c r="H1626" s="355"/>
      <c r="I1626" s="355"/>
      <c r="J1626" s="355"/>
      <c r="K1626" s="355"/>
      <c r="L1626" s="355"/>
      <c r="M1626" s="355"/>
      <c r="N1626" s="355"/>
      <c r="O1626" s="355"/>
      <c r="P1626" s="355"/>
      <c r="Q1626" s="355"/>
      <c r="R1626" s="356"/>
      <c r="S1626" s="261" t="str">
        <f t="shared" si="802"/>
        <v/>
      </c>
      <c r="T1626" s="261" t="str">
        <f t="shared" si="803"/>
        <v/>
      </c>
      <c r="U1626" s="261" t="str">
        <f t="shared" si="804"/>
        <v/>
      </c>
      <c r="V1626" s="2"/>
      <c r="W1626" s="2"/>
      <c r="X1626" s="2"/>
      <c r="Y1626" s="2"/>
      <c r="Z1626" s="2"/>
      <c r="AA1626" s="2"/>
      <c r="AB1626" s="2"/>
      <c r="AC1626" s="2"/>
      <c r="AD1626" s="2"/>
      <c r="AG1626" s="197">
        <f t="shared" si="805"/>
        <v>12</v>
      </c>
      <c r="AH1626" s="210">
        <f t="shared" si="806"/>
        <v>0</v>
      </c>
      <c r="AJ1626" s="188">
        <f t="shared" si="807"/>
        <v>0</v>
      </c>
      <c r="AK1626" s="189">
        <f t="shared" si="808"/>
        <v>0</v>
      </c>
      <c r="AL1626" s="189">
        <f t="shared" si="809"/>
        <v>0</v>
      </c>
      <c r="AM1626" s="190">
        <f t="shared" si="810"/>
        <v>0</v>
      </c>
      <c r="AO1626" s="188">
        <f t="shared" si="811"/>
        <v>0</v>
      </c>
      <c r="AP1626" s="189">
        <f t="shared" si="812"/>
        <v>0</v>
      </c>
      <c r="AQ1626" s="189">
        <f t="shared" si="813"/>
        <v>0</v>
      </c>
      <c r="AR1626" s="190">
        <f t="shared" si="814"/>
        <v>0</v>
      </c>
      <c r="AT1626" s="188">
        <f t="shared" si="815"/>
        <v>0</v>
      </c>
      <c r="AU1626" s="189">
        <f t="shared" si="816"/>
        <v>0</v>
      </c>
      <c r="AV1626" s="189">
        <f t="shared" si="817"/>
        <v>0</v>
      </c>
      <c r="AW1626" s="190">
        <f t="shared" si="818"/>
        <v>0</v>
      </c>
      <c r="AY1626" s="188">
        <f t="shared" si="819"/>
        <v>0</v>
      </c>
      <c r="AZ1626" s="189">
        <f t="shared" si="820"/>
        <v>0</v>
      </c>
      <c r="BA1626" s="189">
        <f t="shared" si="821"/>
        <v>0</v>
      </c>
      <c r="BB1626" s="190">
        <f t="shared" si="822"/>
        <v>0</v>
      </c>
      <c r="BD1626" s="192">
        <f t="shared" si="823"/>
        <v>0</v>
      </c>
      <c r="BE1626" s="215">
        <f t="shared" si="824"/>
        <v>0</v>
      </c>
      <c r="BF1626" s="216">
        <f t="shared" si="825"/>
        <v>0</v>
      </c>
      <c r="BG1626" s="217">
        <f t="shared" si="826"/>
        <v>0</v>
      </c>
      <c r="BI1626" s="192">
        <f t="shared" si="827"/>
        <v>0</v>
      </c>
      <c r="BJ1626" s="215">
        <f t="shared" si="828"/>
        <v>0</v>
      </c>
      <c r="BK1626" s="216">
        <f t="shared" si="829"/>
        <v>0</v>
      </c>
      <c r="BL1626" s="217">
        <f t="shared" si="830"/>
        <v>0</v>
      </c>
      <c r="BN1626" s="192">
        <f t="shared" si="831"/>
        <v>0</v>
      </c>
      <c r="BO1626" s="215">
        <f t="shared" si="832"/>
        <v>0</v>
      </c>
      <c r="BP1626" s="216">
        <f t="shared" si="833"/>
        <v>0</v>
      </c>
      <c r="BQ1626" s="217">
        <f t="shared" si="834"/>
        <v>0</v>
      </c>
      <c r="BS1626" s="197">
        <f t="shared" si="835"/>
        <v>0</v>
      </c>
      <c r="BT1626" s="19" t="str">
        <f t="shared" si="836"/>
        <v/>
      </c>
      <c r="BU1626" s="197">
        <f t="shared" si="837"/>
        <v>0</v>
      </c>
      <c r="BV1626"/>
      <c r="BW1626" s="197">
        <f t="shared" si="838"/>
        <v>0</v>
      </c>
      <c r="BX1626" s="19" t="str">
        <f t="shared" si="839"/>
        <v/>
      </c>
      <c r="BY1626" s="197">
        <f t="shared" si="840"/>
        <v>0</v>
      </c>
      <c r="CA1626" s="197">
        <f t="shared" si="841"/>
        <v>0</v>
      </c>
      <c r="CB1626" s="19" t="str">
        <f t="shared" si="842"/>
        <v/>
      </c>
      <c r="CC1626" s="197">
        <f t="shared" si="843"/>
        <v>0</v>
      </c>
    </row>
    <row r="1627" spans="1:81" ht="15" customHeight="1" thickBot="1">
      <c r="A1627" s="41"/>
      <c r="B1627" s="30"/>
      <c r="C1627" s="63" t="s">
        <v>143</v>
      </c>
      <c r="D1627" s="354" t="str">
        <f t="shared" si="801"/>
        <v/>
      </c>
      <c r="E1627" s="355"/>
      <c r="F1627" s="355"/>
      <c r="G1627" s="355"/>
      <c r="H1627" s="355"/>
      <c r="I1627" s="355"/>
      <c r="J1627" s="355"/>
      <c r="K1627" s="355"/>
      <c r="L1627" s="355"/>
      <c r="M1627" s="355"/>
      <c r="N1627" s="355"/>
      <c r="O1627" s="355"/>
      <c r="P1627" s="355"/>
      <c r="Q1627" s="355"/>
      <c r="R1627" s="356"/>
      <c r="S1627" s="261" t="str">
        <f t="shared" si="802"/>
        <v/>
      </c>
      <c r="T1627" s="261" t="str">
        <f t="shared" si="803"/>
        <v/>
      </c>
      <c r="U1627" s="261" t="str">
        <f t="shared" si="804"/>
        <v/>
      </c>
      <c r="V1627" s="2"/>
      <c r="W1627" s="2"/>
      <c r="X1627" s="2"/>
      <c r="Y1627" s="2"/>
      <c r="Z1627" s="2"/>
      <c r="AA1627" s="2"/>
      <c r="AB1627" s="2"/>
      <c r="AC1627" s="2"/>
      <c r="AD1627" s="2"/>
      <c r="AG1627" s="197">
        <f t="shared" si="805"/>
        <v>12</v>
      </c>
      <c r="AH1627" s="210">
        <f t="shared" si="806"/>
        <v>0</v>
      </c>
      <c r="AJ1627" s="188">
        <f t="shared" si="807"/>
        <v>0</v>
      </c>
      <c r="AK1627" s="189">
        <f t="shared" si="808"/>
        <v>0</v>
      </c>
      <c r="AL1627" s="189">
        <f t="shared" si="809"/>
        <v>0</v>
      </c>
      <c r="AM1627" s="190">
        <f t="shared" si="810"/>
        <v>0</v>
      </c>
      <c r="AO1627" s="188">
        <f t="shared" si="811"/>
        <v>0</v>
      </c>
      <c r="AP1627" s="189">
        <f t="shared" si="812"/>
        <v>0</v>
      </c>
      <c r="AQ1627" s="189">
        <f t="shared" si="813"/>
        <v>0</v>
      </c>
      <c r="AR1627" s="190">
        <f t="shared" si="814"/>
        <v>0</v>
      </c>
      <c r="AT1627" s="188">
        <f t="shared" si="815"/>
        <v>0</v>
      </c>
      <c r="AU1627" s="189">
        <f t="shared" si="816"/>
        <v>0</v>
      </c>
      <c r="AV1627" s="189">
        <f t="shared" si="817"/>
        <v>0</v>
      </c>
      <c r="AW1627" s="190">
        <f t="shared" si="818"/>
        <v>0</v>
      </c>
      <c r="AY1627" s="188">
        <f t="shared" si="819"/>
        <v>0</v>
      </c>
      <c r="AZ1627" s="189">
        <f t="shared" si="820"/>
        <v>0</v>
      </c>
      <c r="BA1627" s="189">
        <f t="shared" si="821"/>
        <v>0</v>
      </c>
      <c r="BB1627" s="190">
        <f t="shared" si="822"/>
        <v>0</v>
      </c>
      <c r="BD1627" s="192">
        <f t="shared" si="823"/>
        <v>0</v>
      </c>
      <c r="BE1627" s="215">
        <f t="shared" si="824"/>
        <v>0</v>
      </c>
      <c r="BF1627" s="216">
        <f t="shared" si="825"/>
        <v>0</v>
      </c>
      <c r="BG1627" s="217">
        <f t="shared" si="826"/>
        <v>0</v>
      </c>
      <c r="BI1627" s="192">
        <f t="shared" si="827"/>
        <v>0</v>
      </c>
      <c r="BJ1627" s="215">
        <f t="shared" si="828"/>
        <v>0</v>
      </c>
      <c r="BK1627" s="216">
        <f t="shared" si="829"/>
        <v>0</v>
      </c>
      <c r="BL1627" s="217">
        <f t="shared" si="830"/>
        <v>0</v>
      </c>
      <c r="BN1627" s="192">
        <f t="shared" si="831"/>
        <v>0</v>
      </c>
      <c r="BO1627" s="215">
        <f t="shared" si="832"/>
        <v>0</v>
      </c>
      <c r="BP1627" s="216">
        <f t="shared" si="833"/>
        <v>0</v>
      </c>
      <c r="BQ1627" s="217">
        <f t="shared" si="834"/>
        <v>0</v>
      </c>
      <c r="BS1627" s="197">
        <f t="shared" si="835"/>
        <v>0</v>
      </c>
      <c r="BT1627" s="19" t="str">
        <f t="shared" si="836"/>
        <v/>
      </c>
      <c r="BU1627" s="197">
        <f t="shared" si="837"/>
        <v>0</v>
      </c>
      <c r="BV1627"/>
      <c r="BW1627" s="197">
        <f t="shared" si="838"/>
        <v>0</v>
      </c>
      <c r="BX1627" s="19" t="str">
        <f t="shared" si="839"/>
        <v/>
      </c>
      <c r="BY1627" s="197">
        <f t="shared" si="840"/>
        <v>0</v>
      </c>
      <c r="CA1627" s="197">
        <f t="shared" si="841"/>
        <v>0</v>
      </c>
      <c r="CB1627" s="19" t="str">
        <f t="shared" si="842"/>
        <v/>
      </c>
      <c r="CC1627" s="197">
        <f t="shared" si="843"/>
        <v>0</v>
      </c>
    </row>
    <row r="1628" spans="1:81" ht="15" customHeight="1" thickBot="1">
      <c r="A1628" s="41"/>
      <c r="B1628" s="30"/>
      <c r="C1628" s="63" t="s">
        <v>144</v>
      </c>
      <c r="D1628" s="354" t="str">
        <f t="shared" si="801"/>
        <v/>
      </c>
      <c r="E1628" s="355"/>
      <c r="F1628" s="355"/>
      <c r="G1628" s="355"/>
      <c r="H1628" s="355"/>
      <c r="I1628" s="355"/>
      <c r="J1628" s="355"/>
      <c r="K1628" s="355"/>
      <c r="L1628" s="355"/>
      <c r="M1628" s="355"/>
      <c r="N1628" s="355"/>
      <c r="O1628" s="355"/>
      <c r="P1628" s="355"/>
      <c r="Q1628" s="355"/>
      <c r="R1628" s="356"/>
      <c r="S1628" s="261" t="str">
        <f t="shared" si="802"/>
        <v/>
      </c>
      <c r="T1628" s="261" t="str">
        <f t="shared" si="803"/>
        <v/>
      </c>
      <c r="U1628" s="261" t="str">
        <f t="shared" si="804"/>
        <v/>
      </c>
      <c r="V1628" s="2"/>
      <c r="W1628" s="2"/>
      <c r="X1628" s="2"/>
      <c r="Y1628" s="2"/>
      <c r="Z1628" s="2"/>
      <c r="AA1628" s="2"/>
      <c r="AB1628" s="2"/>
      <c r="AC1628" s="2"/>
      <c r="AD1628" s="2"/>
      <c r="AG1628" s="197">
        <f t="shared" si="805"/>
        <v>12</v>
      </c>
      <c r="AH1628" s="210">
        <f t="shared" si="806"/>
        <v>0</v>
      </c>
      <c r="AJ1628" s="188">
        <f t="shared" si="807"/>
        <v>0</v>
      </c>
      <c r="AK1628" s="189">
        <f t="shared" si="808"/>
        <v>0</v>
      </c>
      <c r="AL1628" s="189">
        <f t="shared" si="809"/>
        <v>0</v>
      </c>
      <c r="AM1628" s="190">
        <f t="shared" si="810"/>
        <v>0</v>
      </c>
      <c r="AO1628" s="188">
        <f t="shared" si="811"/>
        <v>0</v>
      </c>
      <c r="AP1628" s="189">
        <f t="shared" si="812"/>
        <v>0</v>
      </c>
      <c r="AQ1628" s="189">
        <f t="shared" si="813"/>
        <v>0</v>
      </c>
      <c r="AR1628" s="190">
        <f t="shared" si="814"/>
        <v>0</v>
      </c>
      <c r="AT1628" s="188">
        <f t="shared" si="815"/>
        <v>0</v>
      </c>
      <c r="AU1628" s="189">
        <f t="shared" si="816"/>
        <v>0</v>
      </c>
      <c r="AV1628" s="189">
        <f t="shared" si="817"/>
        <v>0</v>
      </c>
      <c r="AW1628" s="190">
        <f t="shared" si="818"/>
        <v>0</v>
      </c>
      <c r="AY1628" s="188">
        <f t="shared" si="819"/>
        <v>0</v>
      </c>
      <c r="AZ1628" s="189">
        <f t="shared" si="820"/>
        <v>0</v>
      </c>
      <c r="BA1628" s="189">
        <f t="shared" si="821"/>
        <v>0</v>
      </c>
      <c r="BB1628" s="190">
        <f t="shared" si="822"/>
        <v>0</v>
      </c>
      <c r="BD1628" s="192">
        <f t="shared" si="823"/>
        <v>0</v>
      </c>
      <c r="BE1628" s="215">
        <f t="shared" si="824"/>
        <v>0</v>
      </c>
      <c r="BF1628" s="216">
        <f t="shared" si="825"/>
        <v>0</v>
      </c>
      <c r="BG1628" s="217">
        <f t="shared" si="826"/>
        <v>0</v>
      </c>
      <c r="BI1628" s="192">
        <f t="shared" si="827"/>
        <v>0</v>
      </c>
      <c r="BJ1628" s="215">
        <f t="shared" si="828"/>
        <v>0</v>
      </c>
      <c r="BK1628" s="216">
        <f t="shared" si="829"/>
        <v>0</v>
      </c>
      <c r="BL1628" s="217">
        <f t="shared" si="830"/>
        <v>0</v>
      </c>
      <c r="BN1628" s="192">
        <f t="shared" si="831"/>
        <v>0</v>
      </c>
      <c r="BO1628" s="215">
        <f t="shared" si="832"/>
        <v>0</v>
      </c>
      <c r="BP1628" s="216">
        <f t="shared" si="833"/>
        <v>0</v>
      </c>
      <c r="BQ1628" s="217">
        <f t="shared" si="834"/>
        <v>0</v>
      </c>
      <c r="BS1628" s="197">
        <f t="shared" si="835"/>
        <v>0</v>
      </c>
      <c r="BT1628" s="19" t="str">
        <f t="shared" si="836"/>
        <v/>
      </c>
      <c r="BU1628" s="197">
        <f t="shared" si="837"/>
        <v>0</v>
      </c>
      <c r="BV1628"/>
      <c r="BW1628" s="197">
        <f t="shared" si="838"/>
        <v>0</v>
      </c>
      <c r="BX1628" s="19" t="str">
        <f t="shared" si="839"/>
        <v/>
      </c>
      <c r="BY1628" s="197">
        <f t="shared" si="840"/>
        <v>0</v>
      </c>
      <c r="CA1628" s="197">
        <f t="shared" si="841"/>
        <v>0</v>
      </c>
      <c r="CB1628" s="19" t="str">
        <f t="shared" si="842"/>
        <v/>
      </c>
      <c r="CC1628" s="197">
        <f t="shared" si="843"/>
        <v>0</v>
      </c>
    </row>
    <row r="1629" spans="1:81" ht="15" customHeight="1" thickBot="1">
      <c r="A1629" s="41"/>
      <c r="B1629" s="30"/>
      <c r="C1629" s="63" t="s">
        <v>145</v>
      </c>
      <c r="D1629" s="354" t="str">
        <f t="shared" si="801"/>
        <v/>
      </c>
      <c r="E1629" s="355"/>
      <c r="F1629" s="355"/>
      <c r="G1629" s="355"/>
      <c r="H1629" s="355"/>
      <c r="I1629" s="355"/>
      <c r="J1629" s="355"/>
      <c r="K1629" s="355"/>
      <c r="L1629" s="355"/>
      <c r="M1629" s="355"/>
      <c r="N1629" s="355"/>
      <c r="O1629" s="355"/>
      <c r="P1629" s="355"/>
      <c r="Q1629" s="355"/>
      <c r="R1629" s="356"/>
      <c r="S1629" s="261" t="str">
        <f t="shared" si="802"/>
        <v/>
      </c>
      <c r="T1629" s="261" t="str">
        <f t="shared" si="803"/>
        <v/>
      </c>
      <c r="U1629" s="261" t="str">
        <f t="shared" si="804"/>
        <v/>
      </c>
      <c r="V1629" s="2"/>
      <c r="W1629" s="2"/>
      <c r="X1629" s="2"/>
      <c r="Y1629" s="2"/>
      <c r="Z1629" s="2"/>
      <c r="AA1629" s="2"/>
      <c r="AB1629" s="2"/>
      <c r="AC1629" s="2"/>
      <c r="AD1629" s="2"/>
      <c r="AG1629" s="197">
        <f t="shared" si="805"/>
        <v>12</v>
      </c>
      <c r="AH1629" s="210">
        <f t="shared" si="806"/>
        <v>0</v>
      </c>
      <c r="AJ1629" s="188">
        <f t="shared" si="807"/>
        <v>0</v>
      </c>
      <c r="AK1629" s="189">
        <f t="shared" si="808"/>
        <v>0</v>
      </c>
      <c r="AL1629" s="189">
        <f t="shared" si="809"/>
        <v>0</v>
      </c>
      <c r="AM1629" s="190">
        <f t="shared" si="810"/>
        <v>0</v>
      </c>
      <c r="AO1629" s="188">
        <f t="shared" si="811"/>
        <v>0</v>
      </c>
      <c r="AP1629" s="189">
        <f t="shared" si="812"/>
        <v>0</v>
      </c>
      <c r="AQ1629" s="189">
        <f t="shared" si="813"/>
        <v>0</v>
      </c>
      <c r="AR1629" s="190">
        <f t="shared" si="814"/>
        <v>0</v>
      </c>
      <c r="AT1629" s="188">
        <f t="shared" si="815"/>
        <v>0</v>
      </c>
      <c r="AU1629" s="189">
        <f t="shared" si="816"/>
        <v>0</v>
      </c>
      <c r="AV1629" s="189">
        <f t="shared" si="817"/>
        <v>0</v>
      </c>
      <c r="AW1629" s="190">
        <f t="shared" si="818"/>
        <v>0</v>
      </c>
      <c r="AY1629" s="188">
        <f t="shared" si="819"/>
        <v>0</v>
      </c>
      <c r="AZ1629" s="189">
        <f t="shared" si="820"/>
        <v>0</v>
      </c>
      <c r="BA1629" s="189">
        <f t="shared" si="821"/>
        <v>0</v>
      </c>
      <c r="BB1629" s="190">
        <f t="shared" si="822"/>
        <v>0</v>
      </c>
      <c r="BD1629" s="192">
        <f t="shared" si="823"/>
        <v>0</v>
      </c>
      <c r="BE1629" s="215">
        <f t="shared" si="824"/>
        <v>0</v>
      </c>
      <c r="BF1629" s="216">
        <f t="shared" si="825"/>
        <v>0</v>
      </c>
      <c r="BG1629" s="217">
        <f t="shared" si="826"/>
        <v>0</v>
      </c>
      <c r="BI1629" s="192">
        <f t="shared" si="827"/>
        <v>0</v>
      </c>
      <c r="BJ1629" s="215">
        <f t="shared" si="828"/>
        <v>0</v>
      </c>
      <c r="BK1629" s="216">
        <f t="shared" si="829"/>
        <v>0</v>
      </c>
      <c r="BL1629" s="217">
        <f t="shared" si="830"/>
        <v>0</v>
      </c>
      <c r="BN1629" s="192">
        <f t="shared" si="831"/>
        <v>0</v>
      </c>
      <c r="BO1629" s="215">
        <f t="shared" si="832"/>
        <v>0</v>
      </c>
      <c r="BP1629" s="216">
        <f t="shared" si="833"/>
        <v>0</v>
      </c>
      <c r="BQ1629" s="217">
        <f t="shared" si="834"/>
        <v>0</v>
      </c>
      <c r="BS1629" s="197">
        <f t="shared" si="835"/>
        <v>0</v>
      </c>
      <c r="BT1629" s="19" t="str">
        <f t="shared" si="836"/>
        <v/>
      </c>
      <c r="BU1629" s="197">
        <f t="shared" si="837"/>
        <v>0</v>
      </c>
      <c r="BV1629"/>
      <c r="BW1629" s="197">
        <f t="shared" si="838"/>
        <v>0</v>
      </c>
      <c r="BX1629" s="19" t="str">
        <f t="shared" si="839"/>
        <v/>
      </c>
      <c r="BY1629" s="197">
        <f t="shared" si="840"/>
        <v>0</v>
      </c>
      <c r="CA1629" s="197">
        <f t="shared" si="841"/>
        <v>0</v>
      </c>
      <c r="CB1629" s="19" t="str">
        <f t="shared" si="842"/>
        <v/>
      </c>
      <c r="CC1629" s="197">
        <f t="shared" si="843"/>
        <v>0</v>
      </c>
    </row>
    <row r="1630" spans="1:81" ht="15" customHeight="1" thickBot="1">
      <c r="A1630" s="41"/>
      <c r="B1630" s="30"/>
      <c r="C1630" s="63" t="s">
        <v>146</v>
      </c>
      <c r="D1630" s="354" t="str">
        <f t="shared" si="801"/>
        <v/>
      </c>
      <c r="E1630" s="355"/>
      <c r="F1630" s="355"/>
      <c r="G1630" s="355"/>
      <c r="H1630" s="355"/>
      <c r="I1630" s="355"/>
      <c r="J1630" s="355"/>
      <c r="K1630" s="355"/>
      <c r="L1630" s="355"/>
      <c r="M1630" s="355"/>
      <c r="N1630" s="355"/>
      <c r="O1630" s="355"/>
      <c r="P1630" s="355"/>
      <c r="Q1630" s="355"/>
      <c r="R1630" s="356"/>
      <c r="S1630" s="261" t="str">
        <f t="shared" si="802"/>
        <v/>
      </c>
      <c r="T1630" s="261" t="str">
        <f t="shared" si="803"/>
        <v/>
      </c>
      <c r="U1630" s="261" t="str">
        <f t="shared" si="804"/>
        <v/>
      </c>
      <c r="V1630" s="2"/>
      <c r="W1630" s="2"/>
      <c r="X1630" s="2"/>
      <c r="Y1630" s="2"/>
      <c r="Z1630" s="2"/>
      <c r="AA1630" s="2"/>
      <c r="AB1630" s="2"/>
      <c r="AC1630" s="2"/>
      <c r="AD1630" s="2"/>
      <c r="AG1630" s="197">
        <f t="shared" si="805"/>
        <v>12</v>
      </c>
      <c r="AH1630" s="210">
        <f t="shared" si="806"/>
        <v>0</v>
      </c>
      <c r="AJ1630" s="188">
        <f t="shared" si="807"/>
        <v>0</v>
      </c>
      <c r="AK1630" s="189">
        <f t="shared" si="808"/>
        <v>0</v>
      </c>
      <c r="AL1630" s="189">
        <f t="shared" si="809"/>
        <v>0</v>
      </c>
      <c r="AM1630" s="190">
        <f t="shared" si="810"/>
        <v>0</v>
      </c>
      <c r="AO1630" s="188">
        <f t="shared" si="811"/>
        <v>0</v>
      </c>
      <c r="AP1630" s="189">
        <f t="shared" si="812"/>
        <v>0</v>
      </c>
      <c r="AQ1630" s="189">
        <f t="shared" si="813"/>
        <v>0</v>
      </c>
      <c r="AR1630" s="190">
        <f t="shared" si="814"/>
        <v>0</v>
      </c>
      <c r="AT1630" s="188">
        <f t="shared" si="815"/>
        <v>0</v>
      </c>
      <c r="AU1630" s="189">
        <f t="shared" si="816"/>
        <v>0</v>
      </c>
      <c r="AV1630" s="189">
        <f t="shared" si="817"/>
        <v>0</v>
      </c>
      <c r="AW1630" s="190">
        <f t="shared" si="818"/>
        <v>0</v>
      </c>
      <c r="AY1630" s="188">
        <f t="shared" si="819"/>
        <v>0</v>
      </c>
      <c r="AZ1630" s="189">
        <f t="shared" si="820"/>
        <v>0</v>
      </c>
      <c r="BA1630" s="189">
        <f t="shared" si="821"/>
        <v>0</v>
      </c>
      <c r="BB1630" s="190">
        <f t="shared" si="822"/>
        <v>0</v>
      </c>
      <c r="BD1630" s="192">
        <f t="shared" si="823"/>
        <v>0</v>
      </c>
      <c r="BE1630" s="215">
        <f t="shared" si="824"/>
        <v>0</v>
      </c>
      <c r="BF1630" s="216">
        <f t="shared" si="825"/>
        <v>0</v>
      </c>
      <c r="BG1630" s="217">
        <f t="shared" si="826"/>
        <v>0</v>
      </c>
      <c r="BI1630" s="192">
        <f t="shared" si="827"/>
        <v>0</v>
      </c>
      <c r="BJ1630" s="215">
        <f t="shared" si="828"/>
        <v>0</v>
      </c>
      <c r="BK1630" s="216">
        <f t="shared" si="829"/>
        <v>0</v>
      </c>
      <c r="BL1630" s="217">
        <f t="shared" si="830"/>
        <v>0</v>
      </c>
      <c r="BN1630" s="192">
        <f t="shared" si="831"/>
        <v>0</v>
      </c>
      <c r="BO1630" s="215">
        <f t="shared" si="832"/>
        <v>0</v>
      </c>
      <c r="BP1630" s="216">
        <f t="shared" si="833"/>
        <v>0</v>
      </c>
      <c r="BQ1630" s="217">
        <f t="shared" si="834"/>
        <v>0</v>
      </c>
      <c r="BS1630" s="197">
        <f t="shared" si="835"/>
        <v>0</v>
      </c>
      <c r="BT1630" s="19" t="str">
        <f t="shared" si="836"/>
        <v/>
      </c>
      <c r="BU1630" s="197">
        <f t="shared" si="837"/>
        <v>0</v>
      </c>
      <c r="BV1630"/>
      <c r="BW1630" s="197">
        <f t="shared" si="838"/>
        <v>0</v>
      </c>
      <c r="BX1630" s="19" t="str">
        <f t="shared" si="839"/>
        <v/>
      </c>
      <c r="BY1630" s="197">
        <f t="shared" si="840"/>
        <v>0</v>
      </c>
      <c r="CA1630" s="197">
        <f t="shared" si="841"/>
        <v>0</v>
      </c>
      <c r="CB1630" s="19" t="str">
        <f t="shared" si="842"/>
        <v/>
      </c>
      <c r="CC1630" s="197">
        <f t="shared" si="843"/>
        <v>0</v>
      </c>
    </row>
    <row r="1631" spans="1:81" ht="15" customHeight="1" thickBot="1">
      <c r="A1631" s="41"/>
      <c r="B1631" s="30"/>
      <c r="C1631" s="63" t="s">
        <v>147</v>
      </c>
      <c r="D1631" s="354" t="str">
        <f t="shared" si="801"/>
        <v/>
      </c>
      <c r="E1631" s="355"/>
      <c r="F1631" s="355"/>
      <c r="G1631" s="355"/>
      <c r="H1631" s="355"/>
      <c r="I1631" s="355"/>
      <c r="J1631" s="355"/>
      <c r="K1631" s="355"/>
      <c r="L1631" s="355"/>
      <c r="M1631" s="355"/>
      <c r="N1631" s="355"/>
      <c r="O1631" s="355"/>
      <c r="P1631" s="355"/>
      <c r="Q1631" s="355"/>
      <c r="R1631" s="356"/>
      <c r="S1631" s="261" t="str">
        <f t="shared" si="802"/>
        <v/>
      </c>
      <c r="T1631" s="261" t="str">
        <f t="shared" si="803"/>
        <v/>
      </c>
      <c r="U1631" s="261" t="str">
        <f t="shared" si="804"/>
        <v/>
      </c>
      <c r="V1631" s="2"/>
      <c r="W1631" s="2"/>
      <c r="X1631" s="2"/>
      <c r="Y1631" s="2"/>
      <c r="Z1631" s="2"/>
      <c r="AA1631" s="2"/>
      <c r="AB1631" s="2"/>
      <c r="AC1631" s="2"/>
      <c r="AD1631" s="2"/>
      <c r="AG1631" s="197">
        <f t="shared" si="805"/>
        <v>12</v>
      </c>
      <c r="AH1631" s="210">
        <f t="shared" si="806"/>
        <v>0</v>
      </c>
      <c r="AJ1631" s="188">
        <f t="shared" si="807"/>
        <v>0</v>
      </c>
      <c r="AK1631" s="189">
        <f t="shared" si="808"/>
        <v>0</v>
      </c>
      <c r="AL1631" s="189">
        <f t="shared" si="809"/>
        <v>0</v>
      </c>
      <c r="AM1631" s="190">
        <f t="shared" si="810"/>
        <v>0</v>
      </c>
      <c r="AO1631" s="188">
        <f t="shared" si="811"/>
        <v>0</v>
      </c>
      <c r="AP1631" s="189">
        <f t="shared" si="812"/>
        <v>0</v>
      </c>
      <c r="AQ1631" s="189">
        <f t="shared" si="813"/>
        <v>0</v>
      </c>
      <c r="AR1631" s="190">
        <f t="shared" si="814"/>
        <v>0</v>
      </c>
      <c r="AT1631" s="188">
        <f t="shared" si="815"/>
        <v>0</v>
      </c>
      <c r="AU1631" s="189">
        <f t="shared" si="816"/>
        <v>0</v>
      </c>
      <c r="AV1631" s="189">
        <f t="shared" si="817"/>
        <v>0</v>
      </c>
      <c r="AW1631" s="190">
        <f t="shared" si="818"/>
        <v>0</v>
      </c>
      <c r="AY1631" s="188">
        <f t="shared" si="819"/>
        <v>0</v>
      </c>
      <c r="AZ1631" s="189">
        <f t="shared" si="820"/>
        <v>0</v>
      </c>
      <c r="BA1631" s="189">
        <f t="shared" si="821"/>
        <v>0</v>
      </c>
      <c r="BB1631" s="190">
        <f t="shared" si="822"/>
        <v>0</v>
      </c>
      <c r="BD1631" s="192">
        <f t="shared" si="823"/>
        <v>0</v>
      </c>
      <c r="BE1631" s="215">
        <f t="shared" si="824"/>
        <v>0</v>
      </c>
      <c r="BF1631" s="216">
        <f t="shared" si="825"/>
        <v>0</v>
      </c>
      <c r="BG1631" s="217">
        <f t="shared" si="826"/>
        <v>0</v>
      </c>
      <c r="BI1631" s="192">
        <f t="shared" si="827"/>
        <v>0</v>
      </c>
      <c r="BJ1631" s="215">
        <f t="shared" si="828"/>
        <v>0</v>
      </c>
      <c r="BK1631" s="216">
        <f t="shared" si="829"/>
        <v>0</v>
      </c>
      <c r="BL1631" s="217">
        <f t="shared" si="830"/>
        <v>0</v>
      </c>
      <c r="BN1631" s="192">
        <f t="shared" si="831"/>
        <v>0</v>
      </c>
      <c r="BO1631" s="215">
        <f t="shared" si="832"/>
        <v>0</v>
      </c>
      <c r="BP1631" s="216">
        <f t="shared" si="833"/>
        <v>0</v>
      </c>
      <c r="BQ1631" s="217">
        <f t="shared" si="834"/>
        <v>0</v>
      </c>
      <c r="BS1631" s="197">
        <f t="shared" si="835"/>
        <v>0</v>
      </c>
      <c r="BT1631" s="19" t="str">
        <f t="shared" si="836"/>
        <v/>
      </c>
      <c r="BU1631" s="197">
        <f t="shared" si="837"/>
        <v>0</v>
      </c>
      <c r="BV1631"/>
      <c r="BW1631" s="197">
        <f t="shared" si="838"/>
        <v>0</v>
      </c>
      <c r="BX1631" s="19" t="str">
        <f t="shared" si="839"/>
        <v/>
      </c>
      <c r="BY1631" s="197">
        <f t="shared" si="840"/>
        <v>0</v>
      </c>
      <c r="CA1631" s="197">
        <f t="shared" si="841"/>
        <v>0</v>
      </c>
      <c r="CB1631" s="19" t="str">
        <f t="shared" si="842"/>
        <v/>
      </c>
      <c r="CC1631" s="197">
        <f t="shared" si="843"/>
        <v>0</v>
      </c>
    </row>
    <row r="1632" spans="1:81" ht="15" customHeight="1" thickBot="1">
      <c r="A1632" s="41"/>
      <c r="B1632" s="30"/>
      <c r="C1632" s="63" t="s">
        <v>148</v>
      </c>
      <c r="D1632" s="354" t="str">
        <f t="shared" si="801"/>
        <v/>
      </c>
      <c r="E1632" s="355"/>
      <c r="F1632" s="355"/>
      <c r="G1632" s="355"/>
      <c r="H1632" s="355"/>
      <c r="I1632" s="355"/>
      <c r="J1632" s="355"/>
      <c r="K1632" s="355"/>
      <c r="L1632" s="355"/>
      <c r="M1632" s="355"/>
      <c r="N1632" s="355"/>
      <c r="O1632" s="355"/>
      <c r="P1632" s="355"/>
      <c r="Q1632" s="355"/>
      <c r="R1632" s="356"/>
      <c r="S1632" s="261" t="str">
        <f t="shared" si="802"/>
        <v/>
      </c>
      <c r="T1632" s="261" t="str">
        <f t="shared" si="803"/>
        <v/>
      </c>
      <c r="U1632" s="261" t="str">
        <f t="shared" si="804"/>
        <v/>
      </c>
      <c r="V1632" s="2"/>
      <c r="W1632" s="2"/>
      <c r="X1632" s="2"/>
      <c r="Y1632" s="2"/>
      <c r="Z1632" s="2"/>
      <c r="AA1632" s="2"/>
      <c r="AB1632" s="2"/>
      <c r="AC1632" s="2"/>
      <c r="AD1632" s="2"/>
      <c r="AG1632" s="197">
        <f t="shared" si="805"/>
        <v>12</v>
      </c>
      <c r="AH1632" s="210">
        <f t="shared" si="806"/>
        <v>0</v>
      </c>
      <c r="AJ1632" s="188">
        <f t="shared" si="807"/>
        <v>0</v>
      </c>
      <c r="AK1632" s="189">
        <f t="shared" si="808"/>
        <v>0</v>
      </c>
      <c r="AL1632" s="189">
        <f t="shared" si="809"/>
        <v>0</v>
      </c>
      <c r="AM1632" s="190">
        <f t="shared" si="810"/>
        <v>0</v>
      </c>
      <c r="AO1632" s="188">
        <f t="shared" si="811"/>
        <v>0</v>
      </c>
      <c r="AP1632" s="189">
        <f t="shared" si="812"/>
        <v>0</v>
      </c>
      <c r="AQ1632" s="189">
        <f t="shared" si="813"/>
        <v>0</v>
      </c>
      <c r="AR1632" s="190">
        <f t="shared" si="814"/>
        <v>0</v>
      </c>
      <c r="AT1632" s="188">
        <f t="shared" si="815"/>
        <v>0</v>
      </c>
      <c r="AU1632" s="189">
        <f t="shared" si="816"/>
        <v>0</v>
      </c>
      <c r="AV1632" s="189">
        <f t="shared" si="817"/>
        <v>0</v>
      </c>
      <c r="AW1632" s="190">
        <f t="shared" si="818"/>
        <v>0</v>
      </c>
      <c r="AY1632" s="188">
        <f t="shared" si="819"/>
        <v>0</v>
      </c>
      <c r="AZ1632" s="189">
        <f t="shared" si="820"/>
        <v>0</v>
      </c>
      <c r="BA1632" s="189">
        <f t="shared" si="821"/>
        <v>0</v>
      </c>
      <c r="BB1632" s="190">
        <f t="shared" si="822"/>
        <v>0</v>
      </c>
      <c r="BD1632" s="192">
        <f t="shared" si="823"/>
        <v>0</v>
      </c>
      <c r="BE1632" s="215">
        <f t="shared" si="824"/>
        <v>0</v>
      </c>
      <c r="BF1632" s="216">
        <f t="shared" si="825"/>
        <v>0</v>
      </c>
      <c r="BG1632" s="217">
        <f t="shared" si="826"/>
        <v>0</v>
      </c>
      <c r="BI1632" s="192">
        <f t="shared" si="827"/>
        <v>0</v>
      </c>
      <c r="BJ1632" s="215">
        <f t="shared" si="828"/>
        <v>0</v>
      </c>
      <c r="BK1632" s="216">
        <f t="shared" si="829"/>
        <v>0</v>
      </c>
      <c r="BL1632" s="217">
        <f t="shared" si="830"/>
        <v>0</v>
      </c>
      <c r="BN1632" s="192">
        <f t="shared" si="831"/>
        <v>0</v>
      </c>
      <c r="BO1632" s="215">
        <f t="shared" si="832"/>
        <v>0</v>
      </c>
      <c r="BP1632" s="216">
        <f t="shared" si="833"/>
        <v>0</v>
      </c>
      <c r="BQ1632" s="217">
        <f t="shared" si="834"/>
        <v>0</v>
      </c>
      <c r="BS1632" s="197">
        <f t="shared" si="835"/>
        <v>0</v>
      </c>
      <c r="BT1632" s="19" t="str">
        <f t="shared" si="836"/>
        <v/>
      </c>
      <c r="BU1632" s="197">
        <f t="shared" si="837"/>
        <v>0</v>
      </c>
      <c r="BV1632"/>
      <c r="BW1632" s="197">
        <f t="shared" si="838"/>
        <v>0</v>
      </c>
      <c r="BX1632" s="19" t="str">
        <f t="shared" si="839"/>
        <v/>
      </c>
      <c r="BY1632" s="197">
        <f t="shared" si="840"/>
        <v>0</v>
      </c>
      <c r="CA1632" s="197">
        <f t="shared" si="841"/>
        <v>0</v>
      </c>
      <c r="CB1632" s="19" t="str">
        <f t="shared" si="842"/>
        <v/>
      </c>
      <c r="CC1632" s="197">
        <f t="shared" si="843"/>
        <v>0</v>
      </c>
    </row>
    <row r="1633" spans="1:81" ht="15" customHeight="1" thickBot="1">
      <c r="A1633" s="41"/>
      <c r="B1633" s="30"/>
      <c r="C1633" s="63" t="s">
        <v>149</v>
      </c>
      <c r="D1633" s="354" t="str">
        <f t="shared" si="801"/>
        <v/>
      </c>
      <c r="E1633" s="355"/>
      <c r="F1633" s="355"/>
      <c r="G1633" s="355"/>
      <c r="H1633" s="355"/>
      <c r="I1633" s="355"/>
      <c r="J1633" s="355"/>
      <c r="K1633" s="355"/>
      <c r="L1633" s="355"/>
      <c r="M1633" s="355"/>
      <c r="N1633" s="355"/>
      <c r="O1633" s="355"/>
      <c r="P1633" s="355"/>
      <c r="Q1633" s="355"/>
      <c r="R1633" s="356"/>
      <c r="S1633" s="261" t="str">
        <f t="shared" si="802"/>
        <v/>
      </c>
      <c r="T1633" s="261" t="str">
        <f t="shared" si="803"/>
        <v/>
      </c>
      <c r="U1633" s="261" t="str">
        <f t="shared" si="804"/>
        <v/>
      </c>
      <c r="V1633" s="2"/>
      <c r="W1633" s="2"/>
      <c r="X1633" s="2"/>
      <c r="Y1633" s="2"/>
      <c r="Z1633" s="2"/>
      <c r="AA1633" s="2"/>
      <c r="AB1633" s="2"/>
      <c r="AC1633" s="2"/>
      <c r="AD1633" s="2"/>
      <c r="AG1633" s="197">
        <f t="shared" si="805"/>
        <v>12</v>
      </c>
      <c r="AH1633" s="210">
        <f t="shared" si="806"/>
        <v>0</v>
      </c>
      <c r="AJ1633" s="188">
        <f t="shared" si="807"/>
        <v>0</v>
      </c>
      <c r="AK1633" s="189">
        <f t="shared" si="808"/>
        <v>0</v>
      </c>
      <c r="AL1633" s="189">
        <f t="shared" si="809"/>
        <v>0</v>
      </c>
      <c r="AM1633" s="190">
        <f t="shared" si="810"/>
        <v>0</v>
      </c>
      <c r="AO1633" s="188">
        <f t="shared" si="811"/>
        <v>0</v>
      </c>
      <c r="AP1633" s="189">
        <f t="shared" si="812"/>
        <v>0</v>
      </c>
      <c r="AQ1633" s="189">
        <f t="shared" si="813"/>
        <v>0</v>
      </c>
      <c r="AR1633" s="190">
        <f t="shared" si="814"/>
        <v>0</v>
      </c>
      <c r="AT1633" s="188">
        <f t="shared" si="815"/>
        <v>0</v>
      </c>
      <c r="AU1633" s="189">
        <f t="shared" si="816"/>
        <v>0</v>
      </c>
      <c r="AV1633" s="189">
        <f t="shared" si="817"/>
        <v>0</v>
      </c>
      <c r="AW1633" s="190">
        <f t="shared" si="818"/>
        <v>0</v>
      </c>
      <c r="AY1633" s="188">
        <f t="shared" si="819"/>
        <v>0</v>
      </c>
      <c r="AZ1633" s="189">
        <f t="shared" si="820"/>
        <v>0</v>
      </c>
      <c r="BA1633" s="189">
        <f t="shared" si="821"/>
        <v>0</v>
      </c>
      <c r="BB1633" s="190">
        <f t="shared" si="822"/>
        <v>0</v>
      </c>
      <c r="BD1633" s="192">
        <f t="shared" si="823"/>
        <v>0</v>
      </c>
      <c r="BE1633" s="215">
        <f t="shared" si="824"/>
        <v>0</v>
      </c>
      <c r="BF1633" s="216">
        <f t="shared" si="825"/>
        <v>0</v>
      </c>
      <c r="BG1633" s="217">
        <f t="shared" si="826"/>
        <v>0</v>
      </c>
      <c r="BI1633" s="192">
        <f t="shared" si="827"/>
        <v>0</v>
      </c>
      <c r="BJ1633" s="215">
        <f t="shared" si="828"/>
        <v>0</v>
      </c>
      <c r="BK1633" s="216">
        <f t="shared" si="829"/>
        <v>0</v>
      </c>
      <c r="BL1633" s="217">
        <f t="shared" si="830"/>
        <v>0</v>
      </c>
      <c r="BN1633" s="192">
        <f t="shared" si="831"/>
        <v>0</v>
      </c>
      <c r="BO1633" s="215">
        <f t="shared" si="832"/>
        <v>0</v>
      </c>
      <c r="BP1633" s="216">
        <f t="shared" si="833"/>
        <v>0</v>
      </c>
      <c r="BQ1633" s="217">
        <f t="shared" si="834"/>
        <v>0</v>
      </c>
      <c r="BS1633" s="197">
        <f t="shared" si="835"/>
        <v>0</v>
      </c>
      <c r="BT1633" s="19" t="str">
        <f t="shared" si="836"/>
        <v/>
      </c>
      <c r="BU1633" s="197">
        <f t="shared" si="837"/>
        <v>0</v>
      </c>
      <c r="BV1633"/>
      <c r="BW1633" s="197">
        <f t="shared" si="838"/>
        <v>0</v>
      </c>
      <c r="BX1633" s="19" t="str">
        <f t="shared" si="839"/>
        <v/>
      </c>
      <c r="BY1633" s="197">
        <f t="shared" si="840"/>
        <v>0</v>
      </c>
      <c r="CA1633" s="197">
        <f t="shared" si="841"/>
        <v>0</v>
      </c>
      <c r="CB1633" s="19" t="str">
        <f t="shared" si="842"/>
        <v/>
      </c>
      <c r="CC1633" s="197">
        <f t="shared" si="843"/>
        <v>0</v>
      </c>
    </row>
    <row r="1634" spans="1:81" ht="15" customHeight="1" thickBot="1">
      <c r="A1634" s="41"/>
      <c r="B1634" s="30"/>
      <c r="C1634" s="63" t="s">
        <v>150</v>
      </c>
      <c r="D1634" s="354" t="str">
        <f t="shared" si="801"/>
        <v/>
      </c>
      <c r="E1634" s="355"/>
      <c r="F1634" s="355"/>
      <c r="G1634" s="355"/>
      <c r="H1634" s="355"/>
      <c r="I1634" s="355"/>
      <c r="J1634" s="355"/>
      <c r="K1634" s="355"/>
      <c r="L1634" s="355"/>
      <c r="M1634" s="355"/>
      <c r="N1634" s="355"/>
      <c r="O1634" s="355"/>
      <c r="P1634" s="355"/>
      <c r="Q1634" s="355"/>
      <c r="R1634" s="356"/>
      <c r="S1634" s="261" t="str">
        <f t="shared" si="802"/>
        <v/>
      </c>
      <c r="T1634" s="261" t="str">
        <f t="shared" si="803"/>
        <v/>
      </c>
      <c r="U1634" s="261" t="str">
        <f t="shared" si="804"/>
        <v/>
      </c>
      <c r="V1634" s="2"/>
      <c r="W1634" s="2"/>
      <c r="X1634" s="2"/>
      <c r="Y1634" s="2"/>
      <c r="Z1634" s="2"/>
      <c r="AA1634" s="2"/>
      <c r="AB1634" s="2"/>
      <c r="AC1634" s="2"/>
      <c r="AD1634" s="2"/>
      <c r="AG1634" s="197">
        <f t="shared" si="805"/>
        <v>12</v>
      </c>
      <c r="AH1634" s="210">
        <f t="shared" si="806"/>
        <v>0</v>
      </c>
      <c r="AJ1634" s="188">
        <f t="shared" si="807"/>
        <v>0</v>
      </c>
      <c r="AK1634" s="189">
        <f t="shared" si="808"/>
        <v>0</v>
      </c>
      <c r="AL1634" s="189">
        <f t="shared" si="809"/>
        <v>0</v>
      </c>
      <c r="AM1634" s="190">
        <f t="shared" si="810"/>
        <v>0</v>
      </c>
      <c r="AO1634" s="188">
        <f t="shared" si="811"/>
        <v>0</v>
      </c>
      <c r="AP1634" s="189">
        <f t="shared" si="812"/>
        <v>0</v>
      </c>
      <c r="AQ1634" s="189">
        <f t="shared" si="813"/>
        <v>0</v>
      </c>
      <c r="AR1634" s="190">
        <f t="shared" si="814"/>
        <v>0</v>
      </c>
      <c r="AT1634" s="188">
        <f t="shared" si="815"/>
        <v>0</v>
      </c>
      <c r="AU1634" s="189">
        <f t="shared" si="816"/>
        <v>0</v>
      </c>
      <c r="AV1634" s="189">
        <f t="shared" si="817"/>
        <v>0</v>
      </c>
      <c r="AW1634" s="190">
        <f t="shared" si="818"/>
        <v>0</v>
      </c>
      <c r="AY1634" s="188">
        <f t="shared" si="819"/>
        <v>0</v>
      </c>
      <c r="AZ1634" s="189">
        <f t="shared" si="820"/>
        <v>0</v>
      </c>
      <c r="BA1634" s="189">
        <f t="shared" si="821"/>
        <v>0</v>
      </c>
      <c r="BB1634" s="190">
        <f t="shared" si="822"/>
        <v>0</v>
      </c>
      <c r="BD1634" s="192">
        <f t="shared" si="823"/>
        <v>0</v>
      </c>
      <c r="BE1634" s="215">
        <f t="shared" si="824"/>
        <v>0</v>
      </c>
      <c r="BF1634" s="216">
        <f t="shared" si="825"/>
        <v>0</v>
      </c>
      <c r="BG1634" s="217">
        <f t="shared" si="826"/>
        <v>0</v>
      </c>
      <c r="BI1634" s="192">
        <f t="shared" si="827"/>
        <v>0</v>
      </c>
      <c r="BJ1634" s="215">
        <f t="shared" si="828"/>
        <v>0</v>
      </c>
      <c r="BK1634" s="216">
        <f t="shared" si="829"/>
        <v>0</v>
      </c>
      <c r="BL1634" s="217">
        <f t="shared" si="830"/>
        <v>0</v>
      </c>
      <c r="BN1634" s="192">
        <f t="shared" si="831"/>
        <v>0</v>
      </c>
      <c r="BO1634" s="215">
        <f t="shared" si="832"/>
        <v>0</v>
      </c>
      <c r="BP1634" s="216">
        <f t="shared" si="833"/>
        <v>0</v>
      </c>
      <c r="BQ1634" s="217">
        <f t="shared" si="834"/>
        <v>0</v>
      </c>
      <c r="BS1634" s="197">
        <f t="shared" si="835"/>
        <v>0</v>
      </c>
      <c r="BT1634" s="19" t="str">
        <f t="shared" si="836"/>
        <v/>
      </c>
      <c r="BU1634" s="197">
        <f t="shared" si="837"/>
        <v>0</v>
      </c>
      <c r="BV1634"/>
      <c r="BW1634" s="197">
        <f t="shared" si="838"/>
        <v>0</v>
      </c>
      <c r="BX1634" s="19" t="str">
        <f t="shared" si="839"/>
        <v/>
      </c>
      <c r="BY1634" s="197">
        <f t="shared" si="840"/>
        <v>0</v>
      </c>
      <c r="CA1634" s="197">
        <f t="shared" si="841"/>
        <v>0</v>
      </c>
      <c r="CB1634" s="19" t="str">
        <f t="shared" si="842"/>
        <v/>
      </c>
      <c r="CC1634" s="197">
        <f t="shared" si="843"/>
        <v>0</v>
      </c>
    </row>
    <row r="1635" spans="1:81" ht="15" customHeight="1" thickBot="1">
      <c r="A1635" s="41"/>
      <c r="B1635" s="30"/>
      <c r="C1635" s="63" t="s">
        <v>151</v>
      </c>
      <c r="D1635" s="354" t="str">
        <f t="shared" si="801"/>
        <v/>
      </c>
      <c r="E1635" s="355"/>
      <c r="F1635" s="355"/>
      <c r="G1635" s="355"/>
      <c r="H1635" s="355"/>
      <c r="I1635" s="355"/>
      <c r="J1635" s="355"/>
      <c r="K1635" s="355"/>
      <c r="L1635" s="355"/>
      <c r="M1635" s="355"/>
      <c r="N1635" s="355"/>
      <c r="O1635" s="355"/>
      <c r="P1635" s="355"/>
      <c r="Q1635" s="355"/>
      <c r="R1635" s="356"/>
      <c r="S1635" s="261" t="str">
        <f t="shared" si="802"/>
        <v/>
      </c>
      <c r="T1635" s="261" t="str">
        <f t="shared" si="803"/>
        <v/>
      </c>
      <c r="U1635" s="261" t="str">
        <f t="shared" si="804"/>
        <v/>
      </c>
      <c r="V1635" s="2"/>
      <c r="W1635" s="2"/>
      <c r="X1635" s="2"/>
      <c r="Y1635" s="2"/>
      <c r="Z1635" s="2"/>
      <c r="AA1635" s="2"/>
      <c r="AB1635" s="2"/>
      <c r="AC1635" s="2"/>
      <c r="AD1635" s="2"/>
      <c r="AG1635" s="197">
        <f t="shared" si="805"/>
        <v>12</v>
      </c>
      <c r="AH1635" s="210">
        <f t="shared" si="806"/>
        <v>0</v>
      </c>
      <c r="AJ1635" s="188">
        <f t="shared" si="807"/>
        <v>0</v>
      </c>
      <c r="AK1635" s="189">
        <f t="shared" si="808"/>
        <v>0</v>
      </c>
      <c r="AL1635" s="189">
        <f t="shared" si="809"/>
        <v>0</v>
      </c>
      <c r="AM1635" s="190">
        <f t="shared" si="810"/>
        <v>0</v>
      </c>
      <c r="AO1635" s="188">
        <f t="shared" si="811"/>
        <v>0</v>
      </c>
      <c r="AP1635" s="189">
        <f t="shared" si="812"/>
        <v>0</v>
      </c>
      <c r="AQ1635" s="189">
        <f t="shared" si="813"/>
        <v>0</v>
      </c>
      <c r="AR1635" s="190">
        <f t="shared" si="814"/>
        <v>0</v>
      </c>
      <c r="AT1635" s="188">
        <f t="shared" si="815"/>
        <v>0</v>
      </c>
      <c r="AU1635" s="189">
        <f t="shared" si="816"/>
        <v>0</v>
      </c>
      <c r="AV1635" s="189">
        <f t="shared" si="817"/>
        <v>0</v>
      </c>
      <c r="AW1635" s="190">
        <f t="shared" si="818"/>
        <v>0</v>
      </c>
      <c r="AY1635" s="188">
        <f t="shared" si="819"/>
        <v>0</v>
      </c>
      <c r="AZ1635" s="189">
        <f t="shared" si="820"/>
        <v>0</v>
      </c>
      <c r="BA1635" s="189">
        <f t="shared" si="821"/>
        <v>0</v>
      </c>
      <c r="BB1635" s="190">
        <f t="shared" si="822"/>
        <v>0</v>
      </c>
      <c r="BD1635" s="192">
        <f t="shared" si="823"/>
        <v>0</v>
      </c>
      <c r="BE1635" s="215">
        <f t="shared" si="824"/>
        <v>0</v>
      </c>
      <c r="BF1635" s="216">
        <f t="shared" si="825"/>
        <v>0</v>
      </c>
      <c r="BG1635" s="217">
        <f t="shared" si="826"/>
        <v>0</v>
      </c>
      <c r="BI1635" s="192">
        <f t="shared" si="827"/>
        <v>0</v>
      </c>
      <c r="BJ1635" s="215">
        <f t="shared" si="828"/>
        <v>0</v>
      </c>
      <c r="BK1635" s="216">
        <f t="shared" si="829"/>
        <v>0</v>
      </c>
      <c r="BL1635" s="217">
        <f t="shared" si="830"/>
        <v>0</v>
      </c>
      <c r="BN1635" s="192">
        <f t="shared" si="831"/>
        <v>0</v>
      </c>
      <c r="BO1635" s="215">
        <f t="shared" si="832"/>
        <v>0</v>
      </c>
      <c r="BP1635" s="216">
        <f t="shared" si="833"/>
        <v>0</v>
      </c>
      <c r="BQ1635" s="217">
        <f t="shared" si="834"/>
        <v>0</v>
      </c>
      <c r="BS1635" s="197">
        <f t="shared" si="835"/>
        <v>0</v>
      </c>
      <c r="BT1635" s="19" t="str">
        <f t="shared" si="836"/>
        <v/>
      </c>
      <c r="BU1635" s="197">
        <f t="shared" si="837"/>
        <v>0</v>
      </c>
      <c r="BV1635"/>
      <c r="BW1635" s="197">
        <f t="shared" si="838"/>
        <v>0</v>
      </c>
      <c r="BX1635" s="19" t="str">
        <f t="shared" si="839"/>
        <v/>
      </c>
      <c r="BY1635" s="197">
        <f t="shared" si="840"/>
        <v>0</v>
      </c>
      <c r="CA1635" s="197">
        <f t="shared" si="841"/>
        <v>0</v>
      </c>
      <c r="CB1635" s="19" t="str">
        <f t="shared" si="842"/>
        <v/>
      </c>
      <c r="CC1635" s="197">
        <f t="shared" si="843"/>
        <v>0</v>
      </c>
    </row>
    <row r="1636" spans="1:81" ht="15" customHeight="1" thickBot="1">
      <c r="A1636" s="41"/>
      <c r="B1636" s="30"/>
      <c r="C1636" s="63" t="s">
        <v>152</v>
      </c>
      <c r="D1636" s="354" t="str">
        <f t="shared" si="801"/>
        <v/>
      </c>
      <c r="E1636" s="355"/>
      <c r="F1636" s="355"/>
      <c r="G1636" s="355"/>
      <c r="H1636" s="355"/>
      <c r="I1636" s="355"/>
      <c r="J1636" s="355"/>
      <c r="K1636" s="355"/>
      <c r="L1636" s="355"/>
      <c r="M1636" s="355"/>
      <c r="N1636" s="355"/>
      <c r="O1636" s="355"/>
      <c r="P1636" s="355"/>
      <c r="Q1636" s="355"/>
      <c r="R1636" s="356"/>
      <c r="S1636" s="261" t="str">
        <f t="shared" si="802"/>
        <v/>
      </c>
      <c r="T1636" s="261" t="str">
        <f t="shared" si="803"/>
        <v/>
      </c>
      <c r="U1636" s="261" t="str">
        <f t="shared" si="804"/>
        <v/>
      </c>
      <c r="V1636" s="2"/>
      <c r="W1636" s="2"/>
      <c r="X1636" s="2"/>
      <c r="Y1636" s="2"/>
      <c r="Z1636" s="2"/>
      <c r="AA1636" s="2"/>
      <c r="AB1636" s="2"/>
      <c r="AC1636" s="2"/>
      <c r="AD1636" s="2"/>
      <c r="AG1636" s="197">
        <f t="shared" si="805"/>
        <v>12</v>
      </c>
      <c r="AH1636" s="210">
        <f t="shared" si="806"/>
        <v>0</v>
      </c>
      <c r="AJ1636" s="188">
        <f t="shared" si="807"/>
        <v>0</v>
      </c>
      <c r="AK1636" s="189">
        <f t="shared" si="808"/>
        <v>0</v>
      </c>
      <c r="AL1636" s="189">
        <f t="shared" si="809"/>
        <v>0</v>
      </c>
      <c r="AM1636" s="190">
        <f t="shared" si="810"/>
        <v>0</v>
      </c>
      <c r="AO1636" s="188">
        <f t="shared" si="811"/>
        <v>0</v>
      </c>
      <c r="AP1636" s="189">
        <f t="shared" si="812"/>
        <v>0</v>
      </c>
      <c r="AQ1636" s="189">
        <f t="shared" si="813"/>
        <v>0</v>
      </c>
      <c r="AR1636" s="190">
        <f t="shared" si="814"/>
        <v>0</v>
      </c>
      <c r="AT1636" s="188">
        <f t="shared" si="815"/>
        <v>0</v>
      </c>
      <c r="AU1636" s="189">
        <f t="shared" si="816"/>
        <v>0</v>
      </c>
      <c r="AV1636" s="189">
        <f t="shared" si="817"/>
        <v>0</v>
      </c>
      <c r="AW1636" s="190">
        <f t="shared" si="818"/>
        <v>0</v>
      </c>
      <c r="AY1636" s="188">
        <f t="shared" si="819"/>
        <v>0</v>
      </c>
      <c r="AZ1636" s="189">
        <f t="shared" si="820"/>
        <v>0</v>
      </c>
      <c r="BA1636" s="189">
        <f t="shared" si="821"/>
        <v>0</v>
      </c>
      <c r="BB1636" s="190">
        <f t="shared" si="822"/>
        <v>0</v>
      </c>
      <c r="BD1636" s="192">
        <f t="shared" si="823"/>
        <v>0</v>
      </c>
      <c r="BE1636" s="215">
        <f t="shared" si="824"/>
        <v>0</v>
      </c>
      <c r="BF1636" s="216">
        <f t="shared" si="825"/>
        <v>0</v>
      </c>
      <c r="BG1636" s="217">
        <f t="shared" si="826"/>
        <v>0</v>
      </c>
      <c r="BI1636" s="192">
        <f t="shared" si="827"/>
        <v>0</v>
      </c>
      <c r="BJ1636" s="215">
        <f t="shared" si="828"/>
        <v>0</v>
      </c>
      <c r="BK1636" s="216">
        <f t="shared" si="829"/>
        <v>0</v>
      </c>
      <c r="BL1636" s="217">
        <f t="shared" si="830"/>
        <v>0</v>
      </c>
      <c r="BN1636" s="192">
        <f t="shared" si="831"/>
        <v>0</v>
      </c>
      <c r="BO1636" s="215">
        <f t="shared" si="832"/>
        <v>0</v>
      </c>
      <c r="BP1636" s="216">
        <f t="shared" si="833"/>
        <v>0</v>
      </c>
      <c r="BQ1636" s="217">
        <f t="shared" si="834"/>
        <v>0</v>
      </c>
      <c r="BS1636" s="197">
        <f t="shared" si="835"/>
        <v>0</v>
      </c>
      <c r="BT1636" s="19" t="str">
        <f t="shared" si="836"/>
        <v/>
      </c>
      <c r="BU1636" s="197">
        <f t="shared" si="837"/>
        <v>0</v>
      </c>
      <c r="BV1636"/>
      <c r="BW1636" s="197">
        <f t="shared" si="838"/>
        <v>0</v>
      </c>
      <c r="BX1636" s="19" t="str">
        <f t="shared" si="839"/>
        <v/>
      </c>
      <c r="BY1636" s="197">
        <f t="shared" si="840"/>
        <v>0</v>
      </c>
      <c r="CA1636" s="197">
        <f t="shared" si="841"/>
        <v>0</v>
      </c>
      <c r="CB1636" s="19" t="str">
        <f t="shared" si="842"/>
        <v/>
      </c>
      <c r="CC1636" s="197">
        <f t="shared" si="843"/>
        <v>0</v>
      </c>
    </row>
    <row r="1637" spans="1:81" ht="15" customHeight="1" thickBot="1">
      <c r="A1637" s="41"/>
      <c r="B1637" s="30"/>
      <c r="C1637" s="63" t="s">
        <v>153</v>
      </c>
      <c r="D1637" s="354" t="str">
        <f t="shared" si="801"/>
        <v/>
      </c>
      <c r="E1637" s="355"/>
      <c r="F1637" s="355"/>
      <c r="G1637" s="355"/>
      <c r="H1637" s="355"/>
      <c r="I1637" s="355"/>
      <c r="J1637" s="355"/>
      <c r="K1637" s="355"/>
      <c r="L1637" s="355"/>
      <c r="M1637" s="355"/>
      <c r="N1637" s="355"/>
      <c r="O1637" s="355"/>
      <c r="P1637" s="355"/>
      <c r="Q1637" s="355"/>
      <c r="R1637" s="356"/>
      <c r="S1637" s="261" t="str">
        <f t="shared" si="802"/>
        <v/>
      </c>
      <c r="T1637" s="261" t="str">
        <f t="shared" si="803"/>
        <v/>
      </c>
      <c r="U1637" s="261" t="str">
        <f t="shared" si="804"/>
        <v/>
      </c>
      <c r="V1637" s="2"/>
      <c r="W1637" s="2"/>
      <c r="X1637" s="2"/>
      <c r="Y1637" s="2"/>
      <c r="Z1637" s="2"/>
      <c r="AA1637" s="2"/>
      <c r="AB1637" s="2"/>
      <c r="AC1637" s="2"/>
      <c r="AD1637" s="2"/>
      <c r="AG1637" s="197">
        <f t="shared" si="805"/>
        <v>12</v>
      </c>
      <c r="AH1637" s="210">
        <f t="shared" si="806"/>
        <v>0</v>
      </c>
      <c r="AJ1637" s="188">
        <f t="shared" si="807"/>
        <v>0</v>
      </c>
      <c r="AK1637" s="189">
        <f t="shared" si="808"/>
        <v>0</v>
      </c>
      <c r="AL1637" s="189">
        <f t="shared" si="809"/>
        <v>0</v>
      </c>
      <c r="AM1637" s="190">
        <f t="shared" si="810"/>
        <v>0</v>
      </c>
      <c r="AO1637" s="188">
        <f t="shared" si="811"/>
        <v>0</v>
      </c>
      <c r="AP1637" s="189">
        <f t="shared" si="812"/>
        <v>0</v>
      </c>
      <c r="AQ1637" s="189">
        <f t="shared" si="813"/>
        <v>0</v>
      </c>
      <c r="AR1637" s="190">
        <f t="shared" si="814"/>
        <v>0</v>
      </c>
      <c r="AT1637" s="188">
        <f t="shared" si="815"/>
        <v>0</v>
      </c>
      <c r="AU1637" s="189">
        <f t="shared" si="816"/>
        <v>0</v>
      </c>
      <c r="AV1637" s="189">
        <f t="shared" si="817"/>
        <v>0</v>
      </c>
      <c r="AW1637" s="190">
        <f t="shared" si="818"/>
        <v>0</v>
      </c>
      <c r="AY1637" s="188">
        <f t="shared" si="819"/>
        <v>0</v>
      </c>
      <c r="AZ1637" s="189">
        <f t="shared" si="820"/>
        <v>0</v>
      </c>
      <c r="BA1637" s="189">
        <f t="shared" si="821"/>
        <v>0</v>
      </c>
      <c r="BB1637" s="190">
        <f t="shared" si="822"/>
        <v>0</v>
      </c>
      <c r="BD1637" s="192">
        <f t="shared" si="823"/>
        <v>0</v>
      </c>
      <c r="BE1637" s="215">
        <f t="shared" si="824"/>
        <v>0</v>
      </c>
      <c r="BF1637" s="216">
        <f t="shared" si="825"/>
        <v>0</v>
      </c>
      <c r="BG1637" s="217">
        <f t="shared" si="826"/>
        <v>0</v>
      </c>
      <c r="BI1637" s="192">
        <f t="shared" si="827"/>
        <v>0</v>
      </c>
      <c r="BJ1637" s="215">
        <f t="shared" si="828"/>
        <v>0</v>
      </c>
      <c r="BK1637" s="216">
        <f t="shared" si="829"/>
        <v>0</v>
      </c>
      <c r="BL1637" s="217">
        <f t="shared" si="830"/>
        <v>0</v>
      </c>
      <c r="BN1637" s="192">
        <f t="shared" si="831"/>
        <v>0</v>
      </c>
      <c r="BO1637" s="215">
        <f t="shared" si="832"/>
        <v>0</v>
      </c>
      <c r="BP1637" s="216">
        <f t="shared" si="833"/>
        <v>0</v>
      </c>
      <c r="BQ1637" s="217">
        <f t="shared" si="834"/>
        <v>0</v>
      </c>
      <c r="BS1637" s="197">
        <f t="shared" si="835"/>
        <v>0</v>
      </c>
      <c r="BT1637" s="19" t="str">
        <f t="shared" si="836"/>
        <v/>
      </c>
      <c r="BU1637" s="197">
        <f t="shared" si="837"/>
        <v>0</v>
      </c>
      <c r="BV1637"/>
      <c r="BW1637" s="197">
        <f t="shared" si="838"/>
        <v>0</v>
      </c>
      <c r="BX1637" s="19" t="str">
        <f t="shared" si="839"/>
        <v/>
      </c>
      <c r="BY1637" s="197">
        <f t="shared" si="840"/>
        <v>0</v>
      </c>
      <c r="CA1637" s="197">
        <f t="shared" si="841"/>
        <v>0</v>
      </c>
      <c r="CB1637" s="19" t="str">
        <f t="shared" si="842"/>
        <v/>
      </c>
      <c r="CC1637" s="197">
        <f t="shared" si="843"/>
        <v>0</v>
      </c>
    </row>
    <row r="1638" spans="1:81" ht="15" customHeight="1" thickBot="1">
      <c r="A1638" s="41"/>
      <c r="B1638" s="30"/>
      <c r="C1638" s="63" t="s">
        <v>154</v>
      </c>
      <c r="D1638" s="354" t="str">
        <f t="shared" si="801"/>
        <v/>
      </c>
      <c r="E1638" s="355"/>
      <c r="F1638" s="355"/>
      <c r="G1638" s="355"/>
      <c r="H1638" s="355"/>
      <c r="I1638" s="355"/>
      <c r="J1638" s="355"/>
      <c r="K1638" s="355"/>
      <c r="L1638" s="355"/>
      <c r="M1638" s="355"/>
      <c r="N1638" s="355"/>
      <c r="O1638" s="355"/>
      <c r="P1638" s="355"/>
      <c r="Q1638" s="355"/>
      <c r="R1638" s="356"/>
      <c r="S1638" s="261" t="str">
        <f t="shared" si="802"/>
        <v/>
      </c>
      <c r="T1638" s="261" t="str">
        <f t="shared" si="803"/>
        <v/>
      </c>
      <c r="U1638" s="261" t="str">
        <f t="shared" si="804"/>
        <v/>
      </c>
      <c r="V1638" s="2"/>
      <c r="W1638" s="2"/>
      <c r="X1638" s="2"/>
      <c r="Y1638" s="2"/>
      <c r="Z1638" s="2"/>
      <c r="AA1638" s="2"/>
      <c r="AB1638" s="2"/>
      <c r="AC1638" s="2"/>
      <c r="AD1638" s="2"/>
      <c r="AG1638" s="197">
        <f t="shared" si="805"/>
        <v>12</v>
      </c>
      <c r="AH1638" s="210">
        <f t="shared" si="806"/>
        <v>0</v>
      </c>
      <c r="AJ1638" s="188">
        <f t="shared" si="807"/>
        <v>0</v>
      </c>
      <c r="AK1638" s="189">
        <f t="shared" si="808"/>
        <v>0</v>
      </c>
      <c r="AL1638" s="189">
        <f t="shared" si="809"/>
        <v>0</v>
      </c>
      <c r="AM1638" s="190">
        <f t="shared" si="810"/>
        <v>0</v>
      </c>
      <c r="AO1638" s="188">
        <f t="shared" si="811"/>
        <v>0</v>
      </c>
      <c r="AP1638" s="189">
        <f t="shared" si="812"/>
        <v>0</v>
      </c>
      <c r="AQ1638" s="189">
        <f t="shared" si="813"/>
        <v>0</v>
      </c>
      <c r="AR1638" s="190">
        <f t="shared" si="814"/>
        <v>0</v>
      </c>
      <c r="AT1638" s="188">
        <f t="shared" si="815"/>
        <v>0</v>
      </c>
      <c r="AU1638" s="189">
        <f t="shared" si="816"/>
        <v>0</v>
      </c>
      <c r="AV1638" s="189">
        <f t="shared" si="817"/>
        <v>0</v>
      </c>
      <c r="AW1638" s="190">
        <f t="shared" si="818"/>
        <v>0</v>
      </c>
      <c r="AY1638" s="188">
        <f t="shared" si="819"/>
        <v>0</v>
      </c>
      <c r="AZ1638" s="189">
        <f t="shared" si="820"/>
        <v>0</v>
      </c>
      <c r="BA1638" s="189">
        <f t="shared" si="821"/>
        <v>0</v>
      </c>
      <c r="BB1638" s="190">
        <f t="shared" si="822"/>
        <v>0</v>
      </c>
      <c r="BD1638" s="192">
        <f t="shared" si="823"/>
        <v>0</v>
      </c>
      <c r="BE1638" s="215">
        <f t="shared" si="824"/>
        <v>0</v>
      </c>
      <c r="BF1638" s="216">
        <f t="shared" si="825"/>
        <v>0</v>
      </c>
      <c r="BG1638" s="217">
        <f t="shared" si="826"/>
        <v>0</v>
      </c>
      <c r="BI1638" s="192">
        <f t="shared" si="827"/>
        <v>0</v>
      </c>
      <c r="BJ1638" s="215">
        <f t="shared" si="828"/>
        <v>0</v>
      </c>
      <c r="BK1638" s="216">
        <f t="shared" si="829"/>
        <v>0</v>
      </c>
      <c r="BL1638" s="217">
        <f t="shared" si="830"/>
        <v>0</v>
      </c>
      <c r="BN1638" s="192">
        <f t="shared" si="831"/>
        <v>0</v>
      </c>
      <c r="BO1638" s="215">
        <f t="shared" si="832"/>
        <v>0</v>
      </c>
      <c r="BP1638" s="216">
        <f t="shared" si="833"/>
        <v>0</v>
      </c>
      <c r="BQ1638" s="217">
        <f t="shared" si="834"/>
        <v>0</v>
      </c>
      <c r="BS1638" s="197">
        <f t="shared" si="835"/>
        <v>0</v>
      </c>
      <c r="BT1638" s="19" t="str">
        <f t="shared" si="836"/>
        <v/>
      </c>
      <c r="BU1638" s="197">
        <f t="shared" si="837"/>
        <v>0</v>
      </c>
      <c r="BV1638"/>
      <c r="BW1638" s="197">
        <f t="shared" si="838"/>
        <v>0</v>
      </c>
      <c r="BX1638" s="19" t="str">
        <f t="shared" si="839"/>
        <v/>
      </c>
      <c r="BY1638" s="197">
        <f t="shared" si="840"/>
        <v>0</v>
      </c>
      <c r="CA1638" s="197">
        <f t="shared" si="841"/>
        <v>0</v>
      </c>
      <c r="CB1638" s="19" t="str">
        <f t="shared" si="842"/>
        <v/>
      </c>
      <c r="CC1638" s="197">
        <f t="shared" si="843"/>
        <v>0</v>
      </c>
    </row>
    <row r="1639" spans="1:81" ht="15" customHeight="1" thickBot="1">
      <c r="A1639" s="41"/>
      <c r="B1639" s="30"/>
      <c r="C1639" s="63" t="s">
        <v>155</v>
      </c>
      <c r="D1639" s="354" t="str">
        <f t="shared" si="801"/>
        <v/>
      </c>
      <c r="E1639" s="355"/>
      <c r="F1639" s="355"/>
      <c r="G1639" s="355"/>
      <c r="H1639" s="355"/>
      <c r="I1639" s="355"/>
      <c r="J1639" s="355"/>
      <c r="K1639" s="355"/>
      <c r="L1639" s="355"/>
      <c r="M1639" s="355"/>
      <c r="N1639" s="355"/>
      <c r="O1639" s="355"/>
      <c r="P1639" s="355"/>
      <c r="Q1639" s="355"/>
      <c r="R1639" s="356"/>
      <c r="S1639" s="261" t="str">
        <f t="shared" si="802"/>
        <v/>
      </c>
      <c r="T1639" s="261" t="str">
        <f t="shared" si="803"/>
        <v/>
      </c>
      <c r="U1639" s="261" t="str">
        <f t="shared" si="804"/>
        <v/>
      </c>
      <c r="V1639" s="2"/>
      <c r="W1639" s="2"/>
      <c r="X1639" s="2"/>
      <c r="Y1639" s="2"/>
      <c r="Z1639" s="2"/>
      <c r="AA1639" s="2"/>
      <c r="AB1639" s="2"/>
      <c r="AC1639" s="2"/>
      <c r="AD1639" s="2"/>
      <c r="AG1639" s="197">
        <f t="shared" si="805"/>
        <v>12</v>
      </c>
      <c r="AH1639" s="210">
        <f t="shared" si="806"/>
        <v>0</v>
      </c>
      <c r="AJ1639" s="188">
        <f t="shared" si="807"/>
        <v>0</v>
      </c>
      <c r="AK1639" s="189">
        <f t="shared" si="808"/>
        <v>0</v>
      </c>
      <c r="AL1639" s="189">
        <f t="shared" si="809"/>
        <v>0</v>
      </c>
      <c r="AM1639" s="190">
        <f t="shared" si="810"/>
        <v>0</v>
      </c>
      <c r="AO1639" s="188">
        <f t="shared" si="811"/>
        <v>0</v>
      </c>
      <c r="AP1639" s="189">
        <f t="shared" si="812"/>
        <v>0</v>
      </c>
      <c r="AQ1639" s="189">
        <f t="shared" si="813"/>
        <v>0</v>
      </c>
      <c r="AR1639" s="190">
        <f t="shared" si="814"/>
        <v>0</v>
      </c>
      <c r="AT1639" s="188">
        <f t="shared" si="815"/>
        <v>0</v>
      </c>
      <c r="AU1639" s="189">
        <f t="shared" si="816"/>
        <v>0</v>
      </c>
      <c r="AV1639" s="189">
        <f t="shared" si="817"/>
        <v>0</v>
      </c>
      <c r="AW1639" s="190">
        <f t="shared" si="818"/>
        <v>0</v>
      </c>
      <c r="AY1639" s="188">
        <f t="shared" si="819"/>
        <v>0</v>
      </c>
      <c r="AZ1639" s="189">
        <f t="shared" si="820"/>
        <v>0</v>
      </c>
      <c r="BA1639" s="189">
        <f t="shared" si="821"/>
        <v>0</v>
      </c>
      <c r="BB1639" s="190">
        <f t="shared" si="822"/>
        <v>0</v>
      </c>
      <c r="BD1639" s="192">
        <f t="shared" si="823"/>
        <v>0</v>
      </c>
      <c r="BE1639" s="215">
        <f t="shared" si="824"/>
        <v>0</v>
      </c>
      <c r="BF1639" s="216">
        <f t="shared" si="825"/>
        <v>0</v>
      </c>
      <c r="BG1639" s="217">
        <f t="shared" si="826"/>
        <v>0</v>
      </c>
      <c r="BI1639" s="192">
        <f t="shared" si="827"/>
        <v>0</v>
      </c>
      <c r="BJ1639" s="215">
        <f t="shared" si="828"/>
        <v>0</v>
      </c>
      <c r="BK1639" s="216">
        <f t="shared" si="829"/>
        <v>0</v>
      </c>
      <c r="BL1639" s="217">
        <f t="shared" si="830"/>
        <v>0</v>
      </c>
      <c r="BN1639" s="192">
        <f t="shared" si="831"/>
        <v>0</v>
      </c>
      <c r="BO1639" s="215">
        <f t="shared" si="832"/>
        <v>0</v>
      </c>
      <c r="BP1639" s="216">
        <f t="shared" si="833"/>
        <v>0</v>
      </c>
      <c r="BQ1639" s="217">
        <f t="shared" si="834"/>
        <v>0</v>
      </c>
      <c r="BS1639" s="197">
        <f t="shared" si="835"/>
        <v>0</v>
      </c>
      <c r="BT1639" s="19" t="str">
        <f t="shared" si="836"/>
        <v/>
      </c>
      <c r="BU1639" s="197">
        <f t="shared" si="837"/>
        <v>0</v>
      </c>
      <c r="BV1639"/>
      <c r="BW1639" s="197">
        <f t="shared" si="838"/>
        <v>0</v>
      </c>
      <c r="BX1639" s="19" t="str">
        <f t="shared" si="839"/>
        <v/>
      </c>
      <c r="BY1639" s="197">
        <f t="shared" si="840"/>
        <v>0</v>
      </c>
      <c r="CA1639" s="197">
        <f t="shared" si="841"/>
        <v>0</v>
      </c>
      <c r="CB1639" s="19" t="str">
        <f t="shared" si="842"/>
        <v/>
      </c>
      <c r="CC1639" s="197">
        <f t="shared" si="843"/>
        <v>0</v>
      </c>
    </row>
    <row r="1640" spans="1:81" ht="15" customHeight="1" thickBot="1">
      <c r="A1640" s="41"/>
      <c r="B1640" s="30"/>
      <c r="C1640" s="63" t="s">
        <v>156</v>
      </c>
      <c r="D1640" s="354" t="str">
        <f t="shared" si="801"/>
        <v/>
      </c>
      <c r="E1640" s="355"/>
      <c r="F1640" s="355"/>
      <c r="G1640" s="355"/>
      <c r="H1640" s="355"/>
      <c r="I1640" s="355"/>
      <c r="J1640" s="355"/>
      <c r="K1640" s="355"/>
      <c r="L1640" s="355"/>
      <c r="M1640" s="355"/>
      <c r="N1640" s="355"/>
      <c r="O1640" s="355"/>
      <c r="P1640" s="355"/>
      <c r="Q1640" s="355"/>
      <c r="R1640" s="356"/>
      <c r="S1640" s="261" t="str">
        <f t="shared" si="802"/>
        <v/>
      </c>
      <c r="T1640" s="261" t="str">
        <f t="shared" si="803"/>
        <v/>
      </c>
      <c r="U1640" s="261" t="str">
        <f t="shared" si="804"/>
        <v/>
      </c>
      <c r="V1640" s="2"/>
      <c r="W1640" s="2"/>
      <c r="X1640" s="2"/>
      <c r="Y1640" s="2"/>
      <c r="Z1640" s="2"/>
      <c r="AA1640" s="2"/>
      <c r="AB1640" s="2"/>
      <c r="AC1640" s="2"/>
      <c r="AD1640" s="2"/>
      <c r="AG1640" s="197">
        <f t="shared" si="805"/>
        <v>12</v>
      </c>
      <c r="AH1640" s="210">
        <f t="shared" si="806"/>
        <v>0</v>
      </c>
      <c r="AJ1640" s="188">
        <f t="shared" si="807"/>
        <v>0</v>
      </c>
      <c r="AK1640" s="189">
        <f t="shared" si="808"/>
        <v>0</v>
      </c>
      <c r="AL1640" s="189">
        <f t="shared" si="809"/>
        <v>0</v>
      </c>
      <c r="AM1640" s="190">
        <f t="shared" si="810"/>
        <v>0</v>
      </c>
      <c r="AO1640" s="188">
        <f t="shared" si="811"/>
        <v>0</v>
      </c>
      <c r="AP1640" s="189">
        <f t="shared" si="812"/>
        <v>0</v>
      </c>
      <c r="AQ1640" s="189">
        <f t="shared" si="813"/>
        <v>0</v>
      </c>
      <c r="AR1640" s="190">
        <f t="shared" si="814"/>
        <v>0</v>
      </c>
      <c r="AT1640" s="188">
        <f t="shared" si="815"/>
        <v>0</v>
      </c>
      <c r="AU1640" s="189">
        <f t="shared" si="816"/>
        <v>0</v>
      </c>
      <c r="AV1640" s="189">
        <f t="shared" si="817"/>
        <v>0</v>
      </c>
      <c r="AW1640" s="190">
        <f t="shared" si="818"/>
        <v>0</v>
      </c>
      <c r="AY1640" s="188">
        <f t="shared" si="819"/>
        <v>0</v>
      </c>
      <c r="AZ1640" s="189">
        <f t="shared" si="820"/>
        <v>0</v>
      </c>
      <c r="BA1640" s="189">
        <f t="shared" si="821"/>
        <v>0</v>
      </c>
      <c r="BB1640" s="190">
        <f t="shared" si="822"/>
        <v>0</v>
      </c>
      <c r="BD1640" s="192">
        <f t="shared" si="823"/>
        <v>0</v>
      </c>
      <c r="BE1640" s="215">
        <f t="shared" si="824"/>
        <v>0</v>
      </c>
      <c r="BF1640" s="216">
        <f t="shared" si="825"/>
        <v>0</v>
      </c>
      <c r="BG1640" s="217">
        <f t="shared" si="826"/>
        <v>0</v>
      </c>
      <c r="BI1640" s="192">
        <f t="shared" si="827"/>
        <v>0</v>
      </c>
      <c r="BJ1640" s="215">
        <f t="shared" si="828"/>
        <v>0</v>
      </c>
      <c r="BK1640" s="216">
        <f t="shared" si="829"/>
        <v>0</v>
      </c>
      <c r="BL1640" s="217">
        <f t="shared" si="830"/>
        <v>0</v>
      </c>
      <c r="BN1640" s="192">
        <f t="shared" si="831"/>
        <v>0</v>
      </c>
      <c r="BO1640" s="215">
        <f t="shared" si="832"/>
        <v>0</v>
      </c>
      <c r="BP1640" s="216">
        <f t="shared" si="833"/>
        <v>0</v>
      </c>
      <c r="BQ1640" s="217">
        <f t="shared" si="834"/>
        <v>0</v>
      </c>
      <c r="BS1640" s="197">
        <f t="shared" si="835"/>
        <v>0</v>
      </c>
      <c r="BT1640" s="19" t="str">
        <f t="shared" si="836"/>
        <v/>
      </c>
      <c r="BU1640" s="197">
        <f t="shared" si="837"/>
        <v>0</v>
      </c>
      <c r="BV1640"/>
      <c r="BW1640" s="197">
        <f t="shared" si="838"/>
        <v>0</v>
      </c>
      <c r="BX1640" s="19" t="str">
        <f t="shared" si="839"/>
        <v/>
      </c>
      <c r="BY1640" s="197">
        <f t="shared" si="840"/>
        <v>0</v>
      </c>
      <c r="CA1640" s="197">
        <f t="shared" si="841"/>
        <v>0</v>
      </c>
      <c r="CB1640" s="19" t="str">
        <f t="shared" si="842"/>
        <v/>
      </c>
      <c r="CC1640" s="197">
        <f t="shared" si="843"/>
        <v>0</v>
      </c>
    </row>
    <row r="1641" spans="1:81" ht="15" customHeight="1" thickBot="1">
      <c r="A1641" s="41"/>
      <c r="B1641" s="30"/>
      <c r="C1641" s="63" t="s">
        <v>157</v>
      </c>
      <c r="D1641" s="354" t="str">
        <f t="shared" si="801"/>
        <v/>
      </c>
      <c r="E1641" s="355"/>
      <c r="F1641" s="355"/>
      <c r="G1641" s="355"/>
      <c r="H1641" s="355"/>
      <c r="I1641" s="355"/>
      <c r="J1641" s="355"/>
      <c r="K1641" s="355"/>
      <c r="L1641" s="355"/>
      <c r="M1641" s="355"/>
      <c r="N1641" s="355"/>
      <c r="O1641" s="355"/>
      <c r="P1641" s="355"/>
      <c r="Q1641" s="355"/>
      <c r="R1641" s="356"/>
      <c r="S1641" s="261" t="str">
        <f t="shared" si="802"/>
        <v/>
      </c>
      <c r="T1641" s="261" t="str">
        <f t="shared" si="803"/>
        <v/>
      </c>
      <c r="U1641" s="261" t="str">
        <f t="shared" si="804"/>
        <v/>
      </c>
      <c r="V1641" s="2"/>
      <c r="W1641" s="2"/>
      <c r="X1641" s="2"/>
      <c r="Y1641" s="2"/>
      <c r="Z1641" s="2"/>
      <c r="AA1641" s="2"/>
      <c r="AB1641" s="2"/>
      <c r="AC1641" s="2"/>
      <c r="AD1641" s="2"/>
      <c r="AG1641" s="197">
        <f t="shared" si="805"/>
        <v>12</v>
      </c>
      <c r="AH1641" s="210">
        <f t="shared" si="806"/>
        <v>0</v>
      </c>
      <c r="AJ1641" s="188">
        <f t="shared" si="807"/>
        <v>0</v>
      </c>
      <c r="AK1641" s="189">
        <f t="shared" si="808"/>
        <v>0</v>
      </c>
      <c r="AL1641" s="189">
        <f t="shared" si="809"/>
        <v>0</v>
      </c>
      <c r="AM1641" s="190">
        <f t="shared" si="810"/>
        <v>0</v>
      </c>
      <c r="AO1641" s="188">
        <f t="shared" si="811"/>
        <v>0</v>
      </c>
      <c r="AP1641" s="189">
        <f t="shared" si="812"/>
        <v>0</v>
      </c>
      <c r="AQ1641" s="189">
        <f t="shared" si="813"/>
        <v>0</v>
      </c>
      <c r="AR1641" s="190">
        <f t="shared" si="814"/>
        <v>0</v>
      </c>
      <c r="AT1641" s="188">
        <f t="shared" si="815"/>
        <v>0</v>
      </c>
      <c r="AU1641" s="189">
        <f t="shared" si="816"/>
        <v>0</v>
      </c>
      <c r="AV1641" s="189">
        <f t="shared" si="817"/>
        <v>0</v>
      </c>
      <c r="AW1641" s="190">
        <f t="shared" si="818"/>
        <v>0</v>
      </c>
      <c r="AY1641" s="188">
        <f t="shared" si="819"/>
        <v>0</v>
      </c>
      <c r="AZ1641" s="189">
        <f t="shared" si="820"/>
        <v>0</v>
      </c>
      <c r="BA1641" s="189">
        <f t="shared" si="821"/>
        <v>0</v>
      </c>
      <c r="BB1641" s="190">
        <f t="shared" si="822"/>
        <v>0</v>
      </c>
      <c r="BD1641" s="192">
        <f t="shared" si="823"/>
        <v>0</v>
      </c>
      <c r="BE1641" s="215">
        <f t="shared" si="824"/>
        <v>0</v>
      </c>
      <c r="BF1641" s="216">
        <f t="shared" si="825"/>
        <v>0</v>
      </c>
      <c r="BG1641" s="217">
        <f t="shared" si="826"/>
        <v>0</v>
      </c>
      <c r="BI1641" s="192">
        <f t="shared" si="827"/>
        <v>0</v>
      </c>
      <c r="BJ1641" s="215">
        <f t="shared" si="828"/>
        <v>0</v>
      </c>
      <c r="BK1641" s="216">
        <f t="shared" si="829"/>
        <v>0</v>
      </c>
      <c r="BL1641" s="217">
        <f t="shared" si="830"/>
        <v>0</v>
      </c>
      <c r="BN1641" s="192">
        <f t="shared" si="831"/>
        <v>0</v>
      </c>
      <c r="BO1641" s="215">
        <f t="shared" si="832"/>
        <v>0</v>
      </c>
      <c r="BP1641" s="216">
        <f t="shared" si="833"/>
        <v>0</v>
      </c>
      <c r="BQ1641" s="217">
        <f t="shared" si="834"/>
        <v>0</v>
      </c>
      <c r="BS1641" s="197">
        <f t="shared" si="835"/>
        <v>0</v>
      </c>
      <c r="BT1641" s="19" t="str">
        <f t="shared" si="836"/>
        <v/>
      </c>
      <c r="BU1641" s="197">
        <f t="shared" si="837"/>
        <v>0</v>
      </c>
      <c r="BV1641"/>
      <c r="BW1641" s="197">
        <f t="shared" si="838"/>
        <v>0</v>
      </c>
      <c r="BX1641" s="19" t="str">
        <f t="shared" si="839"/>
        <v/>
      </c>
      <c r="BY1641" s="197">
        <f t="shared" si="840"/>
        <v>0</v>
      </c>
      <c r="CA1641" s="197">
        <f t="shared" si="841"/>
        <v>0</v>
      </c>
      <c r="CB1641" s="19" t="str">
        <f t="shared" si="842"/>
        <v/>
      </c>
      <c r="CC1641" s="197">
        <f t="shared" si="843"/>
        <v>0</v>
      </c>
    </row>
    <row r="1642" spans="1:81" ht="15" customHeight="1" thickBot="1">
      <c r="A1642" s="41"/>
      <c r="B1642" s="30"/>
      <c r="C1642" s="63" t="s">
        <v>158</v>
      </c>
      <c r="D1642" s="354" t="str">
        <f t="shared" si="801"/>
        <v/>
      </c>
      <c r="E1642" s="355"/>
      <c r="F1642" s="355"/>
      <c r="G1642" s="355"/>
      <c r="H1642" s="355"/>
      <c r="I1642" s="355"/>
      <c r="J1642" s="355"/>
      <c r="K1642" s="355"/>
      <c r="L1642" s="355"/>
      <c r="M1642" s="355"/>
      <c r="N1642" s="355"/>
      <c r="O1642" s="355"/>
      <c r="P1642" s="355"/>
      <c r="Q1642" s="355"/>
      <c r="R1642" s="356"/>
      <c r="S1642" s="261" t="str">
        <f t="shared" si="802"/>
        <v/>
      </c>
      <c r="T1642" s="261" t="str">
        <f t="shared" si="803"/>
        <v/>
      </c>
      <c r="U1642" s="261" t="str">
        <f t="shared" si="804"/>
        <v/>
      </c>
      <c r="V1642" s="2"/>
      <c r="W1642" s="2"/>
      <c r="X1642" s="2"/>
      <c r="Y1642" s="2"/>
      <c r="Z1642" s="2"/>
      <c r="AA1642" s="2"/>
      <c r="AB1642" s="2"/>
      <c r="AC1642" s="2"/>
      <c r="AD1642" s="2"/>
      <c r="AG1642" s="197">
        <f t="shared" si="805"/>
        <v>12</v>
      </c>
      <c r="AH1642" s="210">
        <f t="shared" si="806"/>
        <v>0</v>
      </c>
      <c r="AJ1642" s="188">
        <f t="shared" si="807"/>
        <v>0</v>
      </c>
      <c r="AK1642" s="189">
        <f t="shared" si="808"/>
        <v>0</v>
      </c>
      <c r="AL1642" s="189">
        <f t="shared" si="809"/>
        <v>0</v>
      </c>
      <c r="AM1642" s="190">
        <f t="shared" si="810"/>
        <v>0</v>
      </c>
      <c r="AO1642" s="188">
        <f t="shared" si="811"/>
        <v>0</v>
      </c>
      <c r="AP1642" s="189">
        <f t="shared" si="812"/>
        <v>0</v>
      </c>
      <c r="AQ1642" s="189">
        <f t="shared" si="813"/>
        <v>0</v>
      </c>
      <c r="AR1642" s="190">
        <f t="shared" si="814"/>
        <v>0</v>
      </c>
      <c r="AT1642" s="188">
        <f t="shared" si="815"/>
        <v>0</v>
      </c>
      <c r="AU1642" s="189">
        <f t="shared" si="816"/>
        <v>0</v>
      </c>
      <c r="AV1642" s="189">
        <f t="shared" si="817"/>
        <v>0</v>
      </c>
      <c r="AW1642" s="190">
        <f t="shared" si="818"/>
        <v>0</v>
      </c>
      <c r="AY1642" s="188">
        <f t="shared" si="819"/>
        <v>0</v>
      </c>
      <c r="AZ1642" s="189">
        <f t="shared" si="820"/>
        <v>0</v>
      </c>
      <c r="BA1642" s="189">
        <f t="shared" si="821"/>
        <v>0</v>
      </c>
      <c r="BB1642" s="190">
        <f t="shared" si="822"/>
        <v>0</v>
      </c>
      <c r="BD1642" s="192">
        <f t="shared" si="823"/>
        <v>0</v>
      </c>
      <c r="BE1642" s="215">
        <f t="shared" si="824"/>
        <v>0</v>
      </c>
      <c r="BF1642" s="216">
        <f t="shared" si="825"/>
        <v>0</v>
      </c>
      <c r="BG1642" s="217">
        <f t="shared" si="826"/>
        <v>0</v>
      </c>
      <c r="BI1642" s="192">
        <f t="shared" si="827"/>
        <v>0</v>
      </c>
      <c r="BJ1642" s="215">
        <f t="shared" si="828"/>
        <v>0</v>
      </c>
      <c r="BK1642" s="216">
        <f t="shared" si="829"/>
        <v>0</v>
      </c>
      <c r="BL1642" s="217">
        <f t="shared" si="830"/>
        <v>0</v>
      </c>
      <c r="BN1642" s="192">
        <f t="shared" si="831"/>
        <v>0</v>
      </c>
      <c r="BO1642" s="215">
        <f t="shared" si="832"/>
        <v>0</v>
      </c>
      <c r="BP1642" s="216">
        <f t="shared" si="833"/>
        <v>0</v>
      </c>
      <c r="BQ1642" s="217">
        <f t="shared" si="834"/>
        <v>0</v>
      </c>
      <c r="BS1642" s="197">
        <f t="shared" si="835"/>
        <v>0</v>
      </c>
      <c r="BT1642" s="19" t="str">
        <f t="shared" si="836"/>
        <v/>
      </c>
      <c r="BU1642" s="197">
        <f t="shared" si="837"/>
        <v>0</v>
      </c>
      <c r="BV1642"/>
      <c r="BW1642" s="197">
        <f t="shared" si="838"/>
        <v>0</v>
      </c>
      <c r="BX1642" s="19" t="str">
        <f t="shared" si="839"/>
        <v/>
      </c>
      <c r="BY1642" s="197">
        <f t="shared" si="840"/>
        <v>0</v>
      </c>
      <c r="CA1642" s="197">
        <f t="shared" si="841"/>
        <v>0</v>
      </c>
      <c r="CB1642" s="19" t="str">
        <f t="shared" si="842"/>
        <v/>
      </c>
      <c r="CC1642" s="197">
        <f t="shared" si="843"/>
        <v>0</v>
      </c>
    </row>
    <row r="1643" spans="1:81" ht="15" customHeight="1" thickBot="1">
      <c r="A1643" s="41"/>
      <c r="B1643" s="30"/>
      <c r="C1643" s="63" t="s">
        <v>159</v>
      </c>
      <c r="D1643" s="354" t="str">
        <f t="shared" si="801"/>
        <v/>
      </c>
      <c r="E1643" s="355"/>
      <c r="F1643" s="355"/>
      <c r="G1643" s="355"/>
      <c r="H1643" s="355"/>
      <c r="I1643" s="355"/>
      <c r="J1643" s="355"/>
      <c r="K1643" s="355"/>
      <c r="L1643" s="355"/>
      <c r="M1643" s="355"/>
      <c r="N1643" s="355"/>
      <c r="O1643" s="355"/>
      <c r="P1643" s="355"/>
      <c r="Q1643" s="355"/>
      <c r="R1643" s="356"/>
      <c r="S1643" s="261" t="str">
        <f t="shared" si="802"/>
        <v/>
      </c>
      <c r="T1643" s="261" t="str">
        <f t="shared" si="803"/>
        <v/>
      </c>
      <c r="U1643" s="261" t="str">
        <f t="shared" si="804"/>
        <v/>
      </c>
      <c r="V1643" s="2"/>
      <c r="W1643" s="2"/>
      <c r="X1643" s="2"/>
      <c r="Y1643" s="2"/>
      <c r="Z1643" s="2"/>
      <c r="AA1643" s="2"/>
      <c r="AB1643" s="2"/>
      <c r="AC1643" s="2"/>
      <c r="AD1643" s="2"/>
      <c r="AG1643" s="197">
        <f t="shared" si="805"/>
        <v>12</v>
      </c>
      <c r="AH1643" s="210">
        <f t="shared" si="806"/>
        <v>0</v>
      </c>
      <c r="AJ1643" s="188">
        <f t="shared" si="807"/>
        <v>0</v>
      </c>
      <c r="AK1643" s="189">
        <f t="shared" si="808"/>
        <v>0</v>
      </c>
      <c r="AL1643" s="189">
        <f t="shared" si="809"/>
        <v>0</v>
      </c>
      <c r="AM1643" s="190">
        <f t="shared" si="810"/>
        <v>0</v>
      </c>
      <c r="AO1643" s="188">
        <f t="shared" si="811"/>
        <v>0</v>
      </c>
      <c r="AP1643" s="189">
        <f t="shared" si="812"/>
        <v>0</v>
      </c>
      <c r="AQ1643" s="189">
        <f t="shared" si="813"/>
        <v>0</v>
      </c>
      <c r="AR1643" s="190">
        <f t="shared" si="814"/>
        <v>0</v>
      </c>
      <c r="AT1643" s="188">
        <f t="shared" si="815"/>
        <v>0</v>
      </c>
      <c r="AU1643" s="189">
        <f t="shared" si="816"/>
        <v>0</v>
      </c>
      <c r="AV1643" s="189">
        <f t="shared" si="817"/>
        <v>0</v>
      </c>
      <c r="AW1643" s="190">
        <f t="shared" si="818"/>
        <v>0</v>
      </c>
      <c r="AY1643" s="188">
        <f t="shared" si="819"/>
        <v>0</v>
      </c>
      <c r="AZ1643" s="189">
        <f t="shared" si="820"/>
        <v>0</v>
      </c>
      <c r="BA1643" s="189">
        <f t="shared" si="821"/>
        <v>0</v>
      </c>
      <c r="BB1643" s="190">
        <f t="shared" si="822"/>
        <v>0</v>
      </c>
      <c r="BD1643" s="192">
        <f t="shared" si="823"/>
        <v>0</v>
      </c>
      <c r="BE1643" s="215">
        <f t="shared" si="824"/>
        <v>0</v>
      </c>
      <c r="BF1643" s="216">
        <f t="shared" si="825"/>
        <v>0</v>
      </c>
      <c r="BG1643" s="217">
        <f t="shared" si="826"/>
        <v>0</v>
      </c>
      <c r="BI1643" s="192">
        <f t="shared" si="827"/>
        <v>0</v>
      </c>
      <c r="BJ1643" s="215">
        <f t="shared" si="828"/>
        <v>0</v>
      </c>
      <c r="BK1643" s="216">
        <f t="shared" si="829"/>
        <v>0</v>
      </c>
      <c r="BL1643" s="217">
        <f t="shared" si="830"/>
        <v>0</v>
      </c>
      <c r="BN1643" s="192">
        <f t="shared" si="831"/>
        <v>0</v>
      </c>
      <c r="BO1643" s="215">
        <f t="shared" si="832"/>
        <v>0</v>
      </c>
      <c r="BP1643" s="216">
        <f t="shared" si="833"/>
        <v>0</v>
      </c>
      <c r="BQ1643" s="217">
        <f t="shared" si="834"/>
        <v>0</v>
      </c>
      <c r="BS1643" s="197">
        <f t="shared" si="835"/>
        <v>0</v>
      </c>
      <c r="BT1643" s="19" t="str">
        <f t="shared" si="836"/>
        <v/>
      </c>
      <c r="BU1643" s="197">
        <f t="shared" si="837"/>
        <v>0</v>
      </c>
      <c r="BV1643"/>
      <c r="BW1643" s="197">
        <f t="shared" si="838"/>
        <v>0</v>
      </c>
      <c r="BX1643" s="19" t="str">
        <f t="shared" si="839"/>
        <v/>
      </c>
      <c r="BY1643" s="197">
        <f t="shared" si="840"/>
        <v>0</v>
      </c>
      <c r="CA1643" s="197">
        <f t="shared" si="841"/>
        <v>0</v>
      </c>
      <c r="CB1643" s="19" t="str">
        <f t="shared" si="842"/>
        <v/>
      </c>
      <c r="CC1643" s="197">
        <f t="shared" si="843"/>
        <v>0</v>
      </c>
    </row>
    <row r="1644" spans="1:81" ht="15" customHeight="1" thickBot="1">
      <c r="A1644" s="41"/>
      <c r="B1644" s="30"/>
      <c r="C1644" s="63" t="s">
        <v>160</v>
      </c>
      <c r="D1644" s="354" t="str">
        <f t="shared" si="801"/>
        <v/>
      </c>
      <c r="E1644" s="355"/>
      <c r="F1644" s="355"/>
      <c r="G1644" s="355"/>
      <c r="H1644" s="355"/>
      <c r="I1644" s="355"/>
      <c r="J1644" s="355"/>
      <c r="K1644" s="355"/>
      <c r="L1644" s="355"/>
      <c r="M1644" s="355"/>
      <c r="N1644" s="355"/>
      <c r="O1644" s="355"/>
      <c r="P1644" s="355"/>
      <c r="Q1644" s="355"/>
      <c r="R1644" s="356"/>
      <c r="S1644" s="261" t="str">
        <f t="shared" si="802"/>
        <v/>
      </c>
      <c r="T1644" s="261" t="str">
        <f t="shared" si="803"/>
        <v/>
      </c>
      <c r="U1644" s="261" t="str">
        <f t="shared" si="804"/>
        <v/>
      </c>
      <c r="V1644" s="2"/>
      <c r="W1644" s="2"/>
      <c r="X1644" s="2"/>
      <c r="Y1644" s="2"/>
      <c r="Z1644" s="2"/>
      <c r="AA1644" s="2"/>
      <c r="AB1644" s="2"/>
      <c r="AC1644" s="2"/>
      <c r="AD1644" s="2"/>
      <c r="AG1644" s="197">
        <f t="shared" si="805"/>
        <v>12</v>
      </c>
      <c r="AH1644" s="210">
        <f t="shared" si="806"/>
        <v>0</v>
      </c>
      <c r="AJ1644" s="188">
        <f t="shared" si="807"/>
        <v>0</v>
      </c>
      <c r="AK1644" s="189">
        <f t="shared" si="808"/>
        <v>0</v>
      </c>
      <c r="AL1644" s="189">
        <f t="shared" si="809"/>
        <v>0</v>
      </c>
      <c r="AM1644" s="190">
        <f t="shared" si="810"/>
        <v>0</v>
      </c>
      <c r="AO1644" s="188">
        <f t="shared" si="811"/>
        <v>0</v>
      </c>
      <c r="AP1644" s="189">
        <f t="shared" si="812"/>
        <v>0</v>
      </c>
      <c r="AQ1644" s="189">
        <f t="shared" si="813"/>
        <v>0</v>
      </c>
      <c r="AR1644" s="190">
        <f t="shared" si="814"/>
        <v>0</v>
      </c>
      <c r="AT1644" s="188">
        <f t="shared" si="815"/>
        <v>0</v>
      </c>
      <c r="AU1644" s="189">
        <f t="shared" si="816"/>
        <v>0</v>
      </c>
      <c r="AV1644" s="189">
        <f t="shared" si="817"/>
        <v>0</v>
      </c>
      <c r="AW1644" s="190">
        <f t="shared" si="818"/>
        <v>0</v>
      </c>
      <c r="AY1644" s="188">
        <f t="shared" si="819"/>
        <v>0</v>
      </c>
      <c r="AZ1644" s="189">
        <f t="shared" si="820"/>
        <v>0</v>
      </c>
      <c r="BA1644" s="189">
        <f t="shared" si="821"/>
        <v>0</v>
      </c>
      <c r="BB1644" s="190">
        <f t="shared" si="822"/>
        <v>0</v>
      </c>
      <c r="BD1644" s="192">
        <f t="shared" si="823"/>
        <v>0</v>
      </c>
      <c r="BE1644" s="215">
        <f t="shared" si="824"/>
        <v>0</v>
      </c>
      <c r="BF1644" s="216">
        <f t="shared" si="825"/>
        <v>0</v>
      </c>
      <c r="BG1644" s="217">
        <f t="shared" si="826"/>
        <v>0</v>
      </c>
      <c r="BI1644" s="192">
        <f t="shared" si="827"/>
        <v>0</v>
      </c>
      <c r="BJ1644" s="215">
        <f t="shared" si="828"/>
        <v>0</v>
      </c>
      <c r="BK1644" s="216">
        <f t="shared" si="829"/>
        <v>0</v>
      </c>
      <c r="BL1644" s="217">
        <f t="shared" si="830"/>
        <v>0</v>
      </c>
      <c r="BN1644" s="192">
        <f t="shared" si="831"/>
        <v>0</v>
      </c>
      <c r="BO1644" s="215">
        <f t="shared" si="832"/>
        <v>0</v>
      </c>
      <c r="BP1644" s="216">
        <f t="shared" si="833"/>
        <v>0</v>
      </c>
      <c r="BQ1644" s="217">
        <f t="shared" si="834"/>
        <v>0</v>
      </c>
      <c r="BS1644" s="197">
        <f t="shared" si="835"/>
        <v>0</v>
      </c>
      <c r="BT1644" s="19" t="str">
        <f t="shared" si="836"/>
        <v/>
      </c>
      <c r="BU1644" s="197">
        <f t="shared" si="837"/>
        <v>0</v>
      </c>
      <c r="BV1644"/>
      <c r="BW1644" s="197">
        <f t="shared" si="838"/>
        <v>0</v>
      </c>
      <c r="BX1644" s="19" t="str">
        <f t="shared" si="839"/>
        <v/>
      </c>
      <c r="BY1644" s="197">
        <f t="shared" si="840"/>
        <v>0</v>
      </c>
      <c r="CA1644" s="197">
        <f t="shared" si="841"/>
        <v>0</v>
      </c>
      <c r="CB1644" s="19" t="str">
        <f t="shared" si="842"/>
        <v/>
      </c>
      <c r="CC1644" s="197">
        <f t="shared" si="843"/>
        <v>0</v>
      </c>
    </row>
    <row r="1645" spans="1:81" ht="15" customHeight="1" thickBot="1">
      <c r="A1645" s="41"/>
      <c r="B1645" s="30"/>
      <c r="C1645" s="63" t="s">
        <v>161</v>
      </c>
      <c r="D1645" s="354" t="str">
        <f t="shared" si="801"/>
        <v/>
      </c>
      <c r="E1645" s="355"/>
      <c r="F1645" s="355"/>
      <c r="G1645" s="355"/>
      <c r="H1645" s="355"/>
      <c r="I1645" s="355"/>
      <c r="J1645" s="355"/>
      <c r="K1645" s="355"/>
      <c r="L1645" s="355"/>
      <c r="M1645" s="355"/>
      <c r="N1645" s="355"/>
      <c r="O1645" s="355"/>
      <c r="P1645" s="355"/>
      <c r="Q1645" s="355"/>
      <c r="R1645" s="356"/>
      <c r="S1645" s="261" t="str">
        <f t="shared" si="802"/>
        <v/>
      </c>
      <c r="T1645" s="261" t="str">
        <f t="shared" si="803"/>
        <v/>
      </c>
      <c r="U1645" s="261" t="str">
        <f t="shared" si="804"/>
        <v/>
      </c>
      <c r="V1645" s="2"/>
      <c r="W1645" s="2"/>
      <c r="X1645" s="2"/>
      <c r="Y1645" s="2"/>
      <c r="Z1645" s="2"/>
      <c r="AA1645" s="2"/>
      <c r="AB1645" s="2"/>
      <c r="AC1645" s="2"/>
      <c r="AD1645" s="2"/>
      <c r="AG1645" s="197">
        <f t="shared" si="805"/>
        <v>12</v>
      </c>
      <c r="AH1645" s="210">
        <f t="shared" si="806"/>
        <v>0</v>
      </c>
      <c r="AJ1645" s="188">
        <f t="shared" si="807"/>
        <v>0</v>
      </c>
      <c r="AK1645" s="189">
        <f t="shared" si="808"/>
        <v>0</v>
      </c>
      <c r="AL1645" s="189">
        <f t="shared" si="809"/>
        <v>0</v>
      </c>
      <c r="AM1645" s="190">
        <f t="shared" si="810"/>
        <v>0</v>
      </c>
      <c r="AO1645" s="188">
        <f t="shared" si="811"/>
        <v>0</v>
      </c>
      <c r="AP1645" s="189">
        <f t="shared" si="812"/>
        <v>0</v>
      </c>
      <c r="AQ1645" s="189">
        <f t="shared" si="813"/>
        <v>0</v>
      </c>
      <c r="AR1645" s="190">
        <f t="shared" si="814"/>
        <v>0</v>
      </c>
      <c r="AT1645" s="188">
        <f t="shared" si="815"/>
        <v>0</v>
      </c>
      <c r="AU1645" s="189">
        <f t="shared" si="816"/>
        <v>0</v>
      </c>
      <c r="AV1645" s="189">
        <f t="shared" si="817"/>
        <v>0</v>
      </c>
      <c r="AW1645" s="190">
        <f t="shared" si="818"/>
        <v>0</v>
      </c>
      <c r="AY1645" s="188">
        <f t="shared" si="819"/>
        <v>0</v>
      </c>
      <c r="AZ1645" s="189">
        <f t="shared" si="820"/>
        <v>0</v>
      </c>
      <c r="BA1645" s="189">
        <f t="shared" si="821"/>
        <v>0</v>
      </c>
      <c r="BB1645" s="190">
        <f t="shared" si="822"/>
        <v>0</v>
      </c>
      <c r="BD1645" s="192">
        <f t="shared" si="823"/>
        <v>0</v>
      </c>
      <c r="BE1645" s="215">
        <f t="shared" si="824"/>
        <v>0</v>
      </c>
      <c r="BF1645" s="216">
        <f t="shared" si="825"/>
        <v>0</v>
      </c>
      <c r="BG1645" s="217">
        <f t="shared" si="826"/>
        <v>0</v>
      </c>
      <c r="BI1645" s="192">
        <f t="shared" si="827"/>
        <v>0</v>
      </c>
      <c r="BJ1645" s="215">
        <f t="shared" si="828"/>
        <v>0</v>
      </c>
      <c r="BK1645" s="216">
        <f t="shared" si="829"/>
        <v>0</v>
      </c>
      <c r="BL1645" s="217">
        <f t="shared" si="830"/>
        <v>0</v>
      </c>
      <c r="BN1645" s="192">
        <f t="shared" si="831"/>
        <v>0</v>
      </c>
      <c r="BO1645" s="215">
        <f t="shared" si="832"/>
        <v>0</v>
      </c>
      <c r="BP1645" s="216">
        <f t="shared" si="833"/>
        <v>0</v>
      </c>
      <c r="BQ1645" s="217">
        <f t="shared" si="834"/>
        <v>0</v>
      </c>
      <c r="BS1645" s="197">
        <f t="shared" si="835"/>
        <v>0</v>
      </c>
      <c r="BT1645" s="19" t="str">
        <f t="shared" si="836"/>
        <v/>
      </c>
      <c r="BU1645" s="197">
        <f t="shared" si="837"/>
        <v>0</v>
      </c>
      <c r="BV1645"/>
      <c r="BW1645" s="197">
        <f t="shared" si="838"/>
        <v>0</v>
      </c>
      <c r="BX1645" s="19" t="str">
        <f t="shared" si="839"/>
        <v/>
      </c>
      <c r="BY1645" s="197">
        <f t="shared" si="840"/>
        <v>0</v>
      </c>
      <c r="CA1645" s="197">
        <f t="shared" si="841"/>
        <v>0</v>
      </c>
      <c r="CB1645" s="19" t="str">
        <f t="shared" si="842"/>
        <v/>
      </c>
      <c r="CC1645" s="197">
        <f t="shared" si="843"/>
        <v>0</v>
      </c>
    </row>
    <row r="1646" spans="1:81" ht="15" customHeight="1" thickBot="1">
      <c r="A1646" s="41"/>
      <c r="B1646" s="30"/>
      <c r="C1646" s="63" t="s">
        <v>162</v>
      </c>
      <c r="D1646" s="354" t="str">
        <f t="shared" si="801"/>
        <v/>
      </c>
      <c r="E1646" s="355"/>
      <c r="F1646" s="355"/>
      <c r="G1646" s="355"/>
      <c r="H1646" s="355"/>
      <c r="I1646" s="355"/>
      <c r="J1646" s="355"/>
      <c r="K1646" s="355"/>
      <c r="L1646" s="355"/>
      <c r="M1646" s="355"/>
      <c r="N1646" s="355"/>
      <c r="O1646" s="355"/>
      <c r="P1646" s="355"/>
      <c r="Q1646" s="355"/>
      <c r="R1646" s="356"/>
      <c r="S1646" s="261" t="str">
        <f t="shared" si="802"/>
        <v/>
      </c>
      <c r="T1646" s="261" t="str">
        <f t="shared" si="803"/>
        <v/>
      </c>
      <c r="U1646" s="261" t="str">
        <f t="shared" si="804"/>
        <v/>
      </c>
      <c r="V1646" s="2"/>
      <c r="W1646" s="2"/>
      <c r="X1646" s="2"/>
      <c r="Y1646" s="2"/>
      <c r="Z1646" s="2"/>
      <c r="AA1646" s="2"/>
      <c r="AB1646" s="2"/>
      <c r="AC1646" s="2"/>
      <c r="AD1646" s="2"/>
      <c r="AG1646" s="197">
        <f t="shared" si="805"/>
        <v>12</v>
      </c>
      <c r="AH1646" s="210">
        <f t="shared" si="806"/>
        <v>0</v>
      </c>
      <c r="AJ1646" s="188">
        <f t="shared" si="807"/>
        <v>0</v>
      </c>
      <c r="AK1646" s="189">
        <f t="shared" si="808"/>
        <v>0</v>
      </c>
      <c r="AL1646" s="189">
        <f t="shared" si="809"/>
        <v>0</v>
      </c>
      <c r="AM1646" s="190">
        <f t="shared" si="810"/>
        <v>0</v>
      </c>
      <c r="AO1646" s="188">
        <f t="shared" si="811"/>
        <v>0</v>
      </c>
      <c r="AP1646" s="189">
        <f t="shared" si="812"/>
        <v>0</v>
      </c>
      <c r="AQ1646" s="189">
        <f t="shared" si="813"/>
        <v>0</v>
      </c>
      <c r="AR1646" s="190">
        <f t="shared" si="814"/>
        <v>0</v>
      </c>
      <c r="AT1646" s="188">
        <f t="shared" si="815"/>
        <v>0</v>
      </c>
      <c r="AU1646" s="189">
        <f t="shared" si="816"/>
        <v>0</v>
      </c>
      <c r="AV1646" s="189">
        <f t="shared" si="817"/>
        <v>0</v>
      </c>
      <c r="AW1646" s="190">
        <f t="shared" si="818"/>
        <v>0</v>
      </c>
      <c r="AY1646" s="188">
        <f t="shared" si="819"/>
        <v>0</v>
      </c>
      <c r="AZ1646" s="189">
        <f t="shared" si="820"/>
        <v>0</v>
      </c>
      <c r="BA1646" s="189">
        <f t="shared" si="821"/>
        <v>0</v>
      </c>
      <c r="BB1646" s="190">
        <f t="shared" si="822"/>
        <v>0</v>
      </c>
      <c r="BD1646" s="192">
        <f t="shared" si="823"/>
        <v>0</v>
      </c>
      <c r="BE1646" s="215">
        <f t="shared" si="824"/>
        <v>0</v>
      </c>
      <c r="BF1646" s="216">
        <f t="shared" si="825"/>
        <v>0</v>
      </c>
      <c r="BG1646" s="217">
        <f t="shared" si="826"/>
        <v>0</v>
      </c>
      <c r="BI1646" s="192">
        <f t="shared" si="827"/>
        <v>0</v>
      </c>
      <c r="BJ1646" s="215">
        <f t="shared" si="828"/>
        <v>0</v>
      </c>
      <c r="BK1646" s="216">
        <f t="shared" si="829"/>
        <v>0</v>
      </c>
      <c r="BL1646" s="217">
        <f t="shared" si="830"/>
        <v>0</v>
      </c>
      <c r="BN1646" s="192">
        <f t="shared" si="831"/>
        <v>0</v>
      </c>
      <c r="BO1646" s="215">
        <f t="shared" si="832"/>
        <v>0</v>
      </c>
      <c r="BP1646" s="216">
        <f t="shared" si="833"/>
        <v>0</v>
      </c>
      <c r="BQ1646" s="217">
        <f t="shared" si="834"/>
        <v>0</v>
      </c>
      <c r="BS1646" s="197">
        <f t="shared" si="835"/>
        <v>0</v>
      </c>
      <c r="BT1646" s="19" t="str">
        <f t="shared" si="836"/>
        <v/>
      </c>
      <c r="BU1646" s="197">
        <f t="shared" si="837"/>
        <v>0</v>
      </c>
      <c r="BV1646"/>
      <c r="BW1646" s="197">
        <f t="shared" si="838"/>
        <v>0</v>
      </c>
      <c r="BX1646" s="19" t="str">
        <f t="shared" si="839"/>
        <v/>
      </c>
      <c r="BY1646" s="197">
        <f t="shared" si="840"/>
        <v>0</v>
      </c>
      <c r="CA1646" s="197">
        <f t="shared" si="841"/>
        <v>0</v>
      </c>
      <c r="CB1646" s="19" t="str">
        <f t="shared" si="842"/>
        <v/>
      </c>
      <c r="CC1646" s="197">
        <f t="shared" si="843"/>
        <v>0</v>
      </c>
    </row>
    <row r="1647" spans="1:81" ht="15" customHeight="1" thickBot="1">
      <c r="A1647" s="41"/>
      <c r="B1647" s="30"/>
      <c r="C1647" s="64" t="s">
        <v>163</v>
      </c>
      <c r="D1647" s="354" t="str">
        <f t="shared" si="801"/>
        <v/>
      </c>
      <c r="E1647" s="355"/>
      <c r="F1647" s="355"/>
      <c r="G1647" s="355"/>
      <c r="H1647" s="355"/>
      <c r="I1647" s="355"/>
      <c r="J1647" s="355"/>
      <c r="K1647" s="355"/>
      <c r="L1647" s="355"/>
      <c r="M1647" s="355"/>
      <c r="N1647" s="355"/>
      <c r="O1647" s="355"/>
      <c r="P1647" s="355"/>
      <c r="Q1647" s="355"/>
      <c r="R1647" s="356"/>
      <c r="S1647" s="261" t="str">
        <f t="shared" si="802"/>
        <v/>
      </c>
      <c r="T1647" s="261" t="str">
        <f t="shared" si="803"/>
        <v/>
      </c>
      <c r="U1647" s="261" t="str">
        <f t="shared" si="804"/>
        <v/>
      </c>
      <c r="V1647" s="2"/>
      <c r="W1647" s="2"/>
      <c r="X1647" s="2"/>
      <c r="Y1647" s="2"/>
      <c r="Z1647" s="2"/>
      <c r="AA1647" s="2"/>
      <c r="AB1647" s="2"/>
      <c r="AC1647" s="2"/>
      <c r="AD1647" s="2"/>
      <c r="AG1647" s="197">
        <f t="shared" si="805"/>
        <v>12</v>
      </c>
      <c r="AH1647" s="210">
        <f t="shared" si="806"/>
        <v>0</v>
      </c>
      <c r="AJ1647" s="188">
        <f t="shared" si="807"/>
        <v>0</v>
      </c>
      <c r="AK1647" s="189">
        <f t="shared" si="808"/>
        <v>0</v>
      </c>
      <c r="AL1647" s="189">
        <f t="shared" si="809"/>
        <v>0</v>
      </c>
      <c r="AM1647" s="190">
        <f t="shared" si="810"/>
        <v>0</v>
      </c>
      <c r="AO1647" s="188">
        <f t="shared" si="811"/>
        <v>0</v>
      </c>
      <c r="AP1647" s="189">
        <f t="shared" si="812"/>
        <v>0</v>
      </c>
      <c r="AQ1647" s="189">
        <f t="shared" si="813"/>
        <v>0</v>
      </c>
      <c r="AR1647" s="190">
        <f t="shared" si="814"/>
        <v>0</v>
      </c>
      <c r="AT1647" s="188">
        <f t="shared" si="815"/>
        <v>0</v>
      </c>
      <c r="AU1647" s="189">
        <f t="shared" si="816"/>
        <v>0</v>
      </c>
      <c r="AV1647" s="189">
        <f t="shared" si="817"/>
        <v>0</v>
      </c>
      <c r="AW1647" s="190">
        <f t="shared" si="818"/>
        <v>0</v>
      </c>
      <c r="AY1647" s="188">
        <f t="shared" si="819"/>
        <v>0</v>
      </c>
      <c r="AZ1647" s="189">
        <f t="shared" si="820"/>
        <v>0</v>
      </c>
      <c r="BA1647" s="189">
        <f t="shared" si="821"/>
        <v>0</v>
      </c>
      <c r="BB1647" s="190">
        <f t="shared" si="822"/>
        <v>0</v>
      </c>
      <c r="BD1647" s="192">
        <f t="shared" si="823"/>
        <v>0</v>
      </c>
      <c r="BE1647" s="215">
        <f t="shared" si="824"/>
        <v>0</v>
      </c>
      <c r="BF1647" s="216">
        <f t="shared" si="825"/>
        <v>0</v>
      </c>
      <c r="BG1647" s="217">
        <f t="shared" si="826"/>
        <v>0</v>
      </c>
      <c r="BI1647" s="192">
        <f t="shared" si="827"/>
        <v>0</v>
      </c>
      <c r="BJ1647" s="215">
        <f t="shared" si="828"/>
        <v>0</v>
      </c>
      <c r="BK1647" s="216">
        <f t="shared" si="829"/>
        <v>0</v>
      </c>
      <c r="BL1647" s="217">
        <f t="shared" si="830"/>
        <v>0</v>
      </c>
      <c r="BN1647" s="192">
        <f t="shared" si="831"/>
        <v>0</v>
      </c>
      <c r="BO1647" s="215">
        <f t="shared" si="832"/>
        <v>0</v>
      </c>
      <c r="BP1647" s="216">
        <f t="shared" si="833"/>
        <v>0</v>
      </c>
      <c r="BQ1647" s="217">
        <f t="shared" si="834"/>
        <v>0</v>
      </c>
      <c r="BS1647" s="197">
        <f t="shared" si="835"/>
        <v>0</v>
      </c>
      <c r="BT1647" s="19" t="str">
        <f t="shared" si="836"/>
        <v/>
      </c>
      <c r="BU1647" s="197">
        <f t="shared" si="837"/>
        <v>0</v>
      </c>
      <c r="BV1647"/>
      <c r="BW1647" s="197">
        <f t="shared" si="838"/>
        <v>0</v>
      </c>
      <c r="BX1647" s="19" t="str">
        <f t="shared" si="839"/>
        <v/>
      </c>
      <c r="BY1647" s="197">
        <f t="shared" si="840"/>
        <v>0</v>
      </c>
      <c r="CA1647" s="197">
        <f t="shared" si="841"/>
        <v>0</v>
      </c>
      <c r="CB1647" s="19" t="str">
        <f t="shared" si="842"/>
        <v/>
      </c>
      <c r="CC1647" s="197">
        <f t="shared" si="843"/>
        <v>0</v>
      </c>
    </row>
    <row r="1648" spans="1:81" ht="15" customHeight="1" thickBot="1">
      <c r="A1648" s="41"/>
      <c r="B1648" s="30"/>
      <c r="C1648" s="64" t="s">
        <v>164</v>
      </c>
      <c r="D1648" s="354" t="str">
        <f t="shared" si="801"/>
        <v/>
      </c>
      <c r="E1648" s="355"/>
      <c r="F1648" s="355"/>
      <c r="G1648" s="355"/>
      <c r="H1648" s="355"/>
      <c r="I1648" s="355"/>
      <c r="J1648" s="355"/>
      <c r="K1648" s="355"/>
      <c r="L1648" s="355"/>
      <c r="M1648" s="355"/>
      <c r="N1648" s="355"/>
      <c r="O1648" s="355"/>
      <c r="P1648" s="355"/>
      <c r="Q1648" s="355"/>
      <c r="R1648" s="356"/>
      <c r="S1648" s="261" t="str">
        <f t="shared" si="802"/>
        <v/>
      </c>
      <c r="T1648" s="261" t="str">
        <f t="shared" si="803"/>
        <v/>
      </c>
      <c r="U1648" s="261" t="str">
        <f t="shared" si="804"/>
        <v/>
      </c>
      <c r="V1648" s="2"/>
      <c r="W1648" s="2"/>
      <c r="X1648" s="2"/>
      <c r="Y1648" s="2"/>
      <c r="Z1648" s="2"/>
      <c r="AA1648" s="2"/>
      <c r="AB1648" s="2"/>
      <c r="AC1648" s="2"/>
      <c r="AD1648" s="2"/>
      <c r="AG1648" s="197">
        <f t="shared" si="805"/>
        <v>12</v>
      </c>
      <c r="AH1648" s="210">
        <f t="shared" si="806"/>
        <v>0</v>
      </c>
      <c r="AJ1648" s="188">
        <f t="shared" si="807"/>
        <v>0</v>
      </c>
      <c r="AK1648" s="189">
        <f t="shared" si="808"/>
        <v>0</v>
      </c>
      <c r="AL1648" s="189">
        <f t="shared" si="809"/>
        <v>0</v>
      </c>
      <c r="AM1648" s="190">
        <f t="shared" si="810"/>
        <v>0</v>
      </c>
      <c r="AO1648" s="188">
        <f t="shared" si="811"/>
        <v>0</v>
      </c>
      <c r="AP1648" s="189">
        <f t="shared" si="812"/>
        <v>0</v>
      </c>
      <c r="AQ1648" s="189">
        <f t="shared" si="813"/>
        <v>0</v>
      </c>
      <c r="AR1648" s="190">
        <f t="shared" si="814"/>
        <v>0</v>
      </c>
      <c r="AT1648" s="188">
        <f t="shared" si="815"/>
        <v>0</v>
      </c>
      <c r="AU1648" s="189">
        <f t="shared" si="816"/>
        <v>0</v>
      </c>
      <c r="AV1648" s="189">
        <f t="shared" si="817"/>
        <v>0</v>
      </c>
      <c r="AW1648" s="190">
        <f t="shared" si="818"/>
        <v>0</v>
      </c>
      <c r="AY1648" s="188">
        <f t="shared" si="819"/>
        <v>0</v>
      </c>
      <c r="AZ1648" s="189">
        <f t="shared" si="820"/>
        <v>0</v>
      </c>
      <c r="BA1648" s="189">
        <f t="shared" si="821"/>
        <v>0</v>
      </c>
      <c r="BB1648" s="190">
        <f t="shared" si="822"/>
        <v>0</v>
      </c>
      <c r="BD1648" s="192">
        <f t="shared" si="823"/>
        <v>0</v>
      </c>
      <c r="BE1648" s="215">
        <f t="shared" si="824"/>
        <v>0</v>
      </c>
      <c r="BF1648" s="216">
        <f t="shared" si="825"/>
        <v>0</v>
      </c>
      <c r="BG1648" s="217">
        <f t="shared" si="826"/>
        <v>0</v>
      </c>
      <c r="BI1648" s="192">
        <f t="shared" si="827"/>
        <v>0</v>
      </c>
      <c r="BJ1648" s="215">
        <f t="shared" si="828"/>
        <v>0</v>
      </c>
      <c r="BK1648" s="216">
        <f t="shared" si="829"/>
        <v>0</v>
      </c>
      <c r="BL1648" s="217">
        <f t="shared" si="830"/>
        <v>0</v>
      </c>
      <c r="BN1648" s="192">
        <f t="shared" si="831"/>
        <v>0</v>
      </c>
      <c r="BO1648" s="215">
        <f t="shared" si="832"/>
        <v>0</v>
      </c>
      <c r="BP1648" s="216">
        <f t="shared" si="833"/>
        <v>0</v>
      </c>
      <c r="BQ1648" s="217">
        <f t="shared" si="834"/>
        <v>0</v>
      </c>
      <c r="BS1648" s="197">
        <f t="shared" si="835"/>
        <v>0</v>
      </c>
      <c r="BT1648" s="19" t="str">
        <f t="shared" si="836"/>
        <v/>
      </c>
      <c r="BU1648" s="197">
        <f t="shared" si="837"/>
        <v>0</v>
      </c>
      <c r="BV1648"/>
      <c r="BW1648" s="197">
        <f t="shared" si="838"/>
        <v>0</v>
      </c>
      <c r="BX1648" s="19" t="str">
        <f t="shared" si="839"/>
        <v/>
      </c>
      <c r="BY1648" s="197">
        <f t="shared" si="840"/>
        <v>0</v>
      </c>
      <c r="CA1648" s="197">
        <f t="shared" si="841"/>
        <v>0</v>
      </c>
      <c r="CB1648" s="19" t="str">
        <f t="shared" si="842"/>
        <v/>
      </c>
      <c r="CC1648" s="197">
        <f t="shared" si="843"/>
        <v>0</v>
      </c>
    </row>
    <row r="1649" spans="1:81" ht="15" customHeight="1" thickBot="1">
      <c r="A1649" s="41"/>
      <c r="B1649" s="30"/>
      <c r="C1649" s="64" t="s">
        <v>165</v>
      </c>
      <c r="D1649" s="354" t="str">
        <f t="shared" si="801"/>
        <v/>
      </c>
      <c r="E1649" s="355"/>
      <c r="F1649" s="355"/>
      <c r="G1649" s="355"/>
      <c r="H1649" s="355"/>
      <c r="I1649" s="355"/>
      <c r="J1649" s="355"/>
      <c r="K1649" s="355"/>
      <c r="L1649" s="355"/>
      <c r="M1649" s="355"/>
      <c r="N1649" s="355"/>
      <c r="O1649" s="355"/>
      <c r="P1649" s="355"/>
      <c r="Q1649" s="355"/>
      <c r="R1649" s="356"/>
      <c r="S1649" s="261" t="str">
        <f t="shared" si="802"/>
        <v/>
      </c>
      <c r="T1649" s="261" t="str">
        <f t="shared" si="803"/>
        <v/>
      </c>
      <c r="U1649" s="261" t="str">
        <f t="shared" si="804"/>
        <v/>
      </c>
      <c r="V1649" s="2"/>
      <c r="W1649" s="2"/>
      <c r="X1649" s="2"/>
      <c r="Y1649" s="2"/>
      <c r="Z1649" s="2"/>
      <c r="AA1649" s="2"/>
      <c r="AB1649" s="2"/>
      <c r="AC1649" s="2"/>
      <c r="AD1649" s="2"/>
      <c r="AG1649" s="197">
        <f t="shared" si="805"/>
        <v>12</v>
      </c>
      <c r="AH1649" s="210">
        <f t="shared" si="806"/>
        <v>0</v>
      </c>
      <c r="AJ1649" s="188">
        <f t="shared" si="807"/>
        <v>0</v>
      </c>
      <c r="AK1649" s="189">
        <f t="shared" si="808"/>
        <v>0</v>
      </c>
      <c r="AL1649" s="189">
        <f t="shared" si="809"/>
        <v>0</v>
      </c>
      <c r="AM1649" s="190">
        <f t="shared" si="810"/>
        <v>0</v>
      </c>
      <c r="AO1649" s="188">
        <f t="shared" si="811"/>
        <v>0</v>
      </c>
      <c r="AP1649" s="189">
        <f t="shared" si="812"/>
        <v>0</v>
      </c>
      <c r="AQ1649" s="189">
        <f t="shared" si="813"/>
        <v>0</v>
      </c>
      <c r="AR1649" s="190">
        <f t="shared" si="814"/>
        <v>0</v>
      </c>
      <c r="AT1649" s="188">
        <f t="shared" si="815"/>
        <v>0</v>
      </c>
      <c r="AU1649" s="189">
        <f t="shared" si="816"/>
        <v>0</v>
      </c>
      <c r="AV1649" s="189">
        <f t="shared" si="817"/>
        <v>0</v>
      </c>
      <c r="AW1649" s="190">
        <f t="shared" si="818"/>
        <v>0</v>
      </c>
      <c r="AY1649" s="188">
        <f t="shared" si="819"/>
        <v>0</v>
      </c>
      <c r="AZ1649" s="189">
        <f t="shared" si="820"/>
        <v>0</v>
      </c>
      <c r="BA1649" s="189">
        <f t="shared" si="821"/>
        <v>0</v>
      </c>
      <c r="BB1649" s="190">
        <f t="shared" si="822"/>
        <v>0</v>
      </c>
      <c r="BD1649" s="192">
        <f t="shared" si="823"/>
        <v>0</v>
      </c>
      <c r="BE1649" s="215">
        <f t="shared" si="824"/>
        <v>0</v>
      </c>
      <c r="BF1649" s="216">
        <f t="shared" si="825"/>
        <v>0</v>
      </c>
      <c r="BG1649" s="217">
        <f t="shared" si="826"/>
        <v>0</v>
      </c>
      <c r="BI1649" s="192">
        <f t="shared" si="827"/>
        <v>0</v>
      </c>
      <c r="BJ1649" s="215">
        <f t="shared" si="828"/>
        <v>0</v>
      </c>
      <c r="BK1649" s="216">
        <f t="shared" si="829"/>
        <v>0</v>
      </c>
      <c r="BL1649" s="217">
        <f t="shared" si="830"/>
        <v>0</v>
      </c>
      <c r="BN1649" s="192">
        <f t="shared" si="831"/>
        <v>0</v>
      </c>
      <c r="BO1649" s="215">
        <f t="shared" si="832"/>
        <v>0</v>
      </c>
      <c r="BP1649" s="216">
        <f t="shared" si="833"/>
        <v>0</v>
      </c>
      <c r="BQ1649" s="217">
        <f t="shared" si="834"/>
        <v>0</v>
      </c>
      <c r="BS1649" s="197">
        <f t="shared" si="835"/>
        <v>0</v>
      </c>
      <c r="BT1649" s="19" t="str">
        <f t="shared" si="836"/>
        <v/>
      </c>
      <c r="BU1649" s="197">
        <f t="shared" si="837"/>
        <v>0</v>
      </c>
      <c r="BV1649"/>
      <c r="BW1649" s="197">
        <f t="shared" si="838"/>
        <v>0</v>
      </c>
      <c r="BX1649" s="19" t="str">
        <f t="shared" si="839"/>
        <v/>
      </c>
      <c r="BY1649" s="197">
        <f t="shared" si="840"/>
        <v>0</v>
      </c>
      <c r="CA1649" s="197">
        <f t="shared" si="841"/>
        <v>0</v>
      </c>
      <c r="CB1649" s="19" t="str">
        <f t="shared" si="842"/>
        <v/>
      </c>
      <c r="CC1649" s="197">
        <f t="shared" si="843"/>
        <v>0</v>
      </c>
    </row>
    <row r="1650" spans="1:81" ht="15" customHeight="1" thickBot="1">
      <c r="A1650" s="41"/>
      <c r="B1650" s="30"/>
      <c r="C1650" s="64" t="s">
        <v>166</v>
      </c>
      <c r="D1650" s="354" t="str">
        <f t="shared" si="801"/>
        <v/>
      </c>
      <c r="E1650" s="355"/>
      <c r="F1650" s="355"/>
      <c r="G1650" s="355"/>
      <c r="H1650" s="355"/>
      <c r="I1650" s="355"/>
      <c r="J1650" s="355"/>
      <c r="K1650" s="355"/>
      <c r="L1650" s="355"/>
      <c r="M1650" s="355"/>
      <c r="N1650" s="355"/>
      <c r="O1650" s="355"/>
      <c r="P1650" s="355"/>
      <c r="Q1650" s="355"/>
      <c r="R1650" s="356"/>
      <c r="S1650" s="261" t="str">
        <f t="shared" si="802"/>
        <v/>
      </c>
      <c r="T1650" s="261" t="str">
        <f t="shared" si="803"/>
        <v/>
      </c>
      <c r="U1650" s="261" t="str">
        <f t="shared" si="804"/>
        <v/>
      </c>
      <c r="V1650" s="2"/>
      <c r="W1650" s="2"/>
      <c r="X1650" s="2"/>
      <c r="Y1650" s="2"/>
      <c r="Z1650" s="2"/>
      <c r="AA1650" s="2"/>
      <c r="AB1650" s="2"/>
      <c r="AC1650" s="2"/>
      <c r="AD1650" s="2"/>
      <c r="AG1650" s="197">
        <f t="shared" si="805"/>
        <v>12</v>
      </c>
      <c r="AH1650" s="210">
        <f t="shared" si="806"/>
        <v>0</v>
      </c>
      <c r="AJ1650" s="188">
        <f t="shared" si="807"/>
        <v>0</v>
      </c>
      <c r="AK1650" s="189">
        <f t="shared" si="808"/>
        <v>0</v>
      </c>
      <c r="AL1650" s="189">
        <f t="shared" si="809"/>
        <v>0</v>
      </c>
      <c r="AM1650" s="190">
        <f t="shared" si="810"/>
        <v>0</v>
      </c>
      <c r="AO1650" s="188">
        <f t="shared" si="811"/>
        <v>0</v>
      </c>
      <c r="AP1650" s="189">
        <f t="shared" si="812"/>
        <v>0</v>
      </c>
      <c r="AQ1650" s="189">
        <f t="shared" si="813"/>
        <v>0</v>
      </c>
      <c r="AR1650" s="190">
        <f t="shared" si="814"/>
        <v>0</v>
      </c>
      <c r="AT1650" s="188">
        <f t="shared" si="815"/>
        <v>0</v>
      </c>
      <c r="AU1650" s="189">
        <f t="shared" si="816"/>
        <v>0</v>
      </c>
      <c r="AV1650" s="189">
        <f t="shared" si="817"/>
        <v>0</v>
      </c>
      <c r="AW1650" s="190">
        <f t="shared" si="818"/>
        <v>0</v>
      </c>
      <c r="AY1650" s="188">
        <f t="shared" si="819"/>
        <v>0</v>
      </c>
      <c r="AZ1650" s="189">
        <f t="shared" si="820"/>
        <v>0</v>
      </c>
      <c r="BA1650" s="189">
        <f t="shared" si="821"/>
        <v>0</v>
      </c>
      <c r="BB1650" s="190">
        <f t="shared" si="822"/>
        <v>0</v>
      </c>
      <c r="BD1650" s="192">
        <f t="shared" si="823"/>
        <v>0</v>
      </c>
      <c r="BE1650" s="215">
        <f t="shared" si="824"/>
        <v>0</v>
      </c>
      <c r="BF1650" s="216">
        <f t="shared" si="825"/>
        <v>0</v>
      </c>
      <c r="BG1650" s="217">
        <f t="shared" si="826"/>
        <v>0</v>
      </c>
      <c r="BI1650" s="192">
        <f t="shared" si="827"/>
        <v>0</v>
      </c>
      <c r="BJ1650" s="215">
        <f t="shared" si="828"/>
        <v>0</v>
      </c>
      <c r="BK1650" s="216">
        <f t="shared" si="829"/>
        <v>0</v>
      </c>
      <c r="BL1650" s="217">
        <f t="shared" si="830"/>
        <v>0</v>
      </c>
      <c r="BN1650" s="192">
        <f t="shared" si="831"/>
        <v>0</v>
      </c>
      <c r="BO1650" s="215">
        <f t="shared" si="832"/>
        <v>0</v>
      </c>
      <c r="BP1650" s="216">
        <f t="shared" si="833"/>
        <v>0</v>
      </c>
      <c r="BQ1650" s="217">
        <f t="shared" si="834"/>
        <v>0</v>
      </c>
      <c r="BS1650" s="197">
        <f t="shared" si="835"/>
        <v>0</v>
      </c>
      <c r="BT1650" s="19" t="str">
        <f t="shared" si="836"/>
        <v/>
      </c>
      <c r="BU1650" s="197">
        <f t="shared" si="837"/>
        <v>0</v>
      </c>
      <c r="BV1650"/>
      <c r="BW1650" s="197">
        <f t="shared" si="838"/>
        <v>0</v>
      </c>
      <c r="BX1650" s="19" t="str">
        <f t="shared" si="839"/>
        <v/>
      </c>
      <c r="BY1650" s="197">
        <f t="shared" si="840"/>
        <v>0</v>
      </c>
      <c r="CA1650" s="197">
        <f t="shared" si="841"/>
        <v>0</v>
      </c>
      <c r="CB1650" s="19" t="str">
        <f t="shared" si="842"/>
        <v/>
      </c>
      <c r="CC1650" s="197">
        <f t="shared" si="843"/>
        <v>0</v>
      </c>
    </row>
    <row r="1651" spans="1:81" ht="15" customHeight="1" thickBot="1">
      <c r="A1651" s="41"/>
      <c r="B1651" s="30"/>
      <c r="C1651" s="64" t="s">
        <v>167</v>
      </c>
      <c r="D1651" s="354" t="str">
        <f t="shared" si="801"/>
        <v/>
      </c>
      <c r="E1651" s="355"/>
      <c r="F1651" s="355"/>
      <c r="G1651" s="355"/>
      <c r="H1651" s="355"/>
      <c r="I1651" s="355"/>
      <c r="J1651" s="355"/>
      <c r="K1651" s="355"/>
      <c r="L1651" s="355"/>
      <c r="M1651" s="355"/>
      <c r="N1651" s="355"/>
      <c r="O1651" s="355"/>
      <c r="P1651" s="355"/>
      <c r="Q1651" s="355"/>
      <c r="R1651" s="356"/>
      <c r="S1651" s="261" t="str">
        <f t="shared" si="802"/>
        <v/>
      </c>
      <c r="T1651" s="261" t="str">
        <f t="shared" si="803"/>
        <v/>
      </c>
      <c r="U1651" s="261" t="str">
        <f t="shared" si="804"/>
        <v/>
      </c>
      <c r="V1651" s="2"/>
      <c r="W1651" s="2"/>
      <c r="X1651" s="2"/>
      <c r="Y1651" s="2"/>
      <c r="Z1651" s="2"/>
      <c r="AA1651" s="2"/>
      <c r="AB1651" s="2"/>
      <c r="AC1651" s="2"/>
      <c r="AD1651" s="2"/>
      <c r="AG1651" s="197">
        <f t="shared" si="805"/>
        <v>12</v>
      </c>
      <c r="AH1651" s="210">
        <f t="shared" si="806"/>
        <v>0</v>
      </c>
      <c r="AJ1651" s="188">
        <f t="shared" si="807"/>
        <v>0</v>
      </c>
      <c r="AK1651" s="189">
        <f t="shared" si="808"/>
        <v>0</v>
      </c>
      <c r="AL1651" s="189">
        <f t="shared" si="809"/>
        <v>0</v>
      </c>
      <c r="AM1651" s="190">
        <f t="shared" si="810"/>
        <v>0</v>
      </c>
      <c r="AO1651" s="188">
        <f t="shared" si="811"/>
        <v>0</v>
      </c>
      <c r="AP1651" s="189">
        <f t="shared" si="812"/>
        <v>0</v>
      </c>
      <c r="AQ1651" s="189">
        <f t="shared" si="813"/>
        <v>0</v>
      </c>
      <c r="AR1651" s="190">
        <f t="shared" si="814"/>
        <v>0</v>
      </c>
      <c r="AT1651" s="188">
        <f t="shared" si="815"/>
        <v>0</v>
      </c>
      <c r="AU1651" s="189">
        <f t="shared" si="816"/>
        <v>0</v>
      </c>
      <c r="AV1651" s="189">
        <f t="shared" si="817"/>
        <v>0</v>
      </c>
      <c r="AW1651" s="190">
        <f t="shared" si="818"/>
        <v>0</v>
      </c>
      <c r="AY1651" s="188">
        <f t="shared" si="819"/>
        <v>0</v>
      </c>
      <c r="AZ1651" s="189">
        <f t="shared" si="820"/>
        <v>0</v>
      </c>
      <c r="BA1651" s="189">
        <f t="shared" si="821"/>
        <v>0</v>
      </c>
      <c r="BB1651" s="190">
        <f t="shared" si="822"/>
        <v>0</v>
      </c>
      <c r="BD1651" s="192">
        <f t="shared" si="823"/>
        <v>0</v>
      </c>
      <c r="BE1651" s="215">
        <f t="shared" si="824"/>
        <v>0</v>
      </c>
      <c r="BF1651" s="216">
        <f t="shared" si="825"/>
        <v>0</v>
      </c>
      <c r="BG1651" s="217">
        <f t="shared" si="826"/>
        <v>0</v>
      </c>
      <c r="BI1651" s="192">
        <f t="shared" si="827"/>
        <v>0</v>
      </c>
      <c r="BJ1651" s="215">
        <f t="shared" si="828"/>
        <v>0</v>
      </c>
      <c r="BK1651" s="216">
        <f t="shared" si="829"/>
        <v>0</v>
      </c>
      <c r="BL1651" s="217">
        <f t="shared" si="830"/>
        <v>0</v>
      </c>
      <c r="BN1651" s="192">
        <f t="shared" si="831"/>
        <v>0</v>
      </c>
      <c r="BO1651" s="215">
        <f t="shared" si="832"/>
        <v>0</v>
      </c>
      <c r="BP1651" s="216">
        <f t="shared" si="833"/>
        <v>0</v>
      </c>
      <c r="BQ1651" s="217">
        <f t="shared" si="834"/>
        <v>0</v>
      </c>
      <c r="BS1651" s="197">
        <f t="shared" si="835"/>
        <v>0</v>
      </c>
      <c r="BT1651" s="19" t="str">
        <f t="shared" si="836"/>
        <v/>
      </c>
      <c r="BU1651" s="197">
        <f t="shared" si="837"/>
        <v>0</v>
      </c>
      <c r="BV1651"/>
      <c r="BW1651" s="197">
        <f t="shared" si="838"/>
        <v>0</v>
      </c>
      <c r="BX1651" s="19" t="str">
        <f t="shared" si="839"/>
        <v/>
      </c>
      <c r="BY1651" s="197">
        <f t="shared" si="840"/>
        <v>0</v>
      </c>
      <c r="CA1651" s="197">
        <f t="shared" si="841"/>
        <v>0</v>
      </c>
      <c r="CB1651" s="19" t="str">
        <f t="shared" si="842"/>
        <v/>
      </c>
      <c r="CC1651" s="197">
        <f t="shared" si="843"/>
        <v>0</v>
      </c>
    </row>
    <row r="1652" spans="1:81" ht="15" customHeight="1" thickBot="1">
      <c r="A1652" s="41"/>
      <c r="B1652" s="30"/>
      <c r="C1652" s="64" t="s">
        <v>168</v>
      </c>
      <c r="D1652" s="354" t="str">
        <f t="shared" si="801"/>
        <v/>
      </c>
      <c r="E1652" s="355"/>
      <c r="F1652" s="355"/>
      <c r="G1652" s="355"/>
      <c r="H1652" s="355"/>
      <c r="I1652" s="355"/>
      <c r="J1652" s="355"/>
      <c r="K1652" s="355"/>
      <c r="L1652" s="355"/>
      <c r="M1652" s="355"/>
      <c r="N1652" s="355"/>
      <c r="O1652" s="355"/>
      <c r="P1652" s="355"/>
      <c r="Q1652" s="355"/>
      <c r="R1652" s="356"/>
      <c r="S1652" s="261" t="str">
        <f t="shared" si="802"/>
        <v/>
      </c>
      <c r="T1652" s="261" t="str">
        <f t="shared" si="803"/>
        <v/>
      </c>
      <c r="U1652" s="261" t="str">
        <f t="shared" si="804"/>
        <v/>
      </c>
      <c r="V1652" s="2"/>
      <c r="W1652" s="2"/>
      <c r="X1652" s="2"/>
      <c r="Y1652" s="2"/>
      <c r="Z1652" s="2"/>
      <c r="AA1652" s="2"/>
      <c r="AB1652" s="2"/>
      <c r="AC1652" s="2"/>
      <c r="AD1652" s="2"/>
      <c r="AG1652" s="197">
        <f t="shared" si="805"/>
        <v>12</v>
      </c>
      <c r="AH1652" s="210">
        <f t="shared" si="806"/>
        <v>0</v>
      </c>
      <c r="AJ1652" s="188">
        <f t="shared" si="807"/>
        <v>0</v>
      </c>
      <c r="AK1652" s="189">
        <f t="shared" si="808"/>
        <v>0</v>
      </c>
      <c r="AL1652" s="189">
        <f t="shared" si="809"/>
        <v>0</v>
      </c>
      <c r="AM1652" s="190">
        <f t="shared" si="810"/>
        <v>0</v>
      </c>
      <c r="AO1652" s="188">
        <f t="shared" si="811"/>
        <v>0</v>
      </c>
      <c r="AP1652" s="189">
        <f t="shared" si="812"/>
        <v>0</v>
      </c>
      <c r="AQ1652" s="189">
        <f t="shared" si="813"/>
        <v>0</v>
      </c>
      <c r="AR1652" s="190">
        <f t="shared" si="814"/>
        <v>0</v>
      </c>
      <c r="AT1652" s="188">
        <f t="shared" si="815"/>
        <v>0</v>
      </c>
      <c r="AU1652" s="189">
        <f t="shared" si="816"/>
        <v>0</v>
      </c>
      <c r="AV1652" s="189">
        <f t="shared" si="817"/>
        <v>0</v>
      </c>
      <c r="AW1652" s="190">
        <f t="shared" si="818"/>
        <v>0</v>
      </c>
      <c r="AY1652" s="188">
        <f t="shared" si="819"/>
        <v>0</v>
      </c>
      <c r="AZ1652" s="189">
        <f t="shared" si="820"/>
        <v>0</v>
      </c>
      <c r="BA1652" s="189">
        <f t="shared" si="821"/>
        <v>0</v>
      </c>
      <c r="BB1652" s="190">
        <f t="shared" si="822"/>
        <v>0</v>
      </c>
      <c r="BD1652" s="192">
        <f t="shared" si="823"/>
        <v>0</v>
      </c>
      <c r="BE1652" s="215">
        <f t="shared" si="824"/>
        <v>0</v>
      </c>
      <c r="BF1652" s="216">
        <f t="shared" si="825"/>
        <v>0</v>
      </c>
      <c r="BG1652" s="217">
        <f t="shared" si="826"/>
        <v>0</v>
      </c>
      <c r="BI1652" s="192">
        <f t="shared" si="827"/>
        <v>0</v>
      </c>
      <c r="BJ1652" s="215">
        <f t="shared" si="828"/>
        <v>0</v>
      </c>
      <c r="BK1652" s="216">
        <f t="shared" si="829"/>
        <v>0</v>
      </c>
      <c r="BL1652" s="217">
        <f t="shared" si="830"/>
        <v>0</v>
      </c>
      <c r="BN1652" s="192">
        <f t="shared" si="831"/>
        <v>0</v>
      </c>
      <c r="BO1652" s="215">
        <f t="shared" si="832"/>
        <v>0</v>
      </c>
      <c r="BP1652" s="216">
        <f t="shared" si="833"/>
        <v>0</v>
      </c>
      <c r="BQ1652" s="217">
        <f t="shared" si="834"/>
        <v>0</v>
      </c>
      <c r="BS1652" s="197">
        <f t="shared" si="835"/>
        <v>0</v>
      </c>
      <c r="BT1652" s="19" t="str">
        <f t="shared" si="836"/>
        <v/>
      </c>
      <c r="BU1652" s="197">
        <f t="shared" si="837"/>
        <v>0</v>
      </c>
      <c r="BV1652"/>
      <c r="BW1652" s="197">
        <f t="shared" si="838"/>
        <v>0</v>
      </c>
      <c r="BX1652" s="19" t="str">
        <f t="shared" si="839"/>
        <v/>
      </c>
      <c r="BY1652" s="197">
        <f t="shared" si="840"/>
        <v>0</v>
      </c>
      <c r="CA1652" s="197">
        <f t="shared" si="841"/>
        <v>0</v>
      </c>
      <c r="CB1652" s="19" t="str">
        <f t="shared" si="842"/>
        <v/>
      </c>
      <c r="CC1652" s="197">
        <f t="shared" si="843"/>
        <v>0</v>
      </c>
    </row>
    <row r="1653" spans="1:81" ht="15" customHeight="1" thickBot="1">
      <c r="A1653" s="41"/>
      <c r="B1653" s="30"/>
      <c r="C1653" s="64" t="s">
        <v>169</v>
      </c>
      <c r="D1653" s="354" t="str">
        <f t="shared" si="801"/>
        <v/>
      </c>
      <c r="E1653" s="355"/>
      <c r="F1653" s="355"/>
      <c r="G1653" s="355"/>
      <c r="H1653" s="355"/>
      <c r="I1653" s="355"/>
      <c r="J1653" s="355"/>
      <c r="K1653" s="355"/>
      <c r="L1653" s="355"/>
      <c r="M1653" s="355"/>
      <c r="N1653" s="355"/>
      <c r="O1653" s="355"/>
      <c r="P1653" s="355"/>
      <c r="Q1653" s="355"/>
      <c r="R1653" s="356"/>
      <c r="S1653" s="261" t="str">
        <f t="shared" si="802"/>
        <v/>
      </c>
      <c r="T1653" s="261" t="str">
        <f t="shared" si="803"/>
        <v/>
      </c>
      <c r="U1653" s="261" t="str">
        <f t="shared" si="804"/>
        <v/>
      </c>
      <c r="V1653" s="2"/>
      <c r="W1653" s="2"/>
      <c r="X1653" s="2"/>
      <c r="Y1653" s="2"/>
      <c r="Z1653" s="2"/>
      <c r="AA1653" s="2"/>
      <c r="AB1653" s="2"/>
      <c r="AC1653" s="2"/>
      <c r="AD1653" s="2"/>
      <c r="AG1653" s="197">
        <f t="shared" si="805"/>
        <v>12</v>
      </c>
      <c r="AH1653" s="210">
        <f t="shared" si="806"/>
        <v>0</v>
      </c>
      <c r="AJ1653" s="188">
        <f t="shared" si="807"/>
        <v>0</v>
      </c>
      <c r="AK1653" s="189">
        <f t="shared" si="808"/>
        <v>0</v>
      </c>
      <c r="AL1653" s="189">
        <f t="shared" si="809"/>
        <v>0</v>
      </c>
      <c r="AM1653" s="190">
        <f t="shared" si="810"/>
        <v>0</v>
      </c>
      <c r="AO1653" s="188">
        <f t="shared" si="811"/>
        <v>0</v>
      </c>
      <c r="AP1653" s="189">
        <f t="shared" si="812"/>
        <v>0</v>
      </c>
      <c r="AQ1653" s="189">
        <f t="shared" si="813"/>
        <v>0</v>
      </c>
      <c r="AR1653" s="190">
        <f t="shared" si="814"/>
        <v>0</v>
      </c>
      <c r="AT1653" s="188">
        <f t="shared" si="815"/>
        <v>0</v>
      </c>
      <c r="AU1653" s="189">
        <f t="shared" si="816"/>
        <v>0</v>
      </c>
      <c r="AV1653" s="189">
        <f t="shared" si="817"/>
        <v>0</v>
      </c>
      <c r="AW1653" s="190">
        <f t="shared" si="818"/>
        <v>0</v>
      </c>
      <c r="AY1653" s="188">
        <f t="shared" si="819"/>
        <v>0</v>
      </c>
      <c r="AZ1653" s="189">
        <f t="shared" si="820"/>
        <v>0</v>
      </c>
      <c r="BA1653" s="189">
        <f t="shared" si="821"/>
        <v>0</v>
      </c>
      <c r="BB1653" s="190">
        <f t="shared" si="822"/>
        <v>0</v>
      </c>
      <c r="BD1653" s="192">
        <f t="shared" si="823"/>
        <v>0</v>
      </c>
      <c r="BE1653" s="215">
        <f t="shared" si="824"/>
        <v>0</v>
      </c>
      <c r="BF1653" s="216">
        <f t="shared" si="825"/>
        <v>0</v>
      </c>
      <c r="BG1653" s="217">
        <f t="shared" si="826"/>
        <v>0</v>
      </c>
      <c r="BI1653" s="192">
        <f t="shared" si="827"/>
        <v>0</v>
      </c>
      <c r="BJ1653" s="215">
        <f t="shared" si="828"/>
        <v>0</v>
      </c>
      <c r="BK1653" s="216">
        <f t="shared" si="829"/>
        <v>0</v>
      </c>
      <c r="BL1653" s="217">
        <f t="shared" si="830"/>
        <v>0</v>
      </c>
      <c r="BN1653" s="192">
        <f t="shared" si="831"/>
        <v>0</v>
      </c>
      <c r="BO1653" s="215">
        <f t="shared" si="832"/>
        <v>0</v>
      </c>
      <c r="BP1653" s="216">
        <f t="shared" si="833"/>
        <v>0</v>
      </c>
      <c r="BQ1653" s="217">
        <f t="shared" si="834"/>
        <v>0</v>
      </c>
      <c r="BS1653" s="197">
        <f t="shared" si="835"/>
        <v>0</v>
      </c>
      <c r="BT1653" s="19" t="str">
        <f t="shared" si="836"/>
        <v/>
      </c>
      <c r="BU1653" s="197">
        <f t="shared" si="837"/>
        <v>0</v>
      </c>
      <c r="BV1653"/>
      <c r="BW1653" s="197">
        <f t="shared" si="838"/>
        <v>0</v>
      </c>
      <c r="BX1653" s="19" t="str">
        <f t="shared" si="839"/>
        <v/>
      </c>
      <c r="BY1653" s="197">
        <f t="shared" si="840"/>
        <v>0</v>
      </c>
      <c r="CA1653" s="197">
        <f t="shared" si="841"/>
        <v>0</v>
      </c>
      <c r="CB1653" s="19" t="str">
        <f t="shared" si="842"/>
        <v/>
      </c>
      <c r="CC1653" s="197">
        <f t="shared" si="843"/>
        <v>0</v>
      </c>
    </row>
    <row r="1654" spans="1:81" ht="15" customHeight="1" thickBot="1">
      <c r="A1654" s="41"/>
      <c r="B1654" s="30"/>
      <c r="C1654" s="64" t="s">
        <v>170</v>
      </c>
      <c r="D1654" s="354" t="str">
        <f t="shared" si="801"/>
        <v/>
      </c>
      <c r="E1654" s="355"/>
      <c r="F1654" s="355"/>
      <c r="G1654" s="355"/>
      <c r="H1654" s="355"/>
      <c r="I1654" s="355"/>
      <c r="J1654" s="355"/>
      <c r="K1654" s="355"/>
      <c r="L1654" s="355"/>
      <c r="M1654" s="355"/>
      <c r="N1654" s="355"/>
      <c r="O1654" s="355"/>
      <c r="P1654" s="355"/>
      <c r="Q1654" s="355"/>
      <c r="R1654" s="356"/>
      <c r="S1654" s="261" t="str">
        <f t="shared" si="802"/>
        <v/>
      </c>
      <c r="T1654" s="261" t="str">
        <f t="shared" si="803"/>
        <v/>
      </c>
      <c r="U1654" s="261" t="str">
        <f t="shared" si="804"/>
        <v/>
      </c>
      <c r="V1654" s="2"/>
      <c r="W1654" s="2"/>
      <c r="X1654" s="2"/>
      <c r="Y1654" s="2"/>
      <c r="Z1654" s="2"/>
      <c r="AA1654" s="2"/>
      <c r="AB1654" s="2"/>
      <c r="AC1654" s="2"/>
      <c r="AD1654" s="2"/>
      <c r="AG1654" s="197">
        <f t="shared" si="805"/>
        <v>12</v>
      </c>
      <c r="AH1654" s="210">
        <f t="shared" si="806"/>
        <v>0</v>
      </c>
      <c r="AJ1654" s="188">
        <f t="shared" si="807"/>
        <v>0</v>
      </c>
      <c r="AK1654" s="189">
        <f t="shared" si="808"/>
        <v>0</v>
      </c>
      <c r="AL1654" s="189">
        <f t="shared" si="809"/>
        <v>0</v>
      </c>
      <c r="AM1654" s="190">
        <f t="shared" si="810"/>
        <v>0</v>
      </c>
      <c r="AO1654" s="188">
        <f t="shared" si="811"/>
        <v>0</v>
      </c>
      <c r="AP1654" s="189">
        <f t="shared" si="812"/>
        <v>0</v>
      </c>
      <c r="AQ1654" s="189">
        <f t="shared" si="813"/>
        <v>0</v>
      </c>
      <c r="AR1654" s="190">
        <f t="shared" si="814"/>
        <v>0</v>
      </c>
      <c r="AT1654" s="188">
        <f t="shared" si="815"/>
        <v>0</v>
      </c>
      <c r="AU1654" s="189">
        <f t="shared" si="816"/>
        <v>0</v>
      </c>
      <c r="AV1654" s="189">
        <f t="shared" si="817"/>
        <v>0</v>
      </c>
      <c r="AW1654" s="190">
        <f t="shared" si="818"/>
        <v>0</v>
      </c>
      <c r="AY1654" s="188">
        <f t="shared" si="819"/>
        <v>0</v>
      </c>
      <c r="AZ1654" s="189">
        <f t="shared" si="820"/>
        <v>0</v>
      </c>
      <c r="BA1654" s="189">
        <f t="shared" si="821"/>
        <v>0</v>
      </c>
      <c r="BB1654" s="190">
        <f t="shared" si="822"/>
        <v>0</v>
      </c>
      <c r="BD1654" s="192">
        <f t="shared" si="823"/>
        <v>0</v>
      </c>
      <c r="BE1654" s="215">
        <f t="shared" si="824"/>
        <v>0</v>
      </c>
      <c r="BF1654" s="216">
        <f t="shared" si="825"/>
        <v>0</v>
      </c>
      <c r="BG1654" s="217">
        <f t="shared" si="826"/>
        <v>0</v>
      </c>
      <c r="BI1654" s="192">
        <f t="shared" si="827"/>
        <v>0</v>
      </c>
      <c r="BJ1654" s="215">
        <f t="shared" si="828"/>
        <v>0</v>
      </c>
      <c r="BK1654" s="216">
        <f t="shared" si="829"/>
        <v>0</v>
      </c>
      <c r="BL1654" s="217">
        <f t="shared" si="830"/>
        <v>0</v>
      </c>
      <c r="BN1654" s="192">
        <f t="shared" si="831"/>
        <v>0</v>
      </c>
      <c r="BO1654" s="215">
        <f t="shared" si="832"/>
        <v>0</v>
      </c>
      <c r="BP1654" s="216">
        <f t="shared" si="833"/>
        <v>0</v>
      </c>
      <c r="BQ1654" s="217">
        <f t="shared" si="834"/>
        <v>0</v>
      </c>
      <c r="BS1654" s="197">
        <f t="shared" si="835"/>
        <v>0</v>
      </c>
      <c r="BT1654" s="19" t="str">
        <f t="shared" si="836"/>
        <v/>
      </c>
      <c r="BU1654" s="197">
        <f t="shared" si="837"/>
        <v>0</v>
      </c>
      <c r="BV1654"/>
      <c r="BW1654" s="197">
        <f t="shared" si="838"/>
        <v>0</v>
      </c>
      <c r="BX1654" s="19" t="str">
        <f t="shared" si="839"/>
        <v/>
      </c>
      <c r="BY1654" s="197">
        <f t="shared" si="840"/>
        <v>0</v>
      </c>
      <c r="CA1654" s="197">
        <f t="shared" si="841"/>
        <v>0</v>
      </c>
      <c r="CB1654" s="19" t="str">
        <f t="shared" si="842"/>
        <v/>
      </c>
      <c r="CC1654" s="197">
        <f t="shared" si="843"/>
        <v>0</v>
      </c>
    </row>
    <row r="1655" spans="1:81" ht="15" customHeight="1" thickBot="1">
      <c r="A1655" s="41"/>
      <c r="B1655" s="30"/>
      <c r="C1655" s="64" t="s">
        <v>171</v>
      </c>
      <c r="D1655" s="354" t="str">
        <f t="shared" si="801"/>
        <v/>
      </c>
      <c r="E1655" s="355"/>
      <c r="F1655" s="355"/>
      <c r="G1655" s="355"/>
      <c r="H1655" s="355"/>
      <c r="I1655" s="355"/>
      <c r="J1655" s="355"/>
      <c r="K1655" s="355"/>
      <c r="L1655" s="355"/>
      <c r="M1655" s="355"/>
      <c r="N1655" s="355"/>
      <c r="O1655" s="355"/>
      <c r="P1655" s="355"/>
      <c r="Q1655" s="355"/>
      <c r="R1655" s="356"/>
      <c r="S1655" s="261" t="str">
        <f t="shared" si="802"/>
        <v/>
      </c>
      <c r="T1655" s="261" t="str">
        <f t="shared" si="803"/>
        <v/>
      </c>
      <c r="U1655" s="261" t="str">
        <f t="shared" si="804"/>
        <v/>
      </c>
      <c r="V1655" s="2"/>
      <c r="W1655" s="2"/>
      <c r="X1655" s="2"/>
      <c r="Y1655" s="2"/>
      <c r="Z1655" s="2"/>
      <c r="AA1655" s="2"/>
      <c r="AB1655" s="2"/>
      <c r="AC1655" s="2"/>
      <c r="AD1655" s="2"/>
      <c r="AG1655" s="197">
        <f t="shared" si="805"/>
        <v>12</v>
      </c>
      <c r="AH1655" s="210">
        <f t="shared" si="806"/>
        <v>0</v>
      </c>
      <c r="AJ1655" s="188">
        <f t="shared" si="807"/>
        <v>0</v>
      </c>
      <c r="AK1655" s="189">
        <f t="shared" si="808"/>
        <v>0</v>
      </c>
      <c r="AL1655" s="189">
        <f t="shared" si="809"/>
        <v>0</v>
      </c>
      <c r="AM1655" s="190">
        <f t="shared" si="810"/>
        <v>0</v>
      </c>
      <c r="AO1655" s="188">
        <f t="shared" si="811"/>
        <v>0</v>
      </c>
      <c r="AP1655" s="189">
        <f t="shared" si="812"/>
        <v>0</v>
      </c>
      <c r="AQ1655" s="189">
        <f t="shared" si="813"/>
        <v>0</v>
      </c>
      <c r="AR1655" s="190">
        <f t="shared" si="814"/>
        <v>0</v>
      </c>
      <c r="AT1655" s="188">
        <f t="shared" si="815"/>
        <v>0</v>
      </c>
      <c r="AU1655" s="189">
        <f t="shared" si="816"/>
        <v>0</v>
      </c>
      <c r="AV1655" s="189">
        <f t="shared" si="817"/>
        <v>0</v>
      </c>
      <c r="AW1655" s="190">
        <f t="shared" si="818"/>
        <v>0</v>
      </c>
      <c r="AY1655" s="188">
        <f t="shared" si="819"/>
        <v>0</v>
      </c>
      <c r="AZ1655" s="189">
        <f t="shared" si="820"/>
        <v>0</v>
      </c>
      <c r="BA1655" s="189">
        <f t="shared" si="821"/>
        <v>0</v>
      </c>
      <c r="BB1655" s="190">
        <f t="shared" si="822"/>
        <v>0</v>
      </c>
      <c r="BD1655" s="192">
        <f t="shared" si="823"/>
        <v>0</v>
      </c>
      <c r="BE1655" s="215">
        <f t="shared" si="824"/>
        <v>0</v>
      </c>
      <c r="BF1655" s="216">
        <f t="shared" si="825"/>
        <v>0</v>
      </c>
      <c r="BG1655" s="217">
        <f t="shared" si="826"/>
        <v>0</v>
      </c>
      <c r="BI1655" s="192">
        <f t="shared" si="827"/>
        <v>0</v>
      </c>
      <c r="BJ1655" s="215">
        <f t="shared" si="828"/>
        <v>0</v>
      </c>
      <c r="BK1655" s="216">
        <f t="shared" si="829"/>
        <v>0</v>
      </c>
      <c r="BL1655" s="217">
        <f t="shared" si="830"/>
        <v>0</v>
      </c>
      <c r="BN1655" s="192">
        <f t="shared" si="831"/>
        <v>0</v>
      </c>
      <c r="BO1655" s="215">
        <f t="shared" si="832"/>
        <v>0</v>
      </c>
      <c r="BP1655" s="216">
        <f t="shared" si="833"/>
        <v>0</v>
      </c>
      <c r="BQ1655" s="217">
        <f t="shared" si="834"/>
        <v>0</v>
      </c>
      <c r="BS1655" s="197">
        <f t="shared" si="835"/>
        <v>0</v>
      </c>
      <c r="BT1655" s="19" t="str">
        <f t="shared" si="836"/>
        <v/>
      </c>
      <c r="BU1655" s="197">
        <f t="shared" si="837"/>
        <v>0</v>
      </c>
      <c r="BV1655"/>
      <c r="BW1655" s="197">
        <f t="shared" si="838"/>
        <v>0</v>
      </c>
      <c r="BX1655" s="19" t="str">
        <f t="shared" si="839"/>
        <v/>
      </c>
      <c r="BY1655" s="197">
        <f t="shared" si="840"/>
        <v>0</v>
      </c>
      <c r="CA1655" s="197">
        <f t="shared" si="841"/>
        <v>0</v>
      </c>
      <c r="CB1655" s="19" t="str">
        <f t="shared" si="842"/>
        <v/>
      </c>
      <c r="CC1655" s="197">
        <f t="shared" si="843"/>
        <v>0</v>
      </c>
    </row>
    <row r="1656" spans="1:81" ht="15" customHeight="1" thickBot="1">
      <c r="A1656" s="41"/>
      <c r="B1656" s="30"/>
      <c r="C1656" s="64" t="s">
        <v>172</v>
      </c>
      <c r="D1656" s="354" t="str">
        <f t="shared" si="801"/>
        <v/>
      </c>
      <c r="E1656" s="355"/>
      <c r="F1656" s="355"/>
      <c r="G1656" s="355"/>
      <c r="H1656" s="355"/>
      <c r="I1656" s="355"/>
      <c r="J1656" s="355"/>
      <c r="K1656" s="355"/>
      <c r="L1656" s="355"/>
      <c r="M1656" s="355"/>
      <c r="N1656" s="355"/>
      <c r="O1656" s="355"/>
      <c r="P1656" s="355"/>
      <c r="Q1656" s="355"/>
      <c r="R1656" s="356"/>
      <c r="S1656" s="261" t="str">
        <f t="shared" si="802"/>
        <v/>
      </c>
      <c r="T1656" s="261" t="str">
        <f t="shared" si="803"/>
        <v/>
      </c>
      <c r="U1656" s="261" t="str">
        <f t="shared" si="804"/>
        <v/>
      </c>
      <c r="V1656" s="2"/>
      <c r="W1656" s="2"/>
      <c r="X1656" s="2"/>
      <c r="Y1656" s="2"/>
      <c r="Z1656" s="2"/>
      <c r="AA1656" s="2"/>
      <c r="AB1656" s="2"/>
      <c r="AC1656" s="2"/>
      <c r="AD1656" s="2"/>
      <c r="AG1656" s="197">
        <f t="shared" si="805"/>
        <v>12</v>
      </c>
      <c r="AH1656" s="210">
        <f t="shared" si="806"/>
        <v>0</v>
      </c>
      <c r="AJ1656" s="188">
        <f t="shared" si="807"/>
        <v>0</v>
      </c>
      <c r="AK1656" s="189">
        <f t="shared" si="808"/>
        <v>0</v>
      </c>
      <c r="AL1656" s="189">
        <f t="shared" si="809"/>
        <v>0</v>
      </c>
      <c r="AM1656" s="190">
        <f t="shared" si="810"/>
        <v>0</v>
      </c>
      <c r="AO1656" s="188">
        <f t="shared" si="811"/>
        <v>0</v>
      </c>
      <c r="AP1656" s="189">
        <f t="shared" si="812"/>
        <v>0</v>
      </c>
      <c r="AQ1656" s="189">
        <f t="shared" si="813"/>
        <v>0</v>
      </c>
      <c r="AR1656" s="190">
        <f t="shared" si="814"/>
        <v>0</v>
      </c>
      <c r="AT1656" s="188">
        <f t="shared" si="815"/>
        <v>0</v>
      </c>
      <c r="AU1656" s="189">
        <f t="shared" si="816"/>
        <v>0</v>
      </c>
      <c r="AV1656" s="189">
        <f t="shared" si="817"/>
        <v>0</v>
      </c>
      <c r="AW1656" s="190">
        <f t="shared" si="818"/>
        <v>0</v>
      </c>
      <c r="AY1656" s="188">
        <f t="shared" si="819"/>
        <v>0</v>
      </c>
      <c r="AZ1656" s="189">
        <f t="shared" si="820"/>
        <v>0</v>
      </c>
      <c r="BA1656" s="189">
        <f t="shared" si="821"/>
        <v>0</v>
      </c>
      <c r="BB1656" s="190">
        <f t="shared" si="822"/>
        <v>0</v>
      </c>
      <c r="BD1656" s="192">
        <f t="shared" si="823"/>
        <v>0</v>
      </c>
      <c r="BE1656" s="215">
        <f t="shared" si="824"/>
        <v>0</v>
      </c>
      <c r="BF1656" s="216">
        <f t="shared" si="825"/>
        <v>0</v>
      </c>
      <c r="BG1656" s="217">
        <f t="shared" si="826"/>
        <v>0</v>
      </c>
      <c r="BI1656" s="192">
        <f t="shared" si="827"/>
        <v>0</v>
      </c>
      <c r="BJ1656" s="215">
        <f t="shared" si="828"/>
        <v>0</v>
      </c>
      <c r="BK1656" s="216">
        <f t="shared" si="829"/>
        <v>0</v>
      </c>
      <c r="BL1656" s="217">
        <f t="shared" si="830"/>
        <v>0</v>
      </c>
      <c r="BN1656" s="192">
        <f t="shared" si="831"/>
        <v>0</v>
      </c>
      <c r="BO1656" s="215">
        <f t="shared" si="832"/>
        <v>0</v>
      </c>
      <c r="BP1656" s="216">
        <f t="shared" si="833"/>
        <v>0</v>
      </c>
      <c r="BQ1656" s="217">
        <f t="shared" si="834"/>
        <v>0</v>
      </c>
      <c r="BS1656" s="197">
        <f t="shared" si="835"/>
        <v>0</v>
      </c>
      <c r="BT1656" s="19" t="str">
        <f t="shared" si="836"/>
        <v/>
      </c>
      <c r="BU1656" s="197">
        <f t="shared" si="837"/>
        <v>0</v>
      </c>
      <c r="BV1656"/>
      <c r="BW1656" s="197">
        <f t="shared" si="838"/>
        <v>0</v>
      </c>
      <c r="BX1656" s="19" t="str">
        <f t="shared" si="839"/>
        <v/>
      </c>
      <c r="BY1656" s="197">
        <f t="shared" si="840"/>
        <v>0</v>
      </c>
      <c r="CA1656" s="197">
        <f t="shared" si="841"/>
        <v>0</v>
      </c>
      <c r="CB1656" s="19" t="str">
        <f t="shared" si="842"/>
        <v/>
      </c>
      <c r="CC1656" s="197">
        <f t="shared" si="843"/>
        <v>0</v>
      </c>
    </row>
    <row r="1657" spans="1:81" ht="15" customHeight="1" thickBot="1">
      <c r="A1657" s="41"/>
      <c r="B1657" s="30"/>
      <c r="C1657" s="64" t="s">
        <v>173</v>
      </c>
      <c r="D1657" s="354" t="str">
        <f t="shared" si="801"/>
        <v/>
      </c>
      <c r="E1657" s="355"/>
      <c r="F1657" s="355"/>
      <c r="G1657" s="355"/>
      <c r="H1657" s="355"/>
      <c r="I1657" s="355"/>
      <c r="J1657" s="355"/>
      <c r="K1657" s="355"/>
      <c r="L1657" s="355"/>
      <c r="M1657" s="355"/>
      <c r="N1657" s="355"/>
      <c r="O1657" s="355"/>
      <c r="P1657" s="355"/>
      <c r="Q1657" s="355"/>
      <c r="R1657" s="356"/>
      <c r="S1657" s="261" t="str">
        <f t="shared" si="802"/>
        <v/>
      </c>
      <c r="T1657" s="261" t="str">
        <f t="shared" si="803"/>
        <v/>
      </c>
      <c r="U1657" s="261" t="str">
        <f t="shared" si="804"/>
        <v/>
      </c>
      <c r="V1657" s="2"/>
      <c r="W1657" s="2"/>
      <c r="X1657" s="2"/>
      <c r="Y1657" s="2"/>
      <c r="Z1657" s="2"/>
      <c r="AA1657" s="2"/>
      <c r="AB1657" s="2"/>
      <c r="AC1657" s="2"/>
      <c r="AD1657" s="2"/>
      <c r="AG1657" s="197">
        <f t="shared" si="805"/>
        <v>12</v>
      </c>
      <c r="AH1657" s="210">
        <f t="shared" si="806"/>
        <v>0</v>
      </c>
      <c r="AJ1657" s="188">
        <f t="shared" si="807"/>
        <v>0</v>
      </c>
      <c r="AK1657" s="189">
        <f t="shared" si="808"/>
        <v>0</v>
      </c>
      <c r="AL1657" s="189">
        <f t="shared" si="809"/>
        <v>0</v>
      </c>
      <c r="AM1657" s="190">
        <f t="shared" si="810"/>
        <v>0</v>
      </c>
      <c r="AO1657" s="188">
        <f t="shared" si="811"/>
        <v>0</v>
      </c>
      <c r="AP1657" s="189">
        <f t="shared" si="812"/>
        <v>0</v>
      </c>
      <c r="AQ1657" s="189">
        <f t="shared" si="813"/>
        <v>0</v>
      </c>
      <c r="AR1657" s="190">
        <f t="shared" si="814"/>
        <v>0</v>
      </c>
      <c r="AT1657" s="188">
        <f t="shared" si="815"/>
        <v>0</v>
      </c>
      <c r="AU1657" s="189">
        <f t="shared" si="816"/>
        <v>0</v>
      </c>
      <c r="AV1657" s="189">
        <f t="shared" si="817"/>
        <v>0</v>
      </c>
      <c r="AW1657" s="190">
        <f t="shared" si="818"/>
        <v>0</v>
      </c>
      <c r="AY1657" s="188">
        <f t="shared" si="819"/>
        <v>0</v>
      </c>
      <c r="AZ1657" s="189">
        <f t="shared" si="820"/>
        <v>0</v>
      </c>
      <c r="BA1657" s="189">
        <f t="shared" si="821"/>
        <v>0</v>
      </c>
      <c r="BB1657" s="190">
        <f t="shared" si="822"/>
        <v>0</v>
      </c>
      <c r="BD1657" s="192">
        <f t="shared" si="823"/>
        <v>0</v>
      </c>
      <c r="BE1657" s="215">
        <f t="shared" si="824"/>
        <v>0</v>
      </c>
      <c r="BF1657" s="216">
        <f t="shared" si="825"/>
        <v>0</v>
      </c>
      <c r="BG1657" s="217">
        <f t="shared" si="826"/>
        <v>0</v>
      </c>
      <c r="BI1657" s="192">
        <f t="shared" si="827"/>
        <v>0</v>
      </c>
      <c r="BJ1657" s="215">
        <f t="shared" si="828"/>
        <v>0</v>
      </c>
      <c r="BK1657" s="216">
        <f t="shared" si="829"/>
        <v>0</v>
      </c>
      <c r="BL1657" s="217">
        <f t="shared" si="830"/>
        <v>0</v>
      </c>
      <c r="BN1657" s="192">
        <f t="shared" si="831"/>
        <v>0</v>
      </c>
      <c r="BO1657" s="215">
        <f t="shared" si="832"/>
        <v>0</v>
      </c>
      <c r="BP1657" s="216">
        <f t="shared" si="833"/>
        <v>0</v>
      </c>
      <c r="BQ1657" s="217">
        <f t="shared" si="834"/>
        <v>0</v>
      </c>
      <c r="BS1657" s="197">
        <f t="shared" si="835"/>
        <v>0</v>
      </c>
      <c r="BT1657" s="19" t="str">
        <f t="shared" si="836"/>
        <v/>
      </c>
      <c r="BU1657" s="197">
        <f t="shared" si="837"/>
        <v>0</v>
      </c>
      <c r="BV1657"/>
      <c r="BW1657" s="197">
        <f t="shared" si="838"/>
        <v>0</v>
      </c>
      <c r="BX1657" s="19" t="str">
        <f t="shared" si="839"/>
        <v/>
      </c>
      <c r="BY1657" s="197">
        <f t="shared" si="840"/>
        <v>0</v>
      </c>
      <c r="CA1657" s="197">
        <f t="shared" si="841"/>
        <v>0</v>
      </c>
      <c r="CB1657" s="19" t="str">
        <f t="shared" si="842"/>
        <v/>
      </c>
      <c r="CC1657" s="197">
        <f t="shared" si="843"/>
        <v>0</v>
      </c>
    </row>
    <row r="1658" spans="1:81" ht="15" customHeight="1" thickBot="1">
      <c r="A1658" s="41"/>
      <c r="B1658" s="30"/>
      <c r="C1658" s="64" t="s">
        <v>174</v>
      </c>
      <c r="D1658" s="354" t="str">
        <f t="shared" si="801"/>
        <v/>
      </c>
      <c r="E1658" s="355"/>
      <c r="F1658" s="355"/>
      <c r="G1658" s="355"/>
      <c r="H1658" s="355"/>
      <c r="I1658" s="355"/>
      <c r="J1658" s="355"/>
      <c r="K1658" s="355"/>
      <c r="L1658" s="355"/>
      <c r="M1658" s="355"/>
      <c r="N1658" s="355"/>
      <c r="O1658" s="355"/>
      <c r="P1658" s="355"/>
      <c r="Q1658" s="355"/>
      <c r="R1658" s="356"/>
      <c r="S1658" s="261" t="str">
        <f t="shared" si="802"/>
        <v/>
      </c>
      <c r="T1658" s="261" t="str">
        <f t="shared" si="803"/>
        <v/>
      </c>
      <c r="U1658" s="261" t="str">
        <f t="shared" si="804"/>
        <v/>
      </c>
      <c r="V1658" s="2"/>
      <c r="W1658" s="2"/>
      <c r="X1658" s="2"/>
      <c r="Y1658" s="2"/>
      <c r="Z1658" s="2"/>
      <c r="AA1658" s="2"/>
      <c r="AB1658" s="2"/>
      <c r="AC1658" s="2"/>
      <c r="AD1658" s="2"/>
      <c r="AG1658" s="197">
        <f t="shared" si="805"/>
        <v>12</v>
      </c>
      <c r="AH1658" s="210">
        <f t="shared" si="806"/>
        <v>0</v>
      </c>
      <c r="AJ1658" s="188">
        <f t="shared" si="807"/>
        <v>0</v>
      </c>
      <c r="AK1658" s="189">
        <f t="shared" si="808"/>
        <v>0</v>
      </c>
      <c r="AL1658" s="189">
        <f t="shared" si="809"/>
        <v>0</v>
      </c>
      <c r="AM1658" s="190">
        <f t="shared" si="810"/>
        <v>0</v>
      </c>
      <c r="AO1658" s="188">
        <f t="shared" si="811"/>
        <v>0</v>
      </c>
      <c r="AP1658" s="189">
        <f t="shared" si="812"/>
        <v>0</v>
      </c>
      <c r="AQ1658" s="189">
        <f t="shared" si="813"/>
        <v>0</v>
      </c>
      <c r="AR1658" s="190">
        <f t="shared" si="814"/>
        <v>0</v>
      </c>
      <c r="AT1658" s="188">
        <f t="shared" si="815"/>
        <v>0</v>
      </c>
      <c r="AU1658" s="189">
        <f t="shared" si="816"/>
        <v>0</v>
      </c>
      <c r="AV1658" s="189">
        <f t="shared" si="817"/>
        <v>0</v>
      </c>
      <c r="AW1658" s="190">
        <f t="shared" si="818"/>
        <v>0</v>
      </c>
      <c r="AY1658" s="188">
        <f t="shared" si="819"/>
        <v>0</v>
      </c>
      <c r="AZ1658" s="189">
        <f t="shared" si="820"/>
        <v>0</v>
      </c>
      <c r="BA1658" s="189">
        <f t="shared" si="821"/>
        <v>0</v>
      </c>
      <c r="BB1658" s="190">
        <f t="shared" si="822"/>
        <v>0</v>
      </c>
      <c r="BD1658" s="192">
        <f t="shared" si="823"/>
        <v>0</v>
      </c>
      <c r="BE1658" s="215">
        <f t="shared" si="824"/>
        <v>0</v>
      </c>
      <c r="BF1658" s="216">
        <f t="shared" si="825"/>
        <v>0</v>
      </c>
      <c r="BG1658" s="217">
        <f t="shared" si="826"/>
        <v>0</v>
      </c>
      <c r="BI1658" s="192">
        <f t="shared" si="827"/>
        <v>0</v>
      </c>
      <c r="BJ1658" s="215">
        <f t="shared" si="828"/>
        <v>0</v>
      </c>
      <c r="BK1658" s="216">
        <f t="shared" si="829"/>
        <v>0</v>
      </c>
      <c r="BL1658" s="217">
        <f t="shared" si="830"/>
        <v>0</v>
      </c>
      <c r="BN1658" s="192">
        <f t="shared" si="831"/>
        <v>0</v>
      </c>
      <c r="BO1658" s="215">
        <f t="shared" si="832"/>
        <v>0</v>
      </c>
      <c r="BP1658" s="216">
        <f t="shared" si="833"/>
        <v>0</v>
      </c>
      <c r="BQ1658" s="217">
        <f t="shared" si="834"/>
        <v>0</v>
      </c>
      <c r="BS1658" s="197">
        <f t="shared" si="835"/>
        <v>0</v>
      </c>
      <c r="BT1658" s="19" t="str">
        <f t="shared" si="836"/>
        <v/>
      </c>
      <c r="BU1658" s="197">
        <f t="shared" si="837"/>
        <v>0</v>
      </c>
      <c r="BV1658"/>
      <c r="BW1658" s="197">
        <f t="shared" si="838"/>
        <v>0</v>
      </c>
      <c r="BX1658" s="19" t="str">
        <f t="shared" si="839"/>
        <v/>
      </c>
      <c r="BY1658" s="197">
        <f t="shared" si="840"/>
        <v>0</v>
      </c>
      <c r="CA1658" s="197">
        <f t="shared" si="841"/>
        <v>0</v>
      </c>
      <c r="CB1658" s="19" t="str">
        <f t="shared" si="842"/>
        <v/>
      </c>
      <c r="CC1658" s="197">
        <f t="shared" si="843"/>
        <v>0</v>
      </c>
    </row>
    <row r="1659" spans="1:81" ht="15" customHeight="1" thickBot="1">
      <c r="A1659" s="41"/>
      <c r="B1659" s="30"/>
      <c r="C1659" s="64" t="s">
        <v>175</v>
      </c>
      <c r="D1659" s="354" t="str">
        <f t="shared" si="801"/>
        <v/>
      </c>
      <c r="E1659" s="355"/>
      <c r="F1659" s="355"/>
      <c r="G1659" s="355"/>
      <c r="H1659" s="355"/>
      <c r="I1659" s="355"/>
      <c r="J1659" s="355"/>
      <c r="K1659" s="355"/>
      <c r="L1659" s="355"/>
      <c r="M1659" s="355"/>
      <c r="N1659" s="355"/>
      <c r="O1659" s="355"/>
      <c r="P1659" s="355"/>
      <c r="Q1659" s="355"/>
      <c r="R1659" s="356"/>
      <c r="S1659" s="261" t="str">
        <f t="shared" si="802"/>
        <v/>
      </c>
      <c r="T1659" s="261" t="str">
        <f t="shared" si="803"/>
        <v/>
      </c>
      <c r="U1659" s="261" t="str">
        <f t="shared" si="804"/>
        <v/>
      </c>
      <c r="V1659" s="2"/>
      <c r="W1659" s="2"/>
      <c r="X1659" s="2"/>
      <c r="Y1659" s="2"/>
      <c r="Z1659" s="2"/>
      <c r="AA1659" s="2"/>
      <c r="AB1659" s="2"/>
      <c r="AC1659" s="2"/>
      <c r="AD1659" s="2"/>
      <c r="AG1659" s="197">
        <f t="shared" si="805"/>
        <v>12</v>
      </c>
      <c r="AH1659" s="210">
        <f t="shared" si="806"/>
        <v>0</v>
      </c>
      <c r="AJ1659" s="188">
        <f t="shared" si="807"/>
        <v>0</v>
      </c>
      <c r="AK1659" s="189">
        <f t="shared" si="808"/>
        <v>0</v>
      </c>
      <c r="AL1659" s="189">
        <f t="shared" si="809"/>
        <v>0</v>
      </c>
      <c r="AM1659" s="190">
        <f t="shared" si="810"/>
        <v>0</v>
      </c>
      <c r="AO1659" s="188">
        <f t="shared" si="811"/>
        <v>0</v>
      </c>
      <c r="AP1659" s="189">
        <f t="shared" si="812"/>
        <v>0</v>
      </c>
      <c r="AQ1659" s="189">
        <f t="shared" si="813"/>
        <v>0</v>
      </c>
      <c r="AR1659" s="190">
        <f t="shared" si="814"/>
        <v>0</v>
      </c>
      <c r="AT1659" s="188">
        <f t="shared" si="815"/>
        <v>0</v>
      </c>
      <c r="AU1659" s="189">
        <f t="shared" si="816"/>
        <v>0</v>
      </c>
      <c r="AV1659" s="189">
        <f t="shared" si="817"/>
        <v>0</v>
      </c>
      <c r="AW1659" s="190">
        <f t="shared" si="818"/>
        <v>0</v>
      </c>
      <c r="AY1659" s="188">
        <f t="shared" si="819"/>
        <v>0</v>
      </c>
      <c r="AZ1659" s="189">
        <f t="shared" si="820"/>
        <v>0</v>
      </c>
      <c r="BA1659" s="189">
        <f t="shared" si="821"/>
        <v>0</v>
      </c>
      <c r="BB1659" s="190">
        <f t="shared" si="822"/>
        <v>0</v>
      </c>
      <c r="BD1659" s="192">
        <f t="shared" si="823"/>
        <v>0</v>
      </c>
      <c r="BE1659" s="215">
        <f t="shared" si="824"/>
        <v>0</v>
      </c>
      <c r="BF1659" s="216">
        <f t="shared" si="825"/>
        <v>0</v>
      </c>
      <c r="BG1659" s="217">
        <f t="shared" si="826"/>
        <v>0</v>
      </c>
      <c r="BI1659" s="192">
        <f t="shared" si="827"/>
        <v>0</v>
      </c>
      <c r="BJ1659" s="215">
        <f t="shared" si="828"/>
        <v>0</v>
      </c>
      <c r="BK1659" s="216">
        <f t="shared" si="829"/>
        <v>0</v>
      </c>
      <c r="BL1659" s="217">
        <f t="shared" si="830"/>
        <v>0</v>
      </c>
      <c r="BN1659" s="192">
        <f t="shared" si="831"/>
        <v>0</v>
      </c>
      <c r="BO1659" s="215">
        <f t="shared" si="832"/>
        <v>0</v>
      </c>
      <c r="BP1659" s="216">
        <f t="shared" si="833"/>
        <v>0</v>
      </c>
      <c r="BQ1659" s="217">
        <f t="shared" si="834"/>
        <v>0</v>
      </c>
      <c r="BS1659" s="197">
        <f t="shared" si="835"/>
        <v>0</v>
      </c>
      <c r="BT1659" s="19" t="str">
        <f t="shared" si="836"/>
        <v/>
      </c>
      <c r="BU1659" s="197">
        <f t="shared" si="837"/>
        <v>0</v>
      </c>
      <c r="BV1659"/>
      <c r="BW1659" s="197">
        <f t="shared" si="838"/>
        <v>0</v>
      </c>
      <c r="BX1659" s="19" t="str">
        <f t="shared" si="839"/>
        <v/>
      </c>
      <c r="BY1659" s="197">
        <f t="shared" si="840"/>
        <v>0</v>
      </c>
      <c r="CA1659" s="197">
        <f t="shared" si="841"/>
        <v>0</v>
      </c>
      <c r="CB1659" s="19" t="str">
        <f t="shared" si="842"/>
        <v/>
      </c>
      <c r="CC1659" s="197">
        <f t="shared" si="843"/>
        <v>0</v>
      </c>
    </row>
    <row r="1660" spans="1:81" ht="15" customHeight="1" thickBot="1">
      <c r="A1660" s="41"/>
      <c r="B1660" s="30"/>
      <c r="C1660" s="64" t="s">
        <v>176</v>
      </c>
      <c r="D1660" s="354" t="str">
        <f t="shared" si="801"/>
        <v/>
      </c>
      <c r="E1660" s="355"/>
      <c r="F1660" s="355"/>
      <c r="G1660" s="355"/>
      <c r="H1660" s="355"/>
      <c r="I1660" s="355"/>
      <c r="J1660" s="355"/>
      <c r="K1660" s="355"/>
      <c r="L1660" s="355"/>
      <c r="M1660" s="355"/>
      <c r="N1660" s="355"/>
      <c r="O1660" s="355"/>
      <c r="P1660" s="355"/>
      <c r="Q1660" s="355"/>
      <c r="R1660" s="356"/>
      <c r="S1660" s="261" t="str">
        <f t="shared" si="802"/>
        <v/>
      </c>
      <c r="T1660" s="261" t="str">
        <f t="shared" si="803"/>
        <v/>
      </c>
      <c r="U1660" s="261" t="str">
        <f t="shared" si="804"/>
        <v/>
      </c>
      <c r="V1660" s="2"/>
      <c r="W1660" s="2"/>
      <c r="X1660" s="2"/>
      <c r="Y1660" s="2"/>
      <c r="Z1660" s="2"/>
      <c r="AA1660" s="2"/>
      <c r="AB1660" s="2"/>
      <c r="AC1660" s="2"/>
      <c r="AD1660" s="2"/>
      <c r="AG1660" s="197">
        <f t="shared" si="805"/>
        <v>12</v>
      </c>
      <c r="AH1660" s="210">
        <f t="shared" si="806"/>
        <v>0</v>
      </c>
      <c r="AJ1660" s="188">
        <f t="shared" si="807"/>
        <v>0</v>
      </c>
      <c r="AK1660" s="189">
        <f t="shared" si="808"/>
        <v>0</v>
      </c>
      <c r="AL1660" s="189">
        <f t="shared" si="809"/>
        <v>0</v>
      </c>
      <c r="AM1660" s="190">
        <f t="shared" si="810"/>
        <v>0</v>
      </c>
      <c r="AO1660" s="188">
        <f t="shared" si="811"/>
        <v>0</v>
      </c>
      <c r="AP1660" s="189">
        <f t="shared" si="812"/>
        <v>0</v>
      </c>
      <c r="AQ1660" s="189">
        <f t="shared" si="813"/>
        <v>0</v>
      </c>
      <c r="AR1660" s="190">
        <f t="shared" si="814"/>
        <v>0</v>
      </c>
      <c r="AT1660" s="188">
        <f t="shared" si="815"/>
        <v>0</v>
      </c>
      <c r="AU1660" s="189">
        <f t="shared" si="816"/>
        <v>0</v>
      </c>
      <c r="AV1660" s="189">
        <f t="shared" si="817"/>
        <v>0</v>
      </c>
      <c r="AW1660" s="190">
        <f t="shared" si="818"/>
        <v>0</v>
      </c>
      <c r="AY1660" s="188">
        <f t="shared" si="819"/>
        <v>0</v>
      </c>
      <c r="AZ1660" s="189">
        <f t="shared" si="820"/>
        <v>0</v>
      </c>
      <c r="BA1660" s="189">
        <f t="shared" si="821"/>
        <v>0</v>
      </c>
      <c r="BB1660" s="190">
        <f t="shared" si="822"/>
        <v>0</v>
      </c>
      <c r="BD1660" s="192">
        <f t="shared" si="823"/>
        <v>0</v>
      </c>
      <c r="BE1660" s="215">
        <f t="shared" si="824"/>
        <v>0</v>
      </c>
      <c r="BF1660" s="216">
        <f t="shared" si="825"/>
        <v>0</v>
      </c>
      <c r="BG1660" s="217">
        <f t="shared" si="826"/>
        <v>0</v>
      </c>
      <c r="BI1660" s="192">
        <f t="shared" si="827"/>
        <v>0</v>
      </c>
      <c r="BJ1660" s="215">
        <f t="shared" si="828"/>
        <v>0</v>
      </c>
      <c r="BK1660" s="216">
        <f t="shared" si="829"/>
        <v>0</v>
      </c>
      <c r="BL1660" s="217">
        <f t="shared" si="830"/>
        <v>0</v>
      </c>
      <c r="BN1660" s="192">
        <f t="shared" si="831"/>
        <v>0</v>
      </c>
      <c r="BO1660" s="215">
        <f t="shared" si="832"/>
        <v>0</v>
      </c>
      <c r="BP1660" s="216">
        <f t="shared" si="833"/>
        <v>0</v>
      </c>
      <c r="BQ1660" s="217">
        <f t="shared" si="834"/>
        <v>0</v>
      </c>
      <c r="BS1660" s="197">
        <f t="shared" si="835"/>
        <v>0</v>
      </c>
      <c r="BT1660" s="19" t="str">
        <f t="shared" si="836"/>
        <v/>
      </c>
      <c r="BU1660" s="197">
        <f t="shared" si="837"/>
        <v>0</v>
      </c>
      <c r="BV1660"/>
      <c r="BW1660" s="197">
        <f t="shared" si="838"/>
        <v>0</v>
      </c>
      <c r="BX1660" s="19" t="str">
        <f t="shared" si="839"/>
        <v/>
      </c>
      <c r="BY1660" s="197">
        <f t="shared" si="840"/>
        <v>0</v>
      </c>
      <c r="CA1660" s="197">
        <f t="shared" si="841"/>
        <v>0</v>
      </c>
      <c r="CB1660" s="19" t="str">
        <f t="shared" si="842"/>
        <v/>
      </c>
      <c r="CC1660" s="197">
        <f t="shared" si="843"/>
        <v>0</v>
      </c>
    </row>
    <row r="1661" spans="1:81" ht="15" customHeight="1" thickBot="1">
      <c r="A1661" s="41"/>
      <c r="B1661" s="30"/>
      <c r="C1661" s="64" t="s">
        <v>177</v>
      </c>
      <c r="D1661" s="354" t="str">
        <f t="shared" si="801"/>
        <v/>
      </c>
      <c r="E1661" s="355"/>
      <c r="F1661" s="355"/>
      <c r="G1661" s="355"/>
      <c r="H1661" s="355"/>
      <c r="I1661" s="355"/>
      <c r="J1661" s="355"/>
      <c r="K1661" s="355"/>
      <c r="L1661" s="355"/>
      <c r="M1661" s="355"/>
      <c r="N1661" s="355"/>
      <c r="O1661" s="355"/>
      <c r="P1661" s="355"/>
      <c r="Q1661" s="355"/>
      <c r="R1661" s="356"/>
      <c r="S1661" s="261" t="str">
        <f t="shared" si="802"/>
        <v/>
      </c>
      <c r="T1661" s="261" t="str">
        <f t="shared" si="803"/>
        <v/>
      </c>
      <c r="U1661" s="261" t="str">
        <f t="shared" si="804"/>
        <v/>
      </c>
      <c r="V1661" s="2"/>
      <c r="W1661" s="2"/>
      <c r="X1661" s="2"/>
      <c r="Y1661" s="2"/>
      <c r="Z1661" s="2"/>
      <c r="AA1661" s="2"/>
      <c r="AB1661" s="2"/>
      <c r="AC1661" s="2"/>
      <c r="AD1661" s="2"/>
      <c r="AG1661" s="197">
        <f t="shared" si="805"/>
        <v>12</v>
      </c>
      <c r="AH1661" s="210">
        <f t="shared" si="806"/>
        <v>0</v>
      </c>
      <c r="AJ1661" s="188">
        <f t="shared" si="807"/>
        <v>0</v>
      </c>
      <c r="AK1661" s="189">
        <f t="shared" si="808"/>
        <v>0</v>
      </c>
      <c r="AL1661" s="189">
        <f t="shared" si="809"/>
        <v>0</v>
      </c>
      <c r="AM1661" s="190">
        <f t="shared" si="810"/>
        <v>0</v>
      </c>
      <c r="AO1661" s="188">
        <f t="shared" si="811"/>
        <v>0</v>
      </c>
      <c r="AP1661" s="189">
        <f t="shared" si="812"/>
        <v>0</v>
      </c>
      <c r="AQ1661" s="189">
        <f t="shared" si="813"/>
        <v>0</v>
      </c>
      <c r="AR1661" s="190">
        <f t="shared" si="814"/>
        <v>0</v>
      </c>
      <c r="AT1661" s="188">
        <f t="shared" si="815"/>
        <v>0</v>
      </c>
      <c r="AU1661" s="189">
        <f t="shared" si="816"/>
        <v>0</v>
      </c>
      <c r="AV1661" s="189">
        <f t="shared" si="817"/>
        <v>0</v>
      </c>
      <c r="AW1661" s="190">
        <f t="shared" si="818"/>
        <v>0</v>
      </c>
      <c r="AY1661" s="188">
        <f t="shared" si="819"/>
        <v>0</v>
      </c>
      <c r="AZ1661" s="189">
        <f t="shared" si="820"/>
        <v>0</v>
      </c>
      <c r="BA1661" s="189">
        <f t="shared" si="821"/>
        <v>0</v>
      </c>
      <c r="BB1661" s="190">
        <f t="shared" si="822"/>
        <v>0</v>
      </c>
      <c r="BD1661" s="192">
        <f t="shared" si="823"/>
        <v>0</v>
      </c>
      <c r="BE1661" s="215">
        <f t="shared" si="824"/>
        <v>0</v>
      </c>
      <c r="BF1661" s="216">
        <f t="shared" si="825"/>
        <v>0</v>
      </c>
      <c r="BG1661" s="217">
        <f t="shared" si="826"/>
        <v>0</v>
      </c>
      <c r="BI1661" s="192">
        <f t="shared" si="827"/>
        <v>0</v>
      </c>
      <c r="BJ1661" s="215">
        <f t="shared" si="828"/>
        <v>0</v>
      </c>
      <c r="BK1661" s="216">
        <f t="shared" si="829"/>
        <v>0</v>
      </c>
      <c r="BL1661" s="217">
        <f t="shared" si="830"/>
        <v>0</v>
      </c>
      <c r="BN1661" s="192">
        <f t="shared" si="831"/>
        <v>0</v>
      </c>
      <c r="BO1661" s="215">
        <f t="shared" si="832"/>
        <v>0</v>
      </c>
      <c r="BP1661" s="216">
        <f t="shared" si="833"/>
        <v>0</v>
      </c>
      <c r="BQ1661" s="217">
        <f t="shared" si="834"/>
        <v>0</v>
      </c>
      <c r="BS1661" s="197">
        <f t="shared" si="835"/>
        <v>0</v>
      </c>
      <c r="BT1661" s="19" t="str">
        <f t="shared" si="836"/>
        <v/>
      </c>
      <c r="BU1661" s="197">
        <f t="shared" si="837"/>
        <v>0</v>
      </c>
      <c r="BV1661"/>
      <c r="BW1661" s="197">
        <f t="shared" si="838"/>
        <v>0</v>
      </c>
      <c r="BX1661" s="19" t="str">
        <f t="shared" si="839"/>
        <v/>
      </c>
      <c r="BY1661" s="197">
        <f t="shared" si="840"/>
        <v>0</v>
      </c>
      <c r="CA1661" s="197">
        <f t="shared" si="841"/>
        <v>0</v>
      </c>
      <c r="CB1661" s="19" t="str">
        <f t="shared" si="842"/>
        <v/>
      </c>
      <c r="CC1661" s="197">
        <f t="shared" si="843"/>
        <v>0</v>
      </c>
    </row>
    <row r="1662" spans="1:81" ht="15" customHeight="1" thickBot="1">
      <c r="A1662" s="41"/>
      <c r="B1662" s="30"/>
      <c r="C1662" s="64" t="s">
        <v>178</v>
      </c>
      <c r="D1662" s="354" t="str">
        <f t="shared" si="801"/>
        <v/>
      </c>
      <c r="E1662" s="355"/>
      <c r="F1662" s="355"/>
      <c r="G1662" s="355"/>
      <c r="H1662" s="355"/>
      <c r="I1662" s="355"/>
      <c r="J1662" s="355"/>
      <c r="K1662" s="355"/>
      <c r="L1662" s="355"/>
      <c r="M1662" s="355"/>
      <c r="N1662" s="355"/>
      <c r="O1662" s="355"/>
      <c r="P1662" s="355"/>
      <c r="Q1662" s="355"/>
      <c r="R1662" s="356"/>
      <c r="S1662" s="261" t="str">
        <f t="shared" si="802"/>
        <v/>
      </c>
      <c r="T1662" s="261" t="str">
        <f t="shared" si="803"/>
        <v/>
      </c>
      <c r="U1662" s="261" t="str">
        <f t="shared" si="804"/>
        <v/>
      </c>
      <c r="V1662" s="2"/>
      <c r="W1662" s="2"/>
      <c r="X1662" s="2"/>
      <c r="Y1662" s="2"/>
      <c r="Z1662" s="2"/>
      <c r="AA1662" s="2"/>
      <c r="AB1662" s="2"/>
      <c r="AC1662" s="2"/>
      <c r="AD1662" s="2"/>
      <c r="AG1662" s="197">
        <f t="shared" si="805"/>
        <v>12</v>
      </c>
      <c r="AH1662" s="210">
        <f t="shared" si="806"/>
        <v>0</v>
      </c>
      <c r="AJ1662" s="188">
        <f t="shared" si="807"/>
        <v>0</v>
      </c>
      <c r="AK1662" s="189">
        <f t="shared" si="808"/>
        <v>0</v>
      </c>
      <c r="AL1662" s="189">
        <f t="shared" si="809"/>
        <v>0</v>
      </c>
      <c r="AM1662" s="190">
        <f t="shared" si="810"/>
        <v>0</v>
      </c>
      <c r="AO1662" s="188">
        <f t="shared" si="811"/>
        <v>0</v>
      </c>
      <c r="AP1662" s="189">
        <f t="shared" si="812"/>
        <v>0</v>
      </c>
      <c r="AQ1662" s="189">
        <f t="shared" si="813"/>
        <v>0</v>
      </c>
      <c r="AR1662" s="190">
        <f t="shared" si="814"/>
        <v>0</v>
      </c>
      <c r="AT1662" s="188">
        <f t="shared" si="815"/>
        <v>0</v>
      </c>
      <c r="AU1662" s="189">
        <f t="shared" si="816"/>
        <v>0</v>
      </c>
      <c r="AV1662" s="189">
        <f t="shared" si="817"/>
        <v>0</v>
      </c>
      <c r="AW1662" s="190">
        <f t="shared" si="818"/>
        <v>0</v>
      </c>
      <c r="AY1662" s="188">
        <f t="shared" si="819"/>
        <v>0</v>
      </c>
      <c r="AZ1662" s="189">
        <f t="shared" si="820"/>
        <v>0</v>
      </c>
      <c r="BA1662" s="189">
        <f t="shared" si="821"/>
        <v>0</v>
      </c>
      <c r="BB1662" s="190">
        <f t="shared" si="822"/>
        <v>0</v>
      </c>
      <c r="BD1662" s="192">
        <f t="shared" si="823"/>
        <v>0</v>
      </c>
      <c r="BE1662" s="215">
        <f t="shared" si="824"/>
        <v>0</v>
      </c>
      <c r="BF1662" s="216">
        <f t="shared" si="825"/>
        <v>0</v>
      </c>
      <c r="BG1662" s="217">
        <f t="shared" si="826"/>
        <v>0</v>
      </c>
      <c r="BI1662" s="192">
        <f t="shared" si="827"/>
        <v>0</v>
      </c>
      <c r="BJ1662" s="215">
        <f t="shared" si="828"/>
        <v>0</v>
      </c>
      <c r="BK1662" s="216">
        <f t="shared" si="829"/>
        <v>0</v>
      </c>
      <c r="BL1662" s="217">
        <f t="shared" si="830"/>
        <v>0</v>
      </c>
      <c r="BN1662" s="192">
        <f t="shared" si="831"/>
        <v>0</v>
      </c>
      <c r="BO1662" s="215">
        <f t="shared" si="832"/>
        <v>0</v>
      </c>
      <c r="BP1662" s="216">
        <f t="shared" si="833"/>
        <v>0</v>
      </c>
      <c r="BQ1662" s="217">
        <f t="shared" si="834"/>
        <v>0</v>
      </c>
      <c r="BS1662" s="197">
        <f t="shared" si="835"/>
        <v>0</v>
      </c>
      <c r="BT1662" s="19" t="str">
        <f t="shared" si="836"/>
        <v/>
      </c>
      <c r="BU1662" s="197">
        <f t="shared" si="837"/>
        <v>0</v>
      </c>
      <c r="BV1662"/>
      <c r="BW1662" s="197">
        <f t="shared" si="838"/>
        <v>0</v>
      </c>
      <c r="BX1662" s="19" t="str">
        <f t="shared" si="839"/>
        <v/>
      </c>
      <c r="BY1662" s="197">
        <f t="shared" si="840"/>
        <v>0</v>
      </c>
      <c r="CA1662" s="197">
        <f t="shared" si="841"/>
        <v>0</v>
      </c>
      <c r="CB1662" s="19" t="str">
        <f t="shared" si="842"/>
        <v/>
      </c>
      <c r="CC1662" s="197">
        <f t="shared" si="843"/>
        <v>0</v>
      </c>
    </row>
    <row r="1663" spans="1:81" ht="15" customHeight="1" thickBot="1">
      <c r="A1663" s="41"/>
      <c r="B1663" s="30"/>
      <c r="C1663" s="64" t="s">
        <v>179</v>
      </c>
      <c r="D1663" s="354" t="str">
        <f t="shared" si="801"/>
        <v/>
      </c>
      <c r="E1663" s="355"/>
      <c r="F1663" s="355"/>
      <c r="G1663" s="355"/>
      <c r="H1663" s="355"/>
      <c r="I1663" s="355"/>
      <c r="J1663" s="355"/>
      <c r="K1663" s="355"/>
      <c r="L1663" s="355"/>
      <c r="M1663" s="355"/>
      <c r="N1663" s="355"/>
      <c r="O1663" s="355"/>
      <c r="P1663" s="355"/>
      <c r="Q1663" s="355"/>
      <c r="R1663" s="356"/>
      <c r="S1663" s="261" t="str">
        <f t="shared" si="802"/>
        <v/>
      </c>
      <c r="T1663" s="261" t="str">
        <f t="shared" si="803"/>
        <v/>
      </c>
      <c r="U1663" s="261" t="str">
        <f t="shared" si="804"/>
        <v/>
      </c>
      <c r="V1663" s="2"/>
      <c r="W1663" s="2"/>
      <c r="X1663" s="2"/>
      <c r="Y1663" s="2"/>
      <c r="Z1663" s="2"/>
      <c r="AA1663" s="2"/>
      <c r="AB1663" s="2"/>
      <c r="AC1663" s="2"/>
      <c r="AD1663" s="2"/>
      <c r="AG1663" s="197">
        <f t="shared" si="805"/>
        <v>12</v>
      </c>
      <c r="AH1663" s="210">
        <f t="shared" si="806"/>
        <v>0</v>
      </c>
      <c r="AJ1663" s="188">
        <f t="shared" si="807"/>
        <v>0</v>
      </c>
      <c r="AK1663" s="189">
        <f t="shared" si="808"/>
        <v>0</v>
      </c>
      <c r="AL1663" s="189">
        <f t="shared" si="809"/>
        <v>0</v>
      </c>
      <c r="AM1663" s="190">
        <f t="shared" si="810"/>
        <v>0</v>
      </c>
      <c r="AO1663" s="188">
        <f t="shared" si="811"/>
        <v>0</v>
      </c>
      <c r="AP1663" s="189">
        <f t="shared" si="812"/>
        <v>0</v>
      </c>
      <c r="AQ1663" s="189">
        <f t="shared" si="813"/>
        <v>0</v>
      </c>
      <c r="AR1663" s="190">
        <f t="shared" si="814"/>
        <v>0</v>
      </c>
      <c r="AT1663" s="188">
        <f t="shared" si="815"/>
        <v>0</v>
      </c>
      <c r="AU1663" s="189">
        <f t="shared" si="816"/>
        <v>0</v>
      </c>
      <c r="AV1663" s="189">
        <f t="shared" si="817"/>
        <v>0</v>
      </c>
      <c r="AW1663" s="190">
        <f t="shared" si="818"/>
        <v>0</v>
      </c>
      <c r="AY1663" s="188">
        <f t="shared" si="819"/>
        <v>0</v>
      </c>
      <c r="AZ1663" s="189">
        <f t="shared" si="820"/>
        <v>0</v>
      </c>
      <c r="BA1663" s="189">
        <f t="shared" si="821"/>
        <v>0</v>
      </c>
      <c r="BB1663" s="190">
        <f t="shared" si="822"/>
        <v>0</v>
      </c>
      <c r="BD1663" s="192">
        <f t="shared" si="823"/>
        <v>0</v>
      </c>
      <c r="BE1663" s="215">
        <f t="shared" si="824"/>
        <v>0</v>
      </c>
      <c r="BF1663" s="216">
        <f t="shared" si="825"/>
        <v>0</v>
      </c>
      <c r="BG1663" s="217">
        <f t="shared" si="826"/>
        <v>0</v>
      </c>
      <c r="BI1663" s="192">
        <f t="shared" si="827"/>
        <v>0</v>
      </c>
      <c r="BJ1663" s="215">
        <f t="shared" si="828"/>
        <v>0</v>
      </c>
      <c r="BK1663" s="216">
        <f t="shared" si="829"/>
        <v>0</v>
      </c>
      <c r="BL1663" s="217">
        <f t="shared" si="830"/>
        <v>0</v>
      </c>
      <c r="BN1663" s="192">
        <f t="shared" si="831"/>
        <v>0</v>
      </c>
      <c r="BO1663" s="215">
        <f t="shared" si="832"/>
        <v>0</v>
      </c>
      <c r="BP1663" s="216">
        <f t="shared" si="833"/>
        <v>0</v>
      </c>
      <c r="BQ1663" s="217">
        <f t="shared" si="834"/>
        <v>0</v>
      </c>
      <c r="BS1663" s="197">
        <f t="shared" si="835"/>
        <v>0</v>
      </c>
      <c r="BT1663" s="19" t="str">
        <f t="shared" si="836"/>
        <v/>
      </c>
      <c r="BU1663" s="197">
        <f t="shared" si="837"/>
        <v>0</v>
      </c>
      <c r="BV1663"/>
      <c r="BW1663" s="197">
        <f t="shared" si="838"/>
        <v>0</v>
      </c>
      <c r="BX1663" s="19" t="str">
        <f t="shared" si="839"/>
        <v/>
      </c>
      <c r="BY1663" s="197">
        <f t="shared" si="840"/>
        <v>0</v>
      </c>
      <c r="CA1663" s="197">
        <f t="shared" si="841"/>
        <v>0</v>
      </c>
      <c r="CB1663" s="19" t="str">
        <f t="shared" si="842"/>
        <v/>
      </c>
      <c r="CC1663" s="197">
        <f t="shared" si="843"/>
        <v>0</v>
      </c>
    </row>
    <row r="1664" spans="1:81" ht="15" customHeight="1" thickBot="1">
      <c r="A1664" s="41"/>
      <c r="B1664" s="30"/>
      <c r="C1664" s="64" t="s">
        <v>180</v>
      </c>
      <c r="D1664" s="354" t="str">
        <f t="shared" si="801"/>
        <v/>
      </c>
      <c r="E1664" s="355"/>
      <c r="F1664" s="355"/>
      <c r="G1664" s="355"/>
      <c r="H1664" s="355"/>
      <c r="I1664" s="355"/>
      <c r="J1664" s="355"/>
      <c r="K1664" s="355"/>
      <c r="L1664" s="355"/>
      <c r="M1664" s="355"/>
      <c r="N1664" s="355"/>
      <c r="O1664" s="355"/>
      <c r="P1664" s="355"/>
      <c r="Q1664" s="355"/>
      <c r="R1664" s="356"/>
      <c r="S1664" s="261" t="str">
        <f t="shared" si="802"/>
        <v/>
      </c>
      <c r="T1664" s="261" t="str">
        <f t="shared" si="803"/>
        <v/>
      </c>
      <c r="U1664" s="261" t="str">
        <f t="shared" si="804"/>
        <v/>
      </c>
      <c r="V1664" s="2"/>
      <c r="W1664" s="2"/>
      <c r="X1664" s="2"/>
      <c r="Y1664" s="2"/>
      <c r="Z1664" s="2"/>
      <c r="AA1664" s="2"/>
      <c r="AB1664" s="2"/>
      <c r="AC1664" s="2"/>
      <c r="AD1664" s="2"/>
      <c r="AG1664" s="197">
        <f t="shared" si="805"/>
        <v>12</v>
      </c>
      <c r="AH1664" s="210">
        <f t="shared" si="806"/>
        <v>0</v>
      </c>
      <c r="AJ1664" s="188">
        <f t="shared" si="807"/>
        <v>0</v>
      </c>
      <c r="AK1664" s="189">
        <f t="shared" si="808"/>
        <v>0</v>
      </c>
      <c r="AL1664" s="189">
        <f t="shared" si="809"/>
        <v>0</v>
      </c>
      <c r="AM1664" s="190">
        <f t="shared" si="810"/>
        <v>0</v>
      </c>
      <c r="AO1664" s="188">
        <f t="shared" si="811"/>
        <v>0</v>
      </c>
      <c r="AP1664" s="189">
        <f t="shared" si="812"/>
        <v>0</v>
      </c>
      <c r="AQ1664" s="189">
        <f t="shared" si="813"/>
        <v>0</v>
      </c>
      <c r="AR1664" s="190">
        <f t="shared" si="814"/>
        <v>0</v>
      </c>
      <c r="AT1664" s="188">
        <f t="shared" si="815"/>
        <v>0</v>
      </c>
      <c r="AU1664" s="189">
        <f t="shared" si="816"/>
        <v>0</v>
      </c>
      <c r="AV1664" s="189">
        <f t="shared" si="817"/>
        <v>0</v>
      </c>
      <c r="AW1664" s="190">
        <f t="shared" si="818"/>
        <v>0</v>
      </c>
      <c r="AY1664" s="188">
        <f t="shared" si="819"/>
        <v>0</v>
      </c>
      <c r="AZ1664" s="189">
        <f t="shared" si="820"/>
        <v>0</v>
      </c>
      <c r="BA1664" s="189">
        <f t="shared" si="821"/>
        <v>0</v>
      </c>
      <c r="BB1664" s="190">
        <f t="shared" si="822"/>
        <v>0</v>
      </c>
      <c r="BD1664" s="192">
        <f t="shared" si="823"/>
        <v>0</v>
      </c>
      <c r="BE1664" s="215">
        <f t="shared" si="824"/>
        <v>0</v>
      </c>
      <c r="BF1664" s="216">
        <f t="shared" si="825"/>
        <v>0</v>
      </c>
      <c r="BG1664" s="217">
        <f t="shared" si="826"/>
        <v>0</v>
      </c>
      <c r="BI1664" s="192">
        <f t="shared" si="827"/>
        <v>0</v>
      </c>
      <c r="BJ1664" s="215">
        <f t="shared" si="828"/>
        <v>0</v>
      </c>
      <c r="BK1664" s="216">
        <f t="shared" si="829"/>
        <v>0</v>
      </c>
      <c r="BL1664" s="217">
        <f t="shared" si="830"/>
        <v>0</v>
      </c>
      <c r="BN1664" s="192">
        <f t="shared" si="831"/>
        <v>0</v>
      </c>
      <c r="BO1664" s="215">
        <f t="shared" si="832"/>
        <v>0</v>
      </c>
      <c r="BP1664" s="216">
        <f t="shared" si="833"/>
        <v>0</v>
      </c>
      <c r="BQ1664" s="217">
        <f t="shared" si="834"/>
        <v>0</v>
      </c>
      <c r="BS1664" s="197">
        <f t="shared" si="835"/>
        <v>0</v>
      </c>
      <c r="BT1664" s="19" t="str">
        <f t="shared" si="836"/>
        <v/>
      </c>
      <c r="BU1664" s="197">
        <f t="shared" si="837"/>
        <v>0</v>
      </c>
      <c r="BV1664"/>
      <c r="BW1664" s="197">
        <f t="shared" si="838"/>
        <v>0</v>
      </c>
      <c r="BX1664" s="19" t="str">
        <f t="shared" si="839"/>
        <v/>
      </c>
      <c r="BY1664" s="197">
        <f t="shared" si="840"/>
        <v>0</v>
      </c>
      <c r="CA1664" s="197">
        <f t="shared" si="841"/>
        <v>0</v>
      </c>
      <c r="CB1664" s="19" t="str">
        <f t="shared" si="842"/>
        <v/>
      </c>
      <c r="CC1664" s="197">
        <f t="shared" si="843"/>
        <v>0</v>
      </c>
    </row>
    <row r="1665" spans="1:82" ht="15" customHeight="1" thickBot="1">
      <c r="A1665" s="41"/>
      <c r="B1665" s="30"/>
      <c r="C1665" s="64" t="s">
        <v>181</v>
      </c>
      <c r="D1665" s="354" t="str">
        <f t="shared" si="801"/>
        <v/>
      </c>
      <c r="E1665" s="355"/>
      <c r="F1665" s="355"/>
      <c r="G1665" s="355"/>
      <c r="H1665" s="355"/>
      <c r="I1665" s="355"/>
      <c r="J1665" s="355"/>
      <c r="K1665" s="355"/>
      <c r="L1665" s="355"/>
      <c r="M1665" s="355"/>
      <c r="N1665" s="355"/>
      <c r="O1665" s="355"/>
      <c r="P1665" s="355"/>
      <c r="Q1665" s="355"/>
      <c r="R1665" s="356"/>
      <c r="S1665" s="261" t="str">
        <f t="shared" si="802"/>
        <v/>
      </c>
      <c r="T1665" s="261" t="str">
        <f t="shared" si="803"/>
        <v/>
      </c>
      <c r="U1665" s="261" t="str">
        <f t="shared" si="804"/>
        <v/>
      </c>
      <c r="V1665" s="2"/>
      <c r="W1665" s="2"/>
      <c r="X1665" s="2"/>
      <c r="Y1665" s="2"/>
      <c r="Z1665" s="2"/>
      <c r="AA1665" s="2"/>
      <c r="AB1665" s="2"/>
      <c r="AC1665" s="2"/>
      <c r="AD1665" s="2"/>
      <c r="AG1665" s="197">
        <f t="shared" si="805"/>
        <v>12</v>
      </c>
      <c r="AH1665" s="210">
        <f t="shared" si="806"/>
        <v>0</v>
      </c>
      <c r="AJ1665" s="188">
        <f t="shared" si="807"/>
        <v>0</v>
      </c>
      <c r="AK1665" s="189">
        <f t="shared" si="808"/>
        <v>0</v>
      </c>
      <c r="AL1665" s="189">
        <f t="shared" si="809"/>
        <v>0</v>
      </c>
      <c r="AM1665" s="190">
        <f t="shared" si="810"/>
        <v>0</v>
      </c>
      <c r="AO1665" s="188">
        <f t="shared" si="811"/>
        <v>0</v>
      </c>
      <c r="AP1665" s="189">
        <f t="shared" si="812"/>
        <v>0</v>
      </c>
      <c r="AQ1665" s="189">
        <f t="shared" si="813"/>
        <v>0</v>
      </c>
      <c r="AR1665" s="190">
        <f t="shared" si="814"/>
        <v>0</v>
      </c>
      <c r="AT1665" s="188">
        <f t="shared" si="815"/>
        <v>0</v>
      </c>
      <c r="AU1665" s="189">
        <f t="shared" si="816"/>
        <v>0</v>
      </c>
      <c r="AV1665" s="189">
        <f t="shared" si="817"/>
        <v>0</v>
      </c>
      <c r="AW1665" s="190">
        <f t="shared" si="818"/>
        <v>0</v>
      </c>
      <c r="AY1665" s="188">
        <f t="shared" si="819"/>
        <v>0</v>
      </c>
      <c r="AZ1665" s="189">
        <f t="shared" si="820"/>
        <v>0</v>
      </c>
      <c r="BA1665" s="189">
        <f t="shared" si="821"/>
        <v>0</v>
      </c>
      <c r="BB1665" s="190">
        <f t="shared" si="822"/>
        <v>0</v>
      </c>
      <c r="BD1665" s="192">
        <f t="shared" si="823"/>
        <v>0</v>
      </c>
      <c r="BE1665" s="215">
        <f t="shared" si="824"/>
        <v>0</v>
      </c>
      <c r="BF1665" s="216">
        <f t="shared" si="825"/>
        <v>0</v>
      </c>
      <c r="BG1665" s="217">
        <f t="shared" si="826"/>
        <v>0</v>
      </c>
      <c r="BI1665" s="192">
        <f t="shared" si="827"/>
        <v>0</v>
      </c>
      <c r="BJ1665" s="215">
        <f t="shared" si="828"/>
        <v>0</v>
      </c>
      <c r="BK1665" s="216">
        <f t="shared" si="829"/>
        <v>0</v>
      </c>
      <c r="BL1665" s="217">
        <f t="shared" si="830"/>
        <v>0</v>
      </c>
      <c r="BN1665" s="192">
        <f t="shared" si="831"/>
        <v>0</v>
      </c>
      <c r="BO1665" s="215">
        <f t="shared" si="832"/>
        <v>0</v>
      </c>
      <c r="BP1665" s="216">
        <f t="shared" si="833"/>
        <v>0</v>
      </c>
      <c r="BQ1665" s="217">
        <f t="shared" si="834"/>
        <v>0</v>
      </c>
      <c r="BS1665" s="197">
        <f t="shared" si="835"/>
        <v>0</v>
      </c>
      <c r="BT1665" s="19" t="str">
        <f t="shared" si="836"/>
        <v/>
      </c>
      <c r="BU1665" s="197">
        <f t="shared" si="837"/>
        <v>0</v>
      </c>
      <c r="BV1665"/>
      <c r="BW1665" s="197">
        <f t="shared" si="838"/>
        <v>0</v>
      </c>
      <c r="BX1665" s="19" t="str">
        <f t="shared" si="839"/>
        <v/>
      </c>
      <c r="BY1665" s="197">
        <f t="shared" si="840"/>
        <v>0</v>
      </c>
      <c r="CA1665" s="197">
        <f t="shared" si="841"/>
        <v>0</v>
      </c>
      <c r="CB1665" s="19" t="str">
        <f t="shared" si="842"/>
        <v/>
      </c>
      <c r="CC1665" s="197">
        <f t="shared" si="843"/>
        <v>0</v>
      </c>
    </row>
    <row r="1666" spans="1:82" ht="15" customHeight="1" thickBot="1">
      <c r="A1666" s="41"/>
      <c r="B1666" s="30"/>
      <c r="C1666" s="64" t="s">
        <v>182</v>
      </c>
      <c r="D1666" s="354" t="str">
        <f t="shared" si="801"/>
        <v/>
      </c>
      <c r="E1666" s="355"/>
      <c r="F1666" s="355"/>
      <c r="G1666" s="355"/>
      <c r="H1666" s="355"/>
      <c r="I1666" s="355"/>
      <c r="J1666" s="355"/>
      <c r="K1666" s="355"/>
      <c r="L1666" s="355"/>
      <c r="M1666" s="355"/>
      <c r="N1666" s="355"/>
      <c r="O1666" s="355"/>
      <c r="P1666" s="355"/>
      <c r="Q1666" s="355"/>
      <c r="R1666" s="356"/>
      <c r="S1666" s="261" t="str">
        <f t="shared" si="802"/>
        <v/>
      </c>
      <c r="T1666" s="261" t="str">
        <f t="shared" si="803"/>
        <v/>
      </c>
      <c r="U1666" s="261" t="str">
        <f t="shared" si="804"/>
        <v/>
      </c>
      <c r="V1666" s="2"/>
      <c r="W1666" s="2"/>
      <c r="X1666" s="2"/>
      <c r="Y1666" s="2"/>
      <c r="Z1666" s="2"/>
      <c r="AA1666" s="2"/>
      <c r="AB1666" s="2"/>
      <c r="AC1666" s="2"/>
      <c r="AD1666" s="2"/>
      <c r="AG1666" s="197">
        <f t="shared" si="805"/>
        <v>12</v>
      </c>
      <c r="AH1666" s="210">
        <f t="shared" si="806"/>
        <v>0</v>
      </c>
      <c r="AJ1666" s="188">
        <f t="shared" si="807"/>
        <v>0</v>
      </c>
      <c r="AK1666" s="189">
        <f t="shared" si="808"/>
        <v>0</v>
      </c>
      <c r="AL1666" s="189">
        <f t="shared" si="809"/>
        <v>0</v>
      </c>
      <c r="AM1666" s="190">
        <f t="shared" si="810"/>
        <v>0</v>
      </c>
      <c r="AO1666" s="188">
        <f t="shared" si="811"/>
        <v>0</v>
      </c>
      <c r="AP1666" s="189">
        <f t="shared" si="812"/>
        <v>0</v>
      </c>
      <c r="AQ1666" s="189">
        <f t="shared" si="813"/>
        <v>0</v>
      </c>
      <c r="AR1666" s="190">
        <f t="shared" si="814"/>
        <v>0</v>
      </c>
      <c r="AT1666" s="188">
        <f t="shared" si="815"/>
        <v>0</v>
      </c>
      <c r="AU1666" s="189">
        <f t="shared" si="816"/>
        <v>0</v>
      </c>
      <c r="AV1666" s="189">
        <f t="shared" si="817"/>
        <v>0</v>
      </c>
      <c r="AW1666" s="190">
        <f t="shared" si="818"/>
        <v>0</v>
      </c>
      <c r="AY1666" s="188">
        <f t="shared" si="819"/>
        <v>0</v>
      </c>
      <c r="AZ1666" s="189">
        <f t="shared" si="820"/>
        <v>0</v>
      </c>
      <c r="BA1666" s="189">
        <f t="shared" si="821"/>
        <v>0</v>
      </c>
      <c r="BB1666" s="190">
        <f t="shared" si="822"/>
        <v>0</v>
      </c>
      <c r="BD1666" s="192">
        <f t="shared" si="823"/>
        <v>0</v>
      </c>
      <c r="BE1666" s="215">
        <f t="shared" si="824"/>
        <v>0</v>
      </c>
      <c r="BF1666" s="216">
        <f t="shared" si="825"/>
        <v>0</v>
      </c>
      <c r="BG1666" s="217">
        <f t="shared" si="826"/>
        <v>0</v>
      </c>
      <c r="BI1666" s="192">
        <f t="shared" si="827"/>
        <v>0</v>
      </c>
      <c r="BJ1666" s="215">
        <f t="shared" si="828"/>
        <v>0</v>
      </c>
      <c r="BK1666" s="216">
        <f t="shared" si="829"/>
        <v>0</v>
      </c>
      <c r="BL1666" s="217">
        <f t="shared" si="830"/>
        <v>0</v>
      </c>
      <c r="BN1666" s="192">
        <f t="shared" si="831"/>
        <v>0</v>
      </c>
      <c r="BO1666" s="215">
        <f t="shared" si="832"/>
        <v>0</v>
      </c>
      <c r="BP1666" s="216">
        <f t="shared" si="833"/>
        <v>0</v>
      </c>
      <c r="BQ1666" s="217">
        <f t="shared" si="834"/>
        <v>0</v>
      </c>
      <c r="BS1666" s="197">
        <f t="shared" si="835"/>
        <v>0</v>
      </c>
      <c r="BT1666" s="19" t="str">
        <f t="shared" si="836"/>
        <v/>
      </c>
      <c r="BU1666" s="197">
        <f t="shared" si="837"/>
        <v>0</v>
      </c>
      <c r="BV1666"/>
      <c r="BW1666" s="197">
        <f t="shared" si="838"/>
        <v>0</v>
      </c>
      <c r="BX1666" s="19" t="str">
        <f t="shared" si="839"/>
        <v/>
      </c>
      <c r="BY1666" s="197">
        <f t="shared" si="840"/>
        <v>0</v>
      </c>
      <c r="CA1666" s="197">
        <f t="shared" si="841"/>
        <v>0</v>
      </c>
      <c r="CB1666" s="19" t="str">
        <f t="shared" si="842"/>
        <v/>
      </c>
      <c r="CC1666" s="197">
        <f t="shared" si="843"/>
        <v>0</v>
      </c>
    </row>
    <row r="1667" spans="1:82" ht="15" customHeight="1" thickBot="1">
      <c r="A1667" s="41"/>
      <c r="B1667" s="30"/>
      <c r="C1667" s="64" t="s">
        <v>183</v>
      </c>
      <c r="D1667" s="354" t="str">
        <f t="shared" si="801"/>
        <v/>
      </c>
      <c r="E1667" s="355"/>
      <c r="F1667" s="355"/>
      <c r="G1667" s="355"/>
      <c r="H1667" s="355"/>
      <c r="I1667" s="355"/>
      <c r="J1667" s="355"/>
      <c r="K1667" s="355"/>
      <c r="L1667" s="355"/>
      <c r="M1667" s="355"/>
      <c r="N1667" s="355"/>
      <c r="O1667" s="355"/>
      <c r="P1667" s="355"/>
      <c r="Q1667" s="355"/>
      <c r="R1667" s="356"/>
      <c r="S1667" s="261" t="str">
        <f t="shared" si="802"/>
        <v/>
      </c>
      <c r="T1667" s="261" t="str">
        <f t="shared" si="803"/>
        <v/>
      </c>
      <c r="U1667" s="261" t="str">
        <f t="shared" si="804"/>
        <v/>
      </c>
      <c r="V1667" s="2"/>
      <c r="W1667" s="2"/>
      <c r="X1667" s="2"/>
      <c r="Y1667" s="2"/>
      <c r="Z1667" s="2"/>
      <c r="AA1667" s="2"/>
      <c r="AB1667" s="2"/>
      <c r="AC1667" s="2"/>
      <c r="AD1667" s="2"/>
      <c r="AG1667" s="197">
        <f t="shared" si="805"/>
        <v>12</v>
      </c>
      <c r="AH1667" s="210">
        <f t="shared" si="806"/>
        <v>0</v>
      </c>
      <c r="AJ1667" s="188">
        <f t="shared" si="807"/>
        <v>0</v>
      </c>
      <c r="AK1667" s="189">
        <f t="shared" si="808"/>
        <v>0</v>
      </c>
      <c r="AL1667" s="189">
        <f t="shared" si="809"/>
        <v>0</v>
      </c>
      <c r="AM1667" s="190">
        <f t="shared" si="810"/>
        <v>0</v>
      </c>
      <c r="AO1667" s="188">
        <f t="shared" si="811"/>
        <v>0</v>
      </c>
      <c r="AP1667" s="189">
        <f t="shared" si="812"/>
        <v>0</v>
      </c>
      <c r="AQ1667" s="189">
        <f t="shared" si="813"/>
        <v>0</v>
      </c>
      <c r="AR1667" s="190">
        <f t="shared" si="814"/>
        <v>0</v>
      </c>
      <c r="AT1667" s="188">
        <f t="shared" si="815"/>
        <v>0</v>
      </c>
      <c r="AU1667" s="189">
        <f t="shared" si="816"/>
        <v>0</v>
      </c>
      <c r="AV1667" s="189">
        <f t="shared" si="817"/>
        <v>0</v>
      </c>
      <c r="AW1667" s="190">
        <f t="shared" si="818"/>
        <v>0</v>
      </c>
      <c r="AY1667" s="188">
        <f t="shared" si="819"/>
        <v>0</v>
      </c>
      <c r="AZ1667" s="189">
        <f t="shared" si="820"/>
        <v>0</v>
      </c>
      <c r="BA1667" s="189">
        <f t="shared" si="821"/>
        <v>0</v>
      </c>
      <c r="BB1667" s="190">
        <f t="shared" si="822"/>
        <v>0</v>
      </c>
      <c r="BD1667" s="192">
        <f t="shared" si="823"/>
        <v>0</v>
      </c>
      <c r="BE1667" s="215">
        <f t="shared" si="824"/>
        <v>0</v>
      </c>
      <c r="BF1667" s="216">
        <f t="shared" si="825"/>
        <v>0</v>
      </c>
      <c r="BG1667" s="217">
        <f t="shared" si="826"/>
        <v>0</v>
      </c>
      <c r="BI1667" s="192">
        <f t="shared" si="827"/>
        <v>0</v>
      </c>
      <c r="BJ1667" s="215">
        <f t="shared" si="828"/>
        <v>0</v>
      </c>
      <c r="BK1667" s="216">
        <f t="shared" si="829"/>
        <v>0</v>
      </c>
      <c r="BL1667" s="217">
        <f t="shared" si="830"/>
        <v>0</v>
      </c>
      <c r="BN1667" s="192">
        <f t="shared" si="831"/>
        <v>0</v>
      </c>
      <c r="BO1667" s="215">
        <f t="shared" si="832"/>
        <v>0</v>
      </c>
      <c r="BP1667" s="216">
        <f t="shared" si="833"/>
        <v>0</v>
      </c>
      <c r="BQ1667" s="217">
        <f t="shared" si="834"/>
        <v>0</v>
      </c>
      <c r="BS1667" s="197">
        <f t="shared" si="835"/>
        <v>0</v>
      </c>
      <c r="BT1667" s="19" t="str">
        <f t="shared" si="836"/>
        <v/>
      </c>
      <c r="BU1667" s="197">
        <f t="shared" si="837"/>
        <v>0</v>
      </c>
      <c r="BV1667"/>
      <c r="BW1667" s="197">
        <f t="shared" si="838"/>
        <v>0</v>
      </c>
      <c r="BX1667" s="19" t="str">
        <f t="shared" si="839"/>
        <v/>
      </c>
      <c r="BY1667" s="197">
        <f t="shared" si="840"/>
        <v>0</v>
      </c>
      <c r="CA1667" s="197">
        <f t="shared" si="841"/>
        <v>0</v>
      </c>
      <c r="CB1667" s="19" t="str">
        <f t="shared" si="842"/>
        <v/>
      </c>
      <c r="CC1667" s="197">
        <f t="shared" si="843"/>
        <v>0</v>
      </c>
    </row>
    <row r="1668" spans="1:82" ht="15" customHeight="1" thickBot="1">
      <c r="A1668" s="41"/>
      <c r="B1668" s="30"/>
      <c r="C1668" s="64" t="s">
        <v>184</v>
      </c>
      <c r="D1668" s="354" t="str">
        <f t="shared" si="801"/>
        <v/>
      </c>
      <c r="E1668" s="355"/>
      <c r="F1668" s="355"/>
      <c r="G1668" s="355"/>
      <c r="H1668" s="355"/>
      <c r="I1668" s="355"/>
      <c r="J1668" s="355"/>
      <c r="K1668" s="355"/>
      <c r="L1668" s="355"/>
      <c r="M1668" s="355"/>
      <c r="N1668" s="355"/>
      <c r="O1668" s="355"/>
      <c r="P1668" s="355"/>
      <c r="Q1668" s="355"/>
      <c r="R1668" s="356"/>
      <c r="S1668" s="261" t="str">
        <f t="shared" si="802"/>
        <v/>
      </c>
      <c r="T1668" s="261" t="str">
        <f t="shared" si="803"/>
        <v/>
      </c>
      <c r="U1668" s="261" t="str">
        <f t="shared" si="804"/>
        <v/>
      </c>
      <c r="V1668" s="2"/>
      <c r="W1668" s="2"/>
      <c r="X1668" s="2"/>
      <c r="Y1668" s="2"/>
      <c r="Z1668" s="2"/>
      <c r="AA1668" s="2"/>
      <c r="AB1668" s="2"/>
      <c r="AC1668" s="2"/>
      <c r="AD1668" s="2"/>
      <c r="AG1668" s="197">
        <f t="shared" si="805"/>
        <v>12</v>
      </c>
      <c r="AH1668" s="210">
        <f t="shared" si="806"/>
        <v>0</v>
      </c>
      <c r="AJ1668" s="188">
        <f t="shared" si="807"/>
        <v>0</v>
      </c>
      <c r="AK1668" s="189">
        <f t="shared" si="808"/>
        <v>0</v>
      </c>
      <c r="AL1668" s="189">
        <f t="shared" si="809"/>
        <v>0</v>
      </c>
      <c r="AM1668" s="190">
        <f t="shared" si="810"/>
        <v>0</v>
      </c>
      <c r="AO1668" s="188">
        <f t="shared" si="811"/>
        <v>0</v>
      </c>
      <c r="AP1668" s="189">
        <f t="shared" si="812"/>
        <v>0</v>
      </c>
      <c r="AQ1668" s="189">
        <f t="shared" si="813"/>
        <v>0</v>
      </c>
      <c r="AR1668" s="190">
        <f t="shared" si="814"/>
        <v>0</v>
      </c>
      <c r="AT1668" s="188">
        <f t="shared" si="815"/>
        <v>0</v>
      </c>
      <c r="AU1668" s="189">
        <f t="shared" si="816"/>
        <v>0</v>
      </c>
      <c r="AV1668" s="189">
        <f t="shared" si="817"/>
        <v>0</v>
      </c>
      <c r="AW1668" s="190">
        <f t="shared" si="818"/>
        <v>0</v>
      </c>
      <c r="AY1668" s="188">
        <f t="shared" si="819"/>
        <v>0</v>
      </c>
      <c r="AZ1668" s="189">
        <f t="shared" si="820"/>
        <v>0</v>
      </c>
      <c r="BA1668" s="189">
        <f t="shared" si="821"/>
        <v>0</v>
      </c>
      <c r="BB1668" s="190">
        <f t="shared" si="822"/>
        <v>0</v>
      </c>
      <c r="BD1668" s="192">
        <f t="shared" si="823"/>
        <v>0</v>
      </c>
      <c r="BE1668" s="215">
        <f t="shared" si="824"/>
        <v>0</v>
      </c>
      <c r="BF1668" s="216">
        <f t="shared" si="825"/>
        <v>0</v>
      </c>
      <c r="BG1668" s="217">
        <f t="shared" si="826"/>
        <v>0</v>
      </c>
      <c r="BI1668" s="192">
        <f t="shared" si="827"/>
        <v>0</v>
      </c>
      <c r="BJ1668" s="215">
        <f t="shared" si="828"/>
        <v>0</v>
      </c>
      <c r="BK1668" s="216">
        <f t="shared" si="829"/>
        <v>0</v>
      </c>
      <c r="BL1668" s="217">
        <f t="shared" si="830"/>
        <v>0</v>
      </c>
      <c r="BN1668" s="192">
        <f t="shared" si="831"/>
        <v>0</v>
      </c>
      <c r="BO1668" s="215">
        <f t="shared" si="832"/>
        <v>0</v>
      </c>
      <c r="BP1668" s="216">
        <f t="shared" si="833"/>
        <v>0</v>
      </c>
      <c r="BQ1668" s="217">
        <f t="shared" si="834"/>
        <v>0</v>
      </c>
      <c r="BS1668" s="197">
        <f t="shared" si="835"/>
        <v>0</v>
      </c>
      <c r="BT1668" s="19" t="str">
        <f t="shared" si="836"/>
        <v/>
      </c>
      <c r="BU1668" s="197">
        <f t="shared" si="837"/>
        <v>0</v>
      </c>
      <c r="BV1668"/>
      <c r="BW1668" s="197">
        <f t="shared" si="838"/>
        <v>0</v>
      </c>
      <c r="BX1668" s="19" t="str">
        <f t="shared" si="839"/>
        <v/>
      </c>
      <c r="BY1668" s="197">
        <f t="shared" si="840"/>
        <v>0</v>
      </c>
      <c r="CA1668" s="197">
        <f t="shared" si="841"/>
        <v>0</v>
      </c>
      <c r="CB1668" s="19" t="str">
        <f t="shared" si="842"/>
        <v/>
      </c>
      <c r="CC1668" s="197">
        <f t="shared" si="843"/>
        <v>0</v>
      </c>
    </row>
    <row r="1669" spans="1:82" ht="15" customHeight="1" thickBot="1">
      <c r="A1669" s="41"/>
      <c r="B1669" s="30"/>
      <c r="C1669" s="64" t="s">
        <v>185</v>
      </c>
      <c r="D1669" s="354" t="str">
        <f t="shared" si="801"/>
        <v/>
      </c>
      <c r="E1669" s="355"/>
      <c r="F1669" s="355"/>
      <c r="G1669" s="355"/>
      <c r="H1669" s="355"/>
      <c r="I1669" s="355"/>
      <c r="J1669" s="355"/>
      <c r="K1669" s="355"/>
      <c r="L1669" s="355"/>
      <c r="M1669" s="355"/>
      <c r="N1669" s="355"/>
      <c r="O1669" s="355"/>
      <c r="P1669" s="355"/>
      <c r="Q1669" s="355"/>
      <c r="R1669" s="356"/>
      <c r="S1669" s="261" t="str">
        <f t="shared" si="802"/>
        <v/>
      </c>
      <c r="T1669" s="261" t="str">
        <f t="shared" si="803"/>
        <v/>
      </c>
      <c r="U1669" s="261" t="str">
        <f t="shared" si="804"/>
        <v/>
      </c>
      <c r="V1669" s="2"/>
      <c r="W1669" s="2"/>
      <c r="X1669" s="2"/>
      <c r="Y1669" s="2"/>
      <c r="Z1669" s="2"/>
      <c r="AA1669" s="2"/>
      <c r="AB1669" s="2"/>
      <c r="AC1669" s="2"/>
      <c r="AD1669" s="2"/>
      <c r="AG1669" s="197">
        <f t="shared" si="805"/>
        <v>12</v>
      </c>
      <c r="AH1669" s="210">
        <f t="shared" si="806"/>
        <v>0</v>
      </c>
      <c r="AJ1669" s="188">
        <f t="shared" si="807"/>
        <v>0</v>
      </c>
      <c r="AK1669" s="189">
        <f t="shared" si="808"/>
        <v>0</v>
      </c>
      <c r="AL1669" s="189">
        <f t="shared" si="809"/>
        <v>0</v>
      </c>
      <c r="AM1669" s="190">
        <f t="shared" si="810"/>
        <v>0</v>
      </c>
      <c r="AO1669" s="188">
        <f t="shared" si="811"/>
        <v>0</v>
      </c>
      <c r="AP1669" s="189">
        <f t="shared" si="812"/>
        <v>0</v>
      </c>
      <c r="AQ1669" s="189">
        <f t="shared" si="813"/>
        <v>0</v>
      </c>
      <c r="AR1669" s="190">
        <f t="shared" si="814"/>
        <v>0</v>
      </c>
      <c r="AT1669" s="188">
        <f t="shared" si="815"/>
        <v>0</v>
      </c>
      <c r="AU1669" s="189">
        <f t="shared" si="816"/>
        <v>0</v>
      </c>
      <c r="AV1669" s="189">
        <f t="shared" si="817"/>
        <v>0</v>
      </c>
      <c r="AW1669" s="190">
        <f t="shared" si="818"/>
        <v>0</v>
      </c>
      <c r="AY1669" s="188">
        <f t="shared" si="819"/>
        <v>0</v>
      </c>
      <c r="AZ1669" s="189">
        <f t="shared" si="820"/>
        <v>0</v>
      </c>
      <c r="BA1669" s="189">
        <f t="shared" si="821"/>
        <v>0</v>
      </c>
      <c r="BB1669" s="190">
        <f t="shared" si="822"/>
        <v>0</v>
      </c>
      <c r="BD1669" s="192">
        <f t="shared" si="823"/>
        <v>0</v>
      </c>
      <c r="BE1669" s="215">
        <f t="shared" si="824"/>
        <v>0</v>
      </c>
      <c r="BF1669" s="216">
        <f t="shared" si="825"/>
        <v>0</v>
      </c>
      <c r="BG1669" s="217">
        <f t="shared" si="826"/>
        <v>0</v>
      </c>
      <c r="BI1669" s="192">
        <f t="shared" si="827"/>
        <v>0</v>
      </c>
      <c r="BJ1669" s="215">
        <f t="shared" si="828"/>
        <v>0</v>
      </c>
      <c r="BK1669" s="216">
        <f t="shared" si="829"/>
        <v>0</v>
      </c>
      <c r="BL1669" s="217">
        <f t="shared" si="830"/>
        <v>0</v>
      </c>
      <c r="BN1669" s="192">
        <f t="shared" si="831"/>
        <v>0</v>
      </c>
      <c r="BO1669" s="215">
        <f t="shared" si="832"/>
        <v>0</v>
      </c>
      <c r="BP1669" s="216">
        <f t="shared" si="833"/>
        <v>0</v>
      </c>
      <c r="BQ1669" s="217">
        <f t="shared" si="834"/>
        <v>0</v>
      </c>
      <c r="BS1669" s="197">
        <f t="shared" si="835"/>
        <v>0</v>
      </c>
      <c r="BT1669" s="19" t="str">
        <f t="shared" si="836"/>
        <v/>
      </c>
      <c r="BU1669" s="197">
        <f t="shared" si="837"/>
        <v>0</v>
      </c>
      <c r="BV1669"/>
      <c r="BW1669" s="197">
        <f t="shared" si="838"/>
        <v>0</v>
      </c>
      <c r="BX1669" s="19" t="str">
        <f t="shared" si="839"/>
        <v/>
      </c>
      <c r="BY1669" s="197">
        <f t="shared" si="840"/>
        <v>0</v>
      </c>
      <c r="CA1669" s="197">
        <f t="shared" si="841"/>
        <v>0</v>
      </c>
      <c r="CB1669" s="19" t="str">
        <f t="shared" si="842"/>
        <v/>
      </c>
      <c r="CC1669" s="197">
        <f t="shared" si="843"/>
        <v>0</v>
      </c>
    </row>
    <row r="1670" spans="1:82" ht="15" customHeight="1" thickBot="1">
      <c r="A1670" s="41"/>
      <c r="B1670" s="30"/>
      <c r="C1670" s="64" t="s">
        <v>186</v>
      </c>
      <c r="D1670" s="354" t="str">
        <f t="shared" si="801"/>
        <v/>
      </c>
      <c r="E1670" s="355"/>
      <c r="F1670" s="355"/>
      <c r="G1670" s="355"/>
      <c r="H1670" s="355"/>
      <c r="I1670" s="355"/>
      <c r="J1670" s="355"/>
      <c r="K1670" s="355"/>
      <c r="L1670" s="355"/>
      <c r="M1670" s="355"/>
      <c r="N1670" s="355"/>
      <c r="O1670" s="355"/>
      <c r="P1670" s="355"/>
      <c r="Q1670" s="355"/>
      <c r="R1670" s="356"/>
      <c r="S1670" s="261" t="str">
        <f t="shared" si="802"/>
        <v/>
      </c>
      <c r="T1670" s="261" t="str">
        <f t="shared" si="803"/>
        <v/>
      </c>
      <c r="U1670" s="261" t="str">
        <f t="shared" si="804"/>
        <v/>
      </c>
      <c r="V1670" s="2"/>
      <c r="W1670" s="2"/>
      <c r="X1670" s="2"/>
      <c r="Y1670" s="2"/>
      <c r="Z1670" s="2"/>
      <c r="AA1670" s="2"/>
      <c r="AB1670" s="2"/>
      <c r="AC1670" s="2"/>
      <c r="AD1670" s="2"/>
      <c r="AG1670" s="197">
        <f t="shared" si="805"/>
        <v>12</v>
      </c>
      <c r="AH1670" s="210">
        <f t="shared" si="806"/>
        <v>0</v>
      </c>
      <c r="AJ1670" s="188">
        <f t="shared" si="807"/>
        <v>0</v>
      </c>
      <c r="AK1670" s="189">
        <f t="shared" si="808"/>
        <v>0</v>
      </c>
      <c r="AL1670" s="189">
        <f t="shared" si="809"/>
        <v>0</v>
      </c>
      <c r="AM1670" s="190">
        <f t="shared" si="810"/>
        <v>0</v>
      </c>
      <c r="AO1670" s="188">
        <f t="shared" si="811"/>
        <v>0</v>
      </c>
      <c r="AP1670" s="189">
        <f t="shared" si="812"/>
        <v>0</v>
      </c>
      <c r="AQ1670" s="189">
        <f t="shared" si="813"/>
        <v>0</v>
      </c>
      <c r="AR1670" s="190">
        <f t="shared" si="814"/>
        <v>0</v>
      </c>
      <c r="AT1670" s="188">
        <f t="shared" si="815"/>
        <v>0</v>
      </c>
      <c r="AU1670" s="189">
        <f t="shared" si="816"/>
        <v>0</v>
      </c>
      <c r="AV1670" s="189">
        <f t="shared" si="817"/>
        <v>0</v>
      </c>
      <c r="AW1670" s="190">
        <f t="shared" si="818"/>
        <v>0</v>
      </c>
      <c r="AY1670" s="188">
        <f t="shared" si="819"/>
        <v>0</v>
      </c>
      <c r="AZ1670" s="189">
        <f t="shared" si="820"/>
        <v>0</v>
      </c>
      <c r="BA1670" s="189">
        <f t="shared" si="821"/>
        <v>0</v>
      </c>
      <c r="BB1670" s="190">
        <f t="shared" si="822"/>
        <v>0</v>
      </c>
      <c r="BD1670" s="192">
        <f t="shared" si="823"/>
        <v>0</v>
      </c>
      <c r="BE1670" s="215">
        <f t="shared" si="824"/>
        <v>0</v>
      </c>
      <c r="BF1670" s="216">
        <f t="shared" si="825"/>
        <v>0</v>
      </c>
      <c r="BG1670" s="217">
        <f t="shared" si="826"/>
        <v>0</v>
      </c>
      <c r="BI1670" s="192">
        <f t="shared" si="827"/>
        <v>0</v>
      </c>
      <c r="BJ1670" s="215">
        <f t="shared" si="828"/>
        <v>0</v>
      </c>
      <c r="BK1670" s="216">
        <f t="shared" si="829"/>
        <v>0</v>
      </c>
      <c r="BL1670" s="217">
        <f t="shared" si="830"/>
        <v>0</v>
      </c>
      <c r="BN1670" s="192">
        <f t="shared" si="831"/>
        <v>0</v>
      </c>
      <c r="BO1670" s="215">
        <f t="shared" si="832"/>
        <v>0</v>
      </c>
      <c r="BP1670" s="216">
        <f t="shared" si="833"/>
        <v>0</v>
      </c>
      <c r="BQ1670" s="217">
        <f t="shared" si="834"/>
        <v>0</v>
      </c>
      <c r="BS1670" s="197">
        <f t="shared" si="835"/>
        <v>0</v>
      </c>
      <c r="BT1670" s="19" t="str">
        <f t="shared" si="836"/>
        <v/>
      </c>
      <c r="BU1670" s="197">
        <f t="shared" si="837"/>
        <v>0</v>
      </c>
      <c r="BV1670"/>
      <c r="BW1670" s="197">
        <f t="shared" si="838"/>
        <v>0</v>
      </c>
      <c r="BX1670" s="19" t="str">
        <f t="shared" si="839"/>
        <v/>
      </c>
      <c r="BY1670" s="197">
        <f t="shared" si="840"/>
        <v>0</v>
      </c>
      <c r="CA1670" s="197">
        <f t="shared" si="841"/>
        <v>0</v>
      </c>
      <c r="CB1670" s="19" t="str">
        <f t="shared" si="842"/>
        <v/>
      </c>
      <c r="CC1670" s="197">
        <f t="shared" si="843"/>
        <v>0</v>
      </c>
    </row>
    <row r="1671" spans="1:82" ht="15" customHeight="1" thickBot="1">
      <c r="A1671" s="41"/>
      <c r="B1671" s="30"/>
      <c r="C1671" s="64" t="s">
        <v>187</v>
      </c>
      <c r="D1671" s="354" t="str">
        <f t="shared" si="801"/>
        <v/>
      </c>
      <c r="E1671" s="355"/>
      <c r="F1671" s="355"/>
      <c r="G1671" s="355"/>
      <c r="H1671" s="355"/>
      <c r="I1671" s="355"/>
      <c r="J1671" s="355"/>
      <c r="K1671" s="355"/>
      <c r="L1671" s="355"/>
      <c r="M1671" s="355"/>
      <c r="N1671" s="355"/>
      <c r="O1671" s="355"/>
      <c r="P1671" s="355"/>
      <c r="Q1671" s="355"/>
      <c r="R1671" s="356"/>
      <c r="S1671" s="261" t="str">
        <f t="shared" si="802"/>
        <v/>
      </c>
      <c r="T1671" s="261" t="str">
        <f t="shared" si="803"/>
        <v/>
      </c>
      <c r="U1671" s="261" t="str">
        <f t="shared" si="804"/>
        <v/>
      </c>
      <c r="V1671" s="2"/>
      <c r="W1671" s="2"/>
      <c r="X1671" s="2"/>
      <c r="Y1671" s="2"/>
      <c r="Z1671" s="2"/>
      <c r="AA1671" s="2"/>
      <c r="AB1671" s="2"/>
      <c r="AC1671" s="2"/>
      <c r="AD1671" s="2"/>
      <c r="AG1671" s="197">
        <f t="shared" si="805"/>
        <v>12</v>
      </c>
      <c r="AH1671" s="210">
        <f t="shared" si="806"/>
        <v>0</v>
      </c>
      <c r="AJ1671" s="188">
        <f t="shared" si="807"/>
        <v>0</v>
      </c>
      <c r="AK1671" s="189">
        <f t="shared" si="808"/>
        <v>0</v>
      </c>
      <c r="AL1671" s="189">
        <f t="shared" si="809"/>
        <v>0</v>
      </c>
      <c r="AM1671" s="190">
        <f t="shared" si="810"/>
        <v>0</v>
      </c>
      <c r="AO1671" s="188">
        <f t="shared" si="811"/>
        <v>0</v>
      </c>
      <c r="AP1671" s="189">
        <f t="shared" si="812"/>
        <v>0</v>
      </c>
      <c r="AQ1671" s="189">
        <f t="shared" si="813"/>
        <v>0</v>
      </c>
      <c r="AR1671" s="190">
        <f t="shared" si="814"/>
        <v>0</v>
      </c>
      <c r="AT1671" s="188">
        <f t="shared" si="815"/>
        <v>0</v>
      </c>
      <c r="AU1671" s="189">
        <f t="shared" si="816"/>
        <v>0</v>
      </c>
      <c r="AV1671" s="189">
        <f t="shared" si="817"/>
        <v>0</v>
      </c>
      <c r="AW1671" s="190">
        <f t="shared" si="818"/>
        <v>0</v>
      </c>
      <c r="AY1671" s="188">
        <f t="shared" si="819"/>
        <v>0</v>
      </c>
      <c r="AZ1671" s="189">
        <f t="shared" si="820"/>
        <v>0</v>
      </c>
      <c r="BA1671" s="189">
        <f t="shared" si="821"/>
        <v>0</v>
      </c>
      <c r="BB1671" s="190">
        <f t="shared" si="822"/>
        <v>0</v>
      </c>
      <c r="BD1671" s="192">
        <f t="shared" si="823"/>
        <v>0</v>
      </c>
      <c r="BE1671" s="215">
        <f t="shared" si="824"/>
        <v>0</v>
      </c>
      <c r="BF1671" s="216">
        <f t="shared" si="825"/>
        <v>0</v>
      </c>
      <c r="BG1671" s="217">
        <f t="shared" si="826"/>
        <v>0</v>
      </c>
      <c r="BI1671" s="192">
        <f t="shared" si="827"/>
        <v>0</v>
      </c>
      <c r="BJ1671" s="215">
        <f t="shared" si="828"/>
        <v>0</v>
      </c>
      <c r="BK1671" s="216">
        <f t="shared" si="829"/>
        <v>0</v>
      </c>
      <c r="BL1671" s="217">
        <f t="shared" si="830"/>
        <v>0</v>
      </c>
      <c r="BN1671" s="192">
        <f t="shared" si="831"/>
        <v>0</v>
      </c>
      <c r="BO1671" s="215">
        <f t="shared" si="832"/>
        <v>0</v>
      </c>
      <c r="BP1671" s="216">
        <f t="shared" si="833"/>
        <v>0</v>
      </c>
      <c r="BQ1671" s="217">
        <f t="shared" si="834"/>
        <v>0</v>
      </c>
      <c r="BS1671" s="197">
        <f t="shared" si="835"/>
        <v>0</v>
      </c>
      <c r="BT1671" s="19" t="str">
        <f t="shared" si="836"/>
        <v/>
      </c>
      <c r="BU1671" s="197">
        <f t="shared" si="837"/>
        <v>0</v>
      </c>
      <c r="BV1671"/>
      <c r="BW1671" s="197">
        <f t="shared" si="838"/>
        <v>0</v>
      </c>
      <c r="BX1671" s="19" t="str">
        <f t="shared" si="839"/>
        <v/>
      </c>
      <c r="BY1671" s="197">
        <f t="shared" si="840"/>
        <v>0</v>
      </c>
      <c r="CA1671" s="197">
        <f t="shared" si="841"/>
        <v>0</v>
      </c>
      <c r="CB1671" s="19" t="str">
        <f t="shared" si="842"/>
        <v/>
      </c>
      <c r="CC1671" s="197">
        <f t="shared" si="843"/>
        <v>0</v>
      </c>
    </row>
    <row r="1672" spans="1:82" ht="15" customHeight="1" thickBot="1">
      <c r="A1672" s="41"/>
      <c r="B1672" s="30"/>
      <c r="C1672" s="64" t="s">
        <v>188</v>
      </c>
      <c r="D1672" s="354" t="str">
        <f t="shared" si="801"/>
        <v/>
      </c>
      <c r="E1672" s="355"/>
      <c r="F1672" s="355"/>
      <c r="G1672" s="355"/>
      <c r="H1672" s="355"/>
      <c r="I1672" s="355"/>
      <c r="J1672" s="355"/>
      <c r="K1672" s="355"/>
      <c r="L1672" s="355"/>
      <c r="M1672" s="355"/>
      <c r="N1672" s="355"/>
      <c r="O1672" s="355"/>
      <c r="P1672" s="355"/>
      <c r="Q1672" s="355"/>
      <c r="R1672" s="356"/>
      <c r="S1672" s="261" t="str">
        <f t="shared" si="802"/>
        <v/>
      </c>
      <c r="T1672" s="261" t="str">
        <f t="shared" si="803"/>
        <v/>
      </c>
      <c r="U1672" s="261" t="str">
        <f t="shared" si="804"/>
        <v/>
      </c>
      <c r="V1672" s="2"/>
      <c r="W1672" s="2"/>
      <c r="X1672" s="2"/>
      <c r="Y1672" s="2"/>
      <c r="Z1672" s="2"/>
      <c r="AA1672" s="2"/>
      <c r="AB1672" s="2"/>
      <c r="AC1672" s="2"/>
      <c r="AD1672" s="2"/>
      <c r="AG1672" s="197">
        <f t="shared" si="805"/>
        <v>12</v>
      </c>
      <c r="AH1672" s="210">
        <f t="shared" si="806"/>
        <v>0</v>
      </c>
      <c r="AJ1672" s="188">
        <f t="shared" si="807"/>
        <v>0</v>
      </c>
      <c r="AK1672" s="189">
        <f t="shared" si="808"/>
        <v>0</v>
      </c>
      <c r="AL1672" s="189">
        <f t="shared" si="809"/>
        <v>0</v>
      </c>
      <c r="AM1672" s="190">
        <f t="shared" si="810"/>
        <v>0</v>
      </c>
      <c r="AO1672" s="188">
        <f t="shared" si="811"/>
        <v>0</v>
      </c>
      <c r="AP1672" s="189">
        <f t="shared" si="812"/>
        <v>0</v>
      </c>
      <c r="AQ1672" s="189">
        <f t="shared" si="813"/>
        <v>0</v>
      </c>
      <c r="AR1672" s="190">
        <f t="shared" si="814"/>
        <v>0</v>
      </c>
      <c r="AT1672" s="188">
        <f t="shared" si="815"/>
        <v>0</v>
      </c>
      <c r="AU1672" s="189">
        <f t="shared" si="816"/>
        <v>0</v>
      </c>
      <c r="AV1672" s="189">
        <f t="shared" si="817"/>
        <v>0</v>
      </c>
      <c r="AW1672" s="190">
        <f t="shared" si="818"/>
        <v>0</v>
      </c>
      <c r="AY1672" s="188">
        <f t="shared" si="819"/>
        <v>0</v>
      </c>
      <c r="AZ1672" s="189">
        <f t="shared" si="820"/>
        <v>0</v>
      </c>
      <c r="BA1672" s="189">
        <f t="shared" si="821"/>
        <v>0</v>
      </c>
      <c r="BB1672" s="190">
        <f t="shared" si="822"/>
        <v>0</v>
      </c>
      <c r="BD1672" s="192">
        <f t="shared" si="823"/>
        <v>0</v>
      </c>
      <c r="BE1672" s="215">
        <f t="shared" si="824"/>
        <v>0</v>
      </c>
      <c r="BF1672" s="216">
        <f t="shared" si="825"/>
        <v>0</v>
      </c>
      <c r="BG1672" s="217">
        <f t="shared" si="826"/>
        <v>0</v>
      </c>
      <c r="BI1672" s="192">
        <f t="shared" si="827"/>
        <v>0</v>
      </c>
      <c r="BJ1672" s="215">
        <f t="shared" si="828"/>
        <v>0</v>
      </c>
      <c r="BK1672" s="216">
        <f t="shared" si="829"/>
        <v>0</v>
      </c>
      <c r="BL1672" s="217">
        <f t="shared" si="830"/>
        <v>0</v>
      </c>
      <c r="BN1672" s="192">
        <f t="shared" si="831"/>
        <v>0</v>
      </c>
      <c r="BO1672" s="215">
        <f t="shared" si="832"/>
        <v>0</v>
      </c>
      <c r="BP1672" s="216">
        <f t="shared" si="833"/>
        <v>0</v>
      </c>
      <c r="BQ1672" s="217">
        <f t="shared" si="834"/>
        <v>0</v>
      </c>
      <c r="BS1672" s="197">
        <f t="shared" si="835"/>
        <v>0</v>
      </c>
      <c r="BT1672" s="19" t="str">
        <f t="shared" si="836"/>
        <v/>
      </c>
      <c r="BU1672" s="197">
        <f t="shared" si="837"/>
        <v>0</v>
      </c>
      <c r="BV1672"/>
      <c r="BW1672" s="197">
        <f t="shared" si="838"/>
        <v>0</v>
      </c>
      <c r="BX1672" s="19" t="str">
        <f t="shared" si="839"/>
        <v/>
      </c>
      <c r="BY1672" s="197">
        <f t="shared" si="840"/>
        <v>0</v>
      </c>
      <c r="CA1672" s="197">
        <f t="shared" si="841"/>
        <v>0</v>
      </c>
      <c r="CB1672" s="19" t="str">
        <f t="shared" si="842"/>
        <v/>
      </c>
      <c r="CC1672" s="197">
        <f t="shared" si="843"/>
        <v>0</v>
      </c>
    </row>
    <row r="1673" spans="1:82" ht="15" customHeight="1" thickBot="1">
      <c r="A1673" s="41"/>
      <c r="B1673" s="30"/>
      <c r="C1673" s="64" t="s">
        <v>189</v>
      </c>
      <c r="D1673" s="354" t="str">
        <f t="shared" si="801"/>
        <v/>
      </c>
      <c r="E1673" s="355"/>
      <c r="F1673" s="355"/>
      <c r="G1673" s="355"/>
      <c r="H1673" s="355"/>
      <c r="I1673" s="355"/>
      <c r="J1673" s="355"/>
      <c r="K1673" s="355"/>
      <c r="L1673" s="355"/>
      <c r="M1673" s="355"/>
      <c r="N1673" s="355"/>
      <c r="O1673" s="355"/>
      <c r="P1673" s="355"/>
      <c r="Q1673" s="355"/>
      <c r="R1673" s="356"/>
      <c r="S1673" s="261" t="str">
        <f t="shared" si="802"/>
        <v/>
      </c>
      <c r="T1673" s="261" t="str">
        <f t="shared" si="803"/>
        <v/>
      </c>
      <c r="U1673" s="261" t="str">
        <f t="shared" si="804"/>
        <v/>
      </c>
      <c r="V1673" s="2"/>
      <c r="W1673" s="2"/>
      <c r="X1673" s="2"/>
      <c r="Y1673" s="2"/>
      <c r="Z1673" s="2"/>
      <c r="AA1673" s="2"/>
      <c r="AB1673" s="2"/>
      <c r="AC1673" s="2"/>
      <c r="AD1673" s="2"/>
      <c r="AG1673" s="197">
        <f t="shared" si="805"/>
        <v>12</v>
      </c>
      <c r="AH1673" s="210">
        <f t="shared" si="806"/>
        <v>0</v>
      </c>
      <c r="AJ1673" s="188">
        <f t="shared" si="807"/>
        <v>0</v>
      </c>
      <c r="AK1673" s="189">
        <f t="shared" si="808"/>
        <v>0</v>
      </c>
      <c r="AL1673" s="189">
        <f t="shared" si="809"/>
        <v>0</v>
      </c>
      <c r="AM1673" s="190">
        <f t="shared" si="810"/>
        <v>0</v>
      </c>
      <c r="AO1673" s="188">
        <f t="shared" si="811"/>
        <v>0</v>
      </c>
      <c r="AP1673" s="189">
        <f t="shared" si="812"/>
        <v>0</v>
      </c>
      <c r="AQ1673" s="189">
        <f t="shared" si="813"/>
        <v>0</v>
      </c>
      <c r="AR1673" s="190">
        <f t="shared" si="814"/>
        <v>0</v>
      </c>
      <c r="AT1673" s="188">
        <f t="shared" si="815"/>
        <v>0</v>
      </c>
      <c r="AU1673" s="189">
        <f t="shared" si="816"/>
        <v>0</v>
      </c>
      <c r="AV1673" s="189">
        <f t="shared" si="817"/>
        <v>0</v>
      </c>
      <c r="AW1673" s="190">
        <f t="shared" si="818"/>
        <v>0</v>
      </c>
      <c r="AY1673" s="188">
        <f t="shared" si="819"/>
        <v>0</v>
      </c>
      <c r="AZ1673" s="189">
        <f t="shared" si="820"/>
        <v>0</v>
      </c>
      <c r="BA1673" s="189">
        <f t="shared" si="821"/>
        <v>0</v>
      </c>
      <c r="BB1673" s="190">
        <f t="shared" si="822"/>
        <v>0</v>
      </c>
      <c r="BD1673" s="192">
        <f t="shared" si="823"/>
        <v>0</v>
      </c>
      <c r="BE1673" s="215">
        <f t="shared" si="824"/>
        <v>0</v>
      </c>
      <c r="BF1673" s="216">
        <f t="shared" si="825"/>
        <v>0</v>
      </c>
      <c r="BG1673" s="217">
        <f t="shared" si="826"/>
        <v>0</v>
      </c>
      <c r="BI1673" s="192">
        <f t="shared" si="827"/>
        <v>0</v>
      </c>
      <c r="BJ1673" s="215">
        <f t="shared" si="828"/>
        <v>0</v>
      </c>
      <c r="BK1673" s="216">
        <f t="shared" si="829"/>
        <v>0</v>
      </c>
      <c r="BL1673" s="217">
        <f t="shared" si="830"/>
        <v>0</v>
      </c>
      <c r="BN1673" s="192">
        <f t="shared" si="831"/>
        <v>0</v>
      </c>
      <c r="BO1673" s="215">
        <f t="shared" si="832"/>
        <v>0</v>
      </c>
      <c r="BP1673" s="216">
        <f t="shared" si="833"/>
        <v>0</v>
      </c>
      <c r="BQ1673" s="217">
        <f t="shared" si="834"/>
        <v>0</v>
      </c>
      <c r="BS1673" s="197">
        <f t="shared" si="835"/>
        <v>0</v>
      </c>
      <c r="BT1673" s="19" t="str">
        <f t="shared" si="836"/>
        <v/>
      </c>
      <c r="BU1673" s="197">
        <f t="shared" si="837"/>
        <v>0</v>
      </c>
      <c r="BV1673"/>
      <c r="BW1673" s="197">
        <f t="shared" si="838"/>
        <v>0</v>
      </c>
      <c r="BX1673" s="19" t="str">
        <f t="shared" si="839"/>
        <v/>
      </c>
      <c r="BY1673" s="197">
        <f t="shared" si="840"/>
        <v>0</v>
      </c>
      <c r="CA1673" s="197">
        <f t="shared" si="841"/>
        <v>0</v>
      </c>
      <c r="CB1673" s="19" t="str">
        <f t="shared" si="842"/>
        <v/>
      </c>
      <c r="CC1673" s="197">
        <f t="shared" si="843"/>
        <v>0</v>
      </c>
    </row>
    <row r="1674" spans="1:82" s="212" customFormat="1" ht="15" customHeight="1">
      <c r="A1674" s="100"/>
      <c r="B1674" s="59"/>
      <c r="C1674" s="59"/>
      <c r="D1674" s="59"/>
      <c r="E1674" s="59"/>
      <c r="F1674" s="59"/>
      <c r="G1674" s="59"/>
      <c r="H1674" s="59"/>
      <c r="I1674" s="59"/>
      <c r="J1674" s="59"/>
      <c r="K1674" s="59"/>
      <c r="L1674" s="59"/>
      <c r="M1674" s="59"/>
      <c r="N1674" s="59"/>
      <c r="O1674" s="59"/>
      <c r="P1674" s="59"/>
      <c r="Q1674" s="59"/>
      <c r="R1674" s="80" t="s">
        <v>321</v>
      </c>
      <c r="S1674" s="195">
        <f t="shared" ref="S1674:AD1674" si="844">IF(AND(SUM(S1554:S1673)=0,COUNTIF(S1554:S1673,"NS")&gt;0),"NS",
IF(AND(SUM(S1554:S1673)=0,COUNTIF(S1554:S1673,0)&gt;0),0,
IF(AND(SUM(S1554:S1673)=0,COUNTIF(S1554:S1673,"NA")&gt;0),"NA",
SUM(S1554:S1673))))</f>
        <v>0</v>
      </c>
      <c r="T1674" s="195">
        <f t="shared" si="844"/>
        <v>0</v>
      </c>
      <c r="U1674" s="195">
        <f t="shared" si="844"/>
        <v>0</v>
      </c>
      <c r="V1674" s="195">
        <f t="shared" si="844"/>
        <v>0</v>
      </c>
      <c r="W1674" s="195">
        <f t="shared" si="844"/>
        <v>0</v>
      </c>
      <c r="X1674" s="195">
        <f t="shared" si="844"/>
        <v>0</v>
      </c>
      <c r="Y1674" s="195">
        <f t="shared" si="844"/>
        <v>0</v>
      </c>
      <c r="Z1674" s="195">
        <f t="shared" si="844"/>
        <v>0</v>
      </c>
      <c r="AA1674" s="195">
        <f t="shared" si="844"/>
        <v>0</v>
      </c>
      <c r="AB1674" s="195">
        <f t="shared" si="844"/>
        <v>0</v>
      </c>
      <c r="AC1674" s="195">
        <f t="shared" si="844"/>
        <v>0</v>
      </c>
      <c r="AD1674" s="195">
        <f t="shared" si="844"/>
        <v>0</v>
      </c>
      <c r="AE1674" s="57"/>
      <c r="AF1674" s="259"/>
      <c r="AH1674" s="212">
        <f>+SUM(AH1554:AH1673)</f>
        <v>0</v>
      </c>
      <c r="AM1674" s="212">
        <f>+SUM(AM1554:AM1673)</f>
        <v>0</v>
      </c>
      <c r="AR1674" s="212">
        <f>+SUM(AR1554:AR1673)</f>
        <v>0</v>
      </c>
      <c r="AW1674" s="212">
        <f>+SUM(AW1554:AW1673)</f>
        <v>0</v>
      </c>
      <c r="BB1674" s="212">
        <f>+SUM(BB1554:BB1673)</f>
        <v>0</v>
      </c>
      <c r="BG1674" s="212">
        <f>+SUM(BG1554:BG1673)</f>
        <v>0</v>
      </c>
      <c r="BL1674" s="212">
        <f>+SUM(BL1554:BL1673)</f>
        <v>0</v>
      </c>
      <c r="BQ1674" s="212">
        <f>+SUM(BQ1554:BQ1673)</f>
        <v>0</v>
      </c>
      <c r="BR1674" s="212">
        <f>+SUM(AM1674:BQ1674)</f>
        <v>0</v>
      </c>
      <c r="BU1674" s="212">
        <f>+SUM(BU1554:BU1673)</f>
        <v>0</v>
      </c>
      <c r="BY1674" s="212">
        <f>+SUM(BY1554:BY1673)</f>
        <v>0</v>
      </c>
      <c r="CC1674" s="212">
        <f>+SUM(CC1554:CC1673)</f>
        <v>0</v>
      </c>
      <c r="CD1674" s="212">
        <f>+SUM(BU1674:CC1674)</f>
        <v>0</v>
      </c>
    </row>
    <row r="1675" spans="1:82" ht="15" customHeight="1">
      <c r="A1675" s="41"/>
    </row>
    <row r="1676" spans="1:82" ht="24" customHeight="1">
      <c r="A1676" s="41"/>
      <c r="B1676" s="30"/>
      <c r="C1676" s="348" t="s">
        <v>225</v>
      </c>
      <c r="D1676" s="348"/>
      <c r="E1676" s="348"/>
      <c r="F1676" s="348"/>
      <c r="G1676" s="348"/>
      <c r="H1676" s="348"/>
      <c r="I1676" s="348"/>
      <c r="J1676" s="348"/>
      <c r="K1676" s="348"/>
      <c r="L1676" s="348"/>
      <c r="M1676" s="348"/>
      <c r="N1676" s="348"/>
      <c r="O1676" s="348"/>
      <c r="P1676" s="348"/>
      <c r="Q1676" s="348"/>
      <c r="R1676" s="348"/>
      <c r="S1676" s="348"/>
      <c r="T1676" s="348"/>
      <c r="U1676" s="348"/>
      <c r="V1676" s="348"/>
      <c r="W1676" s="348"/>
      <c r="X1676" s="348"/>
      <c r="Y1676" s="348"/>
      <c r="Z1676" s="348"/>
      <c r="AA1676" s="348"/>
      <c r="AB1676" s="348"/>
      <c r="AC1676" s="348"/>
      <c r="AD1676" s="348"/>
    </row>
    <row r="1677" spans="1:82" ht="60" customHeight="1">
      <c r="A1677" s="41"/>
      <c r="B1677" s="30"/>
      <c r="C1677" s="415"/>
      <c r="D1677" s="415"/>
      <c r="E1677" s="415"/>
      <c r="F1677" s="415"/>
      <c r="G1677" s="415"/>
      <c r="H1677" s="415"/>
      <c r="I1677" s="415"/>
      <c r="J1677" s="415"/>
      <c r="K1677" s="415"/>
      <c r="L1677" s="415"/>
      <c r="M1677" s="415"/>
      <c r="N1677" s="415"/>
      <c r="O1677" s="415"/>
      <c r="P1677" s="415"/>
      <c r="Q1677" s="415"/>
      <c r="R1677" s="415"/>
      <c r="S1677" s="415"/>
      <c r="T1677" s="415"/>
      <c r="U1677" s="415"/>
      <c r="V1677" s="415"/>
      <c r="W1677" s="415"/>
      <c r="X1677" s="415"/>
      <c r="Y1677" s="415"/>
      <c r="Z1677" s="415"/>
      <c r="AA1677" s="415"/>
      <c r="AB1677" s="415"/>
      <c r="AC1677" s="415"/>
      <c r="AD1677" s="415"/>
    </row>
    <row r="1678" spans="1:82" ht="15" customHeight="1">
      <c r="A1678" s="41"/>
      <c r="B1678" s="30"/>
      <c r="C1678" s="227"/>
      <c r="D1678" s="227"/>
      <c r="E1678" s="227"/>
      <c r="F1678" s="227"/>
      <c r="G1678" s="227"/>
      <c r="H1678" s="227"/>
      <c r="I1678" s="227"/>
      <c r="J1678" s="227"/>
      <c r="K1678" s="227"/>
      <c r="L1678" s="227"/>
      <c r="M1678" s="227"/>
      <c r="N1678" s="227"/>
      <c r="O1678" s="227"/>
      <c r="P1678" s="227"/>
      <c r="Q1678" s="227"/>
      <c r="R1678" s="227"/>
      <c r="S1678" s="227"/>
      <c r="T1678" s="227"/>
      <c r="U1678" s="227"/>
      <c r="V1678" s="227"/>
      <c r="W1678" s="227"/>
      <c r="X1678" s="227"/>
      <c r="Y1678" s="227"/>
      <c r="Z1678" s="227"/>
      <c r="AA1678" s="227"/>
      <c r="AB1678" s="227"/>
      <c r="AC1678" s="227"/>
      <c r="AD1678" s="227"/>
    </row>
    <row r="1679" spans="1:82" ht="15" customHeight="1">
      <c r="A1679" s="41"/>
      <c r="B1679" s="467" t="str">
        <f>IF(CA1550=0,"","Alerta: se registró NS (no se sabe), favor de agregar su respectivo comentario (7ᵃ instrucción general).")</f>
        <v/>
      </c>
      <c r="C1679" s="467"/>
      <c r="D1679" s="467"/>
      <c r="E1679" s="467"/>
      <c r="F1679" s="467"/>
      <c r="G1679" s="467"/>
      <c r="H1679" s="467"/>
      <c r="I1679" s="467"/>
      <c r="J1679" s="467"/>
      <c r="K1679" s="467"/>
      <c r="L1679" s="467"/>
      <c r="M1679" s="467"/>
      <c r="N1679" s="467"/>
      <c r="O1679" s="467"/>
      <c r="P1679" s="467"/>
      <c r="Q1679" s="467"/>
      <c r="R1679" s="467"/>
      <c r="S1679" s="467"/>
      <c r="T1679" s="467"/>
      <c r="U1679" s="467"/>
      <c r="V1679" s="467"/>
      <c r="W1679" s="467"/>
      <c r="X1679" s="467"/>
      <c r="Y1679" s="467"/>
      <c r="Z1679" s="467"/>
      <c r="AA1679" s="467"/>
      <c r="AB1679" s="467"/>
      <c r="AC1679" s="467"/>
      <c r="AD1679" s="467"/>
    </row>
    <row r="1680" spans="1:82" ht="15" customHeight="1">
      <c r="A1680" s="41"/>
      <c r="B1680" s="393" t="str">
        <f>IF(CD1674=0,"","Error: la cantidad de Total, Hombres o Mujeres de cada institución debe ser igual a la cantidad de la pregunta 1.3.")</f>
        <v/>
      </c>
      <c r="C1680" s="393"/>
      <c r="D1680" s="393"/>
      <c r="E1680" s="393"/>
      <c r="F1680" s="393"/>
      <c r="G1680" s="393"/>
      <c r="H1680" s="393"/>
      <c r="I1680" s="393"/>
      <c r="J1680" s="393"/>
      <c r="K1680" s="393"/>
      <c r="L1680" s="393"/>
      <c r="M1680" s="393"/>
      <c r="N1680" s="393"/>
      <c r="O1680" s="393"/>
      <c r="P1680" s="393"/>
      <c r="Q1680" s="393"/>
      <c r="R1680" s="393"/>
      <c r="S1680" s="393"/>
      <c r="T1680" s="393"/>
      <c r="U1680" s="393"/>
      <c r="V1680" s="393"/>
      <c r="W1680" s="393"/>
      <c r="X1680" s="393"/>
      <c r="Y1680" s="393"/>
      <c r="Z1680" s="393"/>
      <c r="AA1680" s="393"/>
      <c r="AB1680" s="393"/>
      <c r="AC1680" s="393"/>
      <c r="AD1680" s="393"/>
    </row>
    <row r="1681" spans="1:79" ht="15" customHeight="1">
      <c r="A1681" s="41"/>
      <c r="B1681" s="393" t="str">
        <f>IF(BR1674=0,"","Error: verificar sumas.")</f>
        <v/>
      </c>
      <c r="C1681" s="393"/>
      <c r="D1681" s="393"/>
      <c r="E1681" s="393"/>
      <c r="F1681" s="393"/>
      <c r="G1681" s="393"/>
      <c r="H1681" s="393"/>
      <c r="I1681" s="393"/>
      <c r="J1681" s="393"/>
      <c r="K1681" s="393"/>
      <c r="L1681" s="393"/>
      <c r="M1681" s="393"/>
      <c r="N1681" s="393"/>
      <c r="O1681" s="393"/>
      <c r="P1681" s="393"/>
      <c r="Q1681" s="393"/>
      <c r="R1681" s="393"/>
      <c r="S1681" s="393"/>
      <c r="T1681" s="393"/>
      <c r="U1681" s="393"/>
      <c r="V1681" s="393"/>
      <c r="W1681" s="393"/>
      <c r="X1681" s="393"/>
      <c r="Y1681" s="393"/>
      <c r="Z1681" s="393"/>
      <c r="AA1681" s="393"/>
      <c r="AB1681" s="393"/>
      <c r="AC1681" s="393"/>
      <c r="AD1681" s="393"/>
    </row>
    <row r="1682" spans="1:79" ht="15" customHeight="1">
      <c r="A1682" s="41"/>
      <c r="B1682" s="392" t="str">
        <f>IF(AH1674=0,"","Error: debe completar toda la información requerida.")</f>
        <v/>
      </c>
      <c r="C1682" s="392"/>
      <c r="D1682" s="392"/>
      <c r="E1682" s="392"/>
      <c r="F1682" s="392"/>
      <c r="G1682" s="392"/>
      <c r="H1682" s="392"/>
      <c r="I1682" s="392"/>
      <c r="J1682" s="392"/>
      <c r="K1682" s="392"/>
      <c r="L1682" s="392"/>
      <c r="M1682" s="392"/>
      <c r="N1682" s="392"/>
      <c r="O1682" s="392"/>
      <c r="P1682" s="392"/>
      <c r="Q1682" s="392"/>
      <c r="R1682" s="392"/>
      <c r="S1682" s="392"/>
      <c r="T1682" s="392"/>
      <c r="U1682" s="392"/>
      <c r="V1682" s="392"/>
      <c r="W1682" s="392"/>
      <c r="X1682" s="392"/>
      <c r="Y1682" s="392"/>
      <c r="Z1682" s="392"/>
      <c r="AA1682" s="392"/>
      <c r="AB1682" s="392"/>
      <c r="AC1682" s="392"/>
      <c r="AD1682" s="392"/>
    </row>
    <row r="1683" spans="1:79" ht="15" customHeight="1">
      <c r="A1683" s="41"/>
      <c r="B1683" s="30"/>
      <c r="C1683" s="227"/>
      <c r="D1683" s="227"/>
      <c r="E1683" s="227"/>
      <c r="F1683" s="227"/>
      <c r="G1683" s="227"/>
      <c r="H1683" s="227"/>
      <c r="I1683" s="227"/>
      <c r="J1683" s="227"/>
      <c r="K1683" s="227"/>
      <c r="L1683" s="227"/>
      <c r="M1683" s="227"/>
      <c r="N1683" s="227"/>
      <c r="O1683" s="227"/>
      <c r="P1683" s="227"/>
      <c r="Q1683" s="227"/>
      <c r="R1683" s="227"/>
      <c r="S1683" s="227"/>
      <c r="T1683" s="227"/>
      <c r="U1683" s="227"/>
      <c r="V1683" s="227"/>
      <c r="W1683" s="227"/>
      <c r="X1683" s="227"/>
      <c r="Y1683" s="227"/>
      <c r="Z1683" s="227"/>
      <c r="AA1683" s="227"/>
      <c r="AB1683" s="227"/>
      <c r="AC1683" s="227"/>
      <c r="AD1683" s="227"/>
      <c r="AG1683" s="197" t="s">
        <v>1259</v>
      </c>
    </row>
    <row r="1684" spans="1:79" ht="24" customHeight="1">
      <c r="A1684" s="85" t="s">
        <v>865</v>
      </c>
      <c r="B1684" s="417" t="s">
        <v>1033</v>
      </c>
      <c r="C1684" s="417"/>
      <c r="D1684" s="417"/>
      <c r="E1684" s="417"/>
      <c r="F1684" s="417"/>
      <c r="G1684" s="417"/>
      <c r="H1684" s="417"/>
      <c r="I1684" s="417"/>
      <c r="J1684" s="417"/>
      <c r="K1684" s="417"/>
      <c r="L1684" s="417"/>
      <c r="M1684" s="417"/>
      <c r="N1684" s="417"/>
      <c r="O1684" s="417"/>
      <c r="P1684" s="417"/>
      <c r="Q1684" s="417"/>
      <c r="R1684" s="417"/>
      <c r="S1684" s="417"/>
      <c r="T1684" s="417"/>
      <c r="U1684" s="417"/>
      <c r="V1684" s="417"/>
      <c r="W1684" s="417"/>
      <c r="X1684" s="417"/>
      <c r="Y1684" s="417"/>
      <c r="Z1684" s="417"/>
      <c r="AA1684" s="417"/>
      <c r="AB1684" s="417"/>
      <c r="AC1684" s="417"/>
      <c r="AD1684" s="417"/>
      <c r="AG1684" s="197">
        <f>+COUNTBLANK(M1690:AD1714)</f>
        <v>450</v>
      </c>
      <c r="AH1684" s="197">
        <v>450</v>
      </c>
      <c r="AI1684" s="197">
        <v>375</v>
      </c>
      <c r="CA1684" s="197" t="s">
        <v>1279</v>
      </c>
    </row>
    <row r="1685" spans="1:79" s="212" customFormat="1" ht="24" customHeight="1">
      <c r="A1685" s="51"/>
      <c r="B1685" s="60"/>
      <c r="C1685" s="337" t="s">
        <v>961</v>
      </c>
      <c r="D1685" s="337"/>
      <c r="E1685" s="337"/>
      <c r="F1685" s="337"/>
      <c r="G1685" s="337"/>
      <c r="H1685" s="337"/>
      <c r="I1685" s="337"/>
      <c r="J1685" s="337"/>
      <c r="K1685" s="337"/>
      <c r="L1685" s="337"/>
      <c r="M1685" s="337"/>
      <c r="N1685" s="337"/>
      <c r="O1685" s="337"/>
      <c r="P1685" s="337"/>
      <c r="Q1685" s="337"/>
      <c r="R1685" s="337"/>
      <c r="S1685" s="337"/>
      <c r="T1685" s="337"/>
      <c r="U1685" s="337"/>
      <c r="V1685" s="337"/>
      <c r="W1685" s="337"/>
      <c r="X1685" s="337"/>
      <c r="Y1685" s="337"/>
      <c r="Z1685" s="337"/>
      <c r="AA1685" s="337"/>
      <c r="AB1685" s="337"/>
      <c r="AC1685" s="337"/>
      <c r="AD1685" s="337"/>
      <c r="AE1685" s="29"/>
      <c r="AF1685" s="259"/>
      <c r="AG1685" s="212">
        <f>+IF(OR(AND(AG1684=AH1684),AND(AG1684=AI1684)),0,1)</f>
        <v>0</v>
      </c>
      <c r="CA1685" s="212">
        <f>+COUNTIF(M1690:AD1714,"ns")</f>
        <v>0</v>
      </c>
    </row>
    <row r="1686" spans="1:79" s="212" customFormat="1" ht="24" customHeight="1">
      <c r="A1686" s="100"/>
      <c r="B1686" s="24"/>
      <c r="C1686" s="337" t="s">
        <v>962</v>
      </c>
      <c r="D1686" s="337"/>
      <c r="E1686" s="337"/>
      <c r="F1686" s="337"/>
      <c r="G1686" s="337"/>
      <c r="H1686" s="337"/>
      <c r="I1686" s="337"/>
      <c r="J1686" s="337"/>
      <c r="K1686" s="337"/>
      <c r="L1686" s="337"/>
      <c r="M1686" s="337"/>
      <c r="N1686" s="337"/>
      <c r="O1686" s="337"/>
      <c r="P1686" s="337"/>
      <c r="Q1686" s="337"/>
      <c r="R1686" s="337"/>
      <c r="S1686" s="337"/>
      <c r="T1686" s="337"/>
      <c r="U1686" s="337"/>
      <c r="V1686" s="337"/>
      <c r="W1686" s="337"/>
      <c r="X1686" s="337"/>
      <c r="Y1686" s="337"/>
      <c r="Z1686" s="337"/>
      <c r="AA1686" s="337"/>
      <c r="AB1686" s="337"/>
      <c r="AC1686" s="337"/>
      <c r="AD1686" s="337"/>
      <c r="AE1686" s="57"/>
      <c r="AF1686" s="259"/>
    </row>
    <row r="1687" spans="1:79" ht="15" customHeight="1">
      <c r="A1687" s="41"/>
      <c r="B1687" s="24"/>
      <c r="C1687" s="65"/>
      <c r="D1687" s="65"/>
      <c r="E1687" s="65"/>
      <c r="F1687" s="65"/>
      <c r="G1687" s="65"/>
      <c r="H1687" s="65"/>
      <c r="I1687" s="65"/>
      <c r="J1687" s="65"/>
      <c r="K1687" s="65"/>
      <c r="L1687" s="65"/>
      <c r="M1687" s="65"/>
      <c r="N1687" s="65"/>
      <c r="O1687" s="65"/>
      <c r="P1687" s="65"/>
      <c r="Q1687" s="65"/>
      <c r="R1687" s="65"/>
      <c r="S1687" s="65"/>
      <c r="T1687" s="65"/>
      <c r="U1687" s="65"/>
      <c r="V1687" s="65"/>
      <c r="W1687" s="65"/>
      <c r="X1687" s="65"/>
      <c r="Y1687" s="65"/>
      <c r="Z1687" s="65"/>
      <c r="AA1687" s="65"/>
      <c r="AB1687" s="65"/>
      <c r="AC1687" s="65"/>
      <c r="AD1687" s="65"/>
    </row>
    <row r="1688" spans="1:79" ht="24" customHeight="1">
      <c r="A1688" s="223"/>
      <c r="B1688" s="224"/>
      <c r="C1688" s="291" t="s">
        <v>363</v>
      </c>
      <c r="D1688" s="498"/>
      <c r="E1688" s="498"/>
      <c r="F1688" s="498"/>
      <c r="G1688" s="498"/>
      <c r="H1688" s="498"/>
      <c r="I1688" s="498"/>
      <c r="J1688" s="498"/>
      <c r="K1688" s="498"/>
      <c r="L1688" s="498"/>
      <c r="M1688" s="288" t="s">
        <v>1034</v>
      </c>
      <c r="N1688" s="289"/>
      <c r="O1688" s="289"/>
      <c r="P1688" s="289"/>
      <c r="Q1688" s="289"/>
      <c r="R1688" s="289"/>
      <c r="S1688" s="289"/>
      <c r="T1688" s="289"/>
      <c r="U1688" s="289"/>
      <c r="V1688" s="289"/>
      <c r="W1688" s="289"/>
      <c r="X1688" s="289"/>
      <c r="Y1688" s="289"/>
      <c r="Z1688" s="289"/>
      <c r="AA1688" s="289"/>
      <c r="AB1688" s="289"/>
      <c r="AC1688" s="289"/>
      <c r="AD1688" s="290"/>
    </row>
    <row r="1689" spans="1:79" ht="15" customHeight="1" thickBot="1">
      <c r="A1689" s="223"/>
      <c r="B1689" s="224"/>
      <c r="C1689" s="498"/>
      <c r="D1689" s="498"/>
      <c r="E1689" s="498"/>
      <c r="F1689" s="498"/>
      <c r="G1689" s="498"/>
      <c r="H1689" s="498"/>
      <c r="I1689" s="498"/>
      <c r="J1689" s="498"/>
      <c r="K1689" s="498"/>
      <c r="L1689" s="498"/>
      <c r="M1689" s="484" t="s">
        <v>318</v>
      </c>
      <c r="N1689" s="485"/>
      <c r="O1689" s="485"/>
      <c r="P1689" s="485"/>
      <c r="Q1689" s="485"/>
      <c r="R1689" s="485"/>
      <c r="S1689" s="486" t="s">
        <v>319</v>
      </c>
      <c r="T1689" s="487"/>
      <c r="U1689" s="487"/>
      <c r="V1689" s="487"/>
      <c r="W1689" s="487"/>
      <c r="X1689" s="487"/>
      <c r="Y1689" s="486" t="s">
        <v>320</v>
      </c>
      <c r="Z1689" s="487"/>
      <c r="AA1689" s="487"/>
      <c r="AB1689" s="487"/>
      <c r="AC1689" s="487"/>
      <c r="AD1689" s="487"/>
      <c r="AJ1689" s="135" t="s">
        <v>1280</v>
      </c>
      <c r="AK1689" s="135" t="s">
        <v>1258</v>
      </c>
      <c r="AL1689" s="135" t="s">
        <v>1281</v>
      </c>
      <c r="AM1689" s="135" t="s">
        <v>1282</v>
      </c>
      <c r="AO1689" s="197" t="s">
        <v>1361</v>
      </c>
      <c r="AR1689" s="213" t="s">
        <v>1362</v>
      </c>
      <c r="AS1689" s="213" t="s">
        <v>1258</v>
      </c>
      <c r="AT1689" s="213" t="s">
        <v>1283</v>
      </c>
      <c r="AU1689" s="213" t="s">
        <v>1260</v>
      </c>
      <c r="AV1689" s="212"/>
      <c r="AW1689" s="213" t="s">
        <v>1358</v>
      </c>
      <c r="AX1689" s="213" t="s">
        <v>1258</v>
      </c>
      <c r="AY1689" s="213" t="s">
        <v>1283</v>
      </c>
      <c r="AZ1689" s="213" t="s">
        <v>1260</v>
      </c>
      <c r="BA1689" s="212"/>
      <c r="BB1689" s="213" t="s">
        <v>1358</v>
      </c>
      <c r="BC1689" s="213" t="s">
        <v>1258</v>
      </c>
      <c r="BD1689" s="213" t="s">
        <v>1283</v>
      </c>
      <c r="BE1689" s="213" t="s">
        <v>1260</v>
      </c>
    </row>
    <row r="1690" spans="1:79" ht="15" customHeight="1" thickBot="1">
      <c r="A1690" s="223"/>
      <c r="B1690" s="224"/>
      <c r="C1690" s="228" t="s">
        <v>58</v>
      </c>
      <c r="D1690" s="489" t="s">
        <v>250</v>
      </c>
      <c r="E1690" s="489"/>
      <c r="F1690" s="489"/>
      <c r="G1690" s="489"/>
      <c r="H1690" s="489"/>
      <c r="I1690" s="489"/>
      <c r="J1690" s="489"/>
      <c r="K1690" s="489"/>
      <c r="L1690" s="489"/>
      <c r="M1690" s="303"/>
      <c r="N1690" s="303"/>
      <c r="O1690" s="303"/>
      <c r="P1690" s="303"/>
      <c r="Q1690" s="303"/>
      <c r="R1690" s="303"/>
      <c r="S1690" s="303"/>
      <c r="T1690" s="303"/>
      <c r="U1690" s="303"/>
      <c r="V1690" s="303"/>
      <c r="W1690" s="303"/>
      <c r="X1690" s="303"/>
      <c r="Y1690" s="303"/>
      <c r="Z1690" s="303"/>
      <c r="AA1690" s="303"/>
      <c r="AB1690" s="303"/>
      <c r="AC1690" s="303"/>
      <c r="AD1690" s="303"/>
      <c r="AH1690" s="210"/>
      <c r="AJ1690" s="188">
        <f>M1690</f>
        <v>0</v>
      </c>
      <c r="AK1690" s="189">
        <f>COUNTIF(S1690:AD1690,"NS")</f>
        <v>0</v>
      </c>
      <c r="AL1690" s="189">
        <f>SUM(S1690:AD1690)</f>
        <v>0</v>
      </c>
      <c r="AM1690" s="190">
        <f>IF($AG$1684=$AH$1684, 0, IF(OR(AND(AJ1690=0, AK1690&gt;0), AND(AJ1690="ns", AL1690&gt;0), AND(AJ1690="ns", AK1690=0, AL1690=0)), 1, IF(OR(AND(AJ1690&gt;0, AK1690=2), AND(AJ1690="ns", AK1690=2), AND(AJ1690="ns", AL1690=0, AK1690&gt;0), AJ1690=AL1690, COUNTIF(M1690:AD1690, "NA")=COUNTA(M1690:AD1690)), 0, 1)))</f>
        <v>0</v>
      </c>
      <c r="AO1690" s="197">
        <f>V1674</f>
        <v>0</v>
      </c>
      <c r="AP1690" s="197">
        <f>+IF(AG1684=AH1684,0,IF(OR(AND(OR(AO1690=0,AO1690="NA",AO1690="NS"),AG1684=AH1684),AND(AO1690&gt;=1,AG1684=AI1684)),0,1))</f>
        <v>0</v>
      </c>
      <c r="AR1690" s="192">
        <f>V1674</f>
        <v>0</v>
      </c>
      <c r="AS1690" s="215">
        <f>COUNTIF(M1690:R1714,"NS")</f>
        <v>0</v>
      </c>
      <c r="AT1690" s="216">
        <f>SUM(M1690:R1714)</f>
        <v>0</v>
      </c>
      <c r="AU1690" s="217">
        <f>IF($AG$1684=$AH$1684, 0, IF(OR(AND(AR1690=0, AS1690&gt;0), AND(AR1690="NS", AT1690&gt;0), AND(AR1690="NS", AT1690=0, AS1690=0)), 1, IF(OR(AND(AS1690&gt;=2, AT1690&lt;AR1690), AND(AR1690="NS", AT1690=0, AS1690&gt;0), AND(AT1690=AR1690), AND(AR1690="NA", COUNTIF(M1690:R1714, "NA")=COUNTA(M1690:R1714))), 0, 1)))</f>
        <v>0</v>
      </c>
      <c r="AW1690" s="192">
        <f>W1674</f>
        <v>0</v>
      </c>
      <c r="AX1690" s="215">
        <f>COUNTIF(S1690:X1714,"NS")</f>
        <v>0</v>
      </c>
      <c r="AY1690" s="216">
        <f>SUM(S1690:X1714)</f>
        <v>0</v>
      </c>
      <c r="AZ1690" s="217">
        <f>IF($AG$1684=$AH$1684, 0, IF(OR(AND(AW1690=0, AX1690&gt;0), AND(AW1690="NS", AY1690&gt;0), AND(AW1690="NS", AY1690=0, AX1690=0)), 1, IF(OR(AND(AX1690&gt;=2, AY1690&lt;AW1690), AND(AW1690="NS", AY1690=0, AX1690&gt;0), AND(AY1690=AW1690), AND(AW1690="NA", COUNTIF(S1690:X1714, "NA")=COUNTA(S1690:X1714))), 0, 1)))</f>
        <v>0</v>
      </c>
      <c r="BB1690" s="192">
        <f>X1674</f>
        <v>0</v>
      </c>
      <c r="BC1690" s="215">
        <f>COUNTIF(Y1690:AD1714,"NS")</f>
        <v>0</v>
      </c>
      <c r="BD1690" s="216">
        <f>SUM(Y1690:AD1714)</f>
        <v>0</v>
      </c>
      <c r="BE1690" s="217">
        <f>IF($AG$1684=$AH$1684, 0, IF(OR(AND(BB1690=0, BC1690&gt;0), AND(BB1690="NS", BD1690&gt;0), AND(BB1690="NS", BD1690=0, BC1690=0)), 1, IF(OR(AND(BC1690&gt;=2, BD1690&lt;BB1690), AND(BB1690="NS", BD1690=0, BC1690&gt;0), AND(BD1690=BB1690), AND(BB1690="NA", COUNTIF(Y1690:AD1714, "NA")=COUNTA(Y1690:AD1714))), 0, 1)))</f>
        <v>0</v>
      </c>
      <c r="BF1690" s="197">
        <f>+BE1690+AZ1690+AU1690</f>
        <v>0</v>
      </c>
    </row>
    <row r="1691" spans="1:79" ht="15" customHeight="1" thickBot="1">
      <c r="A1691" s="223"/>
      <c r="B1691" s="224"/>
      <c r="C1691" s="229" t="s">
        <v>59</v>
      </c>
      <c r="D1691" s="489" t="s">
        <v>253</v>
      </c>
      <c r="E1691" s="489"/>
      <c r="F1691" s="489"/>
      <c r="G1691" s="489"/>
      <c r="H1691" s="489"/>
      <c r="I1691" s="489"/>
      <c r="J1691" s="489"/>
      <c r="K1691" s="489"/>
      <c r="L1691" s="489"/>
      <c r="M1691" s="303"/>
      <c r="N1691" s="303"/>
      <c r="O1691" s="303"/>
      <c r="P1691" s="303"/>
      <c r="Q1691" s="303"/>
      <c r="R1691" s="303"/>
      <c r="S1691" s="303"/>
      <c r="T1691" s="303"/>
      <c r="U1691" s="303"/>
      <c r="V1691" s="303"/>
      <c r="W1691" s="303"/>
      <c r="X1691" s="303"/>
      <c r="Y1691" s="303"/>
      <c r="Z1691" s="303"/>
      <c r="AA1691" s="303"/>
      <c r="AB1691" s="303"/>
      <c r="AC1691" s="303"/>
      <c r="AD1691" s="303"/>
      <c r="AJ1691" s="188">
        <f t="shared" ref="AJ1691:AJ1714" si="845">M1691</f>
        <v>0</v>
      </c>
      <c r="AK1691" s="189">
        <f t="shared" ref="AK1691:AK1714" si="846">COUNTIF(S1691:AD1691,"NS")</f>
        <v>0</v>
      </c>
      <c r="AL1691" s="189">
        <f t="shared" ref="AL1691:AL1714" si="847">SUM(S1691:AD1691)</f>
        <v>0</v>
      </c>
      <c r="AM1691" s="190">
        <f t="shared" ref="AM1691:AM1714" si="848">IF($AG$1684=$AH$1684, 0, IF(OR(AND(AJ1691=0, AK1691&gt;0), AND(AJ1691="ns", AL1691&gt;0), AND(AJ1691="ns", AK1691=0, AL1691=0)), 1, IF(OR(AND(AJ1691&gt;0, AK1691=2), AND(AJ1691="ns", AK1691=2), AND(AJ1691="ns", AL1691=0, AK1691&gt;0), AJ1691=AL1691, COUNTIF(M1691:AD1691, "NA")=COUNTA(M1691:AD1691)), 0, 1)))</f>
        <v>0</v>
      </c>
    </row>
    <row r="1692" spans="1:79" ht="15" customHeight="1" thickBot="1">
      <c r="A1692" s="223"/>
      <c r="B1692" s="224"/>
      <c r="C1692" s="229" t="s">
        <v>60</v>
      </c>
      <c r="D1692" s="489" t="s">
        <v>256</v>
      </c>
      <c r="E1692" s="489"/>
      <c r="F1692" s="489"/>
      <c r="G1692" s="489"/>
      <c r="H1692" s="489"/>
      <c r="I1692" s="489"/>
      <c r="J1692" s="489"/>
      <c r="K1692" s="489"/>
      <c r="L1692" s="489"/>
      <c r="M1692" s="303"/>
      <c r="N1692" s="303"/>
      <c r="O1692" s="303"/>
      <c r="P1692" s="303"/>
      <c r="Q1692" s="303"/>
      <c r="R1692" s="303"/>
      <c r="S1692" s="303"/>
      <c r="T1692" s="303"/>
      <c r="U1692" s="303"/>
      <c r="V1692" s="303"/>
      <c r="W1692" s="303"/>
      <c r="X1692" s="303"/>
      <c r="Y1692" s="303"/>
      <c r="Z1692" s="303"/>
      <c r="AA1692" s="303"/>
      <c r="AB1692" s="303"/>
      <c r="AC1692" s="303"/>
      <c r="AD1692" s="303"/>
      <c r="AJ1692" s="188">
        <f t="shared" si="845"/>
        <v>0</v>
      </c>
      <c r="AK1692" s="189">
        <f t="shared" si="846"/>
        <v>0</v>
      </c>
      <c r="AL1692" s="189">
        <f t="shared" si="847"/>
        <v>0</v>
      </c>
      <c r="AM1692" s="190">
        <f t="shared" si="848"/>
        <v>0</v>
      </c>
    </row>
    <row r="1693" spans="1:79" ht="15" customHeight="1" thickBot="1">
      <c r="A1693" s="223"/>
      <c r="B1693" s="224"/>
      <c r="C1693" s="229" t="s">
        <v>61</v>
      </c>
      <c r="D1693" s="489" t="s">
        <v>258</v>
      </c>
      <c r="E1693" s="489"/>
      <c r="F1693" s="489"/>
      <c r="G1693" s="489"/>
      <c r="H1693" s="489"/>
      <c r="I1693" s="489"/>
      <c r="J1693" s="489"/>
      <c r="K1693" s="489"/>
      <c r="L1693" s="489"/>
      <c r="M1693" s="303"/>
      <c r="N1693" s="303"/>
      <c r="O1693" s="303"/>
      <c r="P1693" s="303"/>
      <c r="Q1693" s="303"/>
      <c r="R1693" s="303"/>
      <c r="S1693" s="303"/>
      <c r="T1693" s="303"/>
      <c r="U1693" s="303"/>
      <c r="V1693" s="303"/>
      <c r="W1693" s="303"/>
      <c r="X1693" s="303"/>
      <c r="Y1693" s="303"/>
      <c r="Z1693" s="303"/>
      <c r="AA1693" s="303"/>
      <c r="AB1693" s="303"/>
      <c r="AC1693" s="303"/>
      <c r="AD1693" s="303"/>
      <c r="AJ1693" s="188">
        <f t="shared" si="845"/>
        <v>0</v>
      </c>
      <c r="AK1693" s="189">
        <f t="shared" si="846"/>
        <v>0</v>
      </c>
      <c r="AL1693" s="189">
        <f t="shared" si="847"/>
        <v>0</v>
      </c>
      <c r="AM1693" s="190">
        <f t="shared" si="848"/>
        <v>0</v>
      </c>
    </row>
    <row r="1694" spans="1:79" ht="15" customHeight="1" thickBot="1">
      <c r="A1694" s="223"/>
      <c r="B1694" s="224"/>
      <c r="C1694" s="229" t="s">
        <v>62</v>
      </c>
      <c r="D1694" s="489" t="s">
        <v>260</v>
      </c>
      <c r="E1694" s="489"/>
      <c r="F1694" s="489"/>
      <c r="G1694" s="489"/>
      <c r="H1694" s="489"/>
      <c r="I1694" s="489"/>
      <c r="J1694" s="489"/>
      <c r="K1694" s="489"/>
      <c r="L1694" s="489"/>
      <c r="M1694" s="303"/>
      <c r="N1694" s="303"/>
      <c r="O1694" s="303"/>
      <c r="P1694" s="303"/>
      <c r="Q1694" s="303"/>
      <c r="R1694" s="303"/>
      <c r="S1694" s="303"/>
      <c r="T1694" s="303"/>
      <c r="U1694" s="303"/>
      <c r="V1694" s="303"/>
      <c r="W1694" s="303"/>
      <c r="X1694" s="303"/>
      <c r="Y1694" s="303"/>
      <c r="Z1694" s="303"/>
      <c r="AA1694" s="303"/>
      <c r="AB1694" s="303"/>
      <c r="AC1694" s="303"/>
      <c r="AD1694" s="303"/>
      <c r="AJ1694" s="188">
        <f t="shared" si="845"/>
        <v>0</v>
      </c>
      <c r="AK1694" s="189">
        <f t="shared" si="846"/>
        <v>0</v>
      </c>
      <c r="AL1694" s="189">
        <f t="shared" si="847"/>
        <v>0</v>
      </c>
      <c r="AM1694" s="190">
        <f t="shared" si="848"/>
        <v>0</v>
      </c>
    </row>
    <row r="1695" spans="1:79" ht="15" customHeight="1" thickBot="1">
      <c r="A1695" s="223"/>
      <c r="B1695" s="224"/>
      <c r="C1695" s="229" t="s">
        <v>63</v>
      </c>
      <c r="D1695" s="489" t="s">
        <v>263</v>
      </c>
      <c r="E1695" s="489"/>
      <c r="F1695" s="489"/>
      <c r="G1695" s="489"/>
      <c r="H1695" s="489"/>
      <c r="I1695" s="489"/>
      <c r="J1695" s="489"/>
      <c r="K1695" s="489"/>
      <c r="L1695" s="489"/>
      <c r="M1695" s="303"/>
      <c r="N1695" s="303"/>
      <c r="O1695" s="303"/>
      <c r="P1695" s="303"/>
      <c r="Q1695" s="303"/>
      <c r="R1695" s="303"/>
      <c r="S1695" s="303"/>
      <c r="T1695" s="303"/>
      <c r="U1695" s="303"/>
      <c r="V1695" s="303"/>
      <c r="W1695" s="303"/>
      <c r="X1695" s="303"/>
      <c r="Y1695" s="303"/>
      <c r="Z1695" s="303"/>
      <c r="AA1695" s="303"/>
      <c r="AB1695" s="303"/>
      <c r="AC1695" s="303"/>
      <c r="AD1695" s="303"/>
      <c r="AJ1695" s="188">
        <f t="shared" si="845"/>
        <v>0</v>
      </c>
      <c r="AK1695" s="189">
        <f t="shared" si="846"/>
        <v>0</v>
      </c>
      <c r="AL1695" s="189">
        <f t="shared" si="847"/>
        <v>0</v>
      </c>
      <c r="AM1695" s="190">
        <f t="shared" si="848"/>
        <v>0</v>
      </c>
    </row>
    <row r="1696" spans="1:79" ht="15" customHeight="1" thickBot="1">
      <c r="A1696" s="223"/>
      <c r="B1696" s="224"/>
      <c r="C1696" s="229" t="s">
        <v>64</v>
      </c>
      <c r="D1696" s="489" t="s">
        <v>265</v>
      </c>
      <c r="E1696" s="489"/>
      <c r="F1696" s="489"/>
      <c r="G1696" s="489"/>
      <c r="H1696" s="489"/>
      <c r="I1696" s="489"/>
      <c r="J1696" s="489"/>
      <c r="K1696" s="489"/>
      <c r="L1696" s="489"/>
      <c r="M1696" s="303"/>
      <c r="N1696" s="303"/>
      <c r="O1696" s="303"/>
      <c r="P1696" s="303"/>
      <c r="Q1696" s="303"/>
      <c r="R1696" s="303"/>
      <c r="S1696" s="303"/>
      <c r="T1696" s="303"/>
      <c r="U1696" s="303"/>
      <c r="V1696" s="303"/>
      <c r="W1696" s="303"/>
      <c r="X1696" s="303"/>
      <c r="Y1696" s="303"/>
      <c r="Z1696" s="303"/>
      <c r="AA1696" s="303"/>
      <c r="AB1696" s="303"/>
      <c r="AC1696" s="303"/>
      <c r="AD1696" s="303"/>
      <c r="AJ1696" s="188">
        <f t="shared" si="845"/>
        <v>0</v>
      </c>
      <c r="AK1696" s="189">
        <f t="shared" si="846"/>
        <v>0</v>
      </c>
      <c r="AL1696" s="189">
        <f t="shared" si="847"/>
        <v>0</v>
      </c>
      <c r="AM1696" s="190">
        <f t="shared" si="848"/>
        <v>0</v>
      </c>
    </row>
    <row r="1697" spans="1:39" ht="15" customHeight="1" thickBot="1">
      <c r="A1697" s="223"/>
      <c r="B1697" s="224"/>
      <c r="C1697" s="229" t="s">
        <v>65</v>
      </c>
      <c r="D1697" s="489" t="s">
        <v>268</v>
      </c>
      <c r="E1697" s="489"/>
      <c r="F1697" s="489"/>
      <c r="G1697" s="489"/>
      <c r="H1697" s="489"/>
      <c r="I1697" s="489"/>
      <c r="J1697" s="489"/>
      <c r="K1697" s="489"/>
      <c r="L1697" s="489"/>
      <c r="M1697" s="303"/>
      <c r="N1697" s="303"/>
      <c r="O1697" s="303"/>
      <c r="P1697" s="303"/>
      <c r="Q1697" s="303"/>
      <c r="R1697" s="303"/>
      <c r="S1697" s="303"/>
      <c r="T1697" s="303"/>
      <c r="U1697" s="303"/>
      <c r="V1697" s="303"/>
      <c r="W1697" s="303"/>
      <c r="X1697" s="303"/>
      <c r="Y1697" s="303"/>
      <c r="Z1697" s="303"/>
      <c r="AA1697" s="303"/>
      <c r="AB1697" s="303"/>
      <c r="AC1697" s="303"/>
      <c r="AD1697" s="303"/>
      <c r="AJ1697" s="188">
        <f t="shared" si="845"/>
        <v>0</v>
      </c>
      <c r="AK1697" s="189">
        <f t="shared" si="846"/>
        <v>0</v>
      </c>
      <c r="AL1697" s="189">
        <f t="shared" si="847"/>
        <v>0</v>
      </c>
      <c r="AM1697" s="190">
        <f t="shared" si="848"/>
        <v>0</v>
      </c>
    </row>
    <row r="1698" spans="1:39" ht="15" customHeight="1" thickBot="1">
      <c r="A1698" s="223"/>
      <c r="B1698" s="224"/>
      <c r="C1698" s="229" t="s">
        <v>66</v>
      </c>
      <c r="D1698" s="489" t="s">
        <v>271</v>
      </c>
      <c r="E1698" s="489"/>
      <c r="F1698" s="489"/>
      <c r="G1698" s="489"/>
      <c r="H1698" s="489"/>
      <c r="I1698" s="489"/>
      <c r="J1698" s="489"/>
      <c r="K1698" s="489"/>
      <c r="L1698" s="489"/>
      <c r="M1698" s="303"/>
      <c r="N1698" s="303"/>
      <c r="O1698" s="303"/>
      <c r="P1698" s="303"/>
      <c r="Q1698" s="303"/>
      <c r="R1698" s="303"/>
      <c r="S1698" s="303"/>
      <c r="T1698" s="303"/>
      <c r="U1698" s="303"/>
      <c r="V1698" s="303"/>
      <c r="W1698" s="303"/>
      <c r="X1698" s="303"/>
      <c r="Y1698" s="303"/>
      <c r="Z1698" s="303"/>
      <c r="AA1698" s="303"/>
      <c r="AB1698" s="303"/>
      <c r="AC1698" s="303"/>
      <c r="AD1698" s="303"/>
      <c r="AJ1698" s="188">
        <f t="shared" si="845"/>
        <v>0</v>
      </c>
      <c r="AK1698" s="189">
        <f t="shared" si="846"/>
        <v>0</v>
      </c>
      <c r="AL1698" s="189">
        <f t="shared" si="847"/>
        <v>0</v>
      </c>
      <c r="AM1698" s="190">
        <f t="shared" si="848"/>
        <v>0</v>
      </c>
    </row>
    <row r="1699" spans="1:39" ht="15" customHeight="1" thickBot="1">
      <c r="A1699" s="223"/>
      <c r="B1699" s="224"/>
      <c r="C1699" s="229" t="s">
        <v>67</v>
      </c>
      <c r="D1699" s="489" t="s">
        <v>274</v>
      </c>
      <c r="E1699" s="489"/>
      <c r="F1699" s="489"/>
      <c r="G1699" s="489"/>
      <c r="H1699" s="489"/>
      <c r="I1699" s="489"/>
      <c r="J1699" s="489"/>
      <c r="K1699" s="489"/>
      <c r="L1699" s="489"/>
      <c r="M1699" s="303"/>
      <c r="N1699" s="303"/>
      <c r="O1699" s="303"/>
      <c r="P1699" s="303"/>
      <c r="Q1699" s="303"/>
      <c r="R1699" s="303"/>
      <c r="S1699" s="303"/>
      <c r="T1699" s="303"/>
      <c r="U1699" s="303"/>
      <c r="V1699" s="303"/>
      <c r="W1699" s="303"/>
      <c r="X1699" s="303"/>
      <c r="Y1699" s="303"/>
      <c r="Z1699" s="303"/>
      <c r="AA1699" s="303"/>
      <c r="AB1699" s="303"/>
      <c r="AC1699" s="303"/>
      <c r="AD1699" s="303"/>
      <c r="AJ1699" s="188">
        <f t="shared" si="845"/>
        <v>0</v>
      </c>
      <c r="AK1699" s="189">
        <f t="shared" si="846"/>
        <v>0</v>
      </c>
      <c r="AL1699" s="189">
        <f t="shared" si="847"/>
        <v>0</v>
      </c>
      <c r="AM1699" s="190">
        <f t="shared" si="848"/>
        <v>0</v>
      </c>
    </row>
    <row r="1700" spans="1:39" ht="15" customHeight="1" thickBot="1">
      <c r="A1700" s="223"/>
      <c r="B1700" s="224"/>
      <c r="C1700" s="229" t="s">
        <v>68</v>
      </c>
      <c r="D1700" s="489" t="s">
        <v>277</v>
      </c>
      <c r="E1700" s="489"/>
      <c r="F1700" s="489"/>
      <c r="G1700" s="489"/>
      <c r="H1700" s="489"/>
      <c r="I1700" s="489"/>
      <c r="J1700" s="489"/>
      <c r="K1700" s="489"/>
      <c r="L1700" s="489"/>
      <c r="M1700" s="303"/>
      <c r="N1700" s="303"/>
      <c r="O1700" s="303"/>
      <c r="P1700" s="303"/>
      <c r="Q1700" s="303"/>
      <c r="R1700" s="303"/>
      <c r="S1700" s="303"/>
      <c r="T1700" s="303"/>
      <c r="U1700" s="303"/>
      <c r="V1700" s="303"/>
      <c r="W1700" s="303"/>
      <c r="X1700" s="303"/>
      <c r="Y1700" s="303"/>
      <c r="Z1700" s="303"/>
      <c r="AA1700" s="303"/>
      <c r="AB1700" s="303"/>
      <c r="AC1700" s="303"/>
      <c r="AD1700" s="303"/>
      <c r="AJ1700" s="188">
        <f t="shared" si="845"/>
        <v>0</v>
      </c>
      <c r="AK1700" s="189">
        <f t="shared" si="846"/>
        <v>0</v>
      </c>
      <c r="AL1700" s="189">
        <f t="shared" si="847"/>
        <v>0</v>
      </c>
      <c r="AM1700" s="190">
        <f t="shared" si="848"/>
        <v>0</v>
      </c>
    </row>
    <row r="1701" spans="1:39" ht="15" customHeight="1" thickBot="1">
      <c r="A1701" s="223"/>
      <c r="B1701" s="224"/>
      <c r="C1701" s="229" t="s">
        <v>69</v>
      </c>
      <c r="D1701" s="489" t="s">
        <v>280</v>
      </c>
      <c r="E1701" s="489"/>
      <c r="F1701" s="489"/>
      <c r="G1701" s="489"/>
      <c r="H1701" s="489"/>
      <c r="I1701" s="489"/>
      <c r="J1701" s="489"/>
      <c r="K1701" s="489"/>
      <c r="L1701" s="489"/>
      <c r="M1701" s="303"/>
      <c r="N1701" s="303"/>
      <c r="O1701" s="303"/>
      <c r="P1701" s="303"/>
      <c r="Q1701" s="303"/>
      <c r="R1701" s="303"/>
      <c r="S1701" s="303"/>
      <c r="T1701" s="303"/>
      <c r="U1701" s="303"/>
      <c r="V1701" s="303"/>
      <c r="W1701" s="303"/>
      <c r="X1701" s="303"/>
      <c r="Y1701" s="303"/>
      <c r="Z1701" s="303"/>
      <c r="AA1701" s="303"/>
      <c r="AB1701" s="303"/>
      <c r="AC1701" s="303"/>
      <c r="AD1701" s="303"/>
      <c r="AJ1701" s="188">
        <f t="shared" si="845"/>
        <v>0</v>
      </c>
      <c r="AK1701" s="189">
        <f t="shared" si="846"/>
        <v>0</v>
      </c>
      <c r="AL1701" s="189">
        <f t="shared" si="847"/>
        <v>0</v>
      </c>
      <c r="AM1701" s="190">
        <f t="shared" si="848"/>
        <v>0</v>
      </c>
    </row>
    <row r="1702" spans="1:39" ht="15" customHeight="1" thickBot="1">
      <c r="A1702" s="223"/>
      <c r="B1702" s="224"/>
      <c r="C1702" s="229" t="s">
        <v>70</v>
      </c>
      <c r="D1702" s="489" t="s">
        <v>283</v>
      </c>
      <c r="E1702" s="489"/>
      <c r="F1702" s="489"/>
      <c r="G1702" s="489"/>
      <c r="H1702" s="489"/>
      <c r="I1702" s="489"/>
      <c r="J1702" s="489"/>
      <c r="K1702" s="489"/>
      <c r="L1702" s="489"/>
      <c r="M1702" s="303"/>
      <c r="N1702" s="303"/>
      <c r="O1702" s="303"/>
      <c r="P1702" s="303"/>
      <c r="Q1702" s="303"/>
      <c r="R1702" s="303"/>
      <c r="S1702" s="303"/>
      <c r="T1702" s="303"/>
      <c r="U1702" s="303"/>
      <c r="V1702" s="303"/>
      <c r="W1702" s="303"/>
      <c r="X1702" s="303"/>
      <c r="Y1702" s="303"/>
      <c r="Z1702" s="303"/>
      <c r="AA1702" s="303"/>
      <c r="AB1702" s="303"/>
      <c r="AC1702" s="303"/>
      <c r="AD1702" s="303"/>
      <c r="AJ1702" s="188">
        <f t="shared" si="845"/>
        <v>0</v>
      </c>
      <c r="AK1702" s="189">
        <f t="shared" si="846"/>
        <v>0</v>
      </c>
      <c r="AL1702" s="189">
        <f t="shared" si="847"/>
        <v>0</v>
      </c>
      <c r="AM1702" s="190">
        <f t="shared" si="848"/>
        <v>0</v>
      </c>
    </row>
    <row r="1703" spans="1:39" ht="15" customHeight="1" thickBot="1">
      <c r="A1703" s="223"/>
      <c r="B1703" s="224"/>
      <c r="C1703" s="229" t="s">
        <v>71</v>
      </c>
      <c r="D1703" s="489" t="s">
        <v>285</v>
      </c>
      <c r="E1703" s="489"/>
      <c r="F1703" s="489"/>
      <c r="G1703" s="489"/>
      <c r="H1703" s="489"/>
      <c r="I1703" s="489"/>
      <c r="J1703" s="489"/>
      <c r="K1703" s="489"/>
      <c r="L1703" s="489"/>
      <c r="M1703" s="303"/>
      <c r="N1703" s="303"/>
      <c r="O1703" s="303"/>
      <c r="P1703" s="303"/>
      <c r="Q1703" s="303"/>
      <c r="R1703" s="303"/>
      <c r="S1703" s="303"/>
      <c r="T1703" s="303"/>
      <c r="U1703" s="303"/>
      <c r="V1703" s="303"/>
      <c r="W1703" s="303"/>
      <c r="X1703" s="303"/>
      <c r="Y1703" s="303"/>
      <c r="Z1703" s="303"/>
      <c r="AA1703" s="303"/>
      <c r="AB1703" s="303"/>
      <c r="AC1703" s="303"/>
      <c r="AD1703" s="303"/>
      <c r="AJ1703" s="188">
        <f t="shared" si="845"/>
        <v>0</v>
      </c>
      <c r="AK1703" s="189">
        <f t="shared" si="846"/>
        <v>0</v>
      </c>
      <c r="AL1703" s="189">
        <f t="shared" si="847"/>
        <v>0</v>
      </c>
      <c r="AM1703" s="190">
        <f t="shared" si="848"/>
        <v>0</v>
      </c>
    </row>
    <row r="1704" spans="1:39" ht="15" customHeight="1" thickBot="1">
      <c r="A1704" s="223"/>
      <c r="B1704" s="224"/>
      <c r="C1704" s="229" t="s">
        <v>72</v>
      </c>
      <c r="D1704" s="489" t="s">
        <v>286</v>
      </c>
      <c r="E1704" s="489"/>
      <c r="F1704" s="489"/>
      <c r="G1704" s="489"/>
      <c r="H1704" s="489"/>
      <c r="I1704" s="489"/>
      <c r="J1704" s="489"/>
      <c r="K1704" s="489"/>
      <c r="L1704" s="489"/>
      <c r="M1704" s="303"/>
      <c r="N1704" s="303"/>
      <c r="O1704" s="303"/>
      <c r="P1704" s="303"/>
      <c r="Q1704" s="303"/>
      <c r="R1704" s="303"/>
      <c r="S1704" s="303"/>
      <c r="T1704" s="303"/>
      <c r="U1704" s="303"/>
      <c r="V1704" s="303"/>
      <c r="W1704" s="303"/>
      <c r="X1704" s="303"/>
      <c r="Y1704" s="303"/>
      <c r="Z1704" s="303"/>
      <c r="AA1704" s="303"/>
      <c r="AB1704" s="303"/>
      <c r="AC1704" s="303"/>
      <c r="AD1704" s="303"/>
      <c r="AJ1704" s="188">
        <f t="shared" si="845"/>
        <v>0</v>
      </c>
      <c r="AK1704" s="189">
        <f t="shared" si="846"/>
        <v>0</v>
      </c>
      <c r="AL1704" s="189">
        <f t="shared" si="847"/>
        <v>0</v>
      </c>
      <c r="AM1704" s="190">
        <f t="shared" si="848"/>
        <v>0</v>
      </c>
    </row>
    <row r="1705" spans="1:39" ht="15" customHeight="1" thickBot="1">
      <c r="A1705" s="223"/>
      <c r="B1705" s="224"/>
      <c r="C1705" s="229" t="s">
        <v>73</v>
      </c>
      <c r="D1705" s="489" t="s">
        <v>288</v>
      </c>
      <c r="E1705" s="489"/>
      <c r="F1705" s="489"/>
      <c r="G1705" s="489"/>
      <c r="H1705" s="489"/>
      <c r="I1705" s="489"/>
      <c r="J1705" s="489"/>
      <c r="K1705" s="489"/>
      <c r="L1705" s="489"/>
      <c r="M1705" s="303"/>
      <c r="N1705" s="303"/>
      <c r="O1705" s="303"/>
      <c r="P1705" s="303"/>
      <c r="Q1705" s="303"/>
      <c r="R1705" s="303"/>
      <c r="S1705" s="303"/>
      <c r="T1705" s="303"/>
      <c r="U1705" s="303"/>
      <c r="V1705" s="303"/>
      <c r="W1705" s="303"/>
      <c r="X1705" s="303"/>
      <c r="Y1705" s="303"/>
      <c r="Z1705" s="303"/>
      <c r="AA1705" s="303"/>
      <c r="AB1705" s="303"/>
      <c r="AC1705" s="303"/>
      <c r="AD1705" s="303"/>
      <c r="AJ1705" s="188">
        <f t="shared" si="845"/>
        <v>0</v>
      </c>
      <c r="AK1705" s="189">
        <f t="shared" si="846"/>
        <v>0</v>
      </c>
      <c r="AL1705" s="189">
        <f t="shared" si="847"/>
        <v>0</v>
      </c>
      <c r="AM1705" s="190">
        <f t="shared" si="848"/>
        <v>0</v>
      </c>
    </row>
    <row r="1706" spans="1:39" ht="15" customHeight="1" thickBot="1">
      <c r="A1706" s="223"/>
      <c r="B1706" s="224"/>
      <c r="C1706" s="229" t="s">
        <v>74</v>
      </c>
      <c r="D1706" s="489" t="s">
        <v>290</v>
      </c>
      <c r="E1706" s="489"/>
      <c r="F1706" s="489"/>
      <c r="G1706" s="489"/>
      <c r="H1706" s="489"/>
      <c r="I1706" s="489"/>
      <c r="J1706" s="489"/>
      <c r="K1706" s="489"/>
      <c r="L1706" s="489"/>
      <c r="M1706" s="303"/>
      <c r="N1706" s="303"/>
      <c r="O1706" s="303"/>
      <c r="P1706" s="303"/>
      <c r="Q1706" s="303"/>
      <c r="R1706" s="303"/>
      <c r="S1706" s="303"/>
      <c r="T1706" s="303"/>
      <c r="U1706" s="303"/>
      <c r="V1706" s="303"/>
      <c r="W1706" s="303"/>
      <c r="X1706" s="303"/>
      <c r="Y1706" s="303"/>
      <c r="Z1706" s="303"/>
      <c r="AA1706" s="303"/>
      <c r="AB1706" s="303"/>
      <c r="AC1706" s="303"/>
      <c r="AD1706" s="303"/>
      <c r="AJ1706" s="188">
        <f t="shared" si="845"/>
        <v>0</v>
      </c>
      <c r="AK1706" s="189">
        <f t="shared" si="846"/>
        <v>0</v>
      </c>
      <c r="AL1706" s="189">
        <f t="shared" si="847"/>
        <v>0</v>
      </c>
      <c r="AM1706" s="190">
        <f t="shared" si="848"/>
        <v>0</v>
      </c>
    </row>
    <row r="1707" spans="1:39" ht="15" customHeight="1" thickBot="1">
      <c r="A1707" s="223"/>
      <c r="B1707" s="224"/>
      <c r="C1707" s="229" t="s">
        <v>75</v>
      </c>
      <c r="D1707" s="489" t="s">
        <v>292</v>
      </c>
      <c r="E1707" s="489"/>
      <c r="F1707" s="489"/>
      <c r="G1707" s="489"/>
      <c r="H1707" s="489"/>
      <c r="I1707" s="489"/>
      <c r="J1707" s="489"/>
      <c r="K1707" s="489"/>
      <c r="L1707" s="489"/>
      <c r="M1707" s="303"/>
      <c r="N1707" s="303"/>
      <c r="O1707" s="303"/>
      <c r="P1707" s="303"/>
      <c r="Q1707" s="303"/>
      <c r="R1707" s="303"/>
      <c r="S1707" s="303"/>
      <c r="T1707" s="303"/>
      <c r="U1707" s="303"/>
      <c r="V1707" s="303"/>
      <c r="W1707" s="303"/>
      <c r="X1707" s="303"/>
      <c r="Y1707" s="303"/>
      <c r="Z1707" s="303"/>
      <c r="AA1707" s="303"/>
      <c r="AB1707" s="303"/>
      <c r="AC1707" s="303"/>
      <c r="AD1707" s="303"/>
      <c r="AJ1707" s="188">
        <f t="shared" si="845"/>
        <v>0</v>
      </c>
      <c r="AK1707" s="189">
        <f t="shared" si="846"/>
        <v>0</v>
      </c>
      <c r="AL1707" s="189">
        <f t="shared" si="847"/>
        <v>0</v>
      </c>
      <c r="AM1707" s="190">
        <f t="shared" si="848"/>
        <v>0</v>
      </c>
    </row>
    <row r="1708" spans="1:39" ht="15" customHeight="1" thickBot="1">
      <c r="A1708" s="223"/>
      <c r="B1708" s="224"/>
      <c r="C1708" s="229" t="s">
        <v>76</v>
      </c>
      <c r="D1708" s="489" t="s">
        <v>294</v>
      </c>
      <c r="E1708" s="489"/>
      <c r="F1708" s="489"/>
      <c r="G1708" s="489"/>
      <c r="H1708" s="489"/>
      <c r="I1708" s="489"/>
      <c r="J1708" s="489"/>
      <c r="K1708" s="489"/>
      <c r="L1708" s="489"/>
      <c r="M1708" s="303"/>
      <c r="N1708" s="303"/>
      <c r="O1708" s="303"/>
      <c r="P1708" s="303"/>
      <c r="Q1708" s="303"/>
      <c r="R1708" s="303"/>
      <c r="S1708" s="303"/>
      <c r="T1708" s="303"/>
      <c r="U1708" s="303"/>
      <c r="V1708" s="303"/>
      <c r="W1708" s="303"/>
      <c r="X1708" s="303"/>
      <c r="Y1708" s="303"/>
      <c r="Z1708" s="303"/>
      <c r="AA1708" s="303"/>
      <c r="AB1708" s="303"/>
      <c r="AC1708" s="303"/>
      <c r="AD1708" s="303"/>
      <c r="AJ1708" s="188">
        <f t="shared" si="845"/>
        <v>0</v>
      </c>
      <c r="AK1708" s="189">
        <f t="shared" si="846"/>
        <v>0</v>
      </c>
      <c r="AL1708" s="189">
        <f t="shared" si="847"/>
        <v>0</v>
      </c>
      <c r="AM1708" s="190">
        <f t="shared" si="848"/>
        <v>0</v>
      </c>
    </row>
    <row r="1709" spans="1:39" ht="15" customHeight="1" thickBot="1">
      <c r="A1709" s="223"/>
      <c r="B1709" s="224"/>
      <c r="C1709" s="229" t="s">
        <v>77</v>
      </c>
      <c r="D1709" s="489" t="s">
        <v>297</v>
      </c>
      <c r="E1709" s="489"/>
      <c r="F1709" s="489"/>
      <c r="G1709" s="489"/>
      <c r="H1709" s="489"/>
      <c r="I1709" s="489"/>
      <c r="J1709" s="489"/>
      <c r="K1709" s="489"/>
      <c r="L1709" s="489"/>
      <c r="M1709" s="303"/>
      <c r="N1709" s="303"/>
      <c r="O1709" s="303"/>
      <c r="P1709" s="303"/>
      <c r="Q1709" s="303"/>
      <c r="R1709" s="303"/>
      <c r="S1709" s="303"/>
      <c r="T1709" s="303"/>
      <c r="U1709" s="303"/>
      <c r="V1709" s="303"/>
      <c r="W1709" s="303"/>
      <c r="X1709" s="303"/>
      <c r="Y1709" s="303"/>
      <c r="Z1709" s="303"/>
      <c r="AA1709" s="303"/>
      <c r="AB1709" s="303"/>
      <c r="AC1709" s="303"/>
      <c r="AD1709" s="303"/>
      <c r="AJ1709" s="188">
        <f t="shared" si="845"/>
        <v>0</v>
      </c>
      <c r="AK1709" s="189">
        <f t="shared" si="846"/>
        <v>0</v>
      </c>
      <c r="AL1709" s="189">
        <f t="shared" si="847"/>
        <v>0</v>
      </c>
      <c r="AM1709" s="190">
        <f t="shared" si="848"/>
        <v>0</v>
      </c>
    </row>
    <row r="1710" spans="1:39" ht="15" customHeight="1" thickBot="1">
      <c r="A1710" s="223"/>
      <c r="B1710" s="224"/>
      <c r="C1710" s="229" t="s">
        <v>78</v>
      </c>
      <c r="D1710" s="489" t="s">
        <v>300</v>
      </c>
      <c r="E1710" s="489"/>
      <c r="F1710" s="489"/>
      <c r="G1710" s="489"/>
      <c r="H1710" s="489"/>
      <c r="I1710" s="489"/>
      <c r="J1710" s="489"/>
      <c r="K1710" s="489"/>
      <c r="L1710" s="489"/>
      <c r="M1710" s="303"/>
      <c r="N1710" s="303"/>
      <c r="O1710" s="303"/>
      <c r="P1710" s="303"/>
      <c r="Q1710" s="303"/>
      <c r="R1710" s="303"/>
      <c r="S1710" s="303"/>
      <c r="T1710" s="303"/>
      <c r="U1710" s="303"/>
      <c r="V1710" s="303"/>
      <c r="W1710" s="303"/>
      <c r="X1710" s="303"/>
      <c r="Y1710" s="303"/>
      <c r="Z1710" s="303"/>
      <c r="AA1710" s="303"/>
      <c r="AB1710" s="303"/>
      <c r="AC1710" s="303"/>
      <c r="AD1710" s="303"/>
      <c r="AJ1710" s="188">
        <f t="shared" si="845"/>
        <v>0</v>
      </c>
      <c r="AK1710" s="189">
        <f t="shared" si="846"/>
        <v>0</v>
      </c>
      <c r="AL1710" s="189">
        <f t="shared" si="847"/>
        <v>0</v>
      </c>
      <c r="AM1710" s="190">
        <f t="shared" si="848"/>
        <v>0</v>
      </c>
    </row>
    <row r="1711" spans="1:39" ht="15" customHeight="1" thickBot="1">
      <c r="A1711" s="223"/>
      <c r="B1711" s="224"/>
      <c r="C1711" s="229" t="s">
        <v>79</v>
      </c>
      <c r="D1711" s="489" t="s">
        <v>302</v>
      </c>
      <c r="E1711" s="489"/>
      <c r="F1711" s="489"/>
      <c r="G1711" s="489"/>
      <c r="H1711" s="489"/>
      <c r="I1711" s="489"/>
      <c r="J1711" s="489"/>
      <c r="K1711" s="489"/>
      <c r="L1711" s="489"/>
      <c r="M1711" s="303"/>
      <c r="N1711" s="303"/>
      <c r="O1711" s="303"/>
      <c r="P1711" s="303"/>
      <c r="Q1711" s="303"/>
      <c r="R1711" s="303"/>
      <c r="S1711" s="303"/>
      <c r="T1711" s="303"/>
      <c r="U1711" s="303"/>
      <c r="V1711" s="303"/>
      <c r="W1711" s="303"/>
      <c r="X1711" s="303"/>
      <c r="Y1711" s="303"/>
      <c r="Z1711" s="303"/>
      <c r="AA1711" s="303"/>
      <c r="AB1711" s="303"/>
      <c r="AC1711" s="303"/>
      <c r="AD1711" s="303"/>
      <c r="AJ1711" s="188">
        <f t="shared" si="845"/>
        <v>0</v>
      </c>
      <c r="AK1711" s="189">
        <f t="shared" si="846"/>
        <v>0</v>
      </c>
      <c r="AL1711" s="189">
        <f t="shared" si="847"/>
        <v>0</v>
      </c>
      <c r="AM1711" s="190">
        <f t="shared" si="848"/>
        <v>0</v>
      </c>
    </row>
    <row r="1712" spans="1:39" ht="15" customHeight="1" thickBot="1">
      <c r="A1712" s="223"/>
      <c r="B1712" s="224"/>
      <c r="C1712" s="229" t="s">
        <v>80</v>
      </c>
      <c r="D1712" s="489" t="s">
        <v>303</v>
      </c>
      <c r="E1712" s="489"/>
      <c r="F1712" s="489"/>
      <c r="G1712" s="489"/>
      <c r="H1712" s="489"/>
      <c r="I1712" s="489"/>
      <c r="J1712" s="489"/>
      <c r="K1712" s="489"/>
      <c r="L1712" s="489"/>
      <c r="M1712" s="303"/>
      <c r="N1712" s="303"/>
      <c r="O1712" s="303"/>
      <c r="P1712" s="303"/>
      <c r="Q1712" s="303"/>
      <c r="R1712" s="303"/>
      <c r="S1712" s="303"/>
      <c r="T1712" s="303"/>
      <c r="U1712" s="303"/>
      <c r="V1712" s="303"/>
      <c r="W1712" s="303"/>
      <c r="X1712" s="303"/>
      <c r="Y1712" s="303"/>
      <c r="Z1712" s="303"/>
      <c r="AA1712" s="303"/>
      <c r="AB1712" s="303"/>
      <c r="AC1712" s="303"/>
      <c r="AD1712" s="303"/>
      <c r="AJ1712" s="188">
        <f t="shared" si="845"/>
        <v>0</v>
      </c>
      <c r="AK1712" s="189">
        <f t="shared" si="846"/>
        <v>0</v>
      </c>
      <c r="AL1712" s="189">
        <f t="shared" si="847"/>
        <v>0</v>
      </c>
      <c r="AM1712" s="190">
        <f t="shared" si="848"/>
        <v>0</v>
      </c>
    </row>
    <row r="1713" spans="1:79" ht="15" customHeight="1" thickBot="1">
      <c r="A1713" s="223"/>
      <c r="B1713" s="224"/>
      <c r="C1713" s="229" t="s">
        <v>81</v>
      </c>
      <c r="D1713" s="489" t="s">
        <v>304</v>
      </c>
      <c r="E1713" s="489"/>
      <c r="F1713" s="489"/>
      <c r="G1713" s="489"/>
      <c r="H1713" s="489"/>
      <c r="I1713" s="489"/>
      <c r="J1713" s="489"/>
      <c r="K1713" s="489"/>
      <c r="L1713" s="489"/>
      <c r="M1713" s="303"/>
      <c r="N1713" s="303"/>
      <c r="O1713" s="303"/>
      <c r="P1713" s="303"/>
      <c r="Q1713" s="303"/>
      <c r="R1713" s="303"/>
      <c r="S1713" s="303"/>
      <c r="T1713" s="303"/>
      <c r="U1713" s="303"/>
      <c r="V1713" s="303"/>
      <c r="W1713" s="303"/>
      <c r="X1713" s="303"/>
      <c r="Y1713" s="303"/>
      <c r="Z1713" s="303"/>
      <c r="AA1713" s="303"/>
      <c r="AB1713" s="303"/>
      <c r="AC1713" s="303"/>
      <c r="AD1713" s="303"/>
      <c r="AJ1713" s="188">
        <f t="shared" si="845"/>
        <v>0</v>
      </c>
      <c r="AK1713" s="189">
        <f t="shared" si="846"/>
        <v>0</v>
      </c>
      <c r="AL1713" s="189">
        <f t="shared" si="847"/>
        <v>0</v>
      </c>
      <c r="AM1713" s="190">
        <f t="shared" si="848"/>
        <v>0</v>
      </c>
    </row>
    <row r="1714" spans="1:79" ht="15" customHeight="1" thickBot="1">
      <c r="A1714" s="223"/>
      <c r="B1714" s="224"/>
      <c r="C1714" s="230" t="s">
        <v>82</v>
      </c>
      <c r="D1714" s="489" t="s">
        <v>362</v>
      </c>
      <c r="E1714" s="489"/>
      <c r="F1714" s="489"/>
      <c r="G1714" s="489"/>
      <c r="H1714" s="489"/>
      <c r="I1714" s="489"/>
      <c r="J1714" s="489"/>
      <c r="K1714" s="489"/>
      <c r="L1714" s="489"/>
      <c r="M1714" s="303"/>
      <c r="N1714" s="303"/>
      <c r="O1714" s="303"/>
      <c r="P1714" s="303"/>
      <c r="Q1714" s="303"/>
      <c r="R1714" s="303"/>
      <c r="S1714" s="303"/>
      <c r="T1714" s="303"/>
      <c r="U1714" s="303"/>
      <c r="V1714" s="303"/>
      <c r="W1714" s="303"/>
      <c r="X1714" s="303"/>
      <c r="Y1714" s="303"/>
      <c r="Z1714" s="303"/>
      <c r="AA1714" s="303"/>
      <c r="AB1714" s="303"/>
      <c r="AC1714" s="303"/>
      <c r="AD1714" s="303"/>
      <c r="AJ1714" s="188">
        <f t="shared" si="845"/>
        <v>0</v>
      </c>
      <c r="AK1714" s="189">
        <f t="shared" si="846"/>
        <v>0</v>
      </c>
      <c r="AL1714" s="189">
        <f t="shared" si="847"/>
        <v>0</v>
      </c>
      <c r="AM1714" s="190">
        <f t="shared" si="848"/>
        <v>0</v>
      </c>
    </row>
    <row r="1715" spans="1:79" ht="15" customHeight="1">
      <c r="A1715" s="223"/>
      <c r="B1715" s="224"/>
      <c r="C1715" s="30"/>
      <c r="D1715" s="30"/>
      <c r="E1715" s="30"/>
      <c r="F1715" s="30"/>
      <c r="G1715" s="30"/>
      <c r="H1715" s="30"/>
      <c r="I1715" s="30"/>
      <c r="J1715" s="30"/>
      <c r="K1715" s="30"/>
      <c r="L1715" s="231" t="s">
        <v>321</v>
      </c>
      <c r="M1715" s="409">
        <f>IF(AND(SUM(M1690:R1714)=0,COUNTIF(M1690:R1714,"NS")&gt;0),"NS",
IF(AND(SUM(M1690:R1714)=0,COUNTIF(M1690:R1714,0)&gt;0),0,
IF(AND(SUM(M1690:R1714)=0,COUNTIF(M1690:R1714,"NA")&gt;0),"NA",
SUM(M1690:R1714))))</f>
        <v>0</v>
      </c>
      <c r="N1715" s="409"/>
      <c r="O1715" s="409"/>
      <c r="P1715" s="409"/>
      <c r="Q1715" s="409"/>
      <c r="R1715" s="409"/>
      <c r="S1715" s="409">
        <f>IF(AND(SUM(S1690:X1714)=0,COUNTIF(S1690:X1714,"NS")&gt;0),"NS",
IF(AND(SUM(S1690:X1714)=0,COUNTIF(S1690:X1714,0)&gt;0),0,
IF(AND(SUM(S1690:X1714)=0,COUNTIF(S1690:X1714,"NA")&gt;0),"NA",
SUM(S1690:X1714))))</f>
        <v>0</v>
      </c>
      <c r="T1715" s="409"/>
      <c r="U1715" s="409"/>
      <c r="V1715" s="409"/>
      <c r="W1715" s="409"/>
      <c r="X1715" s="409"/>
      <c r="Y1715" s="409">
        <f>IF(AND(SUM(Y1690:AD1714)=0,COUNTIF(Y1690:AD1714,"NS")&gt;0),"NS",
IF(AND(SUM(Y1690:AD1714)=0,COUNTIF(Y1690:AD1714,0)&gt;0),0,
IF(AND(SUM(Y1690:AD1714)=0,COUNTIF(Y1690:AD1714,"NA")&gt;0),"NA",
SUM(Y1690:AD1714))))</f>
        <v>0</v>
      </c>
      <c r="Z1715" s="409"/>
      <c r="AA1715" s="409"/>
      <c r="AB1715" s="409"/>
      <c r="AC1715" s="409"/>
      <c r="AD1715" s="409"/>
      <c r="AM1715" s="197">
        <f>+SUM(AM1690:AM1714)</f>
        <v>0</v>
      </c>
    </row>
    <row r="1716" spans="1:79" ht="15" customHeight="1">
      <c r="A1716" s="223"/>
    </row>
    <row r="1717" spans="1:79" ht="24" customHeight="1">
      <c r="A1717" s="223"/>
      <c r="B1717" s="224"/>
      <c r="C1717" s="337" t="s">
        <v>225</v>
      </c>
      <c r="D1717" s="337"/>
      <c r="E1717" s="337"/>
      <c r="F1717" s="337"/>
      <c r="G1717" s="337"/>
      <c r="H1717" s="337"/>
      <c r="I1717" s="337"/>
      <c r="J1717" s="337"/>
      <c r="K1717" s="337"/>
      <c r="L1717" s="337"/>
      <c r="M1717" s="337"/>
      <c r="N1717" s="337"/>
      <c r="O1717" s="337"/>
      <c r="P1717" s="337"/>
      <c r="Q1717" s="337"/>
      <c r="R1717" s="337"/>
      <c r="S1717" s="337"/>
      <c r="T1717" s="337"/>
      <c r="U1717" s="337"/>
      <c r="V1717" s="337"/>
      <c r="W1717" s="337"/>
      <c r="X1717" s="337"/>
      <c r="Y1717" s="337"/>
      <c r="Z1717" s="337"/>
      <c r="AA1717" s="337"/>
      <c r="AB1717" s="337"/>
      <c r="AC1717" s="337"/>
      <c r="AD1717" s="337"/>
    </row>
    <row r="1718" spans="1:79" ht="60" customHeight="1">
      <c r="A1718" s="223"/>
      <c r="B1718" s="224"/>
      <c r="C1718" s="488"/>
      <c r="D1718" s="488"/>
      <c r="E1718" s="488"/>
      <c r="F1718" s="488"/>
      <c r="G1718" s="488"/>
      <c r="H1718" s="488"/>
      <c r="I1718" s="488"/>
      <c r="J1718" s="488"/>
      <c r="K1718" s="488"/>
      <c r="L1718" s="488"/>
      <c r="M1718" s="488"/>
      <c r="N1718" s="488"/>
      <c r="O1718" s="488"/>
      <c r="P1718" s="488"/>
      <c r="Q1718" s="488"/>
      <c r="R1718" s="488"/>
      <c r="S1718" s="488"/>
      <c r="T1718" s="488"/>
      <c r="U1718" s="488"/>
      <c r="V1718" s="488"/>
      <c r="W1718" s="488"/>
      <c r="X1718" s="488"/>
      <c r="Y1718" s="488"/>
      <c r="Z1718" s="488"/>
      <c r="AA1718" s="488"/>
      <c r="AB1718" s="488"/>
      <c r="AC1718" s="488"/>
      <c r="AD1718" s="488"/>
    </row>
    <row r="1719" spans="1:79" ht="15" customHeight="1">
      <c r="A1719" s="41"/>
      <c r="B1719" s="467" t="str">
        <f>IF(CA1685=0,"","Alerta: se registró NS (no se sabe), favor de agregar su respectivo comentario (7ᵃ instrucción general).")</f>
        <v/>
      </c>
      <c r="C1719" s="467"/>
      <c r="D1719" s="467"/>
      <c r="E1719" s="467"/>
      <c r="F1719" s="467"/>
      <c r="G1719" s="467"/>
      <c r="H1719" s="467"/>
      <c r="I1719" s="467"/>
      <c r="J1719" s="467"/>
      <c r="K1719" s="467"/>
      <c r="L1719" s="467"/>
      <c r="M1719" s="467"/>
      <c r="N1719" s="467"/>
      <c r="O1719" s="467"/>
      <c r="P1719" s="467"/>
      <c r="Q1719" s="467"/>
      <c r="R1719" s="467"/>
      <c r="S1719" s="467"/>
      <c r="T1719" s="467"/>
      <c r="U1719" s="467"/>
      <c r="V1719" s="467"/>
      <c r="W1719" s="467"/>
      <c r="X1719" s="467"/>
      <c r="Y1719" s="467"/>
      <c r="Z1719" s="467"/>
      <c r="AA1719" s="467"/>
      <c r="AB1719" s="467"/>
      <c r="AC1719" s="467"/>
      <c r="AD1719" s="467"/>
    </row>
    <row r="1720" spans="1:79" ht="27.75" customHeight="1">
      <c r="A1720" s="41"/>
      <c r="B1720" s="477" t="str">
        <f>IF(AP1690=0,"","Error: si la suma del apartado pertenece a pueblo indígena de la pregunta anterior no es un dato mayor a cero no debe resgistrar información.")</f>
        <v/>
      </c>
      <c r="C1720" s="477"/>
      <c r="D1720" s="477"/>
      <c r="E1720" s="477"/>
      <c r="F1720" s="477"/>
      <c r="G1720" s="477"/>
      <c r="H1720" s="477"/>
      <c r="I1720" s="477"/>
      <c r="J1720" s="477"/>
      <c r="K1720" s="477"/>
      <c r="L1720" s="477"/>
      <c r="M1720" s="477"/>
      <c r="N1720" s="477"/>
      <c r="O1720" s="477"/>
      <c r="P1720" s="477"/>
      <c r="Q1720" s="477"/>
      <c r="R1720" s="477"/>
      <c r="S1720" s="477"/>
      <c r="T1720" s="477"/>
      <c r="U1720" s="477"/>
      <c r="V1720" s="477"/>
      <c r="W1720" s="477"/>
      <c r="X1720" s="477"/>
      <c r="Y1720" s="477"/>
      <c r="Z1720" s="477"/>
      <c r="AA1720" s="477"/>
      <c r="AB1720" s="477"/>
      <c r="AC1720" s="477"/>
      <c r="AD1720" s="477"/>
    </row>
    <row r="1721" spans="1:79" ht="29.25" customHeight="1">
      <c r="A1721" s="41"/>
      <c r="B1721" s="477" t="str">
        <f>IF(BF1690=0,"","Error: la suma de las cantidades de las columnas Total, Hombres o Mujeres deben der igual a la suma de las cantidades de las columnas subtotal del apartado pertenece a pueblo indígena de la pregunta anterior.")</f>
        <v/>
      </c>
      <c r="C1721" s="477"/>
      <c r="D1721" s="477"/>
      <c r="E1721" s="477"/>
      <c r="F1721" s="477"/>
      <c r="G1721" s="477"/>
      <c r="H1721" s="477"/>
      <c r="I1721" s="477"/>
      <c r="J1721" s="477"/>
      <c r="K1721" s="477"/>
      <c r="L1721" s="477"/>
      <c r="M1721" s="477"/>
      <c r="N1721" s="477"/>
      <c r="O1721" s="477"/>
      <c r="P1721" s="477"/>
      <c r="Q1721" s="477"/>
      <c r="R1721" s="477"/>
      <c r="S1721" s="477"/>
      <c r="T1721" s="477"/>
      <c r="U1721" s="477"/>
      <c r="V1721" s="477"/>
      <c r="W1721" s="477"/>
      <c r="X1721" s="477"/>
      <c r="Y1721" s="477"/>
      <c r="Z1721" s="477"/>
      <c r="AA1721" s="477"/>
      <c r="AB1721" s="477"/>
      <c r="AC1721" s="477"/>
      <c r="AD1721" s="477"/>
    </row>
    <row r="1722" spans="1:79" ht="15" customHeight="1">
      <c r="A1722" s="41"/>
      <c r="B1722" s="393" t="str">
        <f>IF(AM1715=0,"","Error: verificar sumas.")</f>
        <v/>
      </c>
      <c r="C1722" s="393"/>
      <c r="D1722" s="393"/>
      <c r="E1722" s="393"/>
      <c r="F1722" s="393"/>
      <c r="G1722" s="393"/>
      <c r="H1722" s="393"/>
      <c r="I1722" s="393"/>
      <c r="J1722" s="393"/>
      <c r="K1722" s="393"/>
      <c r="L1722" s="393"/>
      <c r="M1722" s="393"/>
      <c r="N1722" s="393"/>
      <c r="O1722" s="393"/>
      <c r="P1722" s="393"/>
      <c r="Q1722" s="393"/>
      <c r="R1722" s="393"/>
      <c r="S1722" s="393"/>
      <c r="T1722" s="393"/>
      <c r="U1722" s="393"/>
      <c r="V1722" s="393"/>
      <c r="W1722" s="393"/>
      <c r="X1722" s="393"/>
      <c r="Y1722" s="393"/>
      <c r="Z1722" s="393"/>
      <c r="AA1722" s="393"/>
      <c r="AB1722" s="393"/>
      <c r="AC1722" s="393"/>
      <c r="AD1722" s="393"/>
    </row>
    <row r="1723" spans="1:79" ht="15" customHeight="1">
      <c r="A1723" s="41"/>
      <c r="B1723" s="392" t="str">
        <f>IF(AG1685=0,"","Error: debe completar toda la información requerida.")</f>
        <v/>
      </c>
      <c r="C1723" s="392"/>
      <c r="D1723" s="392"/>
      <c r="E1723" s="392"/>
      <c r="F1723" s="392"/>
      <c r="G1723" s="392"/>
      <c r="H1723" s="392"/>
      <c r="I1723" s="392"/>
      <c r="J1723" s="392"/>
      <c r="K1723" s="392"/>
      <c r="L1723" s="392"/>
      <c r="M1723" s="392"/>
      <c r="N1723" s="392"/>
      <c r="O1723" s="392"/>
      <c r="P1723" s="392"/>
      <c r="Q1723" s="392"/>
      <c r="R1723" s="392"/>
      <c r="S1723" s="392"/>
      <c r="T1723" s="392"/>
      <c r="U1723" s="392"/>
      <c r="V1723" s="392"/>
      <c r="W1723" s="392"/>
      <c r="X1723" s="392"/>
      <c r="Y1723" s="392"/>
      <c r="Z1723" s="392"/>
      <c r="AA1723" s="392"/>
      <c r="AB1723" s="392"/>
      <c r="AC1723" s="392"/>
      <c r="AD1723" s="392"/>
    </row>
    <row r="1724" spans="1:79" ht="15" customHeight="1">
      <c r="A1724" s="41"/>
      <c r="B1724" s="24"/>
      <c r="C1724" s="65"/>
      <c r="D1724" s="65"/>
      <c r="E1724" s="65"/>
      <c r="F1724" s="65"/>
      <c r="G1724" s="65"/>
      <c r="H1724" s="65"/>
      <c r="I1724" s="65"/>
      <c r="J1724" s="65"/>
      <c r="K1724" s="65"/>
      <c r="L1724" s="65"/>
      <c r="M1724" s="65"/>
      <c r="N1724" s="65"/>
      <c r="O1724" s="65"/>
      <c r="P1724" s="65"/>
      <c r="Q1724" s="65"/>
      <c r="R1724" s="65"/>
      <c r="S1724" s="65"/>
      <c r="T1724" s="65"/>
      <c r="U1724" s="65"/>
      <c r="V1724" s="65"/>
      <c r="W1724" s="65"/>
      <c r="X1724" s="65"/>
      <c r="Y1724" s="65"/>
      <c r="Z1724" s="65"/>
      <c r="AA1724" s="65"/>
      <c r="AB1724" s="65"/>
      <c r="AC1724" s="65"/>
      <c r="AD1724" s="65"/>
      <c r="AG1724" s="197" t="s">
        <v>1259</v>
      </c>
    </row>
    <row r="1725" spans="1:79" ht="24" customHeight="1">
      <c r="A1725" s="85" t="s">
        <v>866</v>
      </c>
      <c r="B1725" s="417" t="s">
        <v>1035</v>
      </c>
      <c r="C1725" s="417"/>
      <c r="D1725" s="417"/>
      <c r="E1725" s="417"/>
      <c r="F1725" s="417"/>
      <c r="G1725" s="417"/>
      <c r="H1725" s="417"/>
      <c r="I1725" s="417"/>
      <c r="J1725" s="417"/>
      <c r="K1725" s="417"/>
      <c r="L1725" s="417"/>
      <c r="M1725" s="417"/>
      <c r="N1725" s="417"/>
      <c r="O1725" s="417"/>
      <c r="P1725" s="417"/>
      <c r="Q1725" s="417"/>
      <c r="R1725" s="417"/>
      <c r="S1725" s="417"/>
      <c r="T1725" s="417"/>
      <c r="U1725" s="417"/>
      <c r="V1725" s="417"/>
      <c r="W1725" s="417"/>
      <c r="X1725" s="417"/>
      <c r="Y1725" s="417"/>
      <c r="Z1725" s="417"/>
      <c r="AA1725" s="417"/>
      <c r="AB1725" s="417"/>
      <c r="AC1725" s="417"/>
      <c r="AD1725" s="417"/>
      <c r="AG1725" s="197">
        <f>+COUNTBLANK(S1730:AD1849)</f>
        <v>1440</v>
      </c>
      <c r="AH1725" s="197">
        <v>1440</v>
      </c>
      <c r="CA1725" s="197" t="s">
        <v>1279</v>
      </c>
    </row>
    <row r="1726" spans="1:79" ht="15" customHeight="1">
      <c r="A1726" s="41"/>
      <c r="B1726" s="24"/>
      <c r="C1726" s="44"/>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CA1726" s="197">
        <f>+COUNTIF(S1730:AD1849,"ns")</f>
        <v>0</v>
      </c>
    </row>
    <row r="1727" spans="1:79" s="212" customFormat="1" ht="36" customHeight="1">
      <c r="A1727" s="100"/>
      <c r="B1727" s="59"/>
      <c r="C1727" s="478" t="s">
        <v>98</v>
      </c>
      <c r="D1727" s="479"/>
      <c r="E1727" s="479"/>
      <c r="F1727" s="479"/>
      <c r="G1727" s="479"/>
      <c r="H1727" s="479"/>
      <c r="I1727" s="479"/>
      <c r="J1727" s="479"/>
      <c r="K1727" s="479"/>
      <c r="L1727" s="479"/>
      <c r="M1727" s="479"/>
      <c r="N1727" s="479"/>
      <c r="O1727" s="479"/>
      <c r="P1727" s="479"/>
      <c r="Q1727" s="479"/>
      <c r="R1727" s="480"/>
      <c r="S1727" s="288" t="s">
        <v>364</v>
      </c>
      <c r="T1727" s="289"/>
      <c r="U1727" s="289"/>
      <c r="V1727" s="289"/>
      <c r="W1727" s="289"/>
      <c r="X1727" s="289"/>
      <c r="Y1727" s="289"/>
      <c r="Z1727" s="289"/>
      <c r="AA1727" s="289"/>
      <c r="AB1727" s="289"/>
      <c r="AC1727" s="289"/>
      <c r="AD1727" s="290"/>
      <c r="AE1727" s="29"/>
      <c r="AF1727" s="259"/>
    </row>
    <row r="1728" spans="1:79" s="212" customFormat="1" ht="84" customHeight="1">
      <c r="A1728" s="100"/>
      <c r="B1728" s="59"/>
      <c r="C1728" s="490"/>
      <c r="D1728" s="491"/>
      <c r="E1728" s="491"/>
      <c r="F1728" s="491"/>
      <c r="G1728" s="491"/>
      <c r="H1728" s="491"/>
      <c r="I1728" s="491"/>
      <c r="J1728" s="491"/>
      <c r="K1728" s="491"/>
      <c r="L1728" s="491"/>
      <c r="M1728" s="491"/>
      <c r="N1728" s="491"/>
      <c r="O1728" s="491"/>
      <c r="P1728" s="491"/>
      <c r="Q1728" s="491"/>
      <c r="R1728" s="492"/>
      <c r="S1728" s="493" t="s">
        <v>318</v>
      </c>
      <c r="T1728" s="494" t="s">
        <v>319</v>
      </c>
      <c r="U1728" s="494" t="s">
        <v>320</v>
      </c>
      <c r="V1728" s="495" t="s">
        <v>365</v>
      </c>
      <c r="W1728" s="496"/>
      <c r="X1728" s="497"/>
      <c r="Y1728" s="495" t="s">
        <v>366</v>
      </c>
      <c r="Z1728" s="496"/>
      <c r="AA1728" s="497"/>
      <c r="AB1728" s="495" t="s">
        <v>362</v>
      </c>
      <c r="AC1728" s="496"/>
      <c r="AD1728" s="497"/>
      <c r="AE1728" s="57"/>
      <c r="AF1728" s="260"/>
    </row>
    <row r="1729" spans="1:81" s="212" customFormat="1" ht="48" customHeight="1" thickBot="1">
      <c r="A1729" s="100"/>
      <c r="B1729" s="59"/>
      <c r="C1729" s="481"/>
      <c r="D1729" s="482"/>
      <c r="E1729" s="482"/>
      <c r="F1729" s="482"/>
      <c r="G1729" s="482"/>
      <c r="H1729" s="482"/>
      <c r="I1729" s="482"/>
      <c r="J1729" s="482"/>
      <c r="K1729" s="482"/>
      <c r="L1729" s="482"/>
      <c r="M1729" s="482"/>
      <c r="N1729" s="482"/>
      <c r="O1729" s="482"/>
      <c r="P1729" s="482"/>
      <c r="Q1729" s="482"/>
      <c r="R1729" s="483"/>
      <c r="S1729" s="493"/>
      <c r="T1729" s="494"/>
      <c r="U1729" s="494"/>
      <c r="V1729" s="73" t="s">
        <v>952</v>
      </c>
      <c r="W1729" s="211" t="s">
        <v>319</v>
      </c>
      <c r="X1729" s="211" t="s">
        <v>320</v>
      </c>
      <c r="Y1729" s="73" t="s">
        <v>952</v>
      </c>
      <c r="Z1729" s="211" t="s">
        <v>319</v>
      </c>
      <c r="AA1729" s="211" t="s">
        <v>320</v>
      </c>
      <c r="AB1729" s="73" t="s">
        <v>952</v>
      </c>
      <c r="AC1729" s="211" t="s">
        <v>319</v>
      </c>
      <c r="AD1729" s="211" t="s">
        <v>320</v>
      </c>
      <c r="AE1729" s="59"/>
      <c r="AF1729" s="260"/>
      <c r="AG1729" s="212" t="s">
        <v>1259</v>
      </c>
      <c r="AH1729" s="212" t="s">
        <v>1269</v>
      </c>
      <c r="AJ1729" s="135" t="s">
        <v>1280</v>
      </c>
      <c r="AK1729" s="135" t="s">
        <v>1258</v>
      </c>
      <c r="AL1729" s="135" t="s">
        <v>1281</v>
      </c>
      <c r="AM1729" s="135" t="s">
        <v>1282</v>
      </c>
      <c r="AO1729" s="135" t="s">
        <v>1280</v>
      </c>
      <c r="AP1729" s="135" t="s">
        <v>1258</v>
      </c>
      <c r="AQ1729" s="135" t="s">
        <v>1281</v>
      </c>
      <c r="AR1729" s="135" t="s">
        <v>1282</v>
      </c>
      <c r="AT1729" s="135" t="s">
        <v>1280</v>
      </c>
      <c r="AU1729" s="135" t="s">
        <v>1258</v>
      </c>
      <c r="AV1729" s="135" t="s">
        <v>1281</v>
      </c>
      <c r="AW1729" s="135" t="s">
        <v>1282</v>
      </c>
      <c r="AY1729" s="135" t="s">
        <v>1280</v>
      </c>
      <c r="AZ1729" s="135" t="s">
        <v>1258</v>
      </c>
      <c r="BA1729" s="135" t="s">
        <v>1281</v>
      </c>
      <c r="BB1729" s="135" t="s">
        <v>1282</v>
      </c>
      <c r="BD1729" s="213" t="s">
        <v>318</v>
      </c>
      <c r="BE1729" s="213" t="s">
        <v>1258</v>
      </c>
      <c r="BF1729" s="213" t="s">
        <v>1283</v>
      </c>
      <c r="BG1729" s="213" t="s">
        <v>1260</v>
      </c>
      <c r="BI1729" s="213" t="s">
        <v>318</v>
      </c>
      <c r="BJ1729" s="213" t="s">
        <v>1258</v>
      </c>
      <c r="BK1729" s="213" t="s">
        <v>1283</v>
      </c>
      <c r="BL1729" s="213" t="s">
        <v>1260</v>
      </c>
      <c r="BN1729" s="213" t="s">
        <v>318</v>
      </c>
      <c r="BO1729" s="213" t="s">
        <v>1258</v>
      </c>
      <c r="BP1729" s="213" t="s">
        <v>1283</v>
      </c>
      <c r="BQ1729" s="213" t="s">
        <v>1260</v>
      </c>
      <c r="BS1729" s="212" t="s">
        <v>1360</v>
      </c>
      <c r="BT1729" s="213" t="s">
        <v>1358</v>
      </c>
      <c r="BU1729" s="213" t="s">
        <v>1269</v>
      </c>
      <c r="BV1729"/>
      <c r="BW1729" s="212" t="s">
        <v>1360</v>
      </c>
      <c r="BX1729" s="213" t="s">
        <v>1358</v>
      </c>
      <c r="BY1729" s="213" t="s">
        <v>1269</v>
      </c>
      <c r="CA1729" s="212" t="s">
        <v>1360</v>
      </c>
      <c r="CB1729" s="213" t="s">
        <v>1358</v>
      </c>
      <c r="CC1729" s="213" t="s">
        <v>1269</v>
      </c>
    </row>
    <row r="1730" spans="1:81" ht="15" customHeight="1" thickBot="1">
      <c r="A1730" s="85"/>
      <c r="B1730" s="87"/>
      <c r="C1730" s="61" t="s">
        <v>58</v>
      </c>
      <c r="D1730" s="354" t="str">
        <f>IF(D49="","",D49)</f>
        <v/>
      </c>
      <c r="E1730" s="355"/>
      <c r="F1730" s="355"/>
      <c r="G1730" s="355"/>
      <c r="H1730" s="355"/>
      <c r="I1730" s="355"/>
      <c r="J1730" s="355"/>
      <c r="K1730" s="355"/>
      <c r="L1730" s="355"/>
      <c r="M1730" s="355"/>
      <c r="N1730" s="355"/>
      <c r="O1730" s="355"/>
      <c r="P1730" s="355"/>
      <c r="Q1730" s="355"/>
      <c r="R1730" s="356"/>
      <c r="S1730" s="261" t="str">
        <f>IF(M231="","",M231)</f>
        <v/>
      </c>
      <c r="T1730" s="261" t="str">
        <f>IF(S231="","",S231)</f>
        <v/>
      </c>
      <c r="U1730" s="261" t="str">
        <f>IF(Y231="","",Y231)</f>
        <v/>
      </c>
      <c r="V1730" s="2"/>
      <c r="W1730" s="2"/>
      <c r="X1730" s="2"/>
      <c r="Y1730" s="2"/>
      <c r="Z1730" s="2"/>
      <c r="AA1730" s="2"/>
      <c r="AB1730" s="2"/>
      <c r="AC1730" s="2"/>
      <c r="AD1730" s="2"/>
      <c r="AG1730" s="197">
        <f>+COUNTBLANK(S1730:AD1730)</f>
        <v>12</v>
      </c>
      <c r="AH1730" s="210">
        <f>+IF($AG$1725=$AH$1725,0,IF(OR(AND(D1730&lt;&gt;"",AG1730=0),AND(D1730="",AG1730=12)),0,1))</f>
        <v>0</v>
      </c>
      <c r="AJ1730" s="188">
        <f>IF(S1730="",0,S1730)</f>
        <v>0</v>
      </c>
      <c r="AK1730" s="189">
        <f>COUNTIF(T1730:U1730,"NS")</f>
        <v>0</v>
      </c>
      <c r="AL1730" s="189">
        <f>SUM(T1730:U1730)</f>
        <v>0</v>
      </c>
      <c r="AM1730" s="190">
        <f>IF($AG$1725=$AH$1725, 0, IF(OR(AND(AJ1730=0, AK1730&gt;0), AND(AJ1730="ns", AL1730&gt;0), AND(AJ1730="ns", AK1730=0, AL1730=0)), 1, IF(OR(AND(AJ1730&gt;0, AK1730=2), AND(AJ1730="ns", AK1730=2), AND(AJ1730="ns", AL1730=0, AK1730&gt;0), AJ1730=AL1730, COUNTIF(S1730:U1730, "NA")=COUNTA(S1730:U1730)), 0, 1)))</f>
        <v>0</v>
      </c>
      <c r="AO1730" s="188">
        <f>V1730</f>
        <v>0</v>
      </c>
      <c r="AP1730" s="189">
        <f>COUNTIF(W1730:X1730,"NS")</f>
        <v>0</v>
      </c>
      <c r="AQ1730" s="189">
        <f>SUM(W1730:X1730)</f>
        <v>0</v>
      </c>
      <c r="AR1730" s="190">
        <f>IF($AG$1725=$AH$1725, 0, IF(OR(AND(AO1730=0, AP1730&gt;0), AND(AO1730="ns", AQ1730&gt;0), AND(AO1730="ns", AP1730=0, AQ1730=0)), 1, IF(OR(AND(AO1730&gt;0, AP1730=2), AND(AO1730="ns", AP1730=2), AND(AO1730="ns", AQ1730=0, AP1730&gt;0), AO1730=AQ1730, COUNTIF(V1730:X1730, "NA")=COUNTA(V1730:X1730)), 0, 1)))</f>
        <v>0</v>
      </c>
      <c r="AT1730" s="188">
        <f>Y1730</f>
        <v>0</v>
      </c>
      <c r="AU1730" s="189">
        <f>COUNTIF(Z1730:AA1730,"NS")</f>
        <v>0</v>
      </c>
      <c r="AV1730" s="189">
        <f>SUM(Z1730:AA1730)</f>
        <v>0</v>
      </c>
      <c r="AW1730" s="190">
        <f>IF($AG$1725=$AH$1725, 0, IF(OR(AND(AT1730=0, AU1730&gt;0), AND(AT1730="ns", AV1730&gt;0), AND(AT1730="ns", AU1730=0, AV1730=0)), 1, IF(OR(AND(AT1730&gt;0, AU1730=2), AND(AT1730="ns", AU1730=2), AND(AT1730="ns", AV1730=0, AU1730&gt;0), AT1730=AV1730, COUNTIF(Y1730:AA1730, "NA")=COUNTA(Y1730:AA1730)), 0, 1)))</f>
        <v>0</v>
      </c>
      <c r="AY1730" s="188">
        <f>AB1730</f>
        <v>0</v>
      </c>
      <c r="AZ1730" s="189">
        <f>COUNTIF(AC1730:AD1730,"NS")</f>
        <v>0</v>
      </c>
      <c r="BA1730" s="189">
        <f>SUM(AC1730:AD1730)</f>
        <v>0</v>
      </c>
      <c r="BB1730" s="190">
        <f>IF($AG$1725=$AH$1725, 0, IF(OR(AND(AY1730=0, AZ1730&gt;0), AND(AY1730="ns", BA1730&gt;0), AND(AY1730="ns", AZ1730=0, BA1730=0)), 1, IF(OR(AND(AY1730&gt;0, AZ1730=2), AND(AY1730="ns", AZ1730=2), AND(AY1730="ns", BA1730=0, AZ1730&gt;0), AY1730=BA1730, COUNTIF(AB1730:AD1730, "NA")=COUNTA(AB1730:AD1730)), 0, 1)))</f>
        <v>0</v>
      </c>
      <c r="BD1730" s="192">
        <f>IF(S1730="",0,S1730)</f>
        <v>0</v>
      </c>
      <c r="BE1730" s="215">
        <f>COUNTIF(V1730,"NS")+COUNTIF(Y1730,"NS")+COUNTIF(AB1730,"NS")</f>
        <v>0</v>
      </c>
      <c r="BF1730" s="216">
        <f>SUM(V1730,Y1730,AB1730)</f>
        <v>0</v>
      </c>
      <c r="BG1730" s="217">
        <f>IF($AG$1725=$AH$1725, 0, IF(OR(AND(BD1730=0, BE1730&gt;0), AND(BD1730="NS", BF1730&gt;0), AND(BD1730="NS", BF1730=0, BE1730=0)), 1, IF(OR(AND(BE1730&gt;=2, BF1730&lt;BD1730), AND(BD1730="NS", BF1730=0, BE1730&gt;0), BD1730=BF1730, AND(BD1730="NA", COUNTIF(V1730:AD1730, "NA")=COUNTA(V1730:AD1730))), 0, 1)))</f>
        <v>0</v>
      </c>
      <c r="BI1730" s="192">
        <f>IF(T1730="",0,T1730)</f>
        <v>0</v>
      </c>
      <c r="BJ1730" s="215">
        <f>COUNTIF(W1730,"NS")+COUNTIF(Z1730,"NS")+COUNTIF(AC1730,"NS")</f>
        <v>0</v>
      </c>
      <c r="BK1730" s="216">
        <f>SUM(W1730,Z1730,AC1730)</f>
        <v>0</v>
      </c>
      <c r="BL1730" s="217">
        <f>IF($AG$1725=$AH$1725, 0, IF(OR(AND(BI1730=0, BJ1730&gt;0), AND(BI1730="NS", BK1730&gt;0), AND(BI1730="NS", BK1730=0, BJ1730=0)), 1, IF(OR(AND(BJ1730&gt;=2, BK1730&lt;BI1730), AND(BI1730="NS", BK1730=0, BJ1730&gt;0), BI1730=BK1730, AND(BI1730="NA", COUNTIF(V1730:AD1730, "NA")=COUNTA(V1730:AD1730))), 0, 1)))</f>
        <v>0</v>
      </c>
      <c r="BN1730" s="192">
        <f>IF(U1730="",0,"")</f>
        <v>0</v>
      </c>
      <c r="BO1730" s="215">
        <f>COUNTIF(X1730,"NS")+COUNTIF(AA1730,"NS")+COUNTIF(AD1730,"NS")</f>
        <v>0</v>
      </c>
      <c r="BP1730" s="216">
        <f>SUM(X1730,AA1730,AD1730)</f>
        <v>0</v>
      </c>
      <c r="BQ1730" s="217">
        <f>IF($AG$1725=$AH$1725, 0, IF(OR(AND(BN1730=0, BO1730&gt;0), AND(BN1730="NS", BP1730&gt;0), AND(BN1730="NS", BP1730=0, BO1730=0)), 1, IF(OR(AND(BO1730&gt;=2, BP1730&lt;BN1730), AND(BN1730="NS", BP1730=0, BO1730&gt;0), BN1730=BP1730, AND(BN1730="NA", COUNTIF(V1730:AD1730, "NA")=COUNTA(V1730:AD1730))), 0, 1)))</f>
        <v>0</v>
      </c>
      <c r="BS1730" s="197">
        <f>M231</f>
        <v>0</v>
      </c>
      <c r="BT1730" s="19" t="str">
        <f>S1730</f>
        <v/>
      </c>
      <c r="BU1730" s="197">
        <f>+IF($AG$1725=$AH$1725,0,IF(OR(AND(BS1730="NS",BT1730="NS"),AND(BS1730&gt;=1,BT1730="NS"),AND(BS1730=BT1730)),0,1))</f>
        <v>0</v>
      </c>
      <c r="BV1730"/>
      <c r="BW1730" s="197">
        <f>S231</f>
        <v>0</v>
      </c>
      <c r="BX1730" s="19" t="str">
        <f>T1730</f>
        <v/>
      </c>
      <c r="BY1730" s="197">
        <f>+IF($AG$1725=$AH$1725,0,IF(OR(AND(BW1730="NS",BX1730="NS"),AND(BW1730&gt;=1,BX1730="NS"),AND(BW1730=BX1730)),0,1))</f>
        <v>0</v>
      </c>
      <c r="CA1730" s="197">
        <f>Y231</f>
        <v>0</v>
      </c>
      <c r="CB1730" s="19" t="str">
        <f>U1730</f>
        <v/>
      </c>
      <c r="CC1730" s="197">
        <f>+IF($AG$1725=$AH$1725,0,IF(OR(AND(CA1730="NS",CB1730="NS"),AND(CA1730&gt;=1,CB1730="NS"),AND(CA1730=CB1730)),0,1))</f>
        <v>0</v>
      </c>
    </row>
    <row r="1731" spans="1:81" ht="15" customHeight="1" thickBot="1">
      <c r="A1731" s="85"/>
      <c r="B1731" s="87"/>
      <c r="C1731" s="62" t="s">
        <v>59</v>
      </c>
      <c r="D1731" s="354" t="str">
        <f t="shared" ref="D1731:D1794" si="849">IF(D50="","",D50)</f>
        <v/>
      </c>
      <c r="E1731" s="355"/>
      <c r="F1731" s="355"/>
      <c r="G1731" s="355"/>
      <c r="H1731" s="355"/>
      <c r="I1731" s="355"/>
      <c r="J1731" s="355"/>
      <c r="K1731" s="355"/>
      <c r="L1731" s="355"/>
      <c r="M1731" s="355"/>
      <c r="N1731" s="355"/>
      <c r="O1731" s="355"/>
      <c r="P1731" s="355"/>
      <c r="Q1731" s="355"/>
      <c r="R1731" s="356"/>
      <c r="S1731" s="261" t="str">
        <f t="shared" ref="S1731:S1794" si="850">IF(M232="","",M232)</f>
        <v/>
      </c>
      <c r="T1731" s="261" t="str">
        <f t="shared" ref="T1731:T1794" si="851">IF(S232="","",S232)</f>
        <v/>
      </c>
      <c r="U1731" s="261" t="str">
        <f t="shared" ref="U1731:U1794" si="852">IF(Y232="","",Y232)</f>
        <v/>
      </c>
      <c r="V1731" s="2"/>
      <c r="W1731" s="2"/>
      <c r="X1731" s="2"/>
      <c r="Y1731" s="2"/>
      <c r="Z1731" s="2"/>
      <c r="AA1731" s="2"/>
      <c r="AB1731" s="2"/>
      <c r="AC1731" s="2"/>
      <c r="AD1731" s="2"/>
      <c r="AG1731" s="197">
        <f t="shared" ref="AG1731:AG1794" si="853">+COUNTBLANK(S1731:AD1731)</f>
        <v>12</v>
      </c>
      <c r="AH1731" s="210">
        <f t="shared" ref="AH1731:AH1794" si="854">+IF($AG$1725=$AH$1725,0,IF(OR(AND(D1731&lt;&gt;"",AG1731=0),AND(D1731="",AG1731=12)),0,1))</f>
        <v>0</v>
      </c>
      <c r="AJ1731" s="188">
        <f t="shared" ref="AJ1731:AJ1794" si="855">IF(S1731="",0,S1731)</f>
        <v>0</v>
      </c>
      <c r="AK1731" s="189">
        <f t="shared" ref="AK1731:AK1794" si="856">COUNTIF(T1731:U1731,"NS")</f>
        <v>0</v>
      </c>
      <c r="AL1731" s="189">
        <f t="shared" ref="AL1731:AL1794" si="857">SUM(T1731:U1731)</f>
        <v>0</v>
      </c>
      <c r="AM1731" s="190">
        <f t="shared" ref="AM1731:AM1794" si="858">IF($AG$1725=$AH$1725, 0, IF(OR(AND(AJ1731=0, AK1731&gt;0), AND(AJ1731="ns", AL1731&gt;0), AND(AJ1731="ns", AK1731=0, AL1731=0)), 1, IF(OR(AND(AJ1731&gt;0, AK1731=2), AND(AJ1731="ns", AK1731=2), AND(AJ1731="ns", AL1731=0, AK1731&gt;0), AJ1731=AL1731, COUNTIF(S1731:U1731, "NA")=COUNTA(S1731:U1731)), 0, 1)))</f>
        <v>0</v>
      </c>
      <c r="AO1731" s="188">
        <f t="shared" ref="AO1731:AO1794" si="859">V1731</f>
        <v>0</v>
      </c>
      <c r="AP1731" s="189">
        <f t="shared" ref="AP1731:AP1794" si="860">COUNTIF(W1731:X1731,"NS")</f>
        <v>0</v>
      </c>
      <c r="AQ1731" s="189">
        <f t="shared" ref="AQ1731:AQ1794" si="861">SUM(W1731:X1731)</f>
        <v>0</v>
      </c>
      <c r="AR1731" s="190">
        <f t="shared" ref="AR1731:AR1794" si="862">IF($AG$1725=$AH$1725, 0, IF(OR(AND(AO1731=0, AP1731&gt;0), AND(AO1731="ns", AQ1731&gt;0), AND(AO1731="ns", AP1731=0, AQ1731=0)), 1, IF(OR(AND(AO1731&gt;0, AP1731=2), AND(AO1731="ns", AP1731=2), AND(AO1731="ns", AQ1731=0, AP1731&gt;0), AO1731=AQ1731, COUNTIF(V1731:X1731, "NA")=COUNTA(V1731:X1731)), 0, 1)))</f>
        <v>0</v>
      </c>
      <c r="AT1731" s="188">
        <f t="shared" ref="AT1731:AT1794" si="863">Y1731</f>
        <v>0</v>
      </c>
      <c r="AU1731" s="189">
        <f t="shared" ref="AU1731:AU1794" si="864">COUNTIF(Z1731:AA1731,"NS")</f>
        <v>0</v>
      </c>
      <c r="AV1731" s="189">
        <f t="shared" ref="AV1731:AV1794" si="865">SUM(Z1731:AA1731)</f>
        <v>0</v>
      </c>
      <c r="AW1731" s="190">
        <f t="shared" ref="AW1731:AW1794" si="866">IF($AG$1725=$AH$1725, 0, IF(OR(AND(AT1731=0, AU1731&gt;0), AND(AT1731="ns", AV1731&gt;0), AND(AT1731="ns", AU1731=0, AV1731=0)), 1, IF(OR(AND(AT1731&gt;0, AU1731=2), AND(AT1731="ns", AU1731=2), AND(AT1731="ns", AV1731=0, AU1731&gt;0), AT1731=AV1731, COUNTIF(Y1731:AA1731, "NA")=COUNTA(Y1731:AA1731)), 0, 1)))</f>
        <v>0</v>
      </c>
      <c r="AY1731" s="188">
        <f t="shared" ref="AY1731:AY1794" si="867">AB1731</f>
        <v>0</v>
      </c>
      <c r="AZ1731" s="189">
        <f t="shared" ref="AZ1731:AZ1794" si="868">COUNTIF(AC1731:AD1731,"NS")</f>
        <v>0</v>
      </c>
      <c r="BA1731" s="189">
        <f t="shared" ref="BA1731:BA1794" si="869">SUM(AC1731:AD1731)</f>
        <v>0</v>
      </c>
      <c r="BB1731" s="190">
        <f t="shared" ref="BB1731:BB1794" si="870">IF($AG$1725=$AH$1725, 0, IF(OR(AND(AY1731=0, AZ1731&gt;0), AND(AY1731="ns", BA1731&gt;0), AND(AY1731="ns", AZ1731=0, BA1731=0)), 1, IF(OR(AND(AY1731&gt;0, AZ1731=2), AND(AY1731="ns", AZ1731=2), AND(AY1731="ns", BA1731=0, AZ1731&gt;0), AY1731=BA1731, COUNTIF(AB1731:AD1731, "NA")=COUNTA(AB1731:AD1731)), 0, 1)))</f>
        <v>0</v>
      </c>
      <c r="BD1731" s="192">
        <f t="shared" ref="BD1731:BD1794" si="871">IF(S1731="",0,S1731)</f>
        <v>0</v>
      </c>
      <c r="BE1731" s="215">
        <f t="shared" ref="BE1731:BE1794" si="872">COUNTIF(V1731,"NS")+COUNTIF(Y1731,"NS")+COUNTIF(AB1731,"NS")</f>
        <v>0</v>
      </c>
      <c r="BF1731" s="216">
        <f t="shared" ref="BF1731:BF1794" si="873">SUM(V1731,Y1731,AB1731)</f>
        <v>0</v>
      </c>
      <c r="BG1731" s="217">
        <f t="shared" ref="BG1731:BG1794" si="874">IF($AG$1725=$AH$1725, 0, IF(OR(AND(BD1731=0, BE1731&gt;0), AND(BD1731="NS", BF1731&gt;0), AND(BD1731="NS", BF1731=0, BE1731=0)), 1, IF(OR(AND(BE1731&gt;=2, BF1731&lt;BD1731), AND(BD1731="NS", BF1731=0, BE1731&gt;0), BD1731=BF1731, AND(BD1731="NA", COUNTIF(V1731:AD1731, "NA")=COUNTA(V1731:AD1731))), 0, 1)))</f>
        <v>0</v>
      </c>
      <c r="BI1731" s="192">
        <f t="shared" ref="BI1731:BI1794" si="875">IF(T1731="",0,T1731)</f>
        <v>0</v>
      </c>
      <c r="BJ1731" s="215">
        <f t="shared" ref="BJ1731:BJ1794" si="876">COUNTIF(W1731,"NS")+COUNTIF(Z1731,"NS")+COUNTIF(AC1731,"NS")</f>
        <v>0</v>
      </c>
      <c r="BK1731" s="216">
        <f t="shared" ref="BK1731:BK1794" si="877">SUM(W1731,Z1731,AC1731)</f>
        <v>0</v>
      </c>
      <c r="BL1731" s="217">
        <f t="shared" ref="BL1731:BL1794" si="878">IF($AG$1725=$AH$1725, 0, IF(OR(AND(BI1731=0, BJ1731&gt;0), AND(BI1731="NS", BK1731&gt;0), AND(BI1731="NS", BK1731=0, BJ1731=0)), 1, IF(OR(AND(BJ1731&gt;=2, BK1731&lt;BI1731), AND(BI1731="NS", BK1731=0, BJ1731&gt;0), BI1731=BK1731, AND(BI1731="NA", COUNTIF(V1731:AD1731, "NA")=COUNTA(V1731:AD1731))), 0, 1)))</f>
        <v>0</v>
      </c>
      <c r="BN1731" s="192">
        <f t="shared" ref="BN1731:BN1794" si="879">IF(U1731="",0,"")</f>
        <v>0</v>
      </c>
      <c r="BO1731" s="215">
        <f t="shared" ref="BO1731:BO1794" si="880">COUNTIF(X1731,"NS")+COUNTIF(AA1731,"NS")+COUNTIF(AD1731,"NS")</f>
        <v>0</v>
      </c>
      <c r="BP1731" s="216">
        <f t="shared" ref="BP1731:BP1794" si="881">SUM(X1731,AA1731,AD1731)</f>
        <v>0</v>
      </c>
      <c r="BQ1731" s="217">
        <f t="shared" ref="BQ1731:BQ1794" si="882">IF($AG$1725=$AH$1725, 0, IF(OR(AND(BN1731=0, BO1731&gt;0), AND(BN1731="NS", BP1731&gt;0), AND(BN1731="NS", BP1731=0, BO1731=0)), 1, IF(OR(AND(BO1731&gt;=2, BP1731&lt;BN1731), AND(BN1731="NS", BP1731=0, BO1731&gt;0), BN1731=BP1731, AND(BN1731="NA", COUNTIF(V1731:AD1731, "NA")=COUNTA(V1731:AD1731))), 0, 1)))</f>
        <v>0</v>
      </c>
      <c r="BS1731" s="197">
        <f t="shared" ref="BS1731:BS1794" si="883">M232</f>
        <v>0</v>
      </c>
      <c r="BT1731" s="19" t="str">
        <f t="shared" ref="BT1731:BT1794" si="884">S1731</f>
        <v/>
      </c>
      <c r="BU1731" s="197">
        <f t="shared" ref="BU1731:BU1794" si="885">+IF($AG$1725=$AH$1725,0,IF(OR(AND(BS1731="NS",BT1731="NS"),AND(BS1731&gt;=1,BT1731="NS"),AND(BS1731=BT1731)),0,1))</f>
        <v>0</v>
      </c>
      <c r="BW1731" s="197">
        <f t="shared" ref="BW1731:BW1794" si="886">S232</f>
        <v>0</v>
      </c>
      <c r="BX1731" s="19" t="str">
        <f t="shared" ref="BX1731:BX1794" si="887">T1731</f>
        <v/>
      </c>
      <c r="BY1731" s="197">
        <f t="shared" ref="BY1731:BY1794" si="888">+IF($AG$1725=$AH$1725,0,IF(OR(AND(BW1731="NS",BX1731="NS"),AND(BW1731&gt;=1,BX1731="NS"),AND(BW1731=BX1731)),0,1))</f>
        <v>0</v>
      </c>
      <c r="CA1731" s="197">
        <f t="shared" ref="CA1731:CA1794" si="889">Y232</f>
        <v>0</v>
      </c>
      <c r="CB1731" s="19" t="str">
        <f t="shared" ref="CB1731:CB1794" si="890">U1731</f>
        <v/>
      </c>
      <c r="CC1731" s="197">
        <f t="shared" ref="CC1731:CC1794" si="891">+IF($AG$1725=$AH$1725,0,IF(OR(AND(CA1731="NS",CB1731="NS"),AND(CA1731&gt;=1,CB1731="NS"),AND(CA1731=CB1731)),0,1))</f>
        <v>0</v>
      </c>
    </row>
    <row r="1732" spans="1:81" ht="15" customHeight="1" thickBot="1">
      <c r="A1732" s="85"/>
      <c r="B1732" s="87"/>
      <c r="C1732" s="63" t="s">
        <v>60</v>
      </c>
      <c r="D1732" s="354" t="str">
        <f t="shared" si="849"/>
        <v/>
      </c>
      <c r="E1732" s="355"/>
      <c r="F1732" s="355"/>
      <c r="G1732" s="355"/>
      <c r="H1732" s="355"/>
      <c r="I1732" s="355"/>
      <c r="J1732" s="355"/>
      <c r="K1732" s="355"/>
      <c r="L1732" s="355"/>
      <c r="M1732" s="355"/>
      <c r="N1732" s="355"/>
      <c r="O1732" s="355"/>
      <c r="P1732" s="355"/>
      <c r="Q1732" s="355"/>
      <c r="R1732" s="356"/>
      <c r="S1732" s="261" t="str">
        <f t="shared" si="850"/>
        <v/>
      </c>
      <c r="T1732" s="261" t="str">
        <f t="shared" si="851"/>
        <v/>
      </c>
      <c r="U1732" s="261" t="str">
        <f t="shared" si="852"/>
        <v/>
      </c>
      <c r="V1732" s="2"/>
      <c r="W1732" s="2"/>
      <c r="X1732" s="2"/>
      <c r="Y1732" s="2"/>
      <c r="Z1732" s="2"/>
      <c r="AA1732" s="2"/>
      <c r="AB1732" s="2"/>
      <c r="AC1732" s="2"/>
      <c r="AD1732" s="2"/>
      <c r="AG1732" s="197">
        <f t="shared" si="853"/>
        <v>12</v>
      </c>
      <c r="AH1732" s="210">
        <f t="shared" si="854"/>
        <v>0</v>
      </c>
      <c r="AJ1732" s="188">
        <f t="shared" si="855"/>
        <v>0</v>
      </c>
      <c r="AK1732" s="189">
        <f t="shared" si="856"/>
        <v>0</v>
      </c>
      <c r="AL1732" s="189">
        <f t="shared" si="857"/>
        <v>0</v>
      </c>
      <c r="AM1732" s="190">
        <f t="shared" si="858"/>
        <v>0</v>
      </c>
      <c r="AO1732" s="188">
        <f t="shared" si="859"/>
        <v>0</v>
      </c>
      <c r="AP1732" s="189">
        <f t="shared" si="860"/>
        <v>0</v>
      </c>
      <c r="AQ1732" s="189">
        <f t="shared" si="861"/>
        <v>0</v>
      </c>
      <c r="AR1732" s="190">
        <f t="shared" si="862"/>
        <v>0</v>
      </c>
      <c r="AT1732" s="188">
        <f t="shared" si="863"/>
        <v>0</v>
      </c>
      <c r="AU1732" s="189">
        <f t="shared" si="864"/>
        <v>0</v>
      </c>
      <c r="AV1732" s="189">
        <f t="shared" si="865"/>
        <v>0</v>
      </c>
      <c r="AW1732" s="190">
        <f t="shared" si="866"/>
        <v>0</v>
      </c>
      <c r="AY1732" s="188">
        <f t="shared" si="867"/>
        <v>0</v>
      </c>
      <c r="AZ1732" s="189">
        <f t="shared" si="868"/>
        <v>0</v>
      </c>
      <c r="BA1732" s="189">
        <f t="shared" si="869"/>
        <v>0</v>
      </c>
      <c r="BB1732" s="190">
        <f t="shared" si="870"/>
        <v>0</v>
      </c>
      <c r="BD1732" s="192">
        <f t="shared" si="871"/>
        <v>0</v>
      </c>
      <c r="BE1732" s="215">
        <f t="shared" si="872"/>
        <v>0</v>
      </c>
      <c r="BF1732" s="216">
        <f t="shared" si="873"/>
        <v>0</v>
      </c>
      <c r="BG1732" s="217">
        <f t="shared" si="874"/>
        <v>0</v>
      </c>
      <c r="BI1732" s="192">
        <f t="shared" si="875"/>
        <v>0</v>
      </c>
      <c r="BJ1732" s="215">
        <f t="shared" si="876"/>
        <v>0</v>
      </c>
      <c r="BK1732" s="216">
        <f t="shared" si="877"/>
        <v>0</v>
      </c>
      <c r="BL1732" s="217">
        <f t="shared" si="878"/>
        <v>0</v>
      </c>
      <c r="BN1732" s="192">
        <f t="shared" si="879"/>
        <v>0</v>
      </c>
      <c r="BO1732" s="215">
        <f t="shared" si="880"/>
        <v>0</v>
      </c>
      <c r="BP1732" s="216">
        <f t="shared" si="881"/>
        <v>0</v>
      </c>
      <c r="BQ1732" s="217">
        <f t="shared" si="882"/>
        <v>0</v>
      </c>
      <c r="BS1732" s="197">
        <f t="shared" si="883"/>
        <v>0</v>
      </c>
      <c r="BT1732" s="19" t="str">
        <f t="shared" si="884"/>
        <v/>
      </c>
      <c r="BU1732" s="197">
        <f t="shared" si="885"/>
        <v>0</v>
      </c>
      <c r="BW1732" s="197">
        <f t="shared" si="886"/>
        <v>0</v>
      </c>
      <c r="BX1732" s="19" t="str">
        <f t="shared" si="887"/>
        <v/>
      </c>
      <c r="BY1732" s="197">
        <f t="shared" si="888"/>
        <v>0</v>
      </c>
      <c r="CA1732" s="197">
        <f t="shared" si="889"/>
        <v>0</v>
      </c>
      <c r="CB1732" s="19" t="str">
        <f t="shared" si="890"/>
        <v/>
      </c>
      <c r="CC1732" s="197">
        <f t="shared" si="891"/>
        <v>0</v>
      </c>
    </row>
    <row r="1733" spans="1:81" ht="15" customHeight="1" thickBot="1">
      <c r="A1733" s="85"/>
      <c r="B1733" s="87"/>
      <c r="C1733" s="63" t="s">
        <v>61</v>
      </c>
      <c r="D1733" s="354" t="str">
        <f t="shared" si="849"/>
        <v/>
      </c>
      <c r="E1733" s="355"/>
      <c r="F1733" s="355"/>
      <c r="G1733" s="355"/>
      <c r="H1733" s="355"/>
      <c r="I1733" s="355"/>
      <c r="J1733" s="355"/>
      <c r="K1733" s="355"/>
      <c r="L1733" s="355"/>
      <c r="M1733" s="355"/>
      <c r="N1733" s="355"/>
      <c r="O1733" s="355"/>
      <c r="P1733" s="355"/>
      <c r="Q1733" s="355"/>
      <c r="R1733" s="356"/>
      <c r="S1733" s="261" t="str">
        <f t="shared" si="850"/>
        <v/>
      </c>
      <c r="T1733" s="261" t="str">
        <f t="shared" si="851"/>
        <v/>
      </c>
      <c r="U1733" s="261" t="str">
        <f t="shared" si="852"/>
        <v/>
      </c>
      <c r="V1733" s="2"/>
      <c r="W1733" s="2"/>
      <c r="X1733" s="2"/>
      <c r="Y1733" s="2"/>
      <c r="Z1733" s="2"/>
      <c r="AA1733" s="2"/>
      <c r="AB1733" s="2"/>
      <c r="AC1733" s="2"/>
      <c r="AD1733" s="2"/>
      <c r="AG1733" s="197">
        <f t="shared" si="853"/>
        <v>12</v>
      </c>
      <c r="AH1733" s="210">
        <f t="shared" si="854"/>
        <v>0</v>
      </c>
      <c r="AJ1733" s="188">
        <f t="shared" si="855"/>
        <v>0</v>
      </c>
      <c r="AK1733" s="189">
        <f t="shared" si="856"/>
        <v>0</v>
      </c>
      <c r="AL1733" s="189">
        <f t="shared" si="857"/>
        <v>0</v>
      </c>
      <c r="AM1733" s="190">
        <f t="shared" si="858"/>
        <v>0</v>
      </c>
      <c r="AO1733" s="188">
        <f t="shared" si="859"/>
        <v>0</v>
      </c>
      <c r="AP1733" s="189">
        <f t="shared" si="860"/>
        <v>0</v>
      </c>
      <c r="AQ1733" s="189">
        <f t="shared" si="861"/>
        <v>0</v>
      </c>
      <c r="AR1733" s="190">
        <f t="shared" si="862"/>
        <v>0</v>
      </c>
      <c r="AT1733" s="188">
        <f t="shared" si="863"/>
        <v>0</v>
      </c>
      <c r="AU1733" s="189">
        <f t="shared" si="864"/>
        <v>0</v>
      </c>
      <c r="AV1733" s="189">
        <f t="shared" si="865"/>
        <v>0</v>
      </c>
      <c r="AW1733" s="190">
        <f t="shared" si="866"/>
        <v>0</v>
      </c>
      <c r="AY1733" s="188">
        <f t="shared" si="867"/>
        <v>0</v>
      </c>
      <c r="AZ1733" s="189">
        <f t="shared" si="868"/>
        <v>0</v>
      </c>
      <c r="BA1733" s="189">
        <f t="shared" si="869"/>
        <v>0</v>
      </c>
      <c r="BB1733" s="190">
        <f t="shared" si="870"/>
        <v>0</v>
      </c>
      <c r="BD1733" s="192">
        <f t="shared" si="871"/>
        <v>0</v>
      </c>
      <c r="BE1733" s="215">
        <f t="shared" si="872"/>
        <v>0</v>
      </c>
      <c r="BF1733" s="216">
        <f t="shared" si="873"/>
        <v>0</v>
      </c>
      <c r="BG1733" s="217">
        <f t="shared" si="874"/>
        <v>0</v>
      </c>
      <c r="BI1733" s="192">
        <f t="shared" si="875"/>
        <v>0</v>
      </c>
      <c r="BJ1733" s="215">
        <f t="shared" si="876"/>
        <v>0</v>
      </c>
      <c r="BK1733" s="216">
        <f t="shared" si="877"/>
        <v>0</v>
      </c>
      <c r="BL1733" s="217">
        <f t="shared" si="878"/>
        <v>0</v>
      </c>
      <c r="BN1733" s="192">
        <f t="shared" si="879"/>
        <v>0</v>
      </c>
      <c r="BO1733" s="215">
        <f t="shared" si="880"/>
        <v>0</v>
      </c>
      <c r="BP1733" s="216">
        <f t="shared" si="881"/>
        <v>0</v>
      </c>
      <c r="BQ1733" s="217">
        <f t="shared" si="882"/>
        <v>0</v>
      </c>
      <c r="BS1733" s="197">
        <f t="shared" si="883"/>
        <v>0</v>
      </c>
      <c r="BT1733" s="19" t="str">
        <f t="shared" si="884"/>
        <v/>
      </c>
      <c r="BU1733" s="197">
        <f t="shared" si="885"/>
        <v>0</v>
      </c>
      <c r="BW1733" s="197">
        <f t="shared" si="886"/>
        <v>0</v>
      </c>
      <c r="BX1733" s="19" t="str">
        <f t="shared" si="887"/>
        <v/>
      </c>
      <c r="BY1733" s="197">
        <f t="shared" si="888"/>
        <v>0</v>
      </c>
      <c r="CA1733" s="197">
        <f t="shared" si="889"/>
        <v>0</v>
      </c>
      <c r="CB1733" s="19" t="str">
        <f t="shared" si="890"/>
        <v/>
      </c>
      <c r="CC1733" s="197">
        <f t="shared" si="891"/>
        <v>0</v>
      </c>
    </row>
    <row r="1734" spans="1:81" ht="15" customHeight="1" thickBot="1">
      <c r="A1734" s="85"/>
      <c r="B1734" s="87"/>
      <c r="C1734" s="63" t="s">
        <v>62</v>
      </c>
      <c r="D1734" s="354" t="str">
        <f t="shared" si="849"/>
        <v/>
      </c>
      <c r="E1734" s="355"/>
      <c r="F1734" s="355"/>
      <c r="G1734" s="355"/>
      <c r="H1734" s="355"/>
      <c r="I1734" s="355"/>
      <c r="J1734" s="355"/>
      <c r="K1734" s="355"/>
      <c r="L1734" s="355"/>
      <c r="M1734" s="355"/>
      <c r="N1734" s="355"/>
      <c r="O1734" s="355"/>
      <c r="P1734" s="355"/>
      <c r="Q1734" s="355"/>
      <c r="R1734" s="356"/>
      <c r="S1734" s="261" t="str">
        <f t="shared" si="850"/>
        <v/>
      </c>
      <c r="T1734" s="261" t="str">
        <f t="shared" si="851"/>
        <v/>
      </c>
      <c r="U1734" s="261" t="str">
        <f t="shared" si="852"/>
        <v/>
      </c>
      <c r="V1734" s="2"/>
      <c r="W1734" s="2"/>
      <c r="X1734" s="2"/>
      <c r="Y1734" s="2"/>
      <c r="Z1734" s="2"/>
      <c r="AA1734" s="2"/>
      <c r="AB1734" s="2"/>
      <c r="AC1734" s="2"/>
      <c r="AD1734" s="2"/>
      <c r="AG1734" s="197">
        <f t="shared" si="853"/>
        <v>12</v>
      </c>
      <c r="AH1734" s="210">
        <f t="shared" si="854"/>
        <v>0</v>
      </c>
      <c r="AJ1734" s="188">
        <f t="shared" si="855"/>
        <v>0</v>
      </c>
      <c r="AK1734" s="189">
        <f t="shared" si="856"/>
        <v>0</v>
      </c>
      <c r="AL1734" s="189">
        <f t="shared" si="857"/>
        <v>0</v>
      </c>
      <c r="AM1734" s="190">
        <f t="shared" si="858"/>
        <v>0</v>
      </c>
      <c r="AO1734" s="188">
        <f t="shared" si="859"/>
        <v>0</v>
      </c>
      <c r="AP1734" s="189">
        <f t="shared" si="860"/>
        <v>0</v>
      </c>
      <c r="AQ1734" s="189">
        <f t="shared" si="861"/>
        <v>0</v>
      </c>
      <c r="AR1734" s="190">
        <f t="shared" si="862"/>
        <v>0</v>
      </c>
      <c r="AT1734" s="188">
        <f t="shared" si="863"/>
        <v>0</v>
      </c>
      <c r="AU1734" s="189">
        <f t="shared" si="864"/>
        <v>0</v>
      </c>
      <c r="AV1734" s="189">
        <f t="shared" si="865"/>
        <v>0</v>
      </c>
      <c r="AW1734" s="190">
        <f t="shared" si="866"/>
        <v>0</v>
      </c>
      <c r="AY1734" s="188">
        <f t="shared" si="867"/>
        <v>0</v>
      </c>
      <c r="AZ1734" s="189">
        <f t="shared" si="868"/>
        <v>0</v>
      </c>
      <c r="BA1734" s="189">
        <f t="shared" si="869"/>
        <v>0</v>
      </c>
      <c r="BB1734" s="190">
        <f t="shared" si="870"/>
        <v>0</v>
      </c>
      <c r="BD1734" s="192">
        <f t="shared" si="871"/>
        <v>0</v>
      </c>
      <c r="BE1734" s="215">
        <f t="shared" si="872"/>
        <v>0</v>
      </c>
      <c r="BF1734" s="216">
        <f t="shared" si="873"/>
        <v>0</v>
      </c>
      <c r="BG1734" s="217">
        <f t="shared" si="874"/>
        <v>0</v>
      </c>
      <c r="BI1734" s="192">
        <f t="shared" si="875"/>
        <v>0</v>
      </c>
      <c r="BJ1734" s="215">
        <f t="shared" si="876"/>
        <v>0</v>
      </c>
      <c r="BK1734" s="216">
        <f t="shared" si="877"/>
        <v>0</v>
      </c>
      <c r="BL1734" s="217">
        <f t="shared" si="878"/>
        <v>0</v>
      </c>
      <c r="BN1734" s="192">
        <f t="shared" si="879"/>
        <v>0</v>
      </c>
      <c r="BO1734" s="215">
        <f t="shared" si="880"/>
        <v>0</v>
      </c>
      <c r="BP1734" s="216">
        <f t="shared" si="881"/>
        <v>0</v>
      </c>
      <c r="BQ1734" s="217">
        <f t="shared" si="882"/>
        <v>0</v>
      </c>
      <c r="BS1734" s="197">
        <f t="shared" si="883"/>
        <v>0</v>
      </c>
      <c r="BT1734" s="19" t="str">
        <f t="shared" si="884"/>
        <v/>
      </c>
      <c r="BU1734" s="197">
        <f t="shared" si="885"/>
        <v>0</v>
      </c>
      <c r="BW1734" s="197">
        <f t="shared" si="886"/>
        <v>0</v>
      </c>
      <c r="BX1734" s="19" t="str">
        <f t="shared" si="887"/>
        <v/>
      </c>
      <c r="BY1734" s="197">
        <f t="shared" si="888"/>
        <v>0</v>
      </c>
      <c r="CA1734" s="197">
        <f t="shared" si="889"/>
        <v>0</v>
      </c>
      <c r="CB1734" s="19" t="str">
        <f t="shared" si="890"/>
        <v/>
      </c>
      <c r="CC1734" s="197">
        <f t="shared" si="891"/>
        <v>0</v>
      </c>
    </row>
    <row r="1735" spans="1:81" ht="15" customHeight="1" thickBot="1">
      <c r="A1735" s="85"/>
      <c r="B1735" s="87"/>
      <c r="C1735" s="63" t="s">
        <v>63</v>
      </c>
      <c r="D1735" s="354" t="str">
        <f t="shared" si="849"/>
        <v/>
      </c>
      <c r="E1735" s="355"/>
      <c r="F1735" s="355"/>
      <c r="G1735" s="355"/>
      <c r="H1735" s="355"/>
      <c r="I1735" s="355"/>
      <c r="J1735" s="355"/>
      <c r="K1735" s="355"/>
      <c r="L1735" s="355"/>
      <c r="M1735" s="355"/>
      <c r="N1735" s="355"/>
      <c r="O1735" s="355"/>
      <c r="P1735" s="355"/>
      <c r="Q1735" s="355"/>
      <c r="R1735" s="356"/>
      <c r="S1735" s="261" t="str">
        <f t="shared" si="850"/>
        <v/>
      </c>
      <c r="T1735" s="261" t="str">
        <f t="shared" si="851"/>
        <v/>
      </c>
      <c r="U1735" s="261" t="str">
        <f t="shared" si="852"/>
        <v/>
      </c>
      <c r="V1735" s="2"/>
      <c r="W1735" s="2"/>
      <c r="X1735" s="2"/>
      <c r="Y1735" s="2"/>
      <c r="Z1735" s="2"/>
      <c r="AA1735" s="2"/>
      <c r="AB1735" s="2"/>
      <c r="AC1735" s="2"/>
      <c r="AD1735" s="2"/>
      <c r="AG1735" s="197">
        <f t="shared" si="853"/>
        <v>12</v>
      </c>
      <c r="AH1735" s="210">
        <f t="shared" si="854"/>
        <v>0</v>
      </c>
      <c r="AJ1735" s="188">
        <f t="shared" si="855"/>
        <v>0</v>
      </c>
      <c r="AK1735" s="189">
        <f t="shared" si="856"/>
        <v>0</v>
      </c>
      <c r="AL1735" s="189">
        <f t="shared" si="857"/>
        <v>0</v>
      </c>
      <c r="AM1735" s="190">
        <f t="shared" si="858"/>
        <v>0</v>
      </c>
      <c r="AO1735" s="188">
        <f t="shared" si="859"/>
        <v>0</v>
      </c>
      <c r="AP1735" s="189">
        <f t="shared" si="860"/>
        <v>0</v>
      </c>
      <c r="AQ1735" s="189">
        <f t="shared" si="861"/>
        <v>0</v>
      </c>
      <c r="AR1735" s="190">
        <f t="shared" si="862"/>
        <v>0</v>
      </c>
      <c r="AT1735" s="188">
        <f t="shared" si="863"/>
        <v>0</v>
      </c>
      <c r="AU1735" s="189">
        <f t="shared" si="864"/>
        <v>0</v>
      </c>
      <c r="AV1735" s="189">
        <f t="shared" si="865"/>
        <v>0</v>
      </c>
      <c r="AW1735" s="190">
        <f t="shared" si="866"/>
        <v>0</v>
      </c>
      <c r="AY1735" s="188">
        <f t="shared" si="867"/>
        <v>0</v>
      </c>
      <c r="AZ1735" s="189">
        <f t="shared" si="868"/>
        <v>0</v>
      </c>
      <c r="BA1735" s="189">
        <f t="shared" si="869"/>
        <v>0</v>
      </c>
      <c r="BB1735" s="190">
        <f t="shared" si="870"/>
        <v>0</v>
      </c>
      <c r="BD1735" s="192">
        <f t="shared" si="871"/>
        <v>0</v>
      </c>
      <c r="BE1735" s="215">
        <f t="shared" si="872"/>
        <v>0</v>
      </c>
      <c r="BF1735" s="216">
        <f t="shared" si="873"/>
        <v>0</v>
      </c>
      <c r="BG1735" s="217">
        <f t="shared" si="874"/>
        <v>0</v>
      </c>
      <c r="BI1735" s="192">
        <f t="shared" si="875"/>
        <v>0</v>
      </c>
      <c r="BJ1735" s="215">
        <f t="shared" si="876"/>
        <v>0</v>
      </c>
      <c r="BK1735" s="216">
        <f t="shared" si="877"/>
        <v>0</v>
      </c>
      <c r="BL1735" s="217">
        <f t="shared" si="878"/>
        <v>0</v>
      </c>
      <c r="BN1735" s="192">
        <f t="shared" si="879"/>
        <v>0</v>
      </c>
      <c r="BO1735" s="215">
        <f t="shared" si="880"/>
        <v>0</v>
      </c>
      <c r="BP1735" s="216">
        <f t="shared" si="881"/>
        <v>0</v>
      </c>
      <c r="BQ1735" s="217">
        <f t="shared" si="882"/>
        <v>0</v>
      </c>
      <c r="BS1735" s="197">
        <f t="shared" si="883"/>
        <v>0</v>
      </c>
      <c r="BT1735" s="19" t="str">
        <f t="shared" si="884"/>
        <v/>
      </c>
      <c r="BU1735" s="197">
        <f t="shared" si="885"/>
        <v>0</v>
      </c>
      <c r="BW1735" s="197">
        <f t="shared" si="886"/>
        <v>0</v>
      </c>
      <c r="BX1735" s="19" t="str">
        <f t="shared" si="887"/>
        <v/>
      </c>
      <c r="BY1735" s="197">
        <f t="shared" si="888"/>
        <v>0</v>
      </c>
      <c r="CA1735" s="197">
        <f t="shared" si="889"/>
        <v>0</v>
      </c>
      <c r="CB1735" s="19" t="str">
        <f t="shared" si="890"/>
        <v/>
      </c>
      <c r="CC1735" s="197">
        <f t="shared" si="891"/>
        <v>0</v>
      </c>
    </row>
    <row r="1736" spans="1:81" ht="15" customHeight="1" thickBot="1">
      <c r="A1736" s="85"/>
      <c r="B1736" s="87"/>
      <c r="C1736" s="63" t="s">
        <v>64</v>
      </c>
      <c r="D1736" s="354" t="str">
        <f t="shared" si="849"/>
        <v/>
      </c>
      <c r="E1736" s="355"/>
      <c r="F1736" s="355"/>
      <c r="G1736" s="355"/>
      <c r="H1736" s="355"/>
      <c r="I1736" s="355"/>
      <c r="J1736" s="355"/>
      <c r="K1736" s="355"/>
      <c r="L1736" s="355"/>
      <c r="M1736" s="355"/>
      <c r="N1736" s="355"/>
      <c r="O1736" s="355"/>
      <c r="P1736" s="355"/>
      <c r="Q1736" s="355"/>
      <c r="R1736" s="356"/>
      <c r="S1736" s="261" t="str">
        <f t="shared" si="850"/>
        <v/>
      </c>
      <c r="T1736" s="261" t="str">
        <f t="shared" si="851"/>
        <v/>
      </c>
      <c r="U1736" s="261" t="str">
        <f t="shared" si="852"/>
        <v/>
      </c>
      <c r="V1736" s="2"/>
      <c r="W1736" s="2"/>
      <c r="X1736" s="2"/>
      <c r="Y1736" s="2"/>
      <c r="Z1736" s="2"/>
      <c r="AA1736" s="2"/>
      <c r="AB1736" s="2"/>
      <c r="AC1736" s="2"/>
      <c r="AD1736" s="2"/>
      <c r="AG1736" s="197">
        <f t="shared" si="853"/>
        <v>12</v>
      </c>
      <c r="AH1736" s="210">
        <f t="shared" si="854"/>
        <v>0</v>
      </c>
      <c r="AJ1736" s="188">
        <f t="shared" si="855"/>
        <v>0</v>
      </c>
      <c r="AK1736" s="189">
        <f t="shared" si="856"/>
        <v>0</v>
      </c>
      <c r="AL1736" s="189">
        <f t="shared" si="857"/>
        <v>0</v>
      </c>
      <c r="AM1736" s="190">
        <f t="shared" si="858"/>
        <v>0</v>
      </c>
      <c r="AO1736" s="188">
        <f t="shared" si="859"/>
        <v>0</v>
      </c>
      <c r="AP1736" s="189">
        <f t="shared" si="860"/>
        <v>0</v>
      </c>
      <c r="AQ1736" s="189">
        <f t="shared" si="861"/>
        <v>0</v>
      </c>
      <c r="AR1736" s="190">
        <f t="shared" si="862"/>
        <v>0</v>
      </c>
      <c r="AT1736" s="188">
        <f t="shared" si="863"/>
        <v>0</v>
      </c>
      <c r="AU1736" s="189">
        <f t="shared" si="864"/>
        <v>0</v>
      </c>
      <c r="AV1736" s="189">
        <f t="shared" si="865"/>
        <v>0</v>
      </c>
      <c r="AW1736" s="190">
        <f t="shared" si="866"/>
        <v>0</v>
      </c>
      <c r="AY1736" s="188">
        <f t="shared" si="867"/>
        <v>0</v>
      </c>
      <c r="AZ1736" s="189">
        <f t="shared" si="868"/>
        <v>0</v>
      </c>
      <c r="BA1736" s="189">
        <f t="shared" si="869"/>
        <v>0</v>
      </c>
      <c r="BB1736" s="190">
        <f t="shared" si="870"/>
        <v>0</v>
      </c>
      <c r="BD1736" s="192">
        <f t="shared" si="871"/>
        <v>0</v>
      </c>
      <c r="BE1736" s="215">
        <f t="shared" si="872"/>
        <v>0</v>
      </c>
      <c r="BF1736" s="216">
        <f t="shared" si="873"/>
        <v>0</v>
      </c>
      <c r="BG1736" s="217">
        <f t="shared" si="874"/>
        <v>0</v>
      </c>
      <c r="BI1736" s="192">
        <f t="shared" si="875"/>
        <v>0</v>
      </c>
      <c r="BJ1736" s="215">
        <f t="shared" si="876"/>
        <v>0</v>
      </c>
      <c r="BK1736" s="216">
        <f t="shared" si="877"/>
        <v>0</v>
      </c>
      <c r="BL1736" s="217">
        <f t="shared" si="878"/>
        <v>0</v>
      </c>
      <c r="BN1736" s="192">
        <f t="shared" si="879"/>
        <v>0</v>
      </c>
      <c r="BO1736" s="215">
        <f t="shared" si="880"/>
        <v>0</v>
      </c>
      <c r="BP1736" s="216">
        <f t="shared" si="881"/>
        <v>0</v>
      </c>
      <c r="BQ1736" s="217">
        <f t="shared" si="882"/>
        <v>0</v>
      </c>
      <c r="BS1736" s="197">
        <f t="shared" si="883"/>
        <v>0</v>
      </c>
      <c r="BT1736" s="19" t="str">
        <f t="shared" si="884"/>
        <v/>
      </c>
      <c r="BU1736" s="197">
        <f t="shared" si="885"/>
        <v>0</v>
      </c>
      <c r="BW1736" s="197">
        <f t="shared" si="886"/>
        <v>0</v>
      </c>
      <c r="BX1736" s="19" t="str">
        <f t="shared" si="887"/>
        <v/>
      </c>
      <c r="BY1736" s="197">
        <f t="shared" si="888"/>
        <v>0</v>
      </c>
      <c r="CA1736" s="197">
        <f t="shared" si="889"/>
        <v>0</v>
      </c>
      <c r="CB1736" s="19" t="str">
        <f t="shared" si="890"/>
        <v/>
      </c>
      <c r="CC1736" s="197">
        <f t="shared" si="891"/>
        <v>0</v>
      </c>
    </row>
    <row r="1737" spans="1:81" ht="15" customHeight="1" thickBot="1">
      <c r="A1737" s="85"/>
      <c r="B1737" s="87"/>
      <c r="C1737" s="63" t="s">
        <v>65</v>
      </c>
      <c r="D1737" s="354" t="str">
        <f t="shared" si="849"/>
        <v/>
      </c>
      <c r="E1737" s="355"/>
      <c r="F1737" s="355"/>
      <c r="G1737" s="355"/>
      <c r="H1737" s="355"/>
      <c r="I1737" s="355"/>
      <c r="J1737" s="355"/>
      <c r="K1737" s="355"/>
      <c r="L1737" s="355"/>
      <c r="M1737" s="355"/>
      <c r="N1737" s="355"/>
      <c r="O1737" s="355"/>
      <c r="P1737" s="355"/>
      <c r="Q1737" s="355"/>
      <c r="R1737" s="356"/>
      <c r="S1737" s="261" t="str">
        <f t="shared" si="850"/>
        <v/>
      </c>
      <c r="T1737" s="261" t="str">
        <f t="shared" si="851"/>
        <v/>
      </c>
      <c r="U1737" s="261" t="str">
        <f t="shared" si="852"/>
        <v/>
      </c>
      <c r="V1737" s="2"/>
      <c r="W1737" s="2"/>
      <c r="X1737" s="2"/>
      <c r="Y1737" s="2"/>
      <c r="Z1737" s="2"/>
      <c r="AA1737" s="2"/>
      <c r="AB1737" s="2"/>
      <c r="AC1737" s="2"/>
      <c r="AD1737" s="2"/>
      <c r="AG1737" s="197">
        <f t="shared" si="853"/>
        <v>12</v>
      </c>
      <c r="AH1737" s="210">
        <f t="shared" si="854"/>
        <v>0</v>
      </c>
      <c r="AJ1737" s="188">
        <f t="shared" si="855"/>
        <v>0</v>
      </c>
      <c r="AK1737" s="189">
        <f t="shared" si="856"/>
        <v>0</v>
      </c>
      <c r="AL1737" s="189">
        <f t="shared" si="857"/>
        <v>0</v>
      </c>
      <c r="AM1737" s="190">
        <f t="shared" si="858"/>
        <v>0</v>
      </c>
      <c r="AO1737" s="188">
        <f t="shared" si="859"/>
        <v>0</v>
      </c>
      <c r="AP1737" s="189">
        <f t="shared" si="860"/>
        <v>0</v>
      </c>
      <c r="AQ1737" s="189">
        <f t="shared" si="861"/>
        <v>0</v>
      </c>
      <c r="AR1737" s="190">
        <f t="shared" si="862"/>
        <v>0</v>
      </c>
      <c r="AT1737" s="188">
        <f t="shared" si="863"/>
        <v>0</v>
      </c>
      <c r="AU1737" s="189">
        <f t="shared" si="864"/>
        <v>0</v>
      </c>
      <c r="AV1737" s="189">
        <f t="shared" si="865"/>
        <v>0</v>
      </c>
      <c r="AW1737" s="190">
        <f t="shared" si="866"/>
        <v>0</v>
      </c>
      <c r="AY1737" s="188">
        <f t="shared" si="867"/>
        <v>0</v>
      </c>
      <c r="AZ1737" s="189">
        <f t="shared" si="868"/>
        <v>0</v>
      </c>
      <c r="BA1737" s="189">
        <f t="shared" si="869"/>
        <v>0</v>
      </c>
      <c r="BB1737" s="190">
        <f t="shared" si="870"/>
        <v>0</v>
      </c>
      <c r="BD1737" s="192">
        <f t="shared" si="871"/>
        <v>0</v>
      </c>
      <c r="BE1737" s="215">
        <f t="shared" si="872"/>
        <v>0</v>
      </c>
      <c r="BF1737" s="216">
        <f t="shared" si="873"/>
        <v>0</v>
      </c>
      <c r="BG1737" s="217">
        <f t="shared" si="874"/>
        <v>0</v>
      </c>
      <c r="BI1737" s="192">
        <f t="shared" si="875"/>
        <v>0</v>
      </c>
      <c r="BJ1737" s="215">
        <f t="shared" si="876"/>
        <v>0</v>
      </c>
      <c r="BK1737" s="216">
        <f t="shared" si="877"/>
        <v>0</v>
      </c>
      <c r="BL1737" s="217">
        <f t="shared" si="878"/>
        <v>0</v>
      </c>
      <c r="BN1737" s="192">
        <f t="shared" si="879"/>
        <v>0</v>
      </c>
      <c r="BO1737" s="215">
        <f t="shared" si="880"/>
        <v>0</v>
      </c>
      <c r="BP1737" s="216">
        <f t="shared" si="881"/>
        <v>0</v>
      </c>
      <c r="BQ1737" s="217">
        <f t="shared" si="882"/>
        <v>0</v>
      </c>
      <c r="BS1737" s="197">
        <f t="shared" si="883"/>
        <v>0</v>
      </c>
      <c r="BT1737" s="19" t="str">
        <f t="shared" si="884"/>
        <v/>
      </c>
      <c r="BU1737" s="197">
        <f t="shared" si="885"/>
        <v>0</v>
      </c>
      <c r="BW1737" s="197">
        <f t="shared" si="886"/>
        <v>0</v>
      </c>
      <c r="BX1737" s="19" t="str">
        <f t="shared" si="887"/>
        <v/>
      </c>
      <c r="BY1737" s="197">
        <f t="shared" si="888"/>
        <v>0</v>
      </c>
      <c r="CA1737" s="197">
        <f t="shared" si="889"/>
        <v>0</v>
      </c>
      <c r="CB1737" s="19" t="str">
        <f t="shared" si="890"/>
        <v/>
      </c>
      <c r="CC1737" s="197">
        <f t="shared" si="891"/>
        <v>0</v>
      </c>
    </row>
    <row r="1738" spans="1:81" ht="15" customHeight="1" thickBot="1">
      <c r="A1738" s="85"/>
      <c r="B1738" s="87"/>
      <c r="C1738" s="63" t="s">
        <v>66</v>
      </c>
      <c r="D1738" s="354" t="str">
        <f t="shared" si="849"/>
        <v/>
      </c>
      <c r="E1738" s="355"/>
      <c r="F1738" s="355"/>
      <c r="G1738" s="355"/>
      <c r="H1738" s="355"/>
      <c r="I1738" s="355"/>
      <c r="J1738" s="355"/>
      <c r="K1738" s="355"/>
      <c r="L1738" s="355"/>
      <c r="M1738" s="355"/>
      <c r="N1738" s="355"/>
      <c r="O1738" s="355"/>
      <c r="P1738" s="355"/>
      <c r="Q1738" s="355"/>
      <c r="R1738" s="356"/>
      <c r="S1738" s="261" t="str">
        <f t="shared" si="850"/>
        <v/>
      </c>
      <c r="T1738" s="261" t="str">
        <f t="shared" si="851"/>
        <v/>
      </c>
      <c r="U1738" s="261" t="str">
        <f t="shared" si="852"/>
        <v/>
      </c>
      <c r="V1738" s="2"/>
      <c r="W1738" s="2"/>
      <c r="X1738" s="2"/>
      <c r="Y1738" s="2"/>
      <c r="Z1738" s="2"/>
      <c r="AA1738" s="2"/>
      <c r="AB1738" s="2"/>
      <c r="AC1738" s="2"/>
      <c r="AD1738" s="2"/>
      <c r="AG1738" s="197">
        <f t="shared" si="853"/>
        <v>12</v>
      </c>
      <c r="AH1738" s="210">
        <f t="shared" si="854"/>
        <v>0</v>
      </c>
      <c r="AJ1738" s="188">
        <f t="shared" si="855"/>
        <v>0</v>
      </c>
      <c r="AK1738" s="189">
        <f t="shared" si="856"/>
        <v>0</v>
      </c>
      <c r="AL1738" s="189">
        <f t="shared" si="857"/>
        <v>0</v>
      </c>
      <c r="AM1738" s="190">
        <f t="shared" si="858"/>
        <v>0</v>
      </c>
      <c r="AO1738" s="188">
        <f t="shared" si="859"/>
        <v>0</v>
      </c>
      <c r="AP1738" s="189">
        <f t="shared" si="860"/>
        <v>0</v>
      </c>
      <c r="AQ1738" s="189">
        <f t="shared" si="861"/>
        <v>0</v>
      </c>
      <c r="AR1738" s="190">
        <f t="shared" si="862"/>
        <v>0</v>
      </c>
      <c r="AT1738" s="188">
        <f t="shared" si="863"/>
        <v>0</v>
      </c>
      <c r="AU1738" s="189">
        <f t="shared" si="864"/>
        <v>0</v>
      </c>
      <c r="AV1738" s="189">
        <f t="shared" si="865"/>
        <v>0</v>
      </c>
      <c r="AW1738" s="190">
        <f t="shared" si="866"/>
        <v>0</v>
      </c>
      <c r="AY1738" s="188">
        <f t="shared" si="867"/>
        <v>0</v>
      </c>
      <c r="AZ1738" s="189">
        <f t="shared" si="868"/>
        <v>0</v>
      </c>
      <c r="BA1738" s="189">
        <f t="shared" si="869"/>
        <v>0</v>
      </c>
      <c r="BB1738" s="190">
        <f t="shared" si="870"/>
        <v>0</v>
      </c>
      <c r="BD1738" s="192">
        <f t="shared" si="871"/>
        <v>0</v>
      </c>
      <c r="BE1738" s="215">
        <f t="shared" si="872"/>
        <v>0</v>
      </c>
      <c r="BF1738" s="216">
        <f t="shared" si="873"/>
        <v>0</v>
      </c>
      <c r="BG1738" s="217">
        <f t="shared" si="874"/>
        <v>0</v>
      </c>
      <c r="BI1738" s="192">
        <f t="shared" si="875"/>
        <v>0</v>
      </c>
      <c r="BJ1738" s="215">
        <f t="shared" si="876"/>
        <v>0</v>
      </c>
      <c r="BK1738" s="216">
        <f t="shared" si="877"/>
        <v>0</v>
      </c>
      <c r="BL1738" s="217">
        <f t="shared" si="878"/>
        <v>0</v>
      </c>
      <c r="BN1738" s="192">
        <f t="shared" si="879"/>
        <v>0</v>
      </c>
      <c r="BO1738" s="215">
        <f t="shared" si="880"/>
        <v>0</v>
      </c>
      <c r="BP1738" s="216">
        <f t="shared" si="881"/>
        <v>0</v>
      </c>
      <c r="BQ1738" s="217">
        <f t="shared" si="882"/>
        <v>0</v>
      </c>
      <c r="BS1738" s="197">
        <f t="shared" si="883"/>
        <v>0</v>
      </c>
      <c r="BT1738" s="19" t="str">
        <f t="shared" si="884"/>
        <v/>
      </c>
      <c r="BU1738" s="197">
        <f t="shared" si="885"/>
        <v>0</v>
      </c>
      <c r="BW1738" s="197">
        <f t="shared" si="886"/>
        <v>0</v>
      </c>
      <c r="BX1738" s="19" t="str">
        <f t="shared" si="887"/>
        <v/>
      </c>
      <c r="BY1738" s="197">
        <f t="shared" si="888"/>
        <v>0</v>
      </c>
      <c r="CA1738" s="197">
        <f t="shared" si="889"/>
        <v>0</v>
      </c>
      <c r="CB1738" s="19" t="str">
        <f t="shared" si="890"/>
        <v/>
      </c>
      <c r="CC1738" s="197">
        <f t="shared" si="891"/>
        <v>0</v>
      </c>
    </row>
    <row r="1739" spans="1:81" ht="15" customHeight="1" thickBot="1">
      <c r="A1739" s="85"/>
      <c r="B1739" s="87"/>
      <c r="C1739" s="63" t="s">
        <v>67</v>
      </c>
      <c r="D1739" s="354" t="str">
        <f t="shared" si="849"/>
        <v/>
      </c>
      <c r="E1739" s="355"/>
      <c r="F1739" s="355"/>
      <c r="G1739" s="355"/>
      <c r="H1739" s="355"/>
      <c r="I1739" s="355"/>
      <c r="J1739" s="355"/>
      <c r="K1739" s="355"/>
      <c r="L1739" s="355"/>
      <c r="M1739" s="355"/>
      <c r="N1739" s="355"/>
      <c r="O1739" s="355"/>
      <c r="P1739" s="355"/>
      <c r="Q1739" s="355"/>
      <c r="R1739" s="356"/>
      <c r="S1739" s="261" t="str">
        <f t="shared" si="850"/>
        <v/>
      </c>
      <c r="T1739" s="261" t="str">
        <f t="shared" si="851"/>
        <v/>
      </c>
      <c r="U1739" s="261" t="str">
        <f t="shared" si="852"/>
        <v/>
      </c>
      <c r="V1739" s="2"/>
      <c r="W1739" s="2"/>
      <c r="X1739" s="2"/>
      <c r="Y1739" s="2"/>
      <c r="Z1739" s="2"/>
      <c r="AA1739" s="2"/>
      <c r="AB1739" s="2"/>
      <c r="AC1739" s="2"/>
      <c r="AD1739" s="2"/>
      <c r="AG1739" s="197">
        <f t="shared" si="853"/>
        <v>12</v>
      </c>
      <c r="AH1739" s="210">
        <f t="shared" si="854"/>
        <v>0</v>
      </c>
      <c r="AJ1739" s="188">
        <f t="shared" si="855"/>
        <v>0</v>
      </c>
      <c r="AK1739" s="189">
        <f t="shared" si="856"/>
        <v>0</v>
      </c>
      <c r="AL1739" s="189">
        <f t="shared" si="857"/>
        <v>0</v>
      </c>
      <c r="AM1739" s="190">
        <f t="shared" si="858"/>
        <v>0</v>
      </c>
      <c r="AO1739" s="188">
        <f t="shared" si="859"/>
        <v>0</v>
      </c>
      <c r="AP1739" s="189">
        <f t="shared" si="860"/>
        <v>0</v>
      </c>
      <c r="AQ1739" s="189">
        <f t="shared" si="861"/>
        <v>0</v>
      </c>
      <c r="AR1739" s="190">
        <f t="shared" si="862"/>
        <v>0</v>
      </c>
      <c r="AT1739" s="188">
        <f t="shared" si="863"/>
        <v>0</v>
      </c>
      <c r="AU1739" s="189">
        <f t="shared" si="864"/>
        <v>0</v>
      </c>
      <c r="AV1739" s="189">
        <f t="shared" si="865"/>
        <v>0</v>
      </c>
      <c r="AW1739" s="190">
        <f t="shared" si="866"/>
        <v>0</v>
      </c>
      <c r="AY1739" s="188">
        <f t="shared" si="867"/>
        <v>0</v>
      </c>
      <c r="AZ1739" s="189">
        <f t="shared" si="868"/>
        <v>0</v>
      </c>
      <c r="BA1739" s="189">
        <f t="shared" si="869"/>
        <v>0</v>
      </c>
      <c r="BB1739" s="190">
        <f t="shared" si="870"/>
        <v>0</v>
      </c>
      <c r="BD1739" s="192">
        <f t="shared" si="871"/>
        <v>0</v>
      </c>
      <c r="BE1739" s="215">
        <f t="shared" si="872"/>
        <v>0</v>
      </c>
      <c r="BF1739" s="216">
        <f t="shared" si="873"/>
        <v>0</v>
      </c>
      <c r="BG1739" s="217">
        <f t="shared" si="874"/>
        <v>0</v>
      </c>
      <c r="BI1739" s="192">
        <f t="shared" si="875"/>
        <v>0</v>
      </c>
      <c r="BJ1739" s="215">
        <f t="shared" si="876"/>
        <v>0</v>
      </c>
      <c r="BK1739" s="216">
        <f t="shared" si="877"/>
        <v>0</v>
      </c>
      <c r="BL1739" s="217">
        <f t="shared" si="878"/>
        <v>0</v>
      </c>
      <c r="BN1739" s="192">
        <f t="shared" si="879"/>
        <v>0</v>
      </c>
      <c r="BO1739" s="215">
        <f t="shared" si="880"/>
        <v>0</v>
      </c>
      <c r="BP1739" s="216">
        <f t="shared" si="881"/>
        <v>0</v>
      </c>
      <c r="BQ1739" s="217">
        <f t="shared" si="882"/>
        <v>0</v>
      </c>
      <c r="BS1739" s="197">
        <f t="shared" si="883"/>
        <v>0</v>
      </c>
      <c r="BT1739" s="19" t="str">
        <f t="shared" si="884"/>
        <v/>
      </c>
      <c r="BU1739" s="197">
        <f t="shared" si="885"/>
        <v>0</v>
      </c>
      <c r="BW1739" s="197">
        <f t="shared" si="886"/>
        <v>0</v>
      </c>
      <c r="BX1739" s="19" t="str">
        <f t="shared" si="887"/>
        <v/>
      </c>
      <c r="BY1739" s="197">
        <f t="shared" si="888"/>
        <v>0</v>
      </c>
      <c r="CA1739" s="197">
        <f t="shared" si="889"/>
        <v>0</v>
      </c>
      <c r="CB1739" s="19" t="str">
        <f t="shared" si="890"/>
        <v/>
      </c>
      <c r="CC1739" s="197">
        <f t="shared" si="891"/>
        <v>0</v>
      </c>
    </row>
    <row r="1740" spans="1:81" ht="15" customHeight="1" thickBot="1">
      <c r="A1740" s="85"/>
      <c r="B1740" s="87"/>
      <c r="C1740" s="63" t="s">
        <v>68</v>
      </c>
      <c r="D1740" s="354" t="str">
        <f t="shared" si="849"/>
        <v/>
      </c>
      <c r="E1740" s="355"/>
      <c r="F1740" s="355"/>
      <c r="G1740" s="355"/>
      <c r="H1740" s="355"/>
      <c r="I1740" s="355"/>
      <c r="J1740" s="355"/>
      <c r="K1740" s="355"/>
      <c r="L1740" s="355"/>
      <c r="M1740" s="355"/>
      <c r="N1740" s="355"/>
      <c r="O1740" s="355"/>
      <c r="P1740" s="355"/>
      <c r="Q1740" s="355"/>
      <c r="R1740" s="356"/>
      <c r="S1740" s="261" t="str">
        <f t="shared" si="850"/>
        <v/>
      </c>
      <c r="T1740" s="261" t="str">
        <f t="shared" si="851"/>
        <v/>
      </c>
      <c r="U1740" s="261" t="str">
        <f t="shared" si="852"/>
        <v/>
      </c>
      <c r="V1740" s="2"/>
      <c r="W1740" s="2"/>
      <c r="X1740" s="2"/>
      <c r="Y1740" s="2"/>
      <c r="Z1740" s="2"/>
      <c r="AA1740" s="2"/>
      <c r="AB1740" s="2"/>
      <c r="AC1740" s="2"/>
      <c r="AD1740" s="2"/>
      <c r="AG1740" s="197">
        <f t="shared" si="853"/>
        <v>12</v>
      </c>
      <c r="AH1740" s="210">
        <f t="shared" si="854"/>
        <v>0</v>
      </c>
      <c r="AJ1740" s="188">
        <f t="shared" si="855"/>
        <v>0</v>
      </c>
      <c r="AK1740" s="189">
        <f t="shared" si="856"/>
        <v>0</v>
      </c>
      <c r="AL1740" s="189">
        <f t="shared" si="857"/>
        <v>0</v>
      </c>
      <c r="AM1740" s="190">
        <f t="shared" si="858"/>
        <v>0</v>
      </c>
      <c r="AO1740" s="188">
        <f t="shared" si="859"/>
        <v>0</v>
      </c>
      <c r="AP1740" s="189">
        <f t="shared" si="860"/>
        <v>0</v>
      </c>
      <c r="AQ1740" s="189">
        <f t="shared" si="861"/>
        <v>0</v>
      </c>
      <c r="AR1740" s="190">
        <f t="shared" si="862"/>
        <v>0</v>
      </c>
      <c r="AT1740" s="188">
        <f t="shared" si="863"/>
        <v>0</v>
      </c>
      <c r="AU1740" s="189">
        <f t="shared" si="864"/>
        <v>0</v>
      </c>
      <c r="AV1740" s="189">
        <f t="shared" si="865"/>
        <v>0</v>
      </c>
      <c r="AW1740" s="190">
        <f t="shared" si="866"/>
        <v>0</v>
      </c>
      <c r="AY1740" s="188">
        <f t="shared" si="867"/>
        <v>0</v>
      </c>
      <c r="AZ1740" s="189">
        <f t="shared" si="868"/>
        <v>0</v>
      </c>
      <c r="BA1740" s="189">
        <f t="shared" si="869"/>
        <v>0</v>
      </c>
      <c r="BB1740" s="190">
        <f t="shared" si="870"/>
        <v>0</v>
      </c>
      <c r="BD1740" s="192">
        <f t="shared" si="871"/>
        <v>0</v>
      </c>
      <c r="BE1740" s="215">
        <f t="shared" si="872"/>
        <v>0</v>
      </c>
      <c r="BF1740" s="216">
        <f t="shared" si="873"/>
        <v>0</v>
      </c>
      <c r="BG1740" s="217">
        <f t="shared" si="874"/>
        <v>0</v>
      </c>
      <c r="BI1740" s="192">
        <f t="shared" si="875"/>
        <v>0</v>
      </c>
      <c r="BJ1740" s="215">
        <f t="shared" si="876"/>
        <v>0</v>
      </c>
      <c r="BK1740" s="216">
        <f t="shared" si="877"/>
        <v>0</v>
      </c>
      <c r="BL1740" s="217">
        <f t="shared" si="878"/>
        <v>0</v>
      </c>
      <c r="BN1740" s="192">
        <f t="shared" si="879"/>
        <v>0</v>
      </c>
      <c r="BO1740" s="215">
        <f t="shared" si="880"/>
        <v>0</v>
      </c>
      <c r="BP1740" s="216">
        <f t="shared" si="881"/>
        <v>0</v>
      </c>
      <c r="BQ1740" s="217">
        <f t="shared" si="882"/>
        <v>0</v>
      </c>
      <c r="BS1740" s="197">
        <f t="shared" si="883"/>
        <v>0</v>
      </c>
      <c r="BT1740" s="19" t="str">
        <f t="shared" si="884"/>
        <v/>
      </c>
      <c r="BU1740" s="197">
        <f t="shared" si="885"/>
        <v>0</v>
      </c>
      <c r="BW1740" s="197">
        <f t="shared" si="886"/>
        <v>0</v>
      </c>
      <c r="BX1740" s="19" t="str">
        <f t="shared" si="887"/>
        <v/>
      </c>
      <c r="BY1740" s="197">
        <f t="shared" si="888"/>
        <v>0</v>
      </c>
      <c r="CA1740" s="197">
        <f t="shared" si="889"/>
        <v>0</v>
      </c>
      <c r="CB1740" s="19" t="str">
        <f t="shared" si="890"/>
        <v/>
      </c>
      <c r="CC1740" s="197">
        <f t="shared" si="891"/>
        <v>0</v>
      </c>
    </row>
    <row r="1741" spans="1:81" ht="15" customHeight="1" thickBot="1">
      <c r="A1741" s="85"/>
      <c r="B1741" s="87"/>
      <c r="C1741" s="63" t="s">
        <v>69</v>
      </c>
      <c r="D1741" s="354" t="str">
        <f t="shared" si="849"/>
        <v/>
      </c>
      <c r="E1741" s="355"/>
      <c r="F1741" s="355"/>
      <c r="G1741" s="355"/>
      <c r="H1741" s="355"/>
      <c r="I1741" s="355"/>
      <c r="J1741" s="355"/>
      <c r="K1741" s="355"/>
      <c r="L1741" s="355"/>
      <c r="M1741" s="355"/>
      <c r="N1741" s="355"/>
      <c r="O1741" s="355"/>
      <c r="P1741" s="355"/>
      <c r="Q1741" s="355"/>
      <c r="R1741" s="356"/>
      <c r="S1741" s="261" t="str">
        <f t="shared" si="850"/>
        <v/>
      </c>
      <c r="T1741" s="261" t="str">
        <f t="shared" si="851"/>
        <v/>
      </c>
      <c r="U1741" s="261" t="str">
        <f t="shared" si="852"/>
        <v/>
      </c>
      <c r="V1741" s="2"/>
      <c r="W1741" s="2"/>
      <c r="X1741" s="2"/>
      <c r="Y1741" s="2"/>
      <c r="Z1741" s="2"/>
      <c r="AA1741" s="2"/>
      <c r="AB1741" s="2"/>
      <c r="AC1741" s="2"/>
      <c r="AD1741" s="2"/>
      <c r="AG1741" s="197">
        <f t="shared" si="853"/>
        <v>12</v>
      </c>
      <c r="AH1741" s="210">
        <f t="shared" si="854"/>
        <v>0</v>
      </c>
      <c r="AJ1741" s="188">
        <f t="shared" si="855"/>
        <v>0</v>
      </c>
      <c r="AK1741" s="189">
        <f t="shared" si="856"/>
        <v>0</v>
      </c>
      <c r="AL1741" s="189">
        <f t="shared" si="857"/>
        <v>0</v>
      </c>
      <c r="AM1741" s="190">
        <f t="shared" si="858"/>
        <v>0</v>
      </c>
      <c r="AO1741" s="188">
        <f t="shared" si="859"/>
        <v>0</v>
      </c>
      <c r="AP1741" s="189">
        <f t="shared" si="860"/>
        <v>0</v>
      </c>
      <c r="AQ1741" s="189">
        <f t="shared" si="861"/>
        <v>0</v>
      </c>
      <c r="AR1741" s="190">
        <f t="shared" si="862"/>
        <v>0</v>
      </c>
      <c r="AT1741" s="188">
        <f t="shared" si="863"/>
        <v>0</v>
      </c>
      <c r="AU1741" s="189">
        <f t="shared" si="864"/>
        <v>0</v>
      </c>
      <c r="AV1741" s="189">
        <f t="shared" si="865"/>
        <v>0</v>
      </c>
      <c r="AW1741" s="190">
        <f t="shared" si="866"/>
        <v>0</v>
      </c>
      <c r="AY1741" s="188">
        <f t="shared" si="867"/>
        <v>0</v>
      </c>
      <c r="AZ1741" s="189">
        <f t="shared" si="868"/>
        <v>0</v>
      </c>
      <c r="BA1741" s="189">
        <f t="shared" si="869"/>
        <v>0</v>
      </c>
      <c r="BB1741" s="190">
        <f t="shared" si="870"/>
        <v>0</v>
      </c>
      <c r="BD1741" s="192">
        <f t="shared" si="871"/>
        <v>0</v>
      </c>
      <c r="BE1741" s="215">
        <f t="shared" si="872"/>
        <v>0</v>
      </c>
      <c r="BF1741" s="216">
        <f t="shared" si="873"/>
        <v>0</v>
      </c>
      <c r="BG1741" s="217">
        <f t="shared" si="874"/>
        <v>0</v>
      </c>
      <c r="BI1741" s="192">
        <f t="shared" si="875"/>
        <v>0</v>
      </c>
      <c r="BJ1741" s="215">
        <f t="shared" si="876"/>
        <v>0</v>
      </c>
      <c r="BK1741" s="216">
        <f t="shared" si="877"/>
        <v>0</v>
      </c>
      <c r="BL1741" s="217">
        <f t="shared" si="878"/>
        <v>0</v>
      </c>
      <c r="BN1741" s="192">
        <f t="shared" si="879"/>
        <v>0</v>
      </c>
      <c r="BO1741" s="215">
        <f t="shared" si="880"/>
        <v>0</v>
      </c>
      <c r="BP1741" s="216">
        <f t="shared" si="881"/>
        <v>0</v>
      </c>
      <c r="BQ1741" s="217">
        <f t="shared" si="882"/>
        <v>0</v>
      </c>
      <c r="BS1741" s="197">
        <f t="shared" si="883"/>
        <v>0</v>
      </c>
      <c r="BT1741" s="19" t="str">
        <f t="shared" si="884"/>
        <v/>
      </c>
      <c r="BU1741" s="197">
        <f t="shared" si="885"/>
        <v>0</v>
      </c>
      <c r="BW1741" s="197">
        <f t="shared" si="886"/>
        <v>0</v>
      </c>
      <c r="BX1741" s="19" t="str">
        <f t="shared" si="887"/>
        <v/>
      </c>
      <c r="BY1741" s="197">
        <f t="shared" si="888"/>
        <v>0</v>
      </c>
      <c r="CA1741" s="197">
        <f t="shared" si="889"/>
        <v>0</v>
      </c>
      <c r="CB1741" s="19" t="str">
        <f t="shared" si="890"/>
        <v/>
      </c>
      <c r="CC1741" s="197">
        <f t="shared" si="891"/>
        <v>0</v>
      </c>
    </row>
    <row r="1742" spans="1:81" ht="15" customHeight="1" thickBot="1">
      <c r="A1742" s="85"/>
      <c r="B1742" s="87"/>
      <c r="C1742" s="63" t="s">
        <v>70</v>
      </c>
      <c r="D1742" s="354" t="str">
        <f t="shared" si="849"/>
        <v/>
      </c>
      <c r="E1742" s="355"/>
      <c r="F1742" s="355"/>
      <c r="G1742" s="355"/>
      <c r="H1742" s="355"/>
      <c r="I1742" s="355"/>
      <c r="J1742" s="355"/>
      <c r="K1742" s="355"/>
      <c r="L1742" s="355"/>
      <c r="M1742" s="355"/>
      <c r="N1742" s="355"/>
      <c r="O1742" s="355"/>
      <c r="P1742" s="355"/>
      <c r="Q1742" s="355"/>
      <c r="R1742" s="356"/>
      <c r="S1742" s="261" t="str">
        <f t="shared" si="850"/>
        <v/>
      </c>
      <c r="T1742" s="261" t="str">
        <f t="shared" si="851"/>
        <v/>
      </c>
      <c r="U1742" s="261" t="str">
        <f t="shared" si="852"/>
        <v/>
      </c>
      <c r="V1742" s="2"/>
      <c r="W1742" s="2"/>
      <c r="X1742" s="2"/>
      <c r="Y1742" s="2"/>
      <c r="Z1742" s="2"/>
      <c r="AA1742" s="2"/>
      <c r="AB1742" s="2"/>
      <c r="AC1742" s="2"/>
      <c r="AD1742" s="2"/>
      <c r="AG1742" s="197">
        <f t="shared" si="853"/>
        <v>12</v>
      </c>
      <c r="AH1742" s="210">
        <f t="shared" si="854"/>
        <v>0</v>
      </c>
      <c r="AJ1742" s="188">
        <f t="shared" si="855"/>
        <v>0</v>
      </c>
      <c r="AK1742" s="189">
        <f t="shared" si="856"/>
        <v>0</v>
      </c>
      <c r="AL1742" s="189">
        <f t="shared" si="857"/>
        <v>0</v>
      </c>
      <c r="AM1742" s="190">
        <f t="shared" si="858"/>
        <v>0</v>
      </c>
      <c r="AO1742" s="188">
        <f t="shared" si="859"/>
        <v>0</v>
      </c>
      <c r="AP1742" s="189">
        <f t="shared" si="860"/>
        <v>0</v>
      </c>
      <c r="AQ1742" s="189">
        <f t="shared" si="861"/>
        <v>0</v>
      </c>
      <c r="AR1742" s="190">
        <f t="shared" si="862"/>
        <v>0</v>
      </c>
      <c r="AT1742" s="188">
        <f t="shared" si="863"/>
        <v>0</v>
      </c>
      <c r="AU1742" s="189">
        <f t="shared" si="864"/>
        <v>0</v>
      </c>
      <c r="AV1742" s="189">
        <f t="shared" si="865"/>
        <v>0</v>
      </c>
      <c r="AW1742" s="190">
        <f t="shared" si="866"/>
        <v>0</v>
      </c>
      <c r="AY1742" s="188">
        <f t="shared" si="867"/>
        <v>0</v>
      </c>
      <c r="AZ1742" s="189">
        <f t="shared" si="868"/>
        <v>0</v>
      </c>
      <c r="BA1742" s="189">
        <f t="shared" si="869"/>
        <v>0</v>
      </c>
      <c r="BB1742" s="190">
        <f t="shared" si="870"/>
        <v>0</v>
      </c>
      <c r="BD1742" s="192">
        <f t="shared" si="871"/>
        <v>0</v>
      </c>
      <c r="BE1742" s="215">
        <f t="shared" si="872"/>
        <v>0</v>
      </c>
      <c r="BF1742" s="216">
        <f t="shared" si="873"/>
        <v>0</v>
      </c>
      <c r="BG1742" s="217">
        <f t="shared" si="874"/>
        <v>0</v>
      </c>
      <c r="BI1742" s="192">
        <f t="shared" si="875"/>
        <v>0</v>
      </c>
      <c r="BJ1742" s="215">
        <f t="shared" si="876"/>
        <v>0</v>
      </c>
      <c r="BK1742" s="216">
        <f t="shared" si="877"/>
        <v>0</v>
      </c>
      <c r="BL1742" s="217">
        <f t="shared" si="878"/>
        <v>0</v>
      </c>
      <c r="BN1742" s="192">
        <f t="shared" si="879"/>
        <v>0</v>
      </c>
      <c r="BO1742" s="215">
        <f t="shared" si="880"/>
        <v>0</v>
      </c>
      <c r="BP1742" s="216">
        <f t="shared" si="881"/>
        <v>0</v>
      </c>
      <c r="BQ1742" s="217">
        <f t="shared" si="882"/>
        <v>0</v>
      </c>
      <c r="BS1742" s="197">
        <f t="shared" si="883"/>
        <v>0</v>
      </c>
      <c r="BT1742" s="19" t="str">
        <f t="shared" si="884"/>
        <v/>
      </c>
      <c r="BU1742" s="197">
        <f t="shared" si="885"/>
        <v>0</v>
      </c>
      <c r="BW1742" s="197">
        <f t="shared" si="886"/>
        <v>0</v>
      </c>
      <c r="BX1742" s="19" t="str">
        <f t="shared" si="887"/>
        <v/>
      </c>
      <c r="BY1742" s="197">
        <f t="shared" si="888"/>
        <v>0</v>
      </c>
      <c r="CA1742" s="197">
        <f t="shared" si="889"/>
        <v>0</v>
      </c>
      <c r="CB1742" s="19" t="str">
        <f t="shared" si="890"/>
        <v/>
      </c>
      <c r="CC1742" s="197">
        <f t="shared" si="891"/>
        <v>0</v>
      </c>
    </row>
    <row r="1743" spans="1:81" ht="15" customHeight="1" thickBot="1">
      <c r="A1743" s="85"/>
      <c r="B1743" s="87"/>
      <c r="C1743" s="63" t="s">
        <v>71</v>
      </c>
      <c r="D1743" s="354" t="str">
        <f t="shared" si="849"/>
        <v/>
      </c>
      <c r="E1743" s="355"/>
      <c r="F1743" s="355"/>
      <c r="G1743" s="355"/>
      <c r="H1743" s="355"/>
      <c r="I1743" s="355"/>
      <c r="J1743" s="355"/>
      <c r="K1743" s="355"/>
      <c r="L1743" s="355"/>
      <c r="M1743" s="355"/>
      <c r="N1743" s="355"/>
      <c r="O1743" s="355"/>
      <c r="P1743" s="355"/>
      <c r="Q1743" s="355"/>
      <c r="R1743" s="356"/>
      <c r="S1743" s="261" t="str">
        <f t="shared" si="850"/>
        <v/>
      </c>
      <c r="T1743" s="261" t="str">
        <f t="shared" si="851"/>
        <v/>
      </c>
      <c r="U1743" s="261" t="str">
        <f t="shared" si="852"/>
        <v/>
      </c>
      <c r="V1743" s="2"/>
      <c r="W1743" s="2"/>
      <c r="X1743" s="2"/>
      <c r="Y1743" s="2"/>
      <c r="Z1743" s="2"/>
      <c r="AA1743" s="2"/>
      <c r="AB1743" s="2"/>
      <c r="AC1743" s="2"/>
      <c r="AD1743" s="2"/>
      <c r="AG1743" s="197">
        <f t="shared" si="853"/>
        <v>12</v>
      </c>
      <c r="AH1743" s="210">
        <f t="shared" si="854"/>
        <v>0</v>
      </c>
      <c r="AJ1743" s="188">
        <f t="shared" si="855"/>
        <v>0</v>
      </c>
      <c r="AK1743" s="189">
        <f t="shared" si="856"/>
        <v>0</v>
      </c>
      <c r="AL1743" s="189">
        <f t="shared" si="857"/>
        <v>0</v>
      </c>
      <c r="AM1743" s="190">
        <f t="shared" si="858"/>
        <v>0</v>
      </c>
      <c r="AO1743" s="188">
        <f t="shared" si="859"/>
        <v>0</v>
      </c>
      <c r="AP1743" s="189">
        <f t="shared" si="860"/>
        <v>0</v>
      </c>
      <c r="AQ1743" s="189">
        <f t="shared" si="861"/>
        <v>0</v>
      </c>
      <c r="AR1743" s="190">
        <f t="shared" si="862"/>
        <v>0</v>
      </c>
      <c r="AT1743" s="188">
        <f t="shared" si="863"/>
        <v>0</v>
      </c>
      <c r="AU1743" s="189">
        <f t="shared" si="864"/>
        <v>0</v>
      </c>
      <c r="AV1743" s="189">
        <f t="shared" si="865"/>
        <v>0</v>
      </c>
      <c r="AW1743" s="190">
        <f t="shared" si="866"/>
        <v>0</v>
      </c>
      <c r="AY1743" s="188">
        <f t="shared" si="867"/>
        <v>0</v>
      </c>
      <c r="AZ1743" s="189">
        <f t="shared" si="868"/>
        <v>0</v>
      </c>
      <c r="BA1743" s="189">
        <f t="shared" si="869"/>
        <v>0</v>
      </c>
      <c r="BB1743" s="190">
        <f t="shared" si="870"/>
        <v>0</v>
      </c>
      <c r="BD1743" s="192">
        <f t="shared" si="871"/>
        <v>0</v>
      </c>
      <c r="BE1743" s="215">
        <f t="shared" si="872"/>
        <v>0</v>
      </c>
      <c r="BF1743" s="216">
        <f t="shared" si="873"/>
        <v>0</v>
      </c>
      <c r="BG1743" s="217">
        <f t="shared" si="874"/>
        <v>0</v>
      </c>
      <c r="BI1743" s="192">
        <f t="shared" si="875"/>
        <v>0</v>
      </c>
      <c r="BJ1743" s="215">
        <f t="shared" si="876"/>
        <v>0</v>
      </c>
      <c r="BK1743" s="216">
        <f t="shared" si="877"/>
        <v>0</v>
      </c>
      <c r="BL1743" s="217">
        <f t="shared" si="878"/>
        <v>0</v>
      </c>
      <c r="BN1743" s="192">
        <f t="shared" si="879"/>
        <v>0</v>
      </c>
      <c r="BO1743" s="215">
        <f t="shared" si="880"/>
        <v>0</v>
      </c>
      <c r="BP1743" s="216">
        <f t="shared" si="881"/>
        <v>0</v>
      </c>
      <c r="BQ1743" s="217">
        <f t="shared" si="882"/>
        <v>0</v>
      </c>
      <c r="BS1743" s="197">
        <f t="shared" si="883"/>
        <v>0</v>
      </c>
      <c r="BT1743" s="19" t="str">
        <f t="shared" si="884"/>
        <v/>
      </c>
      <c r="BU1743" s="197">
        <f t="shared" si="885"/>
        <v>0</v>
      </c>
      <c r="BW1743" s="197">
        <f t="shared" si="886"/>
        <v>0</v>
      </c>
      <c r="BX1743" s="19" t="str">
        <f t="shared" si="887"/>
        <v/>
      </c>
      <c r="BY1743" s="197">
        <f t="shared" si="888"/>
        <v>0</v>
      </c>
      <c r="CA1743" s="197">
        <f t="shared" si="889"/>
        <v>0</v>
      </c>
      <c r="CB1743" s="19" t="str">
        <f t="shared" si="890"/>
        <v/>
      </c>
      <c r="CC1743" s="197">
        <f t="shared" si="891"/>
        <v>0</v>
      </c>
    </row>
    <row r="1744" spans="1:81" ht="15" customHeight="1" thickBot="1">
      <c r="A1744" s="85"/>
      <c r="B1744" s="87"/>
      <c r="C1744" s="63" t="s">
        <v>72</v>
      </c>
      <c r="D1744" s="354" t="str">
        <f t="shared" si="849"/>
        <v/>
      </c>
      <c r="E1744" s="355"/>
      <c r="F1744" s="355"/>
      <c r="G1744" s="355"/>
      <c r="H1744" s="355"/>
      <c r="I1744" s="355"/>
      <c r="J1744" s="355"/>
      <c r="K1744" s="355"/>
      <c r="L1744" s="355"/>
      <c r="M1744" s="355"/>
      <c r="N1744" s="355"/>
      <c r="O1744" s="355"/>
      <c r="P1744" s="355"/>
      <c r="Q1744" s="355"/>
      <c r="R1744" s="356"/>
      <c r="S1744" s="261" t="str">
        <f t="shared" si="850"/>
        <v/>
      </c>
      <c r="T1744" s="261" t="str">
        <f t="shared" si="851"/>
        <v/>
      </c>
      <c r="U1744" s="261" t="str">
        <f t="shared" si="852"/>
        <v/>
      </c>
      <c r="V1744" s="2"/>
      <c r="W1744" s="2"/>
      <c r="X1744" s="2"/>
      <c r="Y1744" s="2"/>
      <c r="Z1744" s="2"/>
      <c r="AA1744" s="2"/>
      <c r="AB1744" s="2"/>
      <c r="AC1744" s="2"/>
      <c r="AD1744" s="2"/>
      <c r="AG1744" s="197">
        <f t="shared" si="853"/>
        <v>12</v>
      </c>
      <c r="AH1744" s="210">
        <f t="shared" si="854"/>
        <v>0</v>
      </c>
      <c r="AJ1744" s="188">
        <f t="shared" si="855"/>
        <v>0</v>
      </c>
      <c r="AK1744" s="189">
        <f t="shared" si="856"/>
        <v>0</v>
      </c>
      <c r="AL1744" s="189">
        <f t="shared" si="857"/>
        <v>0</v>
      </c>
      <c r="AM1744" s="190">
        <f t="shared" si="858"/>
        <v>0</v>
      </c>
      <c r="AO1744" s="188">
        <f t="shared" si="859"/>
        <v>0</v>
      </c>
      <c r="AP1744" s="189">
        <f t="shared" si="860"/>
        <v>0</v>
      </c>
      <c r="AQ1744" s="189">
        <f t="shared" si="861"/>
        <v>0</v>
      </c>
      <c r="AR1744" s="190">
        <f t="shared" si="862"/>
        <v>0</v>
      </c>
      <c r="AT1744" s="188">
        <f t="shared" si="863"/>
        <v>0</v>
      </c>
      <c r="AU1744" s="189">
        <f t="shared" si="864"/>
        <v>0</v>
      </c>
      <c r="AV1744" s="189">
        <f t="shared" si="865"/>
        <v>0</v>
      </c>
      <c r="AW1744" s="190">
        <f t="shared" si="866"/>
        <v>0</v>
      </c>
      <c r="AY1744" s="188">
        <f t="shared" si="867"/>
        <v>0</v>
      </c>
      <c r="AZ1744" s="189">
        <f t="shared" si="868"/>
        <v>0</v>
      </c>
      <c r="BA1744" s="189">
        <f t="shared" si="869"/>
        <v>0</v>
      </c>
      <c r="BB1744" s="190">
        <f t="shared" si="870"/>
        <v>0</v>
      </c>
      <c r="BD1744" s="192">
        <f t="shared" si="871"/>
        <v>0</v>
      </c>
      <c r="BE1744" s="215">
        <f t="shared" si="872"/>
        <v>0</v>
      </c>
      <c r="BF1744" s="216">
        <f t="shared" si="873"/>
        <v>0</v>
      </c>
      <c r="BG1744" s="217">
        <f t="shared" si="874"/>
        <v>0</v>
      </c>
      <c r="BI1744" s="192">
        <f t="shared" si="875"/>
        <v>0</v>
      </c>
      <c r="BJ1744" s="215">
        <f t="shared" si="876"/>
        <v>0</v>
      </c>
      <c r="BK1744" s="216">
        <f t="shared" si="877"/>
        <v>0</v>
      </c>
      <c r="BL1744" s="217">
        <f t="shared" si="878"/>
        <v>0</v>
      </c>
      <c r="BN1744" s="192">
        <f t="shared" si="879"/>
        <v>0</v>
      </c>
      <c r="BO1744" s="215">
        <f t="shared" si="880"/>
        <v>0</v>
      </c>
      <c r="BP1744" s="216">
        <f t="shared" si="881"/>
        <v>0</v>
      </c>
      <c r="BQ1744" s="217">
        <f t="shared" si="882"/>
        <v>0</v>
      </c>
      <c r="BS1744" s="197">
        <f t="shared" si="883"/>
        <v>0</v>
      </c>
      <c r="BT1744" s="19" t="str">
        <f t="shared" si="884"/>
        <v/>
      </c>
      <c r="BU1744" s="197">
        <f t="shared" si="885"/>
        <v>0</v>
      </c>
      <c r="BW1744" s="197">
        <f t="shared" si="886"/>
        <v>0</v>
      </c>
      <c r="BX1744" s="19" t="str">
        <f t="shared" si="887"/>
        <v/>
      </c>
      <c r="BY1744" s="197">
        <f t="shared" si="888"/>
        <v>0</v>
      </c>
      <c r="CA1744" s="197">
        <f t="shared" si="889"/>
        <v>0</v>
      </c>
      <c r="CB1744" s="19" t="str">
        <f t="shared" si="890"/>
        <v/>
      </c>
      <c r="CC1744" s="197">
        <f t="shared" si="891"/>
        <v>0</v>
      </c>
    </row>
    <row r="1745" spans="1:81" ht="15" customHeight="1" thickBot="1">
      <c r="A1745" s="85"/>
      <c r="B1745" s="87"/>
      <c r="C1745" s="63" t="s">
        <v>73</v>
      </c>
      <c r="D1745" s="354" t="str">
        <f t="shared" si="849"/>
        <v/>
      </c>
      <c r="E1745" s="355"/>
      <c r="F1745" s="355"/>
      <c r="G1745" s="355"/>
      <c r="H1745" s="355"/>
      <c r="I1745" s="355"/>
      <c r="J1745" s="355"/>
      <c r="K1745" s="355"/>
      <c r="L1745" s="355"/>
      <c r="M1745" s="355"/>
      <c r="N1745" s="355"/>
      <c r="O1745" s="355"/>
      <c r="P1745" s="355"/>
      <c r="Q1745" s="355"/>
      <c r="R1745" s="356"/>
      <c r="S1745" s="261" t="str">
        <f t="shared" si="850"/>
        <v/>
      </c>
      <c r="T1745" s="261" t="str">
        <f t="shared" si="851"/>
        <v/>
      </c>
      <c r="U1745" s="261" t="str">
        <f t="shared" si="852"/>
        <v/>
      </c>
      <c r="V1745" s="2"/>
      <c r="W1745" s="2"/>
      <c r="X1745" s="2"/>
      <c r="Y1745" s="2"/>
      <c r="Z1745" s="2"/>
      <c r="AA1745" s="2"/>
      <c r="AB1745" s="2"/>
      <c r="AC1745" s="2"/>
      <c r="AD1745" s="2"/>
      <c r="AG1745" s="197">
        <f t="shared" si="853"/>
        <v>12</v>
      </c>
      <c r="AH1745" s="210">
        <f t="shared" si="854"/>
        <v>0</v>
      </c>
      <c r="AJ1745" s="188">
        <f t="shared" si="855"/>
        <v>0</v>
      </c>
      <c r="AK1745" s="189">
        <f t="shared" si="856"/>
        <v>0</v>
      </c>
      <c r="AL1745" s="189">
        <f t="shared" si="857"/>
        <v>0</v>
      </c>
      <c r="AM1745" s="190">
        <f t="shared" si="858"/>
        <v>0</v>
      </c>
      <c r="AO1745" s="188">
        <f t="shared" si="859"/>
        <v>0</v>
      </c>
      <c r="AP1745" s="189">
        <f t="shared" si="860"/>
        <v>0</v>
      </c>
      <c r="AQ1745" s="189">
        <f t="shared" si="861"/>
        <v>0</v>
      </c>
      <c r="AR1745" s="190">
        <f t="shared" si="862"/>
        <v>0</v>
      </c>
      <c r="AT1745" s="188">
        <f t="shared" si="863"/>
        <v>0</v>
      </c>
      <c r="AU1745" s="189">
        <f t="shared" si="864"/>
        <v>0</v>
      </c>
      <c r="AV1745" s="189">
        <f t="shared" si="865"/>
        <v>0</v>
      </c>
      <c r="AW1745" s="190">
        <f t="shared" si="866"/>
        <v>0</v>
      </c>
      <c r="AY1745" s="188">
        <f t="shared" si="867"/>
        <v>0</v>
      </c>
      <c r="AZ1745" s="189">
        <f t="shared" si="868"/>
        <v>0</v>
      </c>
      <c r="BA1745" s="189">
        <f t="shared" si="869"/>
        <v>0</v>
      </c>
      <c r="BB1745" s="190">
        <f t="shared" si="870"/>
        <v>0</v>
      </c>
      <c r="BD1745" s="192">
        <f t="shared" si="871"/>
        <v>0</v>
      </c>
      <c r="BE1745" s="215">
        <f t="shared" si="872"/>
        <v>0</v>
      </c>
      <c r="BF1745" s="216">
        <f t="shared" si="873"/>
        <v>0</v>
      </c>
      <c r="BG1745" s="217">
        <f t="shared" si="874"/>
        <v>0</v>
      </c>
      <c r="BI1745" s="192">
        <f t="shared" si="875"/>
        <v>0</v>
      </c>
      <c r="BJ1745" s="215">
        <f t="shared" si="876"/>
        <v>0</v>
      </c>
      <c r="BK1745" s="216">
        <f t="shared" si="877"/>
        <v>0</v>
      </c>
      <c r="BL1745" s="217">
        <f t="shared" si="878"/>
        <v>0</v>
      </c>
      <c r="BN1745" s="192">
        <f t="shared" si="879"/>
        <v>0</v>
      </c>
      <c r="BO1745" s="215">
        <f t="shared" si="880"/>
        <v>0</v>
      </c>
      <c r="BP1745" s="216">
        <f t="shared" si="881"/>
        <v>0</v>
      </c>
      <c r="BQ1745" s="217">
        <f t="shared" si="882"/>
        <v>0</v>
      </c>
      <c r="BS1745" s="197">
        <f t="shared" si="883"/>
        <v>0</v>
      </c>
      <c r="BT1745" s="19" t="str">
        <f t="shared" si="884"/>
        <v/>
      </c>
      <c r="BU1745" s="197">
        <f t="shared" si="885"/>
        <v>0</v>
      </c>
      <c r="BW1745" s="197">
        <f t="shared" si="886"/>
        <v>0</v>
      </c>
      <c r="BX1745" s="19" t="str">
        <f t="shared" si="887"/>
        <v/>
      </c>
      <c r="BY1745" s="197">
        <f t="shared" si="888"/>
        <v>0</v>
      </c>
      <c r="CA1745" s="197">
        <f t="shared" si="889"/>
        <v>0</v>
      </c>
      <c r="CB1745" s="19" t="str">
        <f t="shared" si="890"/>
        <v/>
      </c>
      <c r="CC1745" s="197">
        <f t="shared" si="891"/>
        <v>0</v>
      </c>
    </row>
    <row r="1746" spans="1:81" ht="15" customHeight="1" thickBot="1">
      <c r="A1746" s="85"/>
      <c r="B1746" s="87"/>
      <c r="C1746" s="63" t="s">
        <v>74</v>
      </c>
      <c r="D1746" s="354" t="str">
        <f t="shared" si="849"/>
        <v/>
      </c>
      <c r="E1746" s="355"/>
      <c r="F1746" s="355"/>
      <c r="G1746" s="355"/>
      <c r="H1746" s="355"/>
      <c r="I1746" s="355"/>
      <c r="J1746" s="355"/>
      <c r="K1746" s="355"/>
      <c r="L1746" s="355"/>
      <c r="M1746" s="355"/>
      <c r="N1746" s="355"/>
      <c r="O1746" s="355"/>
      <c r="P1746" s="355"/>
      <c r="Q1746" s="355"/>
      <c r="R1746" s="356"/>
      <c r="S1746" s="261" t="str">
        <f t="shared" si="850"/>
        <v/>
      </c>
      <c r="T1746" s="261" t="str">
        <f t="shared" si="851"/>
        <v/>
      </c>
      <c r="U1746" s="261" t="str">
        <f t="shared" si="852"/>
        <v/>
      </c>
      <c r="V1746" s="2"/>
      <c r="W1746" s="2"/>
      <c r="X1746" s="2"/>
      <c r="Y1746" s="2"/>
      <c r="Z1746" s="2"/>
      <c r="AA1746" s="2"/>
      <c r="AB1746" s="2"/>
      <c r="AC1746" s="2"/>
      <c r="AD1746" s="2"/>
      <c r="AG1746" s="197">
        <f t="shared" si="853"/>
        <v>12</v>
      </c>
      <c r="AH1746" s="210">
        <f t="shared" si="854"/>
        <v>0</v>
      </c>
      <c r="AJ1746" s="188">
        <f t="shared" si="855"/>
        <v>0</v>
      </c>
      <c r="AK1746" s="189">
        <f t="shared" si="856"/>
        <v>0</v>
      </c>
      <c r="AL1746" s="189">
        <f t="shared" si="857"/>
        <v>0</v>
      </c>
      <c r="AM1746" s="190">
        <f t="shared" si="858"/>
        <v>0</v>
      </c>
      <c r="AO1746" s="188">
        <f t="shared" si="859"/>
        <v>0</v>
      </c>
      <c r="AP1746" s="189">
        <f t="shared" si="860"/>
        <v>0</v>
      </c>
      <c r="AQ1746" s="189">
        <f t="shared" si="861"/>
        <v>0</v>
      </c>
      <c r="AR1746" s="190">
        <f t="shared" si="862"/>
        <v>0</v>
      </c>
      <c r="AT1746" s="188">
        <f t="shared" si="863"/>
        <v>0</v>
      </c>
      <c r="AU1746" s="189">
        <f t="shared" si="864"/>
        <v>0</v>
      </c>
      <c r="AV1746" s="189">
        <f t="shared" si="865"/>
        <v>0</v>
      </c>
      <c r="AW1746" s="190">
        <f t="shared" si="866"/>
        <v>0</v>
      </c>
      <c r="AY1746" s="188">
        <f t="shared" si="867"/>
        <v>0</v>
      </c>
      <c r="AZ1746" s="189">
        <f t="shared" si="868"/>
        <v>0</v>
      </c>
      <c r="BA1746" s="189">
        <f t="shared" si="869"/>
        <v>0</v>
      </c>
      <c r="BB1746" s="190">
        <f t="shared" si="870"/>
        <v>0</v>
      </c>
      <c r="BD1746" s="192">
        <f t="shared" si="871"/>
        <v>0</v>
      </c>
      <c r="BE1746" s="215">
        <f t="shared" si="872"/>
        <v>0</v>
      </c>
      <c r="BF1746" s="216">
        <f t="shared" si="873"/>
        <v>0</v>
      </c>
      <c r="BG1746" s="217">
        <f t="shared" si="874"/>
        <v>0</v>
      </c>
      <c r="BI1746" s="192">
        <f t="shared" si="875"/>
        <v>0</v>
      </c>
      <c r="BJ1746" s="215">
        <f t="shared" si="876"/>
        <v>0</v>
      </c>
      <c r="BK1746" s="216">
        <f t="shared" si="877"/>
        <v>0</v>
      </c>
      <c r="BL1746" s="217">
        <f t="shared" si="878"/>
        <v>0</v>
      </c>
      <c r="BN1746" s="192">
        <f t="shared" si="879"/>
        <v>0</v>
      </c>
      <c r="BO1746" s="215">
        <f t="shared" si="880"/>
        <v>0</v>
      </c>
      <c r="BP1746" s="216">
        <f t="shared" si="881"/>
        <v>0</v>
      </c>
      <c r="BQ1746" s="217">
        <f t="shared" si="882"/>
        <v>0</v>
      </c>
      <c r="BS1746" s="197">
        <f t="shared" si="883"/>
        <v>0</v>
      </c>
      <c r="BT1746" s="19" t="str">
        <f t="shared" si="884"/>
        <v/>
      </c>
      <c r="BU1746" s="197">
        <f t="shared" si="885"/>
        <v>0</v>
      </c>
      <c r="BW1746" s="197">
        <f t="shared" si="886"/>
        <v>0</v>
      </c>
      <c r="BX1746" s="19" t="str">
        <f t="shared" si="887"/>
        <v/>
      </c>
      <c r="BY1746" s="197">
        <f t="shared" si="888"/>
        <v>0</v>
      </c>
      <c r="CA1746" s="197">
        <f t="shared" si="889"/>
        <v>0</v>
      </c>
      <c r="CB1746" s="19" t="str">
        <f t="shared" si="890"/>
        <v/>
      </c>
      <c r="CC1746" s="197">
        <f t="shared" si="891"/>
        <v>0</v>
      </c>
    </row>
    <row r="1747" spans="1:81" ht="15" customHeight="1" thickBot="1">
      <c r="A1747" s="85"/>
      <c r="B1747" s="87"/>
      <c r="C1747" s="63" t="s">
        <v>75</v>
      </c>
      <c r="D1747" s="354" t="str">
        <f t="shared" si="849"/>
        <v/>
      </c>
      <c r="E1747" s="355"/>
      <c r="F1747" s="355"/>
      <c r="G1747" s="355"/>
      <c r="H1747" s="355"/>
      <c r="I1747" s="355"/>
      <c r="J1747" s="355"/>
      <c r="K1747" s="355"/>
      <c r="L1747" s="355"/>
      <c r="M1747" s="355"/>
      <c r="N1747" s="355"/>
      <c r="O1747" s="355"/>
      <c r="P1747" s="355"/>
      <c r="Q1747" s="355"/>
      <c r="R1747" s="356"/>
      <c r="S1747" s="261" t="str">
        <f t="shared" si="850"/>
        <v/>
      </c>
      <c r="T1747" s="261" t="str">
        <f t="shared" si="851"/>
        <v/>
      </c>
      <c r="U1747" s="261" t="str">
        <f t="shared" si="852"/>
        <v/>
      </c>
      <c r="V1747" s="2"/>
      <c r="W1747" s="2"/>
      <c r="X1747" s="2"/>
      <c r="Y1747" s="2"/>
      <c r="Z1747" s="2"/>
      <c r="AA1747" s="2"/>
      <c r="AB1747" s="2"/>
      <c r="AC1747" s="2"/>
      <c r="AD1747" s="2"/>
      <c r="AG1747" s="197">
        <f t="shared" si="853"/>
        <v>12</v>
      </c>
      <c r="AH1747" s="210">
        <f t="shared" si="854"/>
        <v>0</v>
      </c>
      <c r="AJ1747" s="188">
        <f t="shared" si="855"/>
        <v>0</v>
      </c>
      <c r="AK1747" s="189">
        <f t="shared" si="856"/>
        <v>0</v>
      </c>
      <c r="AL1747" s="189">
        <f t="shared" si="857"/>
        <v>0</v>
      </c>
      <c r="AM1747" s="190">
        <f t="shared" si="858"/>
        <v>0</v>
      </c>
      <c r="AO1747" s="188">
        <f t="shared" si="859"/>
        <v>0</v>
      </c>
      <c r="AP1747" s="189">
        <f t="shared" si="860"/>
        <v>0</v>
      </c>
      <c r="AQ1747" s="189">
        <f t="shared" si="861"/>
        <v>0</v>
      </c>
      <c r="AR1747" s="190">
        <f t="shared" si="862"/>
        <v>0</v>
      </c>
      <c r="AT1747" s="188">
        <f t="shared" si="863"/>
        <v>0</v>
      </c>
      <c r="AU1747" s="189">
        <f t="shared" si="864"/>
        <v>0</v>
      </c>
      <c r="AV1747" s="189">
        <f t="shared" si="865"/>
        <v>0</v>
      </c>
      <c r="AW1747" s="190">
        <f t="shared" si="866"/>
        <v>0</v>
      </c>
      <c r="AY1747" s="188">
        <f t="shared" si="867"/>
        <v>0</v>
      </c>
      <c r="AZ1747" s="189">
        <f t="shared" si="868"/>
        <v>0</v>
      </c>
      <c r="BA1747" s="189">
        <f t="shared" si="869"/>
        <v>0</v>
      </c>
      <c r="BB1747" s="190">
        <f t="shared" si="870"/>
        <v>0</v>
      </c>
      <c r="BD1747" s="192">
        <f t="shared" si="871"/>
        <v>0</v>
      </c>
      <c r="BE1747" s="215">
        <f t="shared" si="872"/>
        <v>0</v>
      </c>
      <c r="BF1747" s="216">
        <f t="shared" si="873"/>
        <v>0</v>
      </c>
      <c r="BG1747" s="217">
        <f t="shared" si="874"/>
        <v>0</v>
      </c>
      <c r="BI1747" s="192">
        <f t="shared" si="875"/>
        <v>0</v>
      </c>
      <c r="BJ1747" s="215">
        <f t="shared" si="876"/>
        <v>0</v>
      </c>
      <c r="BK1747" s="216">
        <f t="shared" si="877"/>
        <v>0</v>
      </c>
      <c r="BL1747" s="217">
        <f t="shared" si="878"/>
        <v>0</v>
      </c>
      <c r="BN1747" s="192">
        <f t="shared" si="879"/>
        <v>0</v>
      </c>
      <c r="BO1747" s="215">
        <f t="shared" si="880"/>
        <v>0</v>
      </c>
      <c r="BP1747" s="216">
        <f t="shared" si="881"/>
        <v>0</v>
      </c>
      <c r="BQ1747" s="217">
        <f t="shared" si="882"/>
        <v>0</v>
      </c>
      <c r="BS1747" s="197">
        <f t="shared" si="883"/>
        <v>0</v>
      </c>
      <c r="BT1747" s="19" t="str">
        <f t="shared" si="884"/>
        <v/>
      </c>
      <c r="BU1747" s="197">
        <f t="shared" si="885"/>
        <v>0</v>
      </c>
      <c r="BW1747" s="197">
        <f t="shared" si="886"/>
        <v>0</v>
      </c>
      <c r="BX1747" s="19" t="str">
        <f t="shared" si="887"/>
        <v/>
      </c>
      <c r="BY1747" s="197">
        <f t="shared" si="888"/>
        <v>0</v>
      </c>
      <c r="CA1747" s="197">
        <f t="shared" si="889"/>
        <v>0</v>
      </c>
      <c r="CB1747" s="19" t="str">
        <f t="shared" si="890"/>
        <v/>
      </c>
      <c r="CC1747" s="197">
        <f t="shared" si="891"/>
        <v>0</v>
      </c>
    </row>
    <row r="1748" spans="1:81" ht="15" customHeight="1" thickBot="1">
      <c r="A1748" s="85"/>
      <c r="B1748" s="87"/>
      <c r="C1748" s="63" t="s">
        <v>76</v>
      </c>
      <c r="D1748" s="354" t="str">
        <f t="shared" si="849"/>
        <v/>
      </c>
      <c r="E1748" s="355"/>
      <c r="F1748" s="355"/>
      <c r="G1748" s="355"/>
      <c r="H1748" s="355"/>
      <c r="I1748" s="355"/>
      <c r="J1748" s="355"/>
      <c r="K1748" s="355"/>
      <c r="L1748" s="355"/>
      <c r="M1748" s="355"/>
      <c r="N1748" s="355"/>
      <c r="O1748" s="355"/>
      <c r="P1748" s="355"/>
      <c r="Q1748" s="355"/>
      <c r="R1748" s="356"/>
      <c r="S1748" s="261" t="str">
        <f t="shared" si="850"/>
        <v/>
      </c>
      <c r="T1748" s="261" t="str">
        <f t="shared" si="851"/>
        <v/>
      </c>
      <c r="U1748" s="261" t="str">
        <f t="shared" si="852"/>
        <v/>
      </c>
      <c r="V1748" s="2"/>
      <c r="W1748" s="2"/>
      <c r="X1748" s="2"/>
      <c r="Y1748" s="2"/>
      <c r="Z1748" s="2"/>
      <c r="AA1748" s="2"/>
      <c r="AB1748" s="2"/>
      <c r="AC1748" s="2"/>
      <c r="AD1748" s="2"/>
      <c r="AG1748" s="197">
        <f t="shared" si="853"/>
        <v>12</v>
      </c>
      <c r="AH1748" s="210">
        <f t="shared" si="854"/>
        <v>0</v>
      </c>
      <c r="AJ1748" s="188">
        <f t="shared" si="855"/>
        <v>0</v>
      </c>
      <c r="AK1748" s="189">
        <f t="shared" si="856"/>
        <v>0</v>
      </c>
      <c r="AL1748" s="189">
        <f t="shared" si="857"/>
        <v>0</v>
      </c>
      <c r="AM1748" s="190">
        <f t="shared" si="858"/>
        <v>0</v>
      </c>
      <c r="AO1748" s="188">
        <f t="shared" si="859"/>
        <v>0</v>
      </c>
      <c r="AP1748" s="189">
        <f t="shared" si="860"/>
        <v>0</v>
      </c>
      <c r="AQ1748" s="189">
        <f t="shared" si="861"/>
        <v>0</v>
      </c>
      <c r="AR1748" s="190">
        <f t="shared" si="862"/>
        <v>0</v>
      </c>
      <c r="AT1748" s="188">
        <f t="shared" si="863"/>
        <v>0</v>
      </c>
      <c r="AU1748" s="189">
        <f t="shared" si="864"/>
        <v>0</v>
      </c>
      <c r="AV1748" s="189">
        <f t="shared" si="865"/>
        <v>0</v>
      </c>
      <c r="AW1748" s="190">
        <f t="shared" si="866"/>
        <v>0</v>
      </c>
      <c r="AY1748" s="188">
        <f t="shared" si="867"/>
        <v>0</v>
      </c>
      <c r="AZ1748" s="189">
        <f t="shared" si="868"/>
        <v>0</v>
      </c>
      <c r="BA1748" s="189">
        <f t="shared" si="869"/>
        <v>0</v>
      </c>
      <c r="BB1748" s="190">
        <f t="shared" si="870"/>
        <v>0</v>
      </c>
      <c r="BD1748" s="192">
        <f t="shared" si="871"/>
        <v>0</v>
      </c>
      <c r="BE1748" s="215">
        <f t="shared" si="872"/>
        <v>0</v>
      </c>
      <c r="BF1748" s="216">
        <f t="shared" si="873"/>
        <v>0</v>
      </c>
      <c r="BG1748" s="217">
        <f t="shared" si="874"/>
        <v>0</v>
      </c>
      <c r="BI1748" s="192">
        <f t="shared" si="875"/>
        <v>0</v>
      </c>
      <c r="BJ1748" s="215">
        <f t="shared" si="876"/>
        <v>0</v>
      </c>
      <c r="BK1748" s="216">
        <f t="shared" si="877"/>
        <v>0</v>
      </c>
      <c r="BL1748" s="217">
        <f t="shared" si="878"/>
        <v>0</v>
      </c>
      <c r="BN1748" s="192">
        <f t="shared" si="879"/>
        <v>0</v>
      </c>
      <c r="BO1748" s="215">
        <f t="shared" si="880"/>
        <v>0</v>
      </c>
      <c r="BP1748" s="216">
        <f t="shared" si="881"/>
        <v>0</v>
      </c>
      <c r="BQ1748" s="217">
        <f t="shared" si="882"/>
        <v>0</v>
      </c>
      <c r="BS1748" s="197">
        <f t="shared" si="883"/>
        <v>0</v>
      </c>
      <c r="BT1748" s="19" t="str">
        <f t="shared" si="884"/>
        <v/>
      </c>
      <c r="BU1748" s="197">
        <f t="shared" si="885"/>
        <v>0</v>
      </c>
      <c r="BW1748" s="197">
        <f t="shared" si="886"/>
        <v>0</v>
      </c>
      <c r="BX1748" s="19" t="str">
        <f t="shared" si="887"/>
        <v/>
      </c>
      <c r="BY1748" s="197">
        <f t="shared" si="888"/>
        <v>0</v>
      </c>
      <c r="CA1748" s="197">
        <f t="shared" si="889"/>
        <v>0</v>
      </c>
      <c r="CB1748" s="19" t="str">
        <f t="shared" si="890"/>
        <v/>
      </c>
      <c r="CC1748" s="197">
        <f t="shared" si="891"/>
        <v>0</v>
      </c>
    </row>
    <row r="1749" spans="1:81" ht="15" customHeight="1" thickBot="1">
      <c r="A1749" s="85"/>
      <c r="B1749" s="87"/>
      <c r="C1749" s="63" t="s">
        <v>77</v>
      </c>
      <c r="D1749" s="354" t="str">
        <f t="shared" si="849"/>
        <v/>
      </c>
      <c r="E1749" s="355"/>
      <c r="F1749" s="355"/>
      <c r="G1749" s="355"/>
      <c r="H1749" s="355"/>
      <c r="I1749" s="355"/>
      <c r="J1749" s="355"/>
      <c r="K1749" s="355"/>
      <c r="L1749" s="355"/>
      <c r="M1749" s="355"/>
      <c r="N1749" s="355"/>
      <c r="O1749" s="355"/>
      <c r="P1749" s="355"/>
      <c r="Q1749" s="355"/>
      <c r="R1749" s="356"/>
      <c r="S1749" s="261" t="str">
        <f t="shared" si="850"/>
        <v/>
      </c>
      <c r="T1749" s="261" t="str">
        <f t="shared" si="851"/>
        <v/>
      </c>
      <c r="U1749" s="261" t="str">
        <f t="shared" si="852"/>
        <v/>
      </c>
      <c r="V1749" s="2"/>
      <c r="W1749" s="2"/>
      <c r="X1749" s="2"/>
      <c r="Y1749" s="2"/>
      <c r="Z1749" s="2"/>
      <c r="AA1749" s="2"/>
      <c r="AB1749" s="2"/>
      <c r="AC1749" s="2"/>
      <c r="AD1749" s="2"/>
      <c r="AG1749" s="197">
        <f t="shared" si="853"/>
        <v>12</v>
      </c>
      <c r="AH1749" s="210">
        <f t="shared" si="854"/>
        <v>0</v>
      </c>
      <c r="AJ1749" s="188">
        <f t="shared" si="855"/>
        <v>0</v>
      </c>
      <c r="AK1749" s="189">
        <f t="shared" si="856"/>
        <v>0</v>
      </c>
      <c r="AL1749" s="189">
        <f t="shared" si="857"/>
        <v>0</v>
      </c>
      <c r="AM1749" s="190">
        <f t="shared" si="858"/>
        <v>0</v>
      </c>
      <c r="AO1749" s="188">
        <f t="shared" si="859"/>
        <v>0</v>
      </c>
      <c r="AP1749" s="189">
        <f t="shared" si="860"/>
        <v>0</v>
      </c>
      <c r="AQ1749" s="189">
        <f t="shared" si="861"/>
        <v>0</v>
      </c>
      <c r="AR1749" s="190">
        <f t="shared" si="862"/>
        <v>0</v>
      </c>
      <c r="AT1749" s="188">
        <f t="shared" si="863"/>
        <v>0</v>
      </c>
      <c r="AU1749" s="189">
        <f t="shared" si="864"/>
        <v>0</v>
      </c>
      <c r="AV1749" s="189">
        <f t="shared" si="865"/>
        <v>0</v>
      </c>
      <c r="AW1749" s="190">
        <f t="shared" si="866"/>
        <v>0</v>
      </c>
      <c r="AY1749" s="188">
        <f t="shared" si="867"/>
        <v>0</v>
      </c>
      <c r="AZ1749" s="189">
        <f t="shared" si="868"/>
        <v>0</v>
      </c>
      <c r="BA1749" s="189">
        <f t="shared" si="869"/>
        <v>0</v>
      </c>
      <c r="BB1749" s="190">
        <f t="shared" si="870"/>
        <v>0</v>
      </c>
      <c r="BD1749" s="192">
        <f t="shared" si="871"/>
        <v>0</v>
      </c>
      <c r="BE1749" s="215">
        <f t="shared" si="872"/>
        <v>0</v>
      </c>
      <c r="BF1749" s="216">
        <f t="shared" si="873"/>
        <v>0</v>
      </c>
      <c r="BG1749" s="217">
        <f t="shared" si="874"/>
        <v>0</v>
      </c>
      <c r="BI1749" s="192">
        <f t="shared" si="875"/>
        <v>0</v>
      </c>
      <c r="BJ1749" s="215">
        <f t="shared" si="876"/>
        <v>0</v>
      </c>
      <c r="BK1749" s="216">
        <f t="shared" si="877"/>
        <v>0</v>
      </c>
      <c r="BL1749" s="217">
        <f t="shared" si="878"/>
        <v>0</v>
      </c>
      <c r="BN1749" s="192">
        <f t="shared" si="879"/>
        <v>0</v>
      </c>
      <c r="BO1749" s="215">
        <f t="shared" si="880"/>
        <v>0</v>
      </c>
      <c r="BP1749" s="216">
        <f t="shared" si="881"/>
        <v>0</v>
      </c>
      <c r="BQ1749" s="217">
        <f t="shared" si="882"/>
        <v>0</v>
      </c>
      <c r="BS1749" s="197">
        <f t="shared" si="883"/>
        <v>0</v>
      </c>
      <c r="BT1749" s="19" t="str">
        <f t="shared" si="884"/>
        <v/>
      </c>
      <c r="BU1749" s="197">
        <f t="shared" si="885"/>
        <v>0</v>
      </c>
      <c r="BW1749" s="197">
        <f t="shared" si="886"/>
        <v>0</v>
      </c>
      <c r="BX1749" s="19" t="str">
        <f t="shared" si="887"/>
        <v/>
      </c>
      <c r="BY1749" s="197">
        <f t="shared" si="888"/>
        <v>0</v>
      </c>
      <c r="CA1749" s="197">
        <f t="shared" si="889"/>
        <v>0</v>
      </c>
      <c r="CB1749" s="19" t="str">
        <f t="shared" si="890"/>
        <v/>
      </c>
      <c r="CC1749" s="197">
        <f t="shared" si="891"/>
        <v>0</v>
      </c>
    </row>
    <row r="1750" spans="1:81" ht="15" customHeight="1" thickBot="1">
      <c r="A1750" s="85"/>
      <c r="B1750" s="87"/>
      <c r="C1750" s="63" t="s">
        <v>78</v>
      </c>
      <c r="D1750" s="354" t="str">
        <f t="shared" si="849"/>
        <v/>
      </c>
      <c r="E1750" s="355"/>
      <c r="F1750" s="355"/>
      <c r="G1750" s="355"/>
      <c r="H1750" s="355"/>
      <c r="I1750" s="355"/>
      <c r="J1750" s="355"/>
      <c r="K1750" s="355"/>
      <c r="L1750" s="355"/>
      <c r="M1750" s="355"/>
      <c r="N1750" s="355"/>
      <c r="O1750" s="355"/>
      <c r="P1750" s="355"/>
      <c r="Q1750" s="355"/>
      <c r="R1750" s="356"/>
      <c r="S1750" s="261" t="str">
        <f t="shared" si="850"/>
        <v/>
      </c>
      <c r="T1750" s="261" t="str">
        <f t="shared" si="851"/>
        <v/>
      </c>
      <c r="U1750" s="261" t="str">
        <f t="shared" si="852"/>
        <v/>
      </c>
      <c r="V1750" s="2"/>
      <c r="W1750" s="2"/>
      <c r="X1750" s="2"/>
      <c r="Y1750" s="2"/>
      <c r="Z1750" s="2"/>
      <c r="AA1750" s="2"/>
      <c r="AB1750" s="2"/>
      <c r="AC1750" s="2"/>
      <c r="AD1750" s="2"/>
      <c r="AG1750" s="197">
        <f t="shared" si="853"/>
        <v>12</v>
      </c>
      <c r="AH1750" s="210">
        <f t="shared" si="854"/>
        <v>0</v>
      </c>
      <c r="AJ1750" s="188">
        <f t="shared" si="855"/>
        <v>0</v>
      </c>
      <c r="AK1750" s="189">
        <f t="shared" si="856"/>
        <v>0</v>
      </c>
      <c r="AL1750" s="189">
        <f t="shared" si="857"/>
        <v>0</v>
      </c>
      <c r="AM1750" s="190">
        <f t="shared" si="858"/>
        <v>0</v>
      </c>
      <c r="AO1750" s="188">
        <f t="shared" si="859"/>
        <v>0</v>
      </c>
      <c r="AP1750" s="189">
        <f t="shared" si="860"/>
        <v>0</v>
      </c>
      <c r="AQ1750" s="189">
        <f t="shared" si="861"/>
        <v>0</v>
      </c>
      <c r="AR1750" s="190">
        <f t="shared" si="862"/>
        <v>0</v>
      </c>
      <c r="AT1750" s="188">
        <f t="shared" si="863"/>
        <v>0</v>
      </c>
      <c r="AU1750" s="189">
        <f t="shared" si="864"/>
        <v>0</v>
      </c>
      <c r="AV1750" s="189">
        <f t="shared" si="865"/>
        <v>0</v>
      </c>
      <c r="AW1750" s="190">
        <f t="shared" si="866"/>
        <v>0</v>
      </c>
      <c r="AY1750" s="188">
        <f t="shared" si="867"/>
        <v>0</v>
      </c>
      <c r="AZ1750" s="189">
        <f t="shared" si="868"/>
        <v>0</v>
      </c>
      <c r="BA1750" s="189">
        <f t="shared" si="869"/>
        <v>0</v>
      </c>
      <c r="BB1750" s="190">
        <f t="shared" si="870"/>
        <v>0</v>
      </c>
      <c r="BD1750" s="192">
        <f t="shared" si="871"/>
        <v>0</v>
      </c>
      <c r="BE1750" s="215">
        <f t="shared" si="872"/>
        <v>0</v>
      </c>
      <c r="BF1750" s="216">
        <f t="shared" si="873"/>
        <v>0</v>
      </c>
      <c r="BG1750" s="217">
        <f t="shared" si="874"/>
        <v>0</v>
      </c>
      <c r="BI1750" s="192">
        <f t="shared" si="875"/>
        <v>0</v>
      </c>
      <c r="BJ1750" s="215">
        <f t="shared" si="876"/>
        <v>0</v>
      </c>
      <c r="BK1750" s="216">
        <f t="shared" si="877"/>
        <v>0</v>
      </c>
      <c r="BL1750" s="217">
        <f t="shared" si="878"/>
        <v>0</v>
      </c>
      <c r="BN1750" s="192">
        <f t="shared" si="879"/>
        <v>0</v>
      </c>
      <c r="BO1750" s="215">
        <f t="shared" si="880"/>
        <v>0</v>
      </c>
      <c r="BP1750" s="216">
        <f t="shared" si="881"/>
        <v>0</v>
      </c>
      <c r="BQ1750" s="217">
        <f t="shared" si="882"/>
        <v>0</v>
      </c>
      <c r="BS1750" s="197">
        <f t="shared" si="883"/>
        <v>0</v>
      </c>
      <c r="BT1750" s="19" t="str">
        <f t="shared" si="884"/>
        <v/>
      </c>
      <c r="BU1750" s="197">
        <f t="shared" si="885"/>
        <v>0</v>
      </c>
      <c r="BW1750" s="197">
        <f t="shared" si="886"/>
        <v>0</v>
      </c>
      <c r="BX1750" s="19" t="str">
        <f t="shared" si="887"/>
        <v/>
      </c>
      <c r="BY1750" s="197">
        <f t="shared" si="888"/>
        <v>0</v>
      </c>
      <c r="CA1750" s="197">
        <f t="shared" si="889"/>
        <v>0</v>
      </c>
      <c r="CB1750" s="19" t="str">
        <f t="shared" si="890"/>
        <v/>
      </c>
      <c r="CC1750" s="197">
        <f t="shared" si="891"/>
        <v>0</v>
      </c>
    </row>
    <row r="1751" spans="1:81" ht="15" customHeight="1" thickBot="1">
      <c r="A1751" s="85"/>
      <c r="B1751" s="87"/>
      <c r="C1751" s="63" t="s">
        <v>79</v>
      </c>
      <c r="D1751" s="354" t="str">
        <f t="shared" si="849"/>
        <v/>
      </c>
      <c r="E1751" s="355"/>
      <c r="F1751" s="355"/>
      <c r="G1751" s="355"/>
      <c r="H1751" s="355"/>
      <c r="I1751" s="355"/>
      <c r="J1751" s="355"/>
      <c r="K1751" s="355"/>
      <c r="L1751" s="355"/>
      <c r="M1751" s="355"/>
      <c r="N1751" s="355"/>
      <c r="O1751" s="355"/>
      <c r="P1751" s="355"/>
      <c r="Q1751" s="355"/>
      <c r="R1751" s="356"/>
      <c r="S1751" s="261" t="str">
        <f t="shared" si="850"/>
        <v/>
      </c>
      <c r="T1751" s="261" t="str">
        <f t="shared" si="851"/>
        <v/>
      </c>
      <c r="U1751" s="261" t="str">
        <f t="shared" si="852"/>
        <v/>
      </c>
      <c r="V1751" s="2"/>
      <c r="W1751" s="2"/>
      <c r="X1751" s="2"/>
      <c r="Y1751" s="2"/>
      <c r="Z1751" s="2"/>
      <c r="AA1751" s="2"/>
      <c r="AB1751" s="2"/>
      <c r="AC1751" s="2"/>
      <c r="AD1751" s="2"/>
      <c r="AG1751" s="197">
        <f t="shared" si="853"/>
        <v>12</v>
      </c>
      <c r="AH1751" s="210">
        <f t="shared" si="854"/>
        <v>0</v>
      </c>
      <c r="AJ1751" s="188">
        <f t="shared" si="855"/>
        <v>0</v>
      </c>
      <c r="AK1751" s="189">
        <f t="shared" si="856"/>
        <v>0</v>
      </c>
      <c r="AL1751" s="189">
        <f t="shared" si="857"/>
        <v>0</v>
      </c>
      <c r="AM1751" s="190">
        <f t="shared" si="858"/>
        <v>0</v>
      </c>
      <c r="AO1751" s="188">
        <f t="shared" si="859"/>
        <v>0</v>
      </c>
      <c r="AP1751" s="189">
        <f t="shared" si="860"/>
        <v>0</v>
      </c>
      <c r="AQ1751" s="189">
        <f t="shared" si="861"/>
        <v>0</v>
      </c>
      <c r="AR1751" s="190">
        <f t="shared" si="862"/>
        <v>0</v>
      </c>
      <c r="AT1751" s="188">
        <f t="shared" si="863"/>
        <v>0</v>
      </c>
      <c r="AU1751" s="189">
        <f t="shared" si="864"/>
        <v>0</v>
      </c>
      <c r="AV1751" s="189">
        <f t="shared" si="865"/>
        <v>0</v>
      </c>
      <c r="AW1751" s="190">
        <f t="shared" si="866"/>
        <v>0</v>
      </c>
      <c r="AY1751" s="188">
        <f t="shared" si="867"/>
        <v>0</v>
      </c>
      <c r="AZ1751" s="189">
        <f t="shared" si="868"/>
        <v>0</v>
      </c>
      <c r="BA1751" s="189">
        <f t="shared" si="869"/>
        <v>0</v>
      </c>
      <c r="BB1751" s="190">
        <f t="shared" si="870"/>
        <v>0</v>
      </c>
      <c r="BD1751" s="192">
        <f t="shared" si="871"/>
        <v>0</v>
      </c>
      <c r="BE1751" s="215">
        <f t="shared" si="872"/>
        <v>0</v>
      </c>
      <c r="BF1751" s="216">
        <f t="shared" si="873"/>
        <v>0</v>
      </c>
      <c r="BG1751" s="217">
        <f t="shared" si="874"/>
        <v>0</v>
      </c>
      <c r="BI1751" s="192">
        <f t="shared" si="875"/>
        <v>0</v>
      </c>
      <c r="BJ1751" s="215">
        <f t="shared" si="876"/>
        <v>0</v>
      </c>
      <c r="BK1751" s="216">
        <f t="shared" si="877"/>
        <v>0</v>
      </c>
      <c r="BL1751" s="217">
        <f t="shared" si="878"/>
        <v>0</v>
      </c>
      <c r="BN1751" s="192">
        <f t="shared" si="879"/>
        <v>0</v>
      </c>
      <c r="BO1751" s="215">
        <f t="shared" si="880"/>
        <v>0</v>
      </c>
      <c r="BP1751" s="216">
        <f t="shared" si="881"/>
        <v>0</v>
      </c>
      <c r="BQ1751" s="217">
        <f t="shared" si="882"/>
        <v>0</v>
      </c>
      <c r="BS1751" s="197">
        <f t="shared" si="883"/>
        <v>0</v>
      </c>
      <c r="BT1751" s="19" t="str">
        <f t="shared" si="884"/>
        <v/>
      </c>
      <c r="BU1751" s="197">
        <f t="shared" si="885"/>
        <v>0</v>
      </c>
      <c r="BW1751" s="197">
        <f t="shared" si="886"/>
        <v>0</v>
      </c>
      <c r="BX1751" s="19" t="str">
        <f t="shared" si="887"/>
        <v/>
      </c>
      <c r="BY1751" s="197">
        <f t="shared" si="888"/>
        <v>0</v>
      </c>
      <c r="CA1751" s="197">
        <f t="shared" si="889"/>
        <v>0</v>
      </c>
      <c r="CB1751" s="19" t="str">
        <f t="shared" si="890"/>
        <v/>
      </c>
      <c r="CC1751" s="197">
        <f t="shared" si="891"/>
        <v>0</v>
      </c>
    </row>
    <row r="1752" spans="1:81" ht="15" customHeight="1" thickBot="1">
      <c r="A1752" s="85"/>
      <c r="B1752" s="87"/>
      <c r="C1752" s="63" t="s">
        <v>80</v>
      </c>
      <c r="D1752" s="354" t="str">
        <f t="shared" si="849"/>
        <v/>
      </c>
      <c r="E1752" s="355"/>
      <c r="F1752" s="355"/>
      <c r="G1752" s="355"/>
      <c r="H1752" s="355"/>
      <c r="I1752" s="355"/>
      <c r="J1752" s="355"/>
      <c r="K1752" s="355"/>
      <c r="L1752" s="355"/>
      <c r="M1752" s="355"/>
      <c r="N1752" s="355"/>
      <c r="O1752" s="355"/>
      <c r="P1752" s="355"/>
      <c r="Q1752" s="355"/>
      <c r="R1752" s="356"/>
      <c r="S1752" s="261" t="str">
        <f t="shared" si="850"/>
        <v/>
      </c>
      <c r="T1752" s="261" t="str">
        <f t="shared" si="851"/>
        <v/>
      </c>
      <c r="U1752" s="261" t="str">
        <f t="shared" si="852"/>
        <v/>
      </c>
      <c r="V1752" s="2"/>
      <c r="W1752" s="2"/>
      <c r="X1752" s="2"/>
      <c r="Y1752" s="2"/>
      <c r="Z1752" s="2"/>
      <c r="AA1752" s="2"/>
      <c r="AB1752" s="2"/>
      <c r="AC1752" s="2"/>
      <c r="AD1752" s="2"/>
      <c r="AG1752" s="197">
        <f t="shared" si="853"/>
        <v>12</v>
      </c>
      <c r="AH1752" s="210">
        <f t="shared" si="854"/>
        <v>0</v>
      </c>
      <c r="AJ1752" s="188">
        <f t="shared" si="855"/>
        <v>0</v>
      </c>
      <c r="AK1752" s="189">
        <f t="shared" si="856"/>
        <v>0</v>
      </c>
      <c r="AL1752" s="189">
        <f t="shared" si="857"/>
        <v>0</v>
      </c>
      <c r="AM1752" s="190">
        <f t="shared" si="858"/>
        <v>0</v>
      </c>
      <c r="AO1752" s="188">
        <f t="shared" si="859"/>
        <v>0</v>
      </c>
      <c r="AP1752" s="189">
        <f t="shared" si="860"/>
        <v>0</v>
      </c>
      <c r="AQ1752" s="189">
        <f t="shared" si="861"/>
        <v>0</v>
      </c>
      <c r="AR1752" s="190">
        <f t="shared" si="862"/>
        <v>0</v>
      </c>
      <c r="AT1752" s="188">
        <f t="shared" si="863"/>
        <v>0</v>
      </c>
      <c r="AU1752" s="189">
        <f t="shared" si="864"/>
        <v>0</v>
      </c>
      <c r="AV1752" s="189">
        <f t="shared" si="865"/>
        <v>0</v>
      </c>
      <c r="AW1752" s="190">
        <f t="shared" si="866"/>
        <v>0</v>
      </c>
      <c r="AY1752" s="188">
        <f t="shared" si="867"/>
        <v>0</v>
      </c>
      <c r="AZ1752" s="189">
        <f t="shared" si="868"/>
        <v>0</v>
      </c>
      <c r="BA1752" s="189">
        <f t="shared" si="869"/>
        <v>0</v>
      </c>
      <c r="BB1752" s="190">
        <f t="shared" si="870"/>
        <v>0</v>
      </c>
      <c r="BD1752" s="192">
        <f t="shared" si="871"/>
        <v>0</v>
      </c>
      <c r="BE1752" s="215">
        <f t="shared" si="872"/>
        <v>0</v>
      </c>
      <c r="BF1752" s="216">
        <f t="shared" si="873"/>
        <v>0</v>
      </c>
      <c r="BG1752" s="217">
        <f t="shared" si="874"/>
        <v>0</v>
      </c>
      <c r="BI1752" s="192">
        <f t="shared" si="875"/>
        <v>0</v>
      </c>
      <c r="BJ1752" s="215">
        <f t="shared" si="876"/>
        <v>0</v>
      </c>
      <c r="BK1752" s="216">
        <f t="shared" si="877"/>
        <v>0</v>
      </c>
      <c r="BL1752" s="217">
        <f t="shared" si="878"/>
        <v>0</v>
      </c>
      <c r="BN1752" s="192">
        <f t="shared" si="879"/>
        <v>0</v>
      </c>
      <c r="BO1752" s="215">
        <f t="shared" si="880"/>
        <v>0</v>
      </c>
      <c r="BP1752" s="216">
        <f t="shared" si="881"/>
        <v>0</v>
      </c>
      <c r="BQ1752" s="217">
        <f t="shared" si="882"/>
        <v>0</v>
      </c>
      <c r="BS1752" s="197">
        <f t="shared" si="883"/>
        <v>0</v>
      </c>
      <c r="BT1752" s="19" t="str">
        <f t="shared" si="884"/>
        <v/>
      </c>
      <c r="BU1752" s="197">
        <f t="shared" si="885"/>
        <v>0</v>
      </c>
      <c r="BW1752" s="197">
        <f t="shared" si="886"/>
        <v>0</v>
      </c>
      <c r="BX1752" s="19" t="str">
        <f t="shared" si="887"/>
        <v/>
      </c>
      <c r="BY1752" s="197">
        <f t="shared" si="888"/>
        <v>0</v>
      </c>
      <c r="CA1752" s="197">
        <f t="shared" si="889"/>
        <v>0</v>
      </c>
      <c r="CB1752" s="19" t="str">
        <f t="shared" si="890"/>
        <v/>
      </c>
      <c r="CC1752" s="197">
        <f t="shared" si="891"/>
        <v>0</v>
      </c>
    </row>
    <row r="1753" spans="1:81" ht="15" customHeight="1" thickBot="1">
      <c r="A1753" s="85"/>
      <c r="B1753" s="87"/>
      <c r="C1753" s="63" t="s">
        <v>81</v>
      </c>
      <c r="D1753" s="354" t="str">
        <f t="shared" si="849"/>
        <v/>
      </c>
      <c r="E1753" s="355"/>
      <c r="F1753" s="355"/>
      <c r="G1753" s="355"/>
      <c r="H1753" s="355"/>
      <c r="I1753" s="355"/>
      <c r="J1753" s="355"/>
      <c r="K1753" s="355"/>
      <c r="L1753" s="355"/>
      <c r="M1753" s="355"/>
      <c r="N1753" s="355"/>
      <c r="O1753" s="355"/>
      <c r="P1753" s="355"/>
      <c r="Q1753" s="355"/>
      <c r="R1753" s="356"/>
      <c r="S1753" s="261" t="str">
        <f t="shared" si="850"/>
        <v/>
      </c>
      <c r="T1753" s="261" t="str">
        <f t="shared" si="851"/>
        <v/>
      </c>
      <c r="U1753" s="261" t="str">
        <f t="shared" si="852"/>
        <v/>
      </c>
      <c r="V1753" s="2"/>
      <c r="W1753" s="2"/>
      <c r="X1753" s="2"/>
      <c r="Y1753" s="2"/>
      <c r="Z1753" s="2"/>
      <c r="AA1753" s="2"/>
      <c r="AB1753" s="2"/>
      <c r="AC1753" s="2"/>
      <c r="AD1753" s="2"/>
      <c r="AG1753" s="197">
        <f t="shared" si="853"/>
        <v>12</v>
      </c>
      <c r="AH1753" s="210">
        <f t="shared" si="854"/>
        <v>0</v>
      </c>
      <c r="AJ1753" s="188">
        <f t="shared" si="855"/>
        <v>0</v>
      </c>
      <c r="AK1753" s="189">
        <f t="shared" si="856"/>
        <v>0</v>
      </c>
      <c r="AL1753" s="189">
        <f t="shared" si="857"/>
        <v>0</v>
      </c>
      <c r="AM1753" s="190">
        <f t="shared" si="858"/>
        <v>0</v>
      </c>
      <c r="AO1753" s="188">
        <f t="shared" si="859"/>
        <v>0</v>
      </c>
      <c r="AP1753" s="189">
        <f t="shared" si="860"/>
        <v>0</v>
      </c>
      <c r="AQ1753" s="189">
        <f t="shared" si="861"/>
        <v>0</v>
      </c>
      <c r="AR1753" s="190">
        <f t="shared" si="862"/>
        <v>0</v>
      </c>
      <c r="AT1753" s="188">
        <f t="shared" si="863"/>
        <v>0</v>
      </c>
      <c r="AU1753" s="189">
        <f t="shared" si="864"/>
        <v>0</v>
      </c>
      <c r="AV1753" s="189">
        <f t="shared" si="865"/>
        <v>0</v>
      </c>
      <c r="AW1753" s="190">
        <f t="shared" si="866"/>
        <v>0</v>
      </c>
      <c r="AY1753" s="188">
        <f t="shared" si="867"/>
        <v>0</v>
      </c>
      <c r="AZ1753" s="189">
        <f t="shared" si="868"/>
        <v>0</v>
      </c>
      <c r="BA1753" s="189">
        <f t="shared" si="869"/>
        <v>0</v>
      </c>
      <c r="BB1753" s="190">
        <f t="shared" si="870"/>
        <v>0</v>
      </c>
      <c r="BD1753" s="192">
        <f t="shared" si="871"/>
        <v>0</v>
      </c>
      <c r="BE1753" s="215">
        <f t="shared" si="872"/>
        <v>0</v>
      </c>
      <c r="BF1753" s="216">
        <f t="shared" si="873"/>
        <v>0</v>
      </c>
      <c r="BG1753" s="217">
        <f t="shared" si="874"/>
        <v>0</v>
      </c>
      <c r="BI1753" s="192">
        <f t="shared" si="875"/>
        <v>0</v>
      </c>
      <c r="BJ1753" s="215">
        <f t="shared" si="876"/>
        <v>0</v>
      </c>
      <c r="BK1753" s="216">
        <f t="shared" si="877"/>
        <v>0</v>
      </c>
      <c r="BL1753" s="217">
        <f t="shared" si="878"/>
        <v>0</v>
      </c>
      <c r="BN1753" s="192">
        <f t="shared" si="879"/>
        <v>0</v>
      </c>
      <c r="BO1753" s="215">
        <f t="shared" si="880"/>
        <v>0</v>
      </c>
      <c r="BP1753" s="216">
        <f t="shared" si="881"/>
        <v>0</v>
      </c>
      <c r="BQ1753" s="217">
        <f t="shared" si="882"/>
        <v>0</v>
      </c>
      <c r="BS1753" s="197">
        <f t="shared" si="883"/>
        <v>0</v>
      </c>
      <c r="BT1753" s="19" t="str">
        <f t="shared" si="884"/>
        <v/>
      </c>
      <c r="BU1753" s="197">
        <f t="shared" si="885"/>
        <v>0</v>
      </c>
      <c r="BW1753" s="197">
        <f t="shared" si="886"/>
        <v>0</v>
      </c>
      <c r="BX1753" s="19" t="str">
        <f t="shared" si="887"/>
        <v/>
      </c>
      <c r="BY1753" s="197">
        <f t="shared" si="888"/>
        <v>0</v>
      </c>
      <c r="CA1753" s="197">
        <f t="shared" si="889"/>
        <v>0</v>
      </c>
      <c r="CB1753" s="19" t="str">
        <f t="shared" si="890"/>
        <v/>
      </c>
      <c r="CC1753" s="197">
        <f t="shared" si="891"/>
        <v>0</v>
      </c>
    </row>
    <row r="1754" spans="1:81" ht="15" customHeight="1" thickBot="1">
      <c r="A1754" s="85"/>
      <c r="B1754" s="87"/>
      <c r="C1754" s="63" t="s">
        <v>82</v>
      </c>
      <c r="D1754" s="354" t="str">
        <f t="shared" si="849"/>
        <v/>
      </c>
      <c r="E1754" s="355"/>
      <c r="F1754" s="355"/>
      <c r="G1754" s="355"/>
      <c r="H1754" s="355"/>
      <c r="I1754" s="355"/>
      <c r="J1754" s="355"/>
      <c r="K1754" s="355"/>
      <c r="L1754" s="355"/>
      <c r="M1754" s="355"/>
      <c r="N1754" s="355"/>
      <c r="O1754" s="355"/>
      <c r="P1754" s="355"/>
      <c r="Q1754" s="355"/>
      <c r="R1754" s="356"/>
      <c r="S1754" s="261" t="str">
        <f t="shared" si="850"/>
        <v/>
      </c>
      <c r="T1754" s="261" t="str">
        <f t="shared" si="851"/>
        <v/>
      </c>
      <c r="U1754" s="261" t="str">
        <f t="shared" si="852"/>
        <v/>
      </c>
      <c r="V1754" s="2"/>
      <c r="W1754" s="2"/>
      <c r="X1754" s="2"/>
      <c r="Y1754" s="2"/>
      <c r="Z1754" s="2"/>
      <c r="AA1754" s="2"/>
      <c r="AB1754" s="2"/>
      <c r="AC1754" s="2"/>
      <c r="AD1754" s="2"/>
      <c r="AG1754" s="197">
        <f t="shared" si="853"/>
        <v>12</v>
      </c>
      <c r="AH1754" s="210">
        <f t="shared" si="854"/>
        <v>0</v>
      </c>
      <c r="AJ1754" s="188">
        <f t="shared" si="855"/>
        <v>0</v>
      </c>
      <c r="AK1754" s="189">
        <f t="shared" si="856"/>
        <v>0</v>
      </c>
      <c r="AL1754" s="189">
        <f t="shared" si="857"/>
        <v>0</v>
      </c>
      <c r="AM1754" s="190">
        <f t="shared" si="858"/>
        <v>0</v>
      </c>
      <c r="AO1754" s="188">
        <f t="shared" si="859"/>
        <v>0</v>
      </c>
      <c r="AP1754" s="189">
        <f t="shared" si="860"/>
        <v>0</v>
      </c>
      <c r="AQ1754" s="189">
        <f t="shared" si="861"/>
        <v>0</v>
      </c>
      <c r="AR1754" s="190">
        <f t="shared" si="862"/>
        <v>0</v>
      </c>
      <c r="AT1754" s="188">
        <f t="shared" si="863"/>
        <v>0</v>
      </c>
      <c r="AU1754" s="189">
        <f t="shared" si="864"/>
        <v>0</v>
      </c>
      <c r="AV1754" s="189">
        <f t="shared" si="865"/>
        <v>0</v>
      </c>
      <c r="AW1754" s="190">
        <f t="shared" si="866"/>
        <v>0</v>
      </c>
      <c r="AY1754" s="188">
        <f t="shared" si="867"/>
        <v>0</v>
      </c>
      <c r="AZ1754" s="189">
        <f t="shared" si="868"/>
        <v>0</v>
      </c>
      <c r="BA1754" s="189">
        <f t="shared" si="869"/>
        <v>0</v>
      </c>
      <c r="BB1754" s="190">
        <f t="shared" si="870"/>
        <v>0</v>
      </c>
      <c r="BD1754" s="192">
        <f t="shared" si="871"/>
        <v>0</v>
      </c>
      <c r="BE1754" s="215">
        <f t="shared" si="872"/>
        <v>0</v>
      </c>
      <c r="BF1754" s="216">
        <f t="shared" si="873"/>
        <v>0</v>
      </c>
      <c r="BG1754" s="217">
        <f t="shared" si="874"/>
        <v>0</v>
      </c>
      <c r="BI1754" s="192">
        <f t="shared" si="875"/>
        <v>0</v>
      </c>
      <c r="BJ1754" s="215">
        <f t="shared" si="876"/>
        <v>0</v>
      </c>
      <c r="BK1754" s="216">
        <f t="shared" si="877"/>
        <v>0</v>
      </c>
      <c r="BL1754" s="217">
        <f t="shared" si="878"/>
        <v>0</v>
      </c>
      <c r="BN1754" s="192">
        <f t="shared" si="879"/>
        <v>0</v>
      </c>
      <c r="BO1754" s="215">
        <f t="shared" si="880"/>
        <v>0</v>
      </c>
      <c r="BP1754" s="216">
        <f t="shared" si="881"/>
        <v>0</v>
      </c>
      <c r="BQ1754" s="217">
        <f t="shared" si="882"/>
        <v>0</v>
      </c>
      <c r="BS1754" s="197">
        <f t="shared" si="883"/>
        <v>0</v>
      </c>
      <c r="BT1754" s="19" t="str">
        <f t="shared" si="884"/>
        <v/>
      </c>
      <c r="BU1754" s="197">
        <f t="shared" si="885"/>
        <v>0</v>
      </c>
      <c r="BW1754" s="197">
        <f t="shared" si="886"/>
        <v>0</v>
      </c>
      <c r="BX1754" s="19" t="str">
        <f t="shared" si="887"/>
        <v/>
      </c>
      <c r="BY1754" s="197">
        <f t="shared" si="888"/>
        <v>0</v>
      </c>
      <c r="CA1754" s="197">
        <f t="shared" si="889"/>
        <v>0</v>
      </c>
      <c r="CB1754" s="19" t="str">
        <f t="shared" si="890"/>
        <v/>
      </c>
      <c r="CC1754" s="197">
        <f t="shared" si="891"/>
        <v>0</v>
      </c>
    </row>
    <row r="1755" spans="1:81" ht="15" customHeight="1" thickBot="1">
      <c r="A1755" s="85"/>
      <c r="B1755" s="87"/>
      <c r="C1755" s="63" t="s">
        <v>83</v>
      </c>
      <c r="D1755" s="354" t="str">
        <f t="shared" si="849"/>
        <v/>
      </c>
      <c r="E1755" s="355"/>
      <c r="F1755" s="355"/>
      <c r="G1755" s="355"/>
      <c r="H1755" s="355"/>
      <c r="I1755" s="355"/>
      <c r="J1755" s="355"/>
      <c r="K1755" s="355"/>
      <c r="L1755" s="355"/>
      <c r="M1755" s="355"/>
      <c r="N1755" s="355"/>
      <c r="O1755" s="355"/>
      <c r="P1755" s="355"/>
      <c r="Q1755" s="355"/>
      <c r="R1755" s="356"/>
      <c r="S1755" s="261" t="str">
        <f t="shared" si="850"/>
        <v/>
      </c>
      <c r="T1755" s="261" t="str">
        <f t="shared" si="851"/>
        <v/>
      </c>
      <c r="U1755" s="261" t="str">
        <f t="shared" si="852"/>
        <v/>
      </c>
      <c r="V1755" s="2"/>
      <c r="W1755" s="2"/>
      <c r="X1755" s="2"/>
      <c r="Y1755" s="2"/>
      <c r="Z1755" s="2"/>
      <c r="AA1755" s="2"/>
      <c r="AB1755" s="2"/>
      <c r="AC1755" s="2"/>
      <c r="AD1755" s="2"/>
      <c r="AG1755" s="197">
        <f t="shared" si="853"/>
        <v>12</v>
      </c>
      <c r="AH1755" s="210">
        <f t="shared" si="854"/>
        <v>0</v>
      </c>
      <c r="AJ1755" s="188">
        <f t="shared" si="855"/>
        <v>0</v>
      </c>
      <c r="AK1755" s="189">
        <f t="shared" si="856"/>
        <v>0</v>
      </c>
      <c r="AL1755" s="189">
        <f t="shared" si="857"/>
        <v>0</v>
      </c>
      <c r="AM1755" s="190">
        <f t="shared" si="858"/>
        <v>0</v>
      </c>
      <c r="AO1755" s="188">
        <f t="shared" si="859"/>
        <v>0</v>
      </c>
      <c r="AP1755" s="189">
        <f t="shared" si="860"/>
        <v>0</v>
      </c>
      <c r="AQ1755" s="189">
        <f t="shared" si="861"/>
        <v>0</v>
      </c>
      <c r="AR1755" s="190">
        <f t="shared" si="862"/>
        <v>0</v>
      </c>
      <c r="AT1755" s="188">
        <f t="shared" si="863"/>
        <v>0</v>
      </c>
      <c r="AU1755" s="189">
        <f t="shared" si="864"/>
        <v>0</v>
      </c>
      <c r="AV1755" s="189">
        <f t="shared" si="865"/>
        <v>0</v>
      </c>
      <c r="AW1755" s="190">
        <f t="shared" si="866"/>
        <v>0</v>
      </c>
      <c r="AY1755" s="188">
        <f t="shared" si="867"/>
        <v>0</v>
      </c>
      <c r="AZ1755" s="189">
        <f t="shared" si="868"/>
        <v>0</v>
      </c>
      <c r="BA1755" s="189">
        <f t="shared" si="869"/>
        <v>0</v>
      </c>
      <c r="BB1755" s="190">
        <f t="shared" si="870"/>
        <v>0</v>
      </c>
      <c r="BD1755" s="192">
        <f t="shared" si="871"/>
        <v>0</v>
      </c>
      <c r="BE1755" s="215">
        <f t="shared" si="872"/>
        <v>0</v>
      </c>
      <c r="BF1755" s="216">
        <f t="shared" si="873"/>
        <v>0</v>
      </c>
      <c r="BG1755" s="217">
        <f t="shared" si="874"/>
        <v>0</v>
      </c>
      <c r="BI1755" s="192">
        <f t="shared" si="875"/>
        <v>0</v>
      </c>
      <c r="BJ1755" s="215">
        <f t="shared" si="876"/>
        <v>0</v>
      </c>
      <c r="BK1755" s="216">
        <f t="shared" si="877"/>
        <v>0</v>
      </c>
      <c r="BL1755" s="217">
        <f t="shared" si="878"/>
        <v>0</v>
      </c>
      <c r="BN1755" s="192">
        <f t="shared" si="879"/>
        <v>0</v>
      </c>
      <c r="BO1755" s="215">
        <f t="shared" si="880"/>
        <v>0</v>
      </c>
      <c r="BP1755" s="216">
        <f t="shared" si="881"/>
        <v>0</v>
      </c>
      <c r="BQ1755" s="217">
        <f t="shared" si="882"/>
        <v>0</v>
      </c>
      <c r="BS1755" s="197">
        <f t="shared" si="883"/>
        <v>0</v>
      </c>
      <c r="BT1755" s="19" t="str">
        <f t="shared" si="884"/>
        <v/>
      </c>
      <c r="BU1755" s="197">
        <f t="shared" si="885"/>
        <v>0</v>
      </c>
      <c r="BW1755" s="197">
        <f t="shared" si="886"/>
        <v>0</v>
      </c>
      <c r="BX1755" s="19" t="str">
        <f t="shared" si="887"/>
        <v/>
      </c>
      <c r="BY1755" s="197">
        <f t="shared" si="888"/>
        <v>0</v>
      </c>
      <c r="CA1755" s="197">
        <f t="shared" si="889"/>
        <v>0</v>
      </c>
      <c r="CB1755" s="19" t="str">
        <f t="shared" si="890"/>
        <v/>
      </c>
      <c r="CC1755" s="197">
        <f t="shared" si="891"/>
        <v>0</v>
      </c>
    </row>
    <row r="1756" spans="1:81" ht="15" customHeight="1" thickBot="1">
      <c r="A1756" s="85"/>
      <c r="B1756" s="87"/>
      <c r="C1756" s="63" t="s">
        <v>84</v>
      </c>
      <c r="D1756" s="354" t="str">
        <f t="shared" si="849"/>
        <v/>
      </c>
      <c r="E1756" s="355"/>
      <c r="F1756" s="355"/>
      <c r="G1756" s="355"/>
      <c r="H1756" s="355"/>
      <c r="I1756" s="355"/>
      <c r="J1756" s="355"/>
      <c r="K1756" s="355"/>
      <c r="L1756" s="355"/>
      <c r="M1756" s="355"/>
      <c r="N1756" s="355"/>
      <c r="O1756" s="355"/>
      <c r="P1756" s="355"/>
      <c r="Q1756" s="355"/>
      <c r="R1756" s="356"/>
      <c r="S1756" s="261" t="str">
        <f t="shared" si="850"/>
        <v/>
      </c>
      <c r="T1756" s="261" t="str">
        <f t="shared" si="851"/>
        <v/>
      </c>
      <c r="U1756" s="261" t="str">
        <f t="shared" si="852"/>
        <v/>
      </c>
      <c r="V1756" s="2"/>
      <c r="W1756" s="2"/>
      <c r="X1756" s="2"/>
      <c r="Y1756" s="2"/>
      <c r="Z1756" s="2"/>
      <c r="AA1756" s="2"/>
      <c r="AB1756" s="2"/>
      <c r="AC1756" s="2"/>
      <c r="AD1756" s="2"/>
      <c r="AG1756" s="197">
        <f t="shared" si="853"/>
        <v>12</v>
      </c>
      <c r="AH1756" s="210">
        <f t="shared" si="854"/>
        <v>0</v>
      </c>
      <c r="AJ1756" s="188">
        <f t="shared" si="855"/>
        <v>0</v>
      </c>
      <c r="AK1756" s="189">
        <f t="shared" si="856"/>
        <v>0</v>
      </c>
      <c r="AL1756" s="189">
        <f t="shared" si="857"/>
        <v>0</v>
      </c>
      <c r="AM1756" s="190">
        <f t="shared" si="858"/>
        <v>0</v>
      </c>
      <c r="AO1756" s="188">
        <f t="shared" si="859"/>
        <v>0</v>
      </c>
      <c r="AP1756" s="189">
        <f t="shared" si="860"/>
        <v>0</v>
      </c>
      <c r="AQ1756" s="189">
        <f t="shared" si="861"/>
        <v>0</v>
      </c>
      <c r="AR1756" s="190">
        <f t="shared" si="862"/>
        <v>0</v>
      </c>
      <c r="AT1756" s="188">
        <f t="shared" si="863"/>
        <v>0</v>
      </c>
      <c r="AU1756" s="189">
        <f t="shared" si="864"/>
        <v>0</v>
      </c>
      <c r="AV1756" s="189">
        <f t="shared" si="865"/>
        <v>0</v>
      </c>
      <c r="AW1756" s="190">
        <f t="shared" si="866"/>
        <v>0</v>
      </c>
      <c r="AY1756" s="188">
        <f t="shared" si="867"/>
        <v>0</v>
      </c>
      <c r="AZ1756" s="189">
        <f t="shared" si="868"/>
        <v>0</v>
      </c>
      <c r="BA1756" s="189">
        <f t="shared" si="869"/>
        <v>0</v>
      </c>
      <c r="BB1756" s="190">
        <f t="shared" si="870"/>
        <v>0</v>
      </c>
      <c r="BD1756" s="192">
        <f t="shared" si="871"/>
        <v>0</v>
      </c>
      <c r="BE1756" s="215">
        <f t="shared" si="872"/>
        <v>0</v>
      </c>
      <c r="BF1756" s="216">
        <f t="shared" si="873"/>
        <v>0</v>
      </c>
      <c r="BG1756" s="217">
        <f t="shared" si="874"/>
        <v>0</v>
      </c>
      <c r="BI1756" s="192">
        <f t="shared" si="875"/>
        <v>0</v>
      </c>
      <c r="BJ1756" s="215">
        <f t="shared" si="876"/>
        <v>0</v>
      </c>
      <c r="BK1756" s="216">
        <f t="shared" si="877"/>
        <v>0</v>
      </c>
      <c r="BL1756" s="217">
        <f t="shared" si="878"/>
        <v>0</v>
      </c>
      <c r="BN1756" s="192">
        <f t="shared" si="879"/>
        <v>0</v>
      </c>
      <c r="BO1756" s="215">
        <f t="shared" si="880"/>
        <v>0</v>
      </c>
      <c r="BP1756" s="216">
        <f t="shared" si="881"/>
        <v>0</v>
      </c>
      <c r="BQ1756" s="217">
        <f t="shared" si="882"/>
        <v>0</v>
      </c>
      <c r="BS1756" s="197">
        <f t="shared" si="883"/>
        <v>0</v>
      </c>
      <c r="BT1756" s="19" t="str">
        <f t="shared" si="884"/>
        <v/>
      </c>
      <c r="BU1756" s="197">
        <f t="shared" si="885"/>
        <v>0</v>
      </c>
      <c r="BW1756" s="197">
        <f t="shared" si="886"/>
        <v>0</v>
      </c>
      <c r="BX1756" s="19" t="str">
        <f t="shared" si="887"/>
        <v/>
      </c>
      <c r="BY1756" s="197">
        <f t="shared" si="888"/>
        <v>0</v>
      </c>
      <c r="CA1756" s="197">
        <f t="shared" si="889"/>
        <v>0</v>
      </c>
      <c r="CB1756" s="19" t="str">
        <f t="shared" si="890"/>
        <v/>
      </c>
      <c r="CC1756" s="197">
        <f t="shared" si="891"/>
        <v>0</v>
      </c>
    </row>
    <row r="1757" spans="1:81" ht="15" customHeight="1" thickBot="1">
      <c r="A1757" s="85"/>
      <c r="B1757" s="87"/>
      <c r="C1757" s="63" t="s">
        <v>85</v>
      </c>
      <c r="D1757" s="354" t="str">
        <f t="shared" si="849"/>
        <v/>
      </c>
      <c r="E1757" s="355"/>
      <c r="F1757" s="355"/>
      <c r="G1757" s="355"/>
      <c r="H1757" s="355"/>
      <c r="I1757" s="355"/>
      <c r="J1757" s="355"/>
      <c r="K1757" s="355"/>
      <c r="L1757" s="355"/>
      <c r="M1757" s="355"/>
      <c r="N1757" s="355"/>
      <c r="O1757" s="355"/>
      <c r="P1757" s="355"/>
      <c r="Q1757" s="355"/>
      <c r="R1757" s="356"/>
      <c r="S1757" s="261" t="str">
        <f t="shared" si="850"/>
        <v/>
      </c>
      <c r="T1757" s="261" t="str">
        <f t="shared" si="851"/>
        <v/>
      </c>
      <c r="U1757" s="261" t="str">
        <f t="shared" si="852"/>
        <v/>
      </c>
      <c r="V1757" s="2"/>
      <c r="W1757" s="2"/>
      <c r="X1757" s="2"/>
      <c r="Y1757" s="2"/>
      <c r="Z1757" s="2"/>
      <c r="AA1757" s="2"/>
      <c r="AB1757" s="2"/>
      <c r="AC1757" s="2"/>
      <c r="AD1757" s="2"/>
      <c r="AG1757" s="197">
        <f t="shared" si="853"/>
        <v>12</v>
      </c>
      <c r="AH1757" s="210">
        <f t="shared" si="854"/>
        <v>0</v>
      </c>
      <c r="AJ1757" s="188">
        <f t="shared" si="855"/>
        <v>0</v>
      </c>
      <c r="AK1757" s="189">
        <f t="shared" si="856"/>
        <v>0</v>
      </c>
      <c r="AL1757" s="189">
        <f t="shared" si="857"/>
        <v>0</v>
      </c>
      <c r="AM1757" s="190">
        <f t="shared" si="858"/>
        <v>0</v>
      </c>
      <c r="AO1757" s="188">
        <f t="shared" si="859"/>
        <v>0</v>
      </c>
      <c r="AP1757" s="189">
        <f t="shared" si="860"/>
        <v>0</v>
      </c>
      <c r="AQ1757" s="189">
        <f t="shared" si="861"/>
        <v>0</v>
      </c>
      <c r="AR1757" s="190">
        <f t="shared" si="862"/>
        <v>0</v>
      </c>
      <c r="AT1757" s="188">
        <f t="shared" si="863"/>
        <v>0</v>
      </c>
      <c r="AU1757" s="189">
        <f t="shared" si="864"/>
        <v>0</v>
      </c>
      <c r="AV1757" s="189">
        <f t="shared" si="865"/>
        <v>0</v>
      </c>
      <c r="AW1757" s="190">
        <f t="shared" si="866"/>
        <v>0</v>
      </c>
      <c r="AY1757" s="188">
        <f t="shared" si="867"/>
        <v>0</v>
      </c>
      <c r="AZ1757" s="189">
        <f t="shared" si="868"/>
        <v>0</v>
      </c>
      <c r="BA1757" s="189">
        <f t="shared" si="869"/>
        <v>0</v>
      </c>
      <c r="BB1757" s="190">
        <f t="shared" si="870"/>
        <v>0</v>
      </c>
      <c r="BD1757" s="192">
        <f t="shared" si="871"/>
        <v>0</v>
      </c>
      <c r="BE1757" s="215">
        <f t="shared" si="872"/>
        <v>0</v>
      </c>
      <c r="BF1757" s="216">
        <f t="shared" si="873"/>
        <v>0</v>
      </c>
      <c r="BG1757" s="217">
        <f t="shared" si="874"/>
        <v>0</v>
      </c>
      <c r="BI1757" s="192">
        <f t="shared" si="875"/>
        <v>0</v>
      </c>
      <c r="BJ1757" s="215">
        <f t="shared" si="876"/>
        <v>0</v>
      </c>
      <c r="BK1757" s="216">
        <f t="shared" si="877"/>
        <v>0</v>
      </c>
      <c r="BL1757" s="217">
        <f t="shared" si="878"/>
        <v>0</v>
      </c>
      <c r="BN1757" s="192">
        <f t="shared" si="879"/>
        <v>0</v>
      </c>
      <c r="BO1757" s="215">
        <f t="shared" si="880"/>
        <v>0</v>
      </c>
      <c r="BP1757" s="216">
        <f t="shared" si="881"/>
        <v>0</v>
      </c>
      <c r="BQ1757" s="217">
        <f t="shared" si="882"/>
        <v>0</v>
      </c>
      <c r="BS1757" s="197">
        <f t="shared" si="883"/>
        <v>0</v>
      </c>
      <c r="BT1757" s="19" t="str">
        <f t="shared" si="884"/>
        <v/>
      </c>
      <c r="BU1757" s="197">
        <f t="shared" si="885"/>
        <v>0</v>
      </c>
      <c r="BW1757" s="197">
        <f t="shared" si="886"/>
        <v>0</v>
      </c>
      <c r="BX1757" s="19" t="str">
        <f t="shared" si="887"/>
        <v/>
      </c>
      <c r="BY1757" s="197">
        <f t="shared" si="888"/>
        <v>0</v>
      </c>
      <c r="CA1757" s="197">
        <f t="shared" si="889"/>
        <v>0</v>
      </c>
      <c r="CB1757" s="19" t="str">
        <f t="shared" si="890"/>
        <v/>
      </c>
      <c r="CC1757" s="197">
        <f t="shared" si="891"/>
        <v>0</v>
      </c>
    </row>
    <row r="1758" spans="1:81" ht="15" customHeight="1" thickBot="1">
      <c r="A1758" s="85"/>
      <c r="B1758" s="87"/>
      <c r="C1758" s="63" t="s">
        <v>86</v>
      </c>
      <c r="D1758" s="354" t="str">
        <f t="shared" si="849"/>
        <v/>
      </c>
      <c r="E1758" s="355"/>
      <c r="F1758" s="355"/>
      <c r="G1758" s="355"/>
      <c r="H1758" s="355"/>
      <c r="I1758" s="355"/>
      <c r="J1758" s="355"/>
      <c r="K1758" s="355"/>
      <c r="L1758" s="355"/>
      <c r="M1758" s="355"/>
      <c r="N1758" s="355"/>
      <c r="O1758" s="355"/>
      <c r="P1758" s="355"/>
      <c r="Q1758" s="355"/>
      <c r="R1758" s="356"/>
      <c r="S1758" s="261" t="str">
        <f t="shared" si="850"/>
        <v/>
      </c>
      <c r="T1758" s="261" t="str">
        <f t="shared" si="851"/>
        <v/>
      </c>
      <c r="U1758" s="261" t="str">
        <f t="shared" si="852"/>
        <v/>
      </c>
      <c r="V1758" s="2"/>
      <c r="W1758" s="2"/>
      <c r="X1758" s="2"/>
      <c r="Y1758" s="2"/>
      <c r="Z1758" s="2"/>
      <c r="AA1758" s="2"/>
      <c r="AB1758" s="2"/>
      <c r="AC1758" s="2"/>
      <c r="AD1758" s="2"/>
      <c r="AG1758" s="197">
        <f t="shared" si="853"/>
        <v>12</v>
      </c>
      <c r="AH1758" s="210">
        <f t="shared" si="854"/>
        <v>0</v>
      </c>
      <c r="AJ1758" s="188">
        <f t="shared" si="855"/>
        <v>0</v>
      </c>
      <c r="AK1758" s="189">
        <f t="shared" si="856"/>
        <v>0</v>
      </c>
      <c r="AL1758" s="189">
        <f t="shared" si="857"/>
        <v>0</v>
      </c>
      <c r="AM1758" s="190">
        <f t="shared" si="858"/>
        <v>0</v>
      </c>
      <c r="AO1758" s="188">
        <f t="shared" si="859"/>
        <v>0</v>
      </c>
      <c r="AP1758" s="189">
        <f t="shared" si="860"/>
        <v>0</v>
      </c>
      <c r="AQ1758" s="189">
        <f t="shared" si="861"/>
        <v>0</v>
      </c>
      <c r="AR1758" s="190">
        <f t="shared" si="862"/>
        <v>0</v>
      </c>
      <c r="AT1758" s="188">
        <f t="shared" si="863"/>
        <v>0</v>
      </c>
      <c r="AU1758" s="189">
        <f t="shared" si="864"/>
        <v>0</v>
      </c>
      <c r="AV1758" s="189">
        <f t="shared" si="865"/>
        <v>0</v>
      </c>
      <c r="AW1758" s="190">
        <f t="shared" si="866"/>
        <v>0</v>
      </c>
      <c r="AY1758" s="188">
        <f t="shared" si="867"/>
        <v>0</v>
      </c>
      <c r="AZ1758" s="189">
        <f t="shared" si="868"/>
        <v>0</v>
      </c>
      <c r="BA1758" s="189">
        <f t="shared" si="869"/>
        <v>0</v>
      </c>
      <c r="BB1758" s="190">
        <f t="shared" si="870"/>
        <v>0</v>
      </c>
      <c r="BD1758" s="192">
        <f t="shared" si="871"/>
        <v>0</v>
      </c>
      <c r="BE1758" s="215">
        <f t="shared" si="872"/>
        <v>0</v>
      </c>
      <c r="BF1758" s="216">
        <f t="shared" si="873"/>
        <v>0</v>
      </c>
      <c r="BG1758" s="217">
        <f t="shared" si="874"/>
        <v>0</v>
      </c>
      <c r="BI1758" s="192">
        <f t="shared" si="875"/>
        <v>0</v>
      </c>
      <c r="BJ1758" s="215">
        <f t="shared" si="876"/>
        <v>0</v>
      </c>
      <c r="BK1758" s="216">
        <f t="shared" si="877"/>
        <v>0</v>
      </c>
      <c r="BL1758" s="217">
        <f t="shared" si="878"/>
        <v>0</v>
      </c>
      <c r="BN1758" s="192">
        <f t="shared" si="879"/>
        <v>0</v>
      </c>
      <c r="BO1758" s="215">
        <f t="shared" si="880"/>
        <v>0</v>
      </c>
      <c r="BP1758" s="216">
        <f t="shared" si="881"/>
        <v>0</v>
      </c>
      <c r="BQ1758" s="217">
        <f t="shared" si="882"/>
        <v>0</v>
      </c>
      <c r="BS1758" s="197">
        <f t="shared" si="883"/>
        <v>0</v>
      </c>
      <c r="BT1758" s="19" t="str">
        <f t="shared" si="884"/>
        <v/>
      </c>
      <c r="BU1758" s="197">
        <f t="shared" si="885"/>
        <v>0</v>
      </c>
      <c r="BW1758" s="197">
        <f t="shared" si="886"/>
        <v>0</v>
      </c>
      <c r="BX1758" s="19" t="str">
        <f t="shared" si="887"/>
        <v/>
      </c>
      <c r="BY1758" s="197">
        <f t="shared" si="888"/>
        <v>0</v>
      </c>
      <c r="CA1758" s="197">
        <f t="shared" si="889"/>
        <v>0</v>
      </c>
      <c r="CB1758" s="19" t="str">
        <f t="shared" si="890"/>
        <v/>
      </c>
      <c r="CC1758" s="197">
        <f t="shared" si="891"/>
        <v>0</v>
      </c>
    </row>
    <row r="1759" spans="1:81" ht="15" customHeight="1" thickBot="1">
      <c r="A1759" s="85"/>
      <c r="B1759" s="87"/>
      <c r="C1759" s="63" t="s">
        <v>87</v>
      </c>
      <c r="D1759" s="354" t="str">
        <f t="shared" si="849"/>
        <v/>
      </c>
      <c r="E1759" s="355"/>
      <c r="F1759" s="355"/>
      <c r="G1759" s="355"/>
      <c r="H1759" s="355"/>
      <c r="I1759" s="355"/>
      <c r="J1759" s="355"/>
      <c r="K1759" s="355"/>
      <c r="L1759" s="355"/>
      <c r="M1759" s="355"/>
      <c r="N1759" s="355"/>
      <c r="O1759" s="355"/>
      <c r="P1759" s="355"/>
      <c r="Q1759" s="355"/>
      <c r="R1759" s="356"/>
      <c r="S1759" s="261" t="str">
        <f t="shared" si="850"/>
        <v/>
      </c>
      <c r="T1759" s="261" t="str">
        <f t="shared" si="851"/>
        <v/>
      </c>
      <c r="U1759" s="261" t="str">
        <f t="shared" si="852"/>
        <v/>
      </c>
      <c r="V1759" s="2"/>
      <c r="W1759" s="2"/>
      <c r="X1759" s="2"/>
      <c r="Y1759" s="2"/>
      <c r="Z1759" s="2"/>
      <c r="AA1759" s="2"/>
      <c r="AB1759" s="2"/>
      <c r="AC1759" s="2"/>
      <c r="AD1759" s="2"/>
      <c r="AG1759" s="197">
        <f t="shared" si="853"/>
        <v>12</v>
      </c>
      <c r="AH1759" s="210">
        <f t="shared" si="854"/>
        <v>0</v>
      </c>
      <c r="AJ1759" s="188">
        <f t="shared" si="855"/>
        <v>0</v>
      </c>
      <c r="AK1759" s="189">
        <f t="shared" si="856"/>
        <v>0</v>
      </c>
      <c r="AL1759" s="189">
        <f t="shared" si="857"/>
        <v>0</v>
      </c>
      <c r="AM1759" s="190">
        <f t="shared" si="858"/>
        <v>0</v>
      </c>
      <c r="AO1759" s="188">
        <f t="shared" si="859"/>
        <v>0</v>
      </c>
      <c r="AP1759" s="189">
        <f t="shared" si="860"/>
        <v>0</v>
      </c>
      <c r="AQ1759" s="189">
        <f t="shared" si="861"/>
        <v>0</v>
      </c>
      <c r="AR1759" s="190">
        <f t="shared" si="862"/>
        <v>0</v>
      </c>
      <c r="AT1759" s="188">
        <f t="shared" si="863"/>
        <v>0</v>
      </c>
      <c r="AU1759" s="189">
        <f t="shared" si="864"/>
        <v>0</v>
      </c>
      <c r="AV1759" s="189">
        <f t="shared" si="865"/>
        <v>0</v>
      </c>
      <c r="AW1759" s="190">
        <f t="shared" si="866"/>
        <v>0</v>
      </c>
      <c r="AY1759" s="188">
        <f t="shared" si="867"/>
        <v>0</v>
      </c>
      <c r="AZ1759" s="189">
        <f t="shared" si="868"/>
        <v>0</v>
      </c>
      <c r="BA1759" s="189">
        <f t="shared" si="869"/>
        <v>0</v>
      </c>
      <c r="BB1759" s="190">
        <f t="shared" si="870"/>
        <v>0</v>
      </c>
      <c r="BD1759" s="192">
        <f t="shared" si="871"/>
        <v>0</v>
      </c>
      <c r="BE1759" s="215">
        <f t="shared" si="872"/>
        <v>0</v>
      </c>
      <c r="BF1759" s="216">
        <f t="shared" si="873"/>
        <v>0</v>
      </c>
      <c r="BG1759" s="217">
        <f t="shared" si="874"/>
        <v>0</v>
      </c>
      <c r="BI1759" s="192">
        <f t="shared" si="875"/>
        <v>0</v>
      </c>
      <c r="BJ1759" s="215">
        <f t="shared" si="876"/>
        <v>0</v>
      </c>
      <c r="BK1759" s="216">
        <f t="shared" si="877"/>
        <v>0</v>
      </c>
      <c r="BL1759" s="217">
        <f t="shared" si="878"/>
        <v>0</v>
      </c>
      <c r="BN1759" s="192">
        <f t="shared" si="879"/>
        <v>0</v>
      </c>
      <c r="BO1759" s="215">
        <f t="shared" si="880"/>
        <v>0</v>
      </c>
      <c r="BP1759" s="216">
        <f t="shared" si="881"/>
        <v>0</v>
      </c>
      <c r="BQ1759" s="217">
        <f t="shared" si="882"/>
        <v>0</v>
      </c>
      <c r="BS1759" s="197">
        <f t="shared" si="883"/>
        <v>0</v>
      </c>
      <c r="BT1759" s="19" t="str">
        <f t="shared" si="884"/>
        <v/>
      </c>
      <c r="BU1759" s="197">
        <f t="shared" si="885"/>
        <v>0</v>
      </c>
      <c r="BW1759" s="197">
        <f t="shared" si="886"/>
        <v>0</v>
      </c>
      <c r="BX1759" s="19" t="str">
        <f t="shared" si="887"/>
        <v/>
      </c>
      <c r="BY1759" s="197">
        <f t="shared" si="888"/>
        <v>0</v>
      </c>
      <c r="CA1759" s="197">
        <f t="shared" si="889"/>
        <v>0</v>
      </c>
      <c r="CB1759" s="19" t="str">
        <f t="shared" si="890"/>
        <v/>
      </c>
      <c r="CC1759" s="197">
        <f t="shared" si="891"/>
        <v>0</v>
      </c>
    </row>
    <row r="1760" spans="1:81" ht="15" customHeight="1" thickBot="1">
      <c r="A1760" s="85"/>
      <c r="B1760" s="87"/>
      <c r="C1760" s="63" t="s">
        <v>88</v>
      </c>
      <c r="D1760" s="354" t="str">
        <f t="shared" si="849"/>
        <v/>
      </c>
      <c r="E1760" s="355"/>
      <c r="F1760" s="355"/>
      <c r="G1760" s="355"/>
      <c r="H1760" s="355"/>
      <c r="I1760" s="355"/>
      <c r="J1760" s="355"/>
      <c r="K1760" s="355"/>
      <c r="L1760" s="355"/>
      <c r="M1760" s="355"/>
      <c r="N1760" s="355"/>
      <c r="O1760" s="355"/>
      <c r="P1760" s="355"/>
      <c r="Q1760" s="355"/>
      <c r="R1760" s="356"/>
      <c r="S1760" s="261" t="str">
        <f t="shared" si="850"/>
        <v/>
      </c>
      <c r="T1760" s="261" t="str">
        <f t="shared" si="851"/>
        <v/>
      </c>
      <c r="U1760" s="261" t="str">
        <f t="shared" si="852"/>
        <v/>
      </c>
      <c r="V1760" s="2"/>
      <c r="W1760" s="2"/>
      <c r="X1760" s="2"/>
      <c r="Y1760" s="2"/>
      <c r="Z1760" s="2"/>
      <c r="AA1760" s="2"/>
      <c r="AB1760" s="2"/>
      <c r="AC1760" s="2"/>
      <c r="AD1760" s="2"/>
      <c r="AG1760" s="197">
        <f t="shared" si="853"/>
        <v>12</v>
      </c>
      <c r="AH1760" s="210">
        <f t="shared" si="854"/>
        <v>0</v>
      </c>
      <c r="AJ1760" s="188">
        <f t="shared" si="855"/>
        <v>0</v>
      </c>
      <c r="AK1760" s="189">
        <f t="shared" si="856"/>
        <v>0</v>
      </c>
      <c r="AL1760" s="189">
        <f t="shared" si="857"/>
        <v>0</v>
      </c>
      <c r="AM1760" s="190">
        <f t="shared" si="858"/>
        <v>0</v>
      </c>
      <c r="AO1760" s="188">
        <f t="shared" si="859"/>
        <v>0</v>
      </c>
      <c r="AP1760" s="189">
        <f t="shared" si="860"/>
        <v>0</v>
      </c>
      <c r="AQ1760" s="189">
        <f t="shared" si="861"/>
        <v>0</v>
      </c>
      <c r="AR1760" s="190">
        <f t="shared" si="862"/>
        <v>0</v>
      </c>
      <c r="AT1760" s="188">
        <f t="shared" si="863"/>
        <v>0</v>
      </c>
      <c r="AU1760" s="189">
        <f t="shared" si="864"/>
        <v>0</v>
      </c>
      <c r="AV1760" s="189">
        <f t="shared" si="865"/>
        <v>0</v>
      </c>
      <c r="AW1760" s="190">
        <f t="shared" si="866"/>
        <v>0</v>
      </c>
      <c r="AY1760" s="188">
        <f t="shared" si="867"/>
        <v>0</v>
      </c>
      <c r="AZ1760" s="189">
        <f t="shared" si="868"/>
        <v>0</v>
      </c>
      <c r="BA1760" s="189">
        <f t="shared" si="869"/>
        <v>0</v>
      </c>
      <c r="BB1760" s="190">
        <f t="shared" si="870"/>
        <v>0</v>
      </c>
      <c r="BD1760" s="192">
        <f t="shared" si="871"/>
        <v>0</v>
      </c>
      <c r="BE1760" s="215">
        <f t="shared" si="872"/>
        <v>0</v>
      </c>
      <c r="BF1760" s="216">
        <f t="shared" si="873"/>
        <v>0</v>
      </c>
      <c r="BG1760" s="217">
        <f t="shared" si="874"/>
        <v>0</v>
      </c>
      <c r="BI1760" s="192">
        <f t="shared" si="875"/>
        <v>0</v>
      </c>
      <c r="BJ1760" s="215">
        <f t="shared" si="876"/>
        <v>0</v>
      </c>
      <c r="BK1760" s="216">
        <f t="shared" si="877"/>
        <v>0</v>
      </c>
      <c r="BL1760" s="217">
        <f t="shared" si="878"/>
        <v>0</v>
      </c>
      <c r="BN1760" s="192">
        <f t="shared" si="879"/>
        <v>0</v>
      </c>
      <c r="BO1760" s="215">
        <f t="shared" si="880"/>
        <v>0</v>
      </c>
      <c r="BP1760" s="216">
        <f t="shared" si="881"/>
        <v>0</v>
      </c>
      <c r="BQ1760" s="217">
        <f t="shared" si="882"/>
        <v>0</v>
      </c>
      <c r="BS1760" s="197">
        <f t="shared" si="883"/>
        <v>0</v>
      </c>
      <c r="BT1760" s="19" t="str">
        <f t="shared" si="884"/>
        <v/>
      </c>
      <c r="BU1760" s="197">
        <f t="shared" si="885"/>
        <v>0</v>
      </c>
      <c r="BW1760" s="197">
        <f t="shared" si="886"/>
        <v>0</v>
      </c>
      <c r="BX1760" s="19" t="str">
        <f t="shared" si="887"/>
        <v/>
      </c>
      <c r="BY1760" s="197">
        <f t="shared" si="888"/>
        <v>0</v>
      </c>
      <c r="CA1760" s="197">
        <f t="shared" si="889"/>
        <v>0</v>
      </c>
      <c r="CB1760" s="19" t="str">
        <f t="shared" si="890"/>
        <v/>
      </c>
      <c r="CC1760" s="197">
        <f t="shared" si="891"/>
        <v>0</v>
      </c>
    </row>
    <row r="1761" spans="1:81" ht="15" customHeight="1" thickBot="1">
      <c r="A1761" s="85"/>
      <c r="B1761" s="87"/>
      <c r="C1761" s="63" t="s">
        <v>89</v>
      </c>
      <c r="D1761" s="354" t="str">
        <f t="shared" si="849"/>
        <v/>
      </c>
      <c r="E1761" s="355"/>
      <c r="F1761" s="355"/>
      <c r="G1761" s="355"/>
      <c r="H1761" s="355"/>
      <c r="I1761" s="355"/>
      <c r="J1761" s="355"/>
      <c r="K1761" s="355"/>
      <c r="L1761" s="355"/>
      <c r="M1761" s="355"/>
      <c r="N1761" s="355"/>
      <c r="O1761" s="355"/>
      <c r="P1761" s="355"/>
      <c r="Q1761" s="355"/>
      <c r="R1761" s="356"/>
      <c r="S1761" s="261" t="str">
        <f t="shared" si="850"/>
        <v/>
      </c>
      <c r="T1761" s="261" t="str">
        <f t="shared" si="851"/>
        <v/>
      </c>
      <c r="U1761" s="261" t="str">
        <f t="shared" si="852"/>
        <v/>
      </c>
      <c r="V1761" s="2"/>
      <c r="W1761" s="2"/>
      <c r="X1761" s="2"/>
      <c r="Y1761" s="2"/>
      <c r="Z1761" s="2"/>
      <c r="AA1761" s="2"/>
      <c r="AB1761" s="2"/>
      <c r="AC1761" s="2"/>
      <c r="AD1761" s="2"/>
      <c r="AG1761" s="197">
        <f t="shared" si="853"/>
        <v>12</v>
      </c>
      <c r="AH1761" s="210">
        <f t="shared" si="854"/>
        <v>0</v>
      </c>
      <c r="AJ1761" s="188">
        <f t="shared" si="855"/>
        <v>0</v>
      </c>
      <c r="AK1761" s="189">
        <f t="shared" si="856"/>
        <v>0</v>
      </c>
      <c r="AL1761" s="189">
        <f t="shared" si="857"/>
        <v>0</v>
      </c>
      <c r="AM1761" s="190">
        <f t="shared" si="858"/>
        <v>0</v>
      </c>
      <c r="AO1761" s="188">
        <f t="shared" si="859"/>
        <v>0</v>
      </c>
      <c r="AP1761" s="189">
        <f t="shared" si="860"/>
        <v>0</v>
      </c>
      <c r="AQ1761" s="189">
        <f t="shared" si="861"/>
        <v>0</v>
      </c>
      <c r="AR1761" s="190">
        <f t="shared" si="862"/>
        <v>0</v>
      </c>
      <c r="AT1761" s="188">
        <f t="shared" si="863"/>
        <v>0</v>
      </c>
      <c r="AU1761" s="189">
        <f t="shared" si="864"/>
        <v>0</v>
      </c>
      <c r="AV1761" s="189">
        <f t="shared" si="865"/>
        <v>0</v>
      </c>
      <c r="AW1761" s="190">
        <f t="shared" si="866"/>
        <v>0</v>
      </c>
      <c r="AY1761" s="188">
        <f t="shared" si="867"/>
        <v>0</v>
      </c>
      <c r="AZ1761" s="189">
        <f t="shared" si="868"/>
        <v>0</v>
      </c>
      <c r="BA1761" s="189">
        <f t="shared" si="869"/>
        <v>0</v>
      </c>
      <c r="BB1761" s="190">
        <f t="shared" si="870"/>
        <v>0</v>
      </c>
      <c r="BD1761" s="192">
        <f t="shared" si="871"/>
        <v>0</v>
      </c>
      <c r="BE1761" s="215">
        <f t="shared" si="872"/>
        <v>0</v>
      </c>
      <c r="BF1761" s="216">
        <f t="shared" si="873"/>
        <v>0</v>
      </c>
      <c r="BG1761" s="217">
        <f t="shared" si="874"/>
        <v>0</v>
      </c>
      <c r="BI1761" s="192">
        <f t="shared" si="875"/>
        <v>0</v>
      </c>
      <c r="BJ1761" s="215">
        <f t="shared" si="876"/>
        <v>0</v>
      </c>
      <c r="BK1761" s="216">
        <f t="shared" si="877"/>
        <v>0</v>
      </c>
      <c r="BL1761" s="217">
        <f t="shared" si="878"/>
        <v>0</v>
      </c>
      <c r="BN1761" s="192">
        <f t="shared" si="879"/>
        <v>0</v>
      </c>
      <c r="BO1761" s="215">
        <f t="shared" si="880"/>
        <v>0</v>
      </c>
      <c r="BP1761" s="216">
        <f t="shared" si="881"/>
        <v>0</v>
      </c>
      <c r="BQ1761" s="217">
        <f t="shared" si="882"/>
        <v>0</v>
      </c>
      <c r="BS1761" s="197">
        <f t="shared" si="883"/>
        <v>0</v>
      </c>
      <c r="BT1761" s="19" t="str">
        <f t="shared" si="884"/>
        <v/>
      </c>
      <c r="BU1761" s="197">
        <f t="shared" si="885"/>
        <v>0</v>
      </c>
      <c r="BW1761" s="197">
        <f t="shared" si="886"/>
        <v>0</v>
      </c>
      <c r="BX1761" s="19" t="str">
        <f t="shared" si="887"/>
        <v/>
      </c>
      <c r="BY1761" s="197">
        <f t="shared" si="888"/>
        <v>0</v>
      </c>
      <c r="CA1761" s="197">
        <f t="shared" si="889"/>
        <v>0</v>
      </c>
      <c r="CB1761" s="19" t="str">
        <f t="shared" si="890"/>
        <v/>
      </c>
      <c r="CC1761" s="197">
        <f t="shared" si="891"/>
        <v>0</v>
      </c>
    </row>
    <row r="1762" spans="1:81" ht="15" customHeight="1" thickBot="1">
      <c r="A1762" s="85"/>
      <c r="B1762" s="87"/>
      <c r="C1762" s="63" t="s">
        <v>90</v>
      </c>
      <c r="D1762" s="354" t="str">
        <f t="shared" si="849"/>
        <v/>
      </c>
      <c r="E1762" s="355"/>
      <c r="F1762" s="355"/>
      <c r="G1762" s="355"/>
      <c r="H1762" s="355"/>
      <c r="I1762" s="355"/>
      <c r="J1762" s="355"/>
      <c r="K1762" s="355"/>
      <c r="L1762" s="355"/>
      <c r="M1762" s="355"/>
      <c r="N1762" s="355"/>
      <c r="O1762" s="355"/>
      <c r="P1762" s="355"/>
      <c r="Q1762" s="355"/>
      <c r="R1762" s="356"/>
      <c r="S1762" s="261" t="str">
        <f t="shared" si="850"/>
        <v/>
      </c>
      <c r="T1762" s="261" t="str">
        <f t="shared" si="851"/>
        <v/>
      </c>
      <c r="U1762" s="261" t="str">
        <f t="shared" si="852"/>
        <v/>
      </c>
      <c r="V1762" s="2"/>
      <c r="W1762" s="2"/>
      <c r="X1762" s="2"/>
      <c r="Y1762" s="2"/>
      <c r="Z1762" s="2"/>
      <c r="AA1762" s="2"/>
      <c r="AB1762" s="2"/>
      <c r="AC1762" s="2"/>
      <c r="AD1762" s="2"/>
      <c r="AG1762" s="197">
        <f t="shared" si="853"/>
        <v>12</v>
      </c>
      <c r="AH1762" s="210">
        <f t="shared" si="854"/>
        <v>0</v>
      </c>
      <c r="AJ1762" s="188">
        <f t="shared" si="855"/>
        <v>0</v>
      </c>
      <c r="AK1762" s="189">
        <f t="shared" si="856"/>
        <v>0</v>
      </c>
      <c r="AL1762" s="189">
        <f t="shared" si="857"/>
        <v>0</v>
      </c>
      <c r="AM1762" s="190">
        <f t="shared" si="858"/>
        <v>0</v>
      </c>
      <c r="AO1762" s="188">
        <f t="shared" si="859"/>
        <v>0</v>
      </c>
      <c r="AP1762" s="189">
        <f t="shared" si="860"/>
        <v>0</v>
      </c>
      <c r="AQ1762" s="189">
        <f t="shared" si="861"/>
        <v>0</v>
      </c>
      <c r="AR1762" s="190">
        <f t="shared" si="862"/>
        <v>0</v>
      </c>
      <c r="AT1762" s="188">
        <f t="shared" si="863"/>
        <v>0</v>
      </c>
      <c r="AU1762" s="189">
        <f t="shared" si="864"/>
        <v>0</v>
      </c>
      <c r="AV1762" s="189">
        <f t="shared" si="865"/>
        <v>0</v>
      </c>
      <c r="AW1762" s="190">
        <f t="shared" si="866"/>
        <v>0</v>
      </c>
      <c r="AY1762" s="188">
        <f t="shared" si="867"/>
        <v>0</v>
      </c>
      <c r="AZ1762" s="189">
        <f t="shared" si="868"/>
        <v>0</v>
      </c>
      <c r="BA1762" s="189">
        <f t="shared" si="869"/>
        <v>0</v>
      </c>
      <c r="BB1762" s="190">
        <f t="shared" si="870"/>
        <v>0</v>
      </c>
      <c r="BD1762" s="192">
        <f t="shared" si="871"/>
        <v>0</v>
      </c>
      <c r="BE1762" s="215">
        <f t="shared" si="872"/>
        <v>0</v>
      </c>
      <c r="BF1762" s="216">
        <f t="shared" si="873"/>
        <v>0</v>
      </c>
      <c r="BG1762" s="217">
        <f t="shared" si="874"/>
        <v>0</v>
      </c>
      <c r="BI1762" s="192">
        <f t="shared" si="875"/>
        <v>0</v>
      </c>
      <c r="BJ1762" s="215">
        <f t="shared" si="876"/>
        <v>0</v>
      </c>
      <c r="BK1762" s="216">
        <f t="shared" si="877"/>
        <v>0</v>
      </c>
      <c r="BL1762" s="217">
        <f t="shared" si="878"/>
        <v>0</v>
      </c>
      <c r="BN1762" s="192">
        <f t="shared" si="879"/>
        <v>0</v>
      </c>
      <c r="BO1762" s="215">
        <f t="shared" si="880"/>
        <v>0</v>
      </c>
      <c r="BP1762" s="216">
        <f t="shared" si="881"/>
        <v>0</v>
      </c>
      <c r="BQ1762" s="217">
        <f t="shared" si="882"/>
        <v>0</v>
      </c>
      <c r="BS1762" s="197">
        <f t="shared" si="883"/>
        <v>0</v>
      </c>
      <c r="BT1762" s="19" t="str">
        <f t="shared" si="884"/>
        <v/>
      </c>
      <c r="BU1762" s="197">
        <f t="shared" si="885"/>
        <v>0</v>
      </c>
      <c r="BW1762" s="197">
        <f t="shared" si="886"/>
        <v>0</v>
      </c>
      <c r="BX1762" s="19" t="str">
        <f t="shared" si="887"/>
        <v/>
      </c>
      <c r="BY1762" s="197">
        <f t="shared" si="888"/>
        <v>0</v>
      </c>
      <c r="CA1762" s="197">
        <f t="shared" si="889"/>
        <v>0</v>
      </c>
      <c r="CB1762" s="19" t="str">
        <f t="shared" si="890"/>
        <v/>
      </c>
      <c r="CC1762" s="197">
        <f t="shared" si="891"/>
        <v>0</v>
      </c>
    </row>
    <row r="1763" spans="1:81" ht="15" customHeight="1" thickBot="1">
      <c r="A1763" s="85"/>
      <c r="B1763" s="87"/>
      <c r="C1763" s="63" t="s">
        <v>91</v>
      </c>
      <c r="D1763" s="354" t="str">
        <f t="shared" si="849"/>
        <v/>
      </c>
      <c r="E1763" s="355"/>
      <c r="F1763" s="355"/>
      <c r="G1763" s="355"/>
      <c r="H1763" s="355"/>
      <c r="I1763" s="355"/>
      <c r="J1763" s="355"/>
      <c r="K1763" s="355"/>
      <c r="L1763" s="355"/>
      <c r="M1763" s="355"/>
      <c r="N1763" s="355"/>
      <c r="O1763" s="355"/>
      <c r="P1763" s="355"/>
      <c r="Q1763" s="355"/>
      <c r="R1763" s="356"/>
      <c r="S1763" s="261" t="str">
        <f t="shared" si="850"/>
        <v/>
      </c>
      <c r="T1763" s="261" t="str">
        <f t="shared" si="851"/>
        <v/>
      </c>
      <c r="U1763" s="261" t="str">
        <f t="shared" si="852"/>
        <v/>
      </c>
      <c r="V1763" s="2"/>
      <c r="W1763" s="2"/>
      <c r="X1763" s="2"/>
      <c r="Y1763" s="2"/>
      <c r="Z1763" s="2"/>
      <c r="AA1763" s="2"/>
      <c r="AB1763" s="2"/>
      <c r="AC1763" s="2"/>
      <c r="AD1763" s="2"/>
      <c r="AG1763" s="197">
        <f t="shared" si="853"/>
        <v>12</v>
      </c>
      <c r="AH1763" s="210">
        <f t="shared" si="854"/>
        <v>0</v>
      </c>
      <c r="AJ1763" s="188">
        <f t="shared" si="855"/>
        <v>0</v>
      </c>
      <c r="AK1763" s="189">
        <f t="shared" si="856"/>
        <v>0</v>
      </c>
      <c r="AL1763" s="189">
        <f t="shared" si="857"/>
        <v>0</v>
      </c>
      <c r="AM1763" s="190">
        <f t="shared" si="858"/>
        <v>0</v>
      </c>
      <c r="AO1763" s="188">
        <f t="shared" si="859"/>
        <v>0</v>
      </c>
      <c r="AP1763" s="189">
        <f t="shared" si="860"/>
        <v>0</v>
      </c>
      <c r="AQ1763" s="189">
        <f t="shared" si="861"/>
        <v>0</v>
      </c>
      <c r="AR1763" s="190">
        <f t="shared" si="862"/>
        <v>0</v>
      </c>
      <c r="AT1763" s="188">
        <f t="shared" si="863"/>
        <v>0</v>
      </c>
      <c r="AU1763" s="189">
        <f t="shared" si="864"/>
        <v>0</v>
      </c>
      <c r="AV1763" s="189">
        <f t="shared" si="865"/>
        <v>0</v>
      </c>
      <c r="AW1763" s="190">
        <f t="shared" si="866"/>
        <v>0</v>
      </c>
      <c r="AY1763" s="188">
        <f t="shared" si="867"/>
        <v>0</v>
      </c>
      <c r="AZ1763" s="189">
        <f t="shared" si="868"/>
        <v>0</v>
      </c>
      <c r="BA1763" s="189">
        <f t="shared" si="869"/>
        <v>0</v>
      </c>
      <c r="BB1763" s="190">
        <f t="shared" si="870"/>
        <v>0</v>
      </c>
      <c r="BD1763" s="192">
        <f t="shared" si="871"/>
        <v>0</v>
      </c>
      <c r="BE1763" s="215">
        <f t="shared" si="872"/>
        <v>0</v>
      </c>
      <c r="BF1763" s="216">
        <f t="shared" si="873"/>
        <v>0</v>
      </c>
      <c r="BG1763" s="217">
        <f t="shared" si="874"/>
        <v>0</v>
      </c>
      <c r="BI1763" s="192">
        <f t="shared" si="875"/>
        <v>0</v>
      </c>
      <c r="BJ1763" s="215">
        <f t="shared" si="876"/>
        <v>0</v>
      </c>
      <c r="BK1763" s="216">
        <f t="shared" si="877"/>
        <v>0</v>
      </c>
      <c r="BL1763" s="217">
        <f t="shared" si="878"/>
        <v>0</v>
      </c>
      <c r="BN1763" s="192">
        <f t="shared" si="879"/>
        <v>0</v>
      </c>
      <c r="BO1763" s="215">
        <f t="shared" si="880"/>
        <v>0</v>
      </c>
      <c r="BP1763" s="216">
        <f t="shared" si="881"/>
        <v>0</v>
      </c>
      <c r="BQ1763" s="217">
        <f t="shared" si="882"/>
        <v>0</v>
      </c>
      <c r="BS1763" s="197">
        <f t="shared" si="883"/>
        <v>0</v>
      </c>
      <c r="BT1763" s="19" t="str">
        <f t="shared" si="884"/>
        <v/>
      </c>
      <c r="BU1763" s="197">
        <f t="shared" si="885"/>
        <v>0</v>
      </c>
      <c r="BW1763" s="197">
        <f t="shared" si="886"/>
        <v>0</v>
      </c>
      <c r="BX1763" s="19" t="str">
        <f t="shared" si="887"/>
        <v/>
      </c>
      <c r="BY1763" s="197">
        <f t="shared" si="888"/>
        <v>0</v>
      </c>
      <c r="CA1763" s="197">
        <f t="shared" si="889"/>
        <v>0</v>
      </c>
      <c r="CB1763" s="19" t="str">
        <f t="shared" si="890"/>
        <v/>
      </c>
      <c r="CC1763" s="197">
        <f t="shared" si="891"/>
        <v>0</v>
      </c>
    </row>
    <row r="1764" spans="1:81" ht="15" customHeight="1" thickBot="1">
      <c r="A1764" s="85"/>
      <c r="B1764" s="87"/>
      <c r="C1764" s="63" t="s">
        <v>92</v>
      </c>
      <c r="D1764" s="354" t="str">
        <f t="shared" si="849"/>
        <v/>
      </c>
      <c r="E1764" s="355"/>
      <c r="F1764" s="355"/>
      <c r="G1764" s="355"/>
      <c r="H1764" s="355"/>
      <c r="I1764" s="355"/>
      <c r="J1764" s="355"/>
      <c r="K1764" s="355"/>
      <c r="L1764" s="355"/>
      <c r="M1764" s="355"/>
      <c r="N1764" s="355"/>
      <c r="O1764" s="355"/>
      <c r="P1764" s="355"/>
      <c r="Q1764" s="355"/>
      <c r="R1764" s="356"/>
      <c r="S1764" s="261" t="str">
        <f t="shared" si="850"/>
        <v/>
      </c>
      <c r="T1764" s="261" t="str">
        <f t="shared" si="851"/>
        <v/>
      </c>
      <c r="U1764" s="261" t="str">
        <f t="shared" si="852"/>
        <v/>
      </c>
      <c r="V1764" s="2"/>
      <c r="W1764" s="2"/>
      <c r="X1764" s="2"/>
      <c r="Y1764" s="2"/>
      <c r="Z1764" s="2"/>
      <c r="AA1764" s="2"/>
      <c r="AB1764" s="2"/>
      <c r="AC1764" s="2"/>
      <c r="AD1764" s="2"/>
      <c r="AG1764" s="197">
        <f t="shared" si="853"/>
        <v>12</v>
      </c>
      <c r="AH1764" s="210">
        <f t="shared" si="854"/>
        <v>0</v>
      </c>
      <c r="AJ1764" s="188">
        <f t="shared" si="855"/>
        <v>0</v>
      </c>
      <c r="AK1764" s="189">
        <f t="shared" si="856"/>
        <v>0</v>
      </c>
      <c r="AL1764" s="189">
        <f t="shared" si="857"/>
        <v>0</v>
      </c>
      <c r="AM1764" s="190">
        <f t="shared" si="858"/>
        <v>0</v>
      </c>
      <c r="AO1764" s="188">
        <f t="shared" si="859"/>
        <v>0</v>
      </c>
      <c r="AP1764" s="189">
        <f t="shared" si="860"/>
        <v>0</v>
      </c>
      <c r="AQ1764" s="189">
        <f t="shared" si="861"/>
        <v>0</v>
      </c>
      <c r="AR1764" s="190">
        <f t="shared" si="862"/>
        <v>0</v>
      </c>
      <c r="AT1764" s="188">
        <f t="shared" si="863"/>
        <v>0</v>
      </c>
      <c r="AU1764" s="189">
        <f t="shared" si="864"/>
        <v>0</v>
      </c>
      <c r="AV1764" s="189">
        <f t="shared" si="865"/>
        <v>0</v>
      </c>
      <c r="AW1764" s="190">
        <f t="shared" si="866"/>
        <v>0</v>
      </c>
      <c r="AY1764" s="188">
        <f t="shared" si="867"/>
        <v>0</v>
      </c>
      <c r="AZ1764" s="189">
        <f t="shared" si="868"/>
        <v>0</v>
      </c>
      <c r="BA1764" s="189">
        <f t="shared" si="869"/>
        <v>0</v>
      </c>
      <c r="BB1764" s="190">
        <f t="shared" si="870"/>
        <v>0</v>
      </c>
      <c r="BD1764" s="192">
        <f t="shared" si="871"/>
        <v>0</v>
      </c>
      <c r="BE1764" s="215">
        <f t="shared" si="872"/>
        <v>0</v>
      </c>
      <c r="BF1764" s="216">
        <f t="shared" si="873"/>
        <v>0</v>
      </c>
      <c r="BG1764" s="217">
        <f t="shared" si="874"/>
        <v>0</v>
      </c>
      <c r="BI1764" s="192">
        <f t="shared" si="875"/>
        <v>0</v>
      </c>
      <c r="BJ1764" s="215">
        <f t="shared" si="876"/>
        <v>0</v>
      </c>
      <c r="BK1764" s="216">
        <f t="shared" si="877"/>
        <v>0</v>
      </c>
      <c r="BL1764" s="217">
        <f t="shared" si="878"/>
        <v>0</v>
      </c>
      <c r="BN1764" s="192">
        <f t="shared" si="879"/>
        <v>0</v>
      </c>
      <c r="BO1764" s="215">
        <f t="shared" si="880"/>
        <v>0</v>
      </c>
      <c r="BP1764" s="216">
        <f t="shared" si="881"/>
        <v>0</v>
      </c>
      <c r="BQ1764" s="217">
        <f t="shared" si="882"/>
        <v>0</v>
      </c>
      <c r="BS1764" s="197">
        <f t="shared" si="883"/>
        <v>0</v>
      </c>
      <c r="BT1764" s="19" t="str">
        <f t="shared" si="884"/>
        <v/>
      </c>
      <c r="BU1764" s="197">
        <f t="shared" si="885"/>
        <v>0</v>
      </c>
      <c r="BW1764" s="197">
        <f t="shared" si="886"/>
        <v>0</v>
      </c>
      <c r="BX1764" s="19" t="str">
        <f t="shared" si="887"/>
        <v/>
      </c>
      <c r="BY1764" s="197">
        <f t="shared" si="888"/>
        <v>0</v>
      </c>
      <c r="CA1764" s="197">
        <f t="shared" si="889"/>
        <v>0</v>
      </c>
      <c r="CB1764" s="19" t="str">
        <f t="shared" si="890"/>
        <v/>
      </c>
      <c r="CC1764" s="197">
        <f t="shared" si="891"/>
        <v>0</v>
      </c>
    </row>
    <row r="1765" spans="1:81" ht="15" customHeight="1" thickBot="1">
      <c r="A1765" s="85"/>
      <c r="B1765" s="87"/>
      <c r="C1765" s="63" t="s">
        <v>105</v>
      </c>
      <c r="D1765" s="354" t="str">
        <f t="shared" si="849"/>
        <v/>
      </c>
      <c r="E1765" s="355"/>
      <c r="F1765" s="355"/>
      <c r="G1765" s="355"/>
      <c r="H1765" s="355"/>
      <c r="I1765" s="355"/>
      <c r="J1765" s="355"/>
      <c r="K1765" s="355"/>
      <c r="L1765" s="355"/>
      <c r="M1765" s="355"/>
      <c r="N1765" s="355"/>
      <c r="O1765" s="355"/>
      <c r="P1765" s="355"/>
      <c r="Q1765" s="355"/>
      <c r="R1765" s="356"/>
      <c r="S1765" s="261" t="str">
        <f t="shared" si="850"/>
        <v/>
      </c>
      <c r="T1765" s="261" t="str">
        <f t="shared" si="851"/>
        <v/>
      </c>
      <c r="U1765" s="261" t="str">
        <f t="shared" si="852"/>
        <v/>
      </c>
      <c r="V1765" s="2"/>
      <c r="W1765" s="2"/>
      <c r="X1765" s="2"/>
      <c r="Y1765" s="2"/>
      <c r="Z1765" s="2"/>
      <c r="AA1765" s="2"/>
      <c r="AB1765" s="2"/>
      <c r="AC1765" s="2"/>
      <c r="AD1765" s="2"/>
      <c r="AG1765" s="197">
        <f t="shared" si="853"/>
        <v>12</v>
      </c>
      <c r="AH1765" s="210">
        <f t="shared" si="854"/>
        <v>0</v>
      </c>
      <c r="AJ1765" s="188">
        <f t="shared" si="855"/>
        <v>0</v>
      </c>
      <c r="AK1765" s="189">
        <f t="shared" si="856"/>
        <v>0</v>
      </c>
      <c r="AL1765" s="189">
        <f t="shared" si="857"/>
        <v>0</v>
      </c>
      <c r="AM1765" s="190">
        <f t="shared" si="858"/>
        <v>0</v>
      </c>
      <c r="AO1765" s="188">
        <f t="shared" si="859"/>
        <v>0</v>
      </c>
      <c r="AP1765" s="189">
        <f t="shared" si="860"/>
        <v>0</v>
      </c>
      <c r="AQ1765" s="189">
        <f t="shared" si="861"/>
        <v>0</v>
      </c>
      <c r="AR1765" s="190">
        <f t="shared" si="862"/>
        <v>0</v>
      </c>
      <c r="AT1765" s="188">
        <f t="shared" si="863"/>
        <v>0</v>
      </c>
      <c r="AU1765" s="189">
        <f t="shared" si="864"/>
        <v>0</v>
      </c>
      <c r="AV1765" s="189">
        <f t="shared" si="865"/>
        <v>0</v>
      </c>
      <c r="AW1765" s="190">
        <f t="shared" si="866"/>
        <v>0</v>
      </c>
      <c r="AY1765" s="188">
        <f t="shared" si="867"/>
        <v>0</v>
      </c>
      <c r="AZ1765" s="189">
        <f t="shared" si="868"/>
        <v>0</v>
      </c>
      <c r="BA1765" s="189">
        <f t="shared" si="869"/>
        <v>0</v>
      </c>
      <c r="BB1765" s="190">
        <f t="shared" si="870"/>
        <v>0</v>
      </c>
      <c r="BD1765" s="192">
        <f t="shared" si="871"/>
        <v>0</v>
      </c>
      <c r="BE1765" s="215">
        <f t="shared" si="872"/>
        <v>0</v>
      </c>
      <c r="BF1765" s="216">
        <f t="shared" si="873"/>
        <v>0</v>
      </c>
      <c r="BG1765" s="217">
        <f t="shared" si="874"/>
        <v>0</v>
      </c>
      <c r="BI1765" s="192">
        <f t="shared" si="875"/>
        <v>0</v>
      </c>
      <c r="BJ1765" s="215">
        <f t="shared" si="876"/>
        <v>0</v>
      </c>
      <c r="BK1765" s="216">
        <f t="shared" si="877"/>
        <v>0</v>
      </c>
      <c r="BL1765" s="217">
        <f t="shared" si="878"/>
        <v>0</v>
      </c>
      <c r="BN1765" s="192">
        <f t="shared" si="879"/>
        <v>0</v>
      </c>
      <c r="BO1765" s="215">
        <f t="shared" si="880"/>
        <v>0</v>
      </c>
      <c r="BP1765" s="216">
        <f t="shared" si="881"/>
        <v>0</v>
      </c>
      <c r="BQ1765" s="217">
        <f t="shared" si="882"/>
        <v>0</v>
      </c>
      <c r="BS1765" s="197">
        <f t="shared" si="883"/>
        <v>0</v>
      </c>
      <c r="BT1765" s="19" t="str">
        <f t="shared" si="884"/>
        <v/>
      </c>
      <c r="BU1765" s="197">
        <f t="shared" si="885"/>
        <v>0</v>
      </c>
      <c r="BW1765" s="197">
        <f t="shared" si="886"/>
        <v>0</v>
      </c>
      <c r="BX1765" s="19" t="str">
        <f t="shared" si="887"/>
        <v/>
      </c>
      <c r="BY1765" s="197">
        <f t="shared" si="888"/>
        <v>0</v>
      </c>
      <c r="CA1765" s="197">
        <f t="shared" si="889"/>
        <v>0</v>
      </c>
      <c r="CB1765" s="19" t="str">
        <f t="shared" si="890"/>
        <v/>
      </c>
      <c r="CC1765" s="197">
        <f t="shared" si="891"/>
        <v>0</v>
      </c>
    </row>
    <row r="1766" spans="1:81" ht="15" customHeight="1" thickBot="1">
      <c r="A1766" s="85"/>
      <c r="B1766" s="87"/>
      <c r="C1766" s="63" t="s">
        <v>106</v>
      </c>
      <c r="D1766" s="354" t="str">
        <f t="shared" si="849"/>
        <v/>
      </c>
      <c r="E1766" s="355"/>
      <c r="F1766" s="355"/>
      <c r="G1766" s="355"/>
      <c r="H1766" s="355"/>
      <c r="I1766" s="355"/>
      <c r="J1766" s="355"/>
      <c r="K1766" s="355"/>
      <c r="L1766" s="355"/>
      <c r="M1766" s="355"/>
      <c r="N1766" s="355"/>
      <c r="O1766" s="355"/>
      <c r="P1766" s="355"/>
      <c r="Q1766" s="355"/>
      <c r="R1766" s="356"/>
      <c r="S1766" s="261" t="str">
        <f t="shared" si="850"/>
        <v/>
      </c>
      <c r="T1766" s="261" t="str">
        <f t="shared" si="851"/>
        <v/>
      </c>
      <c r="U1766" s="261" t="str">
        <f t="shared" si="852"/>
        <v/>
      </c>
      <c r="V1766" s="2"/>
      <c r="W1766" s="2"/>
      <c r="X1766" s="2"/>
      <c r="Y1766" s="2"/>
      <c r="Z1766" s="2"/>
      <c r="AA1766" s="2"/>
      <c r="AB1766" s="2"/>
      <c r="AC1766" s="2"/>
      <c r="AD1766" s="2"/>
      <c r="AG1766" s="197">
        <f t="shared" si="853"/>
        <v>12</v>
      </c>
      <c r="AH1766" s="210">
        <f t="shared" si="854"/>
        <v>0</v>
      </c>
      <c r="AJ1766" s="188">
        <f t="shared" si="855"/>
        <v>0</v>
      </c>
      <c r="AK1766" s="189">
        <f t="shared" si="856"/>
        <v>0</v>
      </c>
      <c r="AL1766" s="189">
        <f t="shared" si="857"/>
        <v>0</v>
      </c>
      <c r="AM1766" s="190">
        <f t="shared" si="858"/>
        <v>0</v>
      </c>
      <c r="AO1766" s="188">
        <f t="shared" si="859"/>
        <v>0</v>
      </c>
      <c r="AP1766" s="189">
        <f t="shared" si="860"/>
        <v>0</v>
      </c>
      <c r="AQ1766" s="189">
        <f t="shared" si="861"/>
        <v>0</v>
      </c>
      <c r="AR1766" s="190">
        <f t="shared" si="862"/>
        <v>0</v>
      </c>
      <c r="AT1766" s="188">
        <f t="shared" si="863"/>
        <v>0</v>
      </c>
      <c r="AU1766" s="189">
        <f t="shared" si="864"/>
        <v>0</v>
      </c>
      <c r="AV1766" s="189">
        <f t="shared" si="865"/>
        <v>0</v>
      </c>
      <c r="AW1766" s="190">
        <f t="shared" si="866"/>
        <v>0</v>
      </c>
      <c r="AY1766" s="188">
        <f t="shared" si="867"/>
        <v>0</v>
      </c>
      <c r="AZ1766" s="189">
        <f t="shared" si="868"/>
        <v>0</v>
      </c>
      <c r="BA1766" s="189">
        <f t="shared" si="869"/>
        <v>0</v>
      </c>
      <c r="BB1766" s="190">
        <f t="shared" si="870"/>
        <v>0</v>
      </c>
      <c r="BD1766" s="192">
        <f t="shared" si="871"/>
        <v>0</v>
      </c>
      <c r="BE1766" s="215">
        <f t="shared" si="872"/>
        <v>0</v>
      </c>
      <c r="BF1766" s="216">
        <f t="shared" si="873"/>
        <v>0</v>
      </c>
      <c r="BG1766" s="217">
        <f t="shared" si="874"/>
        <v>0</v>
      </c>
      <c r="BI1766" s="192">
        <f t="shared" si="875"/>
        <v>0</v>
      </c>
      <c r="BJ1766" s="215">
        <f t="shared" si="876"/>
        <v>0</v>
      </c>
      <c r="BK1766" s="216">
        <f t="shared" si="877"/>
        <v>0</v>
      </c>
      <c r="BL1766" s="217">
        <f t="shared" si="878"/>
        <v>0</v>
      </c>
      <c r="BN1766" s="192">
        <f t="shared" si="879"/>
        <v>0</v>
      </c>
      <c r="BO1766" s="215">
        <f t="shared" si="880"/>
        <v>0</v>
      </c>
      <c r="BP1766" s="216">
        <f t="shared" si="881"/>
        <v>0</v>
      </c>
      <c r="BQ1766" s="217">
        <f t="shared" si="882"/>
        <v>0</v>
      </c>
      <c r="BS1766" s="197">
        <f t="shared" si="883"/>
        <v>0</v>
      </c>
      <c r="BT1766" s="19" t="str">
        <f t="shared" si="884"/>
        <v/>
      </c>
      <c r="BU1766" s="197">
        <f t="shared" si="885"/>
        <v>0</v>
      </c>
      <c r="BW1766" s="197">
        <f t="shared" si="886"/>
        <v>0</v>
      </c>
      <c r="BX1766" s="19" t="str">
        <f t="shared" si="887"/>
        <v/>
      </c>
      <c r="BY1766" s="197">
        <f t="shared" si="888"/>
        <v>0</v>
      </c>
      <c r="CA1766" s="197">
        <f t="shared" si="889"/>
        <v>0</v>
      </c>
      <c r="CB1766" s="19" t="str">
        <f t="shared" si="890"/>
        <v/>
      </c>
      <c r="CC1766" s="197">
        <f t="shared" si="891"/>
        <v>0</v>
      </c>
    </row>
    <row r="1767" spans="1:81" ht="15" customHeight="1" thickBot="1">
      <c r="A1767" s="85"/>
      <c r="B1767" s="87"/>
      <c r="C1767" s="63" t="s">
        <v>107</v>
      </c>
      <c r="D1767" s="354" t="str">
        <f t="shared" si="849"/>
        <v/>
      </c>
      <c r="E1767" s="355"/>
      <c r="F1767" s="355"/>
      <c r="G1767" s="355"/>
      <c r="H1767" s="355"/>
      <c r="I1767" s="355"/>
      <c r="J1767" s="355"/>
      <c r="K1767" s="355"/>
      <c r="L1767" s="355"/>
      <c r="M1767" s="355"/>
      <c r="N1767" s="355"/>
      <c r="O1767" s="355"/>
      <c r="P1767" s="355"/>
      <c r="Q1767" s="355"/>
      <c r="R1767" s="356"/>
      <c r="S1767" s="261" t="str">
        <f t="shared" si="850"/>
        <v/>
      </c>
      <c r="T1767" s="261" t="str">
        <f t="shared" si="851"/>
        <v/>
      </c>
      <c r="U1767" s="261" t="str">
        <f t="shared" si="852"/>
        <v/>
      </c>
      <c r="V1767" s="2"/>
      <c r="W1767" s="2"/>
      <c r="X1767" s="2"/>
      <c r="Y1767" s="2"/>
      <c r="Z1767" s="2"/>
      <c r="AA1767" s="2"/>
      <c r="AB1767" s="2"/>
      <c r="AC1767" s="2"/>
      <c r="AD1767" s="2"/>
      <c r="AG1767" s="197">
        <f t="shared" si="853"/>
        <v>12</v>
      </c>
      <c r="AH1767" s="210">
        <f t="shared" si="854"/>
        <v>0</v>
      </c>
      <c r="AJ1767" s="188">
        <f t="shared" si="855"/>
        <v>0</v>
      </c>
      <c r="AK1767" s="189">
        <f t="shared" si="856"/>
        <v>0</v>
      </c>
      <c r="AL1767" s="189">
        <f t="shared" si="857"/>
        <v>0</v>
      </c>
      <c r="AM1767" s="190">
        <f t="shared" si="858"/>
        <v>0</v>
      </c>
      <c r="AO1767" s="188">
        <f t="shared" si="859"/>
        <v>0</v>
      </c>
      <c r="AP1767" s="189">
        <f t="shared" si="860"/>
        <v>0</v>
      </c>
      <c r="AQ1767" s="189">
        <f t="shared" si="861"/>
        <v>0</v>
      </c>
      <c r="AR1767" s="190">
        <f t="shared" si="862"/>
        <v>0</v>
      </c>
      <c r="AT1767" s="188">
        <f t="shared" si="863"/>
        <v>0</v>
      </c>
      <c r="AU1767" s="189">
        <f t="shared" si="864"/>
        <v>0</v>
      </c>
      <c r="AV1767" s="189">
        <f t="shared" si="865"/>
        <v>0</v>
      </c>
      <c r="AW1767" s="190">
        <f t="shared" si="866"/>
        <v>0</v>
      </c>
      <c r="AY1767" s="188">
        <f t="shared" si="867"/>
        <v>0</v>
      </c>
      <c r="AZ1767" s="189">
        <f t="shared" si="868"/>
        <v>0</v>
      </c>
      <c r="BA1767" s="189">
        <f t="shared" si="869"/>
        <v>0</v>
      </c>
      <c r="BB1767" s="190">
        <f t="shared" si="870"/>
        <v>0</v>
      </c>
      <c r="BD1767" s="192">
        <f t="shared" si="871"/>
        <v>0</v>
      </c>
      <c r="BE1767" s="215">
        <f t="shared" si="872"/>
        <v>0</v>
      </c>
      <c r="BF1767" s="216">
        <f t="shared" si="873"/>
        <v>0</v>
      </c>
      <c r="BG1767" s="217">
        <f t="shared" si="874"/>
        <v>0</v>
      </c>
      <c r="BI1767" s="192">
        <f t="shared" si="875"/>
        <v>0</v>
      </c>
      <c r="BJ1767" s="215">
        <f t="shared" si="876"/>
        <v>0</v>
      </c>
      <c r="BK1767" s="216">
        <f t="shared" si="877"/>
        <v>0</v>
      </c>
      <c r="BL1767" s="217">
        <f t="shared" si="878"/>
        <v>0</v>
      </c>
      <c r="BN1767" s="192">
        <f t="shared" si="879"/>
        <v>0</v>
      </c>
      <c r="BO1767" s="215">
        <f t="shared" si="880"/>
        <v>0</v>
      </c>
      <c r="BP1767" s="216">
        <f t="shared" si="881"/>
        <v>0</v>
      </c>
      <c r="BQ1767" s="217">
        <f t="shared" si="882"/>
        <v>0</v>
      </c>
      <c r="BS1767" s="197">
        <f t="shared" si="883"/>
        <v>0</v>
      </c>
      <c r="BT1767" s="19" t="str">
        <f t="shared" si="884"/>
        <v/>
      </c>
      <c r="BU1767" s="197">
        <f t="shared" si="885"/>
        <v>0</v>
      </c>
      <c r="BW1767" s="197">
        <f t="shared" si="886"/>
        <v>0</v>
      </c>
      <c r="BX1767" s="19" t="str">
        <f t="shared" si="887"/>
        <v/>
      </c>
      <c r="BY1767" s="197">
        <f t="shared" si="888"/>
        <v>0</v>
      </c>
      <c r="CA1767" s="197">
        <f t="shared" si="889"/>
        <v>0</v>
      </c>
      <c r="CB1767" s="19" t="str">
        <f t="shared" si="890"/>
        <v/>
      </c>
      <c r="CC1767" s="197">
        <f t="shared" si="891"/>
        <v>0</v>
      </c>
    </row>
    <row r="1768" spans="1:81" ht="15" customHeight="1" thickBot="1">
      <c r="A1768" s="85"/>
      <c r="B1768" s="87"/>
      <c r="C1768" s="63" t="s">
        <v>108</v>
      </c>
      <c r="D1768" s="354" t="str">
        <f t="shared" si="849"/>
        <v/>
      </c>
      <c r="E1768" s="355"/>
      <c r="F1768" s="355"/>
      <c r="G1768" s="355"/>
      <c r="H1768" s="355"/>
      <c r="I1768" s="355"/>
      <c r="J1768" s="355"/>
      <c r="K1768" s="355"/>
      <c r="L1768" s="355"/>
      <c r="M1768" s="355"/>
      <c r="N1768" s="355"/>
      <c r="O1768" s="355"/>
      <c r="P1768" s="355"/>
      <c r="Q1768" s="355"/>
      <c r="R1768" s="356"/>
      <c r="S1768" s="261" t="str">
        <f t="shared" si="850"/>
        <v/>
      </c>
      <c r="T1768" s="261" t="str">
        <f t="shared" si="851"/>
        <v/>
      </c>
      <c r="U1768" s="261" t="str">
        <f t="shared" si="852"/>
        <v/>
      </c>
      <c r="V1768" s="2"/>
      <c r="W1768" s="2"/>
      <c r="X1768" s="2"/>
      <c r="Y1768" s="2"/>
      <c r="Z1768" s="2"/>
      <c r="AA1768" s="2"/>
      <c r="AB1768" s="2"/>
      <c r="AC1768" s="2"/>
      <c r="AD1768" s="2"/>
      <c r="AG1768" s="197">
        <f t="shared" si="853"/>
        <v>12</v>
      </c>
      <c r="AH1768" s="210">
        <f t="shared" si="854"/>
        <v>0</v>
      </c>
      <c r="AJ1768" s="188">
        <f t="shared" si="855"/>
        <v>0</v>
      </c>
      <c r="AK1768" s="189">
        <f t="shared" si="856"/>
        <v>0</v>
      </c>
      <c r="AL1768" s="189">
        <f t="shared" si="857"/>
        <v>0</v>
      </c>
      <c r="AM1768" s="190">
        <f t="shared" si="858"/>
        <v>0</v>
      </c>
      <c r="AO1768" s="188">
        <f t="shared" si="859"/>
        <v>0</v>
      </c>
      <c r="AP1768" s="189">
        <f t="shared" si="860"/>
        <v>0</v>
      </c>
      <c r="AQ1768" s="189">
        <f t="shared" si="861"/>
        <v>0</v>
      </c>
      <c r="AR1768" s="190">
        <f t="shared" si="862"/>
        <v>0</v>
      </c>
      <c r="AT1768" s="188">
        <f t="shared" si="863"/>
        <v>0</v>
      </c>
      <c r="AU1768" s="189">
        <f t="shared" si="864"/>
        <v>0</v>
      </c>
      <c r="AV1768" s="189">
        <f t="shared" si="865"/>
        <v>0</v>
      </c>
      <c r="AW1768" s="190">
        <f t="shared" si="866"/>
        <v>0</v>
      </c>
      <c r="AY1768" s="188">
        <f t="shared" si="867"/>
        <v>0</v>
      </c>
      <c r="AZ1768" s="189">
        <f t="shared" si="868"/>
        <v>0</v>
      </c>
      <c r="BA1768" s="189">
        <f t="shared" si="869"/>
        <v>0</v>
      </c>
      <c r="BB1768" s="190">
        <f t="shared" si="870"/>
        <v>0</v>
      </c>
      <c r="BD1768" s="192">
        <f t="shared" si="871"/>
        <v>0</v>
      </c>
      <c r="BE1768" s="215">
        <f t="shared" si="872"/>
        <v>0</v>
      </c>
      <c r="BF1768" s="216">
        <f t="shared" si="873"/>
        <v>0</v>
      </c>
      <c r="BG1768" s="217">
        <f t="shared" si="874"/>
        <v>0</v>
      </c>
      <c r="BI1768" s="192">
        <f t="shared" si="875"/>
        <v>0</v>
      </c>
      <c r="BJ1768" s="215">
        <f t="shared" si="876"/>
        <v>0</v>
      </c>
      <c r="BK1768" s="216">
        <f t="shared" si="877"/>
        <v>0</v>
      </c>
      <c r="BL1768" s="217">
        <f t="shared" si="878"/>
        <v>0</v>
      </c>
      <c r="BN1768" s="192">
        <f t="shared" si="879"/>
        <v>0</v>
      </c>
      <c r="BO1768" s="215">
        <f t="shared" si="880"/>
        <v>0</v>
      </c>
      <c r="BP1768" s="216">
        <f t="shared" si="881"/>
        <v>0</v>
      </c>
      <c r="BQ1768" s="217">
        <f t="shared" si="882"/>
        <v>0</v>
      </c>
      <c r="BS1768" s="197">
        <f t="shared" si="883"/>
        <v>0</v>
      </c>
      <c r="BT1768" s="19" t="str">
        <f t="shared" si="884"/>
        <v/>
      </c>
      <c r="BU1768" s="197">
        <f t="shared" si="885"/>
        <v>0</v>
      </c>
      <c r="BW1768" s="197">
        <f t="shared" si="886"/>
        <v>0</v>
      </c>
      <c r="BX1768" s="19" t="str">
        <f t="shared" si="887"/>
        <v/>
      </c>
      <c r="BY1768" s="197">
        <f t="shared" si="888"/>
        <v>0</v>
      </c>
      <c r="CA1768" s="197">
        <f t="shared" si="889"/>
        <v>0</v>
      </c>
      <c r="CB1768" s="19" t="str">
        <f t="shared" si="890"/>
        <v/>
      </c>
      <c r="CC1768" s="197">
        <f t="shared" si="891"/>
        <v>0</v>
      </c>
    </row>
    <row r="1769" spans="1:81" ht="15" customHeight="1" thickBot="1">
      <c r="A1769" s="85"/>
      <c r="B1769" s="87"/>
      <c r="C1769" s="63" t="s">
        <v>109</v>
      </c>
      <c r="D1769" s="354" t="str">
        <f t="shared" si="849"/>
        <v/>
      </c>
      <c r="E1769" s="355"/>
      <c r="F1769" s="355"/>
      <c r="G1769" s="355"/>
      <c r="H1769" s="355"/>
      <c r="I1769" s="355"/>
      <c r="J1769" s="355"/>
      <c r="K1769" s="355"/>
      <c r="L1769" s="355"/>
      <c r="M1769" s="355"/>
      <c r="N1769" s="355"/>
      <c r="O1769" s="355"/>
      <c r="P1769" s="355"/>
      <c r="Q1769" s="355"/>
      <c r="R1769" s="356"/>
      <c r="S1769" s="261" t="str">
        <f t="shared" si="850"/>
        <v/>
      </c>
      <c r="T1769" s="261" t="str">
        <f t="shared" si="851"/>
        <v/>
      </c>
      <c r="U1769" s="261" t="str">
        <f t="shared" si="852"/>
        <v/>
      </c>
      <c r="V1769" s="2"/>
      <c r="W1769" s="2"/>
      <c r="X1769" s="2"/>
      <c r="Y1769" s="2"/>
      <c r="Z1769" s="2"/>
      <c r="AA1769" s="2"/>
      <c r="AB1769" s="2"/>
      <c r="AC1769" s="2"/>
      <c r="AD1769" s="2"/>
      <c r="AG1769" s="197">
        <f t="shared" si="853"/>
        <v>12</v>
      </c>
      <c r="AH1769" s="210">
        <f t="shared" si="854"/>
        <v>0</v>
      </c>
      <c r="AJ1769" s="188">
        <f t="shared" si="855"/>
        <v>0</v>
      </c>
      <c r="AK1769" s="189">
        <f t="shared" si="856"/>
        <v>0</v>
      </c>
      <c r="AL1769" s="189">
        <f t="shared" si="857"/>
        <v>0</v>
      </c>
      <c r="AM1769" s="190">
        <f t="shared" si="858"/>
        <v>0</v>
      </c>
      <c r="AO1769" s="188">
        <f t="shared" si="859"/>
        <v>0</v>
      </c>
      <c r="AP1769" s="189">
        <f t="shared" si="860"/>
        <v>0</v>
      </c>
      <c r="AQ1769" s="189">
        <f t="shared" si="861"/>
        <v>0</v>
      </c>
      <c r="AR1769" s="190">
        <f t="shared" si="862"/>
        <v>0</v>
      </c>
      <c r="AT1769" s="188">
        <f t="shared" si="863"/>
        <v>0</v>
      </c>
      <c r="AU1769" s="189">
        <f t="shared" si="864"/>
        <v>0</v>
      </c>
      <c r="AV1769" s="189">
        <f t="shared" si="865"/>
        <v>0</v>
      </c>
      <c r="AW1769" s="190">
        <f t="shared" si="866"/>
        <v>0</v>
      </c>
      <c r="AY1769" s="188">
        <f t="shared" si="867"/>
        <v>0</v>
      </c>
      <c r="AZ1769" s="189">
        <f t="shared" si="868"/>
        <v>0</v>
      </c>
      <c r="BA1769" s="189">
        <f t="shared" si="869"/>
        <v>0</v>
      </c>
      <c r="BB1769" s="190">
        <f t="shared" si="870"/>
        <v>0</v>
      </c>
      <c r="BD1769" s="192">
        <f t="shared" si="871"/>
        <v>0</v>
      </c>
      <c r="BE1769" s="215">
        <f t="shared" si="872"/>
        <v>0</v>
      </c>
      <c r="BF1769" s="216">
        <f t="shared" si="873"/>
        <v>0</v>
      </c>
      <c r="BG1769" s="217">
        <f t="shared" si="874"/>
        <v>0</v>
      </c>
      <c r="BI1769" s="192">
        <f t="shared" si="875"/>
        <v>0</v>
      </c>
      <c r="BJ1769" s="215">
        <f t="shared" si="876"/>
        <v>0</v>
      </c>
      <c r="BK1769" s="216">
        <f t="shared" si="877"/>
        <v>0</v>
      </c>
      <c r="BL1769" s="217">
        <f t="shared" si="878"/>
        <v>0</v>
      </c>
      <c r="BN1769" s="192">
        <f t="shared" si="879"/>
        <v>0</v>
      </c>
      <c r="BO1769" s="215">
        <f t="shared" si="880"/>
        <v>0</v>
      </c>
      <c r="BP1769" s="216">
        <f t="shared" si="881"/>
        <v>0</v>
      </c>
      <c r="BQ1769" s="217">
        <f t="shared" si="882"/>
        <v>0</v>
      </c>
      <c r="BS1769" s="197">
        <f t="shared" si="883"/>
        <v>0</v>
      </c>
      <c r="BT1769" s="19" t="str">
        <f t="shared" si="884"/>
        <v/>
      </c>
      <c r="BU1769" s="197">
        <f t="shared" si="885"/>
        <v>0</v>
      </c>
      <c r="BW1769" s="197">
        <f t="shared" si="886"/>
        <v>0</v>
      </c>
      <c r="BX1769" s="19" t="str">
        <f t="shared" si="887"/>
        <v/>
      </c>
      <c r="BY1769" s="197">
        <f t="shared" si="888"/>
        <v>0</v>
      </c>
      <c r="CA1769" s="197">
        <f t="shared" si="889"/>
        <v>0</v>
      </c>
      <c r="CB1769" s="19" t="str">
        <f t="shared" si="890"/>
        <v/>
      </c>
      <c r="CC1769" s="197">
        <f t="shared" si="891"/>
        <v>0</v>
      </c>
    </row>
    <row r="1770" spans="1:81" ht="15" customHeight="1" thickBot="1">
      <c r="A1770" s="85"/>
      <c r="B1770" s="87"/>
      <c r="C1770" s="63" t="s">
        <v>110</v>
      </c>
      <c r="D1770" s="354" t="str">
        <f t="shared" si="849"/>
        <v/>
      </c>
      <c r="E1770" s="355"/>
      <c r="F1770" s="355"/>
      <c r="G1770" s="355"/>
      <c r="H1770" s="355"/>
      <c r="I1770" s="355"/>
      <c r="J1770" s="355"/>
      <c r="K1770" s="355"/>
      <c r="L1770" s="355"/>
      <c r="M1770" s="355"/>
      <c r="N1770" s="355"/>
      <c r="O1770" s="355"/>
      <c r="P1770" s="355"/>
      <c r="Q1770" s="355"/>
      <c r="R1770" s="356"/>
      <c r="S1770" s="261" t="str">
        <f t="shared" si="850"/>
        <v/>
      </c>
      <c r="T1770" s="261" t="str">
        <f t="shared" si="851"/>
        <v/>
      </c>
      <c r="U1770" s="261" t="str">
        <f t="shared" si="852"/>
        <v/>
      </c>
      <c r="V1770" s="2"/>
      <c r="W1770" s="2"/>
      <c r="X1770" s="2"/>
      <c r="Y1770" s="2"/>
      <c r="Z1770" s="2"/>
      <c r="AA1770" s="2"/>
      <c r="AB1770" s="2"/>
      <c r="AC1770" s="2"/>
      <c r="AD1770" s="2"/>
      <c r="AG1770" s="197">
        <f t="shared" si="853"/>
        <v>12</v>
      </c>
      <c r="AH1770" s="210">
        <f t="shared" si="854"/>
        <v>0</v>
      </c>
      <c r="AJ1770" s="188">
        <f t="shared" si="855"/>
        <v>0</v>
      </c>
      <c r="AK1770" s="189">
        <f t="shared" si="856"/>
        <v>0</v>
      </c>
      <c r="AL1770" s="189">
        <f t="shared" si="857"/>
        <v>0</v>
      </c>
      <c r="AM1770" s="190">
        <f t="shared" si="858"/>
        <v>0</v>
      </c>
      <c r="AO1770" s="188">
        <f t="shared" si="859"/>
        <v>0</v>
      </c>
      <c r="AP1770" s="189">
        <f t="shared" si="860"/>
        <v>0</v>
      </c>
      <c r="AQ1770" s="189">
        <f t="shared" si="861"/>
        <v>0</v>
      </c>
      <c r="AR1770" s="190">
        <f t="shared" si="862"/>
        <v>0</v>
      </c>
      <c r="AT1770" s="188">
        <f t="shared" si="863"/>
        <v>0</v>
      </c>
      <c r="AU1770" s="189">
        <f t="shared" si="864"/>
        <v>0</v>
      </c>
      <c r="AV1770" s="189">
        <f t="shared" si="865"/>
        <v>0</v>
      </c>
      <c r="AW1770" s="190">
        <f t="shared" si="866"/>
        <v>0</v>
      </c>
      <c r="AY1770" s="188">
        <f t="shared" si="867"/>
        <v>0</v>
      </c>
      <c r="AZ1770" s="189">
        <f t="shared" si="868"/>
        <v>0</v>
      </c>
      <c r="BA1770" s="189">
        <f t="shared" si="869"/>
        <v>0</v>
      </c>
      <c r="BB1770" s="190">
        <f t="shared" si="870"/>
        <v>0</v>
      </c>
      <c r="BD1770" s="192">
        <f t="shared" si="871"/>
        <v>0</v>
      </c>
      <c r="BE1770" s="215">
        <f t="shared" si="872"/>
        <v>0</v>
      </c>
      <c r="BF1770" s="216">
        <f t="shared" si="873"/>
        <v>0</v>
      </c>
      <c r="BG1770" s="217">
        <f t="shared" si="874"/>
        <v>0</v>
      </c>
      <c r="BI1770" s="192">
        <f t="shared" si="875"/>
        <v>0</v>
      </c>
      <c r="BJ1770" s="215">
        <f t="shared" si="876"/>
        <v>0</v>
      </c>
      <c r="BK1770" s="216">
        <f t="shared" si="877"/>
        <v>0</v>
      </c>
      <c r="BL1770" s="217">
        <f t="shared" si="878"/>
        <v>0</v>
      </c>
      <c r="BN1770" s="192">
        <f t="shared" si="879"/>
        <v>0</v>
      </c>
      <c r="BO1770" s="215">
        <f t="shared" si="880"/>
        <v>0</v>
      </c>
      <c r="BP1770" s="216">
        <f t="shared" si="881"/>
        <v>0</v>
      </c>
      <c r="BQ1770" s="217">
        <f t="shared" si="882"/>
        <v>0</v>
      </c>
      <c r="BS1770" s="197">
        <f t="shared" si="883"/>
        <v>0</v>
      </c>
      <c r="BT1770" s="19" t="str">
        <f t="shared" si="884"/>
        <v/>
      </c>
      <c r="BU1770" s="197">
        <f t="shared" si="885"/>
        <v>0</v>
      </c>
      <c r="BW1770" s="197">
        <f t="shared" si="886"/>
        <v>0</v>
      </c>
      <c r="BX1770" s="19" t="str">
        <f t="shared" si="887"/>
        <v/>
      </c>
      <c r="BY1770" s="197">
        <f t="shared" si="888"/>
        <v>0</v>
      </c>
      <c r="CA1770" s="197">
        <f t="shared" si="889"/>
        <v>0</v>
      </c>
      <c r="CB1770" s="19" t="str">
        <f t="shared" si="890"/>
        <v/>
      </c>
      <c r="CC1770" s="197">
        <f t="shared" si="891"/>
        <v>0</v>
      </c>
    </row>
    <row r="1771" spans="1:81" ht="15" customHeight="1" thickBot="1">
      <c r="A1771" s="85"/>
      <c r="B1771" s="87"/>
      <c r="C1771" s="63" t="s">
        <v>111</v>
      </c>
      <c r="D1771" s="354" t="str">
        <f t="shared" si="849"/>
        <v/>
      </c>
      <c r="E1771" s="355"/>
      <c r="F1771" s="355"/>
      <c r="G1771" s="355"/>
      <c r="H1771" s="355"/>
      <c r="I1771" s="355"/>
      <c r="J1771" s="355"/>
      <c r="K1771" s="355"/>
      <c r="L1771" s="355"/>
      <c r="M1771" s="355"/>
      <c r="N1771" s="355"/>
      <c r="O1771" s="355"/>
      <c r="P1771" s="355"/>
      <c r="Q1771" s="355"/>
      <c r="R1771" s="356"/>
      <c r="S1771" s="261" t="str">
        <f t="shared" si="850"/>
        <v/>
      </c>
      <c r="T1771" s="261" t="str">
        <f t="shared" si="851"/>
        <v/>
      </c>
      <c r="U1771" s="261" t="str">
        <f t="shared" si="852"/>
        <v/>
      </c>
      <c r="V1771" s="2"/>
      <c r="W1771" s="2"/>
      <c r="X1771" s="2"/>
      <c r="Y1771" s="2"/>
      <c r="Z1771" s="2"/>
      <c r="AA1771" s="2"/>
      <c r="AB1771" s="2"/>
      <c r="AC1771" s="2"/>
      <c r="AD1771" s="2"/>
      <c r="AG1771" s="197">
        <f t="shared" si="853"/>
        <v>12</v>
      </c>
      <c r="AH1771" s="210">
        <f t="shared" si="854"/>
        <v>0</v>
      </c>
      <c r="AJ1771" s="188">
        <f t="shared" si="855"/>
        <v>0</v>
      </c>
      <c r="AK1771" s="189">
        <f t="shared" si="856"/>
        <v>0</v>
      </c>
      <c r="AL1771" s="189">
        <f t="shared" si="857"/>
        <v>0</v>
      </c>
      <c r="AM1771" s="190">
        <f t="shared" si="858"/>
        <v>0</v>
      </c>
      <c r="AO1771" s="188">
        <f t="shared" si="859"/>
        <v>0</v>
      </c>
      <c r="AP1771" s="189">
        <f t="shared" si="860"/>
        <v>0</v>
      </c>
      <c r="AQ1771" s="189">
        <f t="shared" si="861"/>
        <v>0</v>
      </c>
      <c r="AR1771" s="190">
        <f t="shared" si="862"/>
        <v>0</v>
      </c>
      <c r="AT1771" s="188">
        <f t="shared" si="863"/>
        <v>0</v>
      </c>
      <c r="AU1771" s="189">
        <f t="shared" si="864"/>
        <v>0</v>
      </c>
      <c r="AV1771" s="189">
        <f t="shared" si="865"/>
        <v>0</v>
      </c>
      <c r="AW1771" s="190">
        <f t="shared" si="866"/>
        <v>0</v>
      </c>
      <c r="AY1771" s="188">
        <f t="shared" si="867"/>
        <v>0</v>
      </c>
      <c r="AZ1771" s="189">
        <f t="shared" si="868"/>
        <v>0</v>
      </c>
      <c r="BA1771" s="189">
        <f t="shared" si="869"/>
        <v>0</v>
      </c>
      <c r="BB1771" s="190">
        <f t="shared" si="870"/>
        <v>0</v>
      </c>
      <c r="BD1771" s="192">
        <f t="shared" si="871"/>
        <v>0</v>
      </c>
      <c r="BE1771" s="215">
        <f t="shared" si="872"/>
        <v>0</v>
      </c>
      <c r="BF1771" s="216">
        <f t="shared" si="873"/>
        <v>0</v>
      </c>
      <c r="BG1771" s="217">
        <f t="shared" si="874"/>
        <v>0</v>
      </c>
      <c r="BI1771" s="192">
        <f t="shared" si="875"/>
        <v>0</v>
      </c>
      <c r="BJ1771" s="215">
        <f t="shared" si="876"/>
        <v>0</v>
      </c>
      <c r="BK1771" s="216">
        <f t="shared" si="877"/>
        <v>0</v>
      </c>
      <c r="BL1771" s="217">
        <f t="shared" si="878"/>
        <v>0</v>
      </c>
      <c r="BN1771" s="192">
        <f t="shared" si="879"/>
        <v>0</v>
      </c>
      <c r="BO1771" s="215">
        <f t="shared" si="880"/>
        <v>0</v>
      </c>
      <c r="BP1771" s="216">
        <f t="shared" si="881"/>
        <v>0</v>
      </c>
      <c r="BQ1771" s="217">
        <f t="shared" si="882"/>
        <v>0</v>
      </c>
      <c r="BS1771" s="197">
        <f t="shared" si="883"/>
        <v>0</v>
      </c>
      <c r="BT1771" s="19" t="str">
        <f t="shared" si="884"/>
        <v/>
      </c>
      <c r="BU1771" s="197">
        <f t="shared" si="885"/>
        <v>0</v>
      </c>
      <c r="BW1771" s="197">
        <f t="shared" si="886"/>
        <v>0</v>
      </c>
      <c r="BX1771" s="19" t="str">
        <f t="shared" si="887"/>
        <v/>
      </c>
      <c r="BY1771" s="197">
        <f t="shared" si="888"/>
        <v>0</v>
      </c>
      <c r="CA1771" s="197">
        <f t="shared" si="889"/>
        <v>0</v>
      </c>
      <c r="CB1771" s="19" t="str">
        <f t="shared" si="890"/>
        <v/>
      </c>
      <c r="CC1771" s="197">
        <f t="shared" si="891"/>
        <v>0</v>
      </c>
    </row>
    <row r="1772" spans="1:81" ht="15" customHeight="1" thickBot="1">
      <c r="A1772" s="85"/>
      <c r="B1772" s="87"/>
      <c r="C1772" s="63" t="s">
        <v>112</v>
      </c>
      <c r="D1772" s="354" t="str">
        <f t="shared" si="849"/>
        <v/>
      </c>
      <c r="E1772" s="355"/>
      <c r="F1772" s="355"/>
      <c r="G1772" s="355"/>
      <c r="H1772" s="355"/>
      <c r="I1772" s="355"/>
      <c r="J1772" s="355"/>
      <c r="K1772" s="355"/>
      <c r="L1772" s="355"/>
      <c r="M1772" s="355"/>
      <c r="N1772" s="355"/>
      <c r="O1772" s="355"/>
      <c r="P1772" s="355"/>
      <c r="Q1772" s="355"/>
      <c r="R1772" s="356"/>
      <c r="S1772" s="261" t="str">
        <f t="shared" si="850"/>
        <v/>
      </c>
      <c r="T1772" s="261" t="str">
        <f t="shared" si="851"/>
        <v/>
      </c>
      <c r="U1772" s="261" t="str">
        <f t="shared" si="852"/>
        <v/>
      </c>
      <c r="V1772" s="2"/>
      <c r="W1772" s="2"/>
      <c r="X1772" s="2"/>
      <c r="Y1772" s="2"/>
      <c r="Z1772" s="2"/>
      <c r="AA1772" s="2"/>
      <c r="AB1772" s="2"/>
      <c r="AC1772" s="2"/>
      <c r="AD1772" s="2"/>
      <c r="AG1772" s="197">
        <f t="shared" si="853"/>
        <v>12</v>
      </c>
      <c r="AH1772" s="210">
        <f t="shared" si="854"/>
        <v>0</v>
      </c>
      <c r="AJ1772" s="188">
        <f t="shared" si="855"/>
        <v>0</v>
      </c>
      <c r="AK1772" s="189">
        <f t="shared" si="856"/>
        <v>0</v>
      </c>
      <c r="AL1772" s="189">
        <f t="shared" si="857"/>
        <v>0</v>
      </c>
      <c r="AM1772" s="190">
        <f t="shared" si="858"/>
        <v>0</v>
      </c>
      <c r="AO1772" s="188">
        <f t="shared" si="859"/>
        <v>0</v>
      </c>
      <c r="AP1772" s="189">
        <f t="shared" si="860"/>
        <v>0</v>
      </c>
      <c r="AQ1772" s="189">
        <f t="shared" si="861"/>
        <v>0</v>
      </c>
      <c r="AR1772" s="190">
        <f t="shared" si="862"/>
        <v>0</v>
      </c>
      <c r="AT1772" s="188">
        <f t="shared" si="863"/>
        <v>0</v>
      </c>
      <c r="AU1772" s="189">
        <f t="shared" si="864"/>
        <v>0</v>
      </c>
      <c r="AV1772" s="189">
        <f t="shared" si="865"/>
        <v>0</v>
      </c>
      <c r="AW1772" s="190">
        <f t="shared" si="866"/>
        <v>0</v>
      </c>
      <c r="AY1772" s="188">
        <f t="shared" si="867"/>
        <v>0</v>
      </c>
      <c r="AZ1772" s="189">
        <f t="shared" si="868"/>
        <v>0</v>
      </c>
      <c r="BA1772" s="189">
        <f t="shared" si="869"/>
        <v>0</v>
      </c>
      <c r="BB1772" s="190">
        <f t="shared" si="870"/>
        <v>0</v>
      </c>
      <c r="BD1772" s="192">
        <f t="shared" si="871"/>
        <v>0</v>
      </c>
      <c r="BE1772" s="215">
        <f t="shared" si="872"/>
        <v>0</v>
      </c>
      <c r="BF1772" s="216">
        <f t="shared" si="873"/>
        <v>0</v>
      </c>
      <c r="BG1772" s="217">
        <f t="shared" si="874"/>
        <v>0</v>
      </c>
      <c r="BI1772" s="192">
        <f t="shared" si="875"/>
        <v>0</v>
      </c>
      <c r="BJ1772" s="215">
        <f t="shared" si="876"/>
        <v>0</v>
      </c>
      <c r="BK1772" s="216">
        <f t="shared" si="877"/>
        <v>0</v>
      </c>
      <c r="BL1772" s="217">
        <f t="shared" si="878"/>
        <v>0</v>
      </c>
      <c r="BN1772" s="192">
        <f t="shared" si="879"/>
        <v>0</v>
      </c>
      <c r="BO1772" s="215">
        <f t="shared" si="880"/>
        <v>0</v>
      </c>
      <c r="BP1772" s="216">
        <f t="shared" si="881"/>
        <v>0</v>
      </c>
      <c r="BQ1772" s="217">
        <f t="shared" si="882"/>
        <v>0</v>
      </c>
      <c r="BS1772" s="197">
        <f t="shared" si="883"/>
        <v>0</v>
      </c>
      <c r="BT1772" s="19" t="str">
        <f t="shared" si="884"/>
        <v/>
      </c>
      <c r="BU1772" s="197">
        <f t="shared" si="885"/>
        <v>0</v>
      </c>
      <c r="BW1772" s="197">
        <f t="shared" si="886"/>
        <v>0</v>
      </c>
      <c r="BX1772" s="19" t="str">
        <f t="shared" si="887"/>
        <v/>
      </c>
      <c r="BY1772" s="197">
        <f t="shared" si="888"/>
        <v>0</v>
      </c>
      <c r="CA1772" s="197">
        <f t="shared" si="889"/>
        <v>0</v>
      </c>
      <c r="CB1772" s="19" t="str">
        <f t="shared" si="890"/>
        <v/>
      </c>
      <c r="CC1772" s="197">
        <f t="shared" si="891"/>
        <v>0</v>
      </c>
    </row>
    <row r="1773" spans="1:81" ht="15" customHeight="1" thickBot="1">
      <c r="A1773" s="85"/>
      <c r="B1773" s="87"/>
      <c r="C1773" s="63" t="s">
        <v>113</v>
      </c>
      <c r="D1773" s="354" t="str">
        <f t="shared" si="849"/>
        <v/>
      </c>
      <c r="E1773" s="355"/>
      <c r="F1773" s="355"/>
      <c r="G1773" s="355"/>
      <c r="H1773" s="355"/>
      <c r="I1773" s="355"/>
      <c r="J1773" s="355"/>
      <c r="K1773" s="355"/>
      <c r="L1773" s="355"/>
      <c r="M1773" s="355"/>
      <c r="N1773" s="355"/>
      <c r="O1773" s="355"/>
      <c r="P1773" s="355"/>
      <c r="Q1773" s="355"/>
      <c r="R1773" s="356"/>
      <c r="S1773" s="261" t="str">
        <f t="shared" si="850"/>
        <v/>
      </c>
      <c r="T1773" s="261" t="str">
        <f t="shared" si="851"/>
        <v/>
      </c>
      <c r="U1773" s="261" t="str">
        <f t="shared" si="852"/>
        <v/>
      </c>
      <c r="V1773" s="2"/>
      <c r="W1773" s="2"/>
      <c r="X1773" s="2"/>
      <c r="Y1773" s="2"/>
      <c r="Z1773" s="2"/>
      <c r="AA1773" s="2"/>
      <c r="AB1773" s="2"/>
      <c r="AC1773" s="2"/>
      <c r="AD1773" s="2"/>
      <c r="AG1773" s="197">
        <f t="shared" si="853"/>
        <v>12</v>
      </c>
      <c r="AH1773" s="210">
        <f t="shared" si="854"/>
        <v>0</v>
      </c>
      <c r="AJ1773" s="188">
        <f t="shared" si="855"/>
        <v>0</v>
      </c>
      <c r="AK1773" s="189">
        <f t="shared" si="856"/>
        <v>0</v>
      </c>
      <c r="AL1773" s="189">
        <f t="shared" si="857"/>
        <v>0</v>
      </c>
      <c r="AM1773" s="190">
        <f t="shared" si="858"/>
        <v>0</v>
      </c>
      <c r="AO1773" s="188">
        <f t="shared" si="859"/>
        <v>0</v>
      </c>
      <c r="AP1773" s="189">
        <f t="shared" si="860"/>
        <v>0</v>
      </c>
      <c r="AQ1773" s="189">
        <f t="shared" si="861"/>
        <v>0</v>
      </c>
      <c r="AR1773" s="190">
        <f t="shared" si="862"/>
        <v>0</v>
      </c>
      <c r="AT1773" s="188">
        <f t="shared" si="863"/>
        <v>0</v>
      </c>
      <c r="AU1773" s="189">
        <f t="shared" si="864"/>
        <v>0</v>
      </c>
      <c r="AV1773" s="189">
        <f t="shared" si="865"/>
        <v>0</v>
      </c>
      <c r="AW1773" s="190">
        <f t="shared" si="866"/>
        <v>0</v>
      </c>
      <c r="AY1773" s="188">
        <f t="shared" si="867"/>
        <v>0</v>
      </c>
      <c r="AZ1773" s="189">
        <f t="shared" si="868"/>
        <v>0</v>
      </c>
      <c r="BA1773" s="189">
        <f t="shared" si="869"/>
        <v>0</v>
      </c>
      <c r="BB1773" s="190">
        <f t="shared" si="870"/>
        <v>0</v>
      </c>
      <c r="BD1773" s="192">
        <f t="shared" si="871"/>
        <v>0</v>
      </c>
      <c r="BE1773" s="215">
        <f t="shared" si="872"/>
        <v>0</v>
      </c>
      <c r="BF1773" s="216">
        <f t="shared" si="873"/>
        <v>0</v>
      </c>
      <c r="BG1773" s="217">
        <f t="shared" si="874"/>
        <v>0</v>
      </c>
      <c r="BI1773" s="192">
        <f t="shared" si="875"/>
        <v>0</v>
      </c>
      <c r="BJ1773" s="215">
        <f t="shared" si="876"/>
        <v>0</v>
      </c>
      <c r="BK1773" s="216">
        <f t="shared" si="877"/>
        <v>0</v>
      </c>
      <c r="BL1773" s="217">
        <f t="shared" si="878"/>
        <v>0</v>
      </c>
      <c r="BN1773" s="192">
        <f t="shared" si="879"/>
        <v>0</v>
      </c>
      <c r="BO1773" s="215">
        <f t="shared" si="880"/>
        <v>0</v>
      </c>
      <c r="BP1773" s="216">
        <f t="shared" si="881"/>
        <v>0</v>
      </c>
      <c r="BQ1773" s="217">
        <f t="shared" si="882"/>
        <v>0</v>
      </c>
      <c r="BS1773" s="197">
        <f t="shared" si="883"/>
        <v>0</v>
      </c>
      <c r="BT1773" s="19" t="str">
        <f t="shared" si="884"/>
        <v/>
      </c>
      <c r="BU1773" s="197">
        <f t="shared" si="885"/>
        <v>0</v>
      </c>
      <c r="BW1773" s="197">
        <f t="shared" si="886"/>
        <v>0</v>
      </c>
      <c r="BX1773" s="19" t="str">
        <f t="shared" si="887"/>
        <v/>
      </c>
      <c r="BY1773" s="197">
        <f t="shared" si="888"/>
        <v>0</v>
      </c>
      <c r="CA1773" s="197">
        <f t="shared" si="889"/>
        <v>0</v>
      </c>
      <c r="CB1773" s="19" t="str">
        <f t="shared" si="890"/>
        <v/>
      </c>
      <c r="CC1773" s="197">
        <f t="shared" si="891"/>
        <v>0</v>
      </c>
    </row>
    <row r="1774" spans="1:81" ht="15" customHeight="1" thickBot="1">
      <c r="A1774" s="85"/>
      <c r="B1774" s="87"/>
      <c r="C1774" s="63" t="s">
        <v>114</v>
      </c>
      <c r="D1774" s="354" t="str">
        <f t="shared" si="849"/>
        <v/>
      </c>
      <c r="E1774" s="355"/>
      <c r="F1774" s="355"/>
      <c r="G1774" s="355"/>
      <c r="H1774" s="355"/>
      <c r="I1774" s="355"/>
      <c r="J1774" s="355"/>
      <c r="K1774" s="355"/>
      <c r="L1774" s="355"/>
      <c r="M1774" s="355"/>
      <c r="N1774" s="355"/>
      <c r="O1774" s="355"/>
      <c r="P1774" s="355"/>
      <c r="Q1774" s="355"/>
      <c r="R1774" s="356"/>
      <c r="S1774" s="261" t="str">
        <f t="shared" si="850"/>
        <v/>
      </c>
      <c r="T1774" s="261" t="str">
        <f t="shared" si="851"/>
        <v/>
      </c>
      <c r="U1774" s="261" t="str">
        <f t="shared" si="852"/>
        <v/>
      </c>
      <c r="V1774" s="2"/>
      <c r="W1774" s="2"/>
      <c r="X1774" s="2"/>
      <c r="Y1774" s="2"/>
      <c r="Z1774" s="2"/>
      <c r="AA1774" s="2"/>
      <c r="AB1774" s="2"/>
      <c r="AC1774" s="2"/>
      <c r="AD1774" s="2"/>
      <c r="AG1774" s="197">
        <f t="shared" si="853"/>
        <v>12</v>
      </c>
      <c r="AH1774" s="210">
        <f t="shared" si="854"/>
        <v>0</v>
      </c>
      <c r="AJ1774" s="188">
        <f t="shared" si="855"/>
        <v>0</v>
      </c>
      <c r="AK1774" s="189">
        <f t="shared" si="856"/>
        <v>0</v>
      </c>
      <c r="AL1774" s="189">
        <f t="shared" si="857"/>
        <v>0</v>
      </c>
      <c r="AM1774" s="190">
        <f t="shared" si="858"/>
        <v>0</v>
      </c>
      <c r="AO1774" s="188">
        <f t="shared" si="859"/>
        <v>0</v>
      </c>
      <c r="AP1774" s="189">
        <f t="shared" si="860"/>
        <v>0</v>
      </c>
      <c r="AQ1774" s="189">
        <f t="shared" si="861"/>
        <v>0</v>
      </c>
      <c r="AR1774" s="190">
        <f t="shared" si="862"/>
        <v>0</v>
      </c>
      <c r="AT1774" s="188">
        <f t="shared" si="863"/>
        <v>0</v>
      </c>
      <c r="AU1774" s="189">
        <f t="shared" si="864"/>
        <v>0</v>
      </c>
      <c r="AV1774" s="189">
        <f t="shared" si="865"/>
        <v>0</v>
      </c>
      <c r="AW1774" s="190">
        <f t="shared" si="866"/>
        <v>0</v>
      </c>
      <c r="AY1774" s="188">
        <f t="shared" si="867"/>
        <v>0</v>
      </c>
      <c r="AZ1774" s="189">
        <f t="shared" si="868"/>
        <v>0</v>
      </c>
      <c r="BA1774" s="189">
        <f t="shared" si="869"/>
        <v>0</v>
      </c>
      <c r="BB1774" s="190">
        <f t="shared" si="870"/>
        <v>0</v>
      </c>
      <c r="BD1774" s="192">
        <f t="shared" si="871"/>
        <v>0</v>
      </c>
      <c r="BE1774" s="215">
        <f t="shared" si="872"/>
        <v>0</v>
      </c>
      <c r="BF1774" s="216">
        <f t="shared" si="873"/>
        <v>0</v>
      </c>
      <c r="BG1774" s="217">
        <f t="shared" si="874"/>
        <v>0</v>
      </c>
      <c r="BI1774" s="192">
        <f t="shared" si="875"/>
        <v>0</v>
      </c>
      <c r="BJ1774" s="215">
        <f t="shared" si="876"/>
        <v>0</v>
      </c>
      <c r="BK1774" s="216">
        <f t="shared" si="877"/>
        <v>0</v>
      </c>
      <c r="BL1774" s="217">
        <f t="shared" si="878"/>
        <v>0</v>
      </c>
      <c r="BN1774" s="192">
        <f t="shared" si="879"/>
        <v>0</v>
      </c>
      <c r="BO1774" s="215">
        <f t="shared" si="880"/>
        <v>0</v>
      </c>
      <c r="BP1774" s="216">
        <f t="shared" si="881"/>
        <v>0</v>
      </c>
      <c r="BQ1774" s="217">
        <f t="shared" si="882"/>
        <v>0</v>
      </c>
      <c r="BS1774" s="197">
        <f t="shared" si="883"/>
        <v>0</v>
      </c>
      <c r="BT1774" s="19" t="str">
        <f t="shared" si="884"/>
        <v/>
      </c>
      <c r="BU1774" s="197">
        <f t="shared" si="885"/>
        <v>0</v>
      </c>
      <c r="BW1774" s="197">
        <f t="shared" si="886"/>
        <v>0</v>
      </c>
      <c r="BX1774" s="19" t="str">
        <f t="shared" si="887"/>
        <v/>
      </c>
      <c r="BY1774" s="197">
        <f t="shared" si="888"/>
        <v>0</v>
      </c>
      <c r="CA1774" s="197">
        <f t="shared" si="889"/>
        <v>0</v>
      </c>
      <c r="CB1774" s="19" t="str">
        <f t="shared" si="890"/>
        <v/>
      </c>
      <c r="CC1774" s="197">
        <f t="shared" si="891"/>
        <v>0</v>
      </c>
    </row>
    <row r="1775" spans="1:81" ht="15" customHeight="1" thickBot="1">
      <c r="A1775" s="85"/>
      <c r="B1775" s="87"/>
      <c r="C1775" s="63" t="s">
        <v>115</v>
      </c>
      <c r="D1775" s="354" t="str">
        <f t="shared" si="849"/>
        <v/>
      </c>
      <c r="E1775" s="355"/>
      <c r="F1775" s="355"/>
      <c r="G1775" s="355"/>
      <c r="H1775" s="355"/>
      <c r="I1775" s="355"/>
      <c r="J1775" s="355"/>
      <c r="K1775" s="355"/>
      <c r="L1775" s="355"/>
      <c r="M1775" s="355"/>
      <c r="N1775" s="355"/>
      <c r="O1775" s="355"/>
      <c r="P1775" s="355"/>
      <c r="Q1775" s="355"/>
      <c r="R1775" s="356"/>
      <c r="S1775" s="261" t="str">
        <f t="shared" si="850"/>
        <v/>
      </c>
      <c r="T1775" s="261" t="str">
        <f t="shared" si="851"/>
        <v/>
      </c>
      <c r="U1775" s="261" t="str">
        <f t="shared" si="852"/>
        <v/>
      </c>
      <c r="V1775" s="2"/>
      <c r="W1775" s="2"/>
      <c r="X1775" s="2"/>
      <c r="Y1775" s="2"/>
      <c r="Z1775" s="2"/>
      <c r="AA1775" s="2"/>
      <c r="AB1775" s="2"/>
      <c r="AC1775" s="2"/>
      <c r="AD1775" s="2"/>
      <c r="AG1775" s="197">
        <f t="shared" si="853"/>
        <v>12</v>
      </c>
      <c r="AH1775" s="210">
        <f t="shared" si="854"/>
        <v>0</v>
      </c>
      <c r="AJ1775" s="188">
        <f t="shared" si="855"/>
        <v>0</v>
      </c>
      <c r="AK1775" s="189">
        <f t="shared" si="856"/>
        <v>0</v>
      </c>
      <c r="AL1775" s="189">
        <f t="shared" si="857"/>
        <v>0</v>
      </c>
      <c r="AM1775" s="190">
        <f t="shared" si="858"/>
        <v>0</v>
      </c>
      <c r="AO1775" s="188">
        <f t="shared" si="859"/>
        <v>0</v>
      </c>
      <c r="AP1775" s="189">
        <f t="shared" si="860"/>
        <v>0</v>
      </c>
      <c r="AQ1775" s="189">
        <f t="shared" si="861"/>
        <v>0</v>
      </c>
      <c r="AR1775" s="190">
        <f t="shared" si="862"/>
        <v>0</v>
      </c>
      <c r="AT1775" s="188">
        <f t="shared" si="863"/>
        <v>0</v>
      </c>
      <c r="AU1775" s="189">
        <f t="shared" si="864"/>
        <v>0</v>
      </c>
      <c r="AV1775" s="189">
        <f t="shared" si="865"/>
        <v>0</v>
      </c>
      <c r="AW1775" s="190">
        <f t="shared" si="866"/>
        <v>0</v>
      </c>
      <c r="AY1775" s="188">
        <f t="shared" si="867"/>
        <v>0</v>
      </c>
      <c r="AZ1775" s="189">
        <f t="shared" si="868"/>
        <v>0</v>
      </c>
      <c r="BA1775" s="189">
        <f t="shared" si="869"/>
        <v>0</v>
      </c>
      <c r="BB1775" s="190">
        <f t="shared" si="870"/>
        <v>0</v>
      </c>
      <c r="BD1775" s="192">
        <f t="shared" si="871"/>
        <v>0</v>
      </c>
      <c r="BE1775" s="215">
        <f t="shared" si="872"/>
        <v>0</v>
      </c>
      <c r="BF1775" s="216">
        <f t="shared" si="873"/>
        <v>0</v>
      </c>
      <c r="BG1775" s="217">
        <f t="shared" si="874"/>
        <v>0</v>
      </c>
      <c r="BI1775" s="192">
        <f t="shared" si="875"/>
        <v>0</v>
      </c>
      <c r="BJ1775" s="215">
        <f t="shared" si="876"/>
        <v>0</v>
      </c>
      <c r="BK1775" s="216">
        <f t="shared" si="877"/>
        <v>0</v>
      </c>
      <c r="BL1775" s="217">
        <f t="shared" si="878"/>
        <v>0</v>
      </c>
      <c r="BN1775" s="192">
        <f t="shared" si="879"/>
        <v>0</v>
      </c>
      <c r="BO1775" s="215">
        <f t="shared" si="880"/>
        <v>0</v>
      </c>
      <c r="BP1775" s="216">
        <f t="shared" si="881"/>
        <v>0</v>
      </c>
      <c r="BQ1775" s="217">
        <f t="shared" si="882"/>
        <v>0</v>
      </c>
      <c r="BS1775" s="197">
        <f t="shared" si="883"/>
        <v>0</v>
      </c>
      <c r="BT1775" s="19" t="str">
        <f t="shared" si="884"/>
        <v/>
      </c>
      <c r="BU1775" s="197">
        <f t="shared" si="885"/>
        <v>0</v>
      </c>
      <c r="BW1775" s="197">
        <f t="shared" si="886"/>
        <v>0</v>
      </c>
      <c r="BX1775" s="19" t="str">
        <f t="shared" si="887"/>
        <v/>
      </c>
      <c r="BY1775" s="197">
        <f t="shared" si="888"/>
        <v>0</v>
      </c>
      <c r="CA1775" s="197">
        <f t="shared" si="889"/>
        <v>0</v>
      </c>
      <c r="CB1775" s="19" t="str">
        <f t="shared" si="890"/>
        <v/>
      </c>
      <c r="CC1775" s="197">
        <f t="shared" si="891"/>
        <v>0</v>
      </c>
    </row>
    <row r="1776" spans="1:81" ht="15" customHeight="1" thickBot="1">
      <c r="A1776" s="85"/>
      <c r="B1776" s="87"/>
      <c r="C1776" s="63" t="s">
        <v>116</v>
      </c>
      <c r="D1776" s="354" t="str">
        <f t="shared" si="849"/>
        <v/>
      </c>
      <c r="E1776" s="355"/>
      <c r="F1776" s="355"/>
      <c r="G1776" s="355"/>
      <c r="H1776" s="355"/>
      <c r="I1776" s="355"/>
      <c r="J1776" s="355"/>
      <c r="K1776" s="355"/>
      <c r="L1776" s="355"/>
      <c r="M1776" s="355"/>
      <c r="N1776" s="355"/>
      <c r="O1776" s="355"/>
      <c r="P1776" s="355"/>
      <c r="Q1776" s="355"/>
      <c r="R1776" s="356"/>
      <c r="S1776" s="261" t="str">
        <f t="shared" si="850"/>
        <v/>
      </c>
      <c r="T1776" s="261" t="str">
        <f t="shared" si="851"/>
        <v/>
      </c>
      <c r="U1776" s="261" t="str">
        <f t="shared" si="852"/>
        <v/>
      </c>
      <c r="V1776" s="2"/>
      <c r="W1776" s="2"/>
      <c r="X1776" s="2"/>
      <c r="Y1776" s="2"/>
      <c r="Z1776" s="2"/>
      <c r="AA1776" s="2"/>
      <c r="AB1776" s="2"/>
      <c r="AC1776" s="2"/>
      <c r="AD1776" s="2"/>
      <c r="AG1776" s="197">
        <f t="shared" si="853"/>
        <v>12</v>
      </c>
      <c r="AH1776" s="210">
        <f t="shared" si="854"/>
        <v>0</v>
      </c>
      <c r="AJ1776" s="188">
        <f t="shared" si="855"/>
        <v>0</v>
      </c>
      <c r="AK1776" s="189">
        <f t="shared" si="856"/>
        <v>0</v>
      </c>
      <c r="AL1776" s="189">
        <f t="shared" si="857"/>
        <v>0</v>
      </c>
      <c r="AM1776" s="190">
        <f t="shared" si="858"/>
        <v>0</v>
      </c>
      <c r="AO1776" s="188">
        <f t="shared" si="859"/>
        <v>0</v>
      </c>
      <c r="AP1776" s="189">
        <f t="shared" si="860"/>
        <v>0</v>
      </c>
      <c r="AQ1776" s="189">
        <f t="shared" si="861"/>
        <v>0</v>
      </c>
      <c r="AR1776" s="190">
        <f t="shared" si="862"/>
        <v>0</v>
      </c>
      <c r="AT1776" s="188">
        <f t="shared" si="863"/>
        <v>0</v>
      </c>
      <c r="AU1776" s="189">
        <f t="shared" si="864"/>
        <v>0</v>
      </c>
      <c r="AV1776" s="189">
        <f t="shared" si="865"/>
        <v>0</v>
      </c>
      <c r="AW1776" s="190">
        <f t="shared" si="866"/>
        <v>0</v>
      </c>
      <c r="AY1776" s="188">
        <f t="shared" si="867"/>
        <v>0</v>
      </c>
      <c r="AZ1776" s="189">
        <f t="shared" si="868"/>
        <v>0</v>
      </c>
      <c r="BA1776" s="189">
        <f t="shared" si="869"/>
        <v>0</v>
      </c>
      <c r="BB1776" s="190">
        <f t="shared" si="870"/>
        <v>0</v>
      </c>
      <c r="BD1776" s="192">
        <f t="shared" si="871"/>
        <v>0</v>
      </c>
      <c r="BE1776" s="215">
        <f t="shared" si="872"/>
        <v>0</v>
      </c>
      <c r="BF1776" s="216">
        <f t="shared" si="873"/>
        <v>0</v>
      </c>
      <c r="BG1776" s="217">
        <f t="shared" si="874"/>
        <v>0</v>
      </c>
      <c r="BI1776" s="192">
        <f t="shared" si="875"/>
        <v>0</v>
      </c>
      <c r="BJ1776" s="215">
        <f t="shared" si="876"/>
        <v>0</v>
      </c>
      <c r="BK1776" s="216">
        <f t="shared" si="877"/>
        <v>0</v>
      </c>
      <c r="BL1776" s="217">
        <f t="shared" si="878"/>
        <v>0</v>
      </c>
      <c r="BN1776" s="192">
        <f t="shared" si="879"/>
        <v>0</v>
      </c>
      <c r="BO1776" s="215">
        <f t="shared" si="880"/>
        <v>0</v>
      </c>
      <c r="BP1776" s="216">
        <f t="shared" si="881"/>
        <v>0</v>
      </c>
      <c r="BQ1776" s="217">
        <f t="shared" si="882"/>
        <v>0</v>
      </c>
      <c r="BS1776" s="197">
        <f t="shared" si="883"/>
        <v>0</v>
      </c>
      <c r="BT1776" s="19" t="str">
        <f t="shared" si="884"/>
        <v/>
      </c>
      <c r="BU1776" s="197">
        <f t="shared" si="885"/>
        <v>0</v>
      </c>
      <c r="BW1776" s="197">
        <f t="shared" si="886"/>
        <v>0</v>
      </c>
      <c r="BX1776" s="19" t="str">
        <f t="shared" si="887"/>
        <v/>
      </c>
      <c r="BY1776" s="197">
        <f t="shared" si="888"/>
        <v>0</v>
      </c>
      <c r="CA1776" s="197">
        <f t="shared" si="889"/>
        <v>0</v>
      </c>
      <c r="CB1776" s="19" t="str">
        <f t="shared" si="890"/>
        <v/>
      </c>
      <c r="CC1776" s="197">
        <f t="shared" si="891"/>
        <v>0</v>
      </c>
    </row>
    <row r="1777" spans="1:81" ht="15" customHeight="1" thickBot="1">
      <c r="A1777" s="85"/>
      <c r="B1777" s="87"/>
      <c r="C1777" s="63" t="s">
        <v>117</v>
      </c>
      <c r="D1777" s="354" t="str">
        <f t="shared" si="849"/>
        <v/>
      </c>
      <c r="E1777" s="355"/>
      <c r="F1777" s="355"/>
      <c r="G1777" s="355"/>
      <c r="H1777" s="355"/>
      <c r="I1777" s="355"/>
      <c r="J1777" s="355"/>
      <c r="K1777" s="355"/>
      <c r="L1777" s="355"/>
      <c r="M1777" s="355"/>
      <c r="N1777" s="355"/>
      <c r="O1777" s="355"/>
      <c r="P1777" s="355"/>
      <c r="Q1777" s="355"/>
      <c r="R1777" s="356"/>
      <c r="S1777" s="261" t="str">
        <f t="shared" si="850"/>
        <v/>
      </c>
      <c r="T1777" s="261" t="str">
        <f t="shared" si="851"/>
        <v/>
      </c>
      <c r="U1777" s="261" t="str">
        <f t="shared" si="852"/>
        <v/>
      </c>
      <c r="V1777" s="2"/>
      <c r="W1777" s="2"/>
      <c r="X1777" s="2"/>
      <c r="Y1777" s="2"/>
      <c r="Z1777" s="2"/>
      <c r="AA1777" s="2"/>
      <c r="AB1777" s="2"/>
      <c r="AC1777" s="2"/>
      <c r="AD1777" s="2"/>
      <c r="AG1777" s="197">
        <f t="shared" si="853"/>
        <v>12</v>
      </c>
      <c r="AH1777" s="210">
        <f t="shared" si="854"/>
        <v>0</v>
      </c>
      <c r="AJ1777" s="188">
        <f t="shared" si="855"/>
        <v>0</v>
      </c>
      <c r="AK1777" s="189">
        <f t="shared" si="856"/>
        <v>0</v>
      </c>
      <c r="AL1777" s="189">
        <f t="shared" si="857"/>
        <v>0</v>
      </c>
      <c r="AM1777" s="190">
        <f t="shared" si="858"/>
        <v>0</v>
      </c>
      <c r="AO1777" s="188">
        <f t="shared" si="859"/>
        <v>0</v>
      </c>
      <c r="AP1777" s="189">
        <f t="shared" si="860"/>
        <v>0</v>
      </c>
      <c r="AQ1777" s="189">
        <f t="shared" si="861"/>
        <v>0</v>
      </c>
      <c r="AR1777" s="190">
        <f t="shared" si="862"/>
        <v>0</v>
      </c>
      <c r="AT1777" s="188">
        <f t="shared" si="863"/>
        <v>0</v>
      </c>
      <c r="AU1777" s="189">
        <f t="shared" si="864"/>
        <v>0</v>
      </c>
      <c r="AV1777" s="189">
        <f t="shared" si="865"/>
        <v>0</v>
      </c>
      <c r="AW1777" s="190">
        <f t="shared" si="866"/>
        <v>0</v>
      </c>
      <c r="AY1777" s="188">
        <f t="shared" si="867"/>
        <v>0</v>
      </c>
      <c r="AZ1777" s="189">
        <f t="shared" si="868"/>
        <v>0</v>
      </c>
      <c r="BA1777" s="189">
        <f t="shared" si="869"/>
        <v>0</v>
      </c>
      <c r="BB1777" s="190">
        <f t="shared" si="870"/>
        <v>0</v>
      </c>
      <c r="BD1777" s="192">
        <f t="shared" si="871"/>
        <v>0</v>
      </c>
      <c r="BE1777" s="215">
        <f t="shared" si="872"/>
        <v>0</v>
      </c>
      <c r="BF1777" s="216">
        <f t="shared" si="873"/>
        <v>0</v>
      </c>
      <c r="BG1777" s="217">
        <f t="shared" si="874"/>
        <v>0</v>
      </c>
      <c r="BI1777" s="192">
        <f t="shared" si="875"/>
        <v>0</v>
      </c>
      <c r="BJ1777" s="215">
        <f t="shared" si="876"/>
        <v>0</v>
      </c>
      <c r="BK1777" s="216">
        <f t="shared" si="877"/>
        <v>0</v>
      </c>
      <c r="BL1777" s="217">
        <f t="shared" si="878"/>
        <v>0</v>
      </c>
      <c r="BN1777" s="192">
        <f t="shared" si="879"/>
        <v>0</v>
      </c>
      <c r="BO1777" s="215">
        <f t="shared" si="880"/>
        <v>0</v>
      </c>
      <c r="BP1777" s="216">
        <f t="shared" si="881"/>
        <v>0</v>
      </c>
      <c r="BQ1777" s="217">
        <f t="shared" si="882"/>
        <v>0</v>
      </c>
      <c r="BS1777" s="197">
        <f t="shared" si="883"/>
        <v>0</v>
      </c>
      <c r="BT1777" s="19" t="str">
        <f t="shared" si="884"/>
        <v/>
      </c>
      <c r="BU1777" s="197">
        <f t="shared" si="885"/>
        <v>0</v>
      </c>
      <c r="BW1777" s="197">
        <f t="shared" si="886"/>
        <v>0</v>
      </c>
      <c r="BX1777" s="19" t="str">
        <f t="shared" si="887"/>
        <v/>
      </c>
      <c r="BY1777" s="197">
        <f t="shared" si="888"/>
        <v>0</v>
      </c>
      <c r="CA1777" s="197">
        <f t="shared" si="889"/>
        <v>0</v>
      </c>
      <c r="CB1777" s="19" t="str">
        <f t="shared" si="890"/>
        <v/>
      </c>
      <c r="CC1777" s="197">
        <f t="shared" si="891"/>
        <v>0</v>
      </c>
    </row>
    <row r="1778" spans="1:81" ht="15" customHeight="1" thickBot="1">
      <c r="A1778" s="85"/>
      <c r="B1778" s="87"/>
      <c r="C1778" s="63" t="s">
        <v>118</v>
      </c>
      <c r="D1778" s="354" t="str">
        <f t="shared" si="849"/>
        <v/>
      </c>
      <c r="E1778" s="355"/>
      <c r="F1778" s="355"/>
      <c r="G1778" s="355"/>
      <c r="H1778" s="355"/>
      <c r="I1778" s="355"/>
      <c r="J1778" s="355"/>
      <c r="K1778" s="355"/>
      <c r="L1778" s="355"/>
      <c r="M1778" s="355"/>
      <c r="N1778" s="355"/>
      <c r="O1778" s="355"/>
      <c r="P1778" s="355"/>
      <c r="Q1778" s="355"/>
      <c r="R1778" s="356"/>
      <c r="S1778" s="261" t="str">
        <f t="shared" si="850"/>
        <v/>
      </c>
      <c r="T1778" s="261" t="str">
        <f t="shared" si="851"/>
        <v/>
      </c>
      <c r="U1778" s="261" t="str">
        <f t="shared" si="852"/>
        <v/>
      </c>
      <c r="V1778" s="2"/>
      <c r="W1778" s="2"/>
      <c r="X1778" s="2"/>
      <c r="Y1778" s="2"/>
      <c r="Z1778" s="2"/>
      <c r="AA1778" s="2"/>
      <c r="AB1778" s="2"/>
      <c r="AC1778" s="2"/>
      <c r="AD1778" s="2"/>
      <c r="AG1778" s="197">
        <f t="shared" si="853"/>
        <v>12</v>
      </c>
      <c r="AH1778" s="210">
        <f t="shared" si="854"/>
        <v>0</v>
      </c>
      <c r="AJ1778" s="188">
        <f t="shared" si="855"/>
        <v>0</v>
      </c>
      <c r="AK1778" s="189">
        <f t="shared" si="856"/>
        <v>0</v>
      </c>
      <c r="AL1778" s="189">
        <f t="shared" si="857"/>
        <v>0</v>
      </c>
      <c r="AM1778" s="190">
        <f t="shared" si="858"/>
        <v>0</v>
      </c>
      <c r="AO1778" s="188">
        <f t="shared" si="859"/>
        <v>0</v>
      </c>
      <c r="AP1778" s="189">
        <f t="shared" si="860"/>
        <v>0</v>
      </c>
      <c r="AQ1778" s="189">
        <f t="shared" si="861"/>
        <v>0</v>
      </c>
      <c r="AR1778" s="190">
        <f t="shared" si="862"/>
        <v>0</v>
      </c>
      <c r="AT1778" s="188">
        <f t="shared" si="863"/>
        <v>0</v>
      </c>
      <c r="AU1778" s="189">
        <f t="shared" si="864"/>
        <v>0</v>
      </c>
      <c r="AV1778" s="189">
        <f t="shared" si="865"/>
        <v>0</v>
      </c>
      <c r="AW1778" s="190">
        <f t="shared" si="866"/>
        <v>0</v>
      </c>
      <c r="AY1778" s="188">
        <f t="shared" si="867"/>
        <v>0</v>
      </c>
      <c r="AZ1778" s="189">
        <f t="shared" si="868"/>
        <v>0</v>
      </c>
      <c r="BA1778" s="189">
        <f t="shared" si="869"/>
        <v>0</v>
      </c>
      <c r="BB1778" s="190">
        <f t="shared" si="870"/>
        <v>0</v>
      </c>
      <c r="BD1778" s="192">
        <f t="shared" si="871"/>
        <v>0</v>
      </c>
      <c r="BE1778" s="215">
        <f t="shared" si="872"/>
        <v>0</v>
      </c>
      <c r="BF1778" s="216">
        <f t="shared" si="873"/>
        <v>0</v>
      </c>
      <c r="BG1778" s="217">
        <f t="shared" si="874"/>
        <v>0</v>
      </c>
      <c r="BI1778" s="192">
        <f t="shared" si="875"/>
        <v>0</v>
      </c>
      <c r="BJ1778" s="215">
        <f t="shared" si="876"/>
        <v>0</v>
      </c>
      <c r="BK1778" s="216">
        <f t="shared" si="877"/>
        <v>0</v>
      </c>
      <c r="BL1778" s="217">
        <f t="shared" si="878"/>
        <v>0</v>
      </c>
      <c r="BN1778" s="192">
        <f t="shared" si="879"/>
        <v>0</v>
      </c>
      <c r="BO1778" s="215">
        <f t="shared" si="880"/>
        <v>0</v>
      </c>
      <c r="BP1778" s="216">
        <f t="shared" si="881"/>
        <v>0</v>
      </c>
      <c r="BQ1778" s="217">
        <f t="shared" si="882"/>
        <v>0</v>
      </c>
      <c r="BS1778" s="197">
        <f t="shared" si="883"/>
        <v>0</v>
      </c>
      <c r="BT1778" s="19" t="str">
        <f t="shared" si="884"/>
        <v/>
      </c>
      <c r="BU1778" s="197">
        <f t="shared" si="885"/>
        <v>0</v>
      </c>
      <c r="BW1778" s="197">
        <f t="shared" si="886"/>
        <v>0</v>
      </c>
      <c r="BX1778" s="19" t="str">
        <f t="shared" si="887"/>
        <v/>
      </c>
      <c r="BY1778" s="197">
        <f t="shared" si="888"/>
        <v>0</v>
      </c>
      <c r="CA1778" s="197">
        <f t="shared" si="889"/>
        <v>0</v>
      </c>
      <c r="CB1778" s="19" t="str">
        <f t="shared" si="890"/>
        <v/>
      </c>
      <c r="CC1778" s="197">
        <f t="shared" si="891"/>
        <v>0</v>
      </c>
    </row>
    <row r="1779" spans="1:81" ht="15" customHeight="1" thickBot="1">
      <c r="A1779" s="85"/>
      <c r="B1779" s="87"/>
      <c r="C1779" s="63" t="s">
        <v>119</v>
      </c>
      <c r="D1779" s="354" t="str">
        <f t="shared" si="849"/>
        <v/>
      </c>
      <c r="E1779" s="355"/>
      <c r="F1779" s="355"/>
      <c r="G1779" s="355"/>
      <c r="H1779" s="355"/>
      <c r="I1779" s="355"/>
      <c r="J1779" s="355"/>
      <c r="K1779" s="355"/>
      <c r="L1779" s="355"/>
      <c r="M1779" s="355"/>
      <c r="N1779" s="355"/>
      <c r="O1779" s="355"/>
      <c r="P1779" s="355"/>
      <c r="Q1779" s="355"/>
      <c r="R1779" s="356"/>
      <c r="S1779" s="261" t="str">
        <f t="shared" si="850"/>
        <v/>
      </c>
      <c r="T1779" s="261" t="str">
        <f t="shared" si="851"/>
        <v/>
      </c>
      <c r="U1779" s="261" t="str">
        <f t="shared" si="852"/>
        <v/>
      </c>
      <c r="V1779" s="2"/>
      <c r="W1779" s="2"/>
      <c r="X1779" s="2"/>
      <c r="Y1779" s="2"/>
      <c r="Z1779" s="2"/>
      <c r="AA1779" s="2"/>
      <c r="AB1779" s="2"/>
      <c r="AC1779" s="2"/>
      <c r="AD1779" s="2"/>
      <c r="AG1779" s="197">
        <f t="shared" si="853"/>
        <v>12</v>
      </c>
      <c r="AH1779" s="210">
        <f t="shared" si="854"/>
        <v>0</v>
      </c>
      <c r="AJ1779" s="188">
        <f t="shared" si="855"/>
        <v>0</v>
      </c>
      <c r="AK1779" s="189">
        <f t="shared" si="856"/>
        <v>0</v>
      </c>
      <c r="AL1779" s="189">
        <f t="shared" si="857"/>
        <v>0</v>
      </c>
      <c r="AM1779" s="190">
        <f t="shared" si="858"/>
        <v>0</v>
      </c>
      <c r="AO1779" s="188">
        <f t="shared" si="859"/>
        <v>0</v>
      </c>
      <c r="AP1779" s="189">
        <f t="shared" si="860"/>
        <v>0</v>
      </c>
      <c r="AQ1779" s="189">
        <f t="shared" si="861"/>
        <v>0</v>
      </c>
      <c r="AR1779" s="190">
        <f t="shared" si="862"/>
        <v>0</v>
      </c>
      <c r="AT1779" s="188">
        <f t="shared" si="863"/>
        <v>0</v>
      </c>
      <c r="AU1779" s="189">
        <f t="shared" si="864"/>
        <v>0</v>
      </c>
      <c r="AV1779" s="189">
        <f t="shared" si="865"/>
        <v>0</v>
      </c>
      <c r="AW1779" s="190">
        <f t="shared" si="866"/>
        <v>0</v>
      </c>
      <c r="AY1779" s="188">
        <f t="shared" si="867"/>
        <v>0</v>
      </c>
      <c r="AZ1779" s="189">
        <f t="shared" si="868"/>
        <v>0</v>
      </c>
      <c r="BA1779" s="189">
        <f t="shared" si="869"/>
        <v>0</v>
      </c>
      <c r="BB1779" s="190">
        <f t="shared" si="870"/>
        <v>0</v>
      </c>
      <c r="BD1779" s="192">
        <f t="shared" si="871"/>
        <v>0</v>
      </c>
      <c r="BE1779" s="215">
        <f t="shared" si="872"/>
        <v>0</v>
      </c>
      <c r="BF1779" s="216">
        <f t="shared" si="873"/>
        <v>0</v>
      </c>
      <c r="BG1779" s="217">
        <f t="shared" si="874"/>
        <v>0</v>
      </c>
      <c r="BI1779" s="192">
        <f t="shared" si="875"/>
        <v>0</v>
      </c>
      <c r="BJ1779" s="215">
        <f t="shared" si="876"/>
        <v>0</v>
      </c>
      <c r="BK1779" s="216">
        <f t="shared" si="877"/>
        <v>0</v>
      </c>
      <c r="BL1779" s="217">
        <f t="shared" si="878"/>
        <v>0</v>
      </c>
      <c r="BN1779" s="192">
        <f t="shared" si="879"/>
        <v>0</v>
      </c>
      <c r="BO1779" s="215">
        <f t="shared" si="880"/>
        <v>0</v>
      </c>
      <c r="BP1779" s="216">
        <f t="shared" si="881"/>
        <v>0</v>
      </c>
      <c r="BQ1779" s="217">
        <f t="shared" si="882"/>
        <v>0</v>
      </c>
      <c r="BS1779" s="197">
        <f t="shared" si="883"/>
        <v>0</v>
      </c>
      <c r="BT1779" s="19" t="str">
        <f t="shared" si="884"/>
        <v/>
      </c>
      <c r="BU1779" s="197">
        <f t="shared" si="885"/>
        <v>0</v>
      </c>
      <c r="BW1779" s="197">
        <f t="shared" si="886"/>
        <v>0</v>
      </c>
      <c r="BX1779" s="19" t="str">
        <f t="shared" si="887"/>
        <v/>
      </c>
      <c r="BY1779" s="197">
        <f t="shared" si="888"/>
        <v>0</v>
      </c>
      <c r="CA1779" s="197">
        <f t="shared" si="889"/>
        <v>0</v>
      </c>
      <c r="CB1779" s="19" t="str">
        <f t="shared" si="890"/>
        <v/>
      </c>
      <c r="CC1779" s="197">
        <f t="shared" si="891"/>
        <v>0</v>
      </c>
    </row>
    <row r="1780" spans="1:81" ht="15" customHeight="1" thickBot="1">
      <c r="A1780" s="85"/>
      <c r="B1780" s="87"/>
      <c r="C1780" s="63" t="s">
        <v>120</v>
      </c>
      <c r="D1780" s="354" t="str">
        <f t="shared" si="849"/>
        <v/>
      </c>
      <c r="E1780" s="355"/>
      <c r="F1780" s="355"/>
      <c r="G1780" s="355"/>
      <c r="H1780" s="355"/>
      <c r="I1780" s="355"/>
      <c r="J1780" s="355"/>
      <c r="K1780" s="355"/>
      <c r="L1780" s="355"/>
      <c r="M1780" s="355"/>
      <c r="N1780" s="355"/>
      <c r="O1780" s="355"/>
      <c r="P1780" s="355"/>
      <c r="Q1780" s="355"/>
      <c r="R1780" s="356"/>
      <c r="S1780" s="261" t="str">
        <f t="shared" si="850"/>
        <v/>
      </c>
      <c r="T1780" s="261" t="str">
        <f t="shared" si="851"/>
        <v/>
      </c>
      <c r="U1780" s="261" t="str">
        <f t="shared" si="852"/>
        <v/>
      </c>
      <c r="V1780" s="2"/>
      <c r="W1780" s="2"/>
      <c r="X1780" s="2"/>
      <c r="Y1780" s="2"/>
      <c r="Z1780" s="2"/>
      <c r="AA1780" s="2"/>
      <c r="AB1780" s="2"/>
      <c r="AC1780" s="2"/>
      <c r="AD1780" s="2"/>
      <c r="AG1780" s="197">
        <f t="shared" si="853"/>
        <v>12</v>
      </c>
      <c r="AH1780" s="210">
        <f t="shared" si="854"/>
        <v>0</v>
      </c>
      <c r="AJ1780" s="188">
        <f t="shared" si="855"/>
        <v>0</v>
      </c>
      <c r="AK1780" s="189">
        <f t="shared" si="856"/>
        <v>0</v>
      </c>
      <c r="AL1780" s="189">
        <f t="shared" si="857"/>
        <v>0</v>
      </c>
      <c r="AM1780" s="190">
        <f t="shared" si="858"/>
        <v>0</v>
      </c>
      <c r="AO1780" s="188">
        <f t="shared" si="859"/>
        <v>0</v>
      </c>
      <c r="AP1780" s="189">
        <f t="shared" si="860"/>
        <v>0</v>
      </c>
      <c r="AQ1780" s="189">
        <f t="shared" si="861"/>
        <v>0</v>
      </c>
      <c r="AR1780" s="190">
        <f t="shared" si="862"/>
        <v>0</v>
      </c>
      <c r="AT1780" s="188">
        <f t="shared" si="863"/>
        <v>0</v>
      </c>
      <c r="AU1780" s="189">
        <f t="shared" si="864"/>
        <v>0</v>
      </c>
      <c r="AV1780" s="189">
        <f t="shared" si="865"/>
        <v>0</v>
      </c>
      <c r="AW1780" s="190">
        <f t="shared" si="866"/>
        <v>0</v>
      </c>
      <c r="AY1780" s="188">
        <f t="shared" si="867"/>
        <v>0</v>
      </c>
      <c r="AZ1780" s="189">
        <f t="shared" si="868"/>
        <v>0</v>
      </c>
      <c r="BA1780" s="189">
        <f t="shared" si="869"/>
        <v>0</v>
      </c>
      <c r="BB1780" s="190">
        <f t="shared" si="870"/>
        <v>0</v>
      </c>
      <c r="BD1780" s="192">
        <f t="shared" si="871"/>
        <v>0</v>
      </c>
      <c r="BE1780" s="215">
        <f t="shared" si="872"/>
        <v>0</v>
      </c>
      <c r="BF1780" s="216">
        <f t="shared" si="873"/>
        <v>0</v>
      </c>
      <c r="BG1780" s="217">
        <f t="shared" si="874"/>
        <v>0</v>
      </c>
      <c r="BI1780" s="192">
        <f t="shared" si="875"/>
        <v>0</v>
      </c>
      <c r="BJ1780" s="215">
        <f t="shared" si="876"/>
        <v>0</v>
      </c>
      <c r="BK1780" s="216">
        <f t="shared" si="877"/>
        <v>0</v>
      </c>
      <c r="BL1780" s="217">
        <f t="shared" si="878"/>
        <v>0</v>
      </c>
      <c r="BN1780" s="192">
        <f t="shared" si="879"/>
        <v>0</v>
      </c>
      <c r="BO1780" s="215">
        <f t="shared" si="880"/>
        <v>0</v>
      </c>
      <c r="BP1780" s="216">
        <f t="shared" si="881"/>
        <v>0</v>
      </c>
      <c r="BQ1780" s="217">
        <f t="shared" si="882"/>
        <v>0</v>
      </c>
      <c r="BS1780" s="197">
        <f t="shared" si="883"/>
        <v>0</v>
      </c>
      <c r="BT1780" s="19" t="str">
        <f t="shared" si="884"/>
        <v/>
      </c>
      <c r="BU1780" s="197">
        <f t="shared" si="885"/>
        <v>0</v>
      </c>
      <c r="BW1780" s="197">
        <f t="shared" si="886"/>
        <v>0</v>
      </c>
      <c r="BX1780" s="19" t="str">
        <f t="shared" si="887"/>
        <v/>
      </c>
      <c r="BY1780" s="197">
        <f t="shared" si="888"/>
        <v>0</v>
      </c>
      <c r="CA1780" s="197">
        <f t="shared" si="889"/>
        <v>0</v>
      </c>
      <c r="CB1780" s="19" t="str">
        <f t="shared" si="890"/>
        <v/>
      </c>
      <c r="CC1780" s="197">
        <f t="shared" si="891"/>
        <v>0</v>
      </c>
    </row>
    <row r="1781" spans="1:81" ht="15" customHeight="1" thickBot="1">
      <c r="A1781" s="85"/>
      <c r="B1781" s="87"/>
      <c r="C1781" s="63" t="s">
        <v>121</v>
      </c>
      <c r="D1781" s="354" t="str">
        <f t="shared" si="849"/>
        <v/>
      </c>
      <c r="E1781" s="355"/>
      <c r="F1781" s="355"/>
      <c r="G1781" s="355"/>
      <c r="H1781" s="355"/>
      <c r="I1781" s="355"/>
      <c r="J1781" s="355"/>
      <c r="K1781" s="355"/>
      <c r="L1781" s="355"/>
      <c r="M1781" s="355"/>
      <c r="N1781" s="355"/>
      <c r="O1781" s="355"/>
      <c r="P1781" s="355"/>
      <c r="Q1781" s="355"/>
      <c r="R1781" s="356"/>
      <c r="S1781" s="261" t="str">
        <f t="shared" si="850"/>
        <v/>
      </c>
      <c r="T1781" s="261" t="str">
        <f t="shared" si="851"/>
        <v/>
      </c>
      <c r="U1781" s="261" t="str">
        <f t="shared" si="852"/>
        <v/>
      </c>
      <c r="V1781" s="2"/>
      <c r="W1781" s="2"/>
      <c r="X1781" s="2"/>
      <c r="Y1781" s="2"/>
      <c r="Z1781" s="2"/>
      <c r="AA1781" s="2"/>
      <c r="AB1781" s="2"/>
      <c r="AC1781" s="2"/>
      <c r="AD1781" s="2"/>
      <c r="AG1781" s="197">
        <f t="shared" si="853"/>
        <v>12</v>
      </c>
      <c r="AH1781" s="210">
        <f t="shared" si="854"/>
        <v>0</v>
      </c>
      <c r="AJ1781" s="188">
        <f t="shared" si="855"/>
        <v>0</v>
      </c>
      <c r="AK1781" s="189">
        <f t="shared" si="856"/>
        <v>0</v>
      </c>
      <c r="AL1781" s="189">
        <f t="shared" si="857"/>
        <v>0</v>
      </c>
      <c r="AM1781" s="190">
        <f t="shared" si="858"/>
        <v>0</v>
      </c>
      <c r="AO1781" s="188">
        <f t="shared" si="859"/>
        <v>0</v>
      </c>
      <c r="AP1781" s="189">
        <f t="shared" si="860"/>
        <v>0</v>
      </c>
      <c r="AQ1781" s="189">
        <f t="shared" si="861"/>
        <v>0</v>
      </c>
      <c r="AR1781" s="190">
        <f t="shared" si="862"/>
        <v>0</v>
      </c>
      <c r="AT1781" s="188">
        <f t="shared" si="863"/>
        <v>0</v>
      </c>
      <c r="AU1781" s="189">
        <f t="shared" si="864"/>
        <v>0</v>
      </c>
      <c r="AV1781" s="189">
        <f t="shared" si="865"/>
        <v>0</v>
      </c>
      <c r="AW1781" s="190">
        <f t="shared" si="866"/>
        <v>0</v>
      </c>
      <c r="AY1781" s="188">
        <f t="shared" si="867"/>
        <v>0</v>
      </c>
      <c r="AZ1781" s="189">
        <f t="shared" si="868"/>
        <v>0</v>
      </c>
      <c r="BA1781" s="189">
        <f t="shared" si="869"/>
        <v>0</v>
      </c>
      <c r="BB1781" s="190">
        <f t="shared" si="870"/>
        <v>0</v>
      </c>
      <c r="BD1781" s="192">
        <f t="shared" si="871"/>
        <v>0</v>
      </c>
      <c r="BE1781" s="215">
        <f t="shared" si="872"/>
        <v>0</v>
      </c>
      <c r="BF1781" s="216">
        <f t="shared" si="873"/>
        <v>0</v>
      </c>
      <c r="BG1781" s="217">
        <f t="shared" si="874"/>
        <v>0</v>
      </c>
      <c r="BI1781" s="192">
        <f t="shared" si="875"/>
        <v>0</v>
      </c>
      <c r="BJ1781" s="215">
        <f t="shared" si="876"/>
        <v>0</v>
      </c>
      <c r="BK1781" s="216">
        <f t="shared" si="877"/>
        <v>0</v>
      </c>
      <c r="BL1781" s="217">
        <f t="shared" si="878"/>
        <v>0</v>
      </c>
      <c r="BN1781" s="192">
        <f t="shared" si="879"/>
        <v>0</v>
      </c>
      <c r="BO1781" s="215">
        <f t="shared" si="880"/>
        <v>0</v>
      </c>
      <c r="BP1781" s="216">
        <f t="shared" si="881"/>
        <v>0</v>
      </c>
      <c r="BQ1781" s="217">
        <f t="shared" si="882"/>
        <v>0</v>
      </c>
      <c r="BS1781" s="197">
        <f t="shared" si="883"/>
        <v>0</v>
      </c>
      <c r="BT1781" s="19" t="str">
        <f t="shared" si="884"/>
        <v/>
      </c>
      <c r="BU1781" s="197">
        <f t="shared" si="885"/>
        <v>0</v>
      </c>
      <c r="BW1781" s="197">
        <f t="shared" si="886"/>
        <v>0</v>
      </c>
      <c r="BX1781" s="19" t="str">
        <f t="shared" si="887"/>
        <v/>
      </c>
      <c r="BY1781" s="197">
        <f t="shared" si="888"/>
        <v>0</v>
      </c>
      <c r="CA1781" s="197">
        <f t="shared" si="889"/>
        <v>0</v>
      </c>
      <c r="CB1781" s="19" t="str">
        <f t="shared" si="890"/>
        <v/>
      </c>
      <c r="CC1781" s="197">
        <f t="shared" si="891"/>
        <v>0</v>
      </c>
    </row>
    <row r="1782" spans="1:81" ht="15" customHeight="1" thickBot="1">
      <c r="A1782" s="85"/>
      <c r="B1782" s="87"/>
      <c r="C1782" s="63" t="s">
        <v>122</v>
      </c>
      <c r="D1782" s="354" t="str">
        <f t="shared" si="849"/>
        <v/>
      </c>
      <c r="E1782" s="355"/>
      <c r="F1782" s="355"/>
      <c r="G1782" s="355"/>
      <c r="H1782" s="355"/>
      <c r="I1782" s="355"/>
      <c r="J1782" s="355"/>
      <c r="K1782" s="355"/>
      <c r="L1782" s="355"/>
      <c r="M1782" s="355"/>
      <c r="N1782" s="355"/>
      <c r="O1782" s="355"/>
      <c r="P1782" s="355"/>
      <c r="Q1782" s="355"/>
      <c r="R1782" s="356"/>
      <c r="S1782" s="261" t="str">
        <f t="shared" si="850"/>
        <v/>
      </c>
      <c r="T1782" s="261" t="str">
        <f t="shared" si="851"/>
        <v/>
      </c>
      <c r="U1782" s="261" t="str">
        <f t="shared" si="852"/>
        <v/>
      </c>
      <c r="V1782" s="2"/>
      <c r="W1782" s="2"/>
      <c r="X1782" s="2"/>
      <c r="Y1782" s="2"/>
      <c r="Z1782" s="2"/>
      <c r="AA1782" s="2"/>
      <c r="AB1782" s="2"/>
      <c r="AC1782" s="2"/>
      <c r="AD1782" s="2"/>
      <c r="AG1782" s="197">
        <f t="shared" si="853"/>
        <v>12</v>
      </c>
      <c r="AH1782" s="210">
        <f t="shared" si="854"/>
        <v>0</v>
      </c>
      <c r="AJ1782" s="188">
        <f t="shared" si="855"/>
        <v>0</v>
      </c>
      <c r="AK1782" s="189">
        <f t="shared" si="856"/>
        <v>0</v>
      </c>
      <c r="AL1782" s="189">
        <f t="shared" si="857"/>
        <v>0</v>
      </c>
      <c r="AM1782" s="190">
        <f t="shared" si="858"/>
        <v>0</v>
      </c>
      <c r="AO1782" s="188">
        <f t="shared" si="859"/>
        <v>0</v>
      </c>
      <c r="AP1782" s="189">
        <f t="shared" si="860"/>
        <v>0</v>
      </c>
      <c r="AQ1782" s="189">
        <f t="shared" si="861"/>
        <v>0</v>
      </c>
      <c r="AR1782" s="190">
        <f t="shared" si="862"/>
        <v>0</v>
      </c>
      <c r="AT1782" s="188">
        <f t="shared" si="863"/>
        <v>0</v>
      </c>
      <c r="AU1782" s="189">
        <f t="shared" si="864"/>
        <v>0</v>
      </c>
      <c r="AV1782" s="189">
        <f t="shared" si="865"/>
        <v>0</v>
      </c>
      <c r="AW1782" s="190">
        <f t="shared" si="866"/>
        <v>0</v>
      </c>
      <c r="AY1782" s="188">
        <f t="shared" si="867"/>
        <v>0</v>
      </c>
      <c r="AZ1782" s="189">
        <f t="shared" si="868"/>
        <v>0</v>
      </c>
      <c r="BA1782" s="189">
        <f t="shared" si="869"/>
        <v>0</v>
      </c>
      <c r="BB1782" s="190">
        <f t="shared" si="870"/>
        <v>0</v>
      </c>
      <c r="BD1782" s="192">
        <f t="shared" si="871"/>
        <v>0</v>
      </c>
      <c r="BE1782" s="215">
        <f t="shared" si="872"/>
        <v>0</v>
      </c>
      <c r="BF1782" s="216">
        <f t="shared" si="873"/>
        <v>0</v>
      </c>
      <c r="BG1782" s="217">
        <f t="shared" si="874"/>
        <v>0</v>
      </c>
      <c r="BI1782" s="192">
        <f t="shared" si="875"/>
        <v>0</v>
      </c>
      <c r="BJ1782" s="215">
        <f t="shared" si="876"/>
        <v>0</v>
      </c>
      <c r="BK1782" s="216">
        <f t="shared" si="877"/>
        <v>0</v>
      </c>
      <c r="BL1782" s="217">
        <f t="shared" si="878"/>
        <v>0</v>
      </c>
      <c r="BN1782" s="192">
        <f t="shared" si="879"/>
        <v>0</v>
      </c>
      <c r="BO1782" s="215">
        <f t="shared" si="880"/>
        <v>0</v>
      </c>
      <c r="BP1782" s="216">
        <f t="shared" si="881"/>
        <v>0</v>
      </c>
      <c r="BQ1782" s="217">
        <f t="shared" si="882"/>
        <v>0</v>
      </c>
      <c r="BS1782" s="197">
        <f t="shared" si="883"/>
        <v>0</v>
      </c>
      <c r="BT1782" s="19" t="str">
        <f t="shared" si="884"/>
        <v/>
      </c>
      <c r="BU1782" s="197">
        <f t="shared" si="885"/>
        <v>0</v>
      </c>
      <c r="BW1782" s="197">
        <f t="shared" si="886"/>
        <v>0</v>
      </c>
      <c r="BX1782" s="19" t="str">
        <f t="shared" si="887"/>
        <v/>
      </c>
      <c r="BY1782" s="197">
        <f t="shared" si="888"/>
        <v>0</v>
      </c>
      <c r="CA1782" s="197">
        <f t="shared" si="889"/>
        <v>0</v>
      </c>
      <c r="CB1782" s="19" t="str">
        <f t="shared" si="890"/>
        <v/>
      </c>
      <c r="CC1782" s="197">
        <f t="shared" si="891"/>
        <v>0</v>
      </c>
    </row>
    <row r="1783" spans="1:81" ht="15" customHeight="1" thickBot="1">
      <c r="A1783" s="85"/>
      <c r="B1783" s="87"/>
      <c r="C1783" s="63" t="s">
        <v>123</v>
      </c>
      <c r="D1783" s="354" t="str">
        <f t="shared" si="849"/>
        <v/>
      </c>
      <c r="E1783" s="355"/>
      <c r="F1783" s="355"/>
      <c r="G1783" s="355"/>
      <c r="H1783" s="355"/>
      <c r="I1783" s="355"/>
      <c r="J1783" s="355"/>
      <c r="K1783" s="355"/>
      <c r="L1783" s="355"/>
      <c r="M1783" s="355"/>
      <c r="N1783" s="355"/>
      <c r="O1783" s="355"/>
      <c r="P1783" s="355"/>
      <c r="Q1783" s="355"/>
      <c r="R1783" s="356"/>
      <c r="S1783" s="261" t="str">
        <f t="shared" si="850"/>
        <v/>
      </c>
      <c r="T1783" s="261" t="str">
        <f t="shared" si="851"/>
        <v/>
      </c>
      <c r="U1783" s="261" t="str">
        <f t="shared" si="852"/>
        <v/>
      </c>
      <c r="V1783" s="2"/>
      <c r="W1783" s="2"/>
      <c r="X1783" s="2"/>
      <c r="Y1783" s="2"/>
      <c r="Z1783" s="2"/>
      <c r="AA1783" s="2"/>
      <c r="AB1783" s="2"/>
      <c r="AC1783" s="2"/>
      <c r="AD1783" s="2"/>
      <c r="AG1783" s="197">
        <f t="shared" si="853"/>
        <v>12</v>
      </c>
      <c r="AH1783" s="210">
        <f t="shared" si="854"/>
        <v>0</v>
      </c>
      <c r="AJ1783" s="188">
        <f t="shared" si="855"/>
        <v>0</v>
      </c>
      <c r="AK1783" s="189">
        <f t="shared" si="856"/>
        <v>0</v>
      </c>
      <c r="AL1783" s="189">
        <f t="shared" si="857"/>
        <v>0</v>
      </c>
      <c r="AM1783" s="190">
        <f t="shared" si="858"/>
        <v>0</v>
      </c>
      <c r="AO1783" s="188">
        <f t="shared" si="859"/>
        <v>0</v>
      </c>
      <c r="AP1783" s="189">
        <f t="shared" si="860"/>
        <v>0</v>
      </c>
      <c r="AQ1783" s="189">
        <f t="shared" si="861"/>
        <v>0</v>
      </c>
      <c r="AR1783" s="190">
        <f t="shared" si="862"/>
        <v>0</v>
      </c>
      <c r="AT1783" s="188">
        <f t="shared" si="863"/>
        <v>0</v>
      </c>
      <c r="AU1783" s="189">
        <f t="shared" si="864"/>
        <v>0</v>
      </c>
      <c r="AV1783" s="189">
        <f t="shared" si="865"/>
        <v>0</v>
      </c>
      <c r="AW1783" s="190">
        <f t="shared" si="866"/>
        <v>0</v>
      </c>
      <c r="AY1783" s="188">
        <f t="shared" si="867"/>
        <v>0</v>
      </c>
      <c r="AZ1783" s="189">
        <f t="shared" si="868"/>
        <v>0</v>
      </c>
      <c r="BA1783" s="189">
        <f t="shared" si="869"/>
        <v>0</v>
      </c>
      <c r="BB1783" s="190">
        <f t="shared" si="870"/>
        <v>0</v>
      </c>
      <c r="BD1783" s="192">
        <f t="shared" si="871"/>
        <v>0</v>
      </c>
      <c r="BE1783" s="215">
        <f t="shared" si="872"/>
        <v>0</v>
      </c>
      <c r="BF1783" s="216">
        <f t="shared" si="873"/>
        <v>0</v>
      </c>
      <c r="BG1783" s="217">
        <f t="shared" si="874"/>
        <v>0</v>
      </c>
      <c r="BI1783" s="192">
        <f t="shared" si="875"/>
        <v>0</v>
      </c>
      <c r="BJ1783" s="215">
        <f t="shared" si="876"/>
        <v>0</v>
      </c>
      <c r="BK1783" s="216">
        <f t="shared" si="877"/>
        <v>0</v>
      </c>
      <c r="BL1783" s="217">
        <f t="shared" si="878"/>
        <v>0</v>
      </c>
      <c r="BN1783" s="192">
        <f t="shared" si="879"/>
        <v>0</v>
      </c>
      <c r="BO1783" s="215">
        <f t="shared" si="880"/>
        <v>0</v>
      </c>
      <c r="BP1783" s="216">
        <f t="shared" si="881"/>
        <v>0</v>
      </c>
      <c r="BQ1783" s="217">
        <f t="shared" si="882"/>
        <v>0</v>
      </c>
      <c r="BS1783" s="197">
        <f t="shared" si="883"/>
        <v>0</v>
      </c>
      <c r="BT1783" s="19" t="str">
        <f t="shared" si="884"/>
        <v/>
      </c>
      <c r="BU1783" s="197">
        <f t="shared" si="885"/>
        <v>0</v>
      </c>
      <c r="BW1783" s="197">
        <f t="shared" si="886"/>
        <v>0</v>
      </c>
      <c r="BX1783" s="19" t="str">
        <f t="shared" si="887"/>
        <v/>
      </c>
      <c r="BY1783" s="197">
        <f t="shared" si="888"/>
        <v>0</v>
      </c>
      <c r="CA1783" s="197">
        <f t="shared" si="889"/>
        <v>0</v>
      </c>
      <c r="CB1783" s="19" t="str">
        <f t="shared" si="890"/>
        <v/>
      </c>
      <c r="CC1783" s="197">
        <f t="shared" si="891"/>
        <v>0</v>
      </c>
    </row>
    <row r="1784" spans="1:81" ht="15" customHeight="1" thickBot="1">
      <c r="A1784" s="85"/>
      <c r="B1784" s="87"/>
      <c r="C1784" s="63" t="s">
        <v>124</v>
      </c>
      <c r="D1784" s="354" t="str">
        <f t="shared" si="849"/>
        <v/>
      </c>
      <c r="E1784" s="355"/>
      <c r="F1784" s="355"/>
      <c r="G1784" s="355"/>
      <c r="H1784" s="355"/>
      <c r="I1784" s="355"/>
      <c r="J1784" s="355"/>
      <c r="K1784" s="355"/>
      <c r="L1784" s="355"/>
      <c r="M1784" s="355"/>
      <c r="N1784" s="355"/>
      <c r="O1784" s="355"/>
      <c r="P1784" s="355"/>
      <c r="Q1784" s="355"/>
      <c r="R1784" s="356"/>
      <c r="S1784" s="261" t="str">
        <f t="shared" si="850"/>
        <v/>
      </c>
      <c r="T1784" s="261" t="str">
        <f t="shared" si="851"/>
        <v/>
      </c>
      <c r="U1784" s="261" t="str">
        <f t="shared" si="852"/>
        <v/>
      </c>
      <c r="V1784" s="2"/>
      <c r="W1784" s="2"/>
      <c r="X1784" s="2"/>
      <c r="Y1784" s="2"/>
      <c r="Z1784" s="2"/>
      <c r="AA1784" s="2"/>
      <c r="AB1784" s="2"/>
      <c r="AC1784" s="2"/>
      <c r="AD1784" s="2"/>
      <c r="AG1784" s="197">
        <f t="shared" si="853"/>
        <v>12</v>
      </c>
      <c r="AH1784" s="210">
        <f t="shared" si="854"/>
        <v>0</v>
      </c>
      <c r="AJ1784" s="188">
        <f t="shared" si="855"/>
        <v>0</v>
      </c>
      <c r="AK1784" s="189">
        <f t="shared" si="856"/>
        <v>0</v>
      </c>
      <c r="AL1784" s="189">
        <f t="shared" si="857"/>
        <v>0</v>
      </c>
      <c r="AM1784" s="190">
        <f t="shared" si="858"/>
        <v>0</v>
      </c>
      <c r="AO1784" s="188">
        <f t="shared" si="859"/>
        <v>0</v>
      </c>
      <c r="AP1784" s="189">
        <f t="shared" si="860"/>
        <v>0</v>
      </c>
      <c r="AQ1784" s="189">
        <f t="shared" si="861"/>
        <v>0</v>
      </c>
      <c r="AR1784" s="190">
        <f t="shared" si="862"/>
        <v>0</v>
      </c>
      <c r="AT1784" s="188">
        <f t="shared" si="863"/>
        <v>0</v>
      </c>
      <c r="AU1784" s="189">
        <f t="shared" si="864"/>
        <v>0</v>
      </c>
      <c r="AV1784" s="189">
        <f t="shared" si="865"/>
        <v>0</v>
      </c>
      <c r="AW1784" s="190">
        <f t="shared" si="866"/>
        <v>0</v>
      </c>
      <c r="AY1784" s="188">
        <f t="shared" si="867"/>
        <v>0</v>
      </c>
      <c r="AZ1784" s="189">
        <f t="shared" si="868"/>
        <v>0</v>
      </c>
      <c r="BA1784" s="189">
        <f t="shared" si="869"/>
        <v>0</v>
      </c>
      <c r="BB1784" s="190">
        <f t="shared" si="870"/>
        <v>0</v>
      </c>
      <c r="BD1784" s="192">
        <f t="shared" si="871"/>
        <v>0</v>
      </c>
      <c r="BE1784" s="215">
        <f t="shared" si="872"/>
        <v>0</v>
      </c>
      <c r="BF1784" s="216">
        <f t="shared" si="873"/>
        <v>0</v>
      </c>
      <c r="BG1784" s="217">
        <f t="shared" si="874"/>
        <v>0</v>
      </c>
      <c r="BI1784" s="192">
        <f t="shared" si="875"/>
        <v>0</v>
      </c>
      <c r="BJ1784" s="215">
        <f t="shared" si="876"/>
        <v>0</v>
      </c>
      <c r="BK1784" s="216">
        <f t="shared" si="877"/>
        <v>0</v>
      </c>
      <c r="BL1784" s="217">
        <f t="shared" si="878"/>
        <v>0</v>
      </c>
      <c r="BN1784" s="192">
        <f t="shared" si="879"/>
        <v>0</v>
      </c>
      <c r="BO1784" s="215">
        <f t="shared" si="880"/>
        <v>0</v>
      </c>
      <c r="BP1784" s="216">
        <f t="shared" si="881"/>
        <v>0</v>
      </c>
      <c r="BQ1784" s="217">
        <f t="shared" si="882"/>
        <v>0</v>
      </c>
      <c r="BS1784" s="197">
        <f t="shared" si="883"/>
        <v>0</v>
      </c>
      <c r="BT1784" s="19" t="str">
        <f t="shared" si="884"/>
        <v/>
      </c>
      <c r="BU1784" s="197">
        <f t="shared" si="885"/>
        <v>0</v>
      </c>
      <c r="BW1784" s="197">
        <f t="shared" si="886"/>
        <v>0</v>
      </c>
      <c r="BX1784" s="19" t="str">
        <f t="shared" si="887"/>
        <v/>
      </c>
      <c r="BY1784" s="197">
        <f t="shared" si="888"/>
        <v>0</v>
      </c>
      <c r="CA1784" s="197">
        <f t="shared" si="889"/>
        <v>0</v>
      </c>
      <c r="CB1784" s="19" t="str">
        <f t="shared" si="890"/>
        <v/>
      </c>
      <c r="CC1784" s="197">
        <f t="shared" si="891"/>
        <v>0</v>
      </c>
    </row>
    <row r="1785" spans="1:81" ht="15" customHeight="1" thickBot="1">
      <c r="A1785" s="85"/>
      <c r="B1785" s="87"/>
      <c r="C1785" s="63" t="s">
        <v>125</v>
      </c>
      <c r="D1785" s="354" t="str">
        <f t="shared" si="849"/>
        <v/>
      </c>
      <c r="E1785" s="355"/>
      <c r="F1785" s="355"/>
      <c r="G1785" s="355"/>
      <c r="H1785" s="355"/>
      <c r="I1785" s="355"/>
      <c r="J1785" s="355"/>
      <c r="K1785" s="355"/>
      <c r="L1785" s="355"/>
      <c r="M1785" s="355"/>
      <c r="N1785" s="355"/>
      <c r="O1785" s="355"/>
      <c r="P1785" s="355"/>
      <c r="Q1785" s="355"/>
      <c r="R1785" s="356"/>
      <c r="S1785" s="261" t="str">
        <f t="shared" si="850"/>
        <v/>
      </c>
      <c r="T1785" s="261" t="str">
        <f t="shared" si="851"/>
        <v/>
      </c>
      <c r="U1785" s="261" t="str">
        <f t="shared" si="852"/>
        <v/>
      </c>
      <c r="V1785" s="2"/>
      <c r="W1785" s="2"/>
      <c r="X1785" s="2"/>
      <c r="Y1785" s="2"/>
      <c r="Z1785" s="2"/>
      <c r="AA1785" s="2"/>
      <c r="AB1785" s="2"/>
      <c r="AC1785" s="2"/>
      <c r="AD1785" s="2"/>
      <c r="AG1785" s="197">
        <f t="shared" si="853"/>
        <v>12</v>
      </c>
      <c r="AH1785" s="210">
        <f t="shared" si="854"/>
        <v>0</v>
      </c>
      <c r="AJ1785" s="188">
        <f t="shared" si="855"/>
        <v>0</v>
      </c>
      <c r="AK1785" s="189">
        <f t="shared" si="856"/>
        <v>0</v>
      </c>
      <c r="AL1785" s="189">
        <f t="shared" si="857"/>
        <v>0</v>
      </c>
      <c r="AM1785" s="190">
        <f t="shared" si="858"/>
        <v>0</v>
      </c>
      <c r="AO1785" s="188">
        <f t="shared" si="859"/>
        <v>0</v>
      </c>
      <c r="AP1785" s="189">
        <f t="shared" si="860"/>
        <v>0</v>
      </c>
      <c r="AQ1785" s="189">
        <f t="shared" si="861"/>
        <v>0</v>
      </c>
      <c r="AR1785" s="190">
        <f t="shared" si="862"/>
        <v>0</v>
      </c>
      <c r="AT1785" s="188">
        <f t="shared" si="863"/>
        <v>0</v>
      </c>
      <c r="AU1785" s="189">
        <f t="shared" si="864"/>
        <v>0</v>
      </c>
      <c r="AV1785" s="189">
        <f t="shared" si="865"/>
        <v>0</v>
      </c>
      <c r="AW1785" s="190">
        <f t="shared" si="866"/>
        <v>0</v>
      </c>
      <c r="AY1785" s="188">
        <f t="shared" si="867"/>
        <v>0</v>
      </c>
      <c r="AZ1785" s="189">
        <f t="shared" si="868"/>
        <v>0</v>
      </c>
      <c r="BA1785" s="189">
        <f t="shared" si="869"/>
        <v>0</v>
      </c>
      <c r="BB1785" s="190">
        <f t="shared" si="870"/>
        <v>0</v>
      </c>
      <c r="BD1785" s="192">
        <f t="shared" si="871"/>
        <v>0</v>
      </c>
      <c r="BE1785" s="215">
        <f t="shared" si="872"/>
        <v>0</v>
      </c>
      <c r="BF1785" s="216">
        <f t="shared" si="873"/>
        <v>0</v>
      </c>
      <c r="BG1785" s="217">
        <f t="shared" si="874"/>
        <v>0</v>
      </c>
      <c r="BI1785" s="192">
        <f t="shared" si="875"/>
        <v>0</v>
      </c>
      <c r="BJ1785" s="215">
        <f t="shared" si="876"/>
        <v>0</v>
      </c>
      <c r="BK1785" s="216">
        <f t="shared" si="877"/>
        <v>0</v>
      </c>
      <c r="BL1785" s="217">
        <f t="shared" si="878"/>
        <v>0</v>
      </c>
      <c r="BN1785" s="192">
        <f t="shared" si="879"/>
        <v>0</v>
      </c>
      <c r="BO1785" s="215">
        <f t="shared" si="880"/>
        <v>0</v>
      </c>
      <c r="BP1785" s="216">
        <f t="shared" si="881"/>
        <v>0</v>
      </c>
      <c r="BQ1785" s="217">
        <f t="shared" si="882"/>
        <v>0</v>
      </c>
      <c r="BS1785" s="197">
        <f t="shared" si="883"/>
        <v>0</v>
      </c>
      <c r="BT1785" s="19" t="str">
        <f t="shared" si="884"/>
        <v/>
      </c>
      <c r="BU1785" s="197">
        <f t="shared" si="885"/>
        <v>0</v>
      </c>
      <c r="BW1785" s="197">
        <f t="shared" si="886"/>
        <v>0</v>
      </c>
      <c r="BX1785" s="19" t="str">
        <f t="shared" si="887"/>
        <v/>
      </c>
      <c r="BY1785" s="197">
        <f t="shared" si="888"/>
        <v>0</v>
      </c>
      <c r="CA1785" s="197">
        <f t="shared" si="889"/>
        <v>0</v>
      </c>
      <c r="CB1785" s="19" t="str">
        <f t="shared" si="890"/>
        <v/>
      </c>
      <c r="CC1785" s="197">
        <f t="shared" si="891"/>
        <v>0</v>
      </c>
    </row>
    <row r="1786" spans="1:81" ht="15" customHeight="1" thickBot="1">
      <c r="A1786" s="85"/>
      <c r="B1786" s="87"/>
      <c r="C1786" s="63" t="s">
        <v>126</v>
      </c>
      <c r="D1786" s="354" t="str">
        <f t="shared" si="849"/>
        <v/>
      </c>
      <c r="E1786" s="355"/>
      <c r="F1786" s="355"/>
      <c r="G1786" s="355"/>
      <c r="H1786" s="355"/>
      <c r="I1786" s="355"/>
      <c r="J1786" s="355"/>
      <c r="K1786" s="355"/>
      <c r="L1786" s="355"/>
      <c r="M1786" s="355"/>
      <c r="N1786" s="355"/>
      <c r="O1786" s="355"/>
      <c r="P1786" s="355"/>
      <c r="Q1786" s="355"/>
      <c r="R1786" s="356"/>
      <c r="S1786" s="261" t="str">
        <f t="shared" si="850"/>
        <v/>
      </c>
      <c r="T1786" s="261" t="str">
        <f t="shared" si="851"/>
        <v/>
      </c>
      <c r="U1786" s="261" t="str">
        <f t="shared" si="852"/>
        <v/>
      </c>
      <c r="V1786" s="2"/>
      <c r="W1786" s="2"/>
      <c r="X1786" s="2"/>
      <c r="Y1786" s="2"/>
      <c r="Z1786" s="2"/>
      <c r="AA1786" s="2"/>
      <c r="AB1786" s="2"/>
      <c r="AC1786" s="2"/>
      <c r="AD1786" s="2"/>
      <c r="AG1786" s="197">
        <f t="shared" si="853"/>
        <v>12</v>
      </c>
      <c r="AH1786" s="210">
        <f t="shared" si="854"/>
        <v>0</v>
      </c>
      <c r="AJ1786" s="188">
        <f t="shared" si="855"/>
        <v>0</v>
      </c>
      <c r="AK1786" s="189">
        <f t="shared" si="856"/>
        <v>0</v>
      </c>
      <c r="AL1786" s="189">
        <f t="shared" si="857"/>
        <v>0</v>
      </c>
      <c r="AM1786" s="190">
        <f t="shared" si="858"/>
        <v>0</v>
      </c>
      <c r="AO1786" s="188">
        <f t="shared" si="859"/>
        <v>0</v>
      </c>
      <c r="AP1786" s="189">
        <f t="shared" si="860"/>
        <v>0</v>
      </c>
      <c r="AQ1786" s="189">
        <f t="shared" si="861"/>
        <v>0</v>
      </c>
      <c r="AR1786" s="190">
        <f t="shared" si="862"/>
        <v>0</v>
      </c>
      <c r="AT1786" s="188">
        <f t="shared" si="863"/>
        <v>0</v>
      </c>
      <c r="AU1786" s="189">
        <f t="shared" si="864"/>
        <v>0</v>
      </c>
      <c r="AV1786" s="189">
        <f t="shared" si="865"/>
        <v>0</v>
      </c>
      <c r="AW1786" s="190">
        <f t="shared" si="866"/>
        <v>0</v>
      </c>
      <c r="AY1786" s="188">
        <f t="shared" si="867"/>
        <v>0</v>
      </c>
      <c r="AZ1786" s="189">
        <f t="shared" si="868"/>
        <v>0</v>
      </c>
      <c r="BA1786" s="189">
        <f t="shared" si="869"/>
        <v>0</v>
      </c>
      <c r="BB1786" s="190">
        <f t="shared" si="870"/>
        <v>0</v>
      </c>
      <c r="BD1786" s="192">
        <f t="shared" si="871"/>
        <v>0</v>
      </c>
      <c r="BE1786" s="215">
        <f t="shared" si="872"/>
        <v>0</v>
      </c>
      <c r="BF1786" s="216">
        <f t="shared" si="873"/>
        <v>0</v>
      </c>
      <c r="BG1786" s="217">
        <f t="shared" si="874"/>
        <v>0</v>
      </c>
      <c r="BI1786" s="192">
        <f t="shared" si="875"/>
        <v>0</v>
      </c>
      <c r="BJ1786" s="215">
        <f t="shared" si="876"/>
        <v>0</v>
      </c>
      <c r="BK1786" s="216">
        <f t="shared" si="877"/>
        <v>0</v>
      </c>
      <c r="BL1786" s="217">
        <f t="shared" si="878"/>
        <v>0</v>
      </c>
      <c r="BN1786" s="192">
        <f t="shared" si="879"/>
        <v>0</v>
      </c>
      <c r="BO1786" s="215">
        <f t="shared" si="880"/>
        <v>0</v>
      </c>
      <c r="BP1786" s="216">
        <f t="shared" si="881"/>
        <v>0</v>
      </c>
      <c r="BQ1786" s="217">
        <f t="shared" si="882"/>
        <v>0</v>
      </c>
      <c r="BS1786" s="197">
        <f t="shared" si="883"/>
        <v>0</v>
      </c>
      <c r="BT1786" s="19" t="str">
        <f t="shared" si="884"/>
        <v/>
      </c>
      <c r="BU1786" s="197">
        <f t="shared" si="885"/>
        <v>0</v>
      </c>
      <c r="BW1786" s="197">
        <f t="shared" si="886"/>
        <v>0</v>
      </c>
      <c r="BX1786" s="19" t="str">
        <f t="shared" si="887"/>
        <v/>
      </c>
      <c r="BY1786" s="197">
        <f t="shared" si="888"/>
        <v>0</v>
      </c>
      <c r="CA1786" s="197">
        <f t="shared" si="889"/>
        <v>0</v>
      </c>
      <c r="CB1786" s="19" t="str">
        <f t="shared" si="890"/>
        <v/>
      </c>
      <c r="CC1786" s="197">
        <f t="shared" si="891"/>
        <v>0</v>
      </c>
    </row>
    <row r="1787" spans="1:81" ht="15" customHeight="1" thickBot="1">
      <c r="A1787" s="85"/>
      <c r="B1787" s="87"/>
      <c r="C1787" s="63" t="s">
        <v>127</v>
      </c>
      <c r="D1787" s="354" t="str">
        <f t="shared" si="849"/>
        <v/>
      </c>
      <c r="E1787" s="355"/>
      <c r="F1787" s="355"/>
      <c r="G1787" s="355"/>
      <c r="H1787" s="355"/>
      <c r="I1787" s="355"/>
      <c r="J1787" s="355"/>
      <c r="K1787" s="355"/>
      <c r="L1787" s="355"/>
      <c r="M1787" s="355"/>
      <c r="N1787" s="355"/>
      <c r="O1787" s="355"/>
      <c r="P1787" s="355"/>
      <c r="Q1787" s="355"/>
      <c r="R1787" s="356"/>
      <c r="S1787" s="261" t="str">
        <f t="shared" si="850"/>
        <v/>
      </c>
      <c r="T1787" s="261" t="str">
        <f t="shared" si="851"/>
        <v/>
      </c>
      <c r="U1787" s="261" t="str">
        <f t="shared" si="852"/>
        <v/>
      </c>
      <c r="V1787" s="2"/>
      <c r="W1787" s="2"/>
      <c r="X1787" s="2"/>
      <c r="Y1787" s="2"/>
      <c r="Z1787" s="2"/>
      <c r="AA1787" s="2"/>
      <c r="AB1787" s="2"/>
      <c r="AC1787" s="2"/>
      <c r="AD1787" s="2"/>
      <c r="AG1787" s="197">
        <f t="shared" si="853"/>
        <v>12</v>
      </c>
      <c r="AH1787" s="210">
        <f t="shared" si="854"/>
        <v>0</v>
      </c>
      <c r="AJ1787" s="188">
        <f t="shared" si="855"/>
        <v>0</v>
      </c>
      <c r="AK1787" s="189">
        <f t="shared" si="856"/>
        <v>0</v>
      </c>
      <c r="AL1787" s="189">
        <f t="shared" si="857"/>
        <v>0</v>
      </c>
      <c r="AM1787" s="190">
        <f t="shared" si="858"/>
        <v>0</v>
      </c>
      <c r="AO1787" s="188">
        <f t="shared" si="859"/>
        <v>0</v>
      </c>
      <c r="AP1787" s="189">
        <f t="shared" si="860"/>
        <v>0</v>
      </c>
      <c r="AQ1787" s="189">
        <f t="shared" si="861"/>
        <v>0</v>
      </c>
      <c r="AR1787" s="190">
        <f t="shared" si="862"/>
        <v>0</v>
      </c>
      <c r="AT1787" s="188">
        <f t="shared" si="863"/>
        <v>0</v>
      </c>
      <c r="AU1787" s="189">
        <f t="shared" si="864"/>
        <v>0</v>
      </c>
      <c r="AV1787" s="189">
        <f t="shared" si="865"/>
        <v>0</v>
      </c>
      <c r="AW1787" s="190">
        <f t="shared" si="866"/>
        <v>0</v>
      </c>
      <c r="AY1787" s="188">
        <f t="shared" si="867"/>
        <v>0</v>
      </c>
      <c r="AZ1787" s="189">
        <f t="shared" si="868"/>
        <v>0</v>
      </c>
      <c r="BA1787" s="189">
        <f t="shared" si="869"/>
        <v>0</v>
      </c>
      <c r="BB1787" s="190">
        <f t="shared" si="870"/>
        <v>0</v>
      </c>
      <c r="BD1787" s="192">
        <f t="shared" si="871"/>
        <v>0</v>
      </c>
      <c r="BE1787" s="215">
        <f t="shared" si="872"/>
        <v>0</v>
      </c>
      <c r="BF1787" s="216">
        <f t="shared" si="873"/>
        <v>0</v>
      </c>
      <c r="BG1787" s="217">
        <f t="shared" si="874"/>
        <v>0</v>
      </c>
      <c r="BI1787" s="192">
        <f t="shared" si="875"/>
        <v>0</v>
      </c>
      <c r="BJ1787" s="215">
        <f t="shared" si="876"/>
        <v>0</v>
      </c>
      <c r="BK1787" s="216">
        <f t="shared" si="877"/>
        <v>0</v>
      </c>
      <c r="BL1787" s="217">
        <f t="shared" si="878"/>
        <v>0</v>
      </c>
      <c r="BN1787" s="192">
        <f t="shared" si="879"/>
        <v>0</v>
      </c>
      <c r="BO1787" s="215">
        <f t="shared" si="880"/>
        <v>0</v>
      </c>
      <c r="BP1787" s="216">
        <f t="shared" si="881"/>
        <v>0</v>
      </c>
      <c r="BQ1787" s="217">
        <f t="shared" si="882"/>
        <v>0</v>
      </c>
      <c r="BS1787" s="197">
        <f t="shared" si="883"/>
        <v>0</v>
      </c>
      <c r="BT1787" s="19" t="str">
        <f t="shared" si="884"/>
        <v/>
      </c>
      <c r="BU1787" s="197">
        <f t="shared" si="885"/>
        <v>0</v>
      </c>
      <c r="BW1787" s="197">
        <f t="shared" si="886"/>
        <v>0</v>
      </c>
      <c r="BX1787" s="19" t="str">
        <f t="shared" si="887"/>
        <v/>
      </c>
      <c r="BY1787" s="197">
        <f t="shared" si="888"/>
        <v>0</v>
      </c>
      <c r="CA1787" s="197">
        <f t="shared" si="889"/>
        <v>0</v>
      </c>
      <c r="CB1787" s="19" t="str">
        <f t="shared" si="890"/>
        <v/>
      </c>
      <c r="CC1787" s="197">
        <f t="shared" si="891"/>
        <v>0</v>
      </c>
    </row>
    <row r="1788" spans="1:81" ht="15" customHeight="1" thickBot="1">
      <c r="A1788" s="85"/>
      <c r="B1788" s="87"/>
      <c r="C1788" s="63" t="s">
        <v>128</v>
      </c>
      <c r="D1788" s="354" t="str">
        <f t="shared" si="849"/>
        <v/>
      </c>
      <c r="E1788" s="355"/>
      <c r="F1788" s="355"/>
      <c r="G1788" s="355"/>
      <c r="H1788" s="355"/>
      <c r="I1788" s="355"/>
      <c r="J1788" s="355"/>
      <c r="K1788" s="355"/>
      <c r="L1788" s="355"/>
      <c r="M1788" s="355"/>
      <c r="N1788" s="355"/>
      <c r="O1788" s="355"/>
      <c r="P1788" s="355"/>
      <c r="Q1788" s="355"/>
      <c r="R1788" s="356"/>
      <c r="S1788" s="261" t="str">
        <f t="shared" si="850"/>
        <v/>
      </c>
      <c r="T1788" s="261" t="str">
        <f t="shared" si="851"/>
        <v/>
      </c>
      <c r="U1788" s="261" t="str">
        <f t="shared" si="852"/>
        <v/>
      </c>
      <c r="V1788" s="2"/>
      <c r="W1788" s="2"/>
      <c r="X1788" s="2"/>
      <c r="Y1788" s="2"/>
      <c r="Z1788" s="2"/>
      <c r="AA1788" s="2"/>
      <c r="AB1788" s="2"/>
      <c r="AC1788" s="2"/>
      <c r="AD1788" s="2"/>
      <c r="AG1788" s="197">
        <f t="shared" si="853"/>
        <v>12</v>
      </c>
      <c r="AH1788" s="210">
        <f t="shared" si="854"/>
        <v>0</v>
      </c>
      <c r="AJ1788" s="188">
        <f t="shared" si="855"/>
        <v>0</v>
      </c>
      <c r="AK1788" s="189">
        <f t="shared" si="856"/>
        <v>0</v>
      </c>
      <c r="AL1788" s="189">
        <f t="shared" si="857"/>
        <v>0</v>
      </c>
      <c r="AM1788" s="190">
        <f t="shared" si="858"/>
        <v>0</v>
      </c>
      <c r="AO1788" s="188">
        <f t="shared" si="859"/>
        <v>0</v>
      </c>
      <c r="AP1788" s="189">
        <f t="shared" si="860"/>
        <v>0</v>
      </c>
      <c r="AQ1788" s="189">
        <f t="shared" si="861"/>
        <v>0</v>
      </c>
      <c r="AR1788" s="190">
        <f t="shared" si="862"/>
        <v>0</v>
      </c>
      <c r="AT1788" s="188">
        <f t="shared" si="863"/>
        <v>0</v>
      </c>
      <c r="AU1788" s="189">
        <f t="shared" si="864"/>
        <v>0</v>
      </c>
      <c r="AV1788" s="189">
        <f t="shared" si="865"/>
        <v>0</v>
      </c>
      <c r="AW1788" s="190">
        <f t="shared" si="866"/>
        <v>0</v>
      </c>
      <c r="AY1788" s="188">
        <f t="shared" si="867"/>
        <v>0</v>
      </c>
      <c r="AZ1788" s="189">
        <f t="shared" si="868"/>
        <v>0</v>
      </c>
      <c r="BA1788" s="189">
        <f t="shared" si="869"/>
        <v>0</v>
      </c>
      <c r="BB1788" s="190">
        <f t="shared" si="870"/>
        <v>0</v>
      </c>
      <c r="BD1788" s="192">
        <f t="shared" si="871"/>
        <v>0</v>
      </c>
      <c r="BE1788" s="215">
        <f t="shared" si="872"/>
        <v>0</v>
      </c>
      <c r="BF1788" s="216">
        <f t="shared" si="873"/>
        <v>0</v>
      </c>
      <c r="BG1788" s="217">
        <f t="shared" si="874"/>
        <v>0</v>
      </c>
      <c r="BI1788" s="192">
        <f t="shared" si="875"/>
        <v>0</v>
      </c>
      <c r="BJ1788" s="215">
        <f t="shared" si="876"/>
        <v>0</v>
      </c>
      <c r="BK1788" s="216">
        <f t="shared" si="877"/>
        <v>0</v>
      </c>
      <c r="BL1788" s="217">
        <f t="shared" si="878"/>
        <v>0</v>
      </c>
      <c r="BN1788" s="192">
        <f t="shared" si="879"/>
        <v>0</v>
      </c>
      <c r="BO1788" s="215">
        <f t="shared" si="880"/>
        <v>0</v>
      </c>
      <c r="BP1788" s="216">
        <f t="shared" si="881"/>
        <v>0</v>
      </c>
      <c r="BQ1788" s="217">
        <f t="shared" si="882"/>
        <v>0</v>
      </c>
      <c r="BS1788" s="197">
        <f t="shared" si="883"/>
        <v>0</v>
      </c>
      <c r="BT1788" s="19" t="str">
        <f t="shared" si="884"/>
        <v/>
      </c>
      <c r="BU1788" s="197">
        <f t="shared" si="885"/>
        <v>0</v>
      </c>
      <c r="BW1788" s="197">
        <f t="shared" si="886"/>
        <v>0</v>
      </c>
      <c r="BX1788" s="19" t="str">
        <f t="shared" si="887"/>
        <v/>
      </c>
      <c r="BY1788" s="197">
        <f t="shared" si="888"/>
        <v>0</v>
      </c>
      <c r="CA1788" s="197">
        <f t="shared" si="889"/>
        <v>0</v>
      </c>
      <c r="CB1788" s="19" t="str">
        <f t="shared" si="890"/>
        <v/>
      </c>
      <c r="CC1788" s="197">
        <f t="shared" si="891"/>
        <v>0</v>
      </c>
    </row>
    <row r="1789" spans="1:81" ht="15" customHeight="1" thickBot="1">
      <c r="A1789" s="85"/>
      <c r="B1789" s="87"/>
      <c r="C1789" s="63" t="s">
        <v>129</v>
      </c>
      <c r="D1789" s="354" t="str">
        <f t="shared" si="849"/>
        <v/>
      </c>
      <c r="E1789" s="355"/>
      <c r="F1789" s="355"/>
      <c r="G1789" s="355"/>
      <c r="H1789" s="355"/>
      <c r="I1789" s="355"/>
      <c r="J1789" s="355"/>
      <c r="K1789" s="355"/>
      <c r="L1789" s="355"/>
      <c r="M1789" s="355"/>
      <c r="N1789" s="355"/>
      <c r="O1789" s="355"/>
      <c r="P1789" s="355"/>
      <c r="Q1789" s="355"/>
      <c r="R1789" s="356"/>
      <c r="S1789" s="261" t="str">
        <f t="shared" si="850"/>
        <v/>
      </c>
      <c r="T1789" s="261" t="str">
        <f t="shared" si="851"/>
        <v/>
      </c>
      <c r="U1789" s="261" t="str">
        <f t="shared" si="852"/>
        <v/>
      </c>
      <c r="V1789" s="2"/>
      <c r="W1789" s="2"/>
      <c r="X1789" s="2"/>
      <c r="Y1789" s="2"/>
      <c r="Z1789" s="2"/>
      <c r="AA1789" s="2"/>
      <c r="AB1789" s="2"/>
      <c r="AC1789" s="2"/>
      <c r="AD1789" s="2"/>
      <c r="AG1789" s="197">
        <f t="shared" si="853"/>
        <v>12</v>
      </c>
      <c r="AH1789" s="210">
        <f t="shared" si="854"/>
        <v>0</v>
      </c>
      <c r="AJ1789" s="188">
        <f t="shared" si="855"/>
        <v>0</v>
      </c>
      <c r="AK1789" s="189">
        <f t="shared" si="856"/>
        <v>0</v>
      </c>
      <c r="AL1789" s="189">
        <f t="shared" si="857"/>
        <v>0</v>
      </c>
      <c r="AM1789" s="190">
        <f t="shared" si="858"/>
        <v>0</v>
      </c>
      <c r="AO1789" s="188">
        <f t="shared" si="859"/>
        <v>0</v>
      </c>
      <c r="AP1789" s="189">
        <f t="shared" si="860"/>
        <v>0</v>
      </c>
      <c r="AQ1789" s="189">
        <f t="shared" si="861"/>
        <v>0</v>
      </c>
      <c r="AR1789" s="190">
        <f t="shared" si="862"/>
        <v>0</v>
      </c>
      <c r="AT1789" s="188">
        <f t="shared" si="863"/>
        <v>0</v>
      </c>
      <c r="AU1789" s="189">
        <f t="shared" si="864"/>
        <v>0</v>
      </c>
      <c r="AV1789" s="189">
        <f t="shared" si="865"/>
        <v>0</v>
      </c>
      <c r="AW1789" s="190">
        <f t="shared" si="866"/>
        <v>0</v>
      </c>
      <c r="AY1789" s="188">
        <f t="shared" si="867"/>
        <v>0</v>
      </c>
      <c r="AZ1789" s="189">
        <f t="shared" si="868"/>
        <v>0</v>
      </c>
      <c r="BA1789" s="189">
        <f t="shared" si="869"/>
        <v>0</v>
      </c>
      <c r="BB1789" s="190">
        <f t="shared" si="870"/>
        <v>0</v>
      </c>
      <c r="BD1789" s="192">
        <f t="shared" si="871"/>
        <v>0</v>
      </c>
      <c r="BE1789" s="215">
        <f t="shared" si="872"/>
        <v>0</v>
      </c>
      <c r="BF1789" s="216">
        <f t="shared" si="873"/>
        <v>0</v>
      </c>
      <c r="BG1789" s="217">
        <f t="shared" si="874"/>
        <v>0</v>
      </c>
      <c r="BI1789" s="192">
        <f t="shared" si="875"/>
        <v>0</v>
      </c>
      <c r="BJ1789" s="215">
        <f t="shared" si="876"/>
        <v>0</v>
      </c>
      <c r="BK1789" s="216">
        <f t="shared" si="877"/>
        <v>0</v>
      </c>
      <c r="BL1789" s="217">
        <f t="shared" si="878"/>
        <v>0</v>
      </c>
      <c r="BN1789" s="192">
        <f t="shared" si="879"/>
        <v>0</v>
      </c>
      <c r="BO1789" s="215">
        <f t="shared" si="880"/>
        <v>0</v>
      </c>
      <c r="BP1789" s="216">
        <f t="shared" si="881"/>
        <v>0</v>
      </c>
      <c r="BQ1789" s="217">
        <f t="shared" si="882"/>
        <v>0</v>
      </c>
      <c r="BS1789" s="197">
        <f t="shared" si="883"/>
        <v>0</v>
      </c>
      <c r="BT1789" s="19" t="str">
        <f t="shared" si="884"/>
        <v/>
      </c>
      <c r="BU1789" s="197">
        <f t="shared" si="885"/>
        <v>0</v>
      </c>
      <c r="BW1789" s="197">
        <f t="shared" si="886"/>
        <v>0</v>
      </c>
      <c r="BX1789" s="19" t="str">
        <f t="shared" si="887"/>
        <v/>
      </c>
      <c r="BY1789" s="197">
        <f t="shared" si="888"/>
        <v>0</v>
      </c>
      <c r="CA1789" s="197">
        <f t="shared" si="889"/>
        <v>0</v>
      </c>
      <c r="CB1789" s="19" t="str">
        <f t="shared" si="890"/>
        <v/>
      </c>
      <c r="CC1789" s="197">
        <f t="shared" si="891"/>
        <v>0</v>
      </c>
    </row>
    <row r="1790" spans="1:81" ht="15" customHeight="1" thickBot="1">
      <c r="A1790" s="85"/>
      <c r="B1790" s="87"/>
      <c r="C1790" s="63" t="s">
        <v>130</v>
      </c>
      <c r="D1790" s="354" t="str">
        <f t="shared" si="849"/>
        <v/>
      </c>
      <c r="E1790" s="355"/>
      <c r="F1790" s="355"/>
      <c r="G1790" s="355"/>
      <c r="H1790" s="355"/>
      <c r="I1790" s="355"/>
      <c r="J1790" s="355"/>
      <c r="K1790" s="355"/>
      <c r="L1790" s="355"/>
      <c r="M1790" s="355"/>
      <c r="N1790" s="355"/>
      <c r="O1790" s="355"/>
      <c r="P1790" s="355"/>
      <c r="Q1790" s="355"/>
      <c r="R1790" s="356"/>
      <c r="S1790" s="261" t="str">
        <f t="shared" si="850"/>
        <v/>
      </c>
      <c r="T1790" s="261" t="str">
        <f t="shared" si="851"/>
        <v/>
      </c>
      <c r="U1790" s="261" t="str">
        <f t="shared" si="852"/>
        <v/>
      </c>
      <c r="V1790" s="2"/>
      <c r="W1790" s="2"/>
      <c r="X1790" s="2"/>
      <c r="Y1790" s="2"/>
      <c r="Z1790" s="2"/>
      <c r="AA1790" s="2"/>
      <c r="AB1790" s="2"/>
      <c r="AC1790" s="2"/>
      <c r="AD1790" s="2"/>
      <c r="AG1790" s="197">
        <f t="shared" si="853"/>
        <v>12</v>
      </c>
      <c r="AH1790" s="210">
        <f t="shared" si="854"/>
        <v>0</v>
      </c>
      <c r="AJ1790" s="188">
        <f t="shared" si="855"/>
        <v>0</v>
      </c>
      <c r="AK1790" s="189">
        <f t="shared" si="856"/>
        <v>0</v>
      </c>
      <c r="AL1790" s="189">
        <f t="shared" si="857"/>
        <v>0</v>
      </c>
      <c r="AM1790" s="190">
        <f t="shared" si="858"/>
        <v>0</v>
      </c>
      <c r="AO1790" s="188">
        <f t="shared" si="859"/>
        <v>0</v>
      </c>
      <c r="AP1790" s="189">
        <f t="shared" si="860"/>
        <v>0</v>
      </c>
      <c r="AQ1790" s="189">
        <f t="shared" si="861"/>
        <v>0</v>
      </c>
      <c r="AR1790" s="190">
        <f t="shared" si="862"/>
        <v>0</v>
      </c>
      <c r="AT1790" s="188">
        <f t="shared" si="863"/>
        <v>0</v>
      </c>
      <c r="AU1790" s="189">
        <f t="shared" si="864"/>
        <v>0</v>
      </c>
      <c r="AV1790" s="189">
        <f t="shared" si="865"/>
        <v>0</v>
      </c>
      <c r="AW1790" s="190">
        <f t="shared" si="866"/>
        <v>0</v>
      </c>
      <c r="AY1790" s="188">
        <f t="shared" si="867"/>
        <v>0</v>
      </c>
      <c r="AZ1790" s="189">
        <f t="shared" si="868"/>
        <v>0</v>
      </c>
      <c r="BA1790" s="189">
        <f t="shared" si="869"/>
        <v>0</v>
      </c>
      <c r="BB1790" s="190">
        <f t="shared" si="870"/>
        <v>0</v>
      </c>
      <c r="BD1790" s="192">
        <f t="shared" si="871"/>
        <v>0</v>
      </c>
      <c r="BE1790" s="215">
        <f t="shared" si="872"/>
        <v>0</v>
      </c>
      <c r="BF1790" s="216">
        <f t="shared" si="873"/>
        <v>0</v>
      </c>
      <c r="BG1790" s="217">
        <f t="shared" si="874"/>
        <v>0</v>
      </c>
      <c r="BI1790" s="192">
        <f t="shared" si="875"/>
        <v>0</v>
      </c>
      <c r="BJ1790" s="215">
        <f t="shared" si="876"/>
        <v>0</v>
      </c>
      <c r="BK1790" s="216">
        <f t="shared" si="877"/>
        <v>0</v>
      </c>
      <c r="BL1790" s="217">
        <f t="shared" si="878"/>
        <v>0</v>
      </c>
      <c r="BN1790" s="192">
        <f t="shared" si="879"/>
        <v>0</v>
      </c>
      <c r="BO1790" s="215">
        <f t="shared" si="880"/>
        <v>0</v>
      </c>
      <c r="BP1790" s="216">
        <f t="shared" si="881"/>
        <v>0</v>
      </c>
      <c r="BQ1790" s="217">
        <f t="shared" si="882"/>
        <v>0</v>
      </c>
      <c r="BS1790" s="197">
        <f t="shared" si="883"/>
        <v>0</v>
      </c>
      <c r="BT1790" s="19" t="str">
        <f t="shared" si="884"/>
        <v/>
      </c>
      <c r="BU1790" s="197">
        <f t="shared" si="885"/>
        <v>0</v>
      </c>
      <c r="BW1790" s="197">
        <f t="shared" si="886"/>
        <v>0</v>
      </c>
      <c r="BX1790" s="19" t="str">
        <f t="shared" si="887"/>
        <v/>
      </c>
      <c r="BY1790" s="197">
        <f t="shared" si="888"/>
        <v>0</v>
      </c>
      <c r="CA1790" s="197">
        <f t="shared" si="889"/>
        <v>0</v>
      </c>
      <c r="CB1790" s="19" t="str">
        <f t="shared" si="890"/>
        <v/>
      </c>
      <c r="CC1790" s="197">
        <f t="shared" si="891"/>
        <v>0</v>
      </c>
    </row>
    <row r="1791" spans="1:81" ht="15" customHeight="1" thickBot="1">
      <c r="A1791" s="85"/>
      <c r="B1791" s="87"/>
      <c r="C1791" s="63" t="s">
        <v>131</v>
      </c>
      <c r="D1791" s="354" t="str">
        <f t="shared" si="849"/>
        <v/>
      </c>
      <c r="E1791" s="355"/>
      <c r="F1791" s="355"/>
      <c r="G1791" s="355"/>
      <c r="H1791" s="355"/>
      <c r="I1791" s="355"/>
      <c r="J1791" s="355"/>
      <c r="K1791" s="355"/>
      <c r="L1791" s="355"/>
      <c r="M1791" s="355"/>
      <c r="N1791" s="355"/>
      <c r="O1791" s="355"/>
      <c r="P1791" s="355"/>
      <c r="Q1791" s="355"/>
      <c r="R1791" s="356"/>
      <c r="S1791" s="261" t="str">
        <f t="shared" si="850"/>
        <v/>
      </c>
      <c r="T1791" s="261" t="str">
        <f t="shared" si="851"/>
        <v/>
      </c>
      <c r="U1791" s="261" t="str">
        <f t="shared" si="852"/>
        <v/>
      </c>
      <c r="V1791" s="2"/>
      <c r="W1791" s="2"/>
      <c r="X1791" s="2"/>
      <c r="Y1791" s="2"/>
      <c r="Z1791" s="2"/>
      <c r="AA1791" s="2"/>
      <c r="AB1791" s="2"/>
      <c r="AC1791" s="2"/>
      <c r="AD1791" s="2"/>
      <c r="AG1791" s="197">
        <f t="shared" si="853"/>
        <v>12</v>
      </c>
      <c r="AH1791" s="210">
        <f t="shared" si="854"/>
        <v>0</v>
      </c>
      <c r="AJ1791" s="188">
        <f t="shared" si="855"/>
        <v>0</v>
      </c>
      <c r="AK1791" s="189">
        <f t="shared" si="856"/>
        <v>0</v>
      </c>
      <c r="AL1791" s="189">
        <f t="shared" si="857"/>
        <v>0</v>
      </c>
      <c r="AM1791" s="190">
        <f t="shared" si="858"/>
        <v>0</v>
      </c>
      <c r="AO1791" s="188">
        <f t="shared" si="859"/>
        <v>0</v>
      </c>
      <c r="AP1791" s="189">
        <f t="shared" si="860"/>
        <v>0</v>
      </c>
      <c r="AQ1791" s="189">
        <f t="shared" si="861"/>
        <v>0</v>
      </c>
      <c r="AR1791" s="190">
        <f t="shared" si="862"/>
        <v>0</v>
      </c>
      <c r="AT1791" s="188">
        <f t="shared" si="863"/>
        <v>0</v>
      </c>
      <c r="AU1791" s="189">
        <f t="shared" si="864"/>
        <v>0</v>
      </c>
      <c r="AV1791" s="189">
        <f t="shared" si="865"/>
        <v>0</v>
      </c>
      <c r="AW1791" s="190">
        <f t="shared" si="866"/>
        <v>0</v>
      </c>
      <c r="AY1791" s="188">
        <f t="shared" si="867"/>
        <v>0</v>
      </c>
      <c r="AZ1791" s="189">
        <f t="shared" si="868"/>
        <v>0</v>
      </c>
      <c r="BA1791" s="189">
        <f t="shared" si="869"/>
        <v>0</v>
      </c>
      <c r="BB1791" s="190">
        <f t="shared" si="870"/>
        <v>0</v>
      </c>
      <c r="BD1791" s="192">
        <f t="shared" si="871"/>
        <v>0</v>
      </c>
      <c r="BE1791" s="215">
        <f t="shared" si="872"/>
        <v>0</v>
      </c>
      <c r="BF1791" s="216">
        <f t="shared" si="873"/>
        <v>0</v>
      </c>
      <c r="BG1791" s="217">
        <f t="shared" si="874"/>
        <v>0</v>
      </c>
      <c r="BI1791" s="192">
        <f t="shared" si="875"/>
        <v>0</v>
      </c>
      <c r="BJ1791" s="215">
        <f t="shared" si="876"/>
        <v>0</v>
      </c>
      <c r="BK1791" s="216">
        <f t="shared" si="877"/>
        <v>0</v>
      </c>
      <c r="BL1791" s="217">
        <f t="shared" si="878"/>
        <v>0</v>
      </c>
      <c r="BN1791" s="192">
        <f t="shared" si="879"/>
        <v>0</v>
      </c>
      <c r="BO1791" s="215">
        <f t="shared" si="880"/>
        <v>0</v>
      </c>
      <c r="BP1791" s="216">
        <f t="shared" si="881"/>
        <v>0</v>
      </c>
      <c r="BQ1791" s="217">
        <f t="shared" si="882"/>
        <v>0</v>
      </c>
      <c r="BS1791" s="197">
        <f t="shared" si="883"/>
        <v>0</v>
      </c>
      <c r="BT1791" s="19" t="str">
        <f t="shared" si="884"/>
        <v/>
      </c>
      <c r="BU1791" s="197">
        <f t="shared" si="885"/>
        <v>0</v>
      </c>
      <c r="BW1791" s="197">
        <f t="shared" si="886"/>
        <v>0</v>
      </c>
      <c r="BX1791" s="19" t="str">
        <f t="shared" si="887"/>
        <v/>
      </c>
      <c r="BY1791" s="197">
        <f t="shared" si="888"/>
        <v>0</v>
      </c>
      <c r="CA1791" s="197">
        <f t="shared" si="889"/>
        <v>0</v>
      </c>
      <c r="CB1791" s="19" t="str">
        <f t="shared" si="890"/>
        <v/>
      </c>
      <c r="CC1791" s="197">
        <f t="shared" si="891"/>
        <v>0</v>
      </c>
    </row>
    <row r="1792" spans="1:81" ht="15" customHeight="1" thickBot="1">
      <c r="A1792" s="85"/>
      <c r="B1792" s="87"/>
      <c r="C1792" s="63" t="s">
        <v>132</v>
      </c>
      <c r="D1792" s="354" t="str">
        <f t="shared" si="849"/>
        <v/>
      </c>
      <c r="E1792" s="355"/>
      <c r="F1792" s="355"/>
      <c r="G1792" s="355"/>
      <c r="H1792" s="355"/>
      <c r="I1792" s="355"/>
      <c r="J1792" s="355"/>
      <c r="K1792" s="355"/>
      <c r="L1792" s="355"/>
      <c r="M1792" s="355"/>
      <c r="N1792" s="355"/>
      <c r="O1792" s="355"/>
      <c r="P1792" s="355"/>
      <c r="Q1792" s="355"/>
      <c r="R1792" s="356"/>
      <c r="S1792" s="261" t="str">
        <f t="shared" si="850"/>
        <v/>
      </c>
      <c r="T1792" s="261" t="str">
        <f t="shared" si="851"/>
        <v/>
      </c>
      <c r="U1792" s="261" t="str">
        <f t="shared" si="852"/>
        <v/>
      </c>
      <c r="V1792" s="2"/>
      <c r="W1792" s="2"/>
      <c r="X1792" s="2"/>
      <c r="Y1792" s="2"/>
      <c r="Z1792" s="2"/>
      <c r="AA1792" s="2"/>
      <c r="AB1792" s="2"/>
      <c r="AC1792" s="2"/>
      <c r="AD1792" s="2"/>
      <c r="AG1792" s="197">
        <f t="shared" si="853"/>
        <v>12</v>
      </c>
      <c r="AH1792" s="210">
        <f t="shared" si="854"/>
        <v>0</v>
      </c>
      <c r="AJ1792" s="188">
        <f t="shared" si="855"/>
        <v>0</v>
      </c>
      <c r="AK1792" s="189">
        <f t="shared" si="856"/>
        <v>0</v>
      </c>
      <c r="AL1792" s="189">
        <f t="shared" si="857"/>
        <v>0</v>
      </c>
      <c r="AM1792" s="190">
        <f t="shared" si="858"/>
        <v>0</v>
      </c>
      <c r="AO1792" s="188">
        <f t="shared" si="859"/>
        <v>0</v>
      </c>
      <c r="AP1792" s="189">
        <f t="shared" si="860"/>
        <v>0</v>
      </c>
      <c r="AQ1792" s="189">
        <f t="shared" si="861"/>
        <v>0</v>
      </c>
      <c r="AR1792" s="190">
        <f t="shared" si="862"/>
        <v>0</v>
      </c>
      <c r="AT1792" s="188">
        <f t="shared" si="863"/>
        <v>0</v>
      </c>
      <c r="AU1792" s="189">
        <f t="shared" si="864"/>
        <v>0</v>
      </c>
      <c r="AV1792" s="189">
        <f t="shared" si="865"/>
        <v>0</v>
      </c>
      <c r="AW1792" s="190">
        <f t="shared" si="866"/>
        <v>0</v>
      </c>
      <c r="AY1792" s="188">
        <f t="shared" si="867"/>
        <v>0</v>
      </c>
      <c r="AZ1792" s="189">
        <f t="shared" si="868"/>
        <v>0</v>
      </c>
      <c r="BA1792" s="189">
        <f t="shared" si="869"/>
        <v>0</v>
      </c>
      <c r="BB1792" s="190">
        <f t="shared" si="870"/>
        <v>0</v>
      </c>
      <c r="BD1792" s="192">
        <f t="shared" si="871"/>
        <v>0</v>
      </c>
      <c r="BE1792" s="215">
        <f t="shared" si="872"/>
        <v>0</v>
      </c>
      <c r="BF1792" s="216">
        <f t="shared" si="873"/>
        <v>0</v>
      </c>
      <c r="BG1792" s="217">
        <f t="shared" si="874"/>
        <v>0</v>
      </c>
      <c r="BI1792" s="192">
        <f t="shared" si="875"/>
        <v>0</v>
      </c>
      <c r="BJ1792" s="215">
        <f t="shared" si="876"/>
        <v>0</v>
      </c>
      <c r="BK1792" s="216">
        <f t="shared" si="877"/>
        <v>0</v>
      </c>
      <c r="BL1792" s="217">
        <f t="shared" si="878"/>
        <v>0</v>
      </c>
      <c r="BN1792" s="192">
        <f t="shared" si="879"/>
        <v>0</v>
      </c>
      <c r="BO1792" s="215">
        <f t="shared" si="880"/>
        <v>0</v>
      </c>
      <c r="BP1792" s="216">
        <f t="shared" si="881"/>
        <v>0</v>
      </c>
      <c r="BQ1792" s="217">
        <f t="shared" si="882"/>
        <v>0</v>
      </c>
      <c r="BS1792" s="197">
        <f t="shared" si="883"/>
        <v>0</v>
      </c>
      <c r="BT1792" s="19" t="str">
        <f t="shared" si="884"/>
        <v/>
      </c>
      <c r="BU1792" s="197">
        <f t="shared" si="885"/>
        <v>0</v>
      </c>
      <c r="BW1792" s="197">
        <f t="shared" si="886"/>
        <v>0</v>
      </c>
      <c r="BX1792" s="19" t="str">
        <f t="shared" si="887"/>
        <v/>
      </c>
      <c r="BY1792" s="197">
        <f t="shared" si="888"/>
        <v>0</v>
      </c>
      <c r="CA1792" s="197">
        <f t="shared" si="889"/>
        <v>0</v>
      </c>
      <c r="CB1792" s="19" t="str">
        <f t="shared" si="890"/>
        <v/>
      </c>
      <c r="CC1792" s="197">
        <f t="shared" si="891"/>
        <v>0</v>
      </c>
    </row>
    <row r="1793" spans="1:81" ht="15" customHeight="1" thickBot="1">
      <c r="A1793" s="85"/>
      <c r="B1793" s="87"/>
      <c r="C1793" s="63" t="s">
        <v>133</v>
      </c>
      <c r="D1793" s="354" t="str">
        <f t="shared" si="849"/>
        <v/>
      </c>
      <c r="E1793" s="355"/>
      <c r="F1793" s="355"/>
      <c r="G1793" s="355"/>
      <c r="H1793" s="355"/>
      <c r="I1793" s="355"/>
      <c r="J1793" s="355"/>
      <c r="K1793" s="355"/>
      <c r="L1793" s="355"/>
      <c r="M1793" s="355"/>
      <c r="N1793" s="355"/>
      <c r="O1793" s="355"/>
      <c r="P1793" s="355"/>
      <c r="Q1793" s="355"/>
      <c r="R1793" s="356"/>
      <c r="S1793" s="261" t="str">
        <f t="shared" si="850"/>
        <v/>
      </c>
      <c r="T1793" s="261" t="str">
        <f t="shared" si="851"/>
        <v/>
      </c>
      <c r="U1793" s="261" t="str">
        <f t="shared" si="852"/>
        <v/>
      </c>
      <c r="V1793" s="2"/>
      <c r="W1793" s="2"/>
      <c r="X1793" s="2"/>
      <c r="Y1793" s="2"/>
      <c r="Z1793" s="2"/>
      <c r="AA1793" s="2"/>
      <c r="AB1793" s="2"/>
      <c r="AC1793" s="2"/>
      <c r="AD1793" s="2"/>
      <c r="AG1793" s="197">
        <f t="shared" si="853"/>
        <v>12</v>
      </c>
      <c r="AH1793" s="210">
        <f t="shared" si="854"/>
        <v>0</v>
      </c>
      <c r="AJ1793" s="188">
        <f t="shared" si="855"/>
        <v>0</v>
      </c>
      <c r="AK1793" s="189">
        <f t="shared" si="856"/>
        <v>0</v>
      </c>
      <c r="AL1793" s="189">
        <f t="shared" si="857"/>
        <v>0</v>
      </c>
      <c r="AM1793" s="190">
        <f t="shared" si="858"/>
        <v>0</v>
      </c>
      <c r="AO1793" s="188">
        <f t="shared" si="859"/>
        <v>0</v>
      </c>
      <c r="AP1793" s="189">
        <f t="shared" si="860"/>
        <v>0</v>
      </c>
      <c r="AQ1793" s="189">
        <f t="shared" si="861"/>
        <v>0</v>
      </c>
      <c r="AR1793" s="190">
        <f t="shared" si="862"/>
        <v>0</v>
      </c>
      <c r="AT1793" s="188">
        <f t="shared" si="863"/>
        <v>0</v>
      </c>
      <c r="AU1793" s="189">
        <f t="shared" si="864"/>
        <v>0</v>
      </c>
      <c r="AV1793" s="189">
        <f t="shared" si="865"/>
        <v>0</v>
      </c>
      <c r="AW1793" s="190">
        <f t="shared" si="866"/>
        <v>0</v>
      </c>
      <c r="AY1793" s="188">
        <f t="shared" si="867"/>
        <v>0</v>
      </c>
      <c r="AZ1793" s="189">
        <f t="shared" si="868"/>
        <v>0</v>
      </c>
      <c r="BA1793" s="189">
        <f t="shared" si="869"/>
        <v>0</v>
      </c>
      <c r="BB1793" s="190">
        <f t="shared" si="870"/>
        <v>0</v>
      </c>
      <c r="BD1793" s="192">
        <f t="shared" si="871"/>
        <v>0</v>
      </c>
      <c r="BE1793" s="215">
        <f t="shared" si="872"/>
        <v>0</v>
      </c>
      <c r="BF1793" s="216">
        <f t="shared" si="873"/>
        <v>0</v>
      </c>
      <c r="BG1793" s="217">
        <f t="shared" si="874"/>
        <v>0</v>
      </c>
      <c r="BI1793" s="192">
        <f t="shared" si="875"/>
        <v>0</v>
      </c>
      <c r="BJ1793" s="215">
        <f t="shared" si="876"/>
        <v>0</v>
      </c>
      <c r="BK1793" s="216">
        <f t="shared" si="877"/>
        <v>0</v>
      </c>
      <c r="BL1793" s="217">
        <f t="shared" si="878"/>
        <v>0</v>
      </c>
      <c r="BN1793" s="192">
        <f t="shared" si="879"/>
        <v>0</v>
      </c>
      <c r="BO1793" s="215">
        <f t="shared" si="880"/>
        <v>0</v>
      </c>
      <c r="BP1793" s="216">
        <f t="shared" si="881"/>
        <v>0</v>
      </c>
      <c r="BQ1793" s="217">
        <f t="shared" si="882"/>
        <v>0</v>
      </c>
      <c r="BS1793" s="197">
        <f t="shared" si="883"/>
        <v>0</v>
      </c>
      <c r="BT1793" s="19" t="str">
        <f t="shared" si="884"/>
        <v/>
      </c>
      <c r="BU1793" s="197">
        <f t="shared" si="885"/>
        <v>0</v>
      </c>
      <c r="BW1793" s="197">
        <f t="shared" si="886"/>
        <v>0</v>
      </c>
      <c r="BX1793" s="19" t="str">
        <f t="shared" si="887"/>
        <v/>
      </c>
      <c r="BY1793" s="197">
        <f t="shared" si="888"/>
        <v>0</v>
      </c>
      <c r="CA1793" s="197">
        <f t="shared" si="889"/>
        <v>0</v>
      </c>
      <c r="CB1793" s="19" t="str">
        <f t="shared" si="890"/>
        <v/>
      </c>
      <c r="CC1793" s="197">
        <f t="shared" si="891"/>
        <v>0</v>
      </c>
    </row>
    <row r="1794" spans="1:81" ht="15" customHeight="1" thickBot="1">
      <c r="A1794" s="85"/>
      <c r="B1794" s="87"/>
      <c r="C1794" s="63" t="s">
        <v>134</v>
      </c>
      <c r="D1794" s="354" t="str">
        <f t="shared" si="849"/>
        <v/>
      </c>
      <c r="E1794" s="355"/>
      <c r="F1794" s="355"/>
      <c r="G1794" s="355"/>
      <c r="H1794" s="355"/>
      <c r="I1794" s="355"/>
      <c r="J1794" s="355"/>
      <c r="K1794" s="355"/>
      <c r="L1794" s="355"/>
      <c r="M1794" s="355"/>
      <c r="N1794" s="355"/>
      <c r="O1794" s="355"/>
      <c r="P1794" s="355"/>
      <c r="Q1794" s="355"/>
      <c r="R1794" s="356"/>
      <c r="S1794" s="261" t="str">
        <f t="shared" si="850"/>
        <v/>
      </c>
      <c r="T1794" s="261" t="str">
        <f t="shared" si="851"/>
        <v/>
      </c>
      <c r="U1794" s="261" t="str">
        <f t="shared" si="852"/>
        <v/>
      </c>
      <c r="V1794" s="2"/>
      <c r="W1794" s="2"/>
      <c r="X1794" s="2"/>
      <c r="Y1794" s="2"/>
      <c r="Z1794" s="2"/>
      <c r="AA1794" s="2"/>
      <c r="AB1794" s="2"/>
      <c r="AC1794" s="2"/>
      <c r="AD1794" s="2"/>
      <c r="AG1794" s="197">
        <f t="shared" si="853"/>
        <v>12</v>
      </c>
      <c r="AH1794" s="210">
        <f t="shared" si="854"/>
        <v>0</v>
      </c>
      <c r="AJ1794" s="188">
        <f t="shared" si="855"/>
        <v>0</v>
      </c>
      <c r="AK1794" s="189">
        <f t="shared" si="856"/>
        <v>0</v>
      </c>
      <c r="AL1794" s="189">
        <f t="shared" si="857"/>
        <v>0</v>
      </c>
      <c r="AM1794" s="190">
        <f t="shared" si="858"/>
        <v>0</v>
      </c>
      <c r="AO1794" s="188">
        <f t="shared" si="859"/>
        <v>0</v>
      </c>
      <c r="AP1794" s="189">
        <f t="shared" si="860"/>
        <v>0</v>
      </c>
      <c r="AQ1794" s="189">
        <f t="shared" si="861"/>
        <v>0</v>
      </c>
      <c r="AR1794" s="190">
        <f t="shared" si="862"/>
        <v>0</v>
      </c>
      <c r="AT1794" s="188">
        <f t="shared" si="863"/>
        <v>0</v>
      </c>
      <c r="AU1794" s="189">
        <f t="shared" si="864"/>
        <v>0</v>
      </c>
      <c r="AV1794" s="189">
        <f t="shared" si="865"/>
        <v>0</v>
      </c>
      <c r="AW1794" s="190">
        <f t="shared" si="866"/>
        <v>0</v>
      </c>
      <c r="AY1794" s="188">
        <f t="shared" si="867"/>
        <v>0</v>
      </c>
      <c r="AZ1794" s="189">
        <f t="shared" si="868"/>
        <v>0</v>
      </c>
      <c r="BA1794" s="189">
        <f t="shared" si="869"/>
        <v>0</v>
      </c>
      <c r="BB1794" s="190">
        <f t="shared" si="870"/>
        <v>0</v>
      </c>
      <c r="BD1794" s="192">
        <f t="shared" si="871"/>
        <v>0</v>
      </c>
      <c r="BE1794" s="215">
        <f t="shared" si="872"/>
        <v>0</v>
      </c>
      <c r="BF1794" s="216">
        <f t="shared" si="873"/>
        <v>0</v>
      </c>
      <c r="BG1794" s="217">
        <f t="shared" si="874"/>
        <v>0</v>
      </c>
      <c r="BI1794" s="192">
        <f t="shared" si="875"/>
        <v>0</v>
      </c>
      <c r="BJ1794" s="215">
        <f t="shared" si="876"/>
        <v>0</v>
      </c>
      <c r="BK1794" s="216">
        <f t="shared" si="877"/>
        <v>0</v>
      </c>
      <c r="BL1794" s="217">
        <f t="shared" si="878"/>
        <v>0</v>
      </c>
      <c r="BN1794" s="192">
        <f t="shared" si="879"/>
        <v>0</v>
      </c>
      <c r="BO1794" s="215">
        <f t="shared" si="880"/>
        <v>0</v>
      </c>
      <c r="BP1794" s="216">
        <f t="shared" si="881"/>
        <v>0</v>
      </c>
      <c r="BQ1794" s="217">
        <f t="shared" si="882"/>
        <v>0</v>
      </c>
      <c r="BS1794" s="197">
        <f t="shared" si="883"/>
        <v>0</v>
      </c>
      <c r="BT1794" s="19" t="str">
        <f t="shared" si="884"/>
        <v/>
      </c>
      <c r="BU1794" s="197">
        <f t="shared" si="885"/>
        <v>0</v>
      </c>
      <c r="BW1794" s="197">
        <f t="shared" si="886"/>
        <v>0</v>
      </c>
      <c r="BX1794" s="19" t="str">
        <f t="shared" si="887"/>
        <v/>
      </c>
      <c r="BY1794" s="197">
        <f t="shared" si="888"/>
        <v>0</v>
      </c>
      <c r="CA1794" s="197">
        <f t="shared" si="889"/>
        <v>0</v>
      </c>
      <c r="CB1794" s="19" t="str">
        <f t="shared" si="890"/>
        <v/>
      </c>
      <c r="CC1794" s="197">
        <f t="shared" si="891"/>
        <v>0</v>
      </c>
    </row>
    <row r="1795" spans="1:81" ht="15" customHeight="1" thickBot="1">
      <c r="A1795" s="85"/>
      <c r="B1795" s="87"/>
      <c r="C1795" s="63" t="s">
        <v>135</v>
      </c>
      <c r="D1795" s="354" t="str">
        <f t="shared" ref="D1795:D1849" si="892">IF(D114="","",D114)</f>
        <v/>
      </c>
      <c r="E1795" s="355"/>
      <c r="F1795" s="355"/>
      <c r="G1795" s="355"/>
      <c r="H1795" s="355"/>
      <c r="I1795" s="355"/>
      <c r="J1795" s="355"/>
      <c r="K1795" s="355"/>
      <c r="L1795" s="355"/>
      <c r="M1795" s="355"/>
      <c r="N1795" s="355"/>
      <c r="O1795" s="355"/>
      <c r="P1795" s="355"/>
      <c r="Q1795" s="355"/>
      <c r="R1795" s="356"/>
      <c r="S1795" s="261" t="str">
        <f t="shared" ref="S1795:S1849" si="893">IF(M296="","",M296)</f>
        <v/>
      </c>
      <c r="T1795" s="261" t="str">
        <f t="shared" ref="T1795:T1849" si="894">IF(S296="","",S296)</f>
        <v/>
      </c>
      <c r="U1795" s="261" t="str">
        <f t="shared" ref="U1795:U1849" si="895">IF(Y296="","",Y296)</f>
        <v/>
      </c>
      <c r="V1795" s="2"/>
      <c r="W1795" s="2"/>
      <c r="X1795" s="2"/>
      <c r="Y1795" s="2"/>
      <c r="Z1795" s="2"/>
      <c r="AA1795" s="2"/>
      <c r="AB1795" s="2"/>
      <c r="AC1795" s="2"/>
      <c r="AD1795" s="2"/>
      <c r="AG1795" s="197">
        <f t="shared" ref="AG1795:AG1849" si="896">+COUNTBLANK(S1795:AD1795)</f>
        <v>12</v>
      </c>
      <c r="AH1795" s="210">
        <f t="shared" ref="AH1795:AH1849" si="897">+IF($AG$1725=$AH$1725,0,IF(OR(AND(D1795&lt;&gt;"",AG1795=0),AND(D1795="",AG1795=12)),0,1))</f>
        <v>0</v>
      </c>
      <c r="AJ1795" s="188">
        <f t="shared" ref="AJ1795:AJ1849" si="898">IF(S1795="",0,S1795)</f>
        <v>0</v>
      </c>
      <c r="AK1795" s="189">
        <f t="shared" ref="AK1795:AK1849" si="899">COUNTIF(T1795:U1795,"NS")</f>
        <v>0</v>
      </c>
      <c r="AL1795" s="189">
        <f t="shared" ref="AL1795:AL1849" si="900">SUM(T1795:U1795)</f>
        <v>0</v>
      </c>
      <c r="AM1795" s="190">
        <f t="shared" ref="AM1795:AM1849" si="901">IF($AG$1725=$AH$1725, 0, IF(OR(AND(AJ1795=0, AK1795&gt;0), AND(AJ1795="ns", AL1795&gt;0), AND(AJ1795="ns", AK1795=0, AL1795=0)), 1, IF(OR(AND(AJ1795&gt;0, AK1795=2), AND(AJ1795="ns", AK1795=2), AND(AJ1795="ns", AL1795=0, AK1795&gt;0), AJ1795=AL1795, COUNTIF(S1795:U1795, "NA")=COUNTA(S1795:U1795)), 0, 1)))</f>
        <v>0</v>
      </c>
      <c r="AO1795" s="188">
        <f t="shared" ref="AO1795:AO1849" si="902">V1795</f>
        <v>0</v>
      </c>
      <c r="AP1795" s="189">
        <f t="shared" ref="AP1795:AP1849" si="903">COUNTIF(W1795:X1795,"NS")</f>
        <v>0</v>
      </c>
      <c r="AQ1795" s="189">
        <f t="shared" ref="AQ1795:AQ1849" si="904">SUM(W1795:X1795)</f>
        <v>0</v>
      </c>
      <c r="AR1795" s="190">
        <f t="shared" ref="AR1795:AR1849" si="905">IF($AG$1725=$AH$1725, 0, IF(OR(AND(AO1795=0, AP1795&gt;0), AND(AO1795="ns", AQ1795&gt;0), AND(AO1795="ns", AP1795=0, AQ1795=0)), 1, IF(OR(AND(AO1795&gt;0, AP1795=2), AND(AO1795="ns", AP1795=2), AND(AO1795="ns", AQ1795=0, AP1795&gt;0), AO1795=AQ1795, COUNTIF(V1795:X1795, "NA")=COUNTA(V1795:X1795)), 0, 1)))</f>
        <v>0</v>
      </c>
      <c r="AT1795" s="188">
        <f t="shared" ref="AT1795:AT1849" si="906">Y1795</f>
        <v>0</v>
      </c>
      <c r="AU1795" s="189">
        <f t="shared" ref="AU1795:AU1849" si="907">COUNTIF(Z1795:AA1795,"NS")</f>
        <v>0</v>
      </c>
      <c r="AV1795" s="189">
        <f t="shared" ref="AV1795:AV1849" si="908">SUM(Z1795:AA1795)</f>
        <v>0</v>
      </c>
      <c r="AW1795" s="190">
        <f t="shared" ref="AW1795:AW1849" si="909">IF($AG$1725=$AH$1725, 0, IF(OR(AND(AT1795=0, AU1795&gt;0), AND(AT1795="ns", AV1795&gt;0), AND(AT1795="ns", AU1795=0, AV1795=0)), 1, IF(OR(AND(AT1795&gt;0, AU1795=2), AND(AT1795="ns", AU1795=2), AND(AT1795="ns", AV1795=0, AU1795&gt;0), AT1795=AV1795, COUNTIF(Y1795:AA1795, "NA")=COUNTA(Y1795:AA1795)), 0, 1)))</f>
        <v>0</v>
      </c>
      <c r="AY1795" s="188">
        <f t="shared" ref="AY1795:AY1849" si="910">AB1795</f>
        <v>0</v>
      </c>
      <c r="AZ1795" s="189">
        <f t="shared" ref="AZ1795:AZ1849" si="911">COUNTIF(AC1795:AD1795,"NS")</f>
        <v>0</v>
      </c>
      <c r="BA1795" s="189">
        <f t="shared" ref="BA1795:BA1849" si="912">SUM(AC1795:AD1795)</f>
        <v>0</v>
      </c>
      <c r="BB1795" s="190">
        <f t="shared" ref="BB1795:BB1849" si="913">IF($AG$1725=$AH$1725, 0, IF(OR(AND(AY1795=0, AZ1795&gt;0), AND(AY1795="ns", BA1795&gt;0), AND(AY1795="ns", AZ1795=0, BA1795=0)), 1, IF(OR(AND(AY1795&gt;0, AZ1795=2), AND(AY1795="ns", AZ1795=2), AND(AY1795="ns", BA1795=0, AZ1795&gt;0), AY1795=BA1795, COUNTIF(AB1795:AD1795, "NA")=COUNTA(AB1795:AD1795)), 0, 1)))</f>
        <v>0</v>
      </c>
      <c r="BD1795" s="192">
        <f t="shared" ref="BD1795:BD1849" si="914">IF(S1795="",0,S1795)</f>
        <v>0</v>
      </c>
      <c r="BE1795" s="215">
        <f t="shared" ref="BE1795:BE1849" si="915">COUNTIF(V1795,"NS")+COUNTIF(Y1795,"NS")+COUNTIF(AB1795,"NS")</f>
        <v>0</v>
      </c>
      <c r="BF1795" s="216">
        <f t="shared" ref="BF1795:BF1849" si="916">SUM(V1795,Y1795,AB1795)</f>
        <v>0</v>
      </c>
      <c r="BG1795" s="217">
        <f t="shared" ref="BG1795:BG1849" si="917">IF($AG$1725=$AH$1725, 0, IF(OR(AND(BD1795=0, BE1795&gt;0), AND(BD1795="NS", BF1795&gt;0), AND(BD1795="NS", BF1795=0, BE1795=0)), 1, IF(OR(AND(BE1795&gt;=2, BF1795&lt;BD1795), AND(BD1795="NS", BF1795=0, BE1795&gt;0), BD1795=BF1795, AND(BD1795="NA", COUNTIF(V1795:AD1795, "NA")=COUNTA(V1795:AD1795))), 0, 1)))</f>
        <v>0</v>
      </c>
      <c r="BI1795" s="192">
        <f t="shared" ref="BI1795:BI1849" si="918">IF(T1795="",0,T1795)</f>
        <v>0</v>
      </c>
      <c r="BJ1795" s="215">
        <f t="shared" ref="BJ1795:BJ1849" si="919">COUNTIF(W1795,"NS")+COUNTIF(Z1795,"NS")+COUNTIF(AC1795,"NS")</f>
        <v>0</v>
      </c>
      <c r="BK1795" s="216">
        <f t="shared" ref="BK1795:BK1849" si="920">SUM(W1795,Z1795,AC1795)</f>
        <v>0</v>
      </c>
      <c r="BL1795" s="217">
        <f t="shared" ref="BL1795:BL1849" si="921">IF($AG$1725=$AH$1725, 0, IF(OR(AND(BI1795=0, BJ1795&gt;0), AND(BI1795="NS", BK1795&gt;0), AND(BI1795="NS", BK1795=0, BJ1795=0)), 1, IF(OR(AND(BJ1795&gt;=2, BK1795&lt;BI1795), AND(BI1795="NS", BK1795=0, BJ1795&gt;0), BI1795=BK1795, AND(BI1795="NA", COUNTIF(V1795:AD1795, "NA")=COUNTA(V1795:AD1795))), 0, 1)))</f>
        <v>0</v>
      </c>
      <c r="BN1795" s="192">
        <f t="shared" ref="BN1795:BN1849" si="922">IF(U1795="",0,"")</f>
        <v>0</v>
      </c>
      <c r="BO1795" s="215">
        <f t="shared" ref="BO1795:BO1849" si="923">COUNTIF(X1795,"NS")+COUNTIF(AA1795,"NS")+COUNTIF(AD1795,"NS")</f>
        <v>0</v>
      </c>
      <c r="BP1795" s="216">
        <f t="shared" ref="BP1795:BP1849" si="924">SUM(X1795,AA1795,AD1795)</f>
        <v>0</v>
      </c>
      <c r="BQ1795" s="217">
        <f t="shared" ref="BQ1795:BQ1849" si="925">IF($AG$1725=$AH$1725, 0, IF(OR(AND(BN1795=0, BO1795&gt;0), AND(BN1795="NS", BP1795&gt;0), AND(BN1795="NS", BP1795=0, BO1795=0)), 1, IF(OR(AND(BO1795&gt;=2, BP1795&lt;BN1795), AND(BN1795="NS", BP1795=0, BO1795&gt;0), BN1795=BP1795, AND(BN1795="NA", COUNTIF(V1795:AD1795, "NA")=COUNTA(V1795:AD1795))), 0, 1)))</f>
        <v>0</v>
      </c>
      <c r="BS1795" s="197">
        <f t="shared" ref="BS1795:BS1849" si="926">M296</f>
        <v>0</v>
      </c>
      <c r="BT1795" s="19" t="str">
        <f t="shared" ref="BT1795:BT1849" si="927">S1795</f>
        <v/>
      </c>
      <c r="BU1795" s="197">
        <f t="shared" ref="BU1795:BU1849" si="928">+IF($AG$1725=$AH$1725,0,IF(OR(AND(BS1795="NS",BT1795="NS"),AND(BS1795&gt;=1,BT1795="NS"),AND(BS1795=BT1795)),0,1))</f>
        <v>0</v>
      </c>
      <c r="BW1795" s="197">
        <f t="shared" ref="BW1795:BW1849" si="929">S296</f>
        <v>0</v>
      </c>
      <c r="BX1795" s="19" t="str">
        <f t="shared" ref="BX1795:BX1849" si="930">T1795</f>
        <v/>
      </c>
      <c r="BY1795" s="197">
        <f t="shared" ref="BY1795:BY1849" si="931">+IF($AG$1725=$AH$1725,0,IF(OR(AND(BW1795="NS",BX1795="NS"),AND(BW1795&gt;=1,BX1795="NS"),AND(BW1795=BX1795)),0,1))</f>
        <v>0</v>
      </c>
      <c r="CA1795" s="197">
        <f t="shared" ref="CA1795:CA1849" si="932">Y296</f>
        <v>0</v>
      </c>
      <c r="CB1795" s="19" t="str">
        <f t="shared" ref="CB1795:CB1849" si="933">U1795</f>
        <v/>
      </c>
      <c r="CC1795" s="197">
        <f t="shared" ref="CC1795:CC1849" si="934">+IF($AG$1725=$AH$1725,0,IF(OR(AND(CA1795="NS",CB1795="NS"),AND(CA1795&gt;=1,CB1795="NS"),AND(CA1795=CB1795)),0,1))</f>
        <v>0</v>
      </c>
    </row>
    <row r="1796" spans="1:81" ht="15" customHeight="1" thickBot="1">
      <c r="A1796" s="85"/>
      <c r="B1796" s="87"/>
      <c r="C1796" s="63" t="s">
        <v>136</v>
      </c>
      <c r="D1796" s="354" t="str">
        <f t="shared" si="892"/>
        <v/>
      </c>
      <c r="E1796" s="355"/>
      <c r="F1796" s="355"/>
      <c r="G1796" s="355"/>
      <c r="H1796" s="355"/>
      <c r="I1796" s="355"/>
      <c r="J1796" s="355"/>
      <c r="K1796" s="355"/>
      <c r="L1796" s="355"/>
      <c r="M1796" s="355"/>
      <c r="N1796" s="355"/>
      <c r="O1796" s="355"/>
      <c r="P1796" s="355"/>
      <c r="Q1796" s="355"/>
      <c r="R1796" s="356"/>
      <c r="S1796" s="261" t="str">
        <f t="shared" si="893"/>
        <v/>
      </c>
      <c r="T1796" s="261" t="str">
        <f t="shared" si="894"/>
        <v/>
      </c>
      <c r="U1796" s="261" t="str">
        <f t="shared" si="895"/>
        <v/>
      </c>
      <c r="V1796" s="2"/>
      <c r="W1796" s="2"/>
      <c r="X1796" s="2"/>
      <c r="Y1796" s="2"/>
      <c r="Z1796" s="2"/>
      <c r="AA1796" s="2"/>
      <c r="AB1796" s="2"/>
      <c r="AC1796" s="2"/>
      <c r="AD1796" s="2"/>
      <c r="AG1796" s="197">
        <f t="shared" si="896"/>
        <v>12</v>
      </c>
      <c r="AH1796" s="210">
        <f t="shared" si="897"/>
        <v>0</v>
      </c>
      <c r="AJ1796" s="188">
        <f t="shared" si="898"/>
        <v>0</v>
      </c>
      <c r="AK1796" s="189">
        <f t="shared" si="899"/>
        <v>0</v>
      </c>
      <c r="AL1796" s="189">
        <f t="shared" si="900"/>
        <v>0</v>
      </c>
      <c r="AM1796" s="190">
        <f t="shared" si="901"/>
        <v>0</v>
      </c>
      <c r="AO1796" s="188">
        <f t="shared" si="902"/>
        <v>0</v>
      </c>
      <c r="AP1796" s="189">
        <f t="shared" si="903"/>
        <v>0</v>
      </c>
      <c r="AQ1796" s="189">
        <f t="shared" si="904"/>
        <v>0</v>
      </c>
      <c r="AR1796" s="190">
        <f t="shared" si="905"/>
        <v>0</v>
      </c>
      <c r="AT1796" s="188">
        <f t="shared" si="906"/>
        <v>0</v>
      </c>
      <c r="AU1796" s="189">
        <f t="shared" si="907"/>
        <v>0</v>
      </c>
      <c r="AV1796" s="189">
        <f t="shared" si="908"/>
        <v>0</v>
      </c>
      <c r="AW1796" s="190">
        <f t="shared" si="909"/>
        <v>0</v>
      </c>
      <c r="AY1796" s="188">
        <f t="shared" si="910"/>
        <v>0</v>
      </c>
      <c r="AZ1796" s="189">
        <f t="shared" si="911"/>
        <v>0</v>
      </c>
      <c r="BA1796" s="189">
        <f t="shared" si="912"/>
        <v>0</v>
      </c>
      <c r="BB1796" s="190">
        <f t="shared" si="913"/>
        <v>0</v>
      </c>
      <c r="BD1796" s="192">
        <f t="shared" si="914"/>
        <v>0</v>
      </c>
      <c r="BE1796" s="215">
        <f t="shared" si="915"/>
        <v>0</v>
      </c>
      <c r="BF1796" s="216">
        <f t="shared" si="916"/>
        <v>0</v>
      </c>
      <c r="BG1796" s="217">
        <f t="shared" si="917"/>
        <v>0</v>
      </c>
      <c r="BI1796" s="192">
        <f t="shared" si="918"/>
        <v>0</v>
      </c>
      <c r="BJ1796" s="215">
        <f t="shared" si="919"/>
        <v>0</v>
      </c>
      <c r="BK1796" s="216">
        <f t="shared" si="920"/>
        <v>0</v>
      </c>
      <c r="BL1796" s="217">
        <f t="shared" si="921"/>
        <v>0</v>
      </c>
      <c r="BN1796" s="192">
        <f t="shared" si="922"/>
        <v>0</v>
      </c>
      <c r="BO1796" s="215">
        <f t="shared" si="923"/>
        <v>0</v>
      </c>
      <c r="BP1796" s="216">
        <f t="shared" si="924"/>
        <v>0</v>
      </c>
      <c r="BQ1796" s="217">
        <f t="shared" si="925"/>
        <v>0</v>
      </c>
      <c r="BS1796" s="197">
        <f t="shared" si="926"/>
        <v>0</v>
      </c>
      <c r="BT1796" s="19" t="str">
        <f t="shared" si="927"/>
        <v/>
      </c>
      <c r="BU1796" s="197">
        <f t="shared" si="928"/>
        <v>0</v>
      </c>
      <c r="BW1796" s="197">
        <f t="shared" si="929"/>
        <v>0</v>
      </c>
      <c r="BX1796" s="19" t="str">
        <f t="shared" si="930"/>
        <v/>
      </c>
      <c r="BY1796" s="197">
        <f t="shared" si="931"/>
        <v>0</v>
      </c>
      <c r="CA1796" s="197">
        <f t="shared" si="932"/>
        <v>0</v>
      </c>
      <c r="CB1796" s="19" t="str">
        <f t="shared" si="933"/>
        <v/>
      </c>
      <c r="CC1796" s="197">
        <f t="shared" si="934"/>
        <v>0</v>
      </c>
    </row>
    <row r="1797" spans="1:81" ht="15" customHeight="1" thickBot="1">
      <c r="A1797" s="85"/>
      <c r="B1797" s="87"/>
      <c r="C1797" s="63" t="s">
        <v>137</v>
      </c>
      <c r="D1797" s="354" t="str">
        <f t="shared" si="892"/>
        <v/>
      </c>
      <c r="E1797" s="355"/>
      <c r="F1797" s="355"/>
      <c r="G1797" s="355"/>
      <c r="H1797" s="355"/>
      <c r="I1797" s="355"/>
      <c r="J1797" s="355"/>
      <c r="K1797" s="355"/>
      <c r="L1797" s="355"/>
      <c r="M1797" s="355"/>
      <c r="N1797" s="355"/>
      <c r="O1797" s="355"/>
      <c r="P1797" s="355"/>
      <c r="Q1797" s="355"/>
      <c r="R1797" s="356"/>
      <c r="S1797" s="261" t="str">
        <f t="shared" si="893"/>
        <v/>
      </c>
      <c r="T1797" s="261" t="str">
        <f t="shared" si="894"/>
        <v/>
      </c>
      <c r="U1797" s="261" t="str">
        <f t="shared" si="895"/>
        <v/>
      </c>
      <c r="V1797" s="2"/>
      <c r="W1797" s="2"/>
      <c r="X1797" s="2"/>
      <c r="Y1797" s="2"/>
      <c r="Z1797" s="2"/>
      <c r="AA1797" s="2"/>
      <c r="AB1797" s="2"/>
      <c r="AC1797" s="2"/>
      <c r="AD1797" s="2"/>
      <c r="AG1797" s="197">
        <f t="shared" si="896"/>
        <v>12</v>
      </c>
      <c r="AH1797" s="210">
        <f t="shared" si="897"/>
        <v>0</v>
      </c>
      <c r="AJ1797" s="188">
        <f t="shared" si="898"/>
        <v>0</v>
      </c>
      <c r="AK1797" s="189">
        <f t="shared" si="899"/>
        <v>0</v>
      </c>
      <c r="AL1797" s="189">
        <f t="shared" si="900"/>
        <v>0</v>
      </c>
      <c r="AM1797" s="190">
        <f t="shared" si="901"/>
        <v>0</v>
      </c>
      <c r="AO1797" s="188">
        <f t="shared" si="902"/>
        <v>0</v>
      </c>
      <c r="AP1797" s="189">
        <f t="shared" si="903"/>
        <v>0</v>
      </c>
      <c r="AQ1797" s="189">
        <f t="shared" si="904"/>
        <v>0</v>
      </c>
      <c r="AR1797" s="190">
        <f t="shared" si="905"/>
        <v>0</v>
      </c>
      <c r="AT1797" s="188">
        <f t="shared" si="906"/>
        <v>0</v>
      </c>
      <c r="AU1797" s="189">
        <f t="shared" si="907"/>
        <v>0</v>
      </c>
      <c r="AV1797" s="189">
        <f t="shared" si="908"/>
        <v>0</v>
      </c>
      <c r="AW1797" s="190">
        <f t="shared" si="909"/>
        <v>0</v>
      </c>
      <c r="AY1797" s="188">
        <f t="shared" si="910"/>
        <v>0</v>
      </c>
      <c r="AZ1797" s="189">
        <f t="shared" si="911"/>
        <v>0</v>
      </c>
      <c r="BA1797" s="189">
        <f t="shared" si="912"/>
        <v>0</v>
      </c>
      <c r="BB1797" s="190">
        <f t="shared" si="913"/>
        <v>0</v>
      </c>
      <c r="BD1797" s="192">
        <f t="shared" si="914"/>
        <v>0</v>
      </c>
      <c r="BE1797" s="215">
        <f t="shared" si="915"/>
        <v>0</v>
      </c>
      <c r="BF1797" s="216">
        <f t="shared" si="916"/>
        <v>0</v>
      </c>
      <c r="BG1797" s="217">
        <f t="shared" si="917"/>
        <v>0</v>
      </c>
      <c r="BI1797" s="192">
        <f t="shared" si="918"/>
        <v>0</v>
      </c>
      <c r="BJ1797" s="215">
        <f t="shared" si="919"/>
        <v>0</v>
      </c>
      <c r="BK1797" s="216">
        <f t="shared" si="920"/>
        <v>0</v>
      </c>
      <c r="BL1797" s="217">
        <f t="shared" si="921"/>
        <v>0</v>
      </c>
      <c r="BN1797" s="192">
        <f t="shared" si="922"/>
        <v>0</v>
      </c>
      <c r="BO1797" s="215">
        <f t="shared" si="923"/>
        <v>0</v>
      </c>
      <c r="BP1797" s="216">
        <f t="shared" si="924"/>
        <v>0</v>
      </c>
      <c r="BQ1797" s="217">
        <f t="shared" si="925"/>
        <v>0</v>
      </c>
      <c r="BS1797" s="197">
        <f t="shared" si="926"/>
        <v>0</v>
      </c>
      <c r="BT1797" s="19" t="str">
        <f t="shared" si="927"/>
        <v/>
      </c>
      <c r="BU1797" s="197">
        <f t="shared" si="928"/>
        <v>0</v>
      </c>
      <c r="BW1797" s="197">
        <f t="shared" si="929"/>
        <v>0</v>
      </c>
      <c r="BX1797" s="19" t="str">
        <f t="shared" si="930"/>
        <v/>
      </c>
      <c r="BY1797" s="197">
        <f t="shared" si="931"/>
        <v>0</v>
      </c>
      <c r="CA1797" s="197">
        <f t="shared" si="932"/>
        <v>0</v>
      </c>
      <c r="CB1797" s="19" t="str">
        <f t="shared" si="933"/>
        <v/>
      </c>
      <c r="CC1797" s="197">
        <f t="shared" si="934"/>
        <v>0</v>
      </c>
    </row>
    <row r="1798" spans="1:81" ht="15" customHeight="1" thickBot="1">
      <c r="A1798" s="85"/>
      <c r="B1798" s="87"/>
      <c r="C1798" s="63" t="s">
        <v>138</v>
      </c>
      <c r="D1798" s="354" t="str">
        <f t="shared" si="892"/>
        <v/>
      </c>
      <c r="E1798" s="355"/>
      <c r="F1798" s="355"/>
      <c r="G1798" s="355"/>
      <c r="H1798" s="355"/>
      <c r="I1798" s="355"/>
      <c r="J1798" s="355"/>
      <c r="K1798" s="355"/>
      <c r="L1798" s="355"/>
      <c r="M1798" s="355"/>
      <c r="N1798" s="355"/>
      <c r="O1798" s="355"/>
      <c r="P1798" s="355"/>
      <c r="Q1798" s="355"/>
      <c r="R1798" s="356"/>
      <c r="S1798" s="261" t="str">
        <f t="shared" si="893"/>
        <v/>
      </c>
      <c r="T1798" s="261" t="str">
        <f t="shared" si="894"/>
        <v/>
      </c>
      <c r="U1798" s="261" t="str">
        <f t="shared" si="895"/>
        <v/>
      </c>
      <c r="V1798" s="2"/>
      <c r="W1798" s="2"/>
      <c r="X1798" s="2"/>
      <c r="Y1798" s="2"/>
      <c r="Z1798" s="2"/>
      <c r="AA1798" s="2"/>
      <c r="AB1798" s="2"/>
      <c r="AC1798" s="2"/>
      <c r="AD1798" s="2"/>
      <c r="AG1798" s="197">
        <f t="shared" si="896"/>
        <v>12</v>
      </c>
      <c r="AH1798" s="210">
        <f t="shared" si="897"/>
        <v>0</v>
      </c>
      <c r="AJ1798" s="188">
        <f t="shared" si="898"/>
        <v>0</v>
      </c>
      <c r="AK1798" s="189">
        <f t="shared" si="899"/>
        <v>0</v>
      </c>
      <c r="AL1798" s="189">
        <f t="shared" si="900"/>
        <v>0</v>
      </c>
      <c r="AM1798" s="190">
        <f t="shared" si="901"/>
        <v>0</v>
      </c>
      <c r="AO1798" s="188">
        <f t="shared" si="902"/>
        <v>0</v>
      </c>
      <c r="AP1798" s="189">
        <f t="shared" si="903"/>
        <v>0</v>
      </c>
      <c r="AQ1798" s="189">
        <f t="shared" si="904"/>
        <v>0</v>
      </c>
      <c r="AR1798" s="190">
        <f t="shared" si="905"/>
        <v>0</v>
      </c>
      <c r="AT1798" s="188">
        <f t="shared" si="906"/>
        <v>0</v>
      </c>
      <c r="AU1798" s="189">
        <f t="shared" si="907"/>
        <v>0</v>
      </c>
      <c r="AV1798" s="189">
        <f t="shared" si="908"/>
        <v>0</v>
      </c>
      <c r="AW1798" s="190">
        <f t="shared" si="909"/>
        <v>0</v>
      </c>
      <c r="AY1798" s="188">
        <f t="shared" si="910"/>
        <v>0</v>
      </c>
      <c r="AZ1798" s="189">
        <f t="shared" si="911"/>
        <v>0</v>
      </c>
      <c r="BA1798" s="189">
        <f t="shared" si="912"/>
        <v>0</v>
      </c>
      <c r="BB1798" s="190">
        <f t="shared" si="913"/>
        <v>0</v>
      </c>
      <c r="BD1798" s="192">
        <f t="shared" si="914"/>
        <v>0</v>
      </c>
      <c r="BE1798" s="215">
        <f t="shared" si="915"/>
        <v>0</v>
      </c>
      <c r="BF1798" s="216">
        <f t="shared" si="916"/>
        <v>0</v>
      </c>
      <c r="BG1798" s="217">
        <f t="shared" si="917"/>
        <v>0</v>
      </c>
      <c r="BI1798" s="192">
        <f t="shared" si="918"/>
        <v>0</v>
      </c>
      <c r="BJ1798" s="215">
        <f t="shared" si="919"/>
        <v>0</v>
      </c>
      <c r="BK1798" s="216">
        <f t="shared" si="920"/>
        <v>0</v>
      </c>
      <c r="BL1798" s="217">
        <f t="shared" si="921"/>
        <v>0</v>
      </c>
      <c r="BN1798" s="192">
        <f t="shared" si="922"/>
        <v>0</v>
      </c>
      <c r="BO1798" s="215">
        <f t="shared" si="923"/>
        <v>0</v>
      </c>
      <c r="BP1798" s="216">
        <f t="shared" si="924"/>
        <v>0</v>
      </c>
      <c r="BQ1798" s="217">
        <f t="shared" si="925"/>
        <v>0</v>
      </c>
      <c r="BS1798" s="197">
        <f t="shared" si="926"/>
        <v>0</v>
      </c>
      <c r="BT1798" s="19" t="str">
        <f t="shared" si="927"/>
        <v/>
      </c>
      <c r="BU1798" s="197">
        <f t="shared" si="928"/>
        <v>0</v>
      </c>
      <c r="BW1798" s="197">
        <f t="shared" si="929"/>
        <v>0</v>
      </c>
      <c r="BX1798" s="19" t="str">
        <f t="shared" si="930"/>
        <v/>
      </c>
      <c r="BY1798" s="197">
        <f t="shared" si="931"/>
        <v>0</v>
      </c>
      <c r="CA1798" s="197">
        <f t="shared" si="932"/>
        <v>0</v>
      </c>
      <c r="CB1798" s="19" t="str">
        <f t="shared" si="933"/>
        <v/>
      </c>
      <c r="CC1798" s="197">
        <f t="shared" si="934"/>
        <v>0</v>
      </c>
    </row>
    <row r="1799" spans="1:81" ht="15" customHeight="1" thickBot="1">
      <c r="A1799" s="85"/>
      <c r="B1799" s="87"/>
      <c r="C1799" s="63" t="s">
        <v>139</v>
      </c>
      <c r="D1799" s="354" t="str">
        <f t="shared" si="892"/>
        <v/>
      </c>
      <c r="E1799" s="355"/>
      <c r="F1799" s="355"/>
      <c r="G1799" s="355"/>
      <c r="H1799" s="355"/>
      <c r="I1799" s="355"/>
      <c r="J1799" s="355"/>
      <c r="K1799" s="355"/>
      <c r="L1799" s="355"/>
      <c r="M1799" s="355"/>
      <c r="N1799" s="355"/>
      <c r="O1799" s="355"/>
      <c r="P1799" s="355"/>
      <c r="Q1799" s="355"/>
      <c r="R1799" s="356"/>
      <c r="S1799" s="261" t="str">
        <f t="shared" si="893"/>
        <v/>
      </c>
      <c r="T1799" s="261" t="str">
        <f t="shared" si="894"/>
        <v/>
      </c>
      <c r="U1799" s="261" t="str">
        <f t="shared" si="895"/>
        <v/>
      </c>
      <c r="V1799" s="2"/>
      <c r="W1799" s="2"/>
      <c r="X1799" s="2"/>
      <c r="Y1799" s="2"/>
      <c r="Z1799" s="2"/>
      <c r="AA1799" s="2"/>
      <c r="AB1799" s="2"/>
      <c r="AC1799" s="2"/>
      <c r="AD1799" s="2"/>
      <c r="AG1799" s="197">
        <f t="shared" si="896"/>
        <v>12</v>
      </c>
      <c r="AH1799" s="210">
        <f t="shared" si="897"/>
        <v>0</v>
      </c>
      <c r="AJ1799" s="188">
        <f t="shared" si="898"/>
        <v>0</v>
      </c>
      <c r="AK1799" s="189">
        <f t="shared" si="899"/>
        <v>0</v>
      </c>
      <c r="AL1799" s="189">
        <f t="shared" si="900"/>
        <v>0</v>
      </c>
      <c r="AM1799" s="190">
        <f t="shared" si="901"/>
        <v>0</v>
      </c>
      <c r="AO1799" s="188">
        <f t="shared" si="902"/>
        <v>0</v>
      </c>
      <c r="AP1799" s="189">
        <f t="shared" si="903"/>
        <v>0</v>
      </c>
      <c r="AQ1799" s="189">
        <f t="shared" si="904"/>
        <v>0</v>
      </c>
      <c r="AR1799" s="190">
        <f t="shared" si="905"/>
        <v>0</v>
      </c>
      <c r="AT1799" s="188">
        <f t="shared" si="906"/>
        <v>0</v>
      </c>
      <c r="AU1799" s="189">
        <f t="shared" si="907"/>
        <v>0</v>
      </c>
      <c r="AV1799" s="189">
        <f t="shared" si="908"/>
        <v>0</v>
      </c>
      <c r="AW1799" s="190">
        <f t="shared" si="909"/>
        <v>0</v>
      </c>
      <c r="AY1799" s="188">
        <f t="shared" si="910"/>
        <v>0</v>
      </c>
      <c r="AZ1799" s="189">
        <f t="shared" si="911"/>
        <v>0</v>
      </c>
      <c r="BA1799" s="189">
        <f t="shared" si="912"/>
        <v>0</v>
      </c>
      <c r="BB1799" s="190">
        <f t="shared" si="913"/>
        <v>0</v>
      </c>
      <c r="BD1799" s="192">
        <f t="shared" si="914"/>
        <v>0</v>
      </c>
      <c r="BE1799" s="215">
        <f t="shared" si="915"/>
        <v>0</v>
      </c>
      <c r="BF1799" s="216">
        <f t="shared" si="916"/>
        <v>0</v>
      </c>
      <c r="BG1799" s="217">
        <f t="shared" si="917"/>
        <v>0</v>
      </c>
      <c r="BI1799" s="192">
        <f t="shared" si="918"/>
        <v>0</v>
      </c>
      <c r="BJ1799" s="215">
        <f t="shared" si="919"/>
        <v>0</v>
      </c>
      <c r="BK1799" s="216">
        <f t="shared" si="920"/>
        <v>0</v>
      </c>
      <c r="BL1799" s="217">
        <f t="shared" si="921"/>
        <v>0</v>
      </c>
      <c r="BN1799" s="192">
        <f t="shared" si="922"/>
        <v>0</v>
      </c>
      <c r="BO1799" s="215">
        <f t="shared" si="923"/>
        <v>0</v>
      </c>
      <c r="BP1799" s="216">
        <f t="shared" si="924"/>
        <v>0</v>
      </c>
      <c r="BQ1799" s="217">
        <f t="shared" si="925"/>
        <v>0</v>
      </c>
      <c r="BS1799" s="197">
        <f t="shared" si="926"/>
        <v>0</v>
      </c>
      <c r="BT1799" s="19" t="str">
        <f t="shared" si="927"/>
        <v/>
      </c>
      <c r="BU1799" s="197">
        <f t="shared" si="928"/>
        <v>0</v>
      </c>
      <c r="BW1799" s="197">
        <f t="shared" si="929"/>
        <v>0</v>
      </c>
      <c r="BX1799" s="19" t="str">
        <f t="shared" si="930"/>
        <v/>
      </c>
      <c r="BY1799" s="197">
        <f t="shared" si="931"/>
        <v>0</v>
      </c>
      <c r="CA1799" s="197">
        <f t="shared" si="932"/>
        <v>0</v>
      </c>
      <c r="CB1799" s="19" t="str">
        <f t="shared" si="933"/>
        <v/>
      </c>
      <c r="CC1799" s="197">
        <f t="shared" si="934"/>
        <v>0</v>
      </c>
    </row>
    <row r="1800" spans="1:81" ht="15" customHeight="1" thickBot="1">
      <c r="A1800" s="85"/>
      <c r="B1800" s="87"/>
      <c r="C1800" s="63" t="s">
        <v>140</v>
      </c>
      <c r="D1800" s="354" t="str">
        <f t="shared" si="892"/>
        <v/>
      </c>
      <c r="E1800" s="355"/>
      <c r="F1800" s="355"/>
      <c r="G1800" s="355"/>
      <c r="H1800" s="355"/>
      <c r="I1800" s="355"/>
      <c r="J1800" s="355"/>
      <c r="K1800" s="355"/>
      <c r="L1800" s="355"/>
      <c r="M1800" s="355"/>
      <c r="N1800" s="355"/>
      <c r="O1800" s="355"/>
      <c r="P1800" s="355"/>
      <c r="Q1800" s="355"/>
      <c r="R1800" s="356"/>
      <c r="S1800" s="261" t="str">
        <f t="shared" si="893"/>
        <v/>
      </c>
      <c r="T1800" s="261" t="str">
        <f t="shared" si="894"/>
        <v/>
      </c>
      <c r="U1800" s="261" t="str">
        <f t="shared" si="895"/>
        <v/>
      </c>
      <c r="V1800" s="2"/>
      <c r="W1800" s="2"/>
      <c r="X1800" s="2"/>
      <c r="Y1800" s="2"/>
      <c r="Z1800" s="2"/>
      <c r="AA1800" s="2"/>
      <c r="AB1800" s="2"/>
      <c r="AC1800" s="2"/>
      <c r="AD1800" s="2"/>
      <c r="AG1800" s="197">
        <f t="shared" si="896"/>
        <v>12</v>
      </c>
      <c r="AH1800" s="210">
        <f t="shared" si="897"/>
        <v>0</v>
      </c>
      <c r="AJ1800" s="188">
        <f t="shared" si="898"/>
        <v>0</v>
      </c>
      <c r="AK1800" s="189">
        <f t="shared" si="899"/>
        <v>0</v>
      </c>
      <c r="AL1800" s="189">
        <f t="shared" si="900"/>
        <v>0</v>
      </c>
      <c r="AM1800" s="190">
        <f t="shared" si="901"/>
        <v>0</v>
      </c>
      <c r="AO1800" s="188">
        <f t="shared" si="902"/>
        <v>0</v>
      </c>
      <c r="AP1800" s="189">
        <f t="shared" si="903"/>
        <v>0</v>
      </c>
      <c r="AQ1800" s="189">
        <f t="shared" si="904"/>
        <v>0</v>
      </c>
      <c r="AR1800" s="190">
        <f t="shared" si="905"/>
        <v>0</v>
      </c>
      <c r="AT1800" s="188">
        <f t="shared" si="906"/>
        <v>0</v>
      </c>
      <c r="AU1800" s="189">
        <f t="shared" si="907"/>
        <v>0</v>
      </c>
      <c r="AV1800" s="189">
        <f t="shared" si="908"/>
        <v>0</v>
      </c>
      <c r="AW1800" s="190">
        <f t="shared" si="909"/>
        <v>0</v>
      </c>
      <c r="AY1800" s="188">
        <f t="shared" si="910"/>
        <v>0</v>
      </c>
      <c r="AZ1800" s="189">
        <f t="shared" si="911"/>
        <v>0</v>
      </c>
      <c r="BA1800" s="189">
        <f t="shared" si="912"/>
        <v>0</v>
      </c>
      <c r="BB1800" s="190">
        <f t="shared" si="913"/>
        <v>0</v>
      </c>
      <c r="BD1800" s="192">
        <f t="shared" si="914"/>
        <v>0</v>
      </c>
      <c r="BE1800" s="215">
        <f t="shared" si="915"/>
        <v>0</v>
      </c>
      <c r="BF1800" s="216">
        <f t="shared" si="916"/>
        <v>0</v>
      </c>
      <c r="BG1800" s="217">
        <f t="shared" si="917"/>
        <v>0</v>
      </c>
      <c r="BI1800" s="192">
        <f t="shared" si="918"/>
        <v>0</v>
      </c>
      <c r="BJ1800" s="215">
        <f t="shared" si="919"/>
        <v>0</v>
      </c>
      <c r="BK1800" s="216">
        <f t="shared" si="920"/>
        <v>0</v>
      </c>
      <c r="BL1800" s="217">
        <f t="shared" si="921"/>
        <v>0</v>
      </c>
      <c r="BN1800" s="192">
        <f t="shared" si="922"/>
        <v>0</v>
      </c>
      <c r="BO1800" s="215">
        <f t="shared" si="923"/>
        <v>0</v>
      </c>
      <c r="BP1800" s="216">
        <f t="shared" si="924"/>
        <v>0</v>
      </c>
      <c r="BQ1800" s="217">
        <f t="shared" si="925"/>
        <v>0</v>
      </c>
      <c r="BS1800" s="197">
        <f t="shared" si="926"/>
        <v>0</v>
      </c>
      <c r="BT1800" s="19" t="str">
        <f t="shared" si="927"/>
        <v/>
      </c>
      <c r="BU1800" s="197">
        <f t="shared" si="928"/>
        <v>0</v>
      </c>
      <c r="BW1800" s="197">
        <f t="shared" si="929"/>
        <v>0</v>
      </c>
      <c r="BX1800" s="19" t="str">
        <f t="shared" si="930"/>
        <v/>
      </c>
      <c r="BY1800" s="197">
        <f t="shared" si="931"/>
        <v>0</v>
      </c>
      <c r="CA1800" s="197">
        <f t="shared" si="932"/>
        <v>0</v>
      </c>
      <c r="CB1800" s="19" t="str">
        <f t="shared" si="933"/>
        <v/>
      </c>
      <c r="CC1800" s="197">
        <f t="shared" si="934"/>
        <v>0</v>
      </c>
    </row>
    <row r="1801" spans="1:81" ht="15" customHeight="1" thickBot="1">
      <c r="A1801" s="85"/>
      <c r="B1801" s="87"/>
      <c r="C1801" s="63" t="s">
        <v>141</v>
      </c>
      <c r="D1801" s="354" t="str">
        <f t="shared" si="892"/>
        <v/>
      </c>
      <c r="E1801" s="355"/>
      <c r="F1801" s="355"/>
      <c r="G1801" s="355"/>
      <c r="H1801" s="355"/>
      <c r="I1801" s="355"/>
      <c r="J1801" s="355"/>
      <c r="K1801" s="355"/>
      <c r="L1801" s="355"/>
      <c r="M1801" s="355"/>
      <c r="N1801" s="355"/>
      <c r="O1801" s="355"/>
      <c r="P1801" s="355"/>
      <c r="Q1801" s="355"/>
      <c r="R1801" s="356"/>
      <c r="S1801" s="261" t="str">
        <f t="shared" si="893"/>
        <v/>
      </c>
      <c r="T1801" s="261" t="str">
        <f t="shared" si="894"/>
        <v/>
      </c>
      <c r="U1801" s="261" t="str">
        <f t="shared" si="895"/>
        <v/>
      </c>
      <c r="V1801" s="2"/>
      <c r="W1801" s="2"/>
      <c r="X1801" s="2"/>
      <c r="Y1801" s="2"/>
      <c r="Z1801" s="2"/>
      <c r="AA1801" s="2"/>
      <c r="AB1801" s="2"/>
      <c r="AC1801" s="2"/>
      <c r="AD1801" s="2"/>
      <c r="AG1801" s="197">
        <f t="shared" si="896"/>
        <v>12</v>
      </c>
      <c r="AH1801" s="210">
        <f t="shared" si="897"/>
        <v>0</v>
      </c>
      <c r="AJ1801" s="188">
        <f t="shared" si="898"/>
        <v>0</v>
      </c>
      <c r="AK1801" s="189">
        <f t="shared" si="899"/>
        <v>0</v>
      </c>
      <c r="AL1801" s="189">
        <f t="shared" si="900"/>
        <v>0</v>
      </c>
      <c r="AM1801" s="190">
        <f t="shared" si="901"/>
        <v>0</v>
      </c>
      <c r="AO1801" s="188">
        <f t="shared" si="902"/>
        <v>0</v>
      </c>
      <c r="AP1801" s="189">
        <f t="shared" si="903"/>
        <v>0</v>
      </c>
      <c r="AQ1801" s="189">
        <f t="shared" si="904"/>
        <v>0</v>
      </c>
      <c r="AR1801" s="190">
        <f t="shared" si="905"/>
        <v>0</v>
      </c>
      <c r="AT1801" s="188">
        <f t="shared" si="906"/>
        <v>0</v>
      </c>
      <c r="AU1801" s="189">
        <f t="shared" si="907"/>
        <v>0</v>
      </c>
      <c r="AV1801" s="189">
        <f t="shared" si="908"/>
        <v>0</v>
      </c>
      <c r="AW1801" s="190">
        <f t="shared" si="909"/>
        <v>0</v>
      </c>
      <c r="AY1801" s="188">
        <f t="shared" si="910"/>
        <v>0</v>
      </c>
      <c r="AZ1801" s="189">
        <f t="shared" si="911"/>
        <v>0</v>
      </c>
      <c r="BA1801" s="189">
        <f t="shared" si="912"/>
        <v>0</v>
      </c>
      <c r="BB1801" s="190">
        <f t="shared" si="913"/>
        <v>0</v>
      </c>
      <c r="BD1801" s="192">
        <f t="shared" si="914"/>
        <v>0</v>
      </c>
      <c r="BE1801" s="215">
        <f t="shared" si="915"/>
        <v>0</v>
      </c>
      <c r="BF1801" s="216">
        <f t="shared" si="916"/>
        <v>0</v>
      </c>
      <c r="BG1801" s="217">
        <f t="shared" si="917"/>
        <v>0</v>
      </c>
      <c r="BI1801" s="192">
        <f t="shared" si="918"/>
        <v>0</v>
      </c>
      <c r="BJ1801" s="215">
        <f t="shared" si="919"/>
        <v>0</v>
      </c>
      <c r="BK1801" s="216">
        <f t="shared" si="920"/>
        <v>0</v>
      </c>
      <c r="BL1801" s="217">
        <f t="shared" si="921"/>
        <v>0</v>
      </c>
      <c r="BN1801" s="192">
        <f t="shared" si="922"/>
        <v>0</v>
      </c>
      <c r="BO1801" s="215">
        <f t="shared" si="923"/>
        <v>0</v>
      </c>
      <c r="BP1801" s="216">
        <f t="shared" si="924"/>
        <v>0</v>
      </c>
      <c r="BQ1801" s="217">
        <f t="shared" si="925"/>
        <v>0</v>
      </c>
      <c r="BS1801" s="197">
        <f t="shared" si="926"/>
        <v>0</v>
      </c>
      <c r="BT1801" s="19" t="str">
        <f t="shared" si="927"/>
        <v/>
      </c>
      <c r="BU1801" s="197">
        <f t="shared" si="928"/>
        <v>0</v>
      </c>
      <c r="BW1801" s="197">
        <f t="shared" si="929"/>
        <v>0</v>
      </c>
      <c r="BX1801" s="19" t="str">
        <f t="shared" si="930"/>
        <v/>
      </c>
      <c r="BY1801" s="197">
        <f t="shared" si="931"/>
        <v>0</v>
      </c>
      <c r="CA1801" s="197">
        <f t="shared" si="932"/>
        <v>0</v>
      </c>
      <c r="CB1801" s="19" t="str">
        <f t="shared" si="933"/>
        <v/>
      </c>
      <c r="CC1801" s="197">
        <f t="shared" si="934"/>
        <v>0</v>
      </c>
    </row>
    <row r="1802" spans="1:81" ht="15" customHeight="1" thickBot="1">
      <c r="A1802" s="85"/>
      <c r="B1802" s="87"/>
      <c r="C1802" s="63" t="s">
        <v>142</v>
      </c>
      <c r="D1802" s="354" t="str">
        <f t="shared" si="892"/>
        <v/>
      </c>
      <c r="E1802" s="355"/>
      <c r="F1802" s="355"/>
      <c r="G1802" s="355"/>
      <c r="H1802" s="355"/>
      <c r="I1802" s="355"/>
      <c r="J1802" s="355"/>
      <c r="K1802" s="355"/>
      <c r="L1802" s="355"/>
      <c r="M1802" s="355"/>
      <c r="N1802" s="355"/>
      <c r="O1802" s="355"/>
      <c r="P1802" s="355"/>
      <c r="Q1802" s="355"/>
      <c r="R1802" s="356"/>
      <c r="S1802" s="261" t="str">
        <f t="shared" si="893"/>
        <v/>
      </c>
      <c r="T1802" s="261" t="str">
        <f t="shared" si="894"/>
        <v/>
      </c>
      <c r="U1802" s="261" t="str">
        <f t="shared" si="895"/>
        <v/>
      </c>
      <c r="V1802" s="2"/>
      <c r="W1802" s="2"/>
      <c r="X1802" s="2"/>
      <c r="Y1802" s="2"/>
      <c r="Z1802" s="2"/>
      <c r="AA1802" s="2"/>
      <c r="AB1802" s="2"/>
      <c r="AC1802" s="2"/>
      <c r="AD1802" s="2"/>
      <c r="AG1802" s="197">
        <f t="shared" si="896"/>
        <v>12</v>
      </c>
      <c r="AH1802" s="210">
        <f t="shared" si="897"/>
        <v>0</v>
      </c>
      <c r="AJ1802" s="188">
        <f t="shared" si="898"/>
        <v>0</v>
      </c>
      <c r="AK1802" s="189">
        <f t="shared" si="899"/>
        <v>0</v>
      </c>
      <c r="AL1802" s="189">
        <f t="shared" si="900"/>
        <v>0</v>
      </c>
      <c r="AM1802" s="190">
        <f t="shared" si="901"/>
        <v>0</v>
      </c>
      <c r="AO1802" s="188">
        <f t="shared" si="902"/>
        <v>0</v>
      </c>
      <c r="AP1802" s="189">
        <f t="shared" si="903"/>
        <v>0</v>
      </c>
      <c r="AQ1802" s="189">
        <f t="shared" si="904"/>
        <v>0</v>
      </c>
      <c r="AR1802" s="190">
        <f t="shared" si="905"/>
        <v>0</v>
      </c>
      <c r="AT1802" s="188">
        <f t="shared" si="906"/>
        <v>0</v>
      </c>
      <c r="AU1802" s="189">
        <f t="shared" si="907"/>
        <v>0</v>
      </c>
      <c r="AV1802" s="189">
        <f t="shared" si="908"/>
        <v>0</v>
      </c>
      <c r="AW1802" s="190">
        <f t="shared" si="909"/>
        <v>0</v>
      </c>
      <c r="AY1802" s="188">
        <f t="shared" si="910"/>
        <v>0</v>
      </c>
      <c r="AZ1802" s="189">
        <f t="shared" si="911"/>
        <v>0</v>
      </c>
      <c r="BA1802" s="189">
        <f t="shared" si="912"/>
        <v>0</v>
      </c>
      <c r="BB1802" s="190">
        <f t="shared" si="913"/>
        <v>0</v>
      </c>
      <c r="BD1802" s="192">
        <f t="shared" si="914"/>
        <v>0</v>
      </c>
      <c r="BE1802" s="215">
        <f t="shared" si="915"/>
        <v>0</v>
      </c>
      <c r="BF1802" s="216">
        <f t="shared" si="916"/>
        <v>0</v>
      </c>
      <c r="BG1802" s="217">
        <f t="shared" si="917"/>
        <v>0</v>
      </c>
      <c r="BI1802" s="192">
        <f t="shared" si="918"/>
        <v>0</v>
      </c>
      <c r="BJ1802" s="215">
        <f t="shared" si="919"/>
        <v>0</v>
      </c>
      <c r="BK1802" s="216">
        <f t="shared" si="920"/>
        <v>0</v>
      </c>
      <c r="BL1802" s="217">
        <f t="shared" si="921"/>
        <v>0</v>
      </c>
      <c r="BN1802" s="192">
        <f t="shared" si="922"/>
        <v>0</v>
      </c>
      <c r="BO1802" s="215">
        <f t="shared" si="923"/>
        <v>0</v>
      </c>
      <c r="BP1802" s="216">
        <f t="shared" si="924"/>
        <v>0</v>
      </c>
      <c r="BQ1802" s="217">
        <f t="shared" si="925"/>
        <v>0</v>
      </c>
      <c r="BS1802" s="197">
        <f t="shared" si="926"/>
        <v>0</v>
      </c>
      <c r="BT1802" s="19" t="str">
        <f t="shared" si="927"/>
        <v/>
      </c>
      <c r="BU1802" s="197">
        <f t="shared" si="928"/>
        <v>0</v>
      </c>
      <c r="BW1802" s="197">
        <f t="shared" si="929"/>
        <v>0</v>
      </c>
      <c r="BX1802" s="19" t="str">
        <f t="shared" si="930"/>
        <v/>
      </c>
      <c r="BY1802" s="197">
        <f t="shared" si="931"/>
        <v>0</v>
      </c>
      <c r="CA1802" s="197">
        <f t="shared" si="932"/>
        <v>0</v>
      </c>
      <c r="CB1802" s="19" t="str">
        <f t="shared" si="933"/>
        <v/>
      </c>
      <c r="CC1802" s="197">
        <f t="shared" si="934"/>
        <v>0</v>
      </c>
    </row>
    <row r="1803" spans="1:81" ht="15" customHeight="1" thickBot="1">
      <c r="A1803" s="85"/>
      <c r="B1803" s="87"/>
      <c r="C1803" s="63" t="s">
        <v>143</v>
      </c>
      <c r="D1803" s="354" t="str">
        <f t="shared" si="892"/>
        <v/>
      </c>
      <c r="E1803" s="355"/>
      <c r="F1803" s="355"/>
      <c r="G1803" s="355"/>
      <c r="H1803" s="355"/>
      <c r="I1803" s="355"/>
      <c r="J1803" s="355"/>
      <c r="K1803" s="355"/>
      <c r="L1803" s="355"/>
      <c r="M1803" s="355"/>
      <c r="N1803" s="355"/>
      <c r="O1803" s="355"/>
      <c r="P1803" s="355"/>
      <c r="Q1803" s="355"/>
      <c r="R1803" s="356"/>
      <c r="S1803" s="261" t="str">
        <f t="shared" si="893"/>
        <v/>
      </c>
      <c r="T1803" s="261" t="str">
        <f t="shared" si="894"/>
        <v/>
      </c>
      <c r="U1803" s="261" t="str">
        <f t="shared" si="895"/>
        <v/>
      </c>
      <c r="V1803" s="2"/>
      <c r="W1803" s="2"/>
      <c r="X1803" s="2"/>
      <c r="Y1803" s="2"/>
      <c r="Z1803" s="2"/>
      <c r="AA1803" s="2"/>
      <c r="AB1803" s="2"/>
      <c r="AC1803" s="2"/>
      <c r="AD1803" s="2"/>
      <c r="AG1803" s="197">
        <f t="shared" si="896"/>
        <v>12</v>
      </c>
      <c r="AH1803" s="210">
        <f t="shared" si="897"/>
        <v>0</v>
      </c>
      <c r="AJ1803" s="188">
        <f t="shared" si="898"/>
        <v>0</v>
      </c>
      <c r="AK1803" s="189">
        <f t="shared" si="899"/>
        <v>0</v>
      </c>
      <c r="AL1803" s="189">
        <f t="shared" si="900"/>
        <v>0</v>
      </c>
      <c r="AM1803" s="190">
        <f t="shared" si="901"/>
        <v>0</v>
      </c>
      <c r="AO1803" s="188">
        <f t="shared" si="902"/>
        <v>0</v>
      </c>
      <c r="AP1803" s="189">
        <f t="shared" si="903"/>
        <v>0</v>
      </c>
      <c r="AQ1803" s="189">
        <f t="shared" si="904"/>
        <v>0</v>
      </c>
      <c r="AR1803" s="190">
        <f t="shared" si="905"/>
        <v>0</v>
      </c>
      <c r="AT1803" s="188">
        <f t="shared" si="906"/>
        <v>0</v>
      </c>
      <c r="AU1803" s="189">
        <f t="shared" si="907"/>
        <v>0</v>
      </c>
      <c r="AV1803" s="189">
        <f t="shared" si="908"/>
        <v>0</v>
      </c>
      <c r="AW1803" s="190">
        <f t="shared" si="909"/>
        <v>0</v>
      </c>
      <c r="AY1803" s="188">
        <f t="shared" si="910"/>
        <v>0</v>
      </c>
      <c r="AZ1803" s="189">
        <f t="shared" si="911"/>
        <v>0</v>
      </c>
      <c r="BA1803" s="189">
        <f t="shared" si="912"/>
        <v>0</v>
      </c>
      <c r="BB1803" s="190">
        <f t="shared" si="913"/>
        <v>0</v>
      </c>
      <c r="BD1803" s="192">
        <f t="shared" si="914"/>
        <v>0</v>
      </c>
      <c r="BE1803" s="215">
        <f t="shared" si="915"/>
        <v>0</v>
      </c>
      <c r="BF1803" s="216">
        <f t="shared" si="916"/>
        <v>0</v>
      </c>
      <c r="BG1803" s="217">
        <f t="shared" si="917"/>
        <v>0</v>
      </c>
      <c r="BI1803" s="192">
        <f t="shared" si="918"/>
        <v>0</v>
      </c>
      <c r="BJ1803" s="215">
        <f t="shared" si="919"/>
        <v>0</v>
      </c>
      <c r="BK1803" s="216">
        <f t="shared" si="920"/>
        <v>0</v>
      </c>
      <c r="BL1803" s="217">
        <f t="shared" si="921"/>
        <v>0</v>
      </c>
      <c r="BN1803" s="192">
        <f t="shared" si="922"/>
        <v>0</v>
      </c>
      <c r="BO1803" s="215">
        <f t="shared" si="923"/>
        <v>0</v>
      </c>
      <c r="BP1803" s="216">
        <f t="shared" si="924"/>
        <v>0</v>
      </c>
      <c r="BQ1803" s="217">
        <f t="shared" si="925"/>
        <v>0</v>
      </c>
      <c r="BS1803" s="197">
        <f t="shared" si="926"/>
        <v>0</v>
      </c>
      <c r="BT1803" s="19" t="str">
        <f t="shared" si="927"/>
        <v/>
      </c>
      <c r="BU1803" s="197">
        <f t="shared" si="928"/>
        <v>0</v>
      </c>
      <c r="BW1803" s="197">
        <f t="shared" si="929"/>
        <v>0</v>
      </c>
      <c r="BX1803" s="19" t="str">
        <f t="shared" si="930"/>
        <v/>
      </c>
      <c r="BY1803" s="197">
        <f t="shared" si="931"/>
        <v>0</v>
      </c>
      <c r="CA1803" s="197">
        <f t="shared" si="932"/>
        <v>0</v>
      </c>
      <c r="CB1803" s="19" t="str">
        <f t="shared" si="933"/>
        <v/>
      </c>
      <c r="CC1803" s="197">
        <f t="shared" si="934"/>
        <v>0</v>
      </c>
    </row>
    <row r="1804" spans="1:81" ht="15" customHeight="1" thickBot="1">
      <c r="A1804" s="85"/>
      <c r="B1804" s="87"/>
      <c r="C1804" s="63" t="s">
        <v>144</v>
      </c>
      <c r="D1804" s="354" t="str">
        <f t="shared" si="892"/>
        <v/>
      </c>
      <c r="E1804" s="355"/>
      <c r="F1804" s="355"/>
      <c r="G1804" s="355"/>
      <c r="H1804" s="355"/>
      <c r="I1804" s="355"/>
      <c r="J1804" s="355"/>
      <c r="K1804" s="355"/>
      <c r="L1804" s="355"/>
      <c r="M1804" s="355"/>
      <c r="N1804" s="355"/>
      <c r="O1804" s="355"/>
      <c r="P1804" s="355"/>
      <c r="Q1804" s="355"/>
      <c r="R1804" s="356"/>
      <c r="S1804" s="261" t="str">
        <f t="shared" si="893"/>
        <v/>
      </c>
      <c r="T1804" s="261" t="str">
        <f t="shared" si="894"/>
        <v/>
      </c>
      <c r="U1804" s="261" t="str">
        <f t="shared" si="895"/>
        <v/>
      </c>
      <c r="V1804" s="2"/>
      <c r="W1804" s="2"/>
      <c r="X1804" s="2"/>
      <c r="Y1804" s="2"/>
      <c r="Z1804" s="2"/>
      <c r="AA1804" s="2"/>
      <c r="AB1804" s="2"/>
      <c r="AC1804" s="2"/>
      <c r="AD1804" s="2"/>
      <c r="AG1804" s="197">
        <f t="shared" si="896"/>
        <v>12</v>
      </c>
      <c r="AH1804" s="210">
        <f t="shared" si="897"/>
        <v>0</v>
      </c>
      <c r="AJ1804" s="188">
        <f t="shared" si="898"/>
        <v>0</v>
      </c>
      <c r="AK1804" s="189">
        <f t="shared" si="899"/>
        <v>0</v>
      </c>
      <c r="AL1804" s="189">
        <f t="shared" si="900"/>
        <v>0</v>
      </c>
      <c r="AM1804" s="190">
        <f t="shared" si="901"/>
        <v>0</v>
      </c>
      <c r="AO1804" s="188">
        <f t="shared" si="902"/>
        <v>0</v>
      </c>
      <c r="AP1804" s="189">
        <f t="shared" si="903"/>
        <v>0</v>
      </c>
      <c r="AQ1804" s="189">
        <f t="shared" si="904"/>
        <v>0</v>
      </c>
      <c r="AR1804" s="190">
        <f t="shared" si="905"/>
        <v>0</v>
      </c>
      <c r="AT1804" s="188">
        <f t="shared" si="906"/>
        <v>0</v>
      </c>
      <c r="AU1804" s="189">
        <f t="shared" si="907"/>
        <v>0</v>
      </c>
      <c r="AV1804" s="189">
        <f t="shared" si="908"/>
        <v>0</v>
      </c>
      <c r="AW1804" s="190">
        <f t="shared" si="909"/>
        <v>0</v>
      </c>
      <c r="AY1804" s="188">
        <f t="shared" si="910"/>
        <v>0</v>
      </c>
      <c r="AZ1804" s="189">
        <f t="shared" si="911"/>
        <v>0</v>
      </c>
      <c r="BA1804" s="189">
        <f t="shared" si="912"/>
        <v>0</v>
      </c>
      <c r="BB1804" s="190">
        <f t="shared" si="913"/>
        <v>0</v>
      </c>
      <c r="BD1804" s="192">
        <f t="shared" si="914"/>
        <v>0</v>
      </c>
      <c r="BE1804" s="215">
        <f t="shared" si="915"/>
        <v>0</v>
      </c>
      <c r="BF1804" s="216">
        <f t="shared" si="916"/>
        <v>0</v>
      </c>
      <c r="BG1804" s="217">
        <f t="shared" si="917"/>
        <v>0</v>
      </c>
      <c r="BI1804" s="192">
        <f t="shared" si="918"/>
        <v>0</v>
      </c>
      <c r="BJ1804" s="215">
        <f t="shared" si="919"/>
        <v>0</v>
      </c>
      <c r="BK1804" s="216">
        <f t="shared" si="920"/>
        <v>0</v>
      </c>
      <c r="BL1804" s="217">
        <f t="shared" si="921"/>
        <v>0</v>
      </c>
      <c r="BN1804" s="192">
        <f t="shared" si="922"/>
        <v>0</v>
      </c>
      <c r="BO1804" s="215">
        <f t="shared" si="923"/>
        <v>0</v>
      </c>
      <c r="BP1804" s="216">
        <f t="shared" si="924"/>
        <v>0</v>
      </c>
      <c r="BQ1804" s="217">
        <f t="shared" si="925"/>
        <v>0</v>
      </c>
      <c r="BS1804" s="197">
        <f t="shared" si="926"/>
        <v>0</v>
      </c>
      <c r="BT1804" s="19" t="str">
        <f t="shared" si="927"/>
        <v/>
      </c>
      <c r="BU1804" s="197">
        <f t="shared" si="928"/>
        <v>0</v>
      </c>
      <c r="BW1804" s="197">
        <f t="shared" si="929"/>
        <v>0</v>
      </c>
      <c r="BX1804" s="19" t="str">
        <f t="shared" si="930"/>
        <v/>
      </c>
      <c r="BY1804" s="197">
        <f t="shared" si="931"/>
        <v>0</v>
      </c>
      <c r="CA1804" s="197">
        <f t="shared" si="932"/>
        <v>0</v>
      </c>
      <c r="CB1804" s="19" t="str">
        <f t="shared" si="933"/>
        <v/>
      </c>
      <c r="CC1804" s="197">
        <f t="shared" si="934"/>
        <v>0</v>
      </c>
    </row>
    <row r="1805" spans="1:81" ht="15" customHeight="1" thickBot="1">
      <c r="A1805" s="85"/>
      <c r="B1805" s="87"/>
      <c r="C1805" s="63" t="s">
        <v>145</v>
      </c>
      <c r="D1805" s="354" t="str">
        <f t="shared" si="892"/>
        <v/>
      </c>
      <c r="E1805" s="355"/>
      <c r="F1805" s="355"/>
      <c r="G1805" s="355"/>
      <c r="H1805" s="355"/>
      <c r="I1805" s="355"/>
      <c r="J1805" s="355"/>
      <c r="K1805" s="355"/>
      <c r="L1805" s="355"/>
      <c r="M1805" s="355"/>
      <c r="N1805" s="355"/>
      <c r="O1805" s="355"/>
      <c r="P1805" s="355"/>
      <c r="Q1805" s="355"/>
      <c r="R1805" s="356"/>
      <c r="S1805" s="261" t="str">
        <f t="shared" si="893"/>
        <v/>
      </c>
      <c r="T1805" s="261" t="str">
        <f t="shared" si="894"/>
        <v/>
      </c>
      <c r="U1805" s="261" t="str">
        <f t="shared" si="895"/>
        <v/>
      </c>
      <c r="V1805" s="2"/>
      <c r="W1805" s="2"/>
      <c r="X1805" s="2"/>
      <c r="Y1805" s="2"/>
      <c r="Z1805" s="2"/>
      <c r="AA1805" s="2"/>
      <c r="AB1805" s="2"/>
      <c r="AC1805" s="2"/>
      <c r="AD1805" s="2"/>
      <c r="AG1805" s="197">
        <f t="shared" si="896"/>
        <v>12</v>
      </c>
      <c r="AH1805" s="210">
        <f t="shared" si="897"/>
        <v>0</v>
      </c>
      <c r="AJ1805" s="188">
        <f t="shared" si="898"/>
        <v>0</v>
      </c>
      <c r="AK1805" s="189">
        <f t="shared" si="899"/>
        <v>0</v>
      </c>
      <c r="AL1805" s="189">
        <f t="shared" si="900"/>
        <v>0</v>
      </c>
      <c r="AM1805" s="190">
        <f t="shared" si="901"/>
        <v>0</v>
      </c>
      <c r="AO1805" s="188">
        <f t="shared" si="902"/>
        <v>0</v>
      </c>
      <c r="AP1805" s="189">
        <f t="shared" si="903"/>
        <v>0</v>
      </c>
      <c r="AQ1805" s="189">
        <f t="shared" si="904"/>
        <v>0</v>
      </c>
      <c r="AR1805" s="190">
        <f t="shared" si="905"/>
        <v>0</v>
      </c>
      <c r="AT1805" s="188">
        <f t="shared" si="906"/>
        <v>0</v>
      </c>
      <c r="AU1805" s="189">
        <f t="shared" si="907"/>
        <v>0</v>
      </c>
      <c r="AV1805" s="189">
        <f t="shared" si="908"/>
        <v>0</v>
      </c>
      <c r="AW1805" s="190">
        <f t="shared" si="909"/>
        <v>0</v>
      </c>
      <c r="AY1805" s="188">
        <f t="shared" si="910"/>
        <v>0</v>
      </c>
      <c r="AZ1805" s="189">
        <f t="shared" si="911"/>
        <v>0</v>
      </c>
      <c r="BA1805" s="189">
        <f t="shared" si="912"/>
        <v>0</v>
      </c>
      <c r="BB1805" s="190">
        <f t="shared" si="913"/>
        <v>0</v>
      </c>
      <c r="BD1805" s="192">
        <f t="shared" si="914"/>
        <v>0</v>
      </c>
      <c r="BE1805" s="215">
        <f t="shared" si="915"/>
        <v>0</v>
      </c>
      <c r="BF1805" s="216">
        <f t="shared" si="916"/>
        <v>0</v>
      </c>
      <c r="BG1805" s="217">
        <f t="shared" si="917"/>
        <v>0</v>
      </c>
      <c r="BI1805" s="192">
        <f t="shared" si="918"/>
        <v>0</v>
      </c>
      <c r="BJ1805" s="215">
        <f t="shared" si="919"/>
        <v>0</v>
      </c>
      <c r="BK1805" s="216">
        <f t="shared" si="920"/>
        <v>0</v>
      </c>
      <c r="BL1805" s="217">
        <f t="shared" si="921"/>
        <v>0</v>
      </c>
      <c r="BN1805" s="192">
        <f t="shared" si="922"/>
        <v>0</v>
      </c>
      <c r="BO1805" s="215">
        <f t="shared" si="923"/>
        <v>0</v>
      </c>
      <c r="BP1805" s="216">
        <f t="shared" si="924"/>
        <v>0</v>
      </c>
      <c r="BQ1805" s="217">
        <f t="shared" si="925"/>
        <v>0</v>
      </c>
      <c r="BS1805" s="197">
        <f t="shared" si="926"/>
        <v>0</v>
      </c>
      <c r="BT1805" s="19" t="str">
        <f t="shared" si="927"/>
        <v/>
      </c>
      <c r="BU1805" s="197">
        <f t="shared" si="928"/>
        <v>0</v>
      </c>
      <c r="BW1805" s="197">
        <f t="shared" si="929"/>
        <v>0</v>
      </c>
      <c r="BX1805" s="19" t="str">
        <f t="shared" si="930"/>
        <v/>
      </c>
      <c r="BY1805" s="197">
        <f t="shared" si="931"/>
        <v>0</v>
      </c>
      <c r="CA1805" s="197">
        <f t="shared" si="932"/>
        <v>0</v>
      </c>
      <c r="CB1805" s="19" t="str">
        <f t="shared" si="933"/>
        <v/>
      </c>
      <c r="CC1805" s="197">
        <f t="shared" si="934"/>
        <v>0</v>
      </c>
    </row>
    <row r="1806" spans="1:81" ht="15" customHeight="1" thickBot="1">
      <c r="A1806" s="85"/>
      <c r="B1806" s="87"/>
      <c r="C1806" s="63" t="s">
        <v>146</v>
      </c>
      <c r="D1806" s="354" t="str">
        <f t="shared" si="892"/>
        <v/>
      </c>
      <c r="E1806" s="355"/>
      <c r="F1806" s="355"/>
      <c r="G1806" s="355"/>
      <c r="H1806" s="355"/>
      <c r="I1806" s="355"/>
      <c r="J1806" s="355"/>
      <c r="K1806" s="355"/>
      <c r="L1806" s="355"/>
      <c r="M1806" s="355"/>
      <c r="N1806" s="355"/>
      <c r="O1806" s="355"/>
      <c r="P1806" s="355"/>
      <c r="Q1806" s="355"/>
      <c r="R1806" s="356"/>
      <c r="S1806" s="261" t="str">
        <f t="shared" si="893"/>
        <v/>
      </c>
      <c r="T1806" s="261" t="str">
        <f t="shared" si="894"/>
        <v/>
      </c>
      <c r="U1806" s="261" t="str">
        <f t="shared" si="895"/>
        <v/>
      </c>
      <c r="V1806" s="2"/>
      <c r="W1806" s="2"/>
      <c r="X1806" s="2"/>
      <c r="Y1806" s="2"/>
      <c r="Z1806" s="2"/>
      <c r="AA1806" s="2"/>
      <c r="AB1806" s="2"/>
      <c r="AC1806" s="2"/>
      <c r="AD1806" s="2"/>
      <c r="AG1806" s="197">
        <f t="shared" si="896"/>
        <v>12</v>
      </c>
      <c r="AH1806" s="210">
        <f t="shared" si="897"/>
        <v>0</v>
      </c>
      <c r="AJ1806" s="188">
        <f t="shared" si="898"/>
        <v>0</v>
      </c>
      <c r="AK1806" s="189">
        <f t="shared" si="899"/>
        <v>0</v>
      </c>
      <c r="AL1806" s="189">
        <f t="shared" si="900"/>
        <v>0</v>
      </c>
      <c r="AM1806" s="190">
        <f t="shared" si="901"/>
        <v>0</v>
      </c>
      <c r="AO1806" s="188">
        <f t="shared" si="902"/>
        <v>0</v>
      </c>
      <c r="AP1806" s="189">
        <f t="shared" si="903"/>
        <v>0</v>
      </c>
      <c r="AQ1806" s="189">
        <f t="shared" si="904"/>
        <v>0</v>
      </c>
      <c r="AR1806" s="190">
        <f t="shared" si="905"/>
        <v>0</v>
      </c>
      <c r="AT1806" s="188">
        <f t="shared" si="906"/>
        <v>0</v>
      </c>
      <c r="AU1806" s="189">
        <f t="shared" si="907"/>
        <v>0</v>
      </c>
      <c r="AV1806" s="189">
        <f t="shared" si="908"/>
        <v>0</v>
      </c>
      <c r="AW1806" s="190">
        <f t="shared" si="909"/>
        <v>0</v>
      </c>
      <c r="AY1806" s="188">
        <f t="shared" si="910"/>
        <v>0</v>
      </c>
      <c r="AZ1806" s="189">
        <f t="shared" si="911"/>
        <v>0</v>
      </c>
      <c r="BA1806" s="189">
        <f t="shared" si="912"/>
        <v>0</v>
      </c>
      <c r="BB1806" s="190">
        <f t="shared" si="913"/>
        <v>0</v>
      </c>
      <c r="BD1806" s="192">
        <f t="shared" si="914"/>
        <v>0</v>
      </c>
      <c r="BE1806" s="215">
        <f t="shared" si="915"/>
        <v>0</v>
      </c>
      <c r="BF1806" s="216">
        <f t="shared" si="916"/>
        <v>0</v>
      </c>
      <c r="BG1806" s="217">
        <f t="shared" si="917"/>
        <v>0</v>
      </c>
      <c r="BI1806" s="192">
        <f t="shared" si="918"/>
        <v>0</v>
      </c>
      <c r="BJ1806" s="215">
        <f t="shared" si="919"/>
        <v>0</v>
      </c>
      <c r="BK1806" s="216">
        <f t="shared" si="920"/>
        <v>0</v>
      </c>
      <c r="BL1806" s="217">
        <f t="shared" si="921"/>
        <v>0</v>
      </c>
      <c r="BN1806" s="192">
        <f t="shared" si="922"/>
        <v>0</v>
      </c>
      <c r="BO1806" s="215">
        <f t="shared" si="923"/>
        <v>0</v>
      </c>
      <c r="BP1806" s="216">
        <f t="shared" si="924"/>
        <v>0</v>
      </c>
      <c r="BQ1806" s="217">
        <f t="shared" si="925"/>
        <v>0</v>
      </c>
      <c r="BS1806" s="197">
        <f t="shared" si="926"/>
        <v>0</v>
      </c>
      <c r="BT1806" s="19" t="str">
        <f t="shared" si="927"/>
        <v/>
      </c>
      <c r="BU1806" s="197">
        <f t="shared" si="928"/>
        <v>0</v>
      </c>
      <c r="BW1806" s="197">
        <f t="shared" si="929"/>
        <v>0</v>
      </c>
      <c r="BX1806" s="19" t="str">
        <f t="shared" si="930"/>
        <v/>
      </c>
      <c r="BY1806" s="197">
        <f t="shared" si="931"/>
        <v>0</v>
      </c>
      <c r="CA1806" s="197">
        <f t="shared" si="932"/>
        <v>0</v>
      </c>
      <c r="CB1806" s="19" t="str">
        <f t="shared" si="933"/>
        <v/>
      </c>
      <c r="CC1806" s="197">
        <f t="shared" si="934"/>
        <v>0</v>
      </c>
    </row>
    <row r="1807" spans="1:81" ht="15" customHeight="1" thickBot="1">
      <c r="A1807" s="85"/>
      <c r="B1807" s="87"/>
      <c r="C1807" s="63" t="s">
        <v>147</v>
      </c>
      <c r="D1807" s="354" t="str">
        <f t="shared" si="892"/>
        <v/>
      </c>
      <c r="E1807" s="355"/>
      <c r="F1807" s="355"/>
      <c r="G1807" s="355"/>
      <c r="H1807" s="355"/>
      <c r="I1807" s="355"/>
      <c r="J1807" s="355"/>
      <c r="K1807" s="355"/>
      <c r="L1807" s="355"/>
      <c r="M1807" s="355"/>
      <c r="N1807" s="355"/>
      <c r="O1807" s="355"/>
      <c r="P1807" s="355"/>
      <c r="Q1807" s="355"/>
      <c r="R1807" s="356"/>
      <c r="S1807" s="261" t="str">
        <f t="shared" si="893"/>
        <v/>
      </c>
      <c r="T1807" s="261" t="str">
        <f t="shared" si="894"/>
        <v/>
      </c>
      <c r="U1807" s="261" t="str">
        <f t="shared" si="895"/>
        <v/>
      </c>
      <c r="V1807" s="2"/>
      <c r="W1807" s="2"/>
      <c r="X1807" s="2"/>
      <c r="Y1807" s="2"/>
      <c r="Z1807" s="2"/>
      <c r="AA1807" s="2"/>
      <c r="AB1807" s="2"/>
      <c r="AC1807" s="2"/>
      <c r="AD1807" s="2"/>
      <c r="AG1807" s="197">
        <f t="shared" si="896"/>
        <v>12</v>
      </c>
      <c r="AH1807" s="210">
        <f t="shared" si="897"/>
        <v>0</v>
      </c>
      <c r="AJ1807" s="188">
        <f t="shared" si="898"/>
        <v>0</v>
      </c>
      <c r="AK1807" s="189">
        <f t="shared" si="899"/>
        <v>0</v>
      </c>
      <c r="AL1807" s="189">
        <f t="shared" si="900"/>
        <v>0</v>
      </c>
      <c r="AM1807" s="190">
        <f t="shared" si="901"/>
        <v>0</v>
      </c>
      <c r="AO1807" s="188">
        <f t="shared" si="902"/>
        <v>0</v>
      </c>
      <c r="AP1807" s="189">
        <f t="shared" si="903"/>
        <v>0</v>
      </c>
      <c r="AQ1807" s="189">
        <f t="shared" si="904"/>
        <v>0</v>
      </c>
      <c r="AR1807" s="190">
        <f t="shared" si="905"/>
        <v>0</v>
      </c>
      <c r="AT1807" s="188">
        <f t="shared" si="906"/>
        <v>0</v>
      </c>
      <c r="AU1807" s="189">
        <f t="shared" si="907"/>
        <v>0</v>
      </c>
      <c r="AV1807" s="189">
        <f t="shared" si="908"/>
        <v>0</v>
      </c>
      <c r="AW1807" s="190">
        <f t="shared" si="909"/>
        <v>0</v>
      </c>
      <c r="AY1807" s="188">
        <f t="shared" si="910"/>
        <v>0</v>
      </c>
      <c r="AZ1807" s="189">
        <f t="shared" si="911"/>
        <v>0</v>
      </c>
      <c r="BA1807" s="189">
        <f t="shared" si="912"/>
        <v>0</v>
      </c>
      <c r="BB1807" s="190">
        <f t="shared" si="913"/>
        <v>0</v>
      </c>
      <c r="BD1807" s="192">
        <f t="shared" si="914"/>
        <v>0</v>
      </c>
      <c r="BE1807" s="215">
        <f t="shared" si="915"/>
        <v>0</v>
      </c>
      <c r="BF1807" s="216">
        <f t="shared" si="916"/>
        <v>0</v>
      </c>
      <c r="BG1807" s="217">
        <f t="shared" si="917"/>
        <v>0</v>
      </c>
      <c r="BI1807" s="192">
        <f t="shared" si="918"/>
        <v>0</v>
      </c>
      <c r="BJ1807" s="215">
        <f t="shared" si="919"/>
        <v>0</v>
      </c>
      <c r="BK1807" s="216">
        <f t="shared" si="920"/>
        <v>0</v>
      </c>
      <c r="BL1807" s="217">
        <f t="shared" si="921"/>
        <v>0</v>
      </c>
      <c r="BN1807" s="192">
        <f t="shared" si="922"/>
        <v>0</v>
      </c>
      <c r="BO1807" s="215">
        <f t="shared" si="923"/>
        <v>0</v>
      </c>
      <c r="BP1807" s="216">
        <f t="shared" si="924"/>
        <v>0</v>
      </c>
      <c r="BQ1807" s="217">
        <f t="shared" si="925"/>
        <v>0</v>
      </c>
      <c r="BS1807" s="197">
        <f t="shared" si="926"/>
        <v>0</v>
      </c>
      <c r="BT1807" s="19" t="str">
        <f t="shared" si="927"/>
        <v/>
      </c>
      <c r="BU1807" s="197">
        <f t="shared" si="928"/>
        <v>0</v>
      </c>
      <c r="BW1807" s="197">
        <f t="shared" si="929"/>
        <v>0</v>
      </c>
      <c r="BX1807" s="19" t="str">
        <f t="shared" si="930"/>
        <v/>
      </c>
      <c r="BY1807" s="197">
        <f t="shared" si="931"/>
        <v>0</v>
      </c>
      <c r="CA1807" s="197">
        <f t="shared" si="932"/>
        <v>0</v>
      </c>
      <c r="CB1807" s="19" t="str">
        <f t="shared" si="933"/>
        <v/>
      </c>
      <c r="CC1807" s="197">
        <f t="shared" si="934"/>
        <v>0</v>
      </c>
    </row>
    <row r="1808" spans="1:81" ht="15" customHeight="1" thickBot="1">
      <c r="A1808" s="85"/>
      <c r="B1808" s="87"/>
      <c r="C1808" s="63" t="s">
        <v>148</v>
      </c>
      <c r="D1808" s="354" t="str">
        <f t="shared" si="892"/>
        <v/>
      </c>
      <c r="E1808" s="355"/>
      <c r="F1808" s="355"/>
      <c r="G1808" s="355"/>
      <c r="H1808" s="355"/>
      <c r="I1808" s="355"/>
      <c r="J1808" s="355"/>
      <c r="K1808" s="355"/>
      <c r="L1808" s="355"/>
      <c r="M1808" s="355"/>
      <c r="N1808" s="355"/>
      <c r="O1808" s="355"/>
      <c r="P1808" s="355"/>
      <c r="Q1808" s="355"/>
      <c r="R1808" s="356"/>
      <c r="S1808" s="261" t="str">
        <f t="shared" si="893"/>
        <v/>
      </c>
      <c r="T1808" s="261" t="str">
        <f t="shared" si="894"/>
        <v/>
      </c>
      <c r="U1808" s="261" t="str">
        <f t="shared" si="895"/>
        <v/>
      </c>
      <c r="V1808" s="2"/>
      <c r="W1808" s="2"/>
      <c r="X1808" s="2"/>
      <c r="Y1808" s="2"/>
      <c r="Z1808" s="2"/>
      <c r="AA1808" s="2"/>
      <c r="AB1808" s="2"/>
      <c r="AC1808" s="2"/>
      <c r="AD1808" s="2"/>
      <c r="AG1808" s="197">
        <f t="shared" si="896"/>
        <v>12</v>
      </c>
      <c r="AH1808" s="210">
        <f t="shared" si="897"/>
        <v>0</v>
      </c>
      <c r="AJ1808" s="188">
        <f t="shared" si="898"/>
        <v>0</v>
      </c>
      <c r="AK1808" s="189">
        <f t="shared" si="899"/>
        <v>0</v>
      </c>
      <c r="AL1808" s="189">
        <f t="shared" si="900"/>
        <v>0</v>
      </c>
      <c r="AM1808" s="190">
        <f t="shared" si="901"/>
        <v>0</v>
      </c>
      <c r="AO1808" s="188">
        <f t="shared" si="902"/>
        <v>0</v>
      </c>
      <c r="AP1808" s="189">
        <f t="shared" si="903"/>
        <v>0</v>
      </c>
      <c r="AQ1808" s="189">
        <f t="shared" si="904"/>
        <v>0</v>
      </c>
      <c r="AR1808" s="190">
        <f t="shared" si="905"/>
        <v>0</v>
      </c>
      <c r="AT1808" s="188">
        <f t="shared" si="906"/>
        <v>0</v>
      </c>
      <c r="AU1808" s="189">
        <f t="shared" si="907"/>
        <v>0</v>
      </c>
      <c r="AV1808" s="189">
        <f t="shared" si="908"/>
        <v>0</v>
      </c>
      <c r="AW1808" s="190">
        <f t="shared" si="909"/>
        <v>0</v>
      </c>
      <c r="AY1808" s="188">
        <f t="shared" si="910"/>
        <v>0</v>
      </c>
      <c r="AZ1808" s="189">
        <f t="shared" si="911"/>
        <v>0</v>
      </c>
      <c r="BA1808" s="189">
        <f t="shared" si="912"/>
        <v>0</v>
      </c>
      <c r="BB1808" s="190">
        <f t="shared" si="913"/>
        <v>0</v>
      </c>
      <c r="BD1808" s="192">
        <f t="shared" si="914"/>
        <v>0</v>
      </c>
      <c r="BE1808" s="215">
        <f t="shared" si="915"/>
        <v>0</v>
      </c>
      <c r="BF1808" s="216">
        <f t="shared" si="916"/>
        <v>0</v>
      </c>
      <c r="BG1808" s="217">
        <f t="shared" si="917"/>
        <v>0</v>
      </c>
      <c r="BI1808" s="192">
        <f t="shared" si="918"/>
        <v>0</v>
      </c>
      <c r="BJ1808" s="215">
        <f t="shared" si="919"/>
        <v>0</v>
      </c>
      <c r="BK1808" s="216">
        <f t="shared" si="920"/>
        <v>0</v>
      </c>
      <c r="BL1808" s="217">
        <f t="shared" si="921"/>
        <v>0</v>
      </c>
      <c r="BN1808" s="192">
        <f t="shared" si="922"/>
        <v>0</v>
      </c>
      <c r="BO1808" s="215">
        <f t="shared" si="923"/>
        <v>0</v>
      </c>
      <c r="BP1808" s="216">
        <f t="shared" si="924"/>
        <v>0</v>
      </c>
      <c r="BQ1808" s="217">
        <f t="shared" si="925"/>
        <v>0</v>
      </c>
      <c r="BS1808" s="197">
        <f t="shared" si="926"/>
        <v>0</v>
      </c>
      <c r="BT1808" s="19" t="str">
        <f t="shared" si="927"/>
        <v/>
      </c>
      <c r="BU1808" s="197">
        <f t="shared" si="928"/>
        <v>0</v>
      </c>
      <c r="BW1808" s="197">
        <f t="shared" si="929"/>
        <v>0</v>
      </c>
      <c r="BX1808" s="19" t="str">
        <f t="shared" si="930"/>
        <v/>
      </c>
      <c r="BY1808" s="197">
        <f t="shared" si="931"/>
        <v>0</v>
      </c>
      <c r="CA1808" s="197">
        <f t="shared" si="932"/>
        <v>0</v>
      </c>
      <c r="CB1808" s="19" t="str">
        <f t="shared" si="933"/>
        <v/>
      </c>
      <c r="CC1808" s="197">
        <f t="shared" si="934"/>
        <v>0</v>
      </c>
    </row>
    <row r="1809" spans="1:81" ht="15" customHeight="1" thickBot="1">
      <c r="A1809" s="85"/>
      <c r="B1809" s="87"/>
      <c r="C1809" s="63" t="s">
        <v>149</v>
      </c>
      <c r="D1809" s="354" t="str">
        <f t="shared" si="892"/>
        <v/>
      </c>
      <c r="E1809" s="355"/>
      <c r="F1809" s="355"/>
      <c r="G1809" s="355"/>
      <c r="H1809" s="355"/>
      <c r="I1809" s="355"/>
      <c r="J1809" s="355"/>
      <c r="K1809" s="355"/>
      <c r="L1809" s="355"/>
      <c r="M1809" s="355"/>
      <c r="N1809" s="355"/>
      <c r="O1809" s="355"/>
      <c r="P1809" s="355"/>
      <c r="Q1809" s="355"/>
      <c r="R1809" s="356"/>
      <c r="S1809" s="261" t="str">
        <f t="shared" si="893"/>
        <v/>
      </c>
      <c r="T1809" s="261" t="str">
        <f t="shared" si="894"/>
        <v/>
      </c>
      <c r="U1809" s="261" t="str">
        <f t="shared" si="895"/>
        <v/>
      </c>
      <c r="V1809" s="2"/>
      <c r="W1809" s="2"/>
      <c r="X1809" s="2"/>
      <c r="Y1809" s="2"/>
      <c r="Z1809" s="2"/>
      <c r="AA1809" s="2"/>
      <c r="AB1809" s="2"/>
      <c r="AC1809" s="2"/>
      <c r="AD1809" s="2"/>
      <c r="AG1809" s="197">
        <f t="shared" si="896"/>
        <v>12</v>
      </c>
      <c r="AH1809" s="210">
        <f t="shared" si="897"/>
        <v>0</v>
      </c>
      <c r="AJ1809" s="188">
        <f t="shared" si="898"/>
        <v>0</v>
      </c>
      <c r="AK1809" s="189">
        <f t="shared" si="899"/>
        <v>0</v>
      </c>
      <c r="AL1809" s="189">
        <f t="shared" si="900"/>
        <v>0</v>
      </c>
      <c r="AM1809" s="190">
        <f t="shared" si="901"/>
        <v>0</v>
      </c>
      <c r="AO1809" s="188">
        <f t="shared" si="902"/>
        <v>0</v>
      </c>
      <c r="AP1809" s="189">
        <f t="shared" si="903"/>
        <v>0</v>
      </c>
      <c r="AQ1809" s="189">
        <f t="shared" si="904"/>
        <v>0</v>
      </c>
      <c r="AR1809" s="190">
        <f t="shared" si="905"/>
        <v>0</v>
      </c>
      <c r="AT1809" s="188">
        <f t="shared" si="906"/>
        <v>0</v>
      </c>
      <c r="AU1809" s="189">
        <f t="shared" si="907"/>
        <v>0</v>
      </c>
      <c r="AV1809" s="189">
        <f t="shared" si="908"/>
        <v>0</v>
      </c>
      <c r="AW1809" s="190">
        <f t="shared" si="909"/>
        <v>0</v>
      </c>
      <c r="AY1809" s="188">
        <f t="shared" si="910"/>
        <v>0</v>
      </c>
      <c r="AZ1809" s="189">
        <f t="shared" si="911"/>
        <v>0</v>
      </c>
      <c r="BA1809" s="189">
        <f t="shared" si="912"/>
        <v>0</v>
      </c>
      <c r="BB1809" s="190">
        <f t="shared" si="913"/>
        <v>0</v>
      </c>
      <c r="BD1809" s="192">
        <f t="shared" si="914"/>
        <v>0</v>
      </c>
      <c r="BE1809" s="215">
        <f t="shared" si="915"/>
        <v>0</v>
      </c>
      <c r="BF1809" s="216">
        <f t="shared" si="916"/>
        <v>0</v>
      </c>
      <c r="BG1809" s="217">
        <f t="shared" si="917"/>
        <v>0</v>
      </c>
      <c r="BI1809" s="192">
        <f t="shared" si="918"/>
        <v>0</v>
      </c>
      <c r="BJ1809" s="215">
        <f t="shared" si="919"/>
        <v>0</v>
      </c>
      <c r="BK1809" s="216">
        <f t="shared" si="920"/>
        <v>0</v>
      </c>
      <c r="BL1809" s="217">
        <f t="shared" si="921"/>
        <v>0</v>
      </c>
      <c r="BN1809" s="192">
        <f t="shared" si="922"/>
        <v>0</v>
      </c>
      <c r="BO1809" s="215">
        <f t="shared" si="923"/>
        <v>0</v>
      </c>
      <c r="BP1809" s="216">
        <f t="shared" si="924"/>
        <v>0</v>
      </c>
      <c r="BQ1809" s="217">
        <f t="shared" si="925"/>
        <v>0</v>
      </c>
      <c r="BS1809" s="197">
        <f t="shared" si="926"/>
        <v>0</v>
      </c>
      <c r="BT1809" s="19" t="str">
        <f t="shared" si="927"/>
        <v/>
      </c>
      <c r="BU1809" s="197">
        <f t="shared" si="928"/>
        <v>0</v>
      </c>
      <c r="BW1809" s="197">
        <f t="shared" si="929"/>
        <v>0</v>
      </c>
      <c r="BX1809" s="19" t="str">
        <f t="shared" si="930"/>
        <v/>
      </c>
      <c r="BY1809" s="197">
        <f t="shared" si="931"/>
        <v>0</v>
      </c>
      <c r="CA1809" s="197">
        <f t="shared" si="932"/>
        <v>0</v>
      </c>
      <c r="CB1809" s="19" t="str">
        <f t="shared" si="933"/>
        <v/>
      </c>
      <c r="CC1809" s="197">
        <f t="shared" si="934"/>
        <v>0</v>
      </c>
    </row>
    <row r="1810" spans="1:81" ht="15" customHeight="1" thickBot="1">
      <c r="A1810" s="85"/>
      <c r="B1810" s="87"/>
      <c r="C1810" s="63" t="s">
        <v>150</v>
      </c>
      <c r="D1810" s="354" t="str">
        <f t="shared" si="892"/>
        <v/>
      </c>
      <c r="E1810" s="355"/>
      <c r="F1810" s="355"/>
      <c r="G1810" s="355"/>
      <c r="H1810" s="355"/>
      <c r="I1810" s="355"/>
      <c r="J1810" s="355"/>
      <c r="K1810" s="355"/>
      <c r="L1810" s="355"/>
      <c r="M1810" s="355"/>
      <c r="N1810" s="355"/>
      <c r="O1810" s="355"/>
      <c r="P1810" s="355"/>
      <c r="Q1810" s="355"/>
      <c r="R1810" s="356"/>
      <c r="S1810" s="261" t="str">
        <f t="shared" si="893"/>
        <v/>
      </c>
      <c r="T1810" s="261" t="str">
        <f t="shared" si="894"/>
        <v/>
      </c>
      <c r="U1810" s="261" t="str">
        <f t="shared" si="895"/>
        <v/>
      </c>
      <c r="V1810" s="2"/>
      <c r="W1810" s="2"/>
      <c r="X1810" s="2"/>
      <c r="Y1810" s="2"/>
      <c r="Z1810" s="2"/>
      <c r="AA1810" s="2"/>
      <c r="AB1810" s="2"/>
      <c r="AC1810" s="2"/>
      <c r="AD1810" s="2"/>
      <c r="AG1810" s="197">
        <f t="shared" si="896"/>
        <v>12</v>
      </c>
      <c r="AH1810" s="210">
        <f t="shared" si="897"/>
        <v>0</v>
      </c>
      <c r="AJ1810" s="188">
        <f t="shared" si="898"/>
        <v>0</v>
      </c>
      <c r="AK1810" s="189">
        <f t="shared" si="899"/>
        <v>0</v>
      </c>
      <c r="AL1810" s="189">
        <f t="shared" si="900"/>
        <v>0</v>
      </c>
      <c r="AM1810" s="190">
        <f t="shared" si="901"/>
        <v>0</v>
      </c>
      <c r="AO1810" s="188">
        <f t="shared" si="902"/>
        <v>0</v>
      </c>
      <c r="AP1810" s="189">
        <f t="shared" si="903"/>
        <v>0</v>
      </c>
      <c r="AQ1810" s="189">
        <f t="shared" si="904"/>
        <v>0</v>
      </c>
      <c r="AR1810" s="190">
        <f t="shared" si="905"/>
        <v>0</v>
      </c>
      <c r="AT1810" s="188">
        <f t="shared" si="906"/>
        <v>0</v>
      </c>
      <c r="AU1810" s="189">
        <f t="shared" si="907"/>
        <v>0</v>
      </c>
      <c r="AV1810" s="189">
        <f t="shared" si="908"/>
        <v>0</v>
      </c>
      <c r="AW1810" s="190">
        <f t="shared" si="909"/>
        <v>0</v>
      </c>
      <c r="AY1810" s="188">
        <f t="shared" si="910"/>
        <v>0</v>
      </c>
      <c r="AZ1810" s="189">
        <f t="shared" si="911"/>
        <v>0</v>
      </c>
      <c r="BA1810" s="189">
        <f t="shared" si="912"/>
        <v>0</v>
      </c>
      <c r="BB1810" s="190">
        <f t="shared" si="913"/>
        <v>0</v>
      </c>
      <c r="BD1810" s="192">
        <f t="shared" si="914"/>
        <v>0</v>
      </c>
      <c r="BE1810" s="215">
        <f t="shared" si="915"/>
        <v>0</v>
      </c>
      <c r="BF1810" s="216">
        <f t="shared" si="916"/>
        <v>0</v>
      </c>
      <c r="BG1810" s="217">
        <f t="shared" si="917"/>
        <v>0</v>
      </c>
      <c r="BI1810" s="192">
        <f t="shared" si="918"/>
        <v>0</v>
      </c>
      <c r="BJ1810" s="215">
        <f t="shared" si="919"/>
        <v>0</v>
      </c>
      <c r="BK1810" s="216">
        <f t="shared" si="920"/>
        <v>0</v>
      </c>
      <c r="BL1810" s="217">
        <f t="shared" si="921"/>
        <v>0</v>
      </c>
      <c r="BN1810" s="192">
        <f t="shared" si="922"/>
        <v>0</v>
      </c>
      <c r="BO1810" s="215">
        <f t="shared" si="923"/>
        <v>0</v>
      </c>
      <c r="BP1810" s="216">
        <f t="shared" si="924"/>
        <v>0</v>
      </c>
      <c r="BQ1810" s="217">
        <f t="shared" si="925"/>
        <v>0</v>
      </c>
      <c r="BS1810" s="197">
        <f t="shared" si="926"/>
        <v>0</v>
      </c>
      <c r="BT1810" s="19" t="str">
        <f t="shared" si="927"/>
        <v/>
      </c>
      <c r="BU1810" s="197">
        <f t="shared" si="928"/>
        <v>0</v>
      </c>
      <c r="BW1810" s="197">
        <f t="shared" si="929"/>
        <v>0</v>
      </c>
      <c r="BX1810" s="19" t="str">
        <f t="shared" si="930"/>
        <v/>
      </c>
      <c r="BY1810" s="197">
        <f t="shared" si="931"/>
        <v>0</v>
      </c>
      <c r="CA1810" s="197">
        <f t="shared" si="932"/>
        <v>0</v>
      </c>
      <c r="CB1810" s="19" t="str">
        <f t="shared" si="933"/>
        <v/>
      </c>
      <c r="CC1810" s="197">
        <f t="shared" si="934"/>
        <v>0</v>
      </c>
    </row>
    <row r="1811" spans="1:81" ht="15" customHeight="1" thickBot="1">
      <c r="A1811" s="85"/>
      <c r="B1811" s="87"/>
      <c r="C1811" s="63" t="s">
        <v>151</v>
      </c>
      <c r="D1811" s="354" t="str">
        <f t="shared" si="892"/>
        <v/>
      </c>
      <c r="E1811" s="355"/>
      <c r="F1811" s="355"/>
      <c r="G1811" s="355"/>
      <c r="H1811" s="355"/>
      <c r="I1811" s="355"/>
      <c r="J1811" s="355"/>
      <c r="K1811" s="355"/>
      <c r="L1811" s="355"/>
      <c r="M1811" s="355"/>
      <c r="N1811" s="355"/>
      <c r="O1811" s="355"/>
      <c r="P1811" s="355"/>
      <c r="Q1811" s="355"/>
      <c r="R1811" s="356"/>
      <c r="S1811" s="261" t="str">
        <f t="shared" si="893"/>
        <v/>
      </c>
      <c r="T1811" s="261" t="str">
        <f t="shared" si="894"/>
        <v/>
      </c>
      <c r="U1811" s="261" t="str">
        <f t="shared" si="895"/>
        <v/>
      </c>
      <c r="V1811" s="2"/>
      <c r="W1811" s="2"/>
      <c r="X1811" s="2"/>
      <c r="Y1811" s="2"/>
      <c r="Z1811" s="2"/>
      <c r="AA1811" s="2"/>
      <c r="AB1811" s="2"/>
      <c r="AC1811" s="2"/>
      <c r="AD1811" s="2"/>
      <c r="AG1811" s="197">
        <f t="shared" si="896"/>
        <v>12</v>
      </c>
      <c r="AH1811" s="210">
        <f t="shared" si="897"/>
        <v>0</v>
      </c>
      <c r="AJ1811" s="188">
        <f t="shared" si="898"/>
        <v>0</v>
      </c>
      <c r="AK1811" s="189">
        <f t="shared" si="899"/>
        <v>0</v>
      </c>
      <c r="AL1811" s="189">
        <f t="shared" si="900"/>
        <v>0</v>
      </c>
      <c r="AM1811" s="190">
        <f t="shared" si="901"/>
        <v>0</v>
      </c>
      <c r="AO1811" s="188">
        <f t="shared" si="902"/>
        <v>0</v>
      </c>
      <c r="AP1811" s="189">
        <f t="shared" si="903"/>
        <v>0</v>
      </c>
      <c r="AQ1811" s="189">
        <f t="shared" si="904"/>
        <v>0</v>
      </c>
      <c r="AR1811" s="190">
        <f t="shared" si="905"/>
        <v>0</v>
      </c>
      <c r="AT1811" s="188">
        <f t="shared" si="906"/>
        <v>0</v>
      </c>
      <c r="AU1811" s="189">
        <f t="shared" si="907"/>
        <v>0</v>
      </c>
      <c r="AV1811" s="189">
        <f t="shared" si="908"/>
        <v>0</v>
      </c>
      <c r="AW1811" s="190">
        <f t="shared" si="909"/>
        <v>0</v>
      </c>
      <c r="AY1811" s="188">
        <f t="shared" si="910"/>
        <v>0</v>
      </c>
      <c r="AZ1811" s="189">
        <f t="shared" si="911"/>
        <v>0</v>
      </c>
      <c r="BA1811" s="189">
        <f t="shared" si="912"/>
        <v>0</v>
      </c>
      <c r="BB1811" s="190">
        <f t="shared" si="913"/>
        <v>0</v>
      </c>
      <c r="BD1811" s="192">
        <f t="shared" si="914"/>
        <v>0</v>
      </c>
      <c r="BE1811" s="215">
        <f t="shared" si="915"/>
        <v>0</v>
      </c>
      <c r="BF1811" s="216">
        <f t="shared" si="916"/>
        <v>0</v>
      </c>
      <c r="BG1811" s="217">
        <f t="shared" si="917"/>
        <v>0</v>
      </c>
      <c r="BI1811" s="192">
        <f t="shared" si="918"/>
        <v>0</v>
      </c>
      <c r="BJ1811" s="215">
        <f t="shared" si="919"/>
        <v>0</v>
      </c>
      <c r="BK1811" s="216">
        <f t="shared" si="920"/>
        <v>0</v>
      </c>
      <c r="BL1811" s="217">
        <f t="shared" si="921"/>
        <v>0</v>
      </c>
      <c r="BN1811" s="192">
        <f t="shared" si="922"/>
        <v>0</v>
      </c>
      <c r="BO1811" s="215">
        <f t="shared" si="923"/>
        <v>0</v>
      </c>
      <c r="BP1811" s="216">
        <f t="shared" si="924"/>
        <v>0</v>
      </c>
      <c r="BQ1811" s="217">
        <f t="shared" si="925"/>
        <v>0</v>
      </c>
      <c r="BS1811" s="197">
        <f t="shared" si="926"/>
        <v>0</v>
      </c>
      <c r="BT1811" s="19" t="str">
        <f t="shared" si="927"/>
        <v/>
      </c>
      <c r="BU1811" s="197">
        <f t="shared" si="928"/>
        <v>0</v>
      </c>
      <c r="BW1811" s="197">
        <f t="shared" si="929"/>
        <v>0</v>
      </c>
      <c r="BX1811" s="19" t="str">
        <f t="shared" si="930"/>
        <v/>
      </c>
      <c r="BY1811" s="197">
        <f t="shared" si="931"/>
        <v>0</v>
      </c>
      <c r="CA1811" s="197">
        <f t="shared" si="932"/>
        <v>0</v>
      </c>
      <c r="CB1811" s="19" t="str">
        <f t="shared" si="933"/>
        <v/>
      </c>
      <c r="CC1811" s="197">
        <f t="shared" si="934"/>
        <v>0</v>
      </c>
    </row>
    <row r="1812" spans="1:81" ht="15" customHeight="1" thickBot="1">
      <c r="A1812" s="85"/>
      <c r="B1812" s="87"/>
      <c r="C1812" s="63" t="s">
        <v>152</v>
      </c>
      <c r="D1812" s="354" t="str">
        <f t="shared" si="892"/>
        <v/>
      </c>
      <c r="E1812" s="355"/>
      <c r="F1812" s="355"/>
      <c r="G1812" s="355"/>
      <c r="H1812" s="355"/>
      <c r="I1812" s="355"/>
      <c r="J1812" s="355"/>
      <c r="K1812" s="355"/>
      <c r="L1812" s="355"/>
      <c r="M1812" s="355"/>
      <c r="N1812" s="355"/>
      <c r="O1812" s="355"/>
      <c r="P1812" s="355"/>
      <c r="Q1812" s="355"/>
      <c r="R1812" s="356"/>
      <c r="S1812" s="261" t="str">
        <f t="shared" si="893"/>
        <v/>
      </c>
      <c r="T1812" s="261" t="str">
        <f t="shared" si="894"/>
        <v/>
      </c>
      <c r="U1812" s="261" t="str">
        <f t="shared" si="895"/>
        <v/>
      </c>
      <c r="V1812" s="2"/>
      <c r="W1812" s="2"/>
      <c r="X1812" s="2"/>
      <c r="Y1812" s="2"/>
      <c r="Z1812" s="2"/>
      <c r="AA1812" s="2"/>
      <c r="AB1812" s="2"/>
      <c r="AC1812" s="2"/>
      <c r="AD1812" s="2"/>
      <c r="AG1812" s="197">
        <f t="shared" si="896"/>
        <v>12</v>
      </c>
      <c r="AH1812" s="210">
        <f t="shared" si="897"/>
        <v>0</v>
      </c>
      <c r="AJ1812" s="188">
        <f t="shared" si="898"/>
        <v>0</v>
      </c>
      <c r="AK1812" s="189">
        <f t="shared" si="899"/>
        <v>0</v>
      </c>
      <c r="AL1812" s="189">
        <f t="shared" si="900"/>
        <v>0</v>
      </c>
      <c r="AM1812" s="190">
        <f t="shared" si="901"/>
        <v>0</v>
      </c>
      <c r="AO1812" s="188">
        <f t="shared" si="902"/>
        <v>0</v>
      </c>
      <c r="AP1812" s="189">
        <f t="shared" si="903"/>
        <v>0</v>
      </c>
      <c r="AQ1812" s="189">
        <f t="shared" si="904"/>
        <v>0</v>
      </c>
      <c r="AR1812" s="190">
        <f t="shared" si="905"/>
        <v>0</v>
      </c>
      <c r="AT1812" s="188">
        <f t="shared" si="906"/>
        <v>0</v>
      </c>
      <c r="AU1812" s="189">
        <f t="shared" si="907"/>
        <v>0</v>
      </c>
      <c r="AV1812" s="189">
        <f t="shared" si="908"/>
        <v>0</v>
      </c>
      <c r="AW1812" s="190">
        <f t="shared" si="909"/>
        <v>0</v>
      </c>
      <c r="AY1812" s="188">
        <f t="shared" si="910"/>
        <v>0</v>
      </c>
      <c r="AZ1812" s="189">
        <f t="shared" si="911"/>
        <v>0</v>
      </c>
      <c r="BA1812" s="189">
        <f t="shared" si="912"/>
        <v>0</v>
      </c>
      <c r="BB1812" s="190">
        <f t="shared" si="913"/>
        <v>0</v>
      </c>
      <c r="BD1812" s="192">
        <f t="shared" si="914"/>
        <v>0</v>
      </c>
      <c r="BE1812" s="215">
        <f t="shared" si="915"/>
        <v>0</v>
      </c>
      <c r="BF1812" s="216">
        <f t="shared" si="916"/>
        <v>0</v>
      </c>
      <c r="BG1812" s="217">
        <f t="shared" si="917"/>
        <v>0</v>
      </c>
      <c r="BI1812" s="192">
        <f t="shared" si="918"/>
        <v>0</v>
      </c>
      <c r="BJ1812" s="215">
        <f t="shared" si="919"/>
        <v>0</v>
      </c>
      <c r="BK1812" s="216">
        <f t="shared" si="920"/>
        <v>0</v>
      </c>
      <c r="BL1812" s="217">
        <f t="shared" si="921"/>
        <v>0</v>
      </c>
      <c r="BN1812" s="192">
        <f t="shared" si="922"/>
        <v>0</v>
      </c>
      <c r="BO1812" s="215">
        <f t="shared" si="923"/>
        <v>0</v>
      </c>
      <c r="BP1812" s="216">
        <f t="shared" si="924"/>
        <v>0</v>
      </c>
      <c r="BQ1812" s="217">
        <f t="shared" si="925"/>
        <v>0</v>
      </c>
      <c r="BS1812" s="197">
        <f t="shared" si="926"/>
        <v>0</v>
      </c>
      <c r="BT1812" s="19" t="str">
        <f t="shared" si="927"/>
        <v/>
      </c>
      <c r="BU1812" s="197">
        <f t="shared" si="928"/>
        <v>0</v>
      </c>
      <c r="BW1812" s="197">
        <f t="shared" si="929"/>
        <v>0</v>
      </c>
      <c r="BX1812" s="19" t="str">
        <f t="shared" si="930"/>
        <v/>
      </c>
      <c r="BY1812" s="197">
        <f t="shared" si="931"/>
        <v>0</v>
      </c>
      <c r="CA1812" s="197">
        <f t="shared" si="932"/>
        <v>0</v>
      </c>
      <c r="CB1812" s="19" t="str">
        <f t="shared" si="933"/>
        <v/>
      </c>
      <c r="CC1812" s="197">
        <f t="shared" si="934"/>
        <v>0</v>
      </c>
    </row>
    <row r="1813" spans="1:81" ht="15" customHeight="1" thickBot="1">
      <c r="A1813" s="85"/>
      <c r="B1813" s="87"/>
      <c r="C1813" s="63" t="s">
        <v>153</v>
      </c>
      <c r="D1813" s="354" t="str">
        <f t="shared" si="892"/>
        <v/>
      </c>
      <c r="E1813" s="355"/>
      <c r="F1813" s="355"/>
      <c r="G1813" s="355"/>
      <c r="H1813" s="355"/>
      <c r="I1813" s="355"/>
      <c r="J1813" s="355"/>
      <c r="K1813" s="355"/>
      <c r="L1813" s="355"/>
      <c r="M1813" s="355"/>
      <c r="N1813" s="355"/>
      <c r="O1813" s="355"/>
      <c r="P1813" s="355"/>
      <c r="Q1813" s="355"/>
      <c r="R1813" s="356"/>
      <c r="S1813" s="261" t="str">
        <f t="shared" si="893"/>
        <v/>
      </c>
      <c r="T1813" s="261" t="str">
        <f t="shared" si="894"/>
        <v/>
      </c>
      <c r="U1813" s="261" t="str">
        <f t="shared" si="895"/>
        <v/>
      </c>
      <c r="V1813" s="2"/>
      <c r="W1813" s="2"/>
      <c r="X1813" s="2"/>
      <c r="Y1813" s="2"/>
      <c r="Z1813" s="2"/>
      <c r="AA1813" s="2"/>
      <c r="AB1813" s="2"/>
      <c r="AC1813" s="2"/>
      <c r="AD1813" s="2"/>
      <c r="AG1813" s="197">
        <f t="shared" si="896"/>
        <v>12</v>
      </c>
      <c r="AH1813" s="210">
        <f t="shared" si="897"/>
        <v>0</v>
      </c>
      <c r="AJ1813" s="188">
        <f t="shared" si="898"/>
        <v>0</v>
      </c>
      <c r="AK1813" s="189">
        <f t="shared" si="899"/>
        <v>0</v>
      </c>
      <c r="AL1813" s="189">
        <f t="shared" si="900"/>
        <v>0</v>
      </c>
      <c r="AM1813" s="190">
        <f t="shared" si="901"/>
        <v>0</v>
      </c>
      <c r="AO1813" s="188">
        <f t="shared" si="902"/>
        <v>0</v>
      </c>
      <c r="AP1813" s="189">
        <f t="shared" si="903"/>
        <v>0</v>
      </c>
      <c r="AQ1813" s="189">
        <f t="shared" si="904"/>
        <v>0</v>
      </c>
      <c r="AR1813" s="190">
        <f t="shared" si="905"/>
        <v>0</v>
      </c>
      <c r="AT1813" s="188">
        <f t="shared" si="906"/>
        <v>0</v>
      </c>
      <c r="AU1813" s="189">
        <f t="shared" si="907"/>
        <v>0</v>
      </c>
      <c r="AV1813" s="189">
        <f t="shared" si="908"/>
        <v>0</v>
      </c>
      <c r="AW1813" s="190">
        <f t="shared" si="909"/>
        <v>0</v>
      </c>
      <c r="AY1813" s="188">
        <f t="shared" si="910"/>
        <v>0</v>
      </c>
      <c r="AZ1813" s="189">
        <f t="shared" si="911"/>
        <v>0</v>
      </c>
      <c r="BA1813" s="189">
        <f t="shared" si="912"/>
        <v>0</v>
      </c>
      <c r="BB1813" s="190">
        <f t="shared" si="913"/>
        <v>0</v>
      </c>
      <c r="BD1813" s="192">
        <f t="shared" si="914"/>
        <v>0</v>
      </c>
      <c r="BE1813" s="215">
        <f t="shared" si="915"/>
        <v>0</v>
      </c>
      <c r="BF1813" s="216">
        <f t="shared" si="916"/>
        <v>0</v>
      </c>
      <c r="BG1813" s="217">
        <f t="shared" si="917"/>
        <v>0</v>
      </c>
      <c r="BI1813" s="192">
        <f t="shared" si="918"/>
        <v>0</v>
      </c>
      <c r="BJ1813" s="215">
        <f t="shared" si="919"/>
        <v>0</v>
      </c>
      <c r="BK1813" s="216">
        <f t="shared" si="920"/>
        <v>0</v>
      </c>
      <c r="BL1813" s="217">
        <f t="shared" si="921"/>
        <v>0</v>
      </c>
      <c r="BN1813" s="192">
        <f t="shared" si="922"/>
        <v>0</v>
      </c>
      <c r="BO1813" s="215">
        <f t="shared" si="923"/>
        <v>0</v>
      </c>
      <c r="BP1813" s="216">
        <f t="shared" si="924"/>
        <v>0</v>
      </c>
      <c r="BQ1813" s="217">
        <f t="shared" si="925"/>
        <v>0</v>
      </c>
      <c r="BS1813" s="197">
        <f t="shared" si="926"/>
        <v>0</v>
      </c>
      <c r="BT1813" s="19" t="str">
        <f t="shared" si="927"/>
        <v/>
      </c>
      <c r="BU1813" s="197">
        <f t="shared" si="928"/>
        <v>0</v>
      </c>
      <c r="BW1813" s="197">
        <f t="shared" si="929"/>
        <v>0</v>
      </c>
      <c r="BX1813" s="19" t="str">
        <f t="shared" si="930"/>
        <v/>
      </c>
      <c r="BY1813" s="197">
        <f t="shared" si="931"/>
        <v>0</v>
      </c>
      <c r="CA1813" s="197">
        <f t="shared" si="932"/>
        <v>0</v>
      </c>
      <c r="CB1813" s="19" t="str">
        <f t="shared" si="933"/>
        <v/>
      </c>
      <c r="CC1813" s="197">
        <f t="shared" si="934"/>
        <v>0</v>
      </c>
    </row>
    <row r="1814" spans="1:81" ht="15" customHeight="1" thickBot="1">
      <c r="A1814" s="85"/>
      <c r="B1814" s="87"/>
      <c r="C1814" s="63" t="s">
        <v>154</v>
      </c>
      <c r="D1814" s="354" t="str">
        <f t="shared" si="892"/>
        <v/>
      </c>
      <c r="E1814" s="355"/>
      <c r="F1814" s="355"/>
      <c r="G1814" s="355"/>
      <c r="H1814" s="355"/>
      <c r="I1814" s="355"/>
      <c r="J1814" s="355"/>
      <c r="K1814" s="355"/>
      <c r="L1814" s="355"/>
      <c r="M1814" s="355"/>
      <c r="N1814" s="355"/>
      <c r="O1814" s="355"/>
      <c r="P1814" s="355"/>
      <c r="Q1814" s="355"/>
      <c r="R1814" s="356"/>
      <c r="S1814" s="261" t="str">
        <f t="shared" si="893"/>
        <v/>
      </c>
      <c r="T1814" s="261" t="str">
        <f t="shared" si="894"/>
        <v/>
      </c>
      <c r="U1814" s="261" t="str">
        <f t="shared" si="895"/>
        <v/>
      </c>
      <c r="V1814" s="2"/>
      <c r="W1814" s="2"/>
      <c r="X1814" s="2"/>
      <c r="Y1814" s="2"/>
      <c r="Z1814" s="2"/>
      <c r="AA1814" s="2"/>
      <c r="AB1814" s="2"/>
      <c r="AC1814" s="2"/>
      <c r="AD1814" s="2"/>
      <c r="AG1814" s="197">
        <f t="shared" si="896"/>
        <v>12</v>
      </c>
      <c r="AH1814" s="210">
        <f t="shared" si="897"/>
        <v>0</v>
      </c>
      <c r="AJ1814" s="188">
        <f t="shared" si="898"/>
        <v>0</v>
      </c>
      <c r="AK1814" s="189">
        <f t="shared" si="899"/>
        <v>0</v>
      </c>
      <c r="AL1814" s="189">
        <f t="shared" si="900"/>
        <v>0</v>
      </c>
      <c r="AM1814" s="190">
        <f t="shared" si="901"/>
        <v>0</v>
      </c>
      <c r="AO1814" s="188">
        <f t="shared" si="902"/>
        <v>0</v>
      </c>
      <c r="AP1814" s="189">
        <f t="shared" si="903"/>
        <v>0</v>
      </c>
      <c r="AQ1814" s="189">
        <f t="shared" si="904"/>
        <v>0</v>
      </c>
      <c r="AR1814" s="190">
        <f t="shared" si="905"/>
        <v>0</v>
      </c>
      <c r="AT1814" s="188">
        <f t="shared" si="906"/>
        <v>0</v>
      </c>
      <c r="AU1814" s="189">
        <f t="shared" si="907"/>
        <v>0</v>
      </c>
      <c r="AV1814" s="189">
        <f t="shared" si="908"/>
        <v>0</v>
      </c>
      <c r="AW1814" s="190">
        <f t="shared" si="909"/>
        <v>0</v>
      </c>
      <c r="AY1814" s="188">
        <f t="shared" si="910"/>
        <v>0</v>
      </c>
      <c r="AZ1814" s="189">
        <f t="shared" si="911"/>
        <v>0</v>
      </c>
      <c r="BA1814" s="189">
        <f t="shared" si="912"/>
        <v>0</v>
      </c>
      <c r="BB1814" s="190">
        <f t="shared" si="913"/>
        <v>0</v>
      </c>
      <c r="BD1814" s="192">
        <f t="shared" si="914"/>
        <v>0</v>
      </c>
      <c r="BE1814" s="215">
        <f t="shared" si="915"/>
        <v>0</v>
      </c>
      <c r="BF1814" s="216">
        <f t="shared" si="916"/>
        <v>0</v>
      </c>
      <c r="BG1814" s="217">
        <f t="shared" si="917"/>
        <v>0</v>
      </c>
      <c r="BI1814" s="192">
        <f t="shared" si="918"/>
        <v>0</v>
      </c>
      <c r="BJ1814" s="215">
        <f t="shared" si="919"/>
        <v>0</v>
      </c>
      <c r="BK1814" s="216">
        <f t="shared" si="920"/>
        <v>0</v>
      </c>
      <c r="BL1814" s="217">
        <f t="shared" si="921"/>
        <v>0</v>
      </c>
      <c r="BN1814" s="192">
        <f t="shared" si="922"/>
        <v>0</v>
      </c>
      <c r="BO1814" s="215">
        <f t="shared" si="923"/>
        <v>0</v>
      </c>
      <c r="BP1814" s="216">
        <f t="shared" si="924"/>
        <v>0</v>
      </c>
      <c r="BQ1814" s="217">
        <f t="shared" si="925"/>
        <v>0</v>
      </c>
      <c r="BS1814" s="197">
        <f t="shared" si="926"/>
        <v>0</v>
      </c>
      <c r="BT1814" s="19" t="str">
        <f t="shared" si="927"/>
        <v/>
      </c>
      <c r="BU1814" s="197">
        <f t="shared" si="928"/>
        <v>0</v>
      </c>
      <c r="BW1814" s="197">
        <f t="shared" si="929"/>
        <v>0</v>
      </c>
      <c r="BX1814" s="19" t="str">
        <f t="shared" si="930"/>
        <v/>
      </c>
      <c r="BY1814" s="197">
        <f t="shared" si="931"/>
        <v>0</v>
      </c>
      <c r="CA1814" s="197">
        <f t="shared" si="932"/>
        <v>0</v>
      </c>
      <c r="CB1814" s="19" t="str">
        <f t="shared" si="933"/>
        <v/>
      </c>
      <c r="CC1814" s="197">
        <f t="shared" si="934"/>
        <v>0</v>
      </c>
    </row>
    <row r="1815" spans="1:81" ht="15" customHeight="1" thickBot="1">
      <c r="A1815" s="85"/>
      <c r="B1815" s="87"/>
      <c r="C1815" s="63" t="s">
        <v>155</v>
      </c>
      <c r="D1815" s="354" t="str">
        <f t="shared" si="892"/>
        <v/>
      </c>
      <c r="E1815" s="355"/>
      <c r="F1815" s="355"/>
      <c r="G1815" s="355"/>
      <c r="H1815" s="355"/>
      <c r="I1815" s="355"/>
      <c r="J1815" s="355"/>
      <c r="K1815" s="355"/>
      <c r="L1815" s="355"/>
      <c r="M1815" s="355"/>
      <c r="N1815" s="355"/>
      <c r="O1815" s="355"/>
      <c r="P1815" s="355"/>
      <c r="Q1815" s="355"/>
      <c r="R1815" s="356"/>
      <c r="S1815" s="261" t="str">
        <f t="shared" si="893"/>
        <v/>
      </c>
      <c r="T1815" s="261" t="str">
        <f t="shared" si="894"/>
        <v/>
      </c>
      <c r="U1815" s="261" t="str">
        <f t="shared" si="895"/>
        <v/>
      </c>
      <c r="V1815" s="2"/>
      <c r="W1815" s="2"/>
      <c r="X1815" s="2"/>
      <c r="Y1815" s="2"/>
      <c r="Z1815" s="2"/>
      <c r="AA1815" s="2"/>
      <c r="AB1815" s="2"/>
      <c r="AC1815" s="2"/>
      <c r="AD1815" s="2"/>
      <c r="AG1815" s="197">
        <f t="shared" si="896"/>
        <v>12</v>
      </c>
      <c r="AH1815" s="210">
        <f t="shared" si="897"/>
        <v>0</v>
      </c>
      <c r="AJ1815" s="188">
        <f t="shared" si="898"/>
        <v>0</v>
      </c>
      <c r="AK1815" s="189">
        <f t="shared" si="899"/>
        <v>0</v>
      </c>
      <c r="AL1815" s="189">
        <f t="shared" si="900"/>
        <v>0</v>
      </c>
      <c r="AM1815" s="190">
        <f t="shared" si="901"/>
        <v>0</v>
      </c>
      <c r="AO1815" s="188">
        <f t="shared" si="902"/>
        <v>0</v>
      </c>
      <c r="AP1815" s="189">
        <f t="shared" si="903"/>
        <v>0</v>
      </c>
      <c r="AQ1815" s="189">
        <f t="shared" si="904"/>
        <v>0</v>
      </c>
      <c r="AR1815" s="190">
        <f t="shared" si="905"/>
        <v>0</v>
      </c>
      <c r="AT1815" s="188">
        <f t="shared" si="906"/>
        <v>0</v>
      </c>
      <c r="AU1815" s="189">
        <f t="shared" si="907"/>
        <v>0</v>
      </c>
      <c r="AV1815" s="189">
        <f t="shared" si="908"/>
        <v>0</v>
      </c>
      <c r="AW1815" s="190">
        <f t="shared" si="909"/>
        <v>0</v>
      </c>
      <c r="AY1815" s="188">
        <f t="shared" si="910"/>
        <v>0</v>
      </c>
      <c r="AZ1815" s="189">
        <f t="shared" si="911"/>
        <v>0</v>
      </c>
      <c r="BA1815" s="189">
        <f t="shared" si="912"/>
        <v>0</v>
      </c>
      <c r="BB1815" s="190">
        <f t="shared" si="913"/>
        <v>0</v>
      </c>
      <c r="BD1815" s="192">
        <f t="shared" si="914"/>
        <v>0</v>
      </c>
      <c r="BE1815" s="215">
        <f t="shared" si="915"/>
        <v>0</v>
      </c>
      <c r="BF1815" s="216">
        <f t="shared" si="916"/>
        <v>0</v>
      </c>
      <c r="BG1815" s="217">
        <f t="shared" si="917"/>
        <v>0</v>
      </c>
      <c r="BI1815" s="192">
        <f t="shared" si="918"/>
        <v>0</v>
      </c>
      <c r="BJ1815" s="215">
        <f t="shared" si="919"/>
        <v>0</v>
      </c>
      <c r="BK1815" s="216">
        <f t="shared" si="920"/>
        <v>0</v>
      </c>
      <c r="BL1815" s="217">
        <f t="shared" si="921"/>
        <v>0</v>
      </c>
      <c r="BN1815" s="192">
        <f t="shared" si="922"/>
        <v>0</v>
      </c>
      <c r="BO1815" s="215">
        <f t="shared" si="923"/>
        <v>0</v>
      </c>
      <c r="BP1815" s="216">
        <f t="shared" si="924"/>
        <v>0</v>
      </c>
      <c r="BQ1815" s="217">
        <f t="shared" si="925"/>
        <v>0</v>
      </c>
      <c r="BS1815" s="197">
        <f t="shared" si="926"/>
        <v>0</v>
      </c>
      <c r="BT1815" s="19" t="str">
        <f t="shared" si="927"/>
        <v/>
      </c>
      <c r="BU1815" s="197">
        <f t="shared" si="928"/>
        <v>0</v>
      </c>
      <c r="BW1815" s="197">
        <f t="shared" si="929"/>
        <v>0</v>
      </c>
      <c r="BX1815" s="19" t="str">
        <f t="shared" si="930"/>
        <v/>
      </c>
      <c r="BY1815" s="197">
        <f t="shared" si="931"/>
        <v>0</v>
      </c>
      <c r="CA1815" s="197">
        <f t="shared" si="932"/>
        <v>0</v>
      </c>
      <c r="CB1815" s="19" t="str">
        <f t="shared" si="933"/>
        <v/>
      </c>
      <c r="CC1815" s="197">
        <f t="shared" si="934"/>
        <v>0</v>
      </c>
    </row>
    <row r="1816" spans="1:81" ht="15" customHeight="1" thickBot="1">
      <c r="A1816" s="85"/>
      <c r="B1816" s="87"/>
      <c r="C1816" s="63" t="s">
        <v>156</v>
      </c>
      <c r="D1816" s="354" t="str">
        <f t="shared" si="892"/>
        <v/>
      </c>
      <c r="E1816" s="355"/>
      <c r="F1816" s="355"/>
      <c r="G1816" s="355"/>
      <c r="H1816" s="355"/>
      <c r="I1816" s="355"/>
      <c r="J1816" s="355"/>
      <c r="K1816" s="355"/>
      <c r="L1816" s="355"/>
      <c r="M1816" s="355"/>
      <c r="N1816" s="355"/>
      <c r="O1816" s="355"/>
      <c r="P1816" s="355"/>
      <c r="Q1816" s="355"/>
      <c r="R1816" s="356"/>
      <c r="S1816" s="261" t="str">
        <f t="shared" si="893"/>
        <v/>
      </c>
      <c r="T1816" s="261" t="str">
        <f t="shared" si="894"/>
        <v/>
      </c>
      <c r="U1816" s="261" t="str">
        <f t="shared" si="895"/>
        <v/>
      </c>
      <c r="V1816" s="2"/>
      <c r="W1816" s="2"/>
      <c r="X1816" s="2"/>
      <c r="Y1816" s="2"/>
      <c r="Z1816" s="2"/>
      <c r="AA1816" s="2"/>
      <c r="AB1816" s="2"/>
      <c r="AC1816" s="2"/>
      <c r="AD1816" s="2"/>
      <c r="AG1816" s="197">
        <f t="shared" si="896"/>
        <v>12</v>
      </c>
      <c r="AH1816" s="210">
        <f t="shared" si="897"/>
        <v>0</v>
      </c>
      <c r="AJ1816" s="188">
        <f t="shared" si="898"/>
        <v>0</v>
      </c>
      <c r="AK1816" s="189">
        <f t="shared" si="899"/>
        <v>0</v>
      </c>
      <c r="AL1816" s="189">
        <f t="shared" si="900"/>
        <v>0</v>
      </c>
      <c r="AM1816" s="190">
        <f t="shared" si="901"/>
        <v>0</v>
      </c>
      <c r="AO1816" s="188">
        <f t="shared" si="902"/>
        <v>0</v>
      </c>
      <c r="AP1816" s="189">
        <f t="shared" si="903"/>
        <v>0</v>
      </c>
      <c r="AQ1816" s="189">
        <f t="shared" si="904"/>
        <v>0</v>
      </c>
      <c r="AR1816" s="190">
        <f t="shared" si="905"/>
        <v>0</v>
      </c>
      <c r="AT1816" s="188">
        <f t="shared" si="906"/>
        <v>0</v>
      </c>
      <c r="AU1816" s="189">
        <f t="shared" si="907"/>
        <v>0</v>
      </c>
      <c r="AV1816" s="189">
        <f t="shared" si="908"/>
        <v>0</v>
      </c>
      <c r="AW1816" s="190">
        <f t="shared" si="909"/>
        <v>0</v>
      </c>
      <c r="AY1816" s="188">
        <f t="shared" si="910"/>
        <v>0</v>
      </c>
      <c r="AZ1816" s="189">
        <f t="shared" si="911"/>
        <v>0</v>
      </c>
      <c r="BA1816" s="189">
        <f t="shared" si="912"/>
        <v>0</v>
      </c>
      <c r="BB1816" s="190">
        <f t="shared" si="913"/>
        <v>0</v>
      </c>
      <c r="BD1816" s="192">
        <f t="shared" si="914"/>
        <v>0</v>
      </c>
      <c r="BE1816" s="215">
        <f t="shared" si="915"/>
        <v>0</v>
      </c>
      <c r="BF1816" s="216">
        <f t="shared" si="916"/>
        <v>0</v>
      </c>
      <c r="BG1816" s="217">
        <f t="shared" si="917"/>
        <v>0</v>
      </c>
      <c r="BI1816" s="192">
        <f t="shared" si="918"/>
        <v>0</v>
      </c>
      <c r="BJ1816" s="215">
        <f t="shared" si="919"/>
        <v>0</v>
      </c>
      <c r="BK1816" s="216">
        <f t="shared" si="920"/>
        <v>0</v>
      </c>
      <c r="BL1816" s="217">
        <f t="shared" si="921"/>
        <v>0</v>
      </c>
      <c r="BN1816" s="192">
        <f t="shared" si="922"/>
        <v>0</v>
      </c>
      <c r="BO1816" s="215">
        <f t="shared" si="923"/>
        <v>0</v>
      </c>
      <c r="BP1816" s="216">
        <f t="shared" si="924"/>
        <v>0</v>
      </c>
      <c r="BQ1816" s="217">
        <f t="shared" si="925"/>
        <v>0</v>
      </c>
      <c r="BS1816" s="197">
        <f t="shared" si="926"/>
        <v>0</v>
      </c>
      <c r="BT1816" s="19" t="str">
        <f t="shared" si="927"/>
        <v/>
      </c>
      <c r="BU1816" s="197">
        <f t="shared" si="928"/>
        <v>0</v>
      </c>
      <c r="BW1816" s="197">
        <f t="shared" si="929"/>
        <v>0</v>
      </c>
      <c r="BX1816" s="19" t="str">
        <f t="shared" si="930"/>
        <v/>
      </c>
      <c r="BY1816" s="197">
        <f t="shared" si="931"/>
        <v>0</v>
      </c>
      <c r="CA1816" s="197">
        <f t="shared" si="932"/>
        <v>0</v>
      </c>
      <c r="CB1816" s="19" t="str">
        <f t="shared" si="933"/>
        <v/>
      </c>
      <c r="CC1816" s="197">
        <f t="shared" si="934"/>
        <v>0</v>
      </c>
    </row>
    <row r="1817" spans="1:81" ht="15" customHeight="1" thickBot="1">
      <c r="A1817" s="85"/>
      <c r="B1817" s="87"/>
      <c r="C1817" s="63" t="s">
        <v>157</v>
      </c>
      <c r="D1817" s="354" t="str">
        <f t="shared" si="892"/>
        <v/>
      </c>
      <c r="E1817" s="355"/>
      <c r="F1817" s="355"/>
      <c r="G1817" s="355"/>
      <c r="H1817" s="355"/>
      <c r="I1817" s="355"/>
      <c r="J1817" s="355"/>
      <c r="K1817" s="355"/>
      <c r="L1817" s="355"/>
      <c r="M1817" s="355"/>
      <c r="N1817" s="355"/>
      <c r="O1817" s="355"/>
      <c r="P1817" s="355"/>
      <c r="Q1817" s="355"/>
      <c r="R1817" s="356"/>
      <c r="S1817" s="261" t="str">
        <f t="shared" si="893"/>
        <v/>
      </c>
      <c r="T1817" s="261" t="str">
        <f t="shared" si="894"/>
        <v/>
      </c>
      <c r="U1817" s="261" t="str">
        <f t="shared" si="895"/>
        <v/>
      </c>
      <c r="V1817" s="2"/>
      <c r="W1817" s="2"/>
      <c r="X1817" s="2"/>
      <c r="Y1817" s="2"/>
      <c r="Z1817" s="2"/>
      <c r="AA1817" s="2"/>
      <c r="AB1817" s="2"/>
      <c r="AC1817" s="2"/>
      <c r="AD1817" s="2"/>
      <c r="AG1817" s="197">
        <f t="shared" si="896"/>
        <v>12</v>
      </c>
      <c r="AH1817" s="210">
        <f t="shared" si="897"/>
        <v>0</v>
      </c>
      <c r="AJ1817" s="188">
        <f t="shared" si="898"/>
        <v>0</v>
      </c>
      <c r="AK1817" s="189">
        <f t="shared" si="899"/>
        <v>0</v>
      </c>
      <c r="AL1817" s="189">
        <f t="shared" si="900"/>
        <v>0</v>
      </c>
      <c r="AM1817" s="190">
        <f t="shared" si="901"/>
        <v>0</v>
      </c>
      <c r="AO1817" s="188">
        <f t="shared" si="902"/>
        <v>0</v>
      </c>
      <c r="AP1817" s="189">
        <f t="shared" si="903"/>
        <v>0</v>
      </c>
      <c r="AQ1817" s="189">
        <f t="shared" si="904"/>
        <v>0</v>
      </c>
      <c r="AR1817" s="190">
        <f t="shared" si="905"/>
        <v>0</v>
      </c>
      <c r="AT1817" s="188">
        <f t="shared" si="906"/>
        <v>0</v>
      </c>
      <c r="AU1817" s="189">
        <f t="shared" si="907"/>
        <v>0</v>
      </c>
      <c r="AV1817" s="189">
        <f t="shared" si="908"/>
        <v>0</v>
      </c>
      <c r="AW1817" s="190">
        <f t="shared" si="909"/>
        <v>0</v>
      </c>
      <c r="AY1817" s="188">
        <f t="shared" si="910"/>
        <v>0</v>
      </c>
      <c r="AZ1817" s="189">
        <f t="shared" si="911"/>
        <v>0</v>
      </c>
      <c r="BA1817" s="189">
        <f t="shared" si="912"/>
        <v>0</v>
      </c>
      <c r="BB1817" s="190">
        <f t="shared" si="913"/>
        <v>0</v>
      </c>
      <c r="BD1817" s="192">
        <f t="shared" si="914"/>
        <v>0</v>
      </c>
      <c r="BE1817" s="215">
        <f t="shared" si="915"/>
        <v>0</v>
      </c>
      <c r="BF1817" s="216">
        <f t="shared" si="916"/>
        <v>0</v>
      </c>
      <c r="BG1817" s="217">
        <f t="shared" si="917"/>
        <v>0</v>
      </c>
      <c r="BI1817" s="192">
        <f t="shared" si="918"/>
        <v>0</v>
      </c>
      <c r="BJ1817" s="215">
        <f t="shared" si="919"/>
        <v>0</v>
      </c>
      <c r="BK1817" s="216">
        <f t="shared" si="920"/>
        <v>0</v>
      </c>
      <c r="BL1817" s="217">
        <f t="shared" si="921"/>
        <v>0</v>
      </c>
      <c r="BN1817" s="192">
        <f t="shared" si="922"/>
        <v>0</v>
      </c>
      <c r="BO1817" s="215">
        <f t="shared" si="923"/>
        <v>0</v>
      </c>
      <c r="BP1817" s="216">
        <f t="shared" si="924"/>
        <v>0</v>
      </c>
      <c r="BQ1817" s="217">
        <f t="shared" si="925"/>
        <v>0</v>
      </c>
      <c r="BS1817" s="197">
        <f t="shared" si="926"/>
        <v>0</v>
      </c>
      <c r="BT1817" s="19" t="str">
        <f t="shared" si="927"/>
        <v/>
      </c>
      <c r="BU1817" s="197">
        <f t="shared" si="928"/>
        <v>0</v>
      </c>
      <c r="BW1817" s="197">
        <f t="shared" si="929"/>
        <v>0</v>
      </c>
      <c r="BX1817" s="19" t="str">
        <f t="shared" si="930"/>
        <v/>
      </c>
      <c r="BY1817" s="197">
        <f t="shared" si="931"/>
        <v>0</v>
      </c>
      <c r="CA1817" s="197">
        <f t="shared" si="932"/>
        <v>0</v>
      </c>
      <c r="CB1817" s="19" t="str">
        <f t="shared" si="933"/>
        <v/>
      </c>
      <c r="CC1817" s="197">
        <f t="shared" si="934"/>
        <v>0</v>
      </c>
    </row>
    <row r="1818" spans="1:81" ht="15" customHeight="1" thickBot="1">
      <c r="A1818" s="85"/>
      <c r="B1818" s="87"/>
      <c r="C1818" s="63" t="s">
        <v>158</v>
      </c>
      <c r="D1818" s="354" t="str">
        <f t="shared" si="892"/>
        <v/>
      </c>
      <c r="E1818" s="355"/>
      <c r="F1818" s="355"/>
      <c r="G1818" s="355"/>
      <c r="H1818" s="355"/>
      <c r="I1818" s="355"/>
      <c r="J1818" s="355"/>
      <c r="K1818" s="355"/>
      <c r="L1818" s="355"/>
      <c r="M1818" s="355"/>
      <c r="N1818" s="355"/>
      <c r="O1818" s="355"/>
      <c r="P1818" s="355"/>
      <c r="Q1818" s="355"/>
      <c r="R1818" s="356"/>
      <c r="S1818" s="261" t="str">
        <f t="shared" si="893"/>
        <v/>
      </c>
      <c r="T1818" s="261" t="str">
        <f t="shared" si="894"/>
        <v/>
      </c>
      <c r="U1818" s="261" t="str">
        <f t="shared" si="895"/>
        <v/>
      </c>
      <c r="V1818" s="2"/>
      <c r="W1818" s="2"/>
      <c r="X1818" s="2"/>
      <c r="Y1818" s="2"/>
      <c r="Z1818" s="2"/>
      <c r="AA1818" s="2"/>
      <c r="AB1818" s="2"/>
      <c r="AC1818" s="2"/>
      <c r="AD1818" s="2"/>
      <c r="AG1818" s="197">
        <f t="shared" si="896"/>
        <v>12</v>
      </c>
      <c r="AH1818" s="210">
        <f t="shared" si="897"/>
        <v>0</v>
      </c>
      <c r="AJ1818" s="188">
        <f t="shared" si="898"/>
        <v>0</v>
      </c>
      <c r="AK1818" s="189">
        <f t="shared" si="899"/>
        <v>0</v>
      </c>
      <c r="AL1818" s="189">
        <f t="shared" si="900"/>
        <v>0</v>
      </c>
      <c r="AM1818" s="190">
        <f t="shared" si="901"/>
        <v>0</v>
      </c>
      <c r="AO1818" s="188">
        <f t="shared" si="902"/>
        <v>0</v>
      </c>
      <c r="AP1818" s="189">
        <f t="shared" si="903"/>
        <v>0</v>
      </c>
      <c r="AQ1818" s="189">
        <f t="shared" si="904"/>
        <v>0</v>
      </c>
      <c r="AR1818" s="190">
        <f t="shared" si="905"/>
        <v>0</v>
      </c>
      <c r="AT1818" s="188">
        <f t="shared" si="906"/>
        <v>0</v>
      </c>
      <c r="AU1818" s="189">
        <f t="shared" si="907"/>
        <v>0</v>
      </c>
      <c r="AV1818" s="189">
        <f t="shared" si="908"/>
        <v>0</v>
      </c>
      <c r="AW1818" s="190">
        <f t="shared" si="909"/>
        <v>0</v>
      </c>
      <c r="AY1818" s="188">
        <f t="shared" si="910"/>
        <v>0</v>
      </c>
      <c r="AZ1818" s="189">
        <f t="shared" si="911"/>
        <v>0</v>
      </c>
      <c r="BA1818" s="189">
        <f t="shared" si="912"/>
        <v>0</v>
      </c>
      <c r="BB1818" s="190">
        <f t="shared" si="913"/>
        <v>0</v>
      </c>
      <c r="BD1818" s="192">
        <f t="shared" si="914"/>
        <v>0</v>
      </c>
      <c r="BE1818" s="215">
        <f t="shared" si="915"/>
        <v>0</v>
      </c>
      <c r="BF1818" s="216">
        <f t="shared" si="916"/>
        <v>0</v>
      </c>
      <c r="BG1818" s="217">
        <f t="shared" si="917"/>
        <v>0</v>
      </c>
      <c r="BI1818" s="192">
        <f t="shared" si="918"/>
        <v>0</v>
      </c>
      <c r="BJ1818" s="215">
        <f t="shared" si="919"/>
        <v>0</v>
      </c>
      <c r="BK1818" s="216">
        <f t="shared" si="920"/>
        <v>0</v>
      </c>
      <c r="BL1818" s="217">
        <f t="shared" si="921"/>
        <v>0</v>
      </c>
      <c r="BN1818" s="192">
        <f t="shared" si="922"/>
        <v>0</v>
      </c>
      <c r="BO1818" s="215">
        <f t="shared" si="923"/>
        <v>0</v>
      </c>
      <c r="BP1818" s="216">
        <f t="shared" si="924"/>
        <v>0</v>
      </c>
      <c r="BQ1818" s="217">
        <f t="shared" si="925"/>
        <v>0</v>
      </c>
      <c r="BS1818" s="197">
        <f t="shared" si="926"/>
        <v>0</v>
      </c>
      <c r="BT1818" s="19" t="str">
        <f t="shared" si="927"/>
        <v/>
      </c>
      <c r="BU1818" s="197">
        <f t="shared" si="928"/>
        <v>0</v>
      </c>
      <c r="BW1818" s="197">
        <f t="shared" si="929"/>
        <v>0</v>
      </c>
      <c r="BX1818" s="19" t="str">
        <f t="shared" si="930"/>
        <v/>
      </c>
      <c r="BY1818" s="197">
        <f t="shared" si="931"/>
        <v>0</v>
      </c>
      <c r="CA1818" s="197">
        <f t="shared" si="932"/>
        <v>0</v>
      </c>
      <c r="CB1818" s="19" t="str">
        <f t="shared" si="933"/>
        <v/>
      </c>
      <c r="CC1818" s="197">
        <f t="shared" si="934"/>
        <v>0</v>
      </c>
    </row>
    <row r="1819" spans="1:81" ht="15" customHeight="1" thickBot="1">
      <c r="A1819" s="85"/>
      <c r="B1819" s="87"/>
      <c r="C1819" s="63" t="s">
        <v>159</v>
      </c>
      <c r="D1819" s="354" t="str">
        <f t="shared" si="892"/>
        <v/>
      </c>
      <c r="E1819" s="355"/>
      <c r="F1819" s="355"/>
      <c r="G1819" s="355"/>
      <c r="H1819" s="355"/>
      <c r="I1819" s="355"/>
      <c r="J1819" s="355"/>
      <c r="K1819" s="355"/>
      <c r="L1819" s="355"/>
      <c r="M1819" s="355"/>
      <c r="N1819" s="355"/>
      <c r="O1819" s="355"/>
      <c r="P1819" s="355"/>
      <c r="Q1819" s="355"/>
      <c r="R1819" s="356"/>
      <c r="S1819" s="261" t="str">
        <f t="shared" si="893"/>
        <v/>
      </c>
      <c r="T1819" s="261" t="str">
        <f t="shared" si="894"/>
        <v/>
      </c>
      <c r="U1819" s="261" t="str">
        <f t="shared" si="895"/>
        <v/>
      </c>
      <c r="V1819" s="2"/>
      <c r="W1819" s="2"/>
      <c r="X1819" s="2"/>
      <c r="Y1819" s="2"/>
      <c r="Z1819" s="2"/>
      <c r="AA1819" s="2"/>
      <c r="AB1819" s="2"/>
      <c r="AC1819" s="2"/>
      <c r="AD1819" s="2"/>
      <c r="AG1819" s="197">
        <f t="shared" si="896"/>
        <v>12</v>
      </c>
      <c r="AH1819" s="210">
        <f t="shared" si="897"/>
        <v>0</v>
      </c>
      <c r="AJ1819" s="188">
        <f t="shared" si="898"/>
        <v>0</v>
      </c>
      <c r="AK1819" s="189">
        <f t="shared" si="899"/>
        <v>0</v>
      </c>
      <c r="AL1819" s="189">
        <f t="shared" si="900"/>
        <v>0</v>
      </c>
      <c r="AM1819" s="190">
        <f t="shared" si="901"/>
        <v>0</v>
      </c>
      <c r="AO1819" s="188">
        <f t="shared" si="902"/>
        <v>0</v>
      </c>
      <c r="AP1819" s="189">
        <f t="shared" si="903"/>
        <v>0</v>
      </c>
      <c r="AQ1819" s="189">
        <f t="shared" si="904"/>
        <v>0</v>
      </c>
      <c r="AR1819" s="190">
        <f t="shared" si="905"/>
        <v>0</v>
      </c>
      <c r="AT1819" s="188">
        <f t="shared" si="906"/>
        <v>0</v>
      </c>
      <c r="AU1819" s="189">
        <f t="shared" si="907"/>
        <v>0</v>
      </c>
      <c r="AV1819" s="189">
        <f t="shared" si="908"/>
        <v>0</v>
      </c>
      <c r="AW1819" s="190">
        <f t="shared" si="909"/>
        <v>0</v>
      </c>
      <c r="AY1819" s="188">
        <f t="shared" si="910"/>
        <v>0</v>
      </c>
      <c r="AZ1819" s="189">
        <f t="shared" si="911"/>
        <v>0</v>
      </c>
      <c r="BA1819" s="189">
        <f t="shared" si="912"/>
        <v>0</v>
      </c>
      <c r="BB1819" s="190">
        <f t="shared" si="913"/>
        <v>0</v>
      </c>
      <c r="BD1819" s="192">
        <f t="shared" si="914"/>
        <v>0</v>
      </c>
      <c r="BE1819" s="215">
        <f t="shared" si="915"/>
        <v>0</v>
      </c>
      <c r="BF1819" s="216">
        <f t="shared" si="916"/>
        <v>0</v>
      </c>
      <c r="BG1819" s="217">
        <f t="shared" si="917"/>
        <v>0</v>
      </c>
      <c r="BI1819" s="192">
        <f t="shared" si="918"/>
        <v>0</v>
      </c>
      <c r="BJ1819" s="215">
        <f t="shared" si="919"/>
        <v>0</v>
      </c>
      <c r="BK1819" s="216">
        <f t="shared" si="920"/>
        <v>0</v>
      </c>
      <c r="BL1819" s="217">
        <f t="shared" si="921"/>
        <v>0</v>
      </c>
      <c r="BN1819" s="192">
        <f t="shared" si="922"/>
        <v>0</v>
      </c>
      <c r="BO1819" s="215">
        <f t="shared" si="923"/>
        <v>0</v>
      </c>
      <c r="BP1819" s="216">
        <f t="shared" si="924"/>
        <v>0</v>
      </c>
      <c r="BQ1819" s="217">
        <f t="shared" si="925"/>
        <v>0</v>
      </c>
      <c r="BS1819" s="197">
        <f t="shared" si="926"/>
        <v>0</v>
      </c>
      <c r="BT1819" s="19" t="str">
        <f t="shared" si="927"/>
        <v/>
      </c>
      <c r="BU1819" s="197">
        <f t="shared" si="928"/>
        <v>0</v>
      </c>
      <c r="BW1819" s="197">
        <f t="shared" si="929"/>
        <v>0</v>
      </c>
      <c r="BX1819" s="19" t="str">
        <f t="shared" si="930"/>
        <v/>
      </c>
      <c r="BY1819" s="197">
        <f t="shared" si="931"/>
        <v>0</v>
      </c>
      <c r="CA1819" s="197">
        <f t="shared" si="932"/>
        <v>0</v>
      </c>
      <c r="CB1819" s="19" t="str">
        <f t="shared" si="933"/>
        <v/>
      </c>
      <c r="CC1819" s="197">
        <f t="shared" si="934"/>
        <v>0</v>
      </c>
    </row>
    <row r="1820" spans="1:81" ht="15" customHeight="1" thickBot="1">
      <c r="A1820" s="85"/>
      <c r="B1820" s="87"/>
      <c r="C1820" s="63" t="s">
        <v>160</v>
      </c>
      <c r="D1820" s="354" t="str">
        <f t="shared" si="892"/>
        <v/>
      </c>
      <c r="E1820" s="355"/>
      <c r="F1820" s="355"/>
      <c r="G1820" s="355"/>
      <c r="H1820" s="355"/>
      <c r="I1820" s="355"/>
      <c r="J1820" s="355"/>
      <c r="K1820" s="355"/>
      <c r="L1820" s="355"/>
      <c r="M1820" s="355"/>
      <c r="N1820" s="355"/>
      <c r="O1820" s="355"/>
      <c r="P1820" s="355"/>
      <c r="Q1820" s="355"/>
      <c r="R1820" s="356"/>
      <c r="S1820" s="261" t="str">
        <f t="shared" si="893"/>
        <v/>
      </c>
      <c r="T1820" s="261" t="str">
        <f t="shared" si="894"/>
        <v/>
      </c>
      <c r="U1820" s="261" t="str">
        <f t="shared" si="895"/>
        <v/>
      </c>
      <c r="V1820" s="2"/>
      <c r="W1820" s="2"/>
      <c r="X1820" s="2"/>
      <c r="Y1820" s="2"/>
      <c r="Z1820" s="2"/>
      <c r="AA1820" s="2"/>
      <c r="AB1820" s="2"/>
      <c r="AC1820" s="2"/>
      <c r="AD1820" s="2"/>
      <c r="AG1820" s="197">
        <f t="shared" si="896"/>
        <v>12</v>
      </c>
      <c r="AH1820" s="210">
        <f t="shared" si="897"/>
        <v>0</v>
      </c>
      <c r="AJ1820" s="188">
        <f t="shared" si="898"/>
        <v>0</v>
      </c>
      <c r="AK1820" s="189">
        <f t="shared" si="899"/>
        <v>0</v>
      </c>
      <c r="AL1820" s="189">
        <f t="shared" si="900"/>
        <v>0</v>
      </c>
      <c r="AM1820" s="190">
        <f t="shared" si="901"/>
        <v>0</v>
      </c>
      <c r="AO1820" s="188">
        <f t="shared" si="902"/>
        <v>0</v>
      </c>
      <c r="AP1820" s="189">
        <f t="shared" si="903"/>
        <v>0</v>
      </c>
      <c r="AQ1820" s="189">
        <f t="shared" si="904"/>
        <v>0</v>
      </c>
      <c r="AR1820" s="190">
        <f t="shared" si="905"/>
        <v>0</v>
      </c>
      <c r="AT1820" s="188">
        <f t="shared" si="906"/>
        <v>0</v>
      </c>
      <c r="AU1820" s="189">
        <f t="shared" si="907"/>
        <v>0</v>
      </c>
      <c r="AV1820" s="189">
        <f t="shared" si="908"/>
        <v>0</v>
      </c>
      <c r="AW1820" s="190">
        <f t="shared" si="909"/>
        <v>0</v>
      </c>
      <c r="AY1820" s="188">
        <f t="shared" si="910"/>
        <v>0</v>
      </c>
      <c r="AZ1820" s="189">
        <f t="shared" si="911"/>
        <v>0</v>
      </c>
      <c r="BA1820" s="189">
        <f t="shared" si="912"/>
        <v>0</v>
      </c>
      <c r="BB1820" s="190">
        <f t="shared" si="913"/>
        <v>0</v>
      </c>
      <c r="BD1820" s="192">
        <f t="shared" si="914"/>
        <v>0</v>
      </c>
      <c r="BE1820" s="215">
        <f t="shared" si="915"/>
        <v>0</v>
      </c>
      <c r="BF1820" s="216">
        <f t="shared" si="916"/>
        <v>0</v>
      </c>
      <c r="BG1820" s="217">
        <f t="shared" si="917"/>
        <v>0</v>
      </c>
      <c r="BI1820" s="192">
        <f t="shared" si="918"/>
        <v>0</v>
      </c>
      <c r="BJ1820" s="215">
        <f t="shared" si="919"/>
        <v>0</v>
      </c>
      <c r="BK1820" s="216">
        <f t="shared" si="920"/>
        <v>0</v>
      </c>
      <c r="BL1820" s="217">
        <f t="shared" si="921"/>
        <v>0</v>
      </c>
      <c r="BN1820" s="192">
        <f t="shared" si="922"/>
        <v>0</v>
      </c>
      <c r="BO1820" s="215">
        <f t="shared" si="923"/>
        <v>0</v>
      </c>
      <c r="BP1820" s="216">
        <f t="shared" si="924"/>
        <v>0</v>
      </c>
      <c r="BQ1820" s="217">
        <f t="shared" si="925"/>
        <v>0</v>
      </c>
      <c r="BS1820" s="197">
        <f t="shared" si="926"/>
        <v>0</v>
      </c>
      <c r="BT1820" s="19" t="str">
        <f t="shared" si="927"/>
        <v/>
      </c>
      <c r="BU1820" s="197">
        <f t="shared" si="928"/>
        <v>0</v>
      </c>
      <c r="BW1820" s="197">
        <f t="shared" si="929"/>
        <v>0</v>
      </c>
      <c r="BX1820" s="19" t="str">
        <f t="shared" si="930"/>
        <v/>
      </c>
      <c r="BY1820" s="197">
        <f t="shared" si="931"/>
        <v>0</v>
      </c>
      <c r="CA1820" s="197">
        <f t="shared" si="932"/>
        <v>0</v>
      </c>
      <c r="CB1820" s="19" t="str">
        <f t="shared" si="933"/>
        <v/>
      </c>
      <c r="CC1820" s="197">
        <f t="shared" si="934"/>
        <v>0</v>
      </c>
    </row>
    <row r="1821" spans="1:81" ht="15" customHeight="1" thickBot="1">
      <c r="A1821" s="85"/>
      <c r="B1821" s="87"/>
      <c r="C1821" s="63" t="s">
        <v>161</v>
      </c>
      <c r="D1821" s="354" t="str">
        <f t="shared" si="892"/>
        <v/>
      </c>
      <c r="E1821" s="355"/>
      <c r="F1821" s="355"/>
      <c r="G1821" s="355"/>
      <c r="H1821" s="355"/>
      <c r="I1821" s="355"/>
      <c r="J1821" s="355"/>
      <c r="K1821" s="355"/>
      <c r="L1821" s="355"/>
      <c r="M1821" s="355"/>
      <c r="N1821" s="355"/>
      <c r="O1821" s="355"/>
      <c r="P1821" s="355"/>
      <c r="Q1821" s="355"/>
      <c r="R1821" s="356"/>
      <c r="S1821" s="261" t="str">
        <f t="shared" si="893"/>
        <v/>
      </c>
      <c r="T1821" s="261" t="str">
        <f t="shared" si="894"/>
        <v/>
      </c>
      <c r="U1821" s="261" t="str">
        <f t="shared" si="895"/>
        <v/>
      </c>
      <c r="V1821" s="2"/>
      <c r="W1821" s="2"/>
      <c r="X1821" s="2"/>
      <c r="Y1821" s="2"/>
      <c r="Z1821" s="2"/>
      <c r="AA1821" s="2"/>
      <c r="AB1821" s="2"/>
      <c r="AC1821" s="2"/>
      <c r="AD1821" s="2"/>
      <c r="AG1821" s="197">
        <f t="shared" si="896"/>
        <v>12</v>
      </c>
      <c r="AH1821" s="210">
        <f t="shared" si="897"/>
        <v>0</v>
      </c>
      <c r="AJ1821" s="188">
        <f t="shared" si="898"/>
        <v>0</v>
      </c>
      <c r="AK1821" s="189">
        <f t="shared" si="899"/>
        <v>0</v>
      </c>
      <c r="AL1821" s="189">
        <f t="shared" si="900"/>
        <v>0</v>
      </c>
      <c r="AM1821" s="190">
        <f t="shared" si="901"/>
        <v>0</v>
      </c>
      <c r="AO1821" s="188">
        <f t="shared" si="902"/>
        <v>0</v>
      </c>
      <c r="AP1821" s="189">
        <f t="shared" si="903"/>
        <v>0</v>
      </c>
      <c r="AQ1821" s="189">
        <f t="shared" si="904"/>
        <v>0</v>
      </c>
      <c r="AR1821" s="190">
        <f t="shared" si="905"/>
        <v>0</v>
      </c>
      <c r="AT1821" s="188">
        <f t="shared" si="906"/>
        <v>0</v>
      </c>
      <c r="AU1821" s="189">
        <f t="shared" si="907"/>
        <v>0</v>
      </c>
      <c r="AV1821" s="189">
        <f t="shared" si="908"/>
        <v>0</v>
      </c>
      <c r="AW1821" s="190">
        <f t="shared" si="909"/>
        <v>0</v>
      </c>
      <c r="AY1821" s="188">
        <f t="shared" si="910"/>
        <v>0</v>
      </c>
      <c r="AZ1821" s="189">
        <f t="shared" si="911"/>
        <v>0</v>
      </c>
      <c r="BA1821" s="189">
        <f t="shared" si="912"/>
        <v>0</v>
      </c>
      <c r="BB1821" s="190">
        <f t="shared" si="913"/>
        <v>0</v>
      </c>
      <c r="BD1821" s="192">
        <f t="shared" si="914"/>
        <v>0</v>
      </c>
      <c r="BE1821" s="215">
        <f t="shared" si="915"/>
        <v>0</v>
      </c>
      <c r="BF1821" s="216">
        <f t="shared" si="916"/>
        <v>0</v>
      </c>
      <c r="BG1821" s="217">
        <f t="shared" si="917"/>
        <v>0</v>
      </c>
      <c r="BI1821" s="192">
        <f t="shared" si="918"/>
        <v>0</v>
      </c>
      <c r="BJ1821" s="215">
        <f t="shared" si="919"/>
        <v>0</v>
      </c>
      <c r="BK1821" s="216">
        <f t="shared" si="920"/>
        <v>0</v>
      </c>
      <c r="BL1821" s="217">
        <f t="shared" si="921"/>
        <v>0</v>
      </c>
      <c r="BN1821" s="192">
        <f t="shared" si="922"/>
        <v>0</v>
      </c>
      <c r="BO1821" s="215">
        <f t="shared" si="923"/>
        <v>0</v>
      </c>
      <c r="BP1821" s="216">
        <f t="shared" si="924"/>
        <v>0</v>
      </c>
      <c r="BQ1821" s="217">
        <f t="shared" si="925"/>
        <v>0</v>
      </c>
      <c r="BS1821" s="197">
        <f t="shared" si="926"/>
        <v>0</v>
      </c>
      <c r="BT1821" s="19" t="str">
        <f t="shared" si="927"/>
        <v/>
      </c>
      <c r="BU1821" s="197">
        <f t="shared" si="928"/>
        <v>0</v>
      </c>
      <c r="BW1821" s="197">
        <f t="shared" si="929"/>
        <v>0</v>
      </c>
      <c r="BX1821" s="19" t="str">
        <f t="shared" si="930"/>
        <v/>
      </c>
      <c r="BY1821" s="197">
        <f t="shared" si="931"/>
        <v>0</v>
      </c>
      <c r="CA1821" s="197">
        <f t="shared" si="932"/>
        <v>0</v>
      </c>
      <c r="CB1821" s="19" t="str">
        <f t="shared" si="933"/>
        <v/>
      </c>
      <c r="CC1821" s="197">
        <f t="shared" si="934"/>
        <v>0</v>
      </c>
    </row>
    <row r="1822" spans="1:81" ht="15" customHeight="1" thickBot="1">
      <c r="A1822" s="85"/>
      <c r="B1822" s="87"/>
      <c r="C1822" s="63" t="s">
        <v>162</v>
      </c>
      <c r="D1822" s="354" t="str">
        <f t="shared" si="892"/>
        <v/>
      </c>
      <c r="E1822" s="355"/>
      <c r="F1822" s="355"/>
      <c r="G1822" s="355"/>
      <c r="H1822" s="355"/>
      <c r="I1822" s="355"/>
      <c r="J1822" s="355"/>
      <c r="K1822" s="355"/>
      <c r="L1822" s="355"/>
      <c r="M1822" s="355"/>
      <c r="N1822" s="355"/>
      <c r="O1822" s="355"/>
      <c r="P1822" s="355"/>
      <c r="Q1822" s="355"/>
      <c r="R1822" s="356"/>
      <c r="S1822" s="261" t="str">
        <f t="shared" si="893"/>
        <v/>
      </c>
      <c r="T1822" s="261" t="str">
        <f t="shared" si="894"/>
        <v/>
      </c>
      <c r="U1822" s="261" t="str">
        <f t="shared" si="895"/>
        <v/>
      </c>
      <c r="V1822" s="2"/>
      <c r="W1822" s="2"/>
      <c r="X1822" s="2"/>
      <c r="Y1822" s="2"/>
      <c r="Z1822" s="2"/>
      <c r="AA1822" s="2"/>
      <c r="AB1822" s="2"/>
      <c r="AC1822" s="2"/>
      <c r="AD1822" s="2"/>
      <c r="AG1822" s="197">
        <f t="shared" si="896"/>
        <v>12</v>
      </c>
      <c r="AH1822" s="210">
        <f t="shared" si="897"/>
        <v>0</v>
      </c>
      <c r="AJ1822" s="188">
        <f t="shared" si="898"/>
        <v>0</v>
      </c>
      <c r="AK1822" s="189">
        <f t="shared" si="899"/>
        <v>0</v>
      </c>
      <c r="AL1822" s="189">
        <f t="shared" si="900"/>
        <v>0</v>
      </c>
      <c r="AM1822" s="190">
        <f t="shared" si="901"/>
        <v>0</v>
      </c>
      <c r="AO1822" s="188">
        <f t="shared" si="902"/>
        <v>0</v>
      </c>
      <c r="AP1822" s="189">
        <f t="shared" si="903"/>
        <v>0</v>
      </c>
      <c r="AQ1822" s="189">
        <f t="shared" si="904"/>
        <v>0</v>
      </c>
      <c r="AR1822" s="190">
        <f t="shared" si="905"/>
        <v>0</v>
      </c>
      <c r="AT1822" s="188">
        <f t="shared" si="906"/>
        <v>0</v>
      </c>
      <c r="AU1822" s="189">
        <f t="shared" si="907"/>
        <v>0</v>
      </c>
      <c r="AV1822" s="189">
        <f t="shared" si="908"/>
        <v>0</v>
      </c>
      <c r="AW1822" s="190">
        <f t="shared" si="909"/>
        <v>0</v>
      </c>
      <c r="AY1822" s="188">
        <f t="shared" si="910"/>
        <v>0</v>
      </c>
      <c r="AZ1822" s="189">
        <f t="shared" si="911"/>
        <v>0</v>
      </c>
      <c r="BA1822" s="189">
        <f t="shared" si="912"/>
        <v>0</v>
      </c>
      <c r="BB1822" s="190">
        <f t="shared" si="913"/>
        <v>0</v>
      </c>
      <c r="BD1822" s="192">
        <f t="shared" si="914"/>
        <v>0</v>
      </c>
      <c r="BE1822" s="215">
        <f t="shared" si="915"/>
        <v>0</v>
      </c>
      <c r="BF1822" s="216">
        <f t="shared" si="916"/>
        <v>0</v>
      </c>
      <c r="BG1822" s="217">
        <f t="shared" si="917"/>
        <v>0</v>
      </c>
      <c r="BI1822" s="192">
        <f t="shared" si="918"/>
        <v>0</v>
      </c>
      <c r="BJ1822" s="215">
        <f t="shared" si="919"/>
        <v>0</v>
      </c>
      <c r="BK1822" s="216">
        <f t="shared" si="920"/>
        <v>0</v>
      </c>
      <c r="BL1822" s="217">
        <f t="shared" si="921"/>
        <v>0</v>
      </c>
      <c r="BN1822" s="192">
        <f t="shared" si="922"/>
        <v>0</v>
      </c>
      <c r="BO1822" s="215">
        <f t="shared" si="923"/>
        <v>0</v>
      </c>
      <c r="BP1822" s="216">
        <f t="shared" si="924"/>
        <v>0</v>
      </c>
      <c r="BQ1822" s="217">
        <f t="shared" si="925"/>
        <v>0</v>
      </c>
      <c r="BS1822" s="197">
        <f t="shared" si="926"/>
        <v>0</v>
      </c>
      <c r="BT1822" s="19" t="str">
        <f t="shared" si="927"/>
        <v/>
      </c>
      <c r="BU1822" s="197">
        <f t="shared" si="928"/>
        <v>0</v>
      </c>
      <c r="BW1822" s="197">
        <f t="shared" si="929"/>
        <v>0</v>
      </c>
      <c r="BX1822" s="19" t="str">
        <f t="shared" si="930"/>
        <v/>
      </c>
      <c r="BY1822" s="197">
        <f t="shared" si="931"/>
        <v>0</v>
      </c>
      <c r="CA1822" s="197">
        <f t="shared" si="932"/>
        <v>0</v>
      </c>
      <c r="CB1822" s="19" t="str">
        <f t="shared" si="933"/>
        <v/>
      </c>
      <c r="CC1822" s="197">
        <f t="shared" si="934"/>
        <v>0</v>
      </c>
    </row>
    <row r="1823" spans="1:81" ht="15" customHeight="1" thickBot="1">
      <c r="A1823" s="85"/>
      <c r="B1823" s="87"/>
      <c r="C1823" s="64" t="s">
        <v>163</v>
      </c>
      <c r="D1823" s="354" t="str">
        <f t="shared" si="892"/>
        <v/>
      </c>
      <c r="E1823" s="355"/>
      <c r="F1823" s="355"/>
      <c r="G1823" s="355"/>
      <c r="H1823" s="355"/>
      <c r="I1823" s="355"/>
      <c r="J1823" s="355"/>
      <c r="K1823" s="355"/>
      <c r="L1823" s="355"/>
      <c r="M1823" s="355"/>
      <c r="N1823" s="355"/>
      <c r="O1823" s="355"/>
      <c r="P1823" s="355"/>
      <c r="Q1823" s="355"/>
      <c r="R1823" s="356"/>
      <c r="S1823" s="261" t="str">
        <f t="shared" si="893"/>
        <v/>
      </c>
      <c r="T1823" s="261" t="str">
        <f t="shared" si="894"/>
        <v/>
      </c>
      <c r="U1823" s="261" t="str">
        <f t="shared" si="895"/>
        <v/>
      </c>
      <c r="V1823" s="2"/>
      <c r="W1823" s="2"/>
      <c r="X1823" s="2"/>
      <c r="Y1823" s="2"/>
      <c r="Z1823" s="2"/>
      <c r="AA1823" s="2"/>
      <c r="AB1823" s="2"/>
      <c r="AC1823" s="2"/>
      <c r="AD1823" s="2"/>
      <c r="AG1823" s="197">
        <f t="shared" si="896"/>
        <v>12</v>
      </c>
      <c r="AH1823" s="210">
        <f t="shared" si="897"/>
        <v>0</v>
      </c>
      <c r="AJ1823" s="188">
        <f t="shared" si="898"/>
        <v>0</v>
      </c>
      <c r="AK1823" s="189">
        <f t="shared" si="899"/>
        <v>0</v>
      </c>
      <c r="AL1823" s="189">
        <f t="shared" si="900"/>
        <v>0</v>
      </c>
      <c r="AM1823" s="190">
        <f t="shared" si="901"/>
        <v>0</v>
      </c>
      <c r="AO1823" s="188">
        <f t="shared" si="902"/>
        <v>0</v>
      </c>
      <c r="AP1823" s="189">
        <f t="shared" si="903"/>
        <v>0</v>
      </c>
      <c r="AQ1823" s="189">
        <f t="shared" si="904"/>
        <v>0</v>
      </c>
      <c r="AR1823" s="190">
        <f t="shared" si="905"/>
        <v>0</v>
      </c>
      <c r="AT1823" s="188">
        <f t="shared" si="906"/>
        <v>0</v>
      </c>
      <c r="AU1823" s="189">
        <f t="shared" si="907"/>
        <v>0</v>
      </c>
      <c r="AV1823" s="189">
        <f t="shared" si="908"/>
        <v>0</v>
      </c>
      <c r="AW1823" s="190">
        <f t="shared" si="909"/>
        <v>0</v>
      </c>
      <c r="AY1823" s="188">
        <f t="shared" si="910"/>
        <v>0</v>
      </c>
      <c r="AZ1823" s="189">
        <f t="shared" si="911"/>
        <v>0</v>
      </c>
      <c r="BA1823" s="189">
        <f t="shared" si="912"/>
        <v>0</v>
      </c>
      <c r="BB1823" s="190">
        <f t="shared" si="913"/>
        <v>0</v>
      </c>
      <c r="BD1823" s="192">
        <f t="shared" si="914"/>
        <v>0</v>
      </c>
      <c r="BE1823" s="215">
        <f t="shared" si="915"/>
        <v>0</v>
      </c>
      <c r="BF1823" s="216">
        <f t="shared" si="916"/>
        <v>0</v>
      </c>
      <c r="BG1823" s="217">
        <f t="shared" si="917"/>
        <v>0</v>
      </c>
      <c r="BI1823" s="192">
        <f t="shared" si="918"/>
        <v>0</v>
      </c>
      <c r="BJ1823" s="215">
        <f t="shared" si="919"/>
        <v>0</v>
      </c>
      <c r="BK1823" s="216">
        <f t="shared" si="920"/>
        <v>0</v>
      </c>
      <c r="BL1823" s="217">
        <f t="shared" si="921"/>
        <v>0</v>
      </c>
      <c r="BN1823" s="192">
        <f t="shared" si="922"/>
        <v>0</v>
      </c>
      <c r="BO1823" s="215">
        <f t="shared" si="923"/>
        <v>0</v>
      </c>
      <c r="BP1823" s="216">
        <f t="shared" si="924"/>
        <v>0</v>
      </c>
      <c r="BQ1823" s="217">
        <f t="shared" si="925"/>
        <v>0</v>
      </c>
      <c r="BS1823" s="197">
        <f t="shared" si="926"/>
        <v>0</v>
      </c>
      <c r="BT1823" s="19" t="str">
        <f t="shared" si="927"/>
        <v/>
      </c>
      <c r="BU1823" s="197">
        <f t="shared" si="928"/>
        <v>0</v>
      </c>
      <c r="BW1823" s="197">
        <f t="shared" si="929"/>
        <v>0</v>
      </c>
      <c r="BX1823" s="19" t="str">
        <f t="shared" si="930"/>
        <v/>
      </c>
      <c r="BY1823" s="197">
        <f t="shared" si="931"/>
        <v>0</v>
      </c>
      <c r="CA1823" s="197">
        <f t="shared" si="932"/>
        <v>0</v>
      </c>
      <c r="CB1823" s="19" t="str">
        <f t="shared" si="933"/>
        <v/>
      </c>
      <c r="CC1823" s="197">
        <f t="shared" si="934"/>
        <v>0</v>
      </c>
    </row>
    <row r="1824" spans="1:81" ht="15" customHeight="1" thickBot="1">
      <c r="A1824" s="85"/>
      <c r="B1824" s="87"/>
      <c r="C1824" s="64" t="s">
        <v>164</v>
      </c>
      <c r="D1824" s="354" t="str">
        <f t="shared" si="892"/>
        <v/>
      </c>
      <c r="E1824" s="355"/>
      <c r="F1824" s="355"/>
      <c r="G1824" s="355"/>
      <c r="H1824" s="355"/>
      <c r="I1824" s="355"/>
      <c r="J1824" s="355"/>
      <c r="K1824" s="355"/>
      <c r="L1824" s="355"/>
      <c r="M1824" s="355"/>
      <c r="N1824" s="355"/>
      <c r="O1824" s="355"/>
      <c r="P1824" s="355"/>
      <c r="Q1824" s="355"/>
      <c r="R1824" s="356"/>
      <c r="S1824" s="261" t="str">
        <f t="shared" si="893"/>
        <v/>
      </c>
      <c r="T1824" s="261" t="str">
        <f t="shared" si="894"/>
        <v/>
      </c>
      <c r="U1824" s="261" t="str">
        <f t="shared" si="895"/>
        <v/>
      </c>
      <c r="V1824" s="2"/>
      <c r="W1824" s="2"/>
      <c r="X1824" s="2"/>
      <c r="Y1824" s="2"/>
      <c r="Z1824" s="2"/>
      <c r="AA1824" s="2"/>
      <c r="AB1824" s="2"/>
      <c r="AC1824" s="2"/>
      <c r="AD1824" s="2"/>
      <c r="AG1824" s="197">
        <f t="shared" si="896"/>
        <v>12</v>
      </c>
      <c r="AH1824" s="210">
        <f t="shared" si="897"/>
        <v>0</v>
      </c>
      <c r="AJ1824" s="188">
        <f t="shared" si="898"/>
        <v>0</v>
      </c>
      <c r="AK1824" s="189">
        <f t="shared" si="899"/>
        <v>0</v>
      </c>
      <c r="AL1824" s="189">
        <f t="shared" si="900"/>
        <v>0</v>
      </c>
      <c r="AM1824" s="190">
        <f t="shared" si="901"/>
        <v>0</v>
      </c>
      <c r="AO1824" s="188">
        <f t="shared" si="902"/>
        <v>0</v>
      </c>
      <c r="AP1824" s="189">
        <f t="shared" si="903"/>
        <v>0</v>
      </c>
      <c r="AQ1824" s="189">
        <f t="shared" si="904"/>
        <v>0</v>
      </c>
      <c r="AR1824" s="190">
        <f t="shared" si="905"/>
        <v>0</v>
      </c>
      <c r="AT1824" s="188">
        <f t="shared" si="906"/>
        <v>0</v>
      </c>
      <c r="AU1824" s="189">
        <f t="shared" si="907"/>
        <v>0</v>
      </c>
      <c r="AV1824" s="189">
        <f t="shared" si="908"/>
        <v>0</v>
      </c>
      <c r="AW1824" s="190">
        <f t="shared" si="909"/>
        <v>0</v>
      </c>
      <c r="AY1824" s="188">
        <f t="shared" si="910"/>
        <v>0</v>
      </c>
      <c r="AZ1824" s="189">
        <f t="shared" si="911"/>
        <v>0</v>
      </c>
      <c r="BA1824" s="189">
        <f t="shared" si="912"/>
        <v>0</v>
      </c>
      <c r="BB1824" s="190">
        <f t="shared" si="913"/>
        <v>0</v>
      </c>
      <c r="BD1824" s="192">
        <f t="shared" si="914"/>
        <v>0</v>
      </c>
      <c r="BE1824" s="215">
        <f t="shared" si="915"/>
        <v>0</v>
      </c>
      <c r="BF1824" s="216">
        <f t="shared" si="916"/>
        <v>0</v>
      </c>
      <c r="BG1824" s="217">
        <f t="shared" si="917"/>
        <v>0</v>
      </c>
      <c r="BI1824" s="192">
        <f t="shared" si="918"/>
        <v>0</v>
      </c>
      <c r="BJ1824" s="215">
        <f t="shared" si="919"/>
        <v>0</v>
      </c>
      <c r="BK1824" s="216">
        <f t="shared" si="920"/>
        <v>0</v>
      </c>
      <c r="BL1824" s="217">
        <f t="shared" si="921"/>
        <v>0</v>
      </c>
      <c r="BN1824" s="192">
        <f t="shared" si="922"/>
        <v>0</v>
      </c>
      <c r="BO1824" s="215">
        <f t="shared" si="923"/>
        <v>0</v>
      </c>
      <c r="BP1824" s="216">
        <f t="shared" si="924"/>
        <v>0</v>
      </c>
      <c r="BQ1824" s="217">
        <f t="shared" si="925"/>
        <v>0</v>
      </c>
      <c r="BS1824" s="197">
        <f t="shared" si="926"/>
        <v>0</v>
      </c>
      <c r="BT1824" s="19" t="str">
        <f t="shared" si="927"/>
        <v/>
      </c>
      <c r="BU1824" s="197">
        <f t="shared" si="928"/>
        <v>0</v>
      </c>
      <c r="BW1824" s="197">
        <f t="shared" si="929"/>
        <v>0</v>
      </c>
      <c r="BX1824" s="19" t="str">
        <f t="shared" si="930"/>
        <v/>
      </c>
      <c r="BY1824" s="197">
        <f t="shared" si="931"/>
        <v>0</v>
      </c>
      <c r="CA1824" s="197">
        <f t="shared" si="932"/>
        <v>0</v>
      </c>
      <c r="CB1824" s="19" t="str">
        <f t="shared" si="933"/>
        <v/>
      </c>
      <c r="CC1824" s="197">
        <f t="shared" si="934"/>
        <v>0</v>
      </c>
    </row>
    <row r="1825" spans="1:81" ht="15" customHeight="1" thickBot="1">
      <c r="A1825" s="85"/>
      <c r="B1825" s="87"/>
      <c r="C1825" s="64" t="s">
        <v>165</v>
      </c>
      <c r="D1825" s="354" t="str">
        <f t="shared" si="892"/>
        <v/>
      </c>
      <c r="E1825" s="355"/>
      <c r="F1825" s="355"/>
      <c r="G1825" s="355"/>
      <c r="H1825" s="355"/>
      <c r="I1825" s="355"/>
      <c r="J1825" s="355"/>
      <c r="K1825" s="355"/>
      <c r="L1825" s="355"/>
      <c r="M1825" s="355"/>
      <c r="N1825" s="355"/>
      <c r="O1825" s="355"/>
      <c r="P1825" s="355"/>
      <c r="Q1825" s="355"/>
      <c r="R1825" s="356"/>
      <c r="S1825" s="261" t="str">
        <f t="shared" si="893"/>
        <v/>
      </c>
      <c r="T1825" s="261" t="str">
        <f t="shared" si="894"/>
        <v/>
      </c>
      <c r="U1825" s="261" t="str">
        <f t="shared" si="895"/>
        <v/>
      </c>
      <c r="V1825" s="2"/>
      <c r="W1825" s="2"/>
      <c r="X1825" s="2"/>
      <c r="Y1825" s="2"/>
      <c r="Z1825" s="2"/>
      <c r="AA1825" s="2"/>
      <c r="AB1825" s="2"/>
      <c r="AC1825" s="2"/>
      <c r="AD1825" s="2"/>
      <c r="AG1825" s="197">
        <f t="shared" si="896"/>
        <v>12</v>
      </c>
      <c r="AH1825" s="210">
        <f t="shared" si="897"/>
        <v>0</v>
      </c>
      <c r="AJ1825" s="188">
        <f t="shared" si="898"/>
        <v>0</v>
      </c>
      <c r="AK1825" s="189">
        <f t="shared" si="899"/>
        <v>0</v>
      </c>
      <c r="AL1825" s="189">
        <f t="shared" si="900"/>
        <v>0</v>
      </c>
      <c r="AM1825" s="190">
        <f t="shared" si="901"/>
        <v>0</v>
      </c>
      <c r="AO1825" s="188">
        <f t="shared" si="902"/>
        <v>0</v>
      </c>
      <c r="AP1825" s="189">
        <f t="shared" si="903"/>
        <v>0</v>
      </c>
      <c r="AQ1825" s="189">
        <f t="shared" si="904"/>
        <v>0</v>
      </c>
      <c r="AR1825" s="190">
        <f t="shared" si="905"/>
        <v>0</v>
      </c>
      <c r="AT1825" s="188">
        <f t="shared" si="906"/>
        <v>0</v>
      </c>
      <c r="AU1825" s="189">
        <f t="shared" si="907"/>
        <v>0</v>
      </c>
      <c r="AV1825" s="189">
        <f t="shared" si="908"/>
        <v>0</v>
      </c>
      <c r="AW1825" s="190">
        <f t="shared" si="909"/>
        <v>0</v>
      </c>
      <c r="AY1825" s="188">
        <f t="shared" si="910"/>
        <v>0</v>
      </c>
      <c r="AZ1825" s="189">
        <f t="shared" si="911"/>
        <v>0</v>
      </c>
      <c r="BA1825" s="189">
        <f t="shared" si="912"/>
        <v>0</v>
      </c>
      <c r="BB1825" s="190">
        <f t="shared" si="913"/>
        <v>0</v>
      </c>
      <c r="BD1825" s="192">
        <f t="shared" si="914"/>
        <v>0</v>
      </c>
      <c r="BE1825" s="215">
        <f t="shared" si="915"/>
        <v>0</v>
      </c>
      <c r="BF1825" s="216">
        <f t="shared" si="916"/>
        <v>0</v>
      </c>
      <c r="BG1825" s="217">
        <f t="shared" si="917"/>
        <v>0</v>
      </c>
      <c r="BI1825" s="192">
        <f t="shared" si="918"/>
        <v>0</v>
      </c>
      <c r="BJ1825" s="215">
        <f t="shared" si="919"/>
        <v>0</v>
      </c>
      <c r="BK1825" s="216">
        <f t="shared" si="920"/>
        <v>0</v>
      </c>
      <c r="BL1825" s="217">
        <f t="shared" si="921"/>
        <v>0</v>
      </c>
      <c r="BN1825" s="192">
        <f t="shared" si="922"/>
        <v>0</v>
      </c>
      <c r="BO1825" s="215">
        <f t="shared" si="923"/>
        <v>0</v>
      </c>
      <c r="BP1825" s="216">
        <f t="shared" si="924"/>
        <v>0</v>
      </c>
      <c r="BQ1825" s="217">
        <f t="shared" si="925"/>
        <v>0</v>
      </c>
      <c r="BS1825" s="197">
        <f t="shared" si="926"/>
        <v>0</v>
      </c>
      <c r="BT1825" s="19" t="str">
        <f t="shared" si="927"/>
        <v/>
      </c>
      <c r="BU1825" s="197">
        <f t="shared" si="928"/>
        <v>0</v>
      </c>
      <c r="BW1825" s="197">
        <f t="shared" si="929"/>
        <v>0</v>
      </c>
      <c r="BX1825" s="19" t="str">
        <f t="shared" si="930"/>
        <v/>
      </c>
      <c r="BY1825" s="197">
        <f t="shared" si="931"/>
        <v>0</v>
      </c>
      <c r="CA1825" s="197">
        <f t="shared" si="932"/>
        <v>0</v>
      </c>
      <c r="CB1825" s="19" t="str">
        <f t="shared" si="933"/>
        <v/>
      </c>
      <c r="CC1825" s="197">
        <f t="shared" si="934"/>
        <v>0</v>
      </c>
    </row>
    <row r="1826" spans="1:81" ht="15" customHeight="1" thickBot="1">
      <c r="A1826" s="85"/>
      <c r="B1826" s="87"/>
      <c r="C1826" s="64" t="s">
        <v>166</v>
      </c>
      <c r="D1826" s="354" t="str">
        <f t="shared" si="892"/>
        <v/>
      </c>
      <c r="E1826" s="355"/>
      <c r="F1826" s="355"/>
      <c r="G1826" s="355"/>
      <c r="H1826" s="355"/>
      <c r="I1826" s="355"/>
      <c r="J1826" s="355"/>
      <c r="K1826" s="355"/>
      <c r="L1826" s="355"/>
      <c r="M1826" s="355"/>
      <c r="N1826" s="355"/>
      <c r="O1826" s="355"/>
      <c r="P1826" s="355"/>
      <c r="Q1826" s="355"/>
      <c r="R1826" s="356"/>
      <c r="S1826" s="261" t="str">
        <f t="shared" si="893"/>
        <v/>
      </c>
      <c r="T1826" s="261" t="str">
        <f t="shared" si="894"/>
        <v/>
      </c>
      <c r="U1826" s="261" t="str">
        <f t="shared" si="895"/>
        <v/>
      </c>
      <c r="V1826" s="2"/>
      <c r="W1826" s="2"/>
      <c r="X1826" s="2"/>
      <c r="Y1826" s="2"/>
      <c r="Z1826" s="2"/>
      <c r="AA1826" s="2"/>
      <c r="AB1826" s="2"/>
      <c r="AC1826" s="2"/>
      <c r="AD1826" s="2"/>
      <c r="AG1826" s="197">
        <f t="shared" si="896"/>
        <v>12</v>
      </c>
      <c r="AH1826" s="210">
        <f t="shared" si="897"/>
        <v>0</v>
      </c>
      <c r="AJ1826" s="188">
        <f t="shared" si="898"/>
        <v>0</v>
      </c>
      <c r="AK1826" s="189">
        <f t="shared" si="899"/>
        <v>0</v>
      </c>
      <c r="AL1826" s="189">
        <f t="shared" si="900"/>
        <v>0</v>
      </c>
      <c r="AM1826" s="190">
        <f t="shared" si="901"/>
        <v>0</v>
      </c>
      <c r="AO1826" s="188">
        <f t="shared" si="902"/>
        <v>0</v>
      </c>
      <c r="AP1826" s="189">
        <f t="shared" si="903"/>
        <v>0</v>
      </c>
      <c r="AQ1826" s="189">
        <f t="shared" si="904"/>
        <v>0</v>
      </c>
      <c r="AR1826" s="190">
        <f t="shared" si="905"/>
        <v>0</v>
      </c>
      <c r="AT1826" s="188">
        <f t="shared" si="906"/>
        <v>0</v>
      </c>
      <c r="AU1826" s="189">
        <f t="shared" si="907"/>
        <v>0</v>
      </c>
      <c r="AV1826" s="189">
        <f t="shared" si="908"/>
        <v>0</v>
      </c>
      <c r="AW1826" s="190">
        <f t="shared" si="909"/>
        <v>0</v>
      </c>
      <c r="AY1826" s="188">
        <f t="shared" si="910"/>
        <v>0</v>
      </c>
      <c r="AZ1826" s="189">
        <f t="shared" si="911"/>
        <v>0</v>
      </c>
      <c r="BA1826" s="189">
        <f t="shared" si="912"/>
        <v>0</v>
      </c>
      <c r="BB1826" s="190">
        <f t="shared" si="913"/>
        <v>0</v>
      </c>
      <c r="BD1826" s="192">
        <f t="shared" si="914"/>
        <v>0</v>
      </c>
      <c r="BE1826" s="215">
        <f t="shared" si="915"/>
        <v>0</v>
      </c>
      <c r="BF1826" s="216">
        <f t="shared" si="916"/>
        <v>0</v>
      </c>
      <c r="BG1826" s="217">
        <f t="shared" si="917"/>
        <v>0</v>
      </c>
      <c r="BI1826" s="192">
        <f t="shared" si="918"/>
        <v>0</v>
      </c>
      <c r="BJ1826" s="215">
        <f t="shared" si="919"/>
        <v>0</v>
      </c>
      <c r="BK1826" s="216">
        <f t="shared" si="920"/>
        <v>0</v>
      </c>
      <c r="BL1826" s="217">
        <f t="shared" si="921"/>
        <v>0</v>
      </c>
      <c r="BN1826" s="192">
        <f t="shared" si="922"/>
        <v>0</v>
      </c>
      <c r="BO1826" s="215">
        <f t="shared" si="923"/>
        <v>0</v>
      </c>
      <c r="BP1826" s="216">
        <f t="shared" si="924"/>
        <v>0</v>
      </c>
      <c r="BQ1826" s="217">
        <f t="shared" si="925"/>
        <v>0</v>
      </c>
      <c r="BS1826" s="197">
        <f t="shared" si="926"/>
        <v>0</v>
      </c>
      <c r="BT1826" s="19" t="str">
        <f t="shared" si="927"/>
        <v/>
      </c>
      <c r="BU1826" s="197">
        <f t="shared" si="928"/>
        <v>0</v>
      </c>
      <c r="BW1826" s="197">
        <f t="shared" si="929"/>
        <v>0</v>
      </c>
      <c r="BX1826" s="19" t="str">
        <f t="shared" si="930"/>
        <v/>
      </c>
      <c r="BY1826" s="197">
        <f t="shared" si="931"/>
        <v>0</v>
      </c>
      <c r="CA1826" s="197">
        <f t="shared" si="932"/>
        <v>0</v>
      </c>
      <c r="CB1826" s="19" t="str">
        <f t="shared" si="933"/>
        <v/>
      </c>
      <c r="CC1826" s="197">
        <f t="shared" si="934"/>
        <v>0</v>
      </c>
    </row>
    <row r="1827" spans="1:81" ht="15" customHeight="1" thickBot="1">
      <c r="A1827" s="85"/>
      <c r="B1827" s="87"/>
      <c r="C1827" s="64" t="s">
        <v>167</v>
      </c>
      <c r="D1827" s="354" t="str">
        <f t="shared" si="892"/>
        <v/>
      </c>
      <c r="E1827" s="355"/>
      <c r="F1827" s="355"/>
      <c r="G1827" s="355"/>
      <c r="H1827" s="355"/>
      <c r="I1827" s="355"/>
      <c r="J1827" s="355"/>
      <c r="K1827" s="355"/>
      <c r="L1827" s="355"/>
      <c r="M1827" s="355"/>
      <c r="N1827" s="355"/>
      <c r="O1827" s="355"/>
      <c r="P1827" s="355"/>
      <c r="Q1827" s="355"/>
      <c r="R1827" s="356"/>
      <c r="S1827" s="261" t="str">
        <f t="shared" si="893"/>
        <v/>
      </c>
      <c r="T1827" s="261" t="str">
        <f t="shared" si="894"/>
        <v/>
      </c>
      <c r="U1827" s="261" t="str">
        <f t="shared" si="895"/>
        <v/>
      </c>
      <c r="V1827" s="2"/>
      <c r="W1827" s="2"/>
      <c r="X1827" s="2"/>
      <c r="Y1827" s="2"/>
      <c r="Z1827" s="2"/>
      <c r="AA1827" s="2"/>
      <c r="AB1827" s="2"/>
      <c r="AC1827" s="2"/>
      <c r="AD1827" s="2"/>
      <c r="AG1827" s="197">
        <f t="shared" si="896"/>
        <v>12</v>
      </c>
      <c r="AH1827" s="210">
        <f t="shared" si="897"/>
        <v>0</v>
      </c>
      <c r="AJ1827" s="188">
        <f t="shared" si="898"/>
        <v>0</v>
      </c>
      <c r="AK1827" s="189">
        <f t="shared" si="899"/>
        <v>0</v>
      </c>
      <c r="AL1827" s="189">
        <f t="shared" si="900"/>
        <v>0</v>
      </c>
      <c r="AM1827" s="190">
        <f t="shared" si="901"/>
        <v>0</v>
      </c>
      <c r="AO1827" s="188">
        <f t="shared" si="902"/>
        <v>0</v>
      </c>
      <c r="AP1827" s="189">
        <f t="shared" si="903"/>
        <v>0</v>
      </c>
      <c r="AQ1827" s="189">
        <f t="shared" si="904"/>
        <v>0</v>
      </c>
      <c r="AR1827" s="190">
        <f t="shared" si="905"/>
        <v>0</v>
      </c>
      <c r="AT1827" s="188">
        <f t="shared" si="906"/>
        <v>0</v>
      </c>
      <c r="AU1827" s="189">
        <f t="shared" si="907"/>
        <v>0</v>
      </c>
      <c r="AV1827" s="189">
        <f t="shared" si="908"/>
        <v>0</v>
      </c>
      <c r="AW1827" s="190">
        <f t="shared" si="909"/>
        <v>0</v>
      </c>
      <c r="AY1827" s="188">
        <f t="shared" si="910"/>
        <v>0</v>
      </c>
      <c r="AZ1827" s="189">
        <f t="shared" si="911"/>
        <v>0</v>
      </c>
      <c r="BA1827" s="189">
        <f t="shared" si="912"/>
        <v>0</v>
      </c>
      <c r="BB1827" s="190">
        <f t="shared" si="913"/>
        <v>0</v>
      </c>
      <c r="BD1827" s="192">
        <f t="shared" si="914"/>
        <v>0</v>
      </c>
      <c r="BE1827" s="215">
        <f t="shared" si="915"/>
        <v>0</v>
      </c>
      <c r="BF1827" s="216">
        <f t="shared" si="916"/>
        <v>0</v>
      </c>
      <c r="BG1827" s="217">
        <f t="shared" si="917"/>
        <v>0</v>
      </c>
      <c r="BI1827" s="192">
        <f t="shared" si="918"/>
        <v>0</v>
      </c>
      <c r="BJ1827" s="215">
        <f t="shared" si="919"/>
        <v>0</v>
      </c>
      <c r="BK1827" s="216">
        <f t="shared" si="920"/>
        <v>0</v>
      </c>
      <c r="BL1827" s="217">
        <f t="shared" si="921"/>
        <v>0</v>
      </c>
      <c r="BN1827" s="192">
        <f t="shared" si="922"/>
        <v>0</v>
      </c>
      <c r="BO1827" s="215">
        <f t="shared" si="923"/>
        <v>0</v>
      </c>
      <c r="BP1827" s="216">
        <f t="shared" si="924"/>
        <v>0</v>
      </c>
      <c r="BQ1827" s="217">
        <f t="shared" si="925"/>
        <v>0</v>
      </c>
      <c r="BS1827" s="197">
        <f t="shared" si="926"/>
        <v>0</v>
      </c>
      <c r="BT1827" s="19" t="str">
        <f t="shared" si="927"/>
        <v/>
      </c>
      <c r="BU1827" s="197">
        <f t="shared" si="928"/>
        <v>0</v>
      </c>
      <c r="BW1827" s="197">
        <f t="shared" si="929"/>
        <v>0</v>
      </c>
      <c r="BX1827" s="19" t="str">
        <f t="shared" si="930"/>
        <v/>
      </c>
      <c r="BY1827" s="197">
        <f t="shared" si="931"/>
        <v>0</v>
      </c>
      <c r="CA1827" s="197">
        <f t="shared" si="932"/>
        <v>0</v>
      </c>
      <c r="CB1827" s="19" t="str">
        <f t="shared" si="933"/>
        <v/>
      </c>
      <c r="CC1827" s="197">
        <f t="shared" si="934"/>
        <v>0</v>
      </c>
    </row>
    <row r="1828" spans="1:81" ht="15" customHeight="1" thickBot="1">
      <c r="A1828" s="85"/>
      <c r="B1828" s="87"/>
      <c r="C1828" s="64" t="s">
        <v>168</v>
      </c>
      <c r="D1828" s="354" t="str">
        <f t="shared" si="892"/>
        <v/>
      </c>
      <c r="E1828" s="355"/>
      <c r="F1828" s="355"/>
      <c r="G1828" s="355"/>
      <c r="H1828" s="355"/>
      <c r="I1828" s="355"/>
      <c r="J1828" s="355"/>
      <c r="K1828" s="355"/>
      <c r="L1828" s="355"/>
      <c r="M1828" s="355"/>
      <c r="N1828" s="355"/>
      <c r="O1828" s="355"/>
      <c r="P1828" s="355"/>
      <c r="Q1828" s="355"/>
      <c r="R1828" s="356"/>
      <c r="S1828" s="261" t="str">
        <f t="shared" si="893"/>
        <v/>
      </c>
      <c r="T1828" s="261" t="str">
        <f t="shared" si="894"/>
        <v/>
      </c>
      <c r="U1828" s="261" t="str">
        <f t="shared" si="895"/>
        <v/>
      </c>
      <c r="V1828" s="2"/>
      <c r="W1828" s="2"/>
      <c r="X1828" s="2"/>
      <c r="Y1828" s="2"/>
      <c r="Z1828" s="2"/>
      <c r="AA1828" s="2"/>
      <c r="AB1828" s="2"/>
      <c r="AC1828" s="2"/>
      <c r="AD1828" s="2"/>
      <c r="AG1828" s="197">
        <f t="shared" si="896"/>
        <v>12</v>
      </c>
      <c r="AH1828" s="210">
        <f t="shared" si="897"/>
        <v>0</v>
      </c>
      <c r="AJ1828" s="188">
        <f t="shared" si="898"/>
        <v>0</v>
      </c>
      <c r="AK1828" s="189">
        <f t="shared" si="899"/>
        <v>0</v>
      </c>
      <c r="AL1828" s="189">
        <f t="shared" si="900"/>
        <v>0</v>
      </c>
      <c r="AM1828" s="190">
        <f t="shared" si="901"/>
        <v>0</v>
      </c>
      <c r="AO1828" s="188">
        <f t="shared" si="902"/>
        <v>0</v>
      </c>
      <c r="AP1828" s="189">
        <f t="shared" si="903"/>
        <v>0</v>
      </c>
      <c r="AQ1828" s="189">
        <f t="shared" si="904"/>
        <v>0</v>
      </c>
      <c r="AR1828" s="190">
        <f t="shared" si="905"/>
        <v>0</v>
      </c>
      <c r="AT1828" s="188">
        <f t="shared" si="906"/>
        <v>0</v>
      </c>
      <c r="AU1828" s="189">
        <f t="shared" si="907"/>
        <v>0</v>
      </c>
      <c r="AV1828" s="189">
        <f t="shared" si="908"/>
        <v>0</v>
      </c>
      <c r="AW1828" s="190">
        <f t="shared" si="909"/>
        <v>0</v>
      </c>
      <c r="AY1828" s="188">
        <f t="shared" si="910"/>
        <v>0</v>
      </c>
      <c r="AZ1828" s="189">
        <f t="shared" si="911"/>
        <v>0</v>
      </c>
      <c r="BA1828" s="189">
        <f t="shared" si="912"/>
        <v>0</v>
      </c>
      <c r="BB1828" s="190">
        <f t="shared" si="913"/>
        <v>0</v>
      </c>
      <c r="BD1828" s="192">
        <f t="shared" si="914"/>
        <v>0</v>
      </c>
      <c r="BE1828" s="215">
        <f t="shared" si="915"/>
        <v>0</v>
      </c>
      <c r="BF1828" s="216">
        <f t="shared" si="916"/>
        <v>0</v>
      </c>
      <c r="BG1828" s="217">
        <f t="shared" si="917"/>
        <v>0</v>
      </c>
      <c r="BI1828" s="192">
        <f t="shared" si="918"/>
        <v>0</v>
      </c>
      <c r="BJ1828" s="215">
        <f t="shared" si="919"/>
        <v>0</v>
      </c>
      <c r="BK1828" s="216">
        <f t="shared" si="920"/>
        <v>0</v>
      </c>
      <c r="BL1828" s="217">
        <f t="shared" si="921"/>
        <v>0</v>
      </c>
      <c r="BN1828" s="192">
        <f t="shared" si="922"/>
        <v>0</v>
      </c>
      <c r="BO1828" s="215">
        <f t="shared" si="923"/>
        <v>0</v>
      </c>
      <c r="BP1828" s="216">
        <f t="shared" si="924"/>
        <v>0</v>
      </c>
      <c r="BQ1828" s="217">
        <f t="shared" si="925"/>
        <v>0</v>
      </c>
      <c r="BS1828" s="197">
        <f t="shared" si="926"/>
        <v>0</v>
      </c>
      <c r="BT1828" s="19" t="str">
        <f t="shared" si="927"/>
        <v/>
      </c>
      <c r="BU1828" s="197">
        <f t="shared" si="928"/>
        <v>0</v>
      </c>
      <c r="BW1828" s="197">
        <f t="shared" si="929"/>
        <v>0</v>
      </c>
      <c r="BX1828" s="19" t="str">
        <f t="shared" si="930"/>
        <v/>
      </c>
      <c r="BY1828" s="197">
        <f t="shared" si="931"/>
        <v>0</v>
      </c>
      <c r="CA1828" s="197">
        <f t="shared" si="932"/>
        <v>0</v>
      </c>
      <c r="CB1828" s="19" t="str">
        <f t="shared" si="933"/>
        <v/>
      </c>
      <c r="CC1828" s="197">
        <f t="shared" si="934"/>
        <v>0</v>
      </c>
    </row>
    <row r="1829" spans="1:81" ht="15" customHeight="1" thickBot="1">
      <c r="A1829" s="85"/>
      <c r="B1829" s="87"/>
      <c r="C1829" s="64" t="s">
        <v>169</v>
      </c>
      <c r="D1829" s="354" t="str">
        <f t="shared" si="892"/>
        <v/>
      </c>
      <c r="E1829" s="355"/>
      <c r="F1829" s="355"/>
      <c r="G1829" s="355"/>
      <c r="H1829" s="355"/>
      <c r="I1829" s="355"/>
      <c r="J1829" s="355"/>
      <c r="K1829" s="355"/>
      <c r="L1829" s="355"/>
      <c r="M1829" s="355"/>
      <c r="N1829" s="355"/>
      <c r="O1829" s="355"/>
      <c r="P1829" s="355"/>
      <c r="Q1829" s="355"/>
      <c r="R1829" s="356"/>
      <c r="S1829" s="261" t="str">
        <f t="shared" si="893"/>
        <v/>
      </c>
      <c r="T1829" s="261" t="str">
        <f t="shared" si="894"/>
        <v/>
      </c>
      <c r="U1829" s="261" t="str">
        <f t="shared" si="895"/>
        <v/>
      </c>
      <c r="V1829" s="2"/>
      <c r="W1829" s="2"/>
      <c r="X1829" s="2"/>
      <c r="Y1829" s="2"/>
      <c r="Z1829" s="2"/>
      <c r="AA1829" s="2"/>
      <c r="AB1829" s="2"/>
      <c r="AC1829" s="2"/>
      <c r="AD1829" s="2"/>
      <c r="AG1829" s="197">
        <f t="shared" si="896"/>
        <v>12</v>
      </c>
      <c r="AH1829" s="210">
        <f t="shared" si="897"/>
        <v>0</v>
      </c>
      <c r="AJ1829" s="188">
        <f t="shared" si="898"/>
        <v>0</v>
      </c>
      <c r="AK1829" s="189">
        <f t="shared" si="899"/>
        <v>0</v>
      </c>
      <c r="AL1829" s="189">
        <f t="shared" si="900"/>
        <v>0</v>
      </c>
      <c r="AM1829" s="190">
        <f t="shared" si="901"/>
        <v>0</v>
      </c>
      <c r="AO1829" s="188">
        <f t="shared" si="902"/>
        <v>0</v>
      </c>
      <c r="AP1829" s="189">
        <f t="shared" si="903"/>
        <v>0</v>
      </c>
      <c r="AQ1829" s="189">
        <f t="shared" si="904"/>
        <v>0</v>
      </c>
      <c r="AR1829" s="190">
        <f t="shared" si="905"/>
        <v>0</v>
      </c>
      <c r="AT1829" s="188">
        <f t="shared" si="906"/>
        <v>0</v>
      </c>
      <c r="AU1829" s="189">
        <f t="shared" si="907"/>
        <v>0</v>
      </c>
      <c r="AV1829" s="189">
        <f t="shared" si="908"/>
        <v>0</v>
      </c>
      <c r="AW1829" s="190">
        <f t="shared" si="909"/>
        <v>0</v>
      </c>
      <c r="AY1829" s="188">
        <f t="shared" si="910"/>
        <v>0</v>
      </c>
      <c r="AZ1829" s="189">
        <f t="shared" si="911"/>
        <v>0</v>
      </c>
      <c r="BA1829" s="189">
        <f t="shared" si="912"/>
        <v>0</v>
      </c>
      <c r="BB1829" s="190">
        <f t="shared" si="913"/>
        <v>0</v>
      </c>
      <c r="BD1829" s="192">
        <f t="shared" si="914"/>
        <v>0</v>
      </c>
      <c r="BE1829" s="215">
        <f t="shared" si="915"/>
        <v>0</v>
      </c>
      <c r="BF1829" s="216">
        <f t="shared" si="916"/>
        <v>0</v>
      </c>
      <c r="BG1829" s="217">
        <f t="shared" si="917"/>
        <v>0</v>
      </c>
      <c r="BI1829" s="192">
        <f t="shared" si="918"/>
        <v>0</v>
      </c>
      <c r="BJ1829" s="215">
        <f t="shared" si="919"/>
        <v>0</v>
      </c>
      <c r="BK1829" s="216">
        <f t="shared" si="920"/>
        <v>0</v>
      </c>
      <c r="BL1829" s="217">
        <f t="shared" si="921"/>
        <v>0</v>
      </c>
      <c r="BN1829" s="192">
        <f t="shared" si="922"/>
        <v>0</v>
      </c>
      <c r="BO1829" s="215">
        <f t="shared" si="923"/>
        <v>0</v>
      </c>
      <c r="BP1829" s="216">
        <f t="shared" si="924"/>
        <v>0</v>
      </c>
      <c r="BQ1829" s="217">
        <f t="shared" si="925"/>
        <v>0</v>
      </c>
      <c r="BS1829" s="197">
        <f t="shared" si="926"/>
        <v>0</v>
      </c>
      <c r="BT1829" s="19" t="str">
        <f t="shared" si="927"/>
        <v/>
      </c>
      <c r="BU1829" s="197">
        <f t="shared" si="928"/>
        <v>0</v>
      </c>
      <c r="BW1829" s="197">
        <f t="shared" si="929"/>
        <v>0</v>
      </c>
      <c r="BX1829" s="19" t="str">
        <f t="shared" si="930"/>
        <v/>
      </c>
      <c r="BY1829" s="197">
        <f t="shared" si="931"/>
        <v>0</v>
      </c>
      <c r="CA1829" s="197">
        <f t="shared" si="932"/>
        <v>0</v>
      </c>
      <c r="CB1829" s="19" t="str">
        <f t="shared" si="933"/>
        <v/>
      </c>
      <c r="CC1829" s="197">
        <f t="shared" si="934"/>
        <v>0</v>
      </c>
    </row>
    <row r="1830" spans="1:81" ht="15" customHeight="1" thickBot="1">
      <c r="A1830" s="85"/>
      <c r="B1830" s="87"/>
      <c r="C1830" s="64" t="s">
        <v>170</v>
      </c>
      <c r="D1830" s="354" t="str">
        <f t="shared" si="892"/>
        <v/>
      </c>
      <c r="E1830" s="355"/>
      <c r="F1830" s="355"/>
      <c r="G1830" s="355"/>
      <c r="H1830" s="355"/>
      <c r="I1830" s="355"/>
      <c r="J1830" s="355"/>
      <c r="K1830" s="355"/>
      <c r="L1830" s="355"/>
      <c r="M1830" s="355"/>
      <c r="N1830" s="355"/>
      <c r="O1830" s="355"/>
      <c r="P1830" s="355"/>
      <c r="Q1830" s="355"/>
      <c r="R1830" s="356"/>
      <c r="S1830" s="261" t="str">
        <f t="shared" si="893"/>
        <v/>
      </c>
      <c r="T1830" s="261" t="str">
        <f t="shared" si="894"/>
        <v/>
      </c>
      <c r="U1830" s="261" t="str">
        <f t="shared" si="895"/>
        <v/>
      </c>
      <c r="V1830" s="2"/>
      <c r="W1830" s="2"/>
      <c r="X1830" s="2"/>
      <c r="Y1830" s="2"/>
      <c r="Z1830" s="2"/>
      <c r="AA1830" s="2"/>
      <c r="AB1830" s="2"/>
      <c r="AC1830" s="2"/>
      <c r="AD1830" s="2"/>
      <c r="AG1830" s="197">
        <f t="shared" si="896"/>
        <v>12</v>
      </c>
      <c r="AH1830" s="210">
        <f t="shared" si="897"/>
        <v>0</v>
      </c>
      <c r="AJ1830" s="188">
        <f t="shared" si="898"/>
        <v>0</v>
      </c>
      <c r="AK1830" s="189">
        <f t="shared" si="899"/>
        <v>0</v>
      </c>
      <c r="AL1830" s="189">
        <f t="shared" si="900"/>
        <v>0</v>
      </c>
      <c r="AM1830" s="190">
        <f t="shared" si="901"/>
        <v>0</v>
      </c>
      <c r="AO1830" s="188">
        <f t="shared" si="902"/>
        <v>0</v>
      </c>
      <c r="AP1830" s="189">
        <f t="shared" si="903"/>
        <v>0</v>
      </c>
      <c r="AQ1830" s="189">
        <f t="shared" si="904"/>
        <v>0</v>
      </c>
      <c r="AR1830" s="190">
        <f t="shared" si="905"/>
        <v>0</v>
      </c>
      <c r="AT1830" s="188">
        <f t="shared" si="906"/>
        <v>0</v>
      </c>
      <c r="AU1830" s="189">
        <f t="shared" si="907"/>
        <v>0</v>
      </c>
      <c r="AV1830" s="189">
        <f t="shared" si="908"/>
        <v>0</v>
      </c>
      <c r="AW1830" s="190">
        <f t="shared" si="909"/>
        <v>0</v>
      </c>
      <c r="AY1830" s="188">
        <f t="shared" si="910"/>
        <v>0</v>
      </c>
      <c r="AZ1830" s="189">
        <f t="shared" si="911"/>
        <v>0</v>
      </c>
      <c r="BA1830" s="189">
        <f t="shared" si="912"/>
        <v>0</v>
      </c>
      <c r="BB1830" s="190">
        <f t="shared" si="913"/>
        <v>0</v>
      </c>
      <c r="BD1830" s="192">
        <f t="shared" si="914"/>
        <v>0</v>
      </c>
      <c r="BE1830" s="215">
        <f t="shared" si="915"/>
        <v>0</v>
      </c>
      <c r="BF1830" s="216">
        <f t="shared" si="916"/>
        <v>0</v>
      </c>
      <c r="BG1830" s="217">
        <f t="shared" si="917"/>
        <v>0</v>
      </c>
      <c r="BI1830" s="192">
        <f t="shared" si="918"/>
        <v>0</v>
      </c>
      <c r="BJ1830" s="215">
        <f t="shared" si="919"/>
        <v>0</v>
      </c>
      <c r="BK1830" s="216">
        <f t="shared" si="920"/>
        <v>0</v>
      </c>
      <c r="BL1830" s="217">
        <f t="shared" si="921"/>
        <v>0</v>
      </c>
      <c r="BN1830" s="192">
        <f t="shared" si="922"/>
        <v>0</v>
      </c>
      <c r="BO1830" s="215">
        <f t="shared" si="923"/>
        <v>0</v>
      </c>
      <c r="BP1830" s="216">
        <f t="shared" si="924"/>
        <v>0</v>
      </c>
      <c r="BQ1830" s="217">
        <f t="shared" si="925"/>
        <v>0</v>
      </c>
      <c r="BS1830" s="197">
        <f t="shared" si="926"/>
        <v>0</v>
      </c>
      <c r="BT1830" s="19" t="str">
        <f t="shared" si="927"/>
        <v/>
      </c>
      <c r="BU1830" s="197">
        <f t="shared" si="928"/>
        <v>0</v>
      </c>
      <c r="BW1830" s="197">
        <f t="shared" si="929"/>
        <v>0</v>
      </c>
      <c r="BX1830" s="19" t="str">
        <f t="shared" si="930"/>
        <v/>
      </c>
      <c r="BY1830" s="197">
        <f t="shared" si="931"/>
        <v>0</v>
      </c>
      <c r="CA1830" s="197">
        <f t="shared" si="932"/>
        <v>0</v>
      </c>
      <c r="CB1830" s="19" t="str">
        <f t="shared" si="933"/>
        <v/>
      </c>
      <c r="CC1830" s="197">
        <f t="shared" si="934"/>
        <v>0</v>
      </c>
    </row>
    <row r="1831" spans="1:81" ht="15" customHeight="1" thickBot="1">
      <c r="A1831" s="85"/>
      <c r="B1831" s="87"/>
      <c r="C1831" s="64" t="s">
        <v>171</v>
      </c>
      <c r="D1831" s="354" t="str">
        <f t="shared" si="892"/>
        <v/>
      </c>
      <c r="E1831" s="355"/>
      <c r="F1831" s="355"/>
      <c r="G1831" s="355"/>
      <c r="H1831" s="355"/>
      <c r="I1831" s="355"/>
      <c r="J1831" s="355"/>
      <c r="K1831" s="355"/>
      <c r="L1831" s="355"/>
      <c r="M1831" s="355"/>
      <c r="N1831" s="355"/>
      <c r="O1831" s="355"/>
      <c r="P1831" s="355"/>
      <c r="Q1831" s="355"/>
      <c r="R1831" s="356"/>
      <c r="S1831" s="261" t="str">
        <f t="shared" si="893"/>
        <v/>
      </c>
      <c r="T1831" s="261" t="str">
        <f t="shared" si="894"/>
        <v/>
      </c>
      <c r="U1831" s="261" t="str">
        <f t="shared" si="895"/>
        <v/>
      </c>
      <c r="V1831" s="2"/>
      <c r="W1831" s="2"/>
      <c r="X1831" s="2"/>
      <c r="Y1831" s="2"/>
      <c r="Z1831" s="2"/>
      <c r="AA1831" s="2"/>
      <c r="AB1831" s="2"/>
      <c r="AC1831" s="2"/>
      <c r="AD1831" s="2"/>
      <c r="AG1831" s="197">
        <f t="shared" si="896"/>
        <v>12</v>
      </c>
      <c r="AH1831" s="210">
        <f t="shared" si="897"/>
        <v>0</v>
      </c>
      <c r="AJ1831" s="188">
        <f t="shared" si="898"/>
        <v>0</v>
      </c>
      <c r="AK1831" s="189">
        <f t="shared" si="899"/>
        <v>0</v>
      </c>
      <c r="AL1831" s="189">
        <f t="shared" si="900"/>
        <v>0</v>
      </c>
      <c r="AM1831" s="190">
        <f t="shared" si="901"/>
        <v>0</v>
      </c>
      <c r="AO1831" s="188">
        <f t="shared" si="902"/>
        <v>0</v>
      </c>
      <c r="AP1831" s="189">
        <f t="shared" si="903"/>
        <v>0</v>
      </c>
      <c r="AQ1831" s="189">
        <f t="shared" si="904"/>
        <v>0</v>
      </c>
      <c r="AR1831" s="190">
        <f t="shared" si="905"/>
        <v>0</v>
      </c>
      <c r="AT1831" s="188">
        <f t="shared" si="906"/>
        <v>0</v>
      </c>
      <c r="AU1831" s="189">
        <f t="shared" si="907"/>
        <v>0</v>
      </c>
      <c r="AV1831" s="189">
        <f t="shared" si="908"/>
        <v>0</v>
      </c>
      <c r="AW1831" s="190">
        <f t="shared" si="909"/>
        <v>0</v>
      </c>
      <c r="AY1831" s="188">
        <f t="shared" si="910"/>
        <v>0</v>
      </c>
      <c r="AZ1831" s="189">
        <f t="shared" si="911"/>
        <v>0</v>
      </c>
      <c r="BA1831" s="189">
        <f t="shared" si="912"/>
        <v>0</v>
      </c>
      <c r="BB1831" s="190">
        <f t="shared" si="913"/>
        <v>0</v>
      </c>
      <c r="BD1831" s="192">
        <f t="shared" si="914"/>
        <v>0</v>
      </c>
      <c r="BE1831" s="215">
        <f t="shared" si="915"/>
        <v>0</v>
      </c>
      <c r="BF1831" s="216">
        <f t="shared" si="916"/>
        <v>0</v>
      </c>
      <c r="BG1831" s="217">
        <f t="shared" si="917"/>
        <v>0</v>
      </c>
      <c r="BI1831" s="192">
        <f t="shared" si="918"/>
        <v>0</v>
      </c>
      <c r="BJ1831" s="215">
        <f t="shared" si="919"/>
        <v>0</v>
      </c>
      <c r="BK1831" s="216">
        <f t="shared" si="920"/>
        <v>0</v>
      </c>
      <c r="BL1831" s="217">
        <f t="shared" si="921"/>
        <v>0</v>
      </c>
      <c r="BN1831" s="192">
        <f t="shared" si="922"/>
        <v>0</v>
      </c>
      <c r="BO1831" s="215">
        <f t="shared" si="923"/>
        <v>0</v>
      </c>
      <c r="BP1831" s="216">
        <f t="shared" si="924"/>
        <v>0</v>
      </c>
      <c r="BQ1831" s="217">
        <f t="shared" si="925"/>
        <v>0</v>
      </c>
      <c r="BS1831" s="197">
        <f t="shared" si="926"/>
        <v>0</v>
      </c>
      <c r="BT1831" s="19" t="str">
        <f t="shared" si="927"/>
        <v/>
      </c>
      <c r="BU1831" s="197">
        <f t="shared" si="928"/>
        <v>0</v>
      </c>
      <c r="BW1831" s="197">
        <f t="shared" si="929"/>
        <v>0</v>
      </c>
      <c r="BX1831" s="19" t="str">
        <f t="shared" si="930"/>
        <v/>
      </c>
      <c r="BY1831" s="197">
        <f t="shared" si="931"/>
        <v>0</v>
      </c>
      <c r="CA1831" s="197">
        <f t="shared" si="932"/>
        <v>0</v>
      </c>
      <c r="CB1831" s="19" t="str">
        <f t="shared" si="933"/>
        <v/>
      </c>
      <c r="CC1831" s="197">
        <f t="shared" si="934"/>
        <v>0</v>
      </c>
    </row>
    <row r="1832" spans="1:81" ht="15" customHeight="1" thickBot="1">
      <c r="A1832" s="85"/>
      <c r="B1832" s="87"/>
      <c r="C1832" s="64" t="s">
        <v>172</v>
      </c>
      <c r="D1832" s="354" t="str">
        <f t="shared" si="892"/>
        <v/>
      </c>
      <c r="E1832" s="355"/>
      <c r="F1832" s="355"/>
      <c r="G1832" s="355"/>
      <c r="H1832" s="355"/>
      <c r="I1832" s="355"/>
      <c r="J1832" s="355"/>
      <c r="K1832" s="355"/>
      <c r="L1832" s="355"/>
      <c r="M1832" s="355"/>
      <c r="N1832" s="355"/>
      <c r="O1832" s="355"/>
      <c r="P1832" s="355"/>
      <c r="Q1832" s="355"/>
      <c r="R1832" s="356"/>
      <c r="S1832" s="261" t="str">
        <f t="shared" si="893"/>
        <v/>
      </c>
      <c r="T1832" s="261" t="str">
        <f t="shared" si="894"/>
        <v/>
      </c>
      <c r="U1832" s="261" t="str">
        <f t="shared" si="895"/>
        <v/>
      </c>
      <c r="V1832" s="2"/>
      <c r="W1832" s="2"/>
      <c r="X1832" s="2"/>
      <c r="Y1832" s="2"/>
      <c r="Z1832" s="2"/>
      <c r="AA1832" s="2"/>
      <c r="AB1832" s="2"/>
      <c r="AC1832" s="2"/>
      <c r="AD1832" s="2"/>
      <c r="AG1832" s="197">
        <f t="shared" si="896"/>
        <v>12</v>
      </c>
      <c r="AH1832" s="210">
        <f t="shared" si="897"/>
        <v>0</v>
      </c>
      <c r="AJ1832" s="188">
        <f t="shared" si="898"/>
        <v>0</v>
      </c>
      <c r="AK1832" s="189">
        <f t="shared" si="899"/>
        <v>0</v>
      </c>
      <c r="AL1832" s="189">
        <f t="shared" si="900"/>
        <v>0</v>
      </c>
      <c r="AM1832" s="190">
        <f t="shared" si="901"/>
        <v>0</v>
      </c>
      <c r="AO1832" s="188">
        <f t="shared" si="902"/>
        <v>0</v>
      </c>
      <c r="AP1832" s="189">
        <f t="shared" si="903"/>
        <v>0</v>
      </c>
      <c r="AQ1832" s="189">
        <f t="shared" si="904"/>
        <v>0</v>
      </c>
      <c r="AR1832" s="190">
        <f t="shared" si="905"/>
        <v>0</v>
      </c>
      <c r="AT1832" s="188">
        <f t="shared" si="906"/>
        <v>0</v>
      </c>
      <c r="AU1832" s="189">
        <f t="shared" si="907"/>
        <v>0</v>
      </c>
      <c r="AV1832" s="189">
        <f t="shared" si="908"/>
        <v>0</v>
      </c>
      <c r="AW1832" s="190">
        <f t="shared" si="909"/>
        <v>0</v>
      </c>
      <c r="AY1832" s="188">
        <f t="shared" si="910"/>
        <v>0</v>
      </c>
      <c r="AZ1832" s="189">
        <f t="shared" si="911"/>
        <v>0</v>
      </c>
      <c r="BA1832" s="189">
        <f t="shared" si="912"/>
        <v>0</v>
      </c>
      <c r="BB1832" s="190">
        <f t="shared" si="913"/>
        <v>0</v>
      </c>
      <c r="BD1832" s="192">
        <f t="shared" si="914"/>
        <v>0</v>
      </c>
      <c r="BE1832" s="215">
        <f t="shared" si="915"/>
        <v>0</v>
      </c>
      <c r="BF1832" s="216">
        <f t="shared" si="916"/>
        <v>0</v>
      </c>
      <c r="BG1832" s="217">
        <f t="shared" si="917"/>
        <v>0</v>
      </c>
      <c r="BI1832" s="192">
        <f t="shared" si="918"/>
        <v>0</v>
      </c>
      <c r="BJ1832" s="215">
        <f t="shared" si="919"/>
        <v>0</v>
      </c>
      <c r="BK1832" s="216">
        <f t="shared" si="920"/>
        <v>0</v>
      </c>
      <c r="BL1832" s="217">
        <f t="shared" si="921"/>
        <v>0</v>
      </c>
      <c r="BN1832" s="192">
        <f t="shared" si="922"/>
        <v>0</v>
      </c>
      <c r="BO1832" s="215">
        <f t="shared" si="923"/>
        <v>0</v>
      </c>
      <c r="BP1832" s="216">
        <f t="shared" si="924"/>
        <v>0</v>
      </c>
      <c r="BQ1832" s="217">
        <f t="shared" si="925"/>
        <v>0</v>
      </c>
      <c r="BS1832" s="197">
        <f t="shared" si="926"/>
        <v>0</v>
      </c>
      <c r="BT1832" s="19" t="str">
        <f t="shared" si="927"/>
        <v/>
      </c>
      <c r="BU1832" s="197">
        <f t="shared" si="928"/>
        <v>0</v>
      </c>
      <c r="BW1832" s="197">
        <f t="shared" si="929"/>
        <v>0</v>
      </c>
      <c r="BX1832" s="19" t="str">
        <f t="shared" si="930"/>
        <v/>
      </c>
      <c r="BY1832" s="197">
        <f t="shared" si="931"/>
        <v>0</v>
      </c>
      <c r="CA1832" s="197">
        <f t="shared" si="932"/>
        <v>0</v>
      </c>
      <c r="CB1832" s="19" t="str">
        <f t="shared" si="933"/>
        <v/>
      </c>
      <c r="CC1832" s="197">
        <f t="shared" si="934"/>
        <v>0</v>
      </c>
    </row>
    <row r="1833" spans="1:81" ht="15" customHeight="1" thickBot="1">
      <c r="A1833" s="85"/>
      <c r="B1833" s="87"/>
      <c r="C1833" s="64" t="s">
        <v>173</v>
      </c>
      <c r="D1833" s="354" t="str">
        <f t="shared" si="892"/>
        <v/>
      </c>
      <c r="E1833" s="355"/>
      <c r="F1833" s="355"/>
      <c r="G1833" s="355"/>
      <c r="H1833" s="355"/>
      <c r="I1833" s="355"/>
      <c r="J1833" s="355"/>
      <c r="K1833" s="355"/>
      <c r="L1833" s="355"/>
      <c r="M1833" s="355"/>
      <c r="N1833" s="355"/>
      <c r="O1833" s="355"/>
      <c r="P1833" s="355"/>
      <c r="Q1833" s="355"/>
      <c r="R1833" s="356"/>
      <c r="S1833" s="261" t="str">
        <f t="shared" si="893"/>
        <v/>
      </c>
      <c r="T1833" s="261" t="str">
        <f t="shared" si="894"/>
        <v/>
      </c>
      <c r="U1833" s="261" t="str">
        <f t="shared" si="895"/>
        <v/>
      </c>
      <c r="V1833" s="2"/>
      <c r="W1833" s="2"/>
      <c r="X1833" s="2"/>
      <c r="Y1833" s="2"/>
      <c r="Z1833" s="2"/>
      <c r="AA1833" s="2"/>
      <c r="AB1833" s="2"/>
      <c r="AC1833" s="2"/>
      <c r="AD1833" s="2"/>
      <c r="AG1833" s="197">
        <f t="shared" si="896"/>
        <v>12</v>
      </c>
      <c r="AH1833" s="210">
        <f t="shared" si="897"/>
        <v>0</v>
      </c>
      <c r="AJ1833" s="188">
        <f t="shared" si="898"/>
        <v>0</v>
      </c>
      <c r="AK1833" s="189">
        <f t="shared" si="899"/>
        <v>0</v>
      </c>
      <c r="AL1833" s="189">
        <f t="shared" si="900"/>
        <v>0</v>
      </c>
      <c r="AM1833" s="190">
        <f t="shared" si="901"/>
        <v>0</v>
      </c>
      <c r="AO1833" s="188">
        <f t="shared" si="902"/>
        <v>0</v>
      </c>
      <c r="AP1833" s="189">
        <f t="shared" si="903"/>
        <v>0</v>
      </c>
      <c r="AQ1833" s="189">
        <f t="shared" si="904"/>
        <v>0</v>
      </c>
      <c r="AR1833" s="190">
        <f t="shared" si="905"/>
        <v>0</v>
      </c>
      <c r="AT1833" s="188">
        <f t="shared" si="906"/>
        <v>0</v>
      </c>
      <c r="AU1833" s="189">
        <f t="shared" si="907"/>
        <v>0</v>
      </c>
      <c r="AV1833" s="189">
        <f t="shared" si="908"/>
        <v>0</v>
      </c>
      <c r="AW1833" s="190">
        <f t="shared" si="909"/>
        <v>0</v>
      </c>
      <c r="AY1833" s="188">
        <f t="shared" si="910"/>
        <v>0</v>
      </c>
      <c r="AZ1833" s="189">
        <f t="shared" si="911"/>
        <v>0</v>
      </c>
      <c r="BA1833" s="189">
        <f t="shared" si="912"/>
        <v>0</v>
      </c>
      <c r="BB1833" s="190">
        <f t="shared" si="913"/>
        <v>0</v>
      </c>
      <c r="BD1833" s="192">
        <f t="shared" si="914"/>
        <v>0</v>
      </c>
      <c r="BE1833" s="215">
        <f t="shared" si="915"/>
        <v>0</v>
      </c>
      <c r="BF1833" s="216">
        <f t="shared" si="916"/>
        <v>0</v>
      </c>
      <c r="BG1833" s="217">
        <f t="shared" si="917"/>
        <v>0</v>
      </c>
      <c r="BI1833" s="192">
        <f t="shared" si="918"/>
        <v>0</v>
      </c>
      <c r="BJ1833" s="215">
        <f t="shared" si="919"/>
        <v>0</v>
      </c>
      <c r="BK1833" s="216">
        <f t="shared" si="920"/>
        <v>0</v>
      </c>
      <c r="BL1833" s="217">
        <f t="shared" si="921"/>
        <v>0</v>
      </c>
      <c r="BN1833" s="192">
        <f t="shared" si="922"/>
        <v>0</v>
      </c>
      <c r="BO1833" s="215">
        <f t="shared" si="923"/>
        <v>0</v>
      </c>
      <c r="BP1833" s="216">
        <f t="shared" si="924"/>
        <v>0</v>
      </c>
      <c r="BQ1833" s="217">
        <f t="shared" si="925"/>
        <v>0</v>
      </c>
      <c r="BS1833" s="197">
        <f t="shared" si="926"/>
        <v>0</v>
      </c>
      <c r="BT1833" s="19" t="str">
        <f t="shared" si="927"/>
        <v/>
      </c>
      <c r="BU1833" s="197">
        <f t="shared" si="928"/>
        <v>0</v>
      </c>
      <c r="BW1833" s="197">
        <f t="shared" si="929"/>
        <v>0</v>
      </c>
      <c r="BX1833" s="19" t="str">
        <f t="shared" si="930"/>
        <v/>
      </c>
      <c r="BY1833" s="197">
        <f t="shared" si="931"/>
        <v>0</v>
      </c>
      <c r="CA1833" s="197">
        <f t="shared" si="932"/>
        <v>0</v>
      </c>
      <c r="CB1833" s="19" t="str">
        <f t="shared" si="933"/>
        <v/>
      </c>
      <c r="CC1833" s="197">
        <f t="shared" si="934"/>
        <v>0</v>
      </c>
    </row>
    <row r="1834" spans="1:81" ht="15" customHeight="1" thickBot="1">
      <c r="A1834" s="85"/>
      <c r="B1834" s="87"/>
      <c r="C1834" s="64" t="s">
        <v>174</v>
      </c>
      <c r="D1834" s="354" t="str">
        <f t="shared" si="892"/>
        <v/>
      </c>
      <c r="E1834" s="355"/>
      <c r="F1834" s="355"/>
      <c r="G1834" s="355"/>
      <c r="H1834" s="355"/>
      <c r="I1834" s="355"/>
      <c r="J1834" s="355"/>
      <c r="K1834" s="355"/>
      <c r="L1834" s="355"/>
      <c r="M1834" s="355"/>
      <c r="N1834" s="355"/>
      <c r="O1834" s="355"/>
      <c r="P1834" s="355"/>
      <c r="Q1834" s="355"/>
      <c r="R1834" s="356"/>
      <c r="S1834" s="261" t="str">
        <f t="shared" si="893"/>
        <v/>
      </c>
      <c r="T1834" s="261" t="str">
        <f t="shared" si="894"/>
        <v/>
      </c>
      <c r="U1834" s="261" t="str">
        <f t="shared" si="895"/>
        <v/>
      </c>
      <c r="V1834" s="2"/>
      <c r="W1834" s="2"/>
      <c r="X1834" s="2"/>
      <c r="Y1834" s="2"/>
      <c r="Z1834" s="2"/>
      <c r="AA1834" s="2"/>
      <c r="AB1834" s="2"/>
      <c r="AC1834" s="2"/>
      <c r="AD1834" s="2"/>
      <c r="AG1834" s="197">
        <f t="shared" si="896"/>
        <v>12</v>
      </c>
      <c r="AH1834" s="210">
        <f t="shared" si="897"/>
        <v>0</v>
      </c>
      <c r="AJ1834" s="188">
        <f t="shared" si="898"/>
        <v>0</v>
      </c>
      <c r="AK1834" s="189">
        <f t="shared" si="899"/>
        <v>0</v>
      </c>
      <c r="AL1834" s="189">
        <f t="shared" si="900"/>
        <v>0</v>
      </c>
      <c r="AM1834" s="190">
        <f t="shared" si="901"/>
        <v>0</v>
      </c>
      <c r="AO1834" s="188">
        <f t="shared" si="902"/>
        <v>0</v>
      </c>
      <c r="AP1834" s="189">
        <f t="shared" si="903"/>
        <v>0</v>
      </c>
      <c r="AQ1834" s="189">
        <f t="shared" si="904"/>
        <v>0</v>
      </c>
      <c r="AR1834" s="190">
        <f t="shared" si="905"/>
        <v>0</v>
      </c>
      <c r="AT1834" s="188">
        <f t="shared" si="906"/>
        <v>0</v>
      </c>
      <c r="AU1834" s="189">
        <f t="shared" si="907"/>
        <v>0</v>
      </c>
      <c r="AV1834" s="189">
        <f t="shared" si="908"/>
        <v>0</v>
      </c>
      <c r="AW1834" s="190">
        <f t="shared" si="909"/>
        <v>0</v>
      </c>
      <c r="AY1834" s="188">
        <f t="shared" si="910"/>
        <v>0</v>
      </c>
      <c r="AZ1834" s="189">
        <f t="shared" si="911"/>
        <v>0</v>
      </c>
      <c r="BA1834" s="189">
        <f t="shared" si="912"/>
        <v>0</v>
      </c>
      <c r="BB1834" s="190">
        <f t="shared" si="913"/>
        <v>0</v>
      </c>
      <c r="BD1834" s="192">
        <f t="shared" si="914"/>
        <v>0</v>
      </c>
      <c r="BE1834" s="215">
        <f t="shared" si="915"/>
        <v>0</v>
      </c>
      <c r="BF1834" s="216">
        <f t="shared" si="916"/>
        <v>0</v>
      </c>
      <c r="BG1834" s="217">
        <f t="shared" si="917"/>
        <v>0</v>
      </c>
      <c r="BI1834" s="192">
        <f t="shared" si="918"/>
        <v>0</v>
      </c>
      <c r="BJ1834" s="215">
        <f t="shared" si="919"/>
        <v>0</v>
      </c>
      <c r="BK1834" s="216">
        <f t="shared" si="920"/>
        <v>0</v>
      </c>
      <c r="BL1834" s="217">
        <f t="shared" si="921"/>
        <v>0</v>
      </c>
      <c r="BN1834" s="192">
        <f t="shared" si="922"/>
        <v>0</v>
      </c>
      <c r="BO1834" s="215">
        <f t="shared" si="923"/>
        <v>0</v>
      </c>
      <c r="BP1834" s="216">
        <f t="shared" si="924"/>
        <v>0</v>
      </c>
      <c r="BQ1834" s="217">
        <f t="shared" si="925"/>
        <v>0</v>
      </c>
      <c r="BS1834" s="197">
        <f t="shared" si="926"/>
        <v>0</v>
      </c>
      <c r="BT1834" s="19" t="str">
        <f t="shared" si="927"/>
        <v/>
      </c>
      <c r="BU1834" s="197">
        <f t="shared" si="928"/>
        <v>0</v>
      </c>
      <c r="BW1834" s="197">
        <f t="shared" si="929"/>
        <v>0</v>
      </c>
      <c r="BX1834" s="19" t="str">
        <f t="shared" si="930"/>
        <v/>
      </c>
      <c r="BY1834" s="197">
        <f t="shared" si="931"/>
        <v>0</v>
      </c>
      <c r="CA1834" s="197">
        <f t="shared" si="932"/>
        <v>0</v>
      </c>
      <c r="CB1834" s="19" t="str">
        <f t="shared" si="933"/>
        <v/>
      </c>
      <c r="CC1834" s="197">
        <f t="shared" si="934"/>
        <v>0</v>
      </c>
    </row>
    <row r="1835" spans="1:81" ht="15" customHeight="1" thickBot="1">
      <c r="A1835" s="85"/>
      <c r="B1835" s="87"/>
      <c r="C1835" s="64" t="s">
        <v>175</v>
      </c>
      <c r="D1835" s="354" t="str">
        <f t="shared" si="892"/>
        <v/>
      </c>
      <c r="E1835" s="355"/>
      <c r="F1835" s="355"/>
      <c r="G1835" s="355"/>
      <c r="H1835" s="355"/>
      <c r="I1835" s="355"/>
      <c r="J1835" s="355"/>
      <c r="K1835" s="355"/>
      <c r="L1835" s="355"/>
      <c r="M1835" s="355"/>
      <c r="N1835" s="355"/>
      <c r="O1835" s="355"/>
      <c r="P1835" s="355"/>
      <c r="Q1835" s="355"/>
      <c r="R1835" s="356"/>
      <c r="S1835" s="261" t="str">
        <f t="shared" si="893"/>
        <v/>
      </c>
      <c r="T1835" s="261" t="str">
        <f t="shared" si="894"/>
        <v/>
      </c>
      <c r="U1835" s="261" t="str">
        <f t="shared" si="895"/>
        <v/>
      </c>
      <c r="V1835" s="2"/>
      <c r="W1835" s="2"/>
      <c r="X1835" s="2"/>
      <c r="Y1835" s="2"/>
      <c r="Z1835" s="2"/>
      <c r="AA1835" s="2"/>
      <c r="AB1835" s="2"/>
      <c r="AC1835" s="2"/>
      <c r="AD1835" s="2"/>
      <c r="AG1835" s="197">
        <f t="shared" si="896"/>
        <v>12</v>
      </c>
      <c r="AH1835" s="210">
        <f t="shared" si="897"/>
        <v>0</v>
      </c>
      <c r="AJ1835" s="188">
        <f t="shared" si="898"/>
        <v>0</v>
      </c>
      <c r="AK1835" s="189">
        <f t="shared" si="899"/>
        <v>0</v>
      </c>
      <c r="AL1835" s="189">
        <f t="shared" si="900"/>
        <v>0</v>
      </c>
      <c r="AM1835" s="190">
        <f t="shared" si="901"/>
        <v>0</v>
      </c>
      <c r="AO1835" s="188">
        <f t="shared" si="902"/>
        <v>0</v>
      </c>
      <c r="AP1835" s="189">
        <f t="shared" si="903"/>
        <v>0</v>
      </c>
      <c r="AQ1835" s="189">
        <f t="shared" si="904"/>
        <v>0</v>
      </c>
      <c r="AR1835" s="190">
        <f t="shared" si="905"/>
        <v>0</v>
      </c>
      <c r="AT1835" s="188">
        <f t="shared" si="906"/>
        <v>0</v>
      </c>
      <c r="AU1835" s="189">
        <f t="shared" si="907"/>
        <v>0</v>
      </c>
      <c r="AV1835" s="189">
        <f t="shared" si="908"/>
        <v>0</v>
      </c>
      <c r="AW1835" s="190">
        <f t="shared" si="909"/>
        <v>0</v>
      </c>
      <c r="AY1835" s="188">
        <f t="shared" si="910"/>
        <v>0</v>
      </c>
      <c r="AZ1835" s="189">
        <f t="shared" si="911"/>
        <v>0</v>
      </c>
      <c r="BA1835" s="189">
        <f t="shared" si="912"/>
        <v>0</v>
      </c>
      <c r="BB1835" s="190">
        <f t="shared" si="913"/>
        <v>0</v>
      </c>
      <c r="BD1835" s="192">
        <f t="shared" si="914"/>
        <v>0</v>
      </c>
      <c r="BE1835" s="215">
        <f t="shared" si="915"/>
        <v>0</v>
      </c>
      <c r="BF1835" s="216">
        <f t="shared" si="916"/>
        <v>0</v>
      </c>
      <c r="BG1835" s="217">
        <f t="shared" si="917"/>
        <v>0</v>
      </c>
      <c r="BI1835" s="192">
        <f t="shared" si="918"/>
        <v>0</v>
      </c>
      <c r="BJ1835" s="215">
        <f t="shared" si="919"/>
        <v>0</v>
      </c>
      <c r="BK1835" s="216">
        <f t="shared" si="920"/>
        <v>0</v>
      </c>
      <c r="BL1835" s="217">
        <f t="shared" si="921"/>
        <v>0</v>
      </c>
      <c r="BN1835" s="192">
        <f t="shared" si="922"/>
        <v>0</v>
      </c>
      <c r="BO1835" s="215">
        <f t="shared" si="923"/>
        <v>0</v>
      </c>
      <c r="BP1835" s="216">
        <f t="shared" si="924"/>
        <v>0</v>
      </c>
      <c r="BQ1835" s="217">
        <f t="shared" si="925"/>
        <v>0</v>
      </c>
      <c r="BS1835" s="197">
        <f t="shared" si="926"/>
        <v>0</v>
      </c>
      <c r="BT1835" s="19" t="str">
        <f t="shared" si="927"/>
        <v/>
      </c>
      <c r="BU1835" s="197">
        <f t="shared" si="928"/>
        <v>0</v>
      </c>
      <c r="BW1835" s="197">
        <f t="shared" si="929"/>
        <v>0</v>
      </c>
      <c r="BX1835" s="19" t="str">
        <f t="shared" si="930"/>
        <v/>
      </c>
      <c r="BY1835" s="197">
        <f t="shared" si="931"/>
        <v>0</v>
      </c>
      <c r="CA1835" s="197">
        <f t="shared" si="932"/>
        <v>0</v>
      </c>
      <c r="CB1835" s="19" t="str">
        <f t="shared" si="933"/>
        <v/>
      </c>
      <c r="CC1835" s="197">
        <f t="shared" si="934"/>
        <v>0</v>
      </c>
    </row>
    <row r="1836" spans="1:81" ht="15" customHeight="1" thickBot="1">
      <c r="A1836" s="85"/>
      <c r="B1836" s="87"/>
      <c r="C1836" s="64" t="s">
        <v>176</v>
      </c>
      <c r="D1836" s="354" t="str">
        <f t="shared" si="892"/>
        <v/>
      </c>
      <c r="E1836" s="355"/>
      <c r="F1836" s="355"/>
      <c r="G1836" s="355"/>
      <c r="H1836" s="355"/>
      <c r="I1836" s="355"/>
      <c r="J1836" s="355"/>
      <c r="K1836" s="355"/>
      <c r="L1836" s="355"/>
      <c r="M1836" s="355"/>
      <c r="N1836" s="355"/>
      <c r="O1836" s="355"/>
      <c r="P1836" s="355"/>
      <c r="Q1836" s="355"/>
      <c r="R1836" s="356"/>
      <c r="S1836" s="261" t="str">
        <f t="shared" si="893"/>
        <v/>
      </c>
      <c r="T1836" s="261" t="str">
        <f t="shared" si="894"/>
        <v/>
      </c>
      <c r="U1836" s="261" t="str">
        <f t="shared" si="895"/>
        <v/>
      </c>
      <c r="V1836" s="2"/>
      <c r="W1836" s="2"/>
      <c r="X1836" s="2"/>
      <c r="Y1836" s="2"/>
      <c r="Z1836" s="2"/>
      <c r="AA1836" s="2"/>
      <c r="AB1836" s="2"/>
      <c r="AC1836" s="2"/>
      <c r="AD1836" s="2"/>
      <c r="AG1836" s="197">
        <f t="shared" si="896"/>
        <v>12</v>
      </c>
      <c r="AH1836" s="210">
        <f t="shared" si="897"/>
        <v>0</v>
      </c>
      <c r="AJ1836" s="188">
        <f t="shared" si="898"/>
        <v>0</v>
      </c>
      <c r="AK1836" s="189">
        <f t="shared" si="899"/>
        <v>0</v>
      </c>
      <c r="AL1836" s="189">
        <f t="shared" si="900"/>
        <v>0</v>
      </c>
      <c r="AM1836" s="190">
        <f t="shared" si="901"/>
        <v>0</v>
      </c>
      <c r="AO1836" s="188">
        <f t="shared" si="902"/>
        <v>0</v>
      </c>
      <c r="AP1836" s="189">
        <f t="shared" si="903"/>
        <v>0</v>
      </c>
      <c r="AQ1836" s="189">
        <f t="shared" si="904"/>
        <v>0</v>
      </c>
      <c r="AR1836" s="190">
        <f t="shared" si="905"/>
        <v>0</v>
      </c>
      <c r="AT1836" s="188">
        <f t="shared" si="906"/>
        <v>0</v>
      </c>
      <c r="AU1836" s="189">
        <f t="shared" si="907"/>
        <v>0</v>
      </c>
      <c r="AV1836" s="189">
        <f t="shared" si="908"/>
        <v>0</v>
      </c>
      <c r="AW1836" s="190">
        <f t="shared" si="909"/>
        <v>0</v>
      </c>
      <c r="AY1836" s="188">
        <f t="shared" si="910"/>
        <v>0</v>
      </c>
      <c r="AZ1836" s="189">
        <f t="shared" si="911"/>
        <v>0</v>
      </c>
      <c r="BA1836" s="189">
        <f t="shared" si="912"/>
        <v>0</v>
      </c>
      <c r="BB1836" s="190">
        <f t="shared" si="913"/>
        <v>0</v>
      </c>
      <c r="BD1836" s="192">
        <f t="shared" si="914"/>
        <v>0</v>
      </c>
      <c r="BE1836" s="215">
        <f t="shared" si="915"/>
        <v>0</v>
      </c>
      <c r="BF1836" s="216">
        <f t="shared" si="916"/>
        <v>0</v>
      </c>
      <c r="BG1836" s="217">
        <f t="shared" si="917"/>
        <v>0</v>
      </c>
      <c r="BI1836" s="192">
        <f t="shared" si="918"/>
        <v>0</v>
      </c>
      <c r="BJ1836" s="215">
        <f t="shared" si="919"/>
        <v>0</v>
      </c>
      <c r="BK1836" s="216">
        <f t="shared" si="920"/>
        <v>0</v>
      </c>
      <c r="BL1836" s="217">
        <f t="shared" si="921"/>
        <v>0</v>
      </c>
      <c r="BN1836" s="192">
        <f t="shared" si="922"/>
        <v>0</v>
      </c>
      <c r="BO1836" s="215">
        <f t="shared" si="923"/>
        <v>0</v>
      </c>
      <c r="BP1836" s="216">
        <f t="shared" si="924"/>
        <v>0</v>
      </c>
      <c r="BQ1836" s="217">
        <f t="shared" si="925"/>
        <v>0</v>
      </c>
      <c r="BS1836" s="197">
        <f t="shared" si="926"/>
        <v>0</v>
      </c>
      <c r="BT1836" s="19" t="str">
        <f t="shared" si="927"/>
        <v/>
      </c>
      <c r="BU1836" s="197">
        <f t="shared" si="928"/>
        <v>0</v>
      </c>
      <c r="BW1836" s="197">
        <f t="shared" si="929"/>
        <v>0</v>
      </c>
      <c r="BX1836" s="19" t="str">
        <f t="shared" si="930"/>
        <v/>
      </c>
      <c r="BY1836" s="197">
        <f t="shared" si="931"/>
        <v>0</v>
      </c>
      <c r="CA1836" s="197">
        <f t="shared" si="932"/>
        <v>0</v>
      </c>
      <c r="CB1836" s="19" t="str">
        <f t="shared" si="933"/>
        <v/>
      </c>
      <c r="CC1836" s="197">
        <f t="shared" si="934"/>
        <v>0</v>
      </c>
    </row>
    <row r="1837" spans="1:81" ht="15" customHeight="1" thickBot="1">
      <c r="A1837" s="85"/>
      <c r="B1837" s="87"/>
      <c r="C1837" s="64" t="s">
        <v>177</v>
      </c>
      <c r="D1837" s="354" t="str">
        <f t="shared" si="892"/>
        <v/>
      </c>
      <c r="E1837" s="355"/>
      <c r="F1837" s="355"/>
      <c r="G1837" s="355"/>
      <c r="H1837" s="355"/>
      <c r="I1837" s="355"/>
      <c r="J1837" s="355"/>
      <c r="K1837" s="355"/>
      <c r="L1837" s="355"/>
      <c r="M1837" s="355"/>
      <c r="N1837" s="355"/>
      <c r="O1837" s="355"/>
      <c r="P1837" s="355"/>
      <c r="Q1837" s="355"/>
      <c r="R1837" s="356"/>
      <c r="S1837" s="261" t="str">
        <f t="shared" si="893"/>
        <v/>
      </c>
      <c r="T1837" s="261" t="str">
        <f t="shared" si="894"/>
        <v/>
      </c>
      <c r="U1837" s="261" t="str">
        <f t="shared" si="895"/>
        <v/>
      </c>
      <c r="V1837" s="2"/>
      <c r="W1837" s="2"/>
      <c r="X1837" s="2"/>
      <c r="Y1837" s="2"/>
      <c r="Z1837" s="2"/>
      <c r="AA1837" s="2"/>
      <c r="AB1837" s="2"/>
      <c r="AC1837" s="2"/>
      <c r="AD1837" s="2"/>
      <c r="AG1837" s="197">
        <f t="shared" si="896"/>
        <v>12</v>
      </c>
      <c r="AH1837" s="210">
        <f t="shared" si="897"/>
        <v>0</v>
      </c>
      <c r="AJ1837" s="188">
        <f t="shared" si="898"/>
        <v>0</v>
      </c>
      <c r="AK1837" s="189">
        <f t="shared" si="899"/>
        <v>0</v>
      </c>
      <c r="AL1837" s="189">
        <f t="shared" si="900"/>
        <v>0</v>
      </c>
      <c r="AM1837" s="190">
        <f t="shared" si="901"/>
        <v>0</v>
      </c>
      <c r="AO1837" s="188">
        <f t="shared" si="902"/>
        <v>0</v>
      </c>
      <c r="AP1837" s="189">
        <f t="shared" si="903"/>
        <v>0</v>
      </c>
      <c r="AQ1837" s="189">
        <f t="shared" si="904"/>
        <v>0</v>
      </c>
      <c r="AR1837" s="190">
        <f t="shared" si="905"/>
        <v>0</v>
      </c>
      <c r="AT1837" s="188">
        <f t="shared" si="906"/>
        <v>0</v>
      </c>
      <c r="AU1837" s="189">
        <f t="shared" si="907"/>
        <v>0</v>
      </c>
      <c r="AV1837" s="189">
        <f t="shared" si="908"/>
        <v>0</v>
      </c>
      <c r="AW1837" s="190">
        <f t="shared" si="909"/>
        <v>0</v>
      </c>
      <c r="AY1837" s="188">
        <f t="shared" si="910"/>
        <v>0</v>
      </c>
      <c r="AZ1837" s="189">
        <f t="shared" si="911"/>
        <v>0</v>
      </c>
      <c r="BA1837" s="189">
        <f t="shared" si="912"/>
        <v>0</v>
      </c>
      <c r="BB1837" s="190">
        <f t="shared" si="913"/>
        <v>0</v>
      </c>
      <c r="BD1837" s="192">
        <f t="shared" si="914"/>
        <v>0</v>
      </c>
      <c r="BE1837" s="215">
        <f t="shared" si="915"/>
        <v>0</v>
      </c>
      <c r="BF1837" s="216">
        <f t="shared" si="916"/>
        <v>0</v>
      </c>
      <c r="BG1837" s="217">
        <f t="shared" si="917"/>
        <v>0</v>
      </c>
      <c r="BI1837" s="192">
        <f t="shared" si="918"/>
        <v>0</v>
      </c>
      <c r="BJ1837" s="215">
        <f t="shared" si="919"/>
        <v>0</v>
      </c>
      <c r="BK1837" s="216">
        <f t="shared" si="920"/>
        <v>0</v>
      </c>
      <c r="BL1837" s="217">
        <f t="shared" si="921"/>
        <v>0</v>
      </c>
      <c r="BN1837" s="192">
        <f t="shared" si="922"/>
        <v>0</v>
      </c>
      <c r="BO1837" s="215">
        <f t="shared" si="923"/>
        <v>0</v>
      </c>
      <c r="BP1837" s="216">
        <f t="shared" si="924"/>
        <v>0</v>
      </c>
      <c r="BQ1837" s="217">
        <f t="shared" si="925"/>
        <v>0</v>
      </c>
      <c r="BS1837" s="197">
        <f t="shared" si="926"/>
        <v>0</v>
      </c>
      <c r="BT1837" s="19" t="str">
        <f t="shared" si="927"/>
        <v/>
      </c>
      <c r="BU1837" s="197">
        <f t="shared" si="928"/>
        <v>0</v>
      </c>
      <c r="BW1837" s="197">
        <f t="shared" si="929"/>
        <v>0</v>
      </c>
      <c r="BX1837" s="19" t="str">
        <f t="shared" si="930"/>
        <v/>
      </c>
      <c r="BY1837" s="197">
        <f t="shared" si="931"/>
        <v>0</v>
      </c>
      <c r="CA1837" s="197">
        <f t="shared" si="932"/>
        <v>0</v>
      </c>
      <c r="CB1837" s="19" t="str">
        <f t="shared" si="933"/>
        <v/>
      </c>
      <c r="CC1837" s="197">
        <f t="shared" si="934"/>
        <v>0</v>
      </c>
    </row>
    <row r="1838" spans="1:81" ht="15" customHeight="1" thickBot="1">
      <c r="A1838" s="85"/>
      <c r="B1838" s="87"/>
      <c r="C1838" s="64" t="s">
        <v>178</v>
      </c>
      <c r="D1838" s="354" t="str">
        <f t="shared" si="892"/>
        <v/>
      </c>
      <c r="E1838" s="355"/>
      <c r="F1838" s="355"/>
      <c r="G1838" s="355"/>
      <c r="H1838" s="355"/>
      <c r="I1838" s="355"/>
      <c r="J1838" s="355"/>
      <c r="K1838" s="355"/>
      <c r="L1838" s="355"/>
      <c r="M1838" s="355"/>
      <c r="N1838" s="355"/>
      <c r="O1838" s="355"/>
      <c r="P1838" s="355"/>
      <c r="Q1838" s="355"/>
      <c r="R1838" s="356"/>
      <c r="S1838" s="261" t="str">
        <f t="shared" si="893"/>
        <v/>
      </c>
      <c r="T1838" s="261" t="str">
        <f t="shared" si="894"/>
        <v/>
      </c>
      <c r="U1838" s="261" t="str">
        <f t="shared" si="895"/>
        <v/>
      </c>
      <c r="V1838" s="2"/>
      <c r="W1838" s="2"/>
      <c r="X1838" s="2"/>
      <c r="Y1838" s="2"/>
      <c r="Z1838" s="2"/>
      <c r="AA1838" s="2"/>
      <c r="AB1838" s="2"/>
      <c r="AC1838" s="2"/>
      <c r="AD1838" s="2"/>
      <c r="AG1838" s="197">
        <f t="shared" si="896"/>
        <v>12</v>
      </c>
      <c r="AH1838" s="210">
        <f t="shared" si="897"/>
        <v>0</v>
      </c>
      <c r="AJ1838" s="188">
        <f t="shared" si="898"/>
        <v>0</v>
      </c>
      <c r="AK1838" s="189">
        <f t="shared" si="899"/>
        <v>0</v>
      </c>
      <c r="AL1838" s="189">
        <f t="shared" si="900"/>
        <v>0</v>
      </c>
      <c r="AM1838" s="190">
        <f t="shared" si="901"/>
        <v>0</v>
      </c>
      <c r="AO1838" s="188">
        <f t="shared" si="902"/>
        <v>0</v>
      </c>
      <c r="AP1838" s="189">
        <f t="shared" si="903"/>
        <v>0</v>
      </c>
      <c r="AQ1838" s="189">
        <f t="shared" si="904"/>
        <v>0</v>
      </c>
      <c r="AR1838" s="190">
        <f t="shared" si="905"/>
        <v>0</v>
      </c>
      <c r="AT1838" s="188">
        <f t="shared" si="906"/>
        <v>0</v>
      </c>
      <c r="AU1838" s="189">
        <f t="shared" si="907"/>
        <v>0</v>
      </c>
      <c r="AV1838" s="189">
        <f t="shared" si="908"/>
        <v>0</v>
      </c>
      <c r="AW1838" s="190">
        <f t="shared" si="909"/>
        <v>0</v>
      </c>
      <c r="AY1838" s="188">
        <f t="shared" si="910"/>
        <v>0</v>
      </c>
      <c r="AZ1838" s="189">
        <f t="shared" si="911"/>
        <v>0</v>
      </c>
      <c r="BA1838" s="189">
        <f t="shared" si="912"/>
        <v>0</v>
      </c>
      <c r="BB1838" s="190">
        <f t="shared" si="913"/>
        <v>0</v>
      </c>
      <c r="BD1838" s="192">
        <f t="shared" si="914"/>
        <v>0</v>
      </c>
      <c r="BE1838" s="215">
        <f t="shared" si="915"/>
        <v>0</v>
      </c>
      <c r="BF1838" s="216">
        <f t="shared" si="916"/>
        <v>0</v>
      </c>
      <c r="BG1838" s="217">
        <f t="shared" si="917"/>
        <v>0</v>
      </c>
      <c r="BI1838" s="192">
        <f t="shared" si="918"/>
        <v>0</v>
      </c>
      <c r="BJ1838" s="215">
        <f t="shared" si="919"/>
        <v>0</v>
      </c>
      <c r="BK1838" s="216">
        <f t="shared" si="920"/>
        <v>0</v>
      </c>
      <c r="BL1838" s="217">
        <f t="shared" si="921"/>
        <v>0</v>
      </c>
      <c r="BN1838" s="192">
        <f t="shared" si="922"/>
        <v>0</v>
      </c>
      <c r="BO1838" s="215">
        <f t="shared" si="923"/>
        <v>0</v>
      </c>
      <c r="BP1838" s="216">
        <f t="shared" si="924"/>
        <v>0</v>
      </c>
      <c r="BQ1838" s="217">
        <f t="shared" si="925"/>
        <v>0</v>
      </c>
      <c r="BS1838" s="197">
        <f t="shared" si="926"/>
        <v>0</v>
      </c>
      <c r="BT1838" s="19" t="str">
        <f t="shared" si="927"/>
        <v/>
      </c>
      <c r="BU1838" s="197">
        <f t="shared" si="928"/>
        <v>0</v>
      </c>
      <c r="BW1838" s="197">
        <f t="shared" si="929"/>
        <v>0</v>
      </c>
      <c r="BX1838" s="19" t="str">
        <f t="shared" si="930"/>
        <v/>
      </c>
      <c r="BY1838" s="197">
        <f t="shared" si="931"/>
        <v>0</v>
      </c>
      <c r="CA1838" s="197">
        <f t="shared" si="932"/>
        <v>0</v>
      </c>
      <c r="CB1838" s="19" t="str">
        <f t="shared" si="933"/>
        <v/>
      </c>
      <c r="CC1838" s="197">
        <f t="shared" si="934"/>
        <v>0</v>
      </c>
    </row>
    <row r="1839" spans="1:81" ht="15" customHeight="1" thickBot="1">
      <c r="A1839" s="41"/>
      <c r="B1839" s="30"/>
      <c r="C1839" s="64" t="s">
        <v>179</v>
      </c>
      <c r="D1839" s="354" t="str">
        <f t="shared" si="892"/>
        <v/>
      </c>
      <c r="E1839" s="355"/>
      <c r="F1839" s="355"/>
      <c r="G1839" s="355"/>
      <c r="H1839" s="355"/>
      <c r="I1839" s="355"/>
      <c r="J1839" s="355"/>
      <c r="K1839" s="355"/>
      <c r="L1839" s="355"/>
      <c r="M1839" s="355"/>
      <c r="N1839" s="355"/>
      <c r="O1839" s="355"/>
      <c r="P1839" s="355"/>
      <c r="Q1839" s="355"/>
      <c r="R1839" s="356"/>
      <c r="S1839" s="261" t="str">
        <f t="shared" si="893"/>
        <v/>
      </c>
      <c r="T1839" s="261" t="str">
        <f t="shared" si="894"/>
        <v/>
      </c>
      <c r="U1839" s="261" t="str">
        <f t="shared" si="895"/>
        <v/>
      </c>
      <c r="V1839" s="2"/>
      <c r="W1839" s="2"/>
      <c r="X1839" s="2"/>
      <c r="Y1839" s="2"/>
      <c r="Z1839" s="2"/>
      <c r="AA1839" s="2"/>
      <c r="AB1839" s="2"/>
      <c r="AC1839" s="2"/>
      <c r="AD1839" s="2"/>
      <c r="AG1839" s="197">
        <f t="shared" si="896"/>
        <v>12</v>
      </c>
      <c r="AH1839" s="210">
        <f t="shared" si="897"/>
        <v>0</v>
      </c>
      <c r="AJ1839" s="188">
        <f t="shared" si="898"/>
        <v>0</v>
      </c>
      <c r="AK1839" s="189">
        <f t="shared" si="899"/>
        <v>0</v>
      </c>
      <c r="AL1839" s="189">
        <f t="shared" si="900"/>
        <v>0</v>
      </c>
      <c r="AM1839" s="190">
        <f t="shared" si="901"/>
        <v>0</v>
      </c>
      <c r="AO1839" s="188">
        <f t="shared" si="902"/>
        <v>0</v>
      </c>
      <c r="AP1839" s="189">
        <f t="shared" si="903"/>
        <v>0</v>
      </c>
      <c r="AQ1839" s="189">
        <f t="shared" si="904"/>
        <v>0</v>
      </c>
      <c r="AR1839" s="190">
        <f t="shared" si="905"/>
        <v>0</v>
      </c>
      <c r="AT1839" s="188">
        <f t="shared" si="906"/>
        <v>0</v>
      </c>
      <c r="AU1839" s="189">
        <f t="shared" si="907"/>
        <v>0</v>
      </c>
      <c r="AV1839" s="189">
        <f t="shared" si="908"/>
        <v>0</v>
      </c>
      <c r="AW1839" s="190">
        <f t="shared" si="909"/>
        <v>0</v>
      </c>
      <c r="AY1839" s="188">
        <f t="shared" si="910"/>
        <v>0</v>
      </c>
      <c r="AZ1839" s="189">
        <f t="shared" si="911"/>
        <v>0</v>
      </c>
      <c r="BA1839" s="189">
        <f t="shared" si="912"/>
        <v>0</v>
      </c>
      <c r="BB1839" s="190">
        <f t="shared" si="913"/>
        <v>0</v>
      </c>
      <c r="BD1839" s="192">
        <f t="shared" si="914"/>
        <v>0</v>
      </c>
      <c r="BE1839" s="215">
        <f t="shared" si="915"/>
        <v>0</v>
      </c>
      <c r="BF1839" s="216">
        <f t="shared" si="916"/>
        <v>0</v>
      </c>
      <c r="BG1839" s="217">
        <f t="shared" si="917"/>
        <v>0</v>
      </c>
      <c r="BI1839" s="192">
        <f t="shared" si="918"/>
        <v>0</v>
      </c>
      <c r="BJ1839" s="215">
        <f t="shared" si="919"/>
        <v>0</v>
      </c>
      <c r="BK1839" s="216">
        <f t="shared" si="920"/>
        <v>0</v>
      </c>
      <c r="BL1839" s="217">
        <f t="shared" si="921"/>
        <v>0</v>
      </c>
      <c r="BN1839" s="192">
        <f t="shared" si="922"/>
        <v>0</v>
      </c>
      <c r="BO1839" s="215">
        <f t="shared" si="923"/>
        <v>0</v>
      </c>
      <c r="BP1839" s="216">
        <f t="shared" si="924"/>
        <v>0</v>
      </c>
      <c r="BQ1839" s="217">
        <f t="shared" si="925"/>
        <v>0</v>
      </c>
      <c r="BS1839" s="197">
        <f t="shared" si="926"/>
        <v>0</v>
      </c>
      <c r="BT1839" s="19" t="str">
        <f t="shared" si="927"/>
        <v/>
      </c>
      <c r="BU1839" s="197">
        <f t="shared" si="928"/>
        <v>0</v>
      </c>
      <c r="BW1839" s="197">
        <f t="shared" si="929"/>
        <v>0</v>
      </c>
      <c r="BX1839" s="19" t="str">
        <f t="shared" si="930"/>
        <v/>
      </c>
      <c r="BY1839" s="197">
        <f t="shared" si="931"/>
        <v>0</v>
      </c>
      <c r="CA1839" s="197">
        <f t="shared" si="932"/>
        <v>0</v>
      </c>
      <c r="CB1839" s="19" t="str">
        <f t="shared" si="933"/>
        <v/>
      </c>
      <c r="CC1839" s="197">
        <f t="shared" si="934"/>
        <v>0</v>
      </c>
    </row>
    <row r="1840" spans="1:81" ht="15" customHeight="1" thickBot="1">
      <c r="A1840" s="41"/>
      <c r="B1840" s="30"/>
      <c r="C1840" s="64" t="s">
        <v>180</v>
      </c>
      <c r="D1840" s="354" t="str">
        <f t="shared" si="892"/>
        <v/>
      </c>
      <c r="E1840" s="355"/>
      <c r="F1840" s="355"/>
      <c r="G1840" s="355"/>
      <c r="H1840" s="355"/>
      <c r="I1840" s="355"/>
      <c r="J1840" s="355"/>
      <c r="K1840" s="355"/>
      <c r="L1840" s="355"/>
      <c r="M1840" s="355"/>
      <c r="N1840" s="355"/>
      <c r="O1840" s="355"/>
      <c r="P1840" s="355"/>
      <c r="Q1840" s="355"/>
      <c r="R1840" s="356"/>
      <c r="S1840" s="261" t="str">
        <f t="shared" si="893"/>
        <v/>
      </c>
      <c r="T1840" s="261" t="str">
        <f t="shared" si="894"/>
        <v/>
      </c>
      <c r="U1840" s="261" t="str">
        <f t="shared" si="895"/>
        <v/>
      </c>
      <c r="V1840" s="2"/>
      <c r="W1840" s="2"/>
      <c r="X1840" s="2"/>
      <c r="Y1840" s="2"/>
      <c r="Z1840" s="2"/>
      <c r="AA1840" s="2"/>
      <c r="AB1840" s="2"/>
      <c r="AC1840" s="2"/>
      <c r="AD1840" s="2"/>
      <c r="AG1840" s="197">
        <f t="shared" si="896"/>
        <v>12</v>
      </c>
      <c r="AH1840" s="210">
        <f t="shared" si="897"/>
        <v>0</v>
      </c>
      <c r="AJ1840" s="188">
        <f t="shared" si="898"/>
        <v>0</v>
      </c>
      <c r="AK1840" s="189">
        <f t="shared" si="899"/>
        <v>0</v>
      </c>
      <c r="AL1840" s="189">
        <f t="shared" si="900"/>
        <v>0</v>
      </c>
      <c r="AM1840" s="190">
        <f t="shared" si="901"/>
        <v>0</v>
      </c>
      <c r="AO1840" s="188">
        <f t="shared" si="902"/>
        <v>0</v>
      </c>
      <c r="AP1840" s="189">
        <f t="shared" si="903"/>
        <v>0</v>
      </c>
      <c r="AQ1840" s="189">
        <f t="shared" si="904"/>
        <v>0</v>
      </c>
      <c r="AR1840" s="190">
        <f t="shared" si="905"/>
        <v>0</v>
      </c>
      <c r="AT1840" s="188">
        <f t="shared" si="906"/>
        <v>0</v>
      </c>
      <c r="AU1840" s="189">
        <f t="shared" si="907"/>
        <v>0</v>
      </c>
      <c r="AV1840" s="189">
        <f t="shared" si="908"/>
        <v>0</v>
      </c>
      <c r="AW1840" s="190">
        <f t="shared" si="909"/>
        <v>0</v>
      </c>
      <c r="AY1840" s="188">
        <f t="shared" si="910"/>
        <v>0</v>
      </c>
      <c r="AZ1840" s="189">
        <f t="shared" si="911"/>
        <v>0</v>
      </c>
      <c r="BA1840" s="189">
        <f t="shared" si="912"/>
        <v>0</v>
      </c>
      <c r="BB1840" s="190">
        <f t="shared" si="913"/>
        <v>0</v>
      </c>
      <c r="BD1840" s="192">
        <f t="shared" si="914"/>
        <v>0</v>
      </c>
      <c r="BE1840" s="215">
        <f t="shared" si="915"/>
        <v>0</v>
      </c>
      <c r="BF1840" s="216">
        <f t="shared" si="916"/>
        <v>0</v>
      </c>
      <c r="BG1840" s="217">
        <f t="shared" si="917"/>
        <v>0</v>
      </c>
      <c r="BI1840" s="192">
        <f t="shared" si="918"/>
        <v>0</v>
      </c>
      <c r="BJ1840" s="215">
        <f t="shared" si="919"/>
        <v>0</v>
      </c>
      <c r="BK1840" s="216">
        <f t="shared" si="920"/>
        <v>0</v>
      </c>
      <c r="BL1840" s="217">
        <f t="shared" si="921"/>
        <v>0</v>
      </c>
      <c r="BN1840" s="192">
        <f t="shared" si="922"/>
        <v>0</v>
      </c>
      <c r="BO1840" s="215">
        <f t="shared" si="923"/>
        <v>0</v>
      </c>
      <c r="BP1840" s="216">
        <f t="shared" si="924"/>
        <v>0</v>
      </c>
      <c r="BQ1840" s="217">
        <f t="shared" si="925"/>
        <v>0</v>
      </c>
      <c r="BS1840" s="197">
        <f t="shared" si="926"/>
        <v>0</v>
      </c>
      <c r="BT1840" s="19" t="str">
        <f t="shared" si="927"/>
        <v/>
      </c>
      <c r="BU1840" s="197">
        <f t="shared" si="928"/>
        <v>0</v>
      </c>
      <c r="BW1840" s="197">
        <f t="shared" si="929"/>
        <v>0</v>
      </c>
      <c r="BX1840" s="19" t="str">
        <f t="shared" si="930"/>
        <v/>
      </c>
      <c r="BY1840" s="197">
        <f t="shared" si="931"/>
        <v>0</v>
      </c>
      <c r="CA1840" s="197">
        <f t="shared" si="932"/>
        <v>0</v>
      </c>
      <c r="CB1840" s="19" t="str">
        <f t="shared" si="933"/>
        <v/>
      </c>
      <c r="CC1840" s="197">
        <f t="shared" si="934"/>
        <v>0</v>
      </c>
    </row>
    <row r="1841" spans="1:82" ht="15" customHeight="1" thickBot="1">
      <c r="A1841" s="41"/>
      <c r="B1841" s="30"/>
      <c r="C1841" s="64" t="s">
        <v>181</v>
      </c>
      <c r="D1841" s="354" t="str">
        <f t="shared" si="892"/>
        <v/>
      </c>
      <c r="E1841" s="355"/>
      <c r="F1841" s="355"/>
      <c r="G1841" s="355"/>
      <c r="H1841" s="355"/>
      <c r="I1841" s="355"/>
      <c r="J1841" s="355"/>
      <c r="K1841" s="355"/>
      <c r="L1841" s="355"/>
      <c r="M1841" s="355"/>
      <c r="N1841" s="355"/>
      <c r="O1841" s="355"/>
      <c r="P1841" s="355"/>
      <c r="Q1841" s="355"/>
      <c r="R1841" s="356"/>
      <c r="S1841" s="261" t="str">
        <f t="shared" si="893"/>
        <v/>
      </c>
      <c r="T1841" s="261" t="str">
        <f t="shared" si="894"/>
        <v/>
      </c>
      <c r="U1841" s="261" t="str">
        <f t="shared" si="895"/>
        <v/>
      </c>
      <c r="V1841" s="2"/>
      <c r="W1841" s="2"/>
      <c r="X1841" s="2"/>
      <c r="Y1841" s="2"/>
      <c r="Z1841" s="2"/>
      <c r="AA1841" s="2"/>
      <c r="AB1841" s="2"/>
      <c r="AC1841" s="2"/>
      <c r="AD1841" s="2"/>
      <c r="AG1841" s="197">
        <f t="shared" si="896"/>
        <v>12</v>
      </c>
      <c r="AH1841" s="210">
        <f t="shared" si="897"/>
        <v>0</v>
      </c>
      <c r="AJ1841" s="188">
        <f t="shared" si="898"/>
        <v>0</v>
      </c>
      <c r="AK1841" s="189">
        <f t="shared" si="899"/>
        <v>0</v>
      </c>
      <c r="AL1841" s="189">
        <f t="shared" si="900"/>
        <v>0</v>
      </c>
      <c r="AM1841" s="190">
        <f t="shared" si="901"/>
        <v>0</v>
      </c>
      <c r="AO1841" s="188">
        <f t="shared" si="902"/>
        <v>0</v>
      </c>
      <c r="AP1841" s="189">
        <f t="shared" si="903"/>
        <v>0</v>
      </c>
      <c r="AQ1841" s="189">
        <f t="shared" si="904"/>
        <v>0</v>
      </c>
      <c r="AR1841" s="190">
        <f t="shared" si="905"/>
        <v>0</v>
      </c>
      <c r="AT1841" s="188">
        <f t="shared" si="906"/>
        <v>0</v>
      </c>
      <c r="AU1841" s="189">
        <f t="shared" si="907"/>
        <v>0</v>
      </c>
      <c r="AV1841" s="189">
        <f t="shared" si="908"/>
        <v>0</v>
      </c>
      <c r="AW1841" s="190">
        <f t="shared" si="909"/>
        <v>0</v>
      </c>
      <c r="AY1841" s="188">
        <f t="shared" si="910"/>
        <v>0</v>
      </c>
      <c r="AZ1841" s="189">
        <f t="shared" si="911"/>
        <v>0</v>
      </c>
      <c r="BA1841" s="189">
        <f t="shared" si="912"/>
        <v>0</v>
      </c>
      <c r="BB1841" s="190">
        <f t="shared" si="913"/>
        <v>0</v>
      </c>
      <c r="BD1841" s="192">
        <f t="shared" si="914"/>
        <v>0</v>
      </c>
      <c r="BE1841" s="215">
        <f t="shared" si="915"/>
        <v>0</v>
      </c>
      <c r="BF1841" s="216">
        <f t="shared" si="916"/>
        <v>0</v>
      </c>
      <c r="BG1841" s="217">
        <f t="shared" si="917"/>
        <v>0</v>
      </c>
      <c r="BI1841" s="192">
        <f t="shared" si="918"/>
        <v>0</v>
      </c>
      <c r="BJ1841" s="215">
        <f t="shared" si="919"/>
        <v>0</v>
      </c>
      <c r="BK1841" s="216">
        <f t="shared" si="920"/>
        <v>0</v>
      </c>
      <c r="BL1841" s="217">
        <f t="shared" si="921"/>
        <v>0</v>
      </c>
      <c r="BN1841" s="192">
        <f t="shared" si="922"/>
        <v>0</v>
      </c>
      <c r="BO1841" s="215">
        <f t="shared" si="923"/>
        <v>0</v>
      </c>
      <c r="BP1841" s="216">
        <f t="shared" si="924"/>
        <v>0</v>
      </c>
      <c r="BQ1841" s="217">
        <f t="shared" si="925"/>
        <v>0</v>
      </c>
      <c r="BS1841" s="197">
        <f t="shared" si="926"/>
        <v>0</v>
      </c>
      <c r="BT1841" s="19" t="str">
        <f t="shared" si="927"/>
        <v/>
      </c>
      <c r="BU1841" s="197">
        <f t="shared" si="928"/>
        <v>0</v>
      </c>
      <c r="BW1841" s="197">
        <f t="shared" si="929"/>
        <v>0</v>
      </c>
      <c r="BX1841" s="19" t="str">
        <f t="shared" si="930"/>
        <v/>
      </c>
      <c r="BY1841" s="197">
        <f t="shared" si="931"/>
        <v>0</v>
      </c>
      <c r="CA1841" s="197">
        <f t="shared" si="932"/>
        <v>0</v>
      </c>
      <c r="CB1841" s="19" t="str">
        <f t="shared" si="933"/>
        <v/>
      </c>
      <c r="CC1841" s="197">
        <f t="shared" si="934"/>
        <v>0</v>
      </c>
    </row>
    <row r="1842" spans="1:82" ht="15" customHeight="1" thickBot="1">
      <c r="A1842" s="41"/>
      <c r="B1842" s="30"/>
      <c r="C1842" s="64" t="s">
        <v>182</v>
      </c>
      <c r="D1842" s="354" t="str">
        <f t="shared" si="892"/>
        <v/>
      </c>
      <c r="E1842" s="355"/>
      <c r="F1842" s="355"/>
      <c r="G1842" s="355"/>
      <c r="H1842" s="355"/>
      <c r="I1842" s="355"/>
      <c r="J1842" s="355"/>
      <c r="K1842" s="355"/>
      <c r="L1842" s="355"/>
      <c r="M1842" s="355"/>
      <c r="N1842" s="355"/>
      <c r="O1842" s="355"/>
      <c r="P1842" s="355"/>
      <c r="Q1842" s="355"/>
      <c r="R1842" s="356"/>
      <c r="S1842" s="261" t="str">
        <f t="shared" si="893"/>
        <v/>
      </c>
      <c r="T1842" s="261" t="str">
        <f t="shared" si="894"/>
        <v/>
      </c>
      <c r="U1842" s="261" t="str">
        <f t="shared" si="895"/>
        <v/>
      </c>
      <c r="V1842" s="2"/>
      <c r="W1842" s="2"/>
      <c r="X1842" s="2"/>
      <c r="Y1842" s="2"/>
      <c r="Z1842" s="2"/>
      <c r="AA1842" s="2"/>
      <c r="AB1842" s="2"/>
      <c r="AC1842" s="2"/>
      <c r="AD1842" s="2"/>
      <c r="AG1842" s="197">
        <f t="shared" si="896"/>
        <v>12</v>
      </c>
      <c r="AH1842" s="210">
        <f t="shared" si="897"/>
        <v>0</v>
      </c>
      <c r="AJ1842" s="188">
        <f t="shared" si="898"/>
        <v>0</v>
      </c>
      <c r="AK1842" s="189">
        <f t="shared" si="899"/>
        <v>0</v>
      </c>
      <c r="AL1842" s="189">
        <f t="shared" si="900"/>
        <v>0</v>
      </c>
      <c r="AM1842" s="190">
        <f t="shared" si="901"/>
        <v>0</v>
      </c>
      <c r="AO1842" s="188">
        <f t="shared" si="902"/>
        <v>0</v>
      </c>
      <c r="AP1842" s="189">
        <f t="shared" si="903"/>
        <v>0</v>
      </c>
      <c r="AQ1842" s="189">
        <f t="shared" si="904"/>
        <v>0</v>
      </c>
      <c r="AR1842" s="190">
        <f t="shared" si="905"/>
        <v>0</v>
      </c>
      <c r="AT1842" s="188">
        <f t="shared" si="906"/>
        <v>0</v>
      </c>
      <c r="AU1842" s="189">
        <f t="shared" si="907"/>
        <v>0</v>
      </c>
      <c r="AV1842" s="189">
        <f t="shared" si="908"/>
        <v>0</v>
      </c>
      <c r="AW1842" s="190">
        <f t="shared" si="909"/>
        <v>0</v>
      </c>
      <c r="AY1842" s="188">
        <f t="shared" si="910"/>
        <v>0</v>
      </c>
      <c r="AZ1842" s="189">
        <f t="shared" si="911"/>
        <v>0</v>
      </c>
      <c r="BA1842" s="189">
        <f t="shared" si="912"/>
        <v>0</v>
      </c>
      <c r="BB1842" s="190">
        <f t="shared" si="913"/>
        <v>0</v>
      </c>
      <c r="BD1842" s="192">
        <f t="shared" si="914"/>
        <v>0</v>
      </c>
      <c r="BE1842" s="215">
        <f t="shared" si="915"/>
        <v>0</v>
      </c>
      <c r="BF1842" s="216">
        <f t="shared" si="916"/>
        <v>0</v>
      </c>
      <c r="BG1842" s="217">
        <f t="shared" si="917"/>
        <v>0</v>
      </c>
      <c r="BI1842" s="192">
        <f t="shared" si="918"/>
        <v>0</v>
      </c>
      <c r="BJ1842" s="215">
        <f t="shared" si="919"/>
        <v>0</v>
      </c>
      <c r="BK1842" s="216">
        <f t="shared" si="920"/>
        <v>0</v>
      </c>
      <c r="BL1842" s="217">
        <f t="shared" si="921"/>
        <v>0</v>
      </c>
      <c r="BN1842" s="192">
        <f t="shared" si="922"/>
        <v>0</v>
      </c>
      <c r="BO1842" s="215">
        <f t="shared" si="923"/>
        <v>0</v>
      </c>
      <c r="BP1842" s="216">
        <f t="shared" si="924"/>
        <v>0</v>
      </c>
      <c r="BQ1842" s="217">
        <f t="shared" si="925"/>
        <v>0</v>
      </c>
      <c r="BS1842" s="197">
        <f t="shared" si="926"/>
        <v>0</v>
      </c>
      <c r="BT1842" s="19" t="str">
        <f t="shared" si="927"/>
        <v/>
      </c>
      <c r="BU1842" s="197">
        <f t="shared" si="928"/>
        <v>0</v>
      </c>
      <c r="BW1842" s="197">
        <f t="shared" si="929"/>
        <v>0</v>
      </c>
      <c r="BX1842" s="19" t="str">
        <f t="shared" si="930"/>
        <v/>
      </c>
      <c r="BY1842" s="197">
        <f t="shared" si="931"/>
        <v>0</v>
      </c>
      <c r="CA1842" s="197">
        <f t="shared" si="932"/>
        <v>0</v>
      </c>
      <c r="CB1842" s="19" t="str">
        <f t="shared" si="933"/>
        <v/>
      </c>
      <c r="CC1842" s="197">
        <f t="shared" si="934"/>
        <v>0</v>
      </c>
    </row>
    <row r="1843" spans="1:82" ht="15" customHeight="1" thickBot="1">
      <c r="A1843" s="41"/>
      <c r="B1843" s="30"/>
      <c r="C1843" s="64" t="s">
        <v>183</v>
      </c>
      <c r="D1843" s="354" t="str">
        <f t="shared" si="892"/>
        <v/>
      </c>
      <c r="E1843" s="355"/>
      <c r="F1843" s="355"/>
      <c r="G1843" s="355"/>
      <c r="H1843" s="355"/>
      <c r="I1843" s="355"/>
      <c r="J1843" s="355"/>
      <c r="K1843" s="355"/>
      <c r="L1843" s="355"/>
      <c r="M1843" s="355"/>
      <c r="N1843" s="355"/>
      <c r="O1843" s="355"/>
      <c r="P1843" s="355"/>
      <c r="Q1843" s="355"/>
      <c r="R1843" s="356"/>
      <c r="S1843" s="261" t="str">
        <f t="shared" si="893"/>
        <v/>
      </c>
      <c r="T1843" s="261" t="str">
        <f t="shared" si="894"/>
        <v/>
      </c>
      <c r="U1843" s="261" t="str">
        <f t="shared" si="895"/>
        <v/>
      </c>
      <c r="V1843" s="2"/>
      <c r="W1843" s="2"/>
      <c r="X1843" s="2"/>
      <c r="Y1843" s="2"/>
      <c r="Z1843" s="2"/>
      <c r="AA1843" s="2"/>
      <c r="AB1843" s="2"/>
      <c r="AC1843" s="2"/>
      <c r="AD1843" s="2"/>
      <c r="AG1843" s="197">
        <f t="shared" si="896"/>
        <v>12</v>
      </c>
      <c r="AH1843" s="210">
        <f t="shared" si="897"/>
        <v>0</v>
      </c>
      <c r="AJ1843" s="188">
        <f t="shared" si="898"/>
        <v>0</v>
      </c>
      <c r="AK1843" s="189">
        <f t="shared" si="899"/>
        <v>0</v>
      </c>
      <c r="AL1843" s="189">
        <f t="shared" si="900"/>
        <v>0</v>
      </c>
      <c r="AM1843" s="190">
        <f t="shared" si="901"/>
        <v>0</v>
      </c>
      <c r="AO1843" s="188">
        <f t="shared" si="902"/>
        <v>0</v>
      </c>
      <c r="AP1843" s="189">
        <f t="shared" si="903"/>
        <v>0</v>
      </c>
      <c r="AQ1843" s="189">
        <f t="shared" si="904"/>
        <v>0</v>
      </c>
      <c r="AR1843" s="190">
        <f t="shared" si="905"/>
        <v>0</v>
      </c>
      <c r="AT1843" s="188">
        <f t="shared" si="906"/>
        <v>0</v>
      </c>
      <c r="AU1843" s="189">
        <f t="shared" si="907"/>
        <v>0</v>
      </c>
      <c r="AV1843" s="189">
        <f t="shared" si="908"/>
        <v>0</v>
      </c>
      <c r="AW1843" s="190">
        <f t="shared" si="909"/>
        <v>0</v>
      </c>
      <c r="AY1843" s="188">
        <f t="shared" si="910"/>
        <v>0</v>
      </c>
      <c r="AZ1843" s="189">
        <f t="shared" si="911"/>
        <v>0</v>
      </c>
      <c r="BA1843" s="189">
        <f t="shared" si="912"/>
        <v>0</v>
      </c>
      <c r="BB1843" s="190">
        <f t="shared" si="913"/>
        <v>0</v>
      </c>
      <c r="BD1843" s="192">
        <f t="shared" si="914"/>
        <v>0</v>
      </c>
      <c r="BE1843" s="215">
        <f t="shared" si="915"/>
        <v>0</v>
      </c>
      <c r="BF1843" s="216">
        <f t="shared" si="916"/>
        <v>0</v>
      </c>
      <c r="BG1843" s="217">
        <f t="shared" si="917"/>
        <v>0</v>
      </c>
      <c r="BI1843" s="192">
        <f t="shared" si="918"/>
        <v>0</v>
      </c>
      <c r="BJ1843" s="215">
        <f t="shared" si="919"/>
        <v>0</v>
      </c>
      <c r="BK1843" s="216">
        <f t="shared" si="920"/>
        <v>0</v>
      </c>
      <c r="BL1843" s="217">
        <f t="shared" si="921"/>
        <v>0</v>
      </c>
      <c r="BN1843" s="192">
        <f t="shared" si="922"/>
        <v>0</v>
      </c>
      <c r="BO1843" s="215">
        <f t="shared" si="923"/>
        <v>0</v>
      </c>
      <c r="BP1843" s="216">
        <f t="shared" si="924"/>
        <v>0</v>
      </c>
      <c r="BQ1843" s="217">
        <f t="shared" si="925"/>
        <v>0</v>
      </c>
      <c r="BS1843" s="197">
        <f t="shared" si="926"/>
        <v>0</v>
      </c>
      <c r="BT1843" s="19" t="str">
        <f t="shared" si="927"/>
        <v/>
      </c>
      <c r="BU1843" s="197">
        <f t="shared" si="928"/>
        <v>0</v>
      </c>
      <c r="BW1843" s="197">
        <f t="shared" si="929"/>
        <v>0</v>
      </c>
      <c r="BX1843" s="19" t="str">
        <f t="shared" si="930"/>
        <v/>
      </c>
      <c r="BY1843" s="197">
        <f t="shared" si="931"/>
        <v>0</v>
      </c>
      <c r="CA1843" s="197">
        <f t="shared" si="932"/>
        <v>0</v>
      </c>
      <c r="CB1843" s="19" t="str">
        <f t="shared" si="933"/>
        <v/>
      </c>
      <c r="CC1843" s="197">
        <f t="shared" si="934"/>
        <v>0</v>
      </c>
    </row>
    <row r="1844" spans="1:82" ht="15" customHeight="1" thickBot="1">
      <c r="A1844" s="41"/>
      <c r="B1844" s="30"/>
      <c r="C1844" s="64" t="s">
        <v>184</v>
      </c>
      <c r="D1844" s="354" t="str">
        <f t="shared" si="892"/>
        <v/>
      </c>
      <c r="E1844" s="355"/>
      <c r="F1844" s="355"/>
      <c r="G1844" s="355"/>
      <c r="H1844" s="355"/>
      <c r="I1844" s="355"/>
      <c r="J1844" s="355"/>
      <c r="K1844" s="355"/>
      <c r="L1844" s="355"/>
      <c r="M1844" s="355"/>
      <c r="N1844" s="355"/>
      <c r="O1844" s="355"/>
      <c r="P1844" s="355"/>
      <c r="Q1844" s="355"/>
      <c r="R1844" s="356"/>
      <c r="S1844" s="261" t="str">
        <f t="shared" si="893"/>
        <v/>
      </c>
      <c r="T1844" s="261" t="str">
        <f t="shared" si="894"/>
        <v/>
      </c>
      <c r="U1844" s="261" t="str">
        <f t="shared" si="895"/>
        <v/>
      </c>
      <c r="V1844" s="2"/>
      <c r="W1844" s="2"/>
      <c r="X1844" s="2"/>
      <c r="Y1844" s="2"/>
      <c r="Z1844" s="2"/>
      <c r="AA1844" s="2"/>
      <c r="AB1844" s="2"/>
      <c r="AC1844" s="2"/>
      <c r="AD1844" s="2"/>
      <c r="AG1844" s="197">
        <f t="shared" si="896"/>
        <v>12</v>
      </c>
      <c r="AH1844" s="210">
        <f t="shared" si="897"/>
        <v>0</v>
      </c>
      <c r="AJ1844" s="188">
        <f t="shared" si="898"/>
        <v>0</v>
      </c>
      <c r="AK1844" s="189">
        <f t="shared" si="899"/>
        <v>0</v>
      </c>
      <c r="AL1844" s="189">
        <f t="shared" si="900"/>
        <v>0</v>
      </c>
      <c r="AM1844" s="190">
        <f t="shared" si="901"/>
        <v>0</v>
      </c>
      <c r="AO1844" s="188">
        <f t="shared" si="902"/>
        <v>0</v>
      </c>
      <c r="AP1844" s="189">
        <f t="shared" si="903"/>
        <v>0</v>
      </c>
      <c r="AQ1844" s="189">
        <f t="shared" si="904"/>
        <v>0</v>
      </c>
      <c r="AR1844" s="190">
        <f t="shared" si="905"/>
        <v>0</v>
      </c>
      <c r="AT1844" s="188">
        <f t="shared" si="906"/>
        <v>0</v>
      </c>
      <c r="AU1844" s="189">
        <f t="shared" si="907"/>
        <v>0</v>
      </c>
      <c r="AV1844" s="189">
        <f t="shared" si="908"/>
        <v>0</v>
      </c>
      <c r="AW1844" s="190">
        <f t="shared" si="909"/>
        <v>0</v>
      </c>
      <c r="AY1844" s="188">
        <f t="shared" si="910"/>
        <v>0</v>
      </c>
      <c r="AZ1844" s="189">
        <f t="shared" si="911"/>
        <v>0</v>
      </c>
      <c r="BA1844" s="189">
        <f t="shared" si="912"/>
        <v>0</v>
      </c>
      <c r="BB1844" s="190">
        <f t="shared" si="913"/>
        <v>0</v>
      </c>
      <c r="BD1844" s="192">
        <f t="shared" si="914"/>
        <v>0</v>
      </c>
      <c r="BE1844" s="215">
        <f t="shared" si="915"/>
        <v>0</v>
      </c>
      <c r="BF1844" s="216">
        <f t="shared" si="916"/>
        <v>0</v>
      </c>
      <c r="BG1844" s="217">
        <f t="shared" si="917"/>
        <v>0</v>
      </c>
      <c r="BI1844" s="192">
        <f t="shared" si="918"/>
        <v>0</v>
      </c>
      <c r="BJ1844" s="215">
        <f t="shared" si="919"/>
        <v>0</v>
      </c>
      <c r="BK1844" s="216">
        <f t="shared" si="920"/>
        <v>0</v>
      </c>
      <c r="BL1844" s="217">
        <f t="shared" si="921"/>
        <v>0</v>
      </c>
      <c r="BN1844" s="192">
        <f t="shared" si="922"/>
        <v>0</v>
      </c>
      <c r="BO1844" s="215">
        <f t="shared" si="923"/>
        <v>0</v>
      </c>
      <c r="BP1844" s="216">
        <f t="shared" si="924"/>
        <v>0</v>
      </c>
      <c r="BQ1844" s="217">
        <f t="shared" si="925"/>
        <v>0</v>
      </c>
      <c r="BS1844" s="197">
        <f t="shared" si="926"/>
        <v>0</v>
      </c>
      <c r="BT1844" s="19" t="str">
        <f t="shared" si="927"/>
        <v/>
      </c>
      <c r="BU1844" s="197">
        <f t="shared" si="928"/>
        <v>0</v>
      </c>
      <c r="BW1844" s="197">
        <f t="shared" si="929"/>
        <v>0</v>
      </c>
      <c r="BX1844" s="19" t="str">
        <f t="shared" si="930"/>
        <v/>
      </c>
      <c r="BY1844" s="197">
        <f t="shared" si="931"/>
        <v>0</v>
      </c>
      <c r="CA1844" s="197">
        <f t="shared" si="932"/>
        <v>0</v>
      </c>
      <c r="CB1844" s="19" t="str">
        <f t="shared" si="933"/>
        <v/>
      </c>
      <c r="CC1844" s="197">
        <f t="shared" si="934"/>
        <v>0</v>
      </c>
    </row>
    <row r="1845" spans="1:82" ht="15" customHeight="1" thickBot="1">
      <c r="A1845" s="41"/>
      <c r="B1845" s="30"/>
      <c r="C1845" s="64" t="s">
        <v>185</v>
      </c>
      <c r="D1845" s="354" t="str">
        <f t="shared" si="892"/>
        <v/>
      </c>
      <c r="E1845" s="355"/>
      <c r="F1845" s="355"/>
      <c r="G1845" s="355"/>
      <c r="H1845" s="355"/>
      <c r="I1845" s="355"/>
      <c r="J1845" s="355"/>
      <c r="K1845" s="355"/>
      <c r="L1845" s="355"/>
      <c r="M1845" s="355"/>
      <c r="N1845" s="355"/>
      <c r="O1845" s="355"/>
      <c r="P1845" s="355"/>
      <c r="Q1845" s="355"/>
      <c r="R1845" s="356"/>
      <c r="S1845" s="261" t="str">
        <f t="shared" si="893"/>
        <v/>
      </c>
      <c r="T1845" s="261" t="str">
        <f t="shared" si="894"/>
        <v/>
      </c>
      <c r="U1845" s="261" t="str">
        <f t="shared" si="895"/>
        <v/>
      </c>
      <c r="V1845" s="2"/>
      <c r="W1845" s="2"/>
      <c r="X1845" s="2"/>
      <c r="Y1845" s="2"/>
      <c r="Z1845" s="2"/>
      <c r="AA1845" s="2"/>
      <c r="AB1845" s="2"/>
      <c r="AC1845" s="2"/>
      <c r="AD1845" s="2"/>
      <c r="AG1845" s="197">
        <f t="shared" si="896"/>
        <v>12</v>
      </c>
      <c r="AH1845" s="210">
        <f t="shared" si="897"/>
        <v>0</v>
      </c>
      <c r="AJ1845" s="188">
        <f t="shared" si="898"/>
        <v>0</v>
      </c>
      <c r="AK1845" s="189">
        <f t="shared" si="899"/>
        <v>0</v>
      </c>
      <c r="AL1845" s="189">
        <f t="shared" si="900"/>
        <v>0</v>
      </c>
      <c r="AM1845" s="190">
        <f t="shared" si="901"/>
        <v>0</v>
      </c>
      <c r="AO1845" s="188">
        <f t="shared" si="902"/>
        <v>0</v>
      </c>
      <c r="AP1845" s="189">
        <f t="shared" si="903"/>
        <v>0</v>
      </c>
      <c r="AQ1845" s="189">
        <f t="shared" si="904"/>
        <v>0</v>
      </c>
      <c r="AR1845" s="190">
        <f t="shared" si="905"/>
        <v>0</v>
      </c>
      <c r="AT1845" s="188">
        <f t="shared" si="906"/>
        <v>0</v>
      </c>
      <c r="AU1845" s="189">
        <f t="shared" si="907"/>
        <v>0</v>
      </c>
      <c r="AV1845" s="189">
        <f t="shared" si="908"/>
        <v>0</v>
      </c>
      <c r="AW1845" s="190">
        <f t="shared" si="909"/>
        <v>0</v>
      </c>
      <c r="AY1845" s="188">
        <f t="shared" si="910"/>
        <v>0</v>
      </c>
      <c r="AZ1845" s="189">
        <f t="shared" si="911"/>
        <v>0</v>
      </c>
      <c r="BA1845" s="189">
        <f t="shared" si="912"/>
        <v>0</v>
      </c>
      <c r="BB1845" s="190">
        <f t="shared" si="913"/>
        <v>0</v>
      </c>
      <c r="BD1845" s="192">
        <f t="shared" si="914"/>
        <v>0</v>
      </c>
      <c r="BE1845" s="215">
        <f t="shared" si="915"/>
        <v>0</v>
      </c>
      <c r="BF1845" s="216">
        <f t="shared" si="916"/>
        <v>0</v>
      </c>
      <c r="BG1845" s="217">
        <f t="shared" si="917"/>
        <v>0</v>
      </c>
      <c r="BI1845" s="192">
        <f t="shared" si="918"/>
        <v>0</v>
      </c>
      <c r="BJ1845" s="215">
        <f t="shared" si="919"/>
        <v>0</v>
      </c>
      <c r="BK1845" s="216">
        <f t="shared" si="920"/>
        <v>0</v>
      </c>
      <c r="BL1845" s="217">
        <f t="shared" si="921"/>
        <v>0</v>
      </c>
      <c r="BN1845" s="192">
        <f t="shared" si="922"/>
        <v>0</v>
      </c>
      <c r="BO1845" s="215">
        <f t="shared" si="923"/>
        <v>0</v>
      </c>
      <c r="BP1845" s="216">
        <f t="shared" si="924"/>
        <v>0</v>
      </c>
      <c r="BQ1845" s="217">
        <f t="shared" si="925"/>
        <v>0</v>
      </c>
      <c r="BS1845" s="197">
        <f t="shared" si="926"/>
        <v>0</v>
      </c>
      <c r="BT1845" s="19" t="str">
        <f t="shared" si="927"/>
        <v/>
      </c>
      <c r="BU1845" s="197">
        <f t="shared" si="928"/>
        <v>0</v>
      </c>
      <c r="BW1845" s="197">
        <f t="shared" si="929"/>
        <v>0</v>
      </c>
      <c r="BX1845" s="19" t="str">
        <f t="shared" si="930"/>
        <v/>
      </c>
      <c r="BY1845" s="197">
        <f t="shared" si="931"/>
        <v>0</v>
      </c>
      <c r="CA1845" s="197">
        <f t="shared" si="932"/>
        <v>0</v>
      </c>
      <c r="CB1845" s="19" t="str">
        <f t="shared" si="933"/>
        <v/>
      </c>
      <c r="CC1845" s="197">
        <f t="shared" si="934"/>
        <v>0</v>
      </c>
    </row>
    <row r="1846" spans="1:82" ht="15" customHeight="1" thickBot="1">
      <c r="A1846" s="41"/>
      <c r="B1846" s="30"/>
      <c r="C1846" s="64" t="s">
        <v>186</v>
      </c>
      <c r="D1846" s="354" t="str">
        <f t="shared" si="892"/>
        <v/>
      </c>
      <c r="E1846" s="355"/>
      <c r="F1846" s="355"/>
      <c r="G1846" s="355"/>
      <c r="H1846" s="355"/>
      <c r="I1846" s="355"/>
      <c r="J1846" s="355"/>
      <c r="K1846" s="355"/>
      <c r="L1846" s="355"/>
      <c r="M1846" s="355"/>
      <c r="N1846" s="355"/>
      <c r="O1846" s="355"/>
      <c r="P1846" s="355"/>
      <c r="Q1846" s="355"/>
      <c r="R1846" s="356"/>
      <c r="S1846" s="261" t="str">
        <f t="shared" si="893"/>
        <v/>
      </c>
      <c r="T1846" s="261" t="str">
        <f t="shared" si="894"/>
        <v/>
      </c>
      <c r="U1846" s="261" t="str">
        <f t="shared" si="895"/>
        <v/>
      </c>
      <c r="V1846" s="2"/>
      <c r="W1846" s="2"/>
      <c r="X1846" s="2"/>
      <c r="Y1846" s="2"/>
      <c r="Z1846" s="2"/>
      <c r="AA1846" s="2"/>
      <c r="AB1846" s="2"/>
      <c r="AC1846" s="2"/>
      <c r="AD1846" s="2"/>
      <c r="AG1846" s="197">
        <f t="shared" si="896"/>
        <v>12</v>
      </c>
      <c r="AH1846" s="210">
        <f t="shared" si="897"/>
        <v>0</v>
      </c>
      <c r="AJ1846" s="188">
        <f t="shared" si="898"/>
        <v>0</v>
      </c>
      <c r="AK1846" s="189">
        <f t="shared" si="899"/>
        <v>0</v>
      </c>
      <c r="AL1846" s="189">
        <f t="shared" si="900"/>
        <v>0</v>
      </c>
      <c r="AM1846" s="190">
        <f t="shared" si="901"/>
        <v>0</v>
      </c>
      <c r="AO1846" s="188">
        <f t="shared" si="902"/>
        <v>0</v>
      </c>
      <c r="AP1846" s="189">
        <f t="shared" si="903"/>
        <v>0</v>
      </c>
      <c r="AQ1846" s="189">
        <f t="shared" si="904"/>
        <v>0</v>
      </c>
      <c r="AR1846" s="190">
        <f t="shared" si="905"/>
        <v>0</v>
      </c>
      <c r="AT1846" s="188">
        <f t="shared" si="906"/>
        <v>0</v>
      </c>
      <c r="AU1846" s="189">
        <f t="shared" si="907"/>
        <v>0</v>
      </c>
      <c r="AV1846" s="189">
        <f t="shared" si="908"/>
        <v>0</v>
      </c>
      <c r="AW1846" s="190">
        <f t="shared" si="909"/>
        <v>0</v>
      </c>
      <c r="AY1846" s="188">
        <f t="shared" si="910"/>
        <v>0</v>
      </c>
      <c r="AZ1846" s="189">
        <f t="shared" si="911"/>
        <v>0</v>
      </c>
      <c r="BA1846" s="189">
        <f t="shared" si="912"/>
        <v>0</v>
      </c>
      <c r="BB1846" s="190">
        <f t="shared" si="913"/>
        <v>0</v>
      </c>
      <c r="BD1846" s="192">
        <f t="shared" si="914"/>
        <v>0</v>
      </c>
      <c r="BE1846" s="215">
        <f t="shared" si="915"/>
        <v>0</v>
      </c>
      <c r="BF1846" s="216">
        <f t="shared" si="916"/>
        <v>0</v>
      </c>
      <c r="BG1846" s="217">
        <f t="shared" si="917"/>
        <v>0</v>
      </c>
      <c r="BI1846" s="192">
        <f t="shared" si="918"/>
        <v>0</v>
      </c>
      <c r="BJ1846" s="215">
        <f t="shared" si="919"/>
        <v>0</v>
      </c>
      <c r="BK1846" s="216">
        <f t="shared" si="920"/>
        <v>0</v>
      </c>
      <c r="BL1846" s="217">
        <f t="shared" si="921"/>
        <v>0</v>
      </c>
      <c r="BN1846" s="192">
        <f t="shared" si="922"/>
        <v>0</v>
      </c>
      <c r="BO1846" s="215">
        <f t="shared" si="923"/>
        <v>0</v>
      </c>
      <c r="BP1846" s="216">
        <f t="shared" si="924"/>
        <v>0</v>
      </c>
      <c r="BQ1846" s="217">
        <f t="shared" si="925"/>
        <v>0</v>
      </c>
      <c r="BS1846" s="197">
        <f t="shared" si="926"/>
        <v>0</v>
      </c>
      <c r="BT1846" s="19" t="str">
        <f t="shared" si="927"/>
        <v/>
      </c>
      <c r="BU1846" s="197">
        <f t="shared" si="928"/>
        <v>0</v>
      </c>
      <c r="BW1846" s="197">
        <f t="shared" si="929"/>
        <v>0</v>
      </c>
      <c r="BX1846" s="19" t="str">
        <f t="shared" si="930"/>
        <v/>
      </c>
      <c r="BY1846" s="197">
        <f t="shared" si="931"/>
        <v>0</v>
      </c>
      <c r="CA1846" s="197">
        <f t="shared" si="932"/>
        <v>0</v>
      </c>
      <c r="CB1846" s="19" t="str">
        <f t="shared" si="933"/>
        <v/>
      </c>
      <c r="CC1846" s="197">
        <f t="shared" si="934"/>
        <v>0</v>
      </c>
    </row>
    <row r="1847" spans="1:82" ht="15" customHeight="1" thickBot="1">
      <c r="A1847" s="85"/>
      <c r="B1847" s="26"/>
      <c r="C1847" s="64" t="s">
        <v>187</v>
      </c>
      <c r="D1847" s="354" t="str">
        <f t="shared" si="892"/>
        <v/>
      </c>
      <c r="E1847" s="355"/>
      <c r="F1847" s="355"/>
      <c r="G1847" s="355"/>
      <c r="H1847" s="355"/>
      <c r="I1847" s="355"/>
      <c r="J1847" s="355"/>
      <c r="K1847" s="355"/>
      <c r="L1847" s="355"/>
      <c r="M1847" s="355"/>
      <c r="N1847" s="355"/>
      <c r="O1847" s="355"/>
      <c r="P1847" s="355"/>
      <c r="Q1847" s="355"/>
      <c r="R1847" s="356"/>
      <c r="S1847" s="261" t="str">
        <f t="shared" si="893"/>
        <v/>
      </c>
      <c r="T1847" s="261" t="str">
        <f t="shared" si="894"/>
        <v/>
      </c>
      <c r="U1847" s="261" t="str">
        <f t="shared" si="895"/>
        <v/>
      </c>
      <c r="V1847" s="2"/>
      <c r="W1847" s="2"/>
      <c r="X1847" s="2"/>
      <c r="Y1847" s="2"/>
      <c r="Z1847" s="2"/>
      <c r="AA1847" s="2"/>
      <c r="AB1847" s="2"/>
      <c r="AC1847" s="2"/>
      <c r="AD1847" s="2"/>
      <c r="AG1847" s="197">
        <f t="shared" si="896"/>
        <v>12</v>
      </c>
      <c r="AH1847" s="210">
        <f t="shared" si="897"/>
        <v>0</v>
      </c>
      <c r="AJ1847" s="188">
        <f t="shared" si="898"/>
        <v>0</v>
      </c>
      <c r="AK1847" s="189">
        <f t="shared" si="899"/>
        <v>0</v>
      </c>
      <c r="AL1847" s="189">
        <f t="shared" si="900"/>
        <v>0</v>
      </c>
      <c r="AM1847" s="190">
        <f t="shared" si="901"/>
        <v>0</v>
      </c>
      <c r="AO1847" s="188">
        <f t="shared" si="902"/>
        <v>0</v>
      </c>
      <c r="AP1847" s="189">
        <f t="shared" si="903"/>
        <v>0</v>
      </c>
      <c r="AQ1847" s="189">
        <f t="shared" si="904"/>
        <v>0</v>
      </c>
      <c r="AR1847" s="190">
        <f t="shared" si="905"/>
        <v>0</v>
      </c>
      <c r="AT1847" s="188">
        <f t="shared" si="906"/>
        <v>0</v>
      </c>
      <c r="AU1847" s="189">
        <f t="shared" si="907"/>
        <v>0</v>
      </c>
      <c r="AV1847" s="189">
        <f t="shared" si="908"/>
        <v>0</v>
      </c>
      <c r="AW1847" s="190">
        <f t="shared" si="909"/>
        <v>0</v>
      </c>
      <c r="AY1847" s="188">
        <f t="shared" si="910"/>
        <v>0</v>
      </c>
      <c r="AZ1847" s="189">
        <f t="shared" si="911"/>
        <v>0</v>
      </c>
      <c r="BA1847" s="189">
        <f t="shared" si="912"/>
        <v>0</v>
      </c>
      <c r="BB1847" s="190">
        <f t="shared" si="913"/>
        <v>0</v>
      </c>
      <c r="BD1847" s="192">
        <f t="shared" si="914"/>
        <v>0</v>
      </c>
      <c r="BE1847" s="215">
        <f t="shared" si="915"/>
        <v>0</v>
      </c>
      <c r="BF1847" s="216">
        <f t="shared" si="916"/>
        <v>0</v>
      </c>
      <c r="BG1847" s="217">
        <f t="shared" si="917"/>
        <v>0</v>
      </c>
      <c r="BI1847" s="192">
        <f t="shared" si="918"/>
        <v>0</v>
      </c>
      <c r="BJ1847" s="215">
        <f t="shared" si="919"/>
        <v>0</v>
      </c>
      <c r="BK1847" s="216">
        <f t="shared" si="920"/>
        <v>0</v>
      </c>
      <c r="BL1847" s="217">
        <f t="shared" si="921"/>
        <v>0</v>
      </c>
      <c r="BN1847" s="192">
        <f t="shared" si="922"/>
        <v>0</v>
      </c>
      <c r="BO1847" s="215">
        <f t="shared" si="923"/>
        <v>0</v>
      </c>
      <c r="BP1847" s="216">
        <f t="shared" si="924"/>
        <v>0</v>
      </c>
      <c r="BQ1847" s="217">
        <f t="shared" si="925"/>
        <v>0</v>
      </c>
      <c r="BS1847" s="197">
        <f t="shared" si="926"/>
        <v>0</v>
      </c>
      <c r="BT1847" s="19" t="str">
        <f t="shared" si="927"/>
        <v/>
      </c>
      <c r="BU1847" s="197">
        <f t="shared" si="928"/>
        <v>0</v>
      </c>
      <c r="BW1847" s="197">
        <f t="shared" si="929"/>
        <v>0</v>
      </c>
      <c r="BX1847" s="19" t="str">
        <f t="shared" si="930"/>
        <v/>
      </c>
      <c r="BY1847" s="197">
        <f t="shared" si="931"/>
        <v>0</v>
      </c>
      <c r="CA1847" s="197">
        <f t="shared" si="932"/>
        <v>0</v>
      </c>
      <c r="CB1847" s="19" t="str">
        <f t="shared" si="933"/>
        <v/>
      </c>
      <c r="CC1847" s="197">
        <f t="shared" si="934"/>
        <v>0</v>
      </c>
    </row>
    <row r="1848" spans="1:82" ht="15" customHeight="1" thickBot="1">
      <c r="A1848" s="41"/>
      <c r="B1848" s="30"/>
      <c r="C1848" s="64" t="s">
        <v>188</v>
      </c>
      <c r="D1848" s="354" t="str">
        <f t="shared" si="892"/>
        <v/>
      </c>
      <c r="E1848" s="355"/>
      <c r="F1848" s="355"/>
      <c r="G1848" s="355"/>
      <c r="H1848" s="355"/>
      <c r="I1848" s="355"/>
      <c r="J1848" s="355"/>
      <c r="K1848" s="355"/>
      <c r="L1848" s="355"/>
      <c r="M1848" s="355"/>
      <c r="N1848" s="355"/>
      <c r="O1848" s="355"/>
      <c r="P1848" s="355"/>
      <c r="Q1848" s="355"/>
      <c r="R1848" s="356"/>
      <c r="S1848" s="261" t="str">
        <f t="shared" si="893"/>
        <v/>
      </c>
      <c r="T1848" s="261" t="str">
        <f t="shared" si="894"/>
        <v/>
      </c>
      <c r="U1848" s="261" t="str">
        <f t="shared" si="895"/>
        <v/>
      </c>
      <c r="V1848" s="2"/>
      <c r="W1848" s="2"/>
      <c r="X1848" s="2"/>
      <c r="Y1848" s="2"/>
      <c r="Z1848" s="2"/>
      <c r="AA1848" s="2"/>
      <c r="AB1848" s="2"/>
      <c r="AC1848" s="2"/>
      <c r="AD1848" s="2"/>
      <c r="AG1848" s="197">
        <f t="shared" si="896"/>
        <v>12</v>
      </c>
      <c r="AH1848" s="210">
        <f t="shared" si="897"/>
        <v>0</v>
      </c>
      <c r="AJ1848" s="188">
        <f t="shared" si="898"/>
        <v>0</v>
      </c>
      <c r="AK1848" s="189">
        <f t="shared" si="899"/>
        <v>0</v>
      </c>
      <c r="AL1848" s="189">
        <f t="shared" si="900"/>
        <v>0</v>
      </c>
      <c r="AM1848" s="190">
        <f t="shared" si="901"/>
        <v>0</v>
      </c>
      <c r="AO1848" s="188">
        <f t="shared" si="902"/>
        <v>0</v>
      </c>
      <c r="AP1848" s="189">
        <f t="shared" si="903"/>
        <v>0</v>
      </c>
      <c r="AQ1848" s="189">
        <f t="shared" si="904"/>
        <v>0</v>
      </c>
      <c r="AR1848" s="190">
        <f t="shared" si="905"/>
        <v>0</v>
      </c>
      <c r="AT1848" s="188">
        <f t="shared" si="906"/>
        <v>0</v>
      </c>
      <c r="AU1848" s="189">
        <f t="shared" si="907"/>
        <v>0</v>
      </c>
      <c r="AV1848" s="189">
        <f t="shared" si="908"/>
        <v>0</v>
      </c>
      <c r="AW1848" s="190">
        <f t="shared" si="909"/>
        <v>0</v>
      </c>
      <c r="AY1848" s="188">
        <f t="shared" si="910"/>
        <v>0</v>
      </c>
      <c r="AZ1848" s="189">
        <f t="shared" si="911"/>
        <v>0</v>
      </c>
      <c r="BA1848" s="189">
        <f t="shared" si="912"/>
        <v>0</v>
      </c>
      <c r="BB1848" s="190">
        <f t="shared" si="913"/>
        <v>0</v>
      </c>
      <c r="BD1848" s="192">
        <f t="shared" si="914"/>
        <v>0</v>
      </c>
      <c r="BE1848" s="215">
        <f t="shared" si="915"/>
        <v>0</v>
      </c>
      <c r="BF1848" s="216">
        <f t="shared" si="916"/>
        <v>0</v>
      </c>
      <c r="BG1848" s="217">
        <f t="shared" si="917"/>
        <v>0</v>
      </c>
      <c r="BI1848" s="192">
        <f t="shared" si="918"/>
        <v>0</v>
      </c>
      <c r="BJ1848" s="215">
        <f t="shared" si="919"/>
        <v>0</v>
      </c>
      <c r="BK1848" s="216">
        <f t="shared" si="920"/>
        <v>0</v>
      </c>
      <c r="BL1848" s="217">
        <f t="shared" si="921"/>
        <v>0</v>
      </c>
      <c r="BN1848" s="192">
        <f t="shared" si="922"/>
        <v>0</v>
      </c>
      <c r="BO1848" s="215">
        <f t="shared" si="923"/>
        <v>0</v>
      </c>
      <c r="BP1848" s="216">
        <f t="shared" si="924"/>
        <v>0</v>
      </c>
      <c r="BQ1848" s="217">
        <f t="shared" si="925"/>
        <v>0</v>
      </c>
      <c r="BS1848" s="197">
        <f t="shared" si="926"/>
        <v>0</v>
      </c>
      <c r="BT1848" s="19" t="str">
        <f t="shared" si="927"/>
        <v/>
      </c>
      <c r="BU1848" s="197">
        <f t="shared" si="928"/>
        <v>0</v>
      </c>
      <c r="BW1848" s="197">
        <f t="shared" si="929"/>
        <v>0</v>
      </c>
      <c r="BX1848" s="19" t="str">
        <f t="shared" si="930"/>
        <v/>
      </c>
      <c r="BY1848" s="197">
        <f t="shared" si="931"/>
        <v>0</v>
      </c>
      <c r="CA1848" s="197">
        <f t="shared" si="932"/>
        <v>0</v>
      </c>
      <c r="CB1848" s="19" t="str">
        <f t="shared" si="933"/>
        <v/>
      </c>
      <c r="CC1848" s="197">
        <f t="shared" si="934"/>
        <v>0</v>
      </c>
    </row>
    <row r="1849" spans="1:82" ht="15" customHeight="1" thickBot="1">
      <c r="A1849" s="41"/>
      <c r="B1849" s="30"/>
      <c r="C1849" s="64" t="s">
        <v>189</v>
      </c>
      <c r="D1849" s="354" t="str">
        <f t="shared" si="892"/>
        <v/>
      </c>
      <c r="E1849" s="355"/>
      <c r="F1849" s="355"/>
      <c r="G1849" s="355"/>
      <c r="H1849" s="355"/>
      <c r="I1849" s="355"/>
      <c r="J1849" s="355"/>
      <c r="K1849" s="355"/>
      <c r="L1849" s="355"/>
      <c r="M1849" s="355"/>
      <c r="N1849" s="355"/>
      <c r="O1849" s="355"/>
      <c r="P1849" s="355"/>
      <c r="Q1849" s="355"/>
      <c r="R1849" s="356"/>
      <c r="S1849" s="261" t="str">
        <f t="shared" si="893"/>
        <v/>
      </c>
      <c r="T1849" s="261" t="str">
        <f t="shared" si="894"/>
        <v/>
      </c>
      <c r="U1849" s="261" t="str">
        <f t="shared" si="895"/>
        <v/>
      </c>
      <c r="V1849" s="2"/>
      <c r="W1849" s="2"/>
      <c r="X1849" s="2"/>
      <c r="Y1849" s="2"/>
      <c r="Z1849" s="2"/>
      <c r="AA1849" s="2"/>
      <c r="AB1849" s="2"/>
      <c r="AC1849" s="2"/>
      <c r="AD1849" s="2"/>
      <c r="AG1849" s="197">
        <f t="shared" si="896"/>
        <v>12</v>
      </c>
      <c r="AH1849" s="210">
        <f t="shared" si="897"/>
        <v>0</v>
      </c>
      <c r="AJ1849" s="188">
        <f t="shared" si="898"/>
        <v>0</v>
      </c>
      <c r="AK1849" s="189">
        <f t="shared" si="899"/>
        <v>0</v>
      </c>
      <c r="AL1849" s="189">
        <f t="shared" si="900"/>
        <v>0</v>
      </c>
      <c r="AM1849" s="190">
        <f t="shared" si="901"/>
        <v>0</v>
      </c>
      <c r="AO1849" s="188">
        <f t="shared" si="902"/>
        <v>0</v>
      </c>
      <c r="AP1849" s="189">
        <f t="shared" si="903"/>
        <v>0</v>
      </c>
      <c r="AQ1849" s="189">
        <f t="shared" si="904"/>
        <v>0</v>
      </c>
      <c r="AR1849" s="190">
        <f t="shared" si="905"/>
        <v>0</v>
      </c>
      <c r="AT1849" s="188">
        <f t="shared" si="906"/>
        <v>0</v>
      </c>
      <c r="AU1849" s="189">
        <f t="shared" si="907"/>
        <v>0</v>
      </c>
      <c r="AV1849" s="189">
        <f t="shared" si="908"/>
        <v>0</v>
      </c>
      <c r="AW1849" s="190">
        <f t="shared" si="909"/>
        <v>0</v>
      </c>
      <c r="AY1849" s="188">
        <f t="shared" si="910"/>
        <v>0</v>
      </c>
      <c r="AZ1849" s="189">
        <f t="shared" si="911"/>
        <v>0</v>
      </c>
      <c r="BA1849" s="189">
        <f t="shared" si="912"/>
        <v>0</v>
      </c>
      <c r="BB1849" s="190">
        <f t="shared" si="913"/>
        <v>0</v>
      </c>
      <c r="BD1849" s="192">
        <f t="shared" si="914"/>
        <v>0</v>
      </c>
      <c r="BE1849" s="215">
        <f t="shared" si="915"/>
        <v>0</v>
      </c>
      <c r="BF1849" s="216">
        <f t="shared" si="916"/>
        <v>0</v>
      </c>
      <c r="BG1849" s="217">
        <f t="shared" si="917"/>
        <v>0</v>
      </c>
      <c r="BI1849" s="192">
        <f t="shared" si="918"/>
        <v>0</v>
      </c>
      <c r="BJ1849" s="215">
        <f t="shared" si="919"/>
        <v>0</v>
      </c>
      <c r="BK1849" s="216">
        <f t="shared" si="920"/>
        <v>0</v>
      </c>
      <c r="BL1849" s="217">
        <f t="shared" si="921"/>
        <v>0</v>
      </c>
      <c r="BN1849" s="192">
        <f t="shared" si="922"/>
        <v>0</v>
      </c>
      <c r="BO1849" s="215">
        <f t="shared" si="923"/>
        <v>0</v>
      </c>
      <c r="BP1849" s="216">
        <f t="shared" si="924"/>
        <v>0</v>
      </c>
      <c r="BQ1849" s="217">
        <f t="shared" si="925"/>
        <v>0</v>
      </c>
      <c r="BS1849" s="197">
        <f t="shared" si="926"/>
        <v>0</v>
      </c>
      <c r="BT1849" s="19" t="str">
        <f t="shared" si="927"/>
        <v/>
      </c>
      <c r="BU1849" s="197">
        <f t="shared" si="928"/>
        <v>0</v>
      </c>
      <c r="BW1849" s="197">
        <f t="shared" si="929"/>
        <v>0</v>
      </c>
      <c r="BX1849" s="19" t="str">
        <f t="shared" si="930"/>
        <v/>
      </c>
      <c r="BY1849" s="197">
        <f t="shared" si="931"/>
        <v>0</v>
      </c>
      <c r="CA1849" s="197">
        <f t="shared" si="932"/>
        <v>0</v>
      </c>
      <c r="CB1849" s="19" t="str">
        <f t="shared" si="933"/>
        <v/>
      </c>
      <c r="CC1849" s="197">
        <f t="shared" si="934"/>
        <v>0</v>
      </c>
    </row>
    <row r="1850" spans="1:82" s="212" customFormat="1" ht="15" customHeight="1">
      <c r="A1850" s="100"/>
      <c r="B1850" s="59"/>
      <c r="C1850" s="59"/>
      <c r="D1850" s="59"/>
      <c r="E1850" s="59"/>
      <c r="F1850" s="59"/>
      <c r="G1850" s="59"/>
      <c r="H1850" s="59"/>
      <c r="I1850" s="59"/>
      <c r="J1850" s="59"/>
      <c r="K1850" s="59"/>
      <c r="L1850" s="59"/>
      <c r="M1850" s="59"/>
      <c r="N1850" s="59"/>
      <c r="O1850" s="59"/>
      <c r="P1850" s="59"/>
      <c r="Q1850" s="59"/>
      <c r="R1850" s="80" t="s">
        <v>321</v>
      </c>
      <c r="S1850" s="195">
        <f t="shared" ref="S1850:AD1850" si="935">IF(AND(SUM(S1730:S1849)=0,COUNTIF(S1730:S1849,"NS")&gt;0),"NS",
IF(AND(SUM(S1730:S1849)=0,COUNTIF(S1730:S1849,0)&gt;0),0,
IF(AND(SUM(S1730:S1849)=0,COUNTIF(S1730:S1849,"NA")&gt;0),"NA",
SUM(S1730:S1849))))</f>
        <v>0</v>
      </c>
      <c r="T1850" s="195">
        <f t="shared" si="935"/>
        <v>0</v>
      </c>
      <c r="U1850" s="195">
        <f t="shared" si="935"/>
        <v>0</v>
      </c>
      <c r="V1850" s="195">
        <f t="shared" si="935"/>
        <v>0</v>
      </c>
      <c r="W1850" s="195">
        <f t="shared" si="935"/>
        <v>0</v>
      </c>
      <c r="X1850" s="195">
        <f t="shared" si="935"/>
        <v>0</v>
      </c>
      <c r="Y1850" s="195">
        <f t="shared" si="935"/>
        <v>0</v>
      </c>
      <c r="Z1850" s="195">
        <f t="shared" si="935"/>
        <v>0</v>
      </c>
      <c r="AA1850" s="195">
        <f t="shared" si="935"/>
        <v>0</v>
      </c>
      <c r="AB1850" s="195">
        <f t="shared" si="935"/>
        <v>0</v>
      </c>
      <c r="AC1850" s="195">
        <f t="shared" si="935"/>
        <v>0</v>
      </c>
      <c r="AD1850" s="195">
        <f t="shared" si="935"/>
        <v>0</v>
      </c>
      <c r="AE1850" s="57"/>
      <c r="AF1850" s="259"/>
      <c r="AH1850" s="212">
        <f>+SUM(AH1730:AH1849)</f>
        <v>0</v>
      </c>
      <c r="AM1850" s="212">
        <f>+SUM(AM1730:AM1849)</f>
        <v>0</v>
      </c>
      <c r="AR1850" s="212">
        <f>+SUM(AR1730:AR1849)</f>
        <v>0</v>
      </c>
      <c r="AW1850" s="212">
        <f>+SUM(AW1730:AW1849)</f>
        <v>0</v>
      </c>
      <c r="BB1850" s="212">
        <f>+SUM(BB1730:BB1849)</f>
        <v>0</v>
      </c>
      <c r="BG1850" s="212">
        <f>+SUM(BG1730:BG1849)</f>
        <v>0</v>
      </c>
      <c r="BL1850" s="212">
        <f>+SUM(BL1730:BL1849)</f>
        <v>0</v>
      </c>
      <c r="BQ1850" s="212">
        <f>+SUM(BQ1730:BQ1849)</f>
        <v>0</v>
      </c>
      <c r="BR1850" s="212">
        <f>+SUM(AM1850:BQ1850)</f>
        <v>0</v>
      </c>
      <c r="BU1850" s="212">
        <f>+SUM(BU1730:BU1849)</f>
        <v>0</v>
      </c>
      <c r="BY1850" s="212">
        <f>+SUM(BY1730:BY1849)</f>
        <v>0</v>
      </c>
      <c r="CC1850" s="212">
        <f>+SUM(CC1730:CC1849)</f>
        <v>0</v>
      </c>
      <c r="CD1850" s="212">
        <f>+SUM(BU1850:CC1850)</f>
        <v>0</v>
      </c>
    </row>
    <row r="1851" spans="1:82" ht="15" customHeight="1">
      <c r="A1851" s="41"/>
    </row>
    <row r="1852" spans="1:82" ht="24" customHeight="1">
      <c r="A1852" s="41"/>
      <c r="B1852" s="30"/>
      <c r="C1852" s="348" t="s">
        <v>225</v>
      </c>
      <c r="D1852" s="348"/>
      <c r="E1852" s="348"/>
      <c r="F1852" s="348"/>
      <c r="G1852" s="348"/>
      <c r="H1852" s="348"/>
      <c r="I1852" s="348"/>
      <c r="J1852" s="348"/>
      <c r="K1852" s="348"/>
      <c r="L1852" s="348"/>
      <c r="M1852" s="348"/>
      <c r="N1852" s="348"/>
      <c r="O1852" s="348"/>
      <c r="P1852" s="348"/>
      <c r="Q1852" s="348"/>
      <c r="R1852" s="348"/>
      <c r="S1852" s="348"/>
      <c r="T1852" s="348"/>
      <c r="U1852" s="348"/>
      <c r="V1852" s="348"/>
      <c r="W1852" s="348"/>
      <c r="X1852" s="348"/>
      <c r="Y1852" s="348"/>
      <c r="Z1852" s="348"/>
      <c r="AA1852" s="348"/>
      <c r="AB1852" s="348"/>
      <c r="AC1852" s="348"/>
      <c r="AD1852" s="348"/>
    </row>
    <row r="1853" spans="1:82" ht="60" customHeight="1">
      <c r="A1853" s="41"/>
      <c r="B1853" s="30"/>
      <c r="C1853" s="415"/>
      <c r="D1853" s="415"/>
      <c r="E1853" s="415"/>
      <c r="F1853" s="415"/>
      <c r="G1853" s="415"/>
      <c r="H1853" s="415"/>
      <c r="I1853" s="415"/>
      <c r="J1853" s="415"/>
      <c r="K1853" s="415"/>
      <c r="L1853" s="415"/>
      <c r="M1853" s="415"/>
      <c r="N1853" s="415"/>
      <c r="O1853" s="415"/>
      <c r="P1853" s="415"/>
      <c r="Q1853" s="415"/>
      <c r="R1853" s="415"/>
      <c r="S1853" s="415"/>
      <c r="T1853" s="415"/>
      <c r="U1853" s="415"/>
      <c r="V1853" s="415"/>
      <c r="W1853" s="415"/>
      <c r="X1853" s="415"/>
      <c r="Y1853" s="415"/>
      <c r="Z1853" s="415"/>
      <c r="AA1853" s="415"/>
      <c r="AB1853" s="415"/>
      <c r="AC1853" s="415"/>
      <c r="AD1853" s="415"/>
    </row>
    <row r="1854" spans="1:82" ht="15" customHeight="1">
      <c r="A1854" s="41"/>
      <c r="B1854" s="24"/>
      <c r="C1854" s="44"/>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row>
    <row r="1855" spans="1:82" ht="15" customHeight="1">
      <c r="A1855" s="41"/>
      <c r="B1855" s="467" t="str">
        <f>IF(CA1726=0,"","Alerta: se registró NS (no se sabe), favor de agregar su respectivo comentario (7ᵃ instrucción general).")</f>
        <v/>
      </c>
      <c r="C1855" s="467"/>
      <c r="D1855" s="467"/>
      <c r="E1855" s="467"/>
      <c r="F1855" s="467"/>
      <c r="G1855" s="467"/>
      <c r="H1855" s="467"/>
      <c r="I1855" s="467"/>
      <c r="J1855" s="467"/>
      <c r="K1855" s="467"/>
      <c r="L1855" s="467"/>
      <c r="M1855" s="467"/>
      <c r="N1855" s="467"/>
      <c r="O1855" s="467"/>
      <c r="P1855" s="467"/>
      <c r="Q1855" s="467"/>
      <c r="R1855" s="467"/>
      <c r="S1855" s="467"/>
      <c r="T1855" s="467"/>
      <c r="U1855" s="467"/>
      <c r="V1855" s="467"/>
      <c r="W1855" s="467"/>
      <c r="X1855" s="467"/>
      <c r="Y1855" s="467"/>
      <c r="Z1855" s="467"/>
      <c r="AA1855" s="467"/>
      <c r="AB1855" s="467"/>
      <c r="AC1855" s="467"/>
      <c r="AD1855" s="467"/>
    </row>
    <row r="1856" spans="1:82" ht="15" customHeight="1">
      <c r="A1856" s="41"/>
      <c r="B1856" s="393" t="str">
        <f>IF(CD1850=0,"","Error: la cantidad de Total, Hombres o Mujeres de cada institución debe ser igual a la cantidad de la pregunta 1.3.")</f>
        <v/>
      </c>
      <c r="C1856" s="393"/>
      <c r="D1856" s="393"/>
      <c r="E1856" s="393"/>
      <c r="F1856" s="393"/>
      <c r="G1856" s="393"/>
      <c r="H1856" s="393"/>
      <c r="I1856" s="393"/>
      <c r="J1856" s="393"/>
      <c r="K1856" s="393"/>
      <c r="L1856" s="393"/>
      <c r="M1856" s="393"/>
      <c r="N1856" s="393"/>
      <c r="O1856" s="393"/>
      <c r="P1856" s="393"/>
      <c r="Q1856" s="393"/>
      <c r="R1856" s="393"/>
      <c r="S1856" s="393"/>
      <c r="T1856" s="393"/>
      <c r="U1856" s="393"/>
      <c r="V1856" s="393"/>
      <c r="W1856" s="393"/>
      <c r="X1856" s="393"/>
      <c r="Y1856" s="393"/>
      <c r="Z1856" s="393"/>
      <c r="AA1856" s="393"/>
      <c r="AB1856" s="393"/>
      <c r="AC1856" s="393"/>
      <c r="AD1856" s="393"/>
    </row>
    <row r="1857" spans="1:79" ht="15" customHeight="1">
      <c r="A1857" s="41"/>
      <c r="B1857" s="393" t="str">
        <f>IF(BR1850=0,"","Error: verificar sumas.")</f>
        <v/>
      </c>
      <c r="C1857" s="393"/>
      <c r="D1857" s="393"/>
      <c r="E1857" s="393"/>
      <c r="F1857" s="393"/>
      <c r="G1857" s="393"/>
      <c r="H1857" s="393"/>
      <c r="I1857" s="393"/>
      <c r="J1857" s="393"/>
      <c r="K1857" s="393"/>
      <c r="L1857" s="393"/>
      <c r="M1857" s="393"/>
      <c r="N1857" s="393"/>
      <c r="O1857" s="393"/>
      <c r="P1857" s="393"/>
      <c r="Q1857" s="393"/>
      <c r="R1857" s="393"/>
      <c r="S1857" s="393"/>
      <c r="T1857" s="393"/>
      <c r="U1857" s="393"/>
      <c r="V1857" s="393"/>
      <c r="W1857" s="393"/>
      <c r="X1857" s="393"/>
      <c r="Y1857" s="393"/>
      <c r="Z1857" s="393"/>
      <c r="AA1857" s="393"/>
      <c r="AB1857" s="393"/>
      <c r="AC1857" s="393"/>
      <c r="AD1857" s="393"/>
    </row>
    <row r="1858" spans="1:79" ht="15" customHeight="1">
      <c r="A1858" s="41"/>
      <c r="B1858" s="392" t="str">
        <f>IF(AH1850=0,"","Error: debe completar toda la información requerida.")</f>
        <v/>
      </c>
      <c r="C1858" s="392"/>
      <c r="D1858" s="392"/>
      <c r="E1858" s="392"/>
      <c r="F1858" s="392"/>
      <c r="G1858" s="392"/>
      <c r="H1858" s="392"/>
      <c r="I1858" s="392"/>
      <c r="J1858" s="392"/>
      <c r="K1858" s="392"/>
      <c r="L1858" s="392"/>
      <c r="M1858" s="392"/>
      <c r="N1858" s="392"/>
      <c r="O1858" s="392"/>
      <c r="P1858" s="392"/>
      <c r="Q1858" s="392"/>
      <c r="R1858" s="392"/>
      <c r="S1858" s="392"/>
      <c r="T1858" s="392"/>
      <c r="U1858" s="392"/>
      <c r="V1858" s="392"/>
      <c r="W1858" s="392"/>
      <c r="X1858" s="392"/>
      <c r="Y1858" s="392"/>
      <c r="Z1858" s="392"/>
      <c r="AA1858" s="392"/>
      <c r="AB1858" s="392"/>
      <c r="AC1858" s="392"/>
      <c r="AD1858" s="392"/>
    </row>
    <row r="1859" spans="1:79" ht="15" customHeight="1">
      <c r="A1859" s="41"/>
      <c r="B1859" s="24"/>
      <c r="C1859" s="44"/>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G1859" s="197" t="s">
        <v>1259</v>
      </c>
    </row>
    <row r="1860" spans="1:79" ht="24" customHeight="1">
      <c r="A1860" s="85" t="s">
        <v>867</v>
      </c>
      <c r="B1860" s="417" t="s">
        <v>1036</v>
      </c>
      <c r="C1860" s="417"/>
      <c r="D1860" s="417"/>
      <c r="E1860" s="417"/>
      <c r="F1860" s="417"/>
      <c r="G1860" s="417"/>
      <c r="H1860" s="417"/>
      <c r="I1860" s="417"/>
      <c r="J1860" s="417"/>
      <c r="K1860" s="417"/>
      <c r="L1860" s="417"/>
      <c r="M1860" s="417"/>
      <c r="N1860" s="417"/>
      <c r="O1860" s="417"/>
      <c r="P1860" s="417"/>
      <c r="Q1860" s="417"/>
      <c r="R1860" s="417"/>
      <c r="S1860" s="417"/>
      <c r="T1860" s="417"/>
      <c r="U1860" s="417"/>
      <c r="V1860" s="417"/>
      <c r="W1860" s="417"/>
      <c r="X1860" s="417"/>
      <c r="Y1860" s="417"/>
      <c r="Z1860" s="417"/>
      <c r="AA1860" s="417"/>
      <c r="AB1860" s="417"/>
      <c r="AC1860" s="417"/>
      <c r="AD1860" s="417"/>
      <c r="AG1860" s="197">
        <f>+COUNTBLANK(M1867:AD1876)</f>
        <v>180</v>
      </c>
      <c r="AH1860" s="197">
        <v>180</v>
      </c>
      <c r="AI1860" s="197">
        <v>150</v>
      </c>
      <c r="CA1860" s="197" t="s">
        <v>1279</v>
      </c>
    </row>
    <row r="1861" spans="1:79" ht="24" customHeight="1">
      <c r="A1861" s="85"/>
      <c r="B1861" s="60"/>
      <c r="C1861" s="337" t="s">
        <v>1037</v>
      </c>
      <c r="D1861" s="337"/>
      <c r="E1861" s="337"/>
      <c r="F1861" s="337"/>
      <c r="G1861" s="337"/>
      <c r="H1861" s="337"/>
      <c r="I1861" s="337"/>
      <c r="J1861" s="337"/>
      <c r="K1861" s="337"/>
      <c r="L1861" s="337"/>
      <c r="M1861" s="337"/>
      <c r="N1861" s="337"/>
      <c r="O1861" s="337"/>
      <c r="P1861" s="337"/>
      <c r="Q1861" s="337"/>
      <c r="R1861" s="337"/>
      <c r="S1861" s="337"/>
      <c r="T1861" s="337"/>
      <c r="U1861" s="337"/>
      <c r="V1861" s="337"/>
      <c r="W1861" s="337"/>
      <c r="X1861" s="337"/>
      <c r="Y1861" s="337"/>
      <c r="Z1861" s="337"/>
      <c r="AA1861" s="337"/>
      <c r="AB1861" s="337"/>
      <c r="AC1861" s="337"/>
      <c r="AD1861" s="337"/>
      <c r="AG1861" s="212">
        <f>+IF(OR(AND(AG1860=AH1860),AND(AG1860=AI1860)),0,1)</f>
        <v>0</v>
      </c>
      <c r="CA1861" s="197">
        <f>+COUNTIF(M1867:AD1876,"ns")</f>
        <v>0</v>
      </c>
    </row>
    <row r="1862" spans="1:79" ht="36" customHeight="1">
      <c r="A1862" s="41"/>
      <c r="B1862" s="24"/>
      <c r="C1862" s="368" t="s">
        <v>975</v>
      </c>
      <c r="D1862" s="368"/>
      <c r="E1862" s="368"/>
      <c r="F1862" s="368"/>
      <c r="G1862" s="368"/>
      <c r="H1862" s="368"/>
      <c r="I1862" s="368"/>
      <c r="J1862" s="368"/>
      <c r="K1862" s="368"/>
      <c r="L1862" s="368"/>
      <c r="M1862" s="368"/>
      <c r="N1862" s="368"/>
      <c r="O1862" s="368"/>
      <c r="P1862" s="368"/>
      <c r="Q1862" s="368"/>
      <c r="R1862" s="368"/>
      <c r="S1862" s="368"/>
      <c r="T1862" s="368"/>
      <c r="U1862" s="368"/>
      <c r="V1862" s="368"/>
      <c r="W1862" s="368"/>
      <c r="X1862" s="368"/>
      <c r="Y1862" s="368"/>
      <c r="Z1862" s="368"/>
      <c r="AA1862" s="368"/>
      <c r="AB1862" s="368"/>
      <c r="AC1862" s="368"/>
      <c r="AD1862" s="368"/>
    </row>
    <row r="1863" spans="1:79" s="198" customFormat="1" ht="24" customHeight="1">
      <c r="A1863" s="232"/>
      <c r="B1863" s="129"/>
      <c r="C1863" s="337" t="s">
        <v>1038</v>
      </c>
      <c r="D1863" s="337"/>
      <c r="E1863" s="337"/>
      <c r="F1863" s="337"/>
      <c r="G1863" s="337"/>
      <c r="H1863" s="337"/>
      <c r="I1863" s="337"/>
      <c r="J1863" s="337"/>
      <c r="K1863" s="337"/>
      <c r="L1863" s="337"/>
      <c r="M1863" s="337"/>
      <c r="N1863" s="337"/>
      <c r="O1863" s="337"/>
      <c r="P1863" s="337"/>
      <c r="Q1863" s="337"/>
      <c r="R1863" s="337"/>
      <c r="S1863" s="337"/>
      <c r="T1863" s="337"/>
      <c r="U1863" s="337"/>
      <c r="V1863" s="337"/>
      <c r="W1863" s="337"/>
      <c r="X1863" s="337"/>
      <c r="Y1863" s="337"/>
      <c r="Z1863" s="337"/>
      <c r="AA1863" s="337"/>
      <c r="AB1863" s="337"/>
      <c r="AC1863" s="337"/>
      <c r="AD1863" s="337"/>
      <c r="AE1863"/>
      <c r="AF1863" s="258"/>
    </row>
    <row r="1864" spans="1:79" ht="15" customHeight="1">
      <c r="A1864" s="41"/>
      <c r="B1864" s="30"/>
      <c r="C1864"/>
      <c r="D1864"/>
      <c r="E1864"/>
      <c r="F1864"/>
      <c r="G1864"/>
      <c r="H1864"/>
      <c r="I1864"/>
      <c r="J1864"/>
      <c r="K1864"/>
      <c r="L1864"/>
      <c r="M1864"/>
      <c r="N1864"/>
      <c r="O1864"/>
      <c r="P1864"/>
      <c r="Q1864"/>
      <c r="R1864"/>
      <c r="S1864"/>
      <c r="T1864"/>
      <c r="U1864"/>
      <c r="V1864"/>
      <c r="W1864"/>
      <c r="X1864"/>
      <c r="Y1864"/>
      <c r="Z1864"/>
      <c r="AA1864"/>
      <c r="AB1864"/>
      <c r="AC1864"/>
      <c r="AD1864"/>
    </row>
    <row r="1865" spans="1:79" ht="24" customHeight="1">
      <c r="A1865" s="100"/>
      <c r="B1865" s="24"/>
      <c r="C1865" s="478" t="s">
        <v>974</v>
      </c>
      <c r="D1865" s="479"/>
      <c r="E1865" s="479"/>
      <c r="F1865" s="479"/>
      <c r="G1865" s="479"/>
      <c r="H1865" s="479"/>
      <c r="I1865" s="479"/>
      <c r="J1865" s="479"/>
      <c r="K1865" s="479"/>
      <c r="L1865" s="480"/>
      <c r="M1865" s="291" t="s">
        <v>1039</v>
      </c>
      <c r="N1865" s="291"/>
      <c r="O1865" s="291"/>
      <c r="P1865" s="291"/>
      <c r="Q1865" s="291"/>
      <c r="R1865" s="291"/>
      <c r="S1865" s="291"/>
      <c r="T1865" s="291"/>
      <c r="U1865" s="291"/>
      <c r="V1865" s="291"/>
      <c r="W1865" s="291"/>
      <c r="X1865" s="291"/>
      <c r="Y1865" s="291"/>
      <c r="Z1865" s="291"/>
      <c r="AA1865" s="291"/>
      <c r="AB1865" s="291"/>
      <c r="AC1865" s="291"/>
      <c r="AD1865" s="291"/>
    </row>
    <row r="1866" spans="1:79" ht="15" customHeight="1" thickBot="1">
      <c r="A1866" s="100"/>
      <c r="B1866" s="24"/>
      <c r="C1866" s="481"/>
      <c r="D1866" s="482"/>
      <c r="E1866" s="482"/>
      <c r="F1866" s="482"/>
      <c r="G1866" s="482"/>
      <c r="H1866" s="482"/>
      <c r="I1866" s="482"/>
      <c r="J1866" s="482"/>
      <c r="K1866" s="482"/>
      <c r="L1866" s="483"/>
      <c r="M1866" s="484" t="s">
        <v>318</v>
      </c>
      <c r="N1866" s="485"/>
      <c r="O1866" s="485"/>
      <c r="P1866" s="485"/>
      <c r="Q1866" s="485"/>
      <c r="R1866" s="485"/>
      <c r="S1866" s="486" t="s">
        <v>319</v>
      </c>
      <c r="T1866" s="487"/>
      <c r="U1866" s="487"/>
      <c r="V1866" s="487"/>
      <c r="W1866" s="487"/>
      <c r="X1866" s="487"/>
      <c r="Y1866" s="486" t="s">
        <v>320</v>
      </c>
      <c r="Z1866" s="487"/>
      <c r="AA1866" s="487"/>
      <c r="AB1866" s="487"/>
      <c r="AC1866" s="487"/>
      <c r="AD1866" s="487"/>
      <c r="AJ1866" s="135" t="s">
        <v>1280</v>
      </c>
      <c r="AK1866" s="135" t="s">
        <v>1258</v>
      </c>
      <c r="AL1866" s="135" t="s">
        <v>1281</v>
      </c>
      <c r="AM1866" s="135" t="s">
        <v>1282</v>
      </c>
      <c r="AO1866" s="197" t="s">
        <v>1357</v>
      </c>
      <c r="AR1866" s="213" t="s">
        <v>1358</v>
      </c>
      <c r="AS1866" s="213" t="s">
        <v>1258</v>
      </c>
      <c r="AT1866" s="213" t="s">
        <v>1283</v>
      </c>
      <c r="AU1866" s="213" t="s">
        <v>1260</v>
      </c>
      <c r="AV1866" s="212"/>
      <c r="AW1866" s="213" t="s">
        <v>1358</v>
      </c>
      <c r="AX1866" s="213" t="s">
        <v>1258</v>
      </c>
      <c r="AY1866" s="213" t="s">
        <v>1283</v>
      </c>
      <c r="AZ1866" s="213" t="s">
        <v>1260</v>
      </c>
      <c r="BA1866" s="212"/>
      <c r="BB1866" s="213" t="s">
        <v>1358</v>
      </c>
      <c r="BC1866" s="213" t="s">
        <v>1258</v>
      </c>
      <c r="BD1866" s="213" t="s">
        <v>1283</v>
      </c>
      <c r="BE1866" s="213" t="s">
        <v>1260</v>
      </c>
      <c r="BH1866" s="197" t="s">
        <v>1358</v>
      </c>
      <c r="BI1866" s="197" t="s">
        <v>1359</v>
      </c>
      <c r="BJ1866" s="197" t="s">
        <v>1269</v>
      </c>
      <c r="BL1866" s="197" t="s">
        <v>1358</v>
      </c>
      <c r="BM1866" s="197" t="s">
        <v>1359</v>
      </c>
      <c r="BN1866" s="197" t="s">
        <v>1269</v>
      </c>
      <c r="BP1866" s="197" t="s">
        <v>1358</v>
      </c>
      <c r="BQ1866" s="197" t="s">
        <v>1359</v>
      </c>
      <c r="BR1866" s="197" t="s">
        <v>1269</v>
      </c>
    </row>
    <row r="1867" spans="1:79" ht="36" customHeight="1" thickBot="1">
      <c r="A1867" s="100"/>
      <c r="B1867" s="24"/>
      <c r="C1867" s="233" t="s">
        <v>58</v>
      </c>
      <c r="D1867" s="354" t="s">
        <v>251</v>
      </c>
      <c r="E1867" s="355"/>
      <c r="F1867" s="355"/>
      <c r="G1867" s="355"/>
      <c r="H1867" s="355"/>
      <c r="I1867" s="355"/>
      <c r="J1867" s="355"/>
      <c r="K1867" s="355"/>
      <c r="L1867" s="356"/>
      <c r="M1867" s="406"/>
      <c r="N1867" s="406"/>
      <c r="O1867" s="406"/>
      <c r="P1867" s="406"/>
      <c r="Q1867" s="406"/>
      <c r="R1867" s="406"/>
      <c r="S1867" s="406"/>
      <c r="T1867" s="406"/>
      <c r="U1867" s="406"/>
      <c r="V1867" s="406"/>
      <c r="W1867" s="406"/>
      <c r="X1867" s="406"/>
      <c r="Y1867" s="406"/>
      <c r="Z1867" s="406"/>
      <c r="AA1867" s="406"/>
      <c r="AB1867" s="406"/>
      <c r="AC1867" s="406"/>
      <c r="AD1867" s="406"/>
      <c r="AJ1867" s="188">
        <f>M1867</f>
        <v>0</v>
      </c>
      <c r="AK1867" s="189">
        <f>COUNTIF(S1867:AD1867,"NS")</f>
        <v>0</v>
      </c>
      <c r="AL1867" s="189">
        <f>SUM(S1867:AD1867)</f>
        <v>0</v>
      </c>
      <c r="AM1867" s="190">
        <f>IF($AG$1860=$AH$1860, 0, IF(OR(AND(AJ1867=0, AK1867&gt;0), AND(AJ1867="ns", AL1867&gt;0), AND(AJ1867="ns", AK1867=0, AL1867=0)), 1, IF(OR(AND(AJ1867&gt;0, AK1867=2), AND(AJ1867="ns", AK1867=2), AND(AJ1867="ns", AL1867=0, AK1867&gt;0), AJ1867=AL1867, COUNTIF(M1867:AD1867, "NA")=COUNTA(M1867:AD1867)), 0, 1)))</f>
        <v>0</v>
      </c>
      <c r="AO1867" s="197">
        <f>V1850</f>
        <v>0</v>
      </c>
      <c r="AP1867" s="197">
        <f>+IF(AG1860=AH1860,0,IF(OR(AND(OR(AO1867=0,AO1867="NA",AO1867="NS"),AG1860=AH1860),AND(AO1867&gt;=1,AG1860=AI1860)),0,1))</f>
        <v>0</v>
      </c>
      <c r="AR1867" s="192">
        <f>V1850</f>
        <v>0</v>
      </c>
      <c r="AS1867" s="215">
        <f>COUNTIF(M1867:R1876,"NS")</f>
        <v>0</v>
      </c>
      <c r="AT1867" s="216">
        <f>SUM(M1867:R1876)</f>
        <v>0</v>
      </c>
      <c r="AU1867" s="217">
        <f>IF($AG$1860=$AH$1860, 0, IF(OR(AND(AR1867=0, AS1867&gt;0), AND(AR1867="NS", AT1867&gt;0), AND(AR1867="NS", AT1867=0, AS1867=0)), 1, IF(OR(AND(AS1867&gt;=2, AT1867&lt;AR1867), AND(AR1867="NS", AT1867=0, AS1867&gt;0), AND(AT1867&gt;=AR1867), AND(AR1867="NA", COUNTIF(M1867:R1876, "NA")=COUNTA(M1867:R1876))), 0, 1)))</f>
        <v>0</v>
      </c>
      <c r="AW1867" s="192">
        <f>W1850</f>
        <v>0</v>
      </c>
      <c r="AX1867" s="215">
        <f>COUNTIF(S1867:X1876,"NS")</f>
        <v>0</v>
      </c>
      <c r="AY1867" s="216">
        <f>SUM(S1867:X1876)</f>
        <v>0</v>
      </c>
      <c r="AZ1867" s="217">
        <f>IF($AG$1860=$AH$1860, 0, IF(OR(AND(AW1867=0, AX1867&gt;0), AND(AW1867="NS", AY1867&gt;0), AND(AW1867="NS", AY1867=0, AX1867=0)), 1, IF(OR(AND(AX1867&gt;=2, AY1867&lt;AW1867), AND(AW1867="NS", AY1867=0, AX1867&gt;0), AND(AY1867&gt;=AW1867), AND(AW1867="NA", COUNTIF(S1867:X1876, "NA")=COUNTA(S1867:X1876))), 0, 1)))</f>
        <v>0</v>
      </c>
      <c r="BB1867" s="192">
        <f>X1850</f>
        <v>0</v>
      </c>
      <c r="BC1867" s="215">
        <f>COUNTIF(Y1867:AD1876,"NS")</f>
        <v>0</v>
      </c>
      <c r="BD1867" s="216">
        <f>SUM(Y1867:AD1876)</f>
        <v>0</v>
      </c>
      <c r="BE1867" s="217">
        <f>IF($AG$1860=$AH$1860, 0, IF(OR(AND(BB1867=0, BC1867&gt;0), AND(BB1867="NS", BD1867&gt;0), AND(BB1867="NS", BD1867=0, BC1867=0)), 1, IF(OR(AND(BC1867&gt;=2, BD1867&lt;BB1867), AND(BB1867="NS", BD1867=0, BC1867&gt;0), AND(BD1867&gt;=BB1867), AND(BB1867="NA", COUNTIF(Y1867:AD1876, "NA")=COUNTA(Y1867:AD1876))), 0, 1)))</f>
        <v>0</v>
      </c>
      <c r="BF1867" s="197">
        <f>+BE1867+AZ1867+AU1867</f>
        <v>0</v>
      </c>
      <c r="BH1867" s="197">
        <f>$V$1850</f>
        <v>0</v>
      </c>
      <c r="BI1867" s="197">
        <f>M1867</f>
        <v>0</v>
      </c>
      <c r="BJ1867" s="197">
        <f>+IF($AG$1860=$AH$1860,0,IF(OR(AND(BH1867="NS",BI1867="NS"),AND(BH1867&gt;=1,BI1867="NS"),AND(BH1867&gt;=BI1867)),0,1))</f>
        <v>0</v>
      </c>
      <c r="BL1867" s="197">
        <f>$W$1850</f>
        <v>0</v>
      </c>
      <c r="BM1867" s="197">
        <f>S1867</f>
        <v>0</v>
      </c>
      <c r="BN1867" s="197">
        <f>+IF($AG$1860=$AH$1860,0,IF(OR(AND(BL1867="NS",BM1867="NS"),AND(BL1867&gt;=1,BM1867="NS"),AND(BL1867&gt;=BM1867)),0,1))</f>
        <v>0</v>
      </c>
      <c r="BP1867" s="197">
        <f>$X$1850</f>
        <v>0</v>
      </c>
      <c r="BQ1867" s="197">
        <f>Y1867</f>
        <v>0</v>
      </c>
      <c r="BR1867" s="197">
        <f>+IF($AG$1860=$AH$1860,0,IF(OR(AND(BP1867="NS",BQ1867="NS"),AND(BP1867&gt;=1,BQ1867="NS"),AND(BP1867&gt;=BQ1867)),0,1))</f>
        <v>0</v>
      </c>
    </row>
    <row r="1868" spans="1:79" ht="24" customHeight="1" thickBot="1">
      <c r="A1868" s="100"/>
      <c r="B1868" s="24"/>
      <c r="C1868" s="230" t="s">
        <v>59</v>
      </c>
      <c r="D1868" s="354" t="s">
        <v>254</v>
      </c>
      <c r="E1868" s="355"/>
      <c r="F1868" s="355"/>
      <c r="G1868" s="355"/>
      <c r="H1868" s="355"/>
      <c r="I1868" s="355"/>
      <c r="J1868" s="355"/>
      <c r="K1868" s="355"/>
      <c r="L1868" s="356"/>
      <c r="M1868" s="406"/>
      <c r="N1868" s="406"/>
      <c r="O1868" s="406"/>
      <c r="P1868" s="406"/>
      <c r="Q1868" s="406"/>
      <c r="R1868" s="406"/>
      <c r="S1868" s="406"/>
      <c r="T1868" s="406"/>
      <c r="U1868" s="406"/>
      <c r="V1868" s="406"/>
      <c r="W1868" s="406"/>
      <c r="X1868" s="406"/>
      <c r="Y1868" s="406"/>
      <c r="Z1868" s="406"/>
      <c r="AA1868" s="406"/>
      <c r="AB1868" s="406"/>
      <c r="AC1868" s="406"/>
      <c r="AD1868" s="406"/>
      <c r="AJ1868" s="188">
        <f t="shared" ref="AJ1868:AJ1876" si="936">M1868</f>
        <v>0</v>
      </c>
      <c r="AK1868" s="189">
        <f t="shared" ref="AK1868:AK1876" si="937">COUNTIF(S1868:AD1868,"NS")</f>
        <v>0</v>
      </c>
      <c r="AL1868" s="189">
        <f t="shared" ref="AL1868:AL1876" si="938">SUM(S1868:AD1868)</f>
        <v>0</v>
      </c>
      <c r="AM1868" s="190">
        <f t="shared" ref="AM1868:AM1875" si="939">IF($AG$1860=$AH$1860, 0, IF(OR(AND(AJ1868=0, AK1868&gt;0), AND(AJ1868="ns", AL1868&gt;0), AND(AJ1868="ns", AK1868=0, AL1868=0)), 1, IF(OR(AND(AJ1868&gt;0, AK1868=2), AND(AJ1868="ns", AK1868=2), AND(AJ1868="ns", AL1868=0, AK1868&gt;0), AJ1868=AL1868, COUNTIF(M1868:AD1868, "NA")=COUNTA(M1868:AD1868)), 0, 1)))</f>
        <v>0</v>
      </c>
      <c r="BH1868" s="197">
        <f t="shared" ref="BH1868:BH1876" si="940">$V$1850</f>
        <v>0</v>
      </c>
      <c r="BI1868" s="197">
        <f t="shared" ref="BI1868:BI1876" si="941">M1868</f>
        <v>0</v>
      </c>
      <c r="BJ1868" s="197">
        <f t="shared" ref="BJ1868:BJ1876" si="942">+IF($AG$1860=$AH$1860,0,IF(OR(AND(BH1868="NS",BI1868="NS"),AND(BH1868&gt;=1,BI1868="NS"),AND(BH1868&gt;=BI1868)),0,1))</f>
        <v>0</v>
      </c>
      <c r="BL1868" s="197">
        <f t="shared" ref="BL1868:BL1876" si="943">$W$1850</f>
        <v>0</v>
      </c>
      <c r="BM1868" s="197">
        <f t="shared" ref="BM1868:BM1876" si="944">S1868</f>
        <v>0</v>
      </c>
      <c r="BN1868" s="197">
        <f t="shared" ref="BN1868:BN1876" si="945">+IF($AG$1860=$AH$1860,0,IF(OR(AND(BL1868="NS",BM1868="NS"),AND(BL1868&gt;=1,BM1868="NS"),AND(BL1868&gt;=BM1868)),0,1))</f>
        <v>0</v>
      </c>
      <c r="BP1868" s="197">
        <f t="shared" ref="BP1868:BP1876" si="946">$X$1850</f>
        <v>0</v>
      </c>
      <c r="BQ1868" s="197">
        <f t="shared" ref="BQ1868:BQ1876" si="947">Y1868</f>
        <v>0</v>
      </c>
      <c r="BR1868" s="197">
        <f t="shared" ref="BR1868:BR1876" si="948">+IF($AG$1860=$AH$1860,0,IF(OR(AND(BP1868="NS",BQ1868="NS"),AND(BP1868&gt;=1,BQ1868="NS"),AND(BP1868&gt;=BQ1868)),0,1))</f>
        <v>0</v>
      </c>
    </row>
    <row r="1869" spans="1:79" ht="24" customHeight="1" thickBot="1">
      <c r="A1869" s="100"/>
      <c r="B1869" s="24"/>
      <c r="C1869" s="230" t="s">
        <v>60</v>
      </c>
      <c r="D1869" s="354" t="s">
        <v>257</v>
      </c>
      <c r="E1869" s="355"/>
      <c r="F1869" s="355"/>
      <c r="G1869" s="355"/>
      <c r="H1869" s="355"/>
      <c r="I1869" s="355"/>
      <c r="J1869" s="355"/>
      <c r="K1869" s="355"/>
      <c r="L1869" s="356"/>
      <c r="M1869" s="406"/>
      <c r="N1869" s="406"/>
      <c r="O1869" s="406"/>
      <c r="P1869" s="406"/>
      <c r="Q1869" s="406"/>
      <c r="R1869" s="406"/>
      <c r="S1869" s="406"/>
      <c r="T1869" s="406"/>
      <c r="U1869" s="406"/>
      <c r="V1869" s="406"/>
      <c r="W1869" s="406"/>
      <c r="X1869" s="406"/>
      <c r="Y1869" s="406"/>
      <c r="Z1869" s="406"/>
      <c r="AA1869" s="406"/>
      <c r="AB1869" s="406"/>
      <c r="AC1869" s="406"/>
      <c r="AD1869" s="406"/>
      <c r="AJ1869" s="188">
        <f t="shared" si="936"/>
        <v>0</v>
      </c>
      <c r="AK1869" s="189">
        <f t="shared" si="937"/>
        <v>0</v>
      </c>
      <c r="AL1869" s="189">
        <f t="shared" si="938"/>
        <v>0</v>
      </c>
      <c r="AM1869" s="190">
        <f t="shared" si="939"/>
        <v>0</v>
      </c>
      <c r="BH1869" s="197">
        <f t="shared" si="940"/>
        <v>0</v>
      </c>
      <c r="BI1869" s="197">
        <f t="shared" si="941"/>
        <v>0</v>
      </c>
      <c r="BJ1869" s="197">
        <f t="shared" si="942"/>
        <v>0</v>
      </c>
      <c r="BL1869" s="197">
        <f t="shared" si="943"/>
        <v>0</v>
      </c>
      <c r="BM1869" s="197">
        <f t="shared" si="944"/>
        <v>0</v>
      </c>
      <c r="BN1869" s="197">
        <f t="shared" si="945"/>
        <v>0</v>
      </c>
      <c r="BP1869" s="197">
        <f t="shared" si="946"/>
        <v>0</v>
      </c>
      <c r="BQ1869" s="197">
        <f t="shared" si="947"/>
        <v>0</v>
      </c>
      <c r="BR1869" s="197">
        <f t="shared" si="948"/>
        <v>0</v>
      </c>
    </row>
    <row r="1870" spans="1:79" ht="48" customHeight="1" thickBot="1">
      <c r="A1870" s="100"/>
      <c r="B1870" s="24"/>
      <c r="C1870" s="230" t="s">
        <v>61</v>
      </c>
      <c r="D1870" s="354" t="s">
        <v>259</v>
      </c>
      <c r="E1870" s="355"/>
      <c r="F1870" s="355"/>
      <c r="G1870" s="355"/>
      <c r="H1870" s="355"/>
      <c r="I1870" s="355"/>
      <c r="J1870" s="355"/>
      <c r="K1870" s="355"/>
      <c r="L1870" s="356"/>
      <c r="M1870" s="406"/>
      <c r="N1870" s="406"/>
      <c r="O1870" s="406"/>
      <c r="P1870" s="406"/>
      <c r="Q1870" s="406"/>
      <c r="R1870" s="406"/>
      <c r="S1870" s="406"/>
      <c r="T1870" s="406"/>
      <c r="U1870" s="406"/>
      <c r="V1870" s="406"/>
      <c r="W1870" s="406"/>
      <c r="X1870" s="406"/>
      <c r="Y1870" s="406"/>
      <c r="Z1870" s="406"/>
      <c r="AA1870" s="406"/>
      <c r="AB1870" s="406"/>
      <c r="AC1870" s="406"/>
      <c r="AD1870" s="406"/>
      <c r="AJ1870" s="188">
        <f t="shared" si="936"/>
        <v>0</v>
      </c>
      <c r="AK1870" s="189">
        <f t="shared" si="937"/>
        <v>0</v>
      </c>
      <c r="AL1870" s="189">
        <f t="shared" si="938"/>
        <v>0</v>
      </c>
      <c r="AM1870" s="190">
        <f t="shared" si="939"/>
        <v>0</v>
      </c>
      <c r="BH1870" s="197">
        <f t="shared" si="940"/>
        <v>0</v>
      </c>
      <c r="BI1870" s="197">
        <f t="shared" si="941"/>
        <v>0</v>
      </c>
      <c r="BJ1870" s="197">
        <f t="shared" si="942"/>
        <v>0</v>
      </c>
      <c r="BL1870" s="197">
        <f t="shared" si="943"/>
        <v>0</v>
      </c>
      <c r="BM1870" s="197">
        <f t="shared" si="944"/>
        <v>0</v>
      </c>
      <c r="BN1870" s="197">
        <f t="shared" si="945"/>
        <v>0</v>
      </c>
      <c r="BP1870" s="197">
        <f t="shared" si="946"/>
        <v>0</v>
      </c>
      <c r="BQ1870" s="197">
        <f t="shared" si="947"/>
        <v>0</v>
      </c>
      <c r="BR1870" s="197">
        <f t="shared" si="948"/>
        <v>0</v>
      </c>
    </row>
    <row r="1871" spans="1:79" ht="24" customHeight="1" thickBot="1">
      <c r="A1871" s="100"/>
      <c r="B1871" s="24"/>
      <c r="C1871" s="230" t="s">
        <v>62</v>
      </c>
      <c r="D1871" s="354" t="s">
        <v>261</v>
      </c>
      <c r="E1871" s="355"/>
      <c r="F1871" s="355"/>
      <c r="G1871" s="355"/>
      <c r="H1871" s="355"/>
      <c r="I1871" s="355"/>
      <c r="J1871" s="355"/>
      <c r="K1871" s="355"/>
      <c r="L1871" s="356"/>
      <c r="M1871" s="406"/>
      <c r="N1871" s="406"/>
      <c r="O1871" s="406"/>
      <c r="P1871" s="406"/>
      <c r="Q1871" s="406"/>
      <c r="R1871" s="406"/>
      <c r="S1871" s="406"/>
      <c r="T1871" s="406"/>
      <c r="U1871" s="406"/>
      <c r="V1871" s="406"/>
      <c r="W1871" s="406"/>
      <c r="X1871" s="406"/>
      <c r="Y1871" s="406"/>
      <c r="Z1871" s="406"/>
      <c r="AA1871" s="406"/>
      <c r="AB1871" s="406"/>
      <c r="AC1871" s="406"/>
      <c r="AD1871" s="406"/>
      <c r="AJ1871" s="188">
        <f t="shared" si="936"/>
        <v>0</v>
      </c>
      <c r="AK1871" s="189">
        <f t="shared" si="937"/>
        <v>0</v>
      </c>
      <c r="AL1871" s="189">
        <f t="shared" si="938"/>
        <v>0</v>
      </c>
      <c r="AM1871" s="190">
        <f t="shared" si="939"/>
        <v>0</v>
      </c>
      <c r="BH1871" s="197">
        <f t="shared" si="940"/>
        <v>0</v>
      </c>
      <c r="BI1871" s="197">
        <f t="shared" si="941"/>
        <v>0</v>
      </c>
      <c r="BJ1871" s="197">
        <f t="shared" si="942"/>
        <v>0</v>
      </c>
      <c r="BL1871" s="197">
        <f t="shared" si="943"/>
        <v>0</v>
      </c>
      <c r="BM1871" s="197">
        <f t="shared" si="944"/>
        <v>0</v>
      </c>
      <c r="BN1871" s="197">
        <f t="shared" si="945"/>
        <v>0</v>
      </c>
      <c r="BP1871" s="197">
        <f t="shared" si="946"/>
        <v>0</v>
      </c>
      <c r="BQ1871" s="197">
        <f t="shared" si="947"/>
        <v>0</v>
      </c>
      <c r="BR1871" s="197">
        <f t="shared" si="948"/>
        <v>0</v>
      </c>
    </row>
    <row r="1872" spans="1:79" ht="36" customHeight="1" thickBot="1">
      <c r="A1872" s="100"/>
      <c r="B1872" s="24"/>
      <c r="C1872" s="230" t="s">
        <v>63</v>
      </c>
      <c r="D1872" s="354" t="s">
        <v>648</v>
      </c>
      <c r="E1872" s="355"/>
      <c r="F1872" s="355"/>
      <c r="G1872" s="355"/>
      <c r="H1872" s="355"/>
      <c r="I1872" s="355"/>
      <c r="J1872" s="355"/>
      <c r="K1872" s="355"/>
      <c r="L1872" s="356"/>
      <c r="M1872" s="406"/>
      <c r="N1872" s="406"/>
      <c r="O1872" s="406"/>
      <c r="P1872" s="406"/>
      <c r="Q1872" s="406"/>
      <c r="R1872" s="406"/>
      <c r="S1872" s="406"/>
      <c r="T1872" s="406"/>
      <c r="U1872" s="406"/>
      <c r="V1872" s="406"/>
      <c r="W1872" s="406"/>
      <c r="X1872" s="406"/>
      <c r="Y1872" s="406"/>
      <c r="Z1872" s="406"/>
      <c r="AA1872" s="406"/>
      <c r="AB1872" s="406"/>
      <c r="AC1872" s="406"/>
      <c r="AD1872" s="406"/>
      <c r="AJ1872" s="188">
        <f t="shared" si="936"/>
        <v>0</v>
      </c>
      <c r="AK1872" s="189">
        <f t="shared" si="937"/>
        <v>0</v>
      </c>
      <c r="AL1872" s="189">
        <f t="shared" si="938"/>
        <v>0</v>
      </c>
      <c r="AM1872" s="190">
        <f t="shared" si="939"/>
        <v>0</v>
      </c>
      <c r="BH1872" s="197">
        <f t="shared" si="940"/>
        <v>0</v>
      </c>
      <c r="BI1872" s="197">
        <f t="shared" si="941"/>
        <v>0</v>
      </c>
      <c r="BJ1872" s="197">
        <f t="shared" si="942"/>
        <v>0</v>
      </c>
      <c r="BL1872" s="197">
        <f t="shared" si="943"/>
        <v>0</v>
      </c>
      <c r="BM1872" s="197">
        <f t="shared" si="944"/>
        <v>0</v>
      </c>
      <c r="BN1872" s="197">
        <f t="shared" si="945"/>
        <v>0</v>
      </c>
      <c r="BP1872" s="197">
        <f t="shared" si="946"/>
        <v>0</v>
      </c>
      <c r="BQ1872" s="197">
        <f t="shared" si="947"/>
        <v>0</v>
      </c>
      <c r="BR1872" s="197">
        <f t="shared" si="948"/>
        <v>0</v>
      </c>
    </row>
    <row r="1873" spans="1:71" ht="24" customHeight="1" thickBot="1">
      <c r="A1873" s="100"/>
      <c r="B1873" s="24"/>
      <c r="C1873" s="230" t="s">
        <v>64</v>
      </c>
      <c r="D1873" s="354" t="s">
        <v>266</v>
      </c>
      <c r="E1873" s="355"/>
      <c r="F1873" s="355"/>
      <c r="G1873" s="355"/>
      <c r="H1873" s="355"/>
      <c r="I1873" s="355"/>
      <c r="J1873" s="355"/>
      <c r="K1873" s="355"/>
      <c r="L1873" s="356"/>
      <c r="M1873" s="406"/>
      <c r="N1873" s="406"/>
      <c r="O1873" s="406"/>
      <c r="P1873" s="406"/>
      <c r="Q1873" s="406"/>
      <c r="R1873" s="406"/>
      <c r="S1873" s="406"/>
      <c r="T1873" s="406"/>
      <c r="U1873" s="406"/>
      <c r="V1873" s="406"/>
      <c r="W1873" s="406"/>
      <c r="X1873" s="406"/>
      <c r="Y1873" s="406"/>
      <c r="Z1873" s="406"/>
      <c r="AA1873" s="406"/>
      <c r="AB1873" s="406"/>
      <c r="AC1873" s="406"/>
      <c r="AD1873" s="406"/>
      <c r="AJ1873" s="188">
        <f t="shared" si="936"/>
        <v>0</v>
      </c>
      <c r="AK1873" s="189">
        <f t="shared" si="937"/>
        <v>0</v>
      </c>
      <c r="AL1873" s="189">
        <f t="shared" si="938"/>
        <v>0</v>
      </c>
      <c r="AM1873" s="190">
        <f t="shared" si="939"/>
        <v>0</v>
      </c>
      <c r="BH1873" s="197">
        <f t="shared" si="940"/>
        <v>0</v>
      </c>
      <c r="BI1873" s="197">
        <f t="shared" si="941"/>
        <v>0</v>
      </c>
      <c r="BJ1873" s="197">
        <f t="shared" si="942"/>
        <v>0</v>
      </c>
      <c r="BL1873" s="197">
        <f t="shared" si="943"/>
        <v>0</v>
      </c>
      <c r="BM1873" s="197">
        <f t="shared" si="944"/>
        <v>0</v>
      </c>
      <c r="BN1873" s="197">
        <f t="shared" si="945"/>
        <v>0</v>
      </c>
      <c r="BP1873" s="197">
        <f t="shared" si="946"/>
        <v>0</v>
      </c>
      <c r="BQ1873" s="197">
        <f t="shared" si="947"/>
        <v>0</v>
      </c>
      <c r="BR1873" s="197">
        <f t="shared" si="948"/>
        <v>0</v>
      </c>
    </row>
    <row r="1874" spans="1:71" ht="48" customHeight="1" thickBot="1">
      <c r="A1874" s="100"/>
      <c r="B1874" s="24"/>
      <c r="C1874" s="230" t="s">
        <v>65</v>
      </c>
      <c r="D1874" s="354" t="s">
        <v>269</v>
      </c>
      <c r="E1874" s="355"/>
      <c r="F1874" s="355"/>
      <c r="G1874" s="355"/>
      <c r="H1874" s="355"/>
      <c r="I1874" s="355"/>
      <c r="J1874" s="355"/>
      <c r="K1874" s="355"/>
      <c r="L1874" s="356"/>
      <c r="M1874" s="406"/>
      <c r="N1874" s="406"/>
      <c r="O1874" s="406"/>
      <c r="P1874" s="406"/>
      <c r="Q1874" s="406"/>
      <c r="R1874" s="406"/>
      <c r="S1874" s="406"/>
      <c r="T1874" s="406"/>
      <c r="U1874" s="406"/>
      <c r="V1874" s="406"/>
      <c r="W1874" s="406"/>
      <c r="X1874" s="406"/>
      <c r="Y1874" s="406"/>
      <c r="Z1874" s="406"/>
      <c r="AA1874" s="406"/>
      <c r="AB1874" s="406"/>
      <c r="AC1874" s="406"/>
      <c r="AD1874" s="406"/>
      <c r="AJ1874" s="188">
        <f t="shared" si="936"/>
        <v>0</v>
      </c>
      <c r="AK1874" s="189">
        <f t="shared" si="937"/>
        <v>0</v>
      </c>
      <c r="AL1874" s="189">
        <f t="shared" si="938"/>
        <v>0</v>
      </c>
      <c r="AM1874" s="190">
        <f t="shared" si="939"/>
        <v>0</v>
      </c>
      <c r="BH1874" s="197">
        <f t="shared" si="940"/>
        <v>0</v>
      </c>
      <c r="BI1874" s="197">
        <f t="shared" si="941"/>
        <v>0</v>
      </c>
      <c r="BJ1874" s="197">
        <f t="shared" si="942"/>
        <v>0</v>
      </c>
      <c r="BL1874" s="197">
        <f t="shared" si="943"/>
        <v>0</v>
      </c>
      <c r="BM1874" s="197">
        <f t="shared" si="944"/>
        <v>0</v>
      </c>
      <c r="BN1874" s="197">
        <f t="shared" si="945"/>
        <v>0</v>
      </c>
      <c r="BP1874" s="197">
        <f t="shared" si="946"/>
        <v>0</v>
      </c>
      <c r="BQ1874" s="197">
        <f t="shared" si="947"/>
        <v>0</v>
      </c>
      <c r="BR1874" s="197">
        <f t="shared" si="948"/>
        <v>0</v>
      </c>
    </row>
    <row r="1875" spans="1:71" ht="15" customHeight="1" thickBot="1">
      <c r="A1875" s="100"/>
      <c r="B1875" s="24"/>
      <c r="C1875" s="230" t="s">
        <v>66</v>
      </c>
      <c r="D1875" s="354" t="s">
        <v>272</v>
      </c>
      <c r="E1875" s="355"/>
      <c r="F1875" s="355"/>
      <c r="G1875" s="355"/>
      <c r="H1875" s="355"/>
      <c r="I1875" s="355"/>
      <c r="J1875" s="355"/>
      <c r="K1875" s="355"/>
      <c r="L1875" s="356"/>
      <c r="M1875" s="406"/>
      <c r="N1875" s="406"/>
      <c r="O1875" s="406"/>
      <c r="P1875" s="406"/>
      <c r="Q1875" s="406"/>
      <c r="R1875" s="406"/>
      <c r="S1875" s="406"/>
      <c r="T1875" s="406"/>
      <c r="U1875" s="406"/>
      <c r="V1875" s="406"/>
      <c r="W1875" s="406"/>
      <c r="X1875" s="406"/>
      <c r="Y1875" s="406"/>
      <c r="Z1875" s="406"/>
      <c r="AA1875" s="406"/>
      <c r="AB1875" s="406"/>
      <c r="AC1875" s="406"/>
      <c r="AD1875" s="406"/>
      <c r="AJ1875" s="188">
        <f t="shared" si="936"/>
        <v>0</v>
      </c>
      <c r="AK1875" s="189">
        <f t="shared" si="937"/>
        <v>0</v>
      </c>
      <c r="AL1875" s="189">
        <f t="shared" si="938"/>
        <v>0</v>
      </c>
      <c r="AM1875" s="190">
        <f t="shared" si="939"/>
        <v>0</v>
      </c>
      <c r="BH1875" s="197">
        <f t="shared" si="940"/>
        <v>0</v>
      </c>
      <c r="BI1875" s="197">
        <f t="shared" si="941"/>
        <v>0</v>
      </c>
      <c r="BJ1875" s="197">
        <f t="shared" si="942"/>
        <v>0</v>
      </c>
      <c r="BL1875" s="197">
        <f t="shared" si="943"/>
        <v>0</v>
      </c>
      <c r="BM1875" s="197">
        <f t="shared" si="944"/>
        <v>0</v>
      </c>
      <c r="BN1875" s="197">
        <f t="shared" si="945"/>
        <v>0</v>
      </c>
      <c r="BP1875" s="197">
        <f t="shared" si="946"/>
        <v>0</v>
      </c>
      <c r="BQ1875" s="197">
        <f t="shared" si="947"/>
        <v>0</v>
      </c>
      <c r="BR1875" s="197">
        <f t="shared" si="948"/>
        <v>0</v>
      </c>
    </row>
    <row r="1876" spans="1:71" ht="15" customHeight="1" thickBot="1">
      <c r="A1876" s="100"/>
      <c r="B1876" s="24"/>
      <c r="C1876" s="230" t="s">
        <v>67</v>
      </c>
      <c r="D1876" s="354" t="s">
        <v>362</v>
      </c>
      <c r="E1876" s="355"/>
      <c r="F1876" s="355"/>
      <c r="G1876" s="355"/>
      <c r="H1876" s="355"/>
      <c r="I1876" s="355"/>
      <c r="J1876" s="355"/>
      <c r="K1876" s="355"/>
      <c r="L1876" s="356"/>
      <c r="M1876" s="406"/>
      <c r="N1876" s="406"/>
      <c r="O1876" s="406"/>
      <c r="P1876" s="406"/>
      <c r="Q1876" s="406"/>
      <c r="R1876" s="406"/>
      <c r="S1876" s="406"/>
      <c r="T1876" s="406"/>
      <c r="U1876" s="406"/>
      <c r="V1876" s="406"/>
      <c r="W1876" s="406"/>
      <c r="X1876" s="406"/>
      <c r="Y1876" s="406"/>
      <c r="Z1876" s="406"/>
      <c r="AA1876" s="406"/>
      <c r="AB1876" s="406"/>
      <c r="AC1876" s="406"/>
      <c r="AD1876" s="406"/>
      <c r="AJ1876" s="188">
        <f t="shared" si="936"/>
        <v>0</v>
      </c>
      <c r="AK1876" s="189">
        <f t="shared" si="937"/>
        <v>0</v>
      </c>
      <c r="AL1876" s="189">
        <f t="shared" si="938"/>
        <v>0</v>
      </c>
      <c r="AM1876" s="190">
        <f>IF($AG$1860=$AH$1860, 0, IF(OR(AND(AJ1876=0, AK1876&gt;0), AND(AJ1876="ns", AL1876&gt;0), AND(AJ1876="ns", AK1876=0, AL1876=0)), 1, IF(OR(AND(AJ1876&gt;0, AK1876=2), AND(AJ1876="ns", AK1876=2), AND(AJ1876="ns", AL1876=0, AK1876&gt;0), AJ1876=AL1876, COUNTIF(M1876:AD1876, "NA")=COUNTA(M1876:AD1876)), 0, 1)))</f>
        <v>0</v>
      </c>
      <c r="BH1876" s="197">
        <f t="shared" si="940"/>
        <v>0</v>
      </c>
      <c r="BI1876" s="197">
        <f t="shared" si="941"/>
        <v>0</v>
      </c>
      <c r="BJ1876" s="197">
        <f t="shared" si="942"/>
        <v>0</v>
      </c>
      <c r="BL1876" s="197">
        <f t="shared" si="943"/>
        <v>0</v>
      </c>
      <c r="BM1876" s="197">
        <f t="shared" si="944"/>
        <v>0</v>
      </c>
      <c r="BN1876" s="197">
        <f t="shared" si="945"/>
        <v>0</v>
      </c>
      <c r="BP1876" s="197">
        <f t="shared" si="946"/>
        <v>0</v>
      </c>
      <c r="BQ1876" s="197">
        <f t="shared" si="947"/>
        <v>0</v>
      </c>
      <c r="BR1876" s="197">
        <f t="shared" si="948"/>
        <v>0</v>
      </c>
    </row>
    <row r="1877" spans="1:71" ht="15" customHeight="1">
      <c r="A1877" s="100"/>
      <c r="B1877" s="24"/>
      <c r="C1877" s="24"/>
      <c r="D1877" s="24"/>
      <c r="E1877" s="24"/>
      <c r="F1877" s="24"/>
      <c r="G1877" s="24"/>
      <c r="H1877" s="24"/>
      <c r="I1877" s="24"/>
      <c r="J1877" s="24"/>
      <c r="K1877" s="24"/>
      <c r="L1877" s="222" t="s">
        <v>321</v>
      </c>
      <c r="M1877" s="291">
        <f>IF(AND(SUM(M1867:R1876)=0,COUNTIF(M1867:R1876,"NS")&gt;0),"NS",
IF(AND(SUM(M1867:R1876)=0,COUNTIF(M1867:R1876,0)&gt;0),0,
IF(AND(SUM(M1867:R1876)=0,COUNTIF(M1867:R1876,"NA")&gt;0),"NA",
SUM(M1867:R1876))))</f>
        <v>0</v>
      </c>
      <c r="N1877" s="291"/>
      <c r="O1877" s="291"/>
      <c r="P1877" s="291"/>
      <c r="Q1877" s="291"/>
      <c r="R1877" s="291"/>
      <c r="S1877" s="291">
        <f>IF(AND(SUM(S1867:X1876)=0,COUNTIF(S1867:X1876,"NS")&gt;0),"NS",
IF(AND(SUM(S1867:X1876)=0,COUNTIF(S1867:X1876,0)&gt;0),0,
IF(AND(SUM(S1867:X1876)=0,COUNTIF(S1867:X1876,"NA")&gt;0),"NA",
SUM(S1867:X1876))))</f>
        <v>0</v>
      </c>
      <c r="T1877" s="291"/>
      <c r="U1877" s="291"/>
      <c r="V1877" s="291"/>
      <c r="W1877" s="291"/>
      <c r="X1877" s="291"/>
      <c r="Y1877" s="409">
        <f>IF(AND(SUM(Y1867:AD1876)=0,COUNTIF(Y1867:AD1876,"NS")&gt;0),"NS",
IF(AND(SUM(Y1867:AD1876)=0,COUNTIF(Y1867:AD1876,0)&gt;0),0,
IF(AND(SUM(Y1867:AD1876)=0,COUNTIF(Y1867:AD1876,"NA")&gt;0),"NA",
SUM(Y1867:AD1876))))</f>
        <v>0</v>
      </c>
      <c r="Z1877" s="409"/>
      <c r="AA1877" s="409"/>
      <c r="AB1877" s="409"/>
      <c r="AC1877" s="409"/>
      <c r="AD1877" s="409"/>
      <c r="AM1877" s="197">
        <f>+SUM(AM1867:AM1876)</f>
        <v>0</v>
      </c>
      <c r="BJ1877" s="197">
        <f>+SUM(BJ1867:BJ1876)</f>
        <v>0</v>
      </c>
      <c r="BN1877" s="197">
        <f>+SUM(BN1867:BN1876)</f>
        <v>0</v>
      </c>
      <c r="BR1877" s="197">
        <f>+SUM(BR1867:BR1876)</f>
        <v>0</v>
      </c>
      <c r="BS1877" s="197">
        <f>+SUM(BJ1877:BR1877)</f>
        <v>0</v>
      </c>
    </row>
    <row r="1878" spans="1:71" ht="15" customHeight="1">
      <c r="A1878" s="41"/>
    </row>
    <row r="1879" spans="1:71" ht="24" customHeight="1">
      <c r="A1879" s="41"/>
      <c r="B1879" s="30"/>
      <c r="C1879" s="348" t="s">
        <v>225</v>
      </c>
      <c r="D1879" s="348"/>
      <c r="E1879" s="348"/>
      <c r="F1879" s="348"/>
      <c r="G1879" s="348"/>
      <c r="H1879" s="348"/>
      <c r="I1879" s="348"/>
      <c r="J1879" s="348"/>
      <c r="K1879" s="348"/>
      <c r="L1879" s="348"/>
      <c r="M1879" s="348"/>
      <c r="N1879" s="348"/>
      <c r="O1879" s="348"/>
      <c r="P1879" s="348"/>
      <c r="Q1879" s="348"/>
      <c r="R1879" s="348"/>
      <c r="S1879" s="348"/>
      <c r="T1879" s="348"/>
      <c r="U1879" s="348"/>
      <c r="V1879" s="348"/>
      <c r="W1879" s="348"/>
      <c r="X1879" s="348"/>
      <c r="Y1879" s="348"/>
      <c r="Z1879" s="348"/>
      <c r="AA1879" s="348"/>
      <c r="AB1879" s="348"/>
      <c r="AC1879" s="348"/>
      <c r="AD1879" s="348"/>
    </row>
    <row r="1880" spans="1:71" ht="60" customHeight="1">
      <c r="A1880" s="41"/>
      <c r="B1880" s="30"/>
      <c r="C1880" s="415"/>
      <c r="D1880" s="415"/>
      <c r="E1880" s="415"/>
      <c r="F1880" s="415"/>
      <c r="G1880" s="415"/>
      <c r="H1880" s="415"/>
      <c r="I1880" s="415"/>
      <c r="J1880" s="415"/>
      <c r="K1880" s="415"/>
      <c r="L1880" s="415"/>
      <c r="M1880" s="415"/>
      <c r="N1880" s="415"/>
      <c r="O1880" s="415"/>
      <c r="P1880" s="415"/>
      <c r="Q1880" s="415"/>
      <c r="R1880" s="415"/>
      <c r="S1880" s="415"/>
      <c r="T1880" s="415"/>
      <c r="U1880" s="415"/>
      <c r="V1880" s="415"/>
      <c r="W1880" s="415"/>
      <c r="X1880" s="415"/>
      <c r="Y1880" s="415"/>
      <c r="Z1880" s="415"/>
      <c r="AA1880" s="415"/>
      <c r="AB1880" s="415"/>
      <c r="AC1880" s="415"/>
      <c r="AD1880" s="415"/>
    </row>
    <row r="1881" spans="1:71" ht="31.5" customHeight="1">
      <c r="A1881" s="41"/>
      <c r="B1881" s="477" t="str">
        <f>IF(BS1877=0,"","Error: la cantidad de cada discapacidad debe ser igual o menor a la suma de las cantidades de la columna Subtotal del apartado con discapacidad de la pregunta anterior.")</f>
        <v/>
      </c>
      <c r="C1881" s="477"/>
      <c r="D1881" s="477"/>
      <c r="E1881" s="477"/>
      <c r="F1881" s="477"/>
      <c r="G1881" s="477"/>
      <c r="H1881" s="477"/>
      <c r="I1881" s="477"/>
      <c r="J1881" s="477"/>
      <c r="K1881" s="477"/>
      <c r="L1881" s="477"/>
      <c r="M1881" s="477"/>
      <c r="N1881" s="477"/>
      <c r="O1881" s="477"/>
      <c r="P1881" s="477"/>
      <c r="Q1881" s="477"/>
      <c r="R1881" s="477"/>
      <c r="S1881" s="477"/>
      <c r="T1881" s="477"/>
      <c r="U1881" s="477"/>
      <c r="V1881" s="477"/>
      <c r="W1881" s="477"/>
      <c r="X1881" s="477"/>
      <c r="Y1881" s="477"/>
      <c r="Z1881" s="477"/>
      <c r="AA1881" s="477"/>
      <c r="AB1881" s="477"/>
      <c r="AC1881" s="477"/>
      <c r="AD1881" s="477"/>
    </row>
    <row r="1882" spans="1:71" ht="27" customHeight="1">
      <c r="A1882" s="41"/>
      <c r="B1882" s="477" t="str">
        <f>IF(BF1867=0,"","Error: la suma de las cantidades de las columnas Total, Hombres o Mujeres deben der igual o mayor a la suma de las cantidades de las columnas subtotal del apartado con discapacidad de la pregunta anterior.")</f>
        <v/>
      </c>
      <c r="C1882" s="477"/>
      <c r="D1882" s="477"/>
      <c r="E1882" s="477"/>
      <c r="F1882" s="477"/>
      <c r="G1882" s="477"/>
      <c r="H1882" s="477"/>
      <c r="I1882" s="477"/>
      <c r="J1882" s="477"/>
      <c r="K1882" s="477"/>
      <c r="L1882" s="477"/>
      <c r="M1882" s="477"/>
      <c r="N1882" s="477"/>
      <c r="O1882" s="477"/>
      <c r="P1882" s="477"/>
      <c r="Q1882" s="477"/>
      <c r="R1882" s="477"/>
      <c r="S1882" s="477"/>
      <c r="T1882" s="477"/>
      <c r="U1882" s="477"/>
      <c r="V1882" s="477"/>
      <c r="W1882" s="477"/>
      <c r="X1882" s="477"/>
      <c r="Y1882" s="477"/>
      <c r="Z1882" s="477"/>
      <c r="AA1882" s="477"/>
      <c r="AB1882" s="477"/>
      <c r="AC1882" s="477"/>
      <c r="AD1882" s="477"/>
    </row>
    <row r="1883" spans="1:71" ht="15" customHeight="1">
      <c r="A1883" s="41"/>
      <c r="B1883" s="405" t="str">
        <f>IF(AP1867=0,"","Error: si la suma del apartado con discapacidad de la pregunta anterior no es un dato mayor a cero no debe resgistrar información.")</f>
        <v/>
      </c>
      <c r="C1883" s="405"/>
      <c r="D1883" s="405"/>
      <c r="E1883" s="405"/>
      <c r="F1883" s="405"/>
      <c r="G1883" s="405"/>
      <c r="H1883" s="405"/>
      <c r="I1883" s="405"/>
      <c r="J1883" s="405"/>
      <c r="K1883" s="405"/>
      <c r="L1883" s="405"/>
      <c r="M1883" s="405"/>
      <c r="N1883" s="405"/>
      <c r="O1883" s="405"/>
      <c r="P1883" s="405"/>
      <c r="Q1883" s="405"/>
      <c r="R1883" s="405"/>
      <c r="S1883" s="405"/>
      <c r="T1883" s="405"/>
      <c r="U1883" s="405"/>
      <c r="V1883" s="405"/>
      <c r="W1883" s="405"/>
      <c r="X1883" s="405"/>
      <c r="Y1883" s="405"/>
      <c r="Z1883" s="405"/>
      <c r="AA1883" s="405"/>
      <c r="AB1883" s="405"/>
      <c r="AC1883" s="405"/>
      <c r="AD1883" s="405"/>
    </row>
    <row r="1884" spans="1:71" ht="15" customHeight="1">
      <c r="A1884" s="41"/>
      <c r="B1884" s="393" t="str">
        <f>IF(AM1877=0,"","Error: verificar sumas.")</f>
        <v/>
      </c>
      <c r="C1884" s="393"/>
      <c r="D1884" s="393"/>
      <c r="E1884" s="393"/>
      <c r="F1884" s="393"/>
      <c r="G1884" s="393"/>
      <c r="H1884" s="393"/>
      <c r="I1884" s="393"/>
      <c r="J1884" s="393"/>
      <c r="K1884" s="393"/>
      <c r="L1884" s="393"/>
      <c r="M1884" s="393"/>
      <c r="N1884" s="393"/>
      <c r="O1884" s="393"/>
      <c r="P1884" s="393"/>
      <c r="Q1884" s="393"/>
      <c r="R1884" s="393"/>
      <c r="S1884" s="393"/>
      <c r="T1884" s="393"/>
      <c r="U1884" s="393"/>
      <c r="V1884" s="393"/>
      <c r="W1884" s="393"/>
      <c r="X1884" s="393"/>
      <c r="Y1884" s="393"/>
      <c r="Z1884" s="393"/>
      <c r="AA1884" s="393"/>
      <c r="AB1884" s="393"/>
      <c r="AC1884" s="393"/>
      <c r="AD1884" s="393"/>
    </row>
    <row r="1885" spans="1:71" ht="15" customHeight="1">
      <c r="A1885" s="41"/>
      <c r="B1885" s="467" t="str">
        <f>IF(CA1861=0,"","Alerta: se registró NS (no se sabe), favor de agregar su respectivo comentario (7ᵃ instrucción general).")</f>
        <v/>
      </c>
      <c r="C1885" s="467"/>
      <c r="D1885" s="467"/>
      <c r="E1885" s="467"/>
      <c r="F1885" s="467"/>
      <c r="G1885" s="467"/>
      <c r="H1885" s="467"/>
      <c r="I1885" s="467"/>
      <c r="J1885" s="467"/>
      <c r="K1885" s="467"/>
      <c r="L1885" s="467"/>
      <c r="M1885" s="467"/>
      <c r="N1885" s="467"/>
      <c r="O1885" s="467"/>
      <c r="P1885" s="467"/>
      <c r="Q1885" s="467"/>
      <c r="R1885" s="467"/>
      <c r="S1885" s="467"/>
      <c r="T1885" s="467"/>
      <c r="U1885" s="467"/>
      <c r="V1885" s="467"/>
      <c r="W1885" s="467"/>
      <c r="X1885" s="467"/>
      <c r="Y1885" s="467"/>
      <c r="Z1885" s="467"/>
      <c r="AA1885" s="467"/>
      <c r="AB1885" s="467"/>
      <c r="AC1885" s="467"/>
      <c r="AD1885" s="467"/>
    </row>
    <row r="1886" spans="1:71" ht="15" customHeight="1" thickBot="1">
      <c r="A1886" s="41"/>
      <c r="B1886" s="392" t="str">
        <f>IF(AG1861=0,"","Error: debe completar toda la información requerida.")</f>
        <v/>
      </c>
      <c r="C1886" s="392"/>
      <c r="D1886" s="392"/>
      <c r="E1886" s="392"/>
      <c r="F1886" s="392"/>
      <c r="G1886" s="392"/>
      <c r="H1886" s="392"/>
      <c r="I1886" s="392"/>
      <c r="J1886" s="392"/>
      <c r="K1886" s="392"/>
      <c r="L1886" s="392"/>
      <c r="M1886" s="392"/>
      <c r="N1886" s="392"/>
      <c r="O1886" s="392"/>
      <c r="P1886" s="392"/>
      <c r="Q1886" s="392"/>
      <c r="R1886" s="392"/>
      <c r="S1886" s="392"/>
      <c r="T1886" s="392"/>
      <c r="U1886" s="392"/>
      <c r="V1886" s="392"/>
      <c r="W1886" s="392"/>
      <c r="X1886" s="392"/>
      <c r="Y1886" s="392"/>
      <c r="Z1886" s="392"/>
      <c r="AA1886" s="392"/>
      <c r="AB1886" s="392"/>
      <c r="AC1886" s="392"/>
      <c r="AD1886" s="392"/>
    </row>
    <row r="1887" spans="1:71" ht="15" customHeight="1" thickBot="1">
      <c r="A1887" s="42" t="s">
        <v>684</v>
      </c>
      <c r="B1887" s="428" t="s">
        <v>868</v>
      </c>
      <c r="C1887" s="429"/>
      <c r="D1887" s="429"/>
      <c r="E1887" s="429"/>
      <c r="F1887" s="429"/>
      <c r="G1887" s="429"/>
      <c r="H1887" s="429"/>
      <c r="I1887" s="429"/>
      <c r="J1887" s="429"/>
      <c r="K1887" s="429"/>
      <c r="L1887" s="429"/>
      <c r="M1887" s="429"/>
      <c r="N1887" s="429"/>
      <c r="O1887" s="429"/>
      <c r="P1887" s="429"/>
      <c r="Q1887" s="429"/>
      <c r="R1887" s="429"/>
      <c r="S1887" s="429"/>
      <c r="T1887" s="429"/>
      <c r="U1887" s="429"/>
      <c r="V1887" s="429"/>
      <c r="W1887" s="429"/>
      <c r="X1887" s="429"/>
      <c r="Y1887" s="429"/>
      <c r="Z1887" s="429"/>
      <c r="AA1887" s="429"/>
      <c r="AB1887" s="429"/>
      <c r="AC1887" s="429"/>
      <c r="AD1887" s="430"/>
    </row>
    <row r="1888" spans="1:71" ht="15" customHeight="1">
      <c r="A1888" s="85"/>
      <c r="B1888" s="424" t="s">
        <v>871</v>
      </c>
      <c r="C1888" s="425"/>
      <c r="D1888" s="425"/>
      <c r="E1888" s="425"/>
      <c r="F1888" s="425"/>
      <c r="G1888" s="425"/>
      <c r="H1888" s="425"/>
      <c r="I1888" s="425"/>
      <c r="J1888" s="425"/>
      <c r="K1888" s="425"/>
      <c r="L1888" s="425"/>
      <c r="M1888" s="425"/>
      <c r="N1888" s="425"/>
      <c r="O1888" s="425"/>
      <c r="P1888" s="425"/>
      <c r="Q1888" s="425"/>
      <c r="R1888" s="425"/>
      <c r="S1888" s="425"/>
      <c r="T1888" s="425"/>
      <c r="U1888" s="425"/>
      <c r="V1888" s="425"/>
      <c r="W1888" s="425"/>
      <c r="X1888" s="425"/>
      <c r="Y1888" s="425"/>
      <c r="Z1888" s="425"/>
      <c r="AA1888" s="425"/>
      <c r="AB1888" s="425"/>
      <c r="AC1888" s="425"/>
      <c r="AD1888" s="426"/>
    </row>
    <row r="1889" spans="1:34" ht="36" customHeight="1">
      <c r="A1889" s="85"/>
      <c r="B1889" s="234"/>
      <c r="C1889" s="348" t="s">
        <v>664</v>
      </c>
      <c r="D1889" s="348"/>
      <c r="E1889" s="348"/>
      <c r="F1889" s="348"/>
      <c r="G1889" s="348"/>
      <c r="H1889" s="348"/>
      <c r="I1889" s="348"/>
      <c r="J1889" s="348"/>
      <c r="K1889" s="348"/>
      <c r="L1889" s="348"/>
      <c r="M1889" s="348"/>
      <c r="N1889" s="348"/>
      <c r="O1889" s="348"/>
      <c r="P1889" s="348"/>
      <c r="Q1889" s="348"/>
      <c r="R1889" s="348"/>
      <c r="S1889" s="348"/>
      <c r="T1889" s="348"/>
      <c r="U1889" s="348"/>
      <c r="V1889" s="348"/>
      <c r="W1889" s="348"/>
      <c r="X1889" s="348"/>
      <c r="Y1889" s="348"/>
      <c r="Z1889" s="348"/>
      <c r="AA1889" s="348"/>
      <c r="AB1889" s="348"/>
      <c r="AC1889" s="348"/>
      <c r="AD1889" s="353"/>
    </row>
    <row r="1890" spans="1:34" ht="36" customHeight="1">
      <c r="A1890" s="85"/>
      <c r="B1890" s="234"/>
      <c r="C1890" s="348" t="s">
        <v>367</v>
      </c>
      <c r="D1890" s="348"/>
      <c r="E1890" s="348"/>
      <c r="F1890" s="348"/>
      <c r="G1890" s="348"/>
      <c r="H1890" s="348"/>
      <c r="I1890" s="348"/>
      <c r="J1890" s="348"/>
      <c r="K1890" s="348"/>
      <c r="L1890" s="348"/>
      <c r="M1890" s="348"/>
      <c r="N1890" s="348"/>
      <c r="O1890" s="348"/>
      <c r="P1890" s="348"/>
      <c r="Q1890" s="348"/>
      <c r="R1890" s="348"/>
      <c r="S1890" s="348"/>
      <c r="T1890" s="348"/>
      <c r="U1890" s="348"/>
      <c r="V1890" s="348"/>
      <c r="W1890" s="348"/>
      <c r="X1890" s="348"/>
      <c r="Y1890" s="348"/>
      <c r="Z1890" s="348"/>
      <c r="AA1890" s="348"/>
      <c r="AB1890" s="348"/>
      <c r="AC1890" s="348"/>
      <c r="AD1890" s="353"/>
    </row>
    <row r="1891" spans="1:34" ht="36" customHeight="1">
      <c r="A1891" s="85"/>
      <c r="B1891" s="234"/>
      <c r="C1891" s="348" t="s">
        <v>665</v>
      </c>
      <c r="D1891" s="348"/>
      <c r="E1891" s="348"/>
      <c r="F1891" s="348"/>
      <c r="G1891" s="348"/>
      <c r="H1891" s="348"/>
      <c r="I1891" s="348"/>
      <c r="J1891" s="348"/>
      <c r="K1891" s="348"/>
      <c r="L1891" s="348"/>
      <c r="M1891" s="348"/>
      <c r="N1891" s="348"/>
      <c r="O1891" s="348"/>
      <c r="P1891" s="348"/>
      <c r="Q1891" s="348"/>
      <c r="R1891" s="348"/>
      <c r="S1891" s="348"/>
      <c r="T1891" s="348"/>
      <c r="U1891" s="348"/>
      <c r="V1891" s="348"/>
      <c r="W1891" s="348"/>
      <c r="X1891" s="348"/>
      <c r="Y1891" s="348"/>
      <c r="Z1891" s="348"/>
      <c r="AA1891" s="348"/>
      <c r="AB1891" s="348"/>
      <c r="AC1891" s="348"/>
      <c r="AD1891" s="353"/>
    </row>
    <row r="1892" spans="1:34" ht="60" customHeight="1">
      <c r="A1892" s="85"/>
      <c r="B1892" s="234"/>
      <c r="C1892" s="348" t="s">
        <v>666</v>
      </c>
      <c r="D1892" s="348"/>
      <c r="E1892" s="348"/>
      <c r="F1892" s="348"/>
      <c r="G1892" s="348"/>
      <c r="H1892" s="348"/>
      <c r="I1892" s="348"/>
      <c r="J1892" s="348"/>
      <c r="K1892" s="348"/>
      <c r="L1892" s="348"/>
      <c r="M1892" s="348"/>
      <c r="N1892" s="348"/>
      <c r="O1892" s="348"/>
      <c r="P1892" s="348"/>
      <c r="Q1892" s="348"/>
      <c r="R1892" s="348"/>
      <c r="S1892" s="348"/>
      <c r="T1892" s="348"/>
      <c r="U1892" s="348"/>
      <c r="V1892" s="348"/>
      <c r="W1892" s="348"/>
      <c r="X1892" s="348"/>
      <c r="Y1892" s="348"/>
      <c r="Z1892" s="348"/>
      <c r="AA1892" s="348"/>
      <c r="AB1892" s="348"/>
      <c r="AC1892" s="348"/>
      <c r="AD1892" s="353"/>
    </row>
    <row r="1893" spans="1:34" ht="24" customHeight="1">
      <c r="A1893" s="85"/>
      <c r="B1893" s="234"/>
      <c r="C1893" s="348" t="s">
        <v>667</v>
      </c>
      <c r="D1893" s="348"/>
      <c r="E1893" s="348"/>
      <c r="F1893" s="348"/>
      <c r="G1893" s="348"/>
      <c r="H1893" s="348"/>
      <c r="I1893" s="348"/>
      <c r="J1893" s="348"/>
      <c r="K1893" s="348"/>
      <c r="L1893" s="348"/>
      <c r="M1893" s="348"/>
      <c r="N1893" s="348"/>
      <c r="O1893" s="348"/>
      <c r="P1893" s="348"/>
      <c r="Q1893" s="348"/>
      <c r="R1893" s="348"/>
      <c r="S1893" s="348"/>
      <c r="T1893" s="348"/>
      <c r="U1893" s="348"/>
      <c r="V1893" s="348"/>
      <c r="W1893" s="348"/>
      <c r="X1893" s="348"/>
      <c r="Y1893" s="348"/>
      <c r="Z1893" s="348"/>
      <c r="AA1893" s="348"/>
      <c r="AB1893" s="348"/>
      <c r="AC1893" s="348"/>
      <c r="AD1893" s="353"/>
    </row>
    <row r="1894" spans="1:34" ht="36" customHeight="1">
      <c r="A1894" s="85"/>
      <c r="B1894" s="234"/>
      <c r="C1894" s="348" t="s">
        <v>635</v>
      </c>
      <c r="D1894" s="348"/>
      <c r="E1894" s="348"/>
      <c r="F1894" s="348"/>
      <c r="G1894" s="348"/>
      <c r="H1894" s="348"/>
      <c r="I1894" s="348"/>
      <c r="J1894" s="348"/>
      <c r="K1894" s="348"/>
      <c r="L1894" s="348"/>
      <c r="M1894" s="348"/>
      <c r="N1894" s="348"/>
      <c r="O1894" s="348"/>
      <c r="P1894" s="348"/>
      <c r="Q1894" s="348"/>
      <c r="R1894" s="348"/>
      <c r="S1894" s="348"/>
      <c r="T1894" s="348"/>
      <c r="U1894" s="348"/>
      <c r="V1894" s="348"/>
      <c r="W1894" s="348"/>
      <c r="X1894" s="348"/>
      <c r="Y1894" s="348"/>
      <c r="Z1894" s="348"/>
      <c r="AA1894" s="348"/>
      <c r="AB1894" s="348"/>
      <c r="AC1894" s="348"/>
      <c r="AD1894" s="353"/>
    </row>
    <row r="1895" spans="1:34" ht="36" customHeight="1">
      <c r="A1895" s="85"/>
      <c r="B1895" s="234"/>
      <c r="C1895" s="348" t="s">
        <v>668</v>
      </c>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353"/>
    </row>
    <row r="1896" spans="1:34" ht="36" customHeight="1">
      <c r="A1896" s="85"/>
      <c r="B1896" s="234"/>
      <c r="C1896" s="348" t="s">
        <v>633</v>
      </c>
      <c r="D1896" s="348"/>
      <c r="E1896" s="348"/>
      <c r="F1896" s="348"/>
      <c r="G1896" s="348"/>
      <c r="H1896" s="348"/>
      <c r="I1896" s="348"/>
      <c r="J1896" s="348"/>
      <c r="K1896" s="348"/>
      <c r="L1896" s="348"/>
      <c r="M1896" s="348"/>
      <c r="N1896" s="348"/>
      <c r="O1896" s="348"/>
      <c r="P1896" s="348"/>
      <c r="Q1896" s="348"/>
      <c r="R1896" s="348"/>
      <c r="S1896" s="348"/>
      <c r="T1896" s="348"/>
      <c r="U1896" s="348"/>
      <c r="V1896" s="348"/>
      <c r="W1896" s="348"/>
      <c r="X1896" s="348"/>
      <c r="Y1896" s="348"/>
      <c r="Z1896" s="348"/>
      <c r="AA1896" s="348"/>
      <c r="AB1896" s="348"/>
      <c r="AC1896" s="348"/>
      <c r="AD1896" s="353"/>
    </row>
    <row r="1897" spans="1:34" ht="36" customHeight="1">
      <c r="A1897" s="85"/>
      <c r="B1897" s="234"/>
      <c r="C1897" s="348" t="s">
        <v>669</v>
      </c>
      <c r="D1897" s="348"/>
      <c r="E1897" s="348"/>
      <c r="F1897" s="348"/>
      <c r="G1897" s="348"/>
      <c r="H1897" s="348"/>
      <c r="I1897" s="348"/>
      <c r="J1897" s="348"/>
      <c r="K1897" s="348"/>
      <c r="L1897" s="348"/>
      <c r="M1897" s="348"/>
      <c r="N1897" s="348"/>
      <c r="O1897" s="348"/>
      <c r="P1897" s="348"/>
      <c r="Q1897" s="348"/>
      <c r="R1897" s="348"/>
      <c r="S1897" s="348"/>
      <c r="T1897" s="348"/>
      <c r="U1897" s="348"/>
      <c r="V1897" s="348"/>
      <c r="W1897" s="348"/>
      <c r="X1897" s="348"/>
      <c r="Y1897" s="348"/>
      <c r="Z1897" s="348"/>
      <c r="AA1897" s="348"/>
      <c r="AB1897" s="348"/>
      <c r="AC1897" s="348"/>
      <c r="AD1897" s="353"/>
    </row>
    <row r="1898" spans="1:34" ht="24" customHeight="1">
      <c r="A1898" s="85"/>
      <c r="B1898" s="234"/>
      <c r="C1898" s="348" t="s">
        <v>670</v>
      </c>
      <c r="D1898" s="348"/>
      <c r="E1898" s="348"/>
      <c r="F1898" s="348"/>
      <c r="G1898" s="348"/>
      <c r="H1898" s="348"/>
      <c r="I1898" s="348"/>
      <c r="J1898" s="348"/>
      <c r="K1898" s="348"/>
      <c r="L1898" s="348"/>
      <c r="M1898" s="348"/>
      <c r="N1898" s="348"/>
      <c r="O1898" s="348"/>
      <c r="P1898" s="348"/>
      <c r="Q1898" s="348"/>
      <c r="R1898" s="348"/>
      <c r="S1898" s="348"/>
      <c r="T1898" s="348"/>
      <c r="U1898" s="348"/>
      <c r="V1898" s="348"/>
      <c r="W1898" s="348"/>
      <c r="X1898" s="348"/>
      <c r="Y1898" s="348"/>
      <c r="Z1898" s="348"/>
      <c r="AA1898" s="348"/>
      <c r="AB1898" s="348"/>
      <c r="AC1898" s="348"/>
      <c r="AD1898" s="353"/>
    </row>
    <row r="1899" spans="1:34" ht="60" customHeight="1">
      <c r="A1899" s="85"/>
      <c r="B1899" s="234"/>
      <c r="C1899" s="348" t="s">
        <v>671</v>
      </c>
      <c r="D1899" s="348"/>
      <c r="E1899" s="348"/>
      <c r="F1899" s="348"/>
      <c r="G1899" s="348"/>
      <c r="H1899" s="348"/>
      <c r="I1899" s="348"/>
      <c r="J1899" s="348"/>
      <c r="K1899" s="348"/>
      <c r="L1899" s="348"/>
      <c r="M1899" s="348"/>
      <c r="N1899" s="348"/>
      <c r="O1899" s="348"/>
      <c r="P1899" s="348"/>
      <c r="Q1899" s="348"/>
      <c r="R1899" s="348"/>
      <c r="S1899" s="348"/>
      <c r="T1899" s="348"/>
      <c r="U1899" s="348"/>
      <c r="V1899" s="348"/>
      <c r="W1899" s="348"/>
      <c r="X1899" s="348"/>
      <c r="Y1899" s="348"/>
      <c r="Z1899" s="348"/>
      <c r="AA1899" s="348"/>
      <c r="AB1899" s="348"/>
      <c r="AC1899" s="348"/>
      <c r="AD1899" s="353"/>
    </row>
    <row r="1900" spans="1:34" ht="48" customHeight="1">
      <c r="A1900" s="85"/>
      <c r="B1900" s="234"/>
      <c r="C1900" s="348" t="s">
        <v>672</v>
      </c>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53"/>
    </row>
    <row r="1901" spans="1:34" ht="36" customHeight="1">
      <c r="A1901" s="85"/>
      <c r="B1901" s="235"/>
      <c r="C1901" s="377" t="s">
        <v>634</v>
      </c>
      <c r="D1901" s="377"/>
      <c r="E1901" s="377"/>
      <c r="F1901" s="377"/>
      <c r="G1901" s="377"/>
      <c r="H1901" s="377"/>
      <c r="I1901" s="377"/>
      <c r="J1901" s="377"/>
      <c r="K1901" s="377"/>
      <c r="L1901" s="377"/>
      <c r="M1901" s="377"/>
      <c r="N1901" s="377"/>
      <c r="O1901" s="377"/>
      <c r="P1901" s="377"/>
      <c r="Q1901" s="377"/>
      <c r="R1901" s="377"/>
      <c r="S1901" s="377"/>
      <c r="T1901" s="377"/>
      <c r="U1901" s="377"/>
      <c r="V1901" s="377"/>
      <c r="W1901" s="377"/>
      <c r="X1901" s="377"/>
      <c r="Y1901" s="377"/>
      <c r="Z1901" s="377"/>
      <c r="AA1901" s="377"/>
      <c r="AB1901" s="377"/>
      <c r="AC1901" s="377"/>
      <c r="AD1901" s="442"/>
    </row>
    <row r="1902" spans="1:34" ht="15" customHeight="1">
      <c r="A1902" s="41"/>
      <c r="B1902" s="30"/>
      <c r="C1902"/>
      <c r="D1902"/>
      <c r="E1902"/>
      <c r="F1902"/>
      <c r="G1902"/>
      <c r="H1902"/>
      <c r="I1902"/>
      <c r="J1902"/>
      <c r="K1902"/>
      <c r="L1902"/>
      <c r="M1902"/>
      <c r="N1902"/>
      <c r="O1902"/>
      <c r="P1902"/>
      <c r="Q1902"/>
      <c r="R1902"/>
      <c r="S1902"/>
      <c r="T1902"/>
      <c r="U1902"/>
      <c r="V1902"/>
      <c r="W1902"/>
      <c r="X1902"/>
      <c r="Y1902"/>
      <c r="Z1902"/>
      <c r="AA1902"/>
      <c r="AB1902"/>
      <c r="AC1902"/>
      <c r="AD1902"/>
      <c r="AG1902" s="197" t="s">
        <v>1259</v>
      </c>
    </row>
    <row r="1903" spans="1:34" ht="24" customHeight="1">
      <c r="A1903" s="85" t="s">
        <v>870</v>
      </c>
      <c r="B1903" s="417" t="s">
        <v>1111</v>
      </c>
      <c r="C1903" s="417"/>
      <c r="D1903" s="417"/>
      <c r="E1903" s="417"/>
      <c r="F1903" s="417"/>
      <c r="G1903" s="417"/>
      <c r="H1903" s="417"/>
      <c r="I1903" s="417"/>
      <c r="J1903" s="417"/>
      <c r="K1903" s="417"/>
      <c r="L1903" s="417"/>
      <c r="M1903" s="417"/>
      <c r="N1903" s="417"/>
      <c r="O1903" s="417"/>
      <c r="P1903" s="417"/>
      <c r="Q1903" s="417"/>
      <c r="R1903" s="417"/>
      <c r="S1903" s="417"/>
      <c r="T1903" s="417"/>
      <c r="U1903" s="417"/>
      <c r="V1903" s="417"/>
      <c r="W1903" s="417"/>
      <c r="X1903" s="417"/>
      <c r="Y1903" s="417"/>
      <c r="Z1903" s="417"/>
      <c r="AA1903" s="417"/>
      <c r="AB1903" s="417"/>
      <c r="AC1903" s="417"/>
      <c r="AD1903" s="417"/>
      <c r="AG1903" s="197">
        <f>+COUNTBLANK(C1908:C1912)</f>
        <v>5</v>
      </c>
      <c r="AH1903" s="197">
        <v>5</v>
      </c>
    </row>
    <row r="1904" spans="1:34" ht="36" customHeight="1">
      <c r="A1904" s="41"/>
      <c r="B1904" s="30"/>
      <c r="C1904" s="384" t="s">
        <v>1112</v>
      </c>
      <c r="D1904" s="384"/>
      <c r="E1904" s="384"/>
      <c r="F1904" s="384"/>
      <c r="G1904" s="384"/>
      <c r="H1904" s="384"/>
      <c r="I1904" s="384"/>
      <c r="J1904" s="384"/>
      <c r="K1904" s="384"/>
      <c r="L1904" s="384"/>
      <c r="M1904" s="384"/>
      <c r="N1904" s="384"/>
      <c r="O1904" s="384"/>
      <c r="P1904" s="384"/>
      <c r="Q1904" s="384"/>
      <c r="R1904" s="384"/>
      <c r="S1904" s="384"/>
      <c r="T1904" s="384"/>
      <c r="U1904" s="384"/>
      <c r="V1904" s="384"/>
      <c r="W1904" s="384"/>
      <c r="X1904" s="384"/>
      <c r="Y1904" s="384"/>
      <c r="Z1904" s="384"/>
      <c r="AA1904" s="384"/>
      <c r="AB1904" s="384"/>
      <c r="AC1904" s="384"/>
      <c r="AD1904" s="384"/>
    </row>
    <row r="1905" spans="1:35" ht="15" customHeight="1">
      <c r="A1905" s="41"/>
      <c r="B1905" s="30"/>
      <c r="C1905" s="337" t="s">
        <v>226</v>
      </c>
      <c r="D1905" s="337"/>
      <c r="E1905" s="337"/>
      <c r="F1905" s="337"/>
      <c r="G1905" s="337"/>
      <c r="H1905" s="337"/>
      <c r="I1905" s="337"/>
      <c r="J1905" s="337"/>
      <c r="K1905" s="337"/>
      <c r="L1905" s="337"/>
      <c r="M1905" s="337"/>
      <c r="N1905" s="337"/>
      <c r="O1905" s="337"/>
      <c r="P1905" s="337"/>
      <c r="Q1905" s="337"/>
      <c r="R1905" s="337"/>
      <c r="S1905" s="337"/>
      <c r="T1905" s="337"/>
      <c r="U1905" s="337"/>
      <c r="V1905" s="337"/>
      <c r="W1905" s="337"/>
      <c r="X1905" s="337"/>
      <c r="Y1905" s="337"/>
      <c r="Z1905" s="337"/>
      <c r="AA1905" s="337"/>
      <c r="AB1905" s="337"/>
      <c r="AC1905" s="337"/>
      <c r="AD1905" s="337"/>
    </row>
    <row r="1906" spans="1:35" ht="24" customHeight="1">
      <c r="A1906" s="41"/>
      <c r="B1906" s="30"/>
      <c r="C1906" s="348" t="s">
        <v>1110</v>
      </c>
      <c r="D1906" s="348"/>
      <c r="E1906" s="348"/>
      <c r="F1906" s="348"/>
      <c r="G1906" s="348"/>
      <c r="H1906" s="348"/>
      <c r="I1906" s="348"/>
      <c r="J1906" s="348"/>
      <c r="K1906" s="348"/>
      <c r="L1906" s="348"/>
      <c r="M1906" s="348"/>
      <c r="N1906" s="348"/>
      <c r="O1906" s="348"/>
      <c r="P1906" s="348"/>
      <c r="Q1906" s="348"/>
      <c r="R1906" s="348"/>
      <c r="S1906" s="348"/>
      <c r="T1906" s="348"/>
      <c r="U1906" s="348"/>
      <c r="V1906" s="348"/>
      <c r="W1906" s="348"/>
      <c r="X1906" s="348"/>
      <c r="Y1906" s="348"/>
      <c r="Z1906" s="348"/>
      <c r="AA1906" s="348"/>
      <c r="AB1906" s="348"/>
      <c r="AC1906" s="348"/>
      <c r="AD1906" s="348"/>
    </row>
    <row r="1907" spans="1:35" ht="15" customHeight="1" thickBot="1">
      <c r="A1907" s="41"/>
      <c r="B1907" s="30"/>
      <c r="C1907"/>
      <c r="D1907"/>
      <c r="E1907"/>
      <c r="F1907"/>
      <c r="G1907"/>
      <c r="H1907"/>
      <c r="I1907"/>
      <c r="J1907"/>
      <c r="K1907"/>
      <c r="L1907"/>
      <c r="M1907"/>
      <c r="N1907"/>
      <c r="O1907"/>
      <c r="P1907"/>
      <c r="Q1907"/>
      <c r="R1907"/>
      <c r="S1907"/>
      <c r="T1907"/>
      <c r="U1907"/>
      <c r="V1907"/>
      <c r="W1907"/>
      <c r="X1907"/>
      <c r="Y1907"/>
      <c r="Z1907"/>
      <c r="AA1907"/>
      <c r="AB1907"/>
      <c r="AC1907"/>
      <c r="AD1907"/>
    </row>
    <row r="1908" spans="1:35" ht="24" customHeight="1" thickBot="1">
      <c r="A1908" s="41"/>
      <c r="B1908" s="30"/>
      <c r="C1908" s="1"/>
      <c r="D1908" s="418" t="s">
        <v>1140</v>
      </c>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86"/>
      <c r="AG1908" s="197">
        <f>+COUNTIF(C1908:C1912,"x")</f>
        <v>0</v>
      </c>
      <c r="AH1908">
        <f>+IF(AG1903=AH1903,0,IF(AG1908=1,0,1))</f>
        <v>0</v>
      </c>
      <c r="AI1908"/>
    </row>
    <row r="1909" spans="1:35" ht="24" customHeight="1" thickBot="1">
      <c r="A1909" s="41"/>
      <c r="B1909" s="30"/>
      <c r="C1909" s="1"/>
      <c r="D1909" s="418" t="s">
        <v>1119</v>
      </c>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86"/>
      <c r="AH1909"/>
      <c r="AI1909"/>
    </row>
    <row r="1910" spans="1:35" ht="15" customHeight="1" thickBot="1">
      <c r="A1910" s="41"/>
      <c r="B1910" s="30"/>
      <c r="C1910" s="1"/>
      <c r="D1910" s="34" t="s">
        <v>227</v>
      </c>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H1910"/>
      <c r="AI1910"/>
    </row>
    <row r="1911" spans="1:35" ht="15" customHeight="1" thickBot="1">
      <c r="A1911" s="41"/>
      <c r="B1911" s="30"/>
      <c r="C1911" s="1"/>
      <c r="D1911" s="34" t="s">
        <v>813</v>
      </c>
      <c r="E1911" s="25"/>
      <c r="F1911" s="25"/>
      <c r="G1911" s="25"/>
      <c r="H1911" s="25"/>
      <c r="I1911" s="25"/>
      <c r="J1911" s="25"/>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G1911">
        <f>IF(AG1903=AH1903,0,IF(OR(AND(C1911="x",K1911&lt;&gt;""),AND(C1911="",K1911="")),0,1))</f>
        <v>0</v>
      </c>
    </row>
    <row r="1912" spans="1:35" ht="15" customHeight="1" thickBot="1">
      <c r="A1912" s="41"/>
      <c r="B1912" s="30"/>
      <c r="C1912" s="1"/>
      <c r="D1912" s="34" t="s">
        <v>1123</v>
      </c>
      <c r="E1912" s="29"/>
      <c r="F1912" s="29"/>
      <c r="G1912" s="29"/>
      <c r="H1912" s="29"/>
      <c r="I1912" s="29"/>
      <c r="J1912" s="29"/>
      <c r="K1912" s="29"/>
      <c r="L1912" s="29"/>
      <c r="M1912" s="29"/>
      <c r="N1912" s="29"/>
      <c r="O1912" s="29"/>
      <c r="P1912" s="29"/>
      <c r="Q1912" s="29"/>
      <c r="R1912" s="29"/>
      <c r="S1912" s="29"/>
      <c r="T1912" s="29"/>
      <c r="U1912" s="29"/>
      <c r="V1912" s="29"/>
      <c r="W1912" s="29"/>
      <c r="X1912" s="29"/>
      <c r="Y1912" s="29"/>
      <c r="Z1912" s="29"/>
      <c r="AA1912" s="29"/>
      <c r="AB1912" s="29"/>
      <c r="AC1912" s="29"/>
      <c r="AD1912" s="29"/>
    </row>
    <row r="1913" spans="1:35" ht="15" customHeight="1">
      <c r="A1913" s="41"/>
      <c r="B1913" s="30"/>
      <c r="C1913"/>
      <c r="D1913"/>
      <c r="E1913"/>
      <c r="F1913"/>
      <c r="G1913"/>
      <c r="H1913"/>
      <c r="I1913"/>
      <c r="J1913"/>
      <c r="K1913"/>
      <c r="L1913"/>
      <c r="M1913"/>
      <c r="N1913"/>
      <c r="O1913"/>
      <c r="P1913"/>
      <c r="Q1913"/>
      <c r="R1913"/>
      <c r="S1913"/>
      <c r="T1913"/>
      <c r="U1913"/>
      <c r="V1913"/>
      <c r="W1913"/>
      <c r="X1913"/>
      <c r="Y1913"/>
      <c r="Z1913"/>
      <c r="AA1913"/>
      <c r="AB1913"/>
      <c r="AC1913"/>
      <c r="AD1913"/>
    </row>
    <row r="1914" spans="1:35" ht="24" customHeight="1">
      <c r="A1914" s="41"/>
      <c r="B1914" s="30"/>
      <c r="C1914" s="377" t="s">
        <v>225</v>
      </c>
      <c r="D1914" s="377"/>
      <c r="E1914" s="377"/>
      <c r="F1914" s="377"/>
      <c r="G1914" s="377"/>
      <c r="H1914" s="377"/>
      <c r="I1914" s="377"/>
      <c r="J1914" s="377"/>
      <c r="K1914" s="377"/>
      <c r="L1914" s="377"/>
      <c r="M1914" s="377"/>
      <c r="N1914" s="377"/>
      <c r="O1914" s="377"/>
      <c r="P1914" s="377"/>
      <c r="Q1914" s="377"/>
      <c r="R1914" s="377"/>
      <c r="S1914" s="377"/>
      <c r="T1914" s="377"/>
      <c r="U1914" s="377"/>
      <c r="V1914" s="377"/>
      <c r="W1914" s="377"/>
      <c r="X1914" s="377"/>
      <c r="Y1914" s="377"/>
      <c r="Z1914" s="377"/>
      <c r="AA1914" s="377"/>
      <c r="AB1914" s="377"/>
      <c r="AC1914" s="377"/>
      <c r="AD1914" s="377"/>
    </row>
    <row r="1915" spans="1:35" ht="60" customHeight="1">
      <c r="A1915" s="41"/>
      <c r="B1915" s="30"/>
      <c r="C1915" s="419"/>
      <c r="D1915" s="420"/>
      <c r="E1915" s="420"/>
      <c r="F1915" s="420"/>
      <c r="G1915" s="420"/>
      <c r="H1915" s="420"/>
      <c r="I1915" s="420"/>
      <c r="J1915" s="420"/>
      <c r="K1915" s="420"/>
      <c r="L1915" s="420"/>
      <c r="M1915" s="420"/>
      <c r="N1915" s="420"/>
      <c r="O1915" s="420"/>
      <c r="P1915" s="420"/>
      <c r="Q1915" s="420"/>
      <c r="R1915" s="420"/>
      <c r="S1915" s="420"/>
      <c r="T1915" s="420"/>
      <c r="U1915" s="420"/>
      <c r="V1915" s="420"/>
      <c r="W1915" s="420"/>
      <c r="X1915" s="420"/>
      <c r="Y1915" s="420"/>
      <c r="Z1915" s="420"/>
      <c r="AA1915" s="420"/>
      <c r="AB1915" s="420"/>
      <c r="AC1915" s="420"/>
      <c r="AD1915" s="421"/>
      <c r="AG1915" s="197">
        <f>+IF(AG1903=AH1903,0,IF(OR(AND(C1912="",OR(C1915="",C1915&lt;&gt;"")),AND(C1912="X",C1915&lt;&gt;"")),0,1))</f>
        <v>0</v>
      </c>
    </row>
    <row r="1916" spans="1:35" ht="15" customHeight="1">
      <c r="A1916" s="41"/>
      <c r="B1916" s="30"/>
      <c r="C1916"/>
      <c r="D1916"/>
      <c r="E1916"/>
      <c r="F1916"/>
      <c r="G1916"/>
      <c r="H1916"/>
      <c r="I1916"/>
      <c r="J1916"/>
      <c r="K1916"/>
      <c r="L1916"/>
      <c r="M1916"/>
      <c r="N1916"/>
      <c r="O1916"/>
      <c r="P1916"/>
      <c r="Q1916"/>
      <c r="R1916"/>
      <c r="S1916"/>
      <c r="T1916"/>
      <c r="U1916"/>
      <c r="V1916"/>
      <c r="W1916"/>
      <c r="X1916"/>
      <c r="Y1916"/>
      <c r="Z1916"/>
      <c r="AA1916"/>
      <c r="AB1916"/>
      <c r="AC1916"/>
      <c r="AD1916"/>
    </row>
    <row r="1917" spans="1:35" ht="15" customHeight="1">
      <c r="A1917" s="41"/>
      <c r="B1917" s="548" t="str">
        <f>IF(AG1911=0,"","Error: debe especificar la otra modalidad.")</f>
        <v/>
      </c>
      <c r="C1917" s="548"/>
      <c r="D1917" s="548"/>
      <c r="E1917" s="548"/>
      <c r="F1917" s="548"/>
      <c r="G1917" s="548"/>
      <c r="H1917" s="548"/>
      <c r="I1917" s="548"/>
      <c r="J1917" s="548"/>
      <c r="K1917" s="548"/>
      <c r="L1917" s="548"/>
      <c r="M1917" s="548"/>
      <c r="N1917" s="548"/>
      <c r="O1917" s="548"/>
      <c r="P1917" s="548"/>
      <c r="Q1917" s="548"/>
      <c r="R1917" s="548"/>
      <c r="S1917" s="548"/>
      <c r="T1917" s="548"/>
      <c r="U1917" s="548"/>
      <c r="V1917" s="548"/>
      <c r="W1917" s="548"/>
      <c r="X1917" s="548"/>
      <c r="Y1917" s="548"/>
      <c r="Z1917" s="548"/>
      <c r="AA1917" s="548"/>
      <c r="AB1917" s="548"/>
      <c r="AC1917" s="548"/>
      <c r="AD1917" s="548"/>
    </row>
    <row r="1918" spans="1:35" ht="15" customHeight="1">
      <c r="A1918" s="41"/>
      <c r="B1918" s="548" t="str">
        <f>IF(AH1908=0,"","Error: debe seleccionar un solo código.")</f>
        <v/>
      </c>
      <c r="C1918" s="548"/>
      <c r="D1918" s="548"/>
      <c r="E1918" s="548"/>
      <c r="F1918" s="548"/>
      <c r="G1918" s="548"/>
      <c r="H1918" s="548"/>
      <c r="I1918" s="548"/>
      <c r="J1918" s="548"/>
      <c r="K1918" s="548"/>
      <c r="L1918" s="548"/>
      <c r="M1918" s="548"/>
      <c r="N1918" s="548"/>
      <c r="O1918" s="548"/>
      <c r="P1918" s="548"/>
      <c r="Q1918" s="548"/>
      <c r="R1918" s="548"/>
      <c r="S1918" s="548"/>
      <c r="T1918" s="548"/>
      <c r="U1918" s="548"/>
      <c r="V1918" s="548"/>
      <c r="W1918" s="548"/>
      <c r="X1918" s="548"/>
      <c r="Y1918" s="548"/>
      <c r="Z1918" s="548"/>
      <c r="AA1918" s="548"/>
      <c r="AB1918" s="548"/>
      <c r="AC1918" s="548"/>
      <c r="AD1918" s="548"/>
    </row>
    <row r="1919" spans="1:35" ht="15" customHeight="1">
      <c r="A1919" s="41"/>
      <c r="B1919" s="548" t="str">
        <f>IF(AG1915=0,"","Error: al seleccionar el código 9, debe explicar dicha situación.")</f>
        <v/>
      </c>
      <c r="C1919" s="548"/>
      <c r="D1919" s="548"/>
      <c r="E1919" s="548"/>
      <c r="F1919" s="548"/>
      <c r="G1919" s="548"/>
      <c r="H1919" s="548"/>
      <c r="I1919" s="548"/>
      <c r="J1919" s="548"/>
      <c r="K1919" s="548"/>
      <c r="L1919" s="548"/>
      <c r="M1919" s="548"/>
      <c r="N1919" s="548"/>
      <c r="O1919" s="548"/>
      <c r="P1919" s="548"/>
      <c r="Q1919" s="548"/>
      <c r="R1919" s="548"/>
      <c r="S1919" s="548"/>
      <c r="T1919" s="548"/>
      <c r="U1919" s="548"/>
      <c r="V1919" s="548"/>
      <c r="W1919" s="548"/>
      <c r="X1919" s="548"/>
      <c r="Y1919" s="548"/>
      <c r="Z1919" s="548"/>
      <c r="AA1919" s="548"/>
      <c r="AB1919" s="548"/>
      <c r="AC1919" s="548"/>
      <c r="AD1919" s="548"/>
    </row>
    <row r="1920" spans="1:35" ht="15" customHeight="1">
      <c r="A1920" s="41"/>
      <c r="B1920" s="30"/>
      <c r="C1920"/>
      <c r="D1920"/>
      <c r="E1920"/>
      <c r="F1920"/>
      <c r="G1920"/>
      <c r="H1920"/>
      <c r="I1920"/>
      <c r="J1920"/>
      <c r="K1920"/>
      <c r="L1920"/>
      <c r="M1920"/>
      <c r="N1920"/>
      <c r="O1920"/>
      <c r="P1920"/>
      <c r="Q1920"/>
      <c r="R1920"/>
      <c r="S1920"/>
      <c r="T1920"/>
      <c r="U1920"/>
      <c r="V1920"/>
      <c r="W1920"/>
      <c r="X1920"/>
      <c r="Y1920"/>
      <c r="Z1920"/>
      <c r="AA1920"/>
      <c r="AB1920"/>
      <c r="AC1920"/>
      <c r="AD1920"/>
    </row>
    <row r="1921" spans="1:79" ht="15" customHeight="1">
      <c r="A1921" s="41"/>
      <c r="B1921" s="30"/>
      <c r="C1921"/>
      <c r="D1921"/>
      <c r="E1921"/>
      <c r="F1921"/>
      <c r="G1921"/>
      <c r="H1921"/>
      <c r="I1921"/>
      <c r="J1921"/>
      <c r="K1921"/>
      <c r="L1921"/>
      <c r="M1921"/>
      <c r="N1921"/>
      <c r="O1921"/>
      <c r="P1921"/>
      <c r="Q1921"/>
      <c r="R1921"/>
      <c r="S1921"/>
      <c r="T1921"/>
      <c r="U1921"/>
      <c r="V1921"/>
      <c r="W1921"/>
      <c r="X1921"/>
      <c r="Y1921"/>
      <c r="Z1921"/>
      <c r="AA1921"/>
      <c r="AB1921"/>
      <c r="AC1921"/>
      <c r="AD1921"/>
      <c r="AG1921" s="197" t="s">
        <v>1259</v>
      </c>
    </row>
    <row r="1922" spans="1:79" ht="48" customHeight="1">
      <c r="A1922" s="85" t="s">
        <v>872</v>
      </c>
      <c r="B1922" s="379" t="s">
        <v>1120</v>
      </c>
      <c r="C1922" s="379"/>
      <c r="D1922" s="379"/>
      <c r="E1922" s="379"/>
      <c r="F1922" s="379"/>
      <c r="G1922" s="379"/>
      <c r="H1922" s="379"/>
      <c r="I1922" s="379"/>
      <c r="J1922" s="379"/>
      <c r="K1922" s="379"/>
      <c r="L1922" s="379"/>
      <c r="M1922" s="379"/>
      <c r="N1922" s="379"/>
      <c r="O1922" s="379"/>
      <c r="P1922" s="379"/>
      <c r="Q1922" s="379"/>
      <c r="R1922" s="379"/>
      <c r="S1922" s="379"/>
      <c r="T1922" s="379"/>
      <c r="U1922" s="379"/>
      <c r="V1922" s="379"/>
      <c r="W1922" s="379"/>
      <c r="X1922" s="379"/>
      <c r="Y1922" s="379"/>
      <c r="Z1922" s="379"/>
      <c r="AA1922" s="379"/>
      <c r="AB1922" s="379"/>
      <c r="AC1922" s="379"/>
      <c r="AD1922" s="379"/>
      <c r="AG1922" s="197">
        <f>+COUNTBLANK(C1932:AD1932)</f>
        <v>28</v>
      </c>
      <c r="AH1922" s="197">
        <v>28</v>
      </c>
      <c r="CA1922" s="197" t="s">
        <v>1279</v>
      </c>
    </row>
    <row r="1923" spans="1:79" ht="36" customHeight="1">
      <c r="A1923" s="41"/>
      <c r="B1923" s="30"/>
      <c r="C1923" s="337" t="s">
        <v>1114</v>
      </c>
      <c r="D1923" s="337"/>
      <c r="E1923" s="337"/>
      <c r="F1923" s="337"/>
      <c r="G1923" s="337"/>
      <c r="H1923" s="337"/>
      <c r="I1923" s="337"/>
      <c r="J1923" s="337"/>
      <c r="K1923" s="337"/>
      <c r="L1923" s="337"/>
      <c r="M1923" s="337"/>
      <c r="N1923" s="337"/>
      <c r="O1923" s="337"/>
      <c r="P1923" s="337"/>
      <c r="Q1923" s="337"/>
      <c r="R1923" s="337"/>
      <c r="S1923" s="337"/>
      <c r="T1923" s="337"/>
      <c r="U1923" s="337"/>
      <c r="V1923" s="337"/>
      <c r="W1923" s="337"/>
      <c r="X1923" s="337"/>
      <c r="Y1923" s="337"/>
      <c r="Z1923" s="337"/>
      <c r="AA1923" s="337"/>
      <c r="AB1923" s="337"/>
      <c r="AC1923" s="337"/>
      <c r="AD1923" s="337"/>
      <c r="CA1923" s="197">
        <f>+COUNTIF(I1932,"ns")</f>
        <v>0</v>
      </c>
    </row>
    <row r="1924" spans="1:79" ht="36" customHeight="1">
      <c r="A1924" s="41"/>
      <c r="B1924" s="30"/>
      <c r="C1924" s="337" t="s">
        <v>1115</v>
      </c>
      <c r="D1924" s="337"/>
      <c r="E1924" s="337"/>
      <c r="F1924" s="337"/>
      <c r="G1924" s="337"/>
      <c r="H1924" s="337"/>
      <c r="I1924" s="337"/>
      <c r="J1924" s="337"/>
      <c r="K1924" s="337"/>
      <c r="L1924" s="337"/>
      <c r="M1924" s="337"/>
      <c r="N1924" s="337"/>
      <c r="O1924" s="337"/>
      <c r="P1924" s="337"/>
      <c r="Q1924" s="337"/>
      <c r="R1924" s="337"/>
      <c r="S1924" s="337"/>
      <c r="T1924" s="337"/>
      <c r="U1924" s="337"/>
      <c r="V1924" s="337"/>
      <c r="W1924" s="337"/>
      <c r="X1924" s="337"/>
      <c r="Y1924" s="337"/>
      <c r="Z1924" s="337"/>
      <c r="AA1924" s="337"/>
      <c r="AB1924" s="337"/>
      <c r="AC1924" s="337"/>
      <c r="AD1924" s="337"/>
    </row>
    <row r="1925" spans="1:79" ht="24" customHeight="1">
      <c r="A1925" s="41"/>
      <c r="B1925" s="30"/>
      <c r="C1925" s="348" t="s">
        <v>1116</v>
      </c>
      <c r="D1925" s="348"/>
      <c r="E1925" s="348"/>
      <c r="F1925" s="348"/>
      <c r="G1925" s="348"/>
      <c r="H1925" s="348"/>
      <c r="I1925" s="348"/>
      <c r="J1925" s="348"/>
      <c r="K1925" s="348"/>
      <c r="L1925" s="348"/>
      <c r="M1925" s="348"/>
      <c r="N1925" s="348"/>
      <c r="O1925" s="348"/>
      <c r="P1925" s="348"/>
      <c r="Q1925" s="348"/>
      <c r="R1925" s="348"/>
      <c r="S1925" s="348"/>
      <c r="T1925" s="348"/>
      <c r="U1925" s="348"/>
      <c r="V1925" s="348"/>
      <c r="W1925" s="348"/>
      <c r="X1925" s="348"/>
      <c r="Y1925" s="348"/>
      <c r="Z1925" s="348"/>
      <c r="AA1925" s="348"/>
      <c r="AB1925" s="348"/>
      <c r="AC1925" s="348"/>
      <c r="AD1925" s="348"/>
    </row>
    <row r="1926" spans="1:79" ht="15" customHeight="1">
      <c r="A1926" s="41"/>
      <c r="B1926" s="30"/>
      <c r="C1926" s="348" t="s">
        <v>1124</v>
      </c>
      <c r="D1926" s="348"/>
      <c r="E1926" s="348"/>
      <c r="F1926" s="348"/>
      <c r="G1926" s="348"/>
      <c r="H1926" s="348"/>
      <c r="I1926" s="348"/>
      <c r="J1926" s="348"/>
      <c r="K1926" s="348"/>
      <c r="L1926" s="348"/>
      <c r="M1926" s="348"/>
      <c r="N1926" s="348"/>
      <c r="O1926" s="348"/>
      <c r="P1926" s="348"/>
      <c r="Q1926" s="348"/>
      <c r="R1926" s="348"/>
      <c r="S1926" s="348"/>
      <c r="T1926" s="348"/>
      <c r="U1926" s="348"/>
      <c r="V1926" s="348"/>
      <c r="W1926" s="348"/>
      <c r="X1926" s="348"/>
      <c r="Y1926" s="348"/>
      <c r="Z1926" s="348"/>
      <c r="AA1926" s="348"/>
      <c r="AB1926" s="348"/>
      <c r="AC1926" s="348"/>
      <c r="AD1926" s="348"/>
    </row>
    <row r="1927" spans="1:79" ht="36" customHeight="1">
      <c r="A1927" s="41"/>
      <c r="B1927" s="30"/>
      <c r="C1927" s="368" t="s">
        <v>1118</v>
      </c>
      <c r="D1927" s="368"/>
      <c r="E1927" s="368"/>
      <c r="F1927" s="368"/>
      <c r="G1927" s="368"/>
      <c r="H1927" s="368"/>
      <c r="I1927" s="368"/>
      <c r="J1927" s="368"/>
      <c r="K1927" s="368"/>
      <c r="L1927" s="368"/>
      <c r="M1927" s="368"/>
      <c r="N1927" s="368"/>
      <c r="O1927" s="368"/>
      <c r="P1927" s="368"/>
      <c r="Q1927" s="368"/>
      <c r="R1927" s="368"/>
      <c r="S1927" s="368"/>
      <c r="T1927" s="368"/>
      <c r="U1927" s="368"/>
      <c r="V1927" s="368"/>
      <c r="W1927" s="368"/>
      <c r="X1927" s="368"/>
      <c r="Y1927" s="368"/>
      <c r="Z1927" s="368"/>
      <c r="AA1927" s="368"/>
      <c r="AB1927" s="368"/>
      <c r="AC1927" s="368"/>
      <c r="AD1927" s="368"/>
    </row>
    <row r="1928" spans="1:79" ht="24" customHeight="1">
      <c r="A1928" s="41"/>
      <c r="B1928" s="30"/>
      <c r="C1928" s="348" t="s">
        <v>1117</v>
      </c>
      <c r="D1928" s="348"/>
      <c r="E1928" s="348"/>
      <c r="F1928" s="348"/>
      <c r="G1928" s="348"/>
      <c r="H1928" s="348"/>
      <c r="I1928" s="348"/>
      <c r="J1928" s="348"/>
      <c r="K1928" s="348"/>
      <c r="L1928" s="348"/>
      <c r="M1928" s="348"/>
      <c r="N1928" s="348"/>
      <c r="O1928" s="348"/>
      <c r="P1928" s="348"/>
      <c r="Q1928" s="348"/>
      <c r="R1928" s="348"/>
      <c r="S1928" s="348"/>
      <c r="T1928" s="348"/>
      <c r="U1928" s="348"/>
      <c r="V1928" s="348"/>
      <c r="W1928" s="348"/>
      <c r="X1928" s="348"/>
      <c r="Y1928" s="348"/>
      <c r="Z1928" s="348"/>
      <c r="AA1928" s="348"/>
      <c r="AB1928" s="348"/>
      <c r="AC1928" s="348"/>
      <c r="AD1928" s="348"/>
    </row>
    <row r="1929" spans="1:79" ht="15" customHeight="1">
      <c r="A1929" s="41"/>
      <c r="B1929" s="30"/>
      <c r="C1929" s="78"/>
      <c r="D1929" s="28"/>
      <c r="E1929" s="28"/>
      <c r="F1929" s="28"/>
      <c r="G1929" s="28"/>
      <c r="H1929" s="28"/>
      <c r="I1929" s="28"/>
      <c r="J1929" s="28"/>
      <c r="K1929" s="28"/>
      <c r="L1929" s="28"/>
      <c r="M1929" s="236"/>
      <c r="N1929" s="236"/>
      <c r="O1929" s="236"/>
      <c r="P1929" s="236"/>
      <c r="Q1929" s="236"/>
      <c r="R1929" s="236"/>
      <c r="S1929" s="236"/>
      <c r="T1929" s="236"/>
      <c r="U1929" s="236"/>
      <c r="V1929" s="236"/>
      <c r="W1929" s="236"/>
      <c r="X1929" s="236"/>
      <c r="Y1929" s="236"/>
      <c r="Z1929" s="236"/>
      <c r="AA1929" s="236"/>
      <c r="AB1929" s="236"/>
      <c r="AC1929" s="237"/>
      <c r="AD1929" s="237"/>
    </row>
    <row r="1930" spans="1:79" ht="84" customHeight="1">
      <c r="A1930" s="41"/>
      <c r="B1930" s="30"/>
      <c r="C1930" s="369" t="s">
        <v>729</v>
      </c>
      <c r="D1930" s="370"/>
      <c r="E1930" s="370"/>
      <c r="F1930" s="370"/>
      <c r="G1930" s="370"/>
      <c r="H1930" s="371"/>
      <c r="I1930" s="369" t="s">
        <v>368</v>
      </c>
      <c r="J1930" s="370"/>
      <c r="K1930" s="370"/>
      <c r="L1930" s="370"/>
      <c r="M1930" s="370"/>
      <c r="N1930" s="370"/>
      <c r="O1930" s="370"/>
      <c r="P1930" s="370"/>
      <c r="Q1930" s="371"/>
      <c r="R1930" s="409" t="s">
        <v>1109</v>
      </c>
      <c r="S1930" s="409"/>
      <c r="T1930" s="409"/>
      <c r="U1930" s="409"/>
      <c r="V1930" s="409"/>
      <c r="W1930" s="409"/>
      <c r="X1930" s="409"/>
      <c r="Y1930" s="409"/>
      <c r="Z1930" s="409"/>
      <c r="AA1930" s="409"/>
      <c r="AB1930" s="409"/>
      <c r="AC1930" s="409"/>
      <c r="AD1930" s="409"/>
      <c r="AG1930" s="197" t="s">
        <v>1259</v>
      </c>
      <c r="AH1930" s="197" t="s">
        <v>1269</v>
      </c>
    </row>
    <row r="1931" spans="1:79" ht="15" customHeight="1">
      <c r="A1931" s="41"/>
      <c r="B1931" s="30"/>
      <c r="C1931" s="372"/>
      <c r="D1931" s="373"/>
      <c r="E1931" s="373"/>
      <c r="F1931" s="373"/>
      <c r="G1931" s="373"/>
      <c r="H1931" s="374"/>
      <c r="I1931" s="372"/>
      <c r="J1931" s="373"/>
      <c r="K1931" s="373"/>
      <c r="L1931" s="373"/>
      <c r="M1931" s="373"/>
      <c r="N1931" s="373"/>
      <c r="O1931" s="373"/>
      <c r="P1931" s="373"/>
      <c r="Q1931" s="374"/>
      <c r="R1931" s="101" t="s">
        <v>58</v>
      </c>
      <c r="S1931" s="101" t="s">
        <v>59</v>
      </c>
      <c r="T1931" s="101" t="s">
        <v>60</v>
      </c>
      <c r="U1931" s="101" t="s">
        <v>61</v>
      </c>
      <c r="V1931" s="101" t="s">
        <v>62</v>
      </c>
      <c r="W1931" s="101" t="s">
        <v>63</v>
      </c>
      <c r="X1931" s="101" t="s">
        <v>64</v>
      </c>
      <c r="Y1931" s="101" t="s">
        <v>65</v>
      </c>
      <c r="Z1931" s="101" t="s">
        <v>66</v>
      </c>
      <c r="AA1931" s="101" t="s">
        <v>67</v>
      </c>
      <c r="AB1931" s="101" t="s">
        <v>68</v>
      </c>
      <c r="AC1931" s="101" t="s">
        <v>69</v>
      </c>
      <c r="AD1931" s="101" t="s">
        <v>70</v>
      </c>
      <c r="AI1931" s="7" t="s">
        <v>1268</v>
      </c>
      <c r="AJ1931" s="7" t="s">
        <v>1269</v>
      </c>
      <c r="AK1931" s="7" t="s">
        <v>1270</v>
      </c>
      <c r="AL1931" s="8"/>
      <c r="AM1931" s="8" t="s">
        <v>1269</v>
      </c>
      <c r="AN1931" s="7" t="s">
        <v>1271</v>
      </c>
      <c r="AO1931" s="7" t="s">
        <v>1269</v>
      </c>
      <c r="AQ1931" s="197" t="s">
        <v>1269</v>
      </c>
      <c r="AS1931" s="197" t="s">
        <v>1269</v>
      </c>
    </row>
    <row r="1932" spans="1:79" ht="15" customHeight="1">
      <c r="A1932" s="41"/>
      <c r="B1932" s="30"/>
      <c r="C1932" s="406"/>
      <c r="D1932" s="406"/>
      <c r="E1932" s="406"/>
      <c r="F1932" s="406"/>
      <c r="G1932" s="406"/>
      <c r="H1932" s="406"/>
      <c r="I1932" s="406"/>
      <c r="J1932" s="406"/>
      <c r="K1932" s="406"/>
      <c r="L1932" s="406"/>
      <c r="M1932" s="406"/>
      <c r="N1932" s="406"/>
      <c r="O1932" s="406"/>
      <c r="P1932" s="406"/>
      <c r="Q1932" s="406"/>
      <c r="R1932" s="18"/>
      <c r="S1932" s="18"/>
      <c r="T1932" s="18"/>
      <c r="U1932" s="18"/>
      <c r="V1932" s="18"/>
      <c r="W1932" s="18"/>
      <c r="X1932" s="18"/>
      <c r="Y1932" s="18"/>
      <c r="Z1932" s="18"/>
      <c r="AA1932" s="18"/>
      <c r="AB1932" s="18"/>
      <c r="AC1932" s="18"/>
      <c r="AD1932" s="18"/>
      <c r="AG1932" s="197">
        <f>+IF(AG1922=AH1922,0,IF(OR(AND(OR(C1932=2,C1932=3,C1932=9),I1932="",COUNTBLANK(R1932:AD1932)=13),AND(C1932=1,I1932&lt;&gt;"",COUNTBLANK(R1932:AD1932)&lt;=12)),0,1))</f>
        <v>0</v>
      </c>
      <c r="AI1932" s="7" t="b">
        <f>NOT(EXACT(I1932,UPPER(I1932)))</f>
        <v>0</v>
      </c>
      <c r="AJ1932" s="7">
        <f>COUNTIF(AI1932,"VERDADERO")</f>
        <v>0</v>
      </c>
      <c r="AK1932" s="7" t="str">
        <f>SUBSTITUTE( SUBSTITUTE( SUBSTITUTE( SUBSTITUTE( SUBSTITUTE( SUBSTITUTE( SUBSTITUTE( SUBSTITUTE( SUBSTITUTE( SUBSTITUTE(I1932, "á", "a"), "é", "e"), "í", "i"), "ó", "o"), "ú", "u"), "Á", "A"), "É", "E"), "Í", "I"), "Ó", "O"), "Ú", "U")</f>
        <v/>
      </c>
      <c r="AL1932" s="7" t="b">
        <f>NOT(EXACT(I1932,AK1932))</f>
        <v>0</v>
      </c>
      <c r="AM1932" s="7">
        <f>COUNTIF(AL1932,"VERDADERO")</f>
        <v>0</v>
      </c>
      <c r="AN1932" s="7" t="b">
        <f>NOT(EXACT(I1932,AK1932))</f>
        <v>0</v>
      </c>
      <c r="AO1932" s="7">
        <f>COUNTIF(AN1932,"VERDADERO")</f>
        <v>0</v>
      </c>
      <c r="AP1932" s="197">
        <f>+AO1932+AM1932+AJ1932</f>
        <v>0</v>
      </c>
      <c r="AQ1932" s="197">
        <f>+IF(AG1922=AH1922,0,IF(OR(AND(C1932=1,COUNTBLANK(R1932:AD1932)&lt;=12),AND(OR(C1932=2,C1932=3,C1932=9),COUNTBLANK(R1932:AD1932)=13)),0,1))</f>
        <v>0</v>
      </c>
      <c r="AS1932" s="197">
        <f>+IF(AG1922=AH1922,0,IF(OR(AND(OR(C1932=3,C1932=9),C1946&lt;&gt;""),AND(OR(C1932=1,C1932=2),OR(C1946="",C1946&lt;&gt;""))),0,1))</f>
        <v>0</v>
      </c>
    </row>
    <row r="1933" spans="1:79" ht="15" customHeight="1">
      <c r="A1933" s="41"/>
      <c r="B1933" s="30"/>
      <c r="C1933"/>
      <c r="D1933"/>
      <c r="E1933"/>
      <c r="F1933"/>
      <c r="G1933"/>
      <c r="H1933"/>
      <c r="I1933"/>
      <c r="J1933"/>
      <c r="K1933"/>
      <c r="L1933"/>
      <c r="M1933"/>
      <c r="N1933"/>
      <c r="O1933"/>
      <c r="P1933"/>
      <c r="Q1933"/>
      <c r="R1933"/>
      <c r="S1933"/>
      <c r="T1933"/>
      <c r="U1933"/>
      <c r="V1933"/>
      <c r="W1933"/>
      <c r="X1933"/>
      <c r="Y1933"/>
      <c r="Z1933"/>
      <c r="AA1933"/>
      <c r="AB1933"/>
      <c r="AC1933"/>
      <c r="AD1933"/>
    </row>
    <row r="1934" spans="1:79" ht="45" customHeight="1">
      <c r="A1934" s="41"/>
      <c r="B1934" s="30"/>
      <c r="C1934" s="407" t="s">
        <v>1108</v>
      </c>
      <c r="D1934" s="407"/>
      <c r="E1934" s="407"/>
      <c r="F1934" s="408"/>
      <c r="G1934" s="357"/>
      <c r="H1934" s="304"/>
      <c r="I1934" s="304"/>
      <c r="J1934" s="304"/>
      <c r="K1934" s="304"/>
      <c r="L1934" s="304"/>
      <c r="M1934" s="304"/>
      <c r="N1934" s="304"/>
      <c r="O1934" s="304"/>
      <c r="P1934" s="304"/>
      <c r="Q1934" s="304"/>
      <c r="R1934" s="304"/>
      <c r="S1934" s="304"/>
      <c r="T1934" s="304"/>
      <c r="U1934" s="304"/>
      <c r="V1934" s="304"/>
      <c r="W1934" s="304"/>
      <c r="X1934" s="304"/>
      <c r="Y1934" s="304"/>
      <c r="Z1934" s="304"/>
      <c r="AA1934" s="304"/>
      <c r="AB1934" s="304"/>
      <c r="AC1934" s="304"/>
      <c r="AD1934" s="358"/>
      <c r="AG1934" s="197">
        <f>+IF(AG1922=AH1922,0,IF(OR(AND(AD1932="",G1934=""),AND(AD1932="x",G1934&lt;&gt;"")),0,1))</f>
        <v>0</v>
      </c>
    </row>
    <row r="1935" spans="1:79" ht="15" customHeight="1">
      <c r="A1935" s="41"/>
      <c r="B1935" s="390" t="str">
        <f>IF(AG1934=0,"","Error: debe especificar el otro.")</f>
        <v/>
      </c>
      <c r="C1935" s="390"/>
      <c r="D1935" s="390"/>
      <c r="E1935" s="390"/>
      <c r="F1935" s="390"/>
      <c r="G1935" s="390"/>
      <c r="H1935" s="390"/>
      <c r="I1935" s="390"/>
      <c r="J1935" s="390"/>
      <c r="K1935" s="390"/>
      <c r="L1935" s="390"/>
      <c r="M1935" s="390"/>
      <c r="N1935" s="390"/>
      <c r="O1935" s="390"/>
      <c r="P1935" s="390"/>
      <c r="Q1935" s="390"/>
      <c r="R1935" s="390"/>
      <c r="S1935" s="390"/>
      <c r="T1935" s="390"/>
      <c r="U1935" s="390"/>
      <c r="V1935" s="390"/>
      <c r="W1935" s="390"/>
      <c r="X1935" s="390"/>
      <c r="Y1935" s="390"/>
      <c r="Z1935" s="390"/>
      <c r="AA1935" s="390"/>
      <c r="AB1935" s="390"/>
      <c r="AC1935" s="390"/>
      <c r="AD1935" s="390"/>
    </row>
    <row r="1936" spans="1:79" ht="15" customHeight="1">
      <c r="A1936" s="41"/>
      <c r="B1936" s="30"/>
      <c r="C1936" s="409" t="s">
        <v>1107</v>
      </c>
      <c r="D1936" s="409"/>
      <c r="E1936" s="409"/>
      <c r="F1936" s="409"/>
      <c r="G1936" s="409"/>
      <c r="H1936" s="409"/>
      <c r="I1936" s="409"/>
      <c r="J1936" s="409"/>
      <c r="K1936" s="409"/>
      <c r="L1936" s="409"/>
      <c r="M1936" s="409"/>
      <c r="N1936" s="409"/>
      <c r="O1936" s="409"/>
      <c r="P1936" s="409"/>
      <c r="Q1936" s="409"/>
      <c r="R1936" s="409"/>
      <c r="S1936" s="409"/>
      <c r="T1936" s="409"/>
      <c r="U1936" s="409"/>
      <c r="V1936" s="409"/>
      <c r="W1936" s="409"/>
      <c r="X1936" s="409"/>
      <c r="Y1936" s="409"/>
      <c r="Z1936" s="409"/>
      <c r="AA1936" s="409"/>
      <c r="AB1936" s="409"/>
      <c r="AC1936" s="409"/>
      <c r="AD1936" s="409"/>
    </row>
    <row r="1937" spans="1:33" ht="15" customHeight="1">
      <c r="A1937" s="41"/>
      <c r="B1937" s="30"/>
      <c r="C1937" s="61" t="s">
        <v>58</v>
      </c>
      <c r="D1937" s="400" t="s">
        <v>617</v>
      </c>
      <c r="E1937" s="400"/>
      <c r="F1937" s="400"/>
      <c r="G1937" s="400"/>
      <c r="H1937" s="400"/>
      <c r="I1937" s="400"/>
      <c r="J1937" s="400"/>
      <c r="K1937" s="400"/>
      <c r="L1937" s="400"/>
      <c r="M1937" s="400"/>
      <c r="N1937" s="400"/>
      <c r="O1937" s="400"/>
      <c r="P1937" s="63" t="s">
        <v>65</v>
      </c>
      <c r="Q1937" s="400" t="s">
        <v>1104</v>
      </c>
      <c r="R1937" s="400"/>
      <c r="S1937" s="400"/>
      <c r="T1937" s="400"/>
      <c r="U1937" s="400"/>
      <c r="V1937" s="400"/>
      <c r="W1937" s="400"/>
      <c r="X1937" s="400"/>
      <c r="Y1937" s="400"/>
      <c r="Z1937" s="400"/>
      <c r="AA1937" s="400"/>
      <c r="AB1937" s="400"/>
      <c r="AC1937" s="400"/>
      <c r="AD1937" s="400"/>
    </row>
    <row r="1938" spans="1:33" ht="15" customHeight="1">
      <c r="A1938" s="41"/>
      <c r="B1938" s="30"/>
      <c r="C1938" s="62" t="s">
        <v>59</v>
      </c>
      <c r="D1938" s="400" t="s">
        <v>369</v>
      </c>
      <c r="E1938" s="400"/>
      <c r="F1938" s="400"/>
      <c r="G1938" s="400"/>
      <c r="H1938" s="400"/>
      <c r="I1938" s="400"/>
      <c r="J1938" s="400"/>
      <c r="K1938" s="400"/>
      <c r="L1938" s="400"/>
      <c r="M1938" s="400"/>
      <c r="N1938" s="400"/>
      <c r="O1938" s="400"/>
      <c r="P1938" s="63" t="s">
        <v>66</v>
      </c>
      <c r="Q1938" s="400" t="s">
        <v>375</v>
      </c>
      <c r="R1938" s="400"/>
      <c r="S1938" s="400"/>
      <c r="T1938" s="400"/>
      <c r="U1938" s="400"/>
      <c r="V1938" s="400"/>
      <c r="W1938" s="400"/>
      <c r="X1938" s="400"/>
      <c r="Y1938" s="400"/>
      <c r="Z1938" s="400"/>
      <c r="AA1938" s="400"/>
      <c r="AB1938" s="400"/>
      <c r="AC1938" s="400"/>
      <c r="AD1938" s="400"/>
    </row>
    <row r="1939" spans="1:33" ht="15" customHeight="1">
      <c r="A1939" s="41"/>
      <c r="B1939" s="30"/>
      <c r="C1939" s="63" t="s">
        <v>60</v>
      </c>
      <c r="D1939" s="400" t="s">
        <v>370</v>
      </c>
      <c r="E1939" s="400"/>
      <c r="F1939" s="400"/>
      <c r="G1939" s="400"/>
      <c r="H1939" s="400"/>
      <c r="I1939" s="400"/>
      <c r="J1939" s="400"/>
      <c r="K1939" s="400"/>
      <c r="L1939" s="400"/>
      <c r="M1939" s="400"/>
      <c r="N1939" s="400"/>
      <c r="O1939" s="400"/>
      <c r="P1939" s="63" t="s">
        <v>67</v>
      </c>
      <c r="Q1939" s="400" t="s">
        <v>1105</v>
      </c>
      <c r="R1939" s="400"/>
      <c r="S1939" s="400"/>
      <c r="T1939" s="400"/>
      <c r="U1939" s="400"/>
      <c r="V1939" s="400"/>
      <c r="W1939" s="400"/>
      <c r="X1939" s="400"/>
      <c r="Y1939" s="400"/>
      <c r="Z1939" s="400"/>
      <c r="AA1939" s="400"/>
      <c r="AB1939" s="400"/>
      <c r="AC1939" s="400"/>
      <c r="AD1939" s="400"/>
    </row>
    <row r="1940" spans="1:33" ht="15" customHeight="1">
      <c r="A1940" s="41"/>
      <c r="B1940" s="30"/>
      <c r="C1940" s="63" t="s">
        <v>61</v>
      </c>
      <c r="D1940" s="400" t="s">
        <v>371</v>
      </c>
      <c r="E1940" s="400"/>
      <c r="F1940" s="400"/>
      <c r="G1940" s="400"/>
      <c r="H1940" s="400"/>
      <c r="I1940" s="400"/>
      <c r="J1940" s="400"/>
      <c r="K1940" s="400"/>
      <c r="L1940" s="400"/>
      <c r="M1940" s="400"/>
      <c r="N1940" s="400"/>
      <c r="O1940" s="400"/>
      <c r="P1940" s="63" t="s">
        <v>68</v>
      </c>
      <c r="Q1940" s="400" t="s">
        <v>376</v>
      </c>
      <c r="R1940" s="400"/>
      <c r="S1940" s="400"/>
      <c r="T1940" s="400"/>
      <c r="U1940" s="400"/>
      <c r="V1940" s="400"/>
      <c r="W1940" s="400"/>
      <c r="X1940" s="400"/>
      <c r="Y1940" s="400"/>
      <c r="Z1940" s="400"/>
      <c r="AA1940" s="400"/>
      <c r="AB1940" s="400"/>
      <c r="AC1940" s="400"/>
      <c r="AD1940" s="400"/>
    </row>
    <row r="1941" spans="1:33" ht="15" customHeight="1">
      <c r="A1941" s="41"/>
      <c r="B1941" s="30"/>
      <c r="C1941" s="63" t="s">
        <v>62</v>
      </c>
      <c r="D1941" s="400" t="s">
        <v>372</v>
      </c>
      <c r="E1941" s="400"/>
      <c r="F1941" s="400"/>
      <c r="G1941" s="400"/>
      <c r="H1941" s="400"/>
      <c r="I1941" s="400"/>
      <c r="J1941" s="400"/>
      <c r="K1941" s="400"/>
      <c r="L1941" s="400"/>
      <c r="M1941" s="400"/>
      <c r="N1941" s="400"/>
      <c r="O1941" s="400"/>
      <c r="P1941" s="63" t="s">
        <v>69</v>
      </c>
      <c r="Q1941" s="400" t="s">
        <v>377</v>
      </c>
      <c r="R1941" s="400"/>
      <c r="S1941" s="400"/>
      <c r="T1941" s="400"/>
      <c r="U1941" s="400"/>
      <c r="V1941" s="400"/>
      <c r="W1941" s="400"/>
      <c r="X1941" s="400"/>
      <c r="Y1941" s="400"/>
      <c r="Z1941" s="400"/>
      <c r="AA1941" s="400"/>
      <c r="AB1941" s="400"/>
      <c r="AC1941" s="400"/>
      <c r="AD1941" s="400"/>
    </row>
    <row r="1942" spans="1:33" ht="15" customHeight="1">
      <c r="A1942" s="41"/>
      <c r="B1942" s="30"/>
      <c r="C1942" s="63" t="s">
        <v>63</v>
      </c>
      <c r="D1942" s="400" t="s">
        <v>373</v>
      </c>
      <c r="E1942" s="400"/>
      <c r="F1942" s="400"/>
      <c r="G1942" s="400"/>
      <c r="H1942" s="400"/>
      <c r="I1942" s="400"/>
      <c r="J1942" s="400"/>
      <c r="K1942" s="400"/>
      <c r="L1942" s="400"/>
      <c r="M1942" s="400"/>
      <c r="N1942" s="400"/>
      <c r="O1942" s="400"/>
      <c r="P1942" s="63" t="s">
        <v>70</v>
      </c>
      <c r="Q1942" s="400" t="s">
        <v>1106</v>
      </c>
      <c r="R1942" s="400"/>
      <c r="S1942" s="400"/>
      <c r="T1942" s="400"/>
      <c r="U1942" s="400"/>
      <c r="V1942" s="400"/>
      <c r="W1942" s="400"/>
      <c r="X1942" s="400"/>
      <c r="Y1942" s="400"/>
      <c r="Z1942" s="400"/>
      <c r="AA1942" s="400"/>
      <c r="AB1942" s="400"/>
      <c r="AC1942" s="400"/>
      <c r="AD1942" s="400"/>
    </row>
    <row r="1943" spans="1:33" ht="15" customHeight="1">
      <c r="A1943" s="41"/>
      <c r="B1943" s="30"/>
      <c r="C1943" s="63" t="s">
        <v>64</v>
      </c>
      <c r="D1943" s="400" t="s">
        <v>374</v>
      </c>
      <c r="E1943" s="400"/>
      <c r="F1943" s="400"/>
      <c r="G1943" s="400"/>
      <c r="H1943" s="400"/>
      <c r="I1943" s="400"/>
      <c r="J1943" s="400"/>
      <c r="K1943" s="400"/>
      <c r="L1943" s="400"/>
      <c r="M1943" s="400"/>
      <c r="N1943" s="400"/>
      <c r="O1943" s="400"/>
      <c r="P1943" s="401"/>
      <c r="Q1943" s="402"/>
      <c r="R1943" s="402"/>
      <c r="S1943" s="402"/>
      <c r="T1943" s="402"/>
      <c r="U1943" s="402"/>
      <c r="V1943" s="402"/>
      <c r="W1943" s="402"/>
      <c r="X1943" s="402"/>
      <c r="Y1943" s="402"/>
      <c r="Z1943" s="402"/>
      <c r="AA1943" s="402"/>
      <c r="AB1943" s="402"/>
      <c r="AC1943" s="402"/>
      <c r="AD1943" s="403"/>
    </row>
    <row r="1944" spans="1:33" ht="15" customHeight="1">
      <c r="A1944" s="41"/>
      <c r="B1944" s="30"/>
      <c r="C1944"/>
      <c r="D1944"/>
      <c r="E1944"/>
      <c r="F1944"/>
      <c r="G1944"/>
      <c r="H1944"/>
      <c r="I1944"/>
      <c r="J1944"/>
      <c r="K1944"/>
      <c r="L1944"/>
      <c r="M1944"/>
      <c r="N1944"/>
      <c r="O1944"/>
      <c r="P1944"/>
      <c r="Q1944"/>
      <c r="R1944"/>
      <c r="S1944"/>
      <c r="T1944"/>
      <c r="U1944"/>
      <c r="V1944"/>
      <c r="W1944"/>
      <c r="X1944"/>
      <c r="Y1944"/>
      <c r="Z1944"/>
      <c r="AA1944"/>
      <c r="AB1944"/>
      <c r="AC1944"/>
      <c r="AD1944"/>
    </row>
    <row r="1945" spans="1:33" ht="24" customHeight="1">
      <c r="A1945" s="41"/>
      <c r="B1945" s="30"/>
      <c r="C1945" s="414" t="s">
        <v>225</v>
      </c>
      <c r="D1945" s="414"/>
      <c r="E1945" s="414"/>
      <c r="F1945" s="414"/>
      <c r="G1945" s="414"/>
      <c r="H1945" s="414"/>
      <c r="I1945" s="414"/>
      <c r="J1945" s="414"/>
      <c r="K1945" s="414"/>
      <c r="L1945" s="414"/>
      <c r="M1945" s="414"/>
      <c r="N1945" s="414"/>
      <c r="O1945" s="414"/>
      <c r="P1945" s="414"/>
      <c r="Q1945" s="414"/>
      <c r="R1945" s="414"/>
      <c r="S1945" s="414"/>
      <c r="T1945" s="414"/>
      <c r="U1945" s="414"/>
      <c r="V1945" s="414"/>
      <c r="W1945" s="414"/>
      <c r="X1945" s="414"/>
      <c r="Y1945" s="414"/>
      <c r="Z1945" s="414"/>
      <c r="AA1945" s="414"/>
      <c r="AB1945" s="414"/>
      <c r="AC1945" s="414"/>
      <c r="AD1945" s="414"/>
    </row>
    <row r="1946" spans="1:33" ht="60" customHeight="1">
      <c r="A1946" s="41"/>
      <c r="B1946" s="30"/>
      <c r="C1946" s="415"/>
      <c r="D1946" s="415"/>
      <c r="E1946" s="415"/>
      <c r="F1946" s="415"/>
      <c r="G1946" s="415"/>
      <c r="H1946" s="415"/>
      <c r="I1946" s="415"/>
      <c r="J1946" s="415"/>
      <c r="K1946" s="415"/>
      <c r="L1946" s="415"/>
      <c r="M1946" s="415"/>
      <c r="N1946" s="415"/>
      <c r="O1946" s="415"/>
      <c r="P1946" s="415"/>
      <c r="Q1946" s="415"/>
      <c r="R1946" s="415"/>
      <c r="S1946" s="415"/>
      <c r="T1946" s="415"/>
      <c r="U1946" s="415"/>
      <c r="V1946" s="415"/>
      <c r="W1946" s="415"/>
      <c r="X1946" s="415"/>
      <c r="Y1946" s="415"/>
      <c r="Z1946" s="415"/>
      <c r="AA1946" s="415"/>
      <c r="AB1946" s="415"/>
      <c r="AC1946" s="415"/>
      <c r="AD1946" s="415"/>
    </row>
    <row r="1947" spans="1:33" ht="15" customHeight="1">
      <c r="A1947" s="41"/>
      <c r="B1947" s="546" t="str">
        <f>IF(CA1923=0,"","Alerta: se registró NS (no se sabe), favor de agregar su respectivo comentario (7ᵃ instrucción general).")</f>
        <v/>
      </c>
      <c r="C1947" s="546"/>
      <c r="D1947" s="546"/>
      <c r="E1947" s="546"/>
      <c r="F1947" s="546"/>
      <c r="G1947" s="546"/>
      <c r="H1947" s="546"/>
      <c r="I1947" s="546"/>
      <c r="J1947" s="546"/>
      <c r="K1947" s="546"/>
      <c r="L1947" s="546"/>
      <c r="M1947" s="546"/>
      <c r="N1947" s="546"/>
      <c r="O1947" s="546"/>
      <c r="P1947" s="546"/>
      <c r="Q1947" s="546"/>
      <c r="R1947" s="546"/>
      <c r="S1947" s="546"/>
      <c r="T1947" s="546"/>
      <c r="U1947" s="546"/>
      <c r="V1947" s="546"/>
      <c r="W1947" s="546"/>
      <c r="X1947" s="546"/>
      <c r="Y1947" s="546"/>
      <c r="Z1947" s="546"/>
      <c r="AA1947" s="546"/>
      <c r="AB1947" s="546"/>
      <c r="AC1947" s="546"/>
      <c r="AD1947" s="546"/>
    </row>
    <row r="1948" spans="1:33" ht="29.25" customHeight="1">
      <c r="A1948" s="41"/>
      <c r="B1948" s="404" t="str">
        <f>IF(AS1932=0,"","Error: al registrar el código 3 o 9 en la columna ¿Contaba con elementos, mecanismos y/o esquemas de profesionalización para su personal? debe explicar dicha situación.")</f>
        <v/>
      </c>
      <c r="C1948" s="404"/>
      <c r="D1948" s="404"/>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row>
    <row r="1949" spans="1:33" ht="25.5" customHeight="1">
      <c r="A1949" s="41"/>
      <c r="B1949" s="399" t="str">
        <f>IF(AG1932=0,"","Error: al seleccionar el código 1 en el campo ¿Contaba con elementos, mecanismos y/o esquemas de profesionalización para su personal? debe completar el llenado de la fila  o al seleccionar el código 2, 3 o 9  debe dejar el resto de la fila en blanco.")</f>
        <v/>
      </c>
      <c r="C1949" s="399"/>
      <c r="D1949" s="399"/>
      <c r="E1949" s="399"/>
      <c r="F1949" s="399"/>
      <c r="G1949" s="399"/>
      <c r="H1949" s="399"/>
      <c r="I1949" s="399"/>
      <c r="J1949" s="399"/>
      <c r="K1949" s="399"/>
      <c r="L1949" s="399"/>
      <c r="M1949" s="399"/>
      <c r="N1949" s="399"/>
      <c r="O1949" s="399"/>
      <c r="P1949" s="399"/>
      <c r="Q1949" s="399"/>
      <c r="R1949" s="399"/>
      <c r="S1949" s="399"/>
      <c r="T1949" s="399"/>
      <c r="U1949" s="399"/>
      <c r="V1949" s="399"/>
      <c r="W1949" s="399"/>
      <c r="X1949" s="399"/>
      <c r="Y1949" s="399"/>
      <c r="Z1949" s="399"/>
      <c r="AA1949" s="399"/>
      <c r="AB1949" s="399"/>
      <c r="AC1949" s="399"/>
      <c r="AD1949" s="399"/>
    </row>
    <row r="1950" spans="1:33" ht="24.75" customHeight="1">
      <c r="A1950" s="41"/>
      <c r="B1950" s="404" t="str">
        <f>IF(AP1932=0,"","Error: el nombre de la disposición normativa donde se encuentran regulados va en mayúsculas, sin comillas ni signos de acentuación, puntuación, paréntesis y abreviaturas.")</f>
        <v/>
      </c>
      <c r="C1950" s="404"/>
      <c r="D1950" s="404"/>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row>
    <row r="1951" spans="1:33" ht="18.75" customHeight="1">
      <c r="A1951" s="41"/>
      <c r="B1951" s="405" t="str">
        <f>IF(AQ1932=0,"","Error: debe seleccionar al menos un código del apartado Elementos, mecanismos y/o esquemas de profesionalización.")</f>
        <v/>
      </c>
      <c r="C1951" s="405"/>
      <c r="D1951" s="405"/>
      <c r="E1951" s="405"/>
      <c r="F1951" s="405"/>
      <c r="G1951" s="405"/>
      <c r="H1951" s="405"/>
      <c r="I1951" s="405"/>
      <c r="J1951" s="405"/>
      <c r="K1951" s="405"/>
      <c r="L1951" s="405"/>
      <c r="M1951" s="405"/>
      <c r="N1951" s="405"/>
      <c r="O1951" s="405"/>
      <c r="P1951" s="405"/>
      <c r="Q1951" s="405"/>
      <c r="R1951" s="405"/>
      <c r="S1951" s="405"/>
      <c r="T1951" s="405"/>
      <c r="U1951" s="405"/>
      <c r="V1951" s="405"/>
      <c r="W1951" s="405"/>
      <c r="X1951" s="405"/>
      <c r="Y1951" s="405"/>
      <c r="Z1951" s="405"/>
      <c r="AA1951" s="405"/>
      <c r="AB1951" s="405"/>
      <c r="AC1951" s="405"/>
      <c r="AD1951" s="405"/>
    </row>
    <row r="1952" spans="1:33" ht="15" customHeight="1">
      <c r="A1952" s="41"/>
      <c r="B1952" s="30"/>
      <c r="C1952"/>
      <c r="D1952"/>
      <c r="E1952"/>
      <c r="F1952"/>
      <c r="G1952"/>
      <c r="H1952"/>
      <c r="I1952"/>
      <c r="J1952"/>
      <c r="K1952"/>
      <c r="L1952"/>
      <c r="M1952"/>
      <c r="N1952"/>
      <c r="O1952"/>
      <c r="P1952"/>
      <c r="Q1952"/>
      <c r="R1952"/>
      <c r="S1952"/>
      <c r="T1952"/>
      <c r="U1952"/>
      <c r="V1952"/>
      <c r="W1952"/>
      <c r="X1952"/>
      <c r="Y1952"/>
      <c r="Z1952"/>
      <c r="AA1952"/>
      <c r="AB1952"/>
      <c r="AC1952"/>
      <c r="AD1952"/>
      <c r="AG1952" s="197" t="s">
        <v>1259</v>
      </c>
    </row>
    <row r="1953" spans="1:79" ht="36" customHeight="1">
      <c r="A1953" s="85" t="s">
        <v>873</v>
      </c>
      <c r="B1953" s="410" t="s">
        <v>949</v>
      </c>
      <c r="C1953" s="410"/>
      <c r="D1953" s="410"/>
      <c r="E1953" s="410"/>
      <c r="F1953" s="410"/>
      <c r="G1953" s="410"/>
      <c r="H1953" s="410"/>
      <c r="I1953" s="410"/>
      <c r="J1953" s="410"/>
      <c r="K1953" s="410"/>
      <c r="L1953" s="410"/>
      <c r="M1953" s="410"/>
      <c r="N1953" s="410"/>
      <c r="O1953" s="410"/>
      <c r="P1953" s="410"/>
      <c r="Q1953" s="410"/>
      <c r="R1953" s="410"/>
      <c r="S1953" s="410"/>
      <c r="T1953" s="410"/>
      <c r="U1953" s="410"/>
      <c r="V1953" s="410"/>
      <c r="W1953" s="410"/>
      <c r="X1953" s="410"/>
      <c r="Y1953" s="410"/>
      <c r="Z1953" s="410"/>
      <c r="AA1953" s="410"/>
      <c r="AB1953" s="410"/>
      <c r="AC1953" s="410"/>
      <c r="AD1953" s="410"/>
      <c r="AG1953" s="197">
        <f>+COUNTBLANK(C1959:AD1959)</f>
        <v>28</v>
      </c>
      <c r="AH1953" s="197">
        <v>28</v>
      </c>
      <c r="CA1953" s="197" t="s">
        <v>1279</v>
      </c>
    </row>
    <row r="1954" spans="1:79" ht="24" customHeight="1">
      <c r="A1954" s="85"/>
      <c r="B1954" s="218"/>
      <c r="C1954" s="384" t="s">
        <v>945</v>
      </c>
      <c r="D1954" s="384"/>
      <c r="E1954" s="384"/>
      <c r="F1954" s="384"/>
      <c r="G1954" s="384"/>
      <c r="H1954" s="384"/>
      <c r="I1954" s="384"/>
      <c r="J1954" s="384"/>
      <c r="K1954" s="384"/>
      <c r="L1954" s="384"/>
      <c r="M1954" s="384"/>
      <c r="N1954" s="384"/>
      <c r="O1954" s="384"/>
      <c r="P1954" s="384"/>
      <c r="Q1954" s="384"/>
      <c r="R1954" s="384"/>
      <c r="S1954" s="384"/>
      <c r="T1954" s="384"/>
      <c r="U1954" s="384"/>
      <c r="V1954" s="384"/>
      <c r="W1954" s="384"/>
      <c r="X1954" s="384"/>
      <c r="Y1954" s="384"/>
      <c r="Z1954" s="384"/>
      <c r="AA1954" s="384"/>
      <c r="AB1954" s="384"/>
      <c r="AC1954" s="384"/>
      <c r="AD1954" s="384"/>
      <c r="CA1954" s="197">
        <f>+COUNTIF(Q1959,"ns")</f>
        <v>0</v>
      </c>
    </row>
    <row r="1955" spans="1:79" ht="36" customHeight="1">
      <c r="A1955" s="85"/>
      <c r="B1955" s="218"/>
      <c r="C1955" s="384" t="s">
        <v>946</v>
      </c>
      <c r="D1955" s="384"/>
      <c r="E1955" s="384"/>
      <c r="F1955" s="384"/>
      <c r="G1955" s="384"/>
      <c r="H1955" s="384"/>
      <c r="I1955" s="384"/>
      <c r="J1955" s="384"/>
      <c r="K1955" s="384"/>
      <c r="L1955" s="384"/>
      <c r="M1955" s="384"/>
      <c r="N1955" s="384"/>
      <c r="O1955" s="384"/>
      <c r="P1955" s="384"/>
      <c r="Q1955" s="384"/>
      <c r="R1955" s="384"/>
      <c r="S1955" s="384"/>
      <c r="T1955" s="384"/>
      <c r="U1955" s="384"/>
      <c r="V1955" s="384"/>
      <c r="W1955" s="384"/>
      <c r="X1955" s="384"/>
      <c r="Y1955" s="384"/>
      <c r="Z1955" s="384"/>
      <c r="AA1955" s="384"/>
      <c r="AB1955" s="384"/>
      <c r="AC1955" s="384"/>
      <c r="AD1955" s="384"/>
    </row>
    <row r="1956" spans="1:79" ht="24" customHeight="1">
      <c r="A1956" s="85"/>
      <c r="B1956" s="218"/>
      <c r="C1956" s="348" t="s">
        <v>947</v>
      </c>
      <c r="D1956" s="348"/>
      <c r="E1956" s="348"/>
      <c r="F1956" s="348"/>
      <c r="G1956" s="348"/>
      <c r="H1956" s="348"/>
      <c r="I1956" s="348"/>
      <c r="J1956" s="348"/>
      <c r="K1956" s="348"/>
      <c r="L1956" s="348"/>
      <c r="M1956" s="348"/>
      <c r="N1956" s="348"/>
      <c r="O1956" s="348"/>
      <c r="P1956" s="348"/>
      <c r="Q1956" s="348"/>
      <c r="R1956" s="348"/>
      <c r="S1956" s="348"/>
      <c r="T1956" s="348"/>
      <c r="U1956" s="348"/>
      <c r="V1956" s="348"/>
      <c r="W1956" s="348"/>
      <c r="X1956" s="348"/>
      <c r="Y1956" s="348"/>
      <c r="Z1956" s="348"/>
      <c r="AA1956" s="348"/>
      <c r="AB1956" s="348"/>
      <c r="AC1956" s="348"/>
      <c r="AD1956" s="348"/>
    </row>
    <row r="1957" spans="1:79" ht="15" customHeight="1">
      <c r="A1957" s="85"/>
      <c r="B1957" s="30"/>
      <c r="C1957" s="238"/>
      <c r="D1957" s="238"/>
      <c r="E1957" s="238"/>
      <c r="F1957" s="238"/>
      <c r="G1957" s="238"/>
      <c r="H1957" s="238"/>
      <c r="I1957" s="238"/>
      <c r="J1957" s="238"/>
      <c r="K1957" s="238"/>
      <c r="L1957" s="238"/>
      <c r="M1957" s="238"/>
      <c r="N1957" s="238"/>
      <c r="O1957" s="238"/>
      <c r="P1957" s="238"/>
      <c r="Q1957" s="238"/>
      <c r="R1957" s="238"/>
      <c r="S1957" s="238"/>
      <c r="T1957" s="238"/>
      <c r="U1957" s="238"/>
      <c r="V1957" s="238"/>
      <c r="W1957" s="238"/>
      <c r="X1957" s="238"/>
      <c r="Y1957" s="238"/>
      <c r="Z1957" s="238"/>
      <c r="AA1957" s="238"/>
      <c r="AB1957" s="238"/>
      <c r="AC1957" s="238"/>
      <c r="AD1957" s="238"/>
    </row>
    <row r="1958" spans="1:79" ht="48" customHeight="1">
      <c r="A1958" s="85"/>
      <c r="B1958" s="30"/>
      <c r="C1958" s="411" t="s">
        <v>948</v>
      </c>
      <c r="D1958" s="412"/>
      <c r="E1958" s="412"/>
      <c r="F1958" s="412"/>
      <c r="G1958" s="412"/>
      <c r="H1958" s="412"/>
      <c r="I1958" s="412"/>
      <c r="J1958" s="412"/>
      <c r="K1958" s="412"/>
      <c r="L1958" s="412"/>
      <c r="M1958" s="412"/>
      <c r="N1958" s="412"/>
      <c r="O1958" s="412"/>
      <c r="P1958" s="413"/>
      <c r="Q1958" s="411" t="s">
        <v>674</v>
      </c>
      <c r="R1958" s="412"/>
      <c r="S1958" s="412"/>
      <c r="T1958" s="412"/>
      <c r="U1958" s="412"/>
      <c r="V1958" s="412"/>
      <c r="W1958" s="412"/>
      <c r="X1958" s="412"/>
      <c r="Y1958" s="412"/>
      <c r="Z1958" s="412"/>
      <c r="AA1958" s="412"/>
      <c r="AB1958" s="412"/>
      <c r="AC1958" s="412"/>
      <c r="AD1958" s="413"/>
      <c r="AG1958" s="197" t="s">
        <v>1259</v>
      </c>
      <c r="AI1958" s="7" t="s">
        <v>1268</v>
      </c>
      <c r="AJ1958" s="7" t="s">
        <v>1269</v>
      </c>
      <c r="AK1958" s="7" t="s">
        <v>1270</v>
      </c>
      <c r="AL1958" s="8"/>
      <c r="AM1958" s="8" t="s">
        <v>1269</v>
      </c>
      <c r="AN1958" s="7" t="s">
        <v>1271</v>
      </c>
      <c r="AO1958" s="7" t="s">
        <v>1269</v>
      </c>
    </row>
    <row r="1959" spans="1:79" ht="15" customHeight="1">
      <c r="A1959" s="41"/>
      <c r="B1959" s="30"/>
      <c r="C1959" s="366"/>
      <c r="D1959" s="287"/>
      <c r="E1959" s="287"/>
      <c r="F1959" s="287"/>
      <c r="G1959" s="287"/>
      <c r="H1959" s="287"/>
      <c r="I1959" s="287"/>
      <c r="J1959" s="287"/>
      <c r="K1959" s="287"/>
      <c r="L1959" s="287"/>
      <c r="M1959" s="287"/>
      <c r="N1959" s="287"/>
      <c r="O1959" s="287"/>
      <c r="P1959" s="367"/>
      <c r="Q1959" s="366"/>
      <c r="R1959" s="287"/>
      <c r="S1959" s="287"/>
      <c r="T1959" s="287"/>
      <c r="U1959" s="287"/>
      <c r="V1959" s="287"/>
      <c r="W1959" s="287"/>
      <c r="X1959" s="287"/>
      <c r="Y1959" s="287"/>
      <c r="Z1959" s="287"/>
      <c r="AA1959" s="287"/>
      <c r="AB1959" s="287"/>
      <c r="AC1959" s="287"/>
      <c r="AD1959" s="367"/>
      <c r="AG1959" s="197">
        <f>+IF(AG1953=AH1953,0,IF(OR(AND(OR(C1959=2,C1959=3,C1959=9),Q1959=""),AND(C1959=1,Q1959&lt;&gt;"")),0,1))</f>
        <v>0</v>
      </c>
      <c r="AI1959" s="7" t="b">
        <f>NOT(EXACT(Q1959,UPPER(Q1959)))</f>
        <v>0</v>
      </c>
      <c r="AJ1959" s="7">
        <f>COUNTIF(AI1959,"VERDADERO")</f>
        <v>0</v>
      </c>
      <c r="AK1959" s="7" t="str">
        <f>SUBSTITUTE( SUBSTITUTE( SUBSTITUTE( SUBSTITUTE( SUBSTITUTE( SUBSTITUTE( SUBSTITUTE( SUBSTITUTE( SUBSTITUTE( SUBSTITUTE(Q1959, "á", "a"), "é", "e"), "í", "i"), "ó", "o"), "ú", "u"), "Á", "A"), "É", "E"), "Í", "I"), "Ó", "O"), "Ú", "U")</f>
        <v/>
      </c>
      <c r="AL1959" s="7" t="b">
        <f>NOT(EXACT(Q1959,AK1959))</f>
        <v>0</v>
      </c>
      <c r="AM1959" s="7">
        <f>COUNTIF(AL1959,"VERDADERO")</f>
        <v>0</v>
      </c>
      <c r="AN1959" s="7" t="b">
        <f>NOT(EXACT(Q1959,AK1959))</f>
        <v>0</v>
      </c>
      <c r="AO1959" s="7">
        <f>COUNTIF(AN1959,"VERDADERO")</f>
        <v>0</v>
      </c>
      <c r="AP1959" s="197">
        <f>+AO1959+AM1959+AJ1959</f>
        <v>0</v>
      </c>
    </row>
    <row r="1960" spans="1:79" ht="15" customHeight="1">
      <c r="A1960" s="41"/>
      <c r="B1960" s="30"/>
      <c r="C1960"/>
      <c r="D1960"/>
      <c r="E1960"/>
      <c r="F1960"/>
      <c r="G1960"/>
      <c r="H1960"/>
      <c r="I1960"/>
      <c r="J1960"/>
      <c r="K1960"/>
      <c r="L1960"/>
      <c r="M1960"/>
      <c r="N1960"/>
      <c r="O1960"/>
      <c r="P1960"/>
      <c r="Q1960"/>
      <c r="R1960"/>
      <c r="S1960"/>
      <c r="T1960"/>
      <c r="U1960"/>
      <c r="V1960"/>
      <c r="W1960"/>
      <c r="X1960"/>
      <c r="Y1960"/>
      <c r="Z1960"/>
      <c r="AA1960"/>
      <c r="AB1960"/>
      <c r="AC1960"/>
      <c r="AD1960"/>
    </row>
    <row r="1961" spans="1:79" ht="24" customHeight="1">
      <c r="A1961" s="41"/>
      <c r="B1961" s="30"/>
      <c r="C1961" s="414" t="s">
        <v>225</v>
      </c>
      <c r="D1961" s="414"/>
      <c r="E1961" s="414"/>
      <c r="F1961" s="414"/>
      <c r="G1961" s="414"/>
      <c r="H1961" s="414"/>
      <c r="I1961" s="414"/>
      <c r="J1961" s="414"/>
      <c r="K1961" s="414"/>
      <c r="L1961" s="414"/>
      <c r="M1961" s="414"/>
      <c r="N1961" s="414"/>
      <c r="O1961" s="414"/>
      <c r="P1961" s="414"/>
      <c r="Q1961" s="414"/>
      <c r="R1961" s="414"/>
      <c r="S1961" s="414"/>
      <c r="T1961" s="414"/>
      <c r="U1961" s="414"/>
      <c r="V1961" s="414"/>
      <c r="W1961" s="414"/>
      <c r="X1961" s="414"/>
      <c r="Y1961" s="414"/>
      <c r="Z1961" s="414"/>
      <c r="AA1961" s="414"/>
      <c r="AB1961" s="414"/>
      <c r="AC1961" s="414"/>
      <c r="AD1961" s="414"/>
    </row>
    <row r="1962" spans="1:79" ht="60" customHeight="1">
      <c r="A1962" s="41"/>
      <c r="B1962" s="30"/>
      <c r="C1962" s="415"/>
      <c r="D1962" s="415"/>
      <c r="E1962" s="415"/>
      <c r="F1962" s="415"/>
      <c r="G1962" s="415"/>
      <c r="H1962" s="415"/>
      <c r="I1962" s="415"/>
      <c r="J1962" s="415"/>
      <c r="K1962" s="415"/>
      <c r="L1962" s="415"/>
      <c r="M1962" s="415"/>
      <c r="N1962" s="415"/>
      <c r="O1962" s="415"/>
      <c r="P1962" s="415"/>
      <c r="Q1962" s="415"/>
      <c r="R1962" s="415"/>
      <c r="S1962" s="415"/>
      <c r="T1962" s="415"/>
      <c r="U1962" s="415"/>
      <c r="V1962" s="415"/>
      <c r="W1962" s="415"/>
      <c r="X1962" s="415"/>
      <c r="Y1962" s="415"/>
      <c r="Z1962" s="415"/>
      <c r="AA1962" s="415"/>
      <c r="AB1962" s="415"/>
      <c r="AC1962" s="415"/>
      <c r="AD1962" s="415"/>
    </row>
    <row r="1963" spans="1:79" ht="15" customHeight="1">
      <c r="A1963" s="41"/>
    </row>
    <row r="1964" spans="1:79" ht="15" customHeight="1">
      <c r="A1964" s="41"/>
      <c r="B1964" s="467" t="str">
        <f>IF(CA1954=0,"","Alerta: se registró NS (no se sabe), favor de agregar su respectivo comentario (7ᵃ instrucción general).")</f>
        <v/>
      </c>
      <c r="C1964" s="467"/>
      <c r="D1964" s="467"/>
      <c r="E1964" s="467"/>
      <c r="F1964" s="467"/>
      <c r="G1964" s="467"/>
      <c r="H1964" s="467"/>
      <c r="I1964" s="467"/>
      <c r="J1964" s="467"/>
      <c r="K1964" s="467"/>
      <c r="L1964" s="467"/>
      <c r="M1964" s="467"/>
      <c r="N1964" s="467"/>
      <c r="O1964" s="467"/>
      <c r="P1964" s="467"/>
      <c r="Q1964" s="467"/>
      <c r="R1964" s="467"/>
      <c r="S1964" s="467"/>
      <c r="T1964" s="467"/>
      <c r="U1964" s="467"/>
      <c r="V1964" s="467"/>
      <c r="W1964" s="467"/>
      <c r="X1964" s="467"/>
      <c r="Y1964" s="467"/>
      <c r="Z1964" s="467"/>
      <c r="AA1964" s="467"/>
      <c r="AB1964" s="467"/>
      <c r="AC1964" s="467"/>
      <c r="AD1964" s="467"/>
    </row>
    <row r="1965" spans="1:79" ht="30.75" customHeight="1">
      <c r="A1965" s="41"/>
      <c r="B1965" s="399" t="str">
        <f>IF(AG1959=0,"","Error: al seleccionar el código 1 en ¿Contaba con alguna institución, unidad administrativa o área coordinadora de los esfuerzos en materia de profesionalización? debe completar el llenado o al seleccionar el código 2, 3 o 9 debe dejar el resto en blanco.")</f>
        <v/>
      </c>
      <c r="C1965" s="399"/>
      <c r="D1965" s="399"/>
      <c r="E1965" s="399"/>
      <c r="F1965" s="399"/>
      <c r="G1965" s="399"/>
      <c r="H1965" s="399"/>
      <c r="I1965" s="399"/>
      <c r="J1965" s="399"/>
      <c r="K1965" s="399"/>
      <c r="L1965" s="399"/>
      <c r="M1965" s="399"/>
      <c r="N1965" s="399"/>
      <c r="O1965" s="399"/>
      <c r="P1965" s="399"/>
      <c r="Q1965" s="399"/>
      <c r="R1965" s="399"/>
      <c r="S1965" s="399"/>
      <c r="T1965" s="399"/>
      <c r="U1965" s="399"/>
      <c r="V1965" s="399"/>
      <c r="W1965" s="399"/>
      <c r="X1965" s="399"/>
      <c r="Y1965" s="399"/>
      <c r="Z1965" s="399"/>
      <c r="AA1965" s="399"/>
      <c r="AB1965" s="399"/>
      <c r="AC1965" s="399"/>
      <c r="AD1965" s="399"/>
    </row>
    <row r="1966" spans="1:79" ht="21.75" customHeight="1">
      <c r="A1966" s="41"/>
      <c r="B1966" s="477" t="str">
        <f>IF(AP1959=0,"","Error: el nombre va en mayúsculas, sin comillas ni signos de acentuación, puntuación, paréntesis y abreviaturas.")</f>
        <v/>
      </c>
      <c r="C1966" s="477"/>
      <c r="D1966" s="477"/>
      <c r="E1966" s="477"/>
      <c r="F1966" s="477"/>
      <c r="G1966" s="477"/>
      <c r="H1966" s="477"/>
      <c r="I1966" s="477"/>
      <c r="J1966" s="477"/>
      <c r="K1966" s="477"/>
      <c r="L1966" s="477"/>
      <c r="M1966" s="477"/>
      <c r="N1966" s="477"/>
      <c r="O1966" s="477"/>
      <c r="P1966" s="477"/>
      <c r="Q1966" s="477"/>
      <c r="R1966" s="477"/>
      <c r="S1966" s="477"/>
      <c r="T1966" s="477"/>
      <c r="U1966" s="477"/>
      <c r="V1966" s="477"/>
      <c r="W1966" s="477"/>
      <c r="X1966" s="477"/>
      <c r="Y1966" s="477"/>
      <c r="Z1966" s="477"/>
      <c r="AA1966" s="477"/>
      <c r="AB1966" s="477"/>
      <c r="AC1966" s="477"/>
      <c r="AD1966" s="477"/>
    </row>
    <row r="1967" spans="1:79" ht="15" customHeight="1">
      <c r="A1967" s="41"/>
      <c r="B1967" s="30"/>
      <c r="C1967"/>
      <c r="D1967"/>
      <c r="E1967"/>
      <c r="F1967"/>
      <c r="G1967"/>
      <c r="H1967"/>
      <c r="I1967"/>
      <c r="J1967"/>
      <c r="K1967"/>
      <c r="L1967"/>
      <c r="M1967"/>
      <c r="N1967"/>
      <c r="O1967"/>
      <c r="P1967"/>
      <c r="Q1967"/>
      <c r="R1967"/>
      <c r="S1967"/>
      <c r="T1967"/>
      <c r="U1967"/>
      <c r="V1967"/>
      <c r="W1967"/>
      <c r="X1967"/>
      <c r="Y1967"/>
      <c r="Z1967"/>
      <c r="AA1967"/>
      <c r="AB1967"/>
      <c r="AC1967"/>
      <c r="AD1967"/>
    </row>
    <row r="1968" spans="1:79" ht="15" customHeight="1">
      <c r="A1968" s="41"/>
      <c r="B1968" s="30"/>
      <c r="C1968"/>
      <c r="D1968"/>
      <c r="E1968"/>
      <c r="F1968"/>
      <c r="G1968"/>
      <c r="H1968"/>
      <c r="I1968"/>
      <c r="J1968"/>
      <c r="K1968"/>
      <c r="L1968"/>
      <c r="M1968"/>
      <c r="N1968"/>
      <c r="O1968"/>
      <c r="P1968"/>
      <c r="Q1968"/>
      <c r="R1968"/>
      <c r="S1968"/>
      <c r="T1968"/>
      <c r="U1968"/>
      <c r="V1968"/>
      <c r="W1968"/>
      <c r="X1968"/>
      <c r="Y1968"/>
      <c r="Z1968"/>
      <c r="AA1968"/>
      <c r="AB1968"/>
      <c r="AC1968"/>
      <c r="AD1968"/>
      <c r="AG1968" s="197" t="s">
        <v>1259</v>
      </c>
    </row>
    <row r="1969" spans="1:79" ht="60" customHeight="1">
      <c r="A1969" s="85" t="s">
        <v>875</v>
      </c>
      <c r="B1969" s="379" t="s">
        <v>1121</v>
      </c>
      <c r="C1969" s="379"/>
      <c r="D1969" s="379"/>
      <c r="E1969" s="379"/>
      <c r="F1969" s="379"/>
      <c r="G1969" s="379"/>
      <c r="H1969" s="379"/>
      <c r="I1969" s="379"/>
      <c r="J1969" s="379"/>
      <c r="K1969" s="379"/>
      <c r="L1969" s="379"/>
      <c r="M1969" s="379"/>
      <c r="N1969" s="379"/>
      <c r="O1969" s="379"/>
      <c r="P1969" s="379"/>
      <c r="Q1969" s="379"/>
      <c r="R1969" s="379"/>
      <c r="S1969" s="379"/>
      <c r="T1969" s="379"/>
      <c r="U1969" s="379"/>
      <c r="V1969" s="379"/>
      <c r="W1969" s="379"/>
      <c r="X1969" s="379"/>
      <c r="Y1969" s="379"/>
      <c r="Z1969" s="379"/>
      <c r="AA1969" s="379"/>
      <c r="AB1969" s="379"/>
      <c r="AC1969" s="379"/>
      <c r="AD1969" s="379"/>
      <c r="AG1969" s="197">
        <f>+COUNTBLANK(J1980:AD2099)</f>
        <v>2520</v>
      </c>
      <c r="AH1969" s="197">
        <v>2520</v>
      </c>
      <c r="CA1969" s="197" t="s">
        <v>1279</v>
      </c>
    </row>
    <row r="1970" spans="1:79" ht="15" customHeight="1">
      <c r="A1970" s="85"/>
      <c r="B1970" s="87"/>
      <c r="C1970" s="368" t="s">
        <v>1122</v>
      </c>
      <c r="D1970" s="368"/>
      <c r="E1970" s="368"/>
      <c r="F1970" s="368"/>
      <c r="G1970" s="368"/>
      <c r="H1970" s="368"/>
      <c r="I1970" s="368"/>
      <c r="J1970" s="368"/>
      <c r="K1970" s="368"/>
      <c r="L1970" s="368"/>
      <c r="M1970" s="368"/>
      <c r="N1970" s="368"/>
      <c r="O1970" s="368"/>
      <c r="P1970" s="368"/>
      <c r="Q1970" s="368"/>
      <c r="R1970" s="368"/>
      <c r="S1970" s="368"/>
      <c r="T1970" s="368"/>
      <c r="U1970" s="368"/>
      <c r="V1970" s="368"/>
      <c r="W1970" s="368"/>
      <c r="X1970" s="368"/>
      <c r="Y1970" s="368"/>
      <c r="Z1970" s="368"/>
      <c r="AA1970" s="368"/>
      <c r="AB1970" s="368"/>
      <c r="AC1970" s="368"/>
      <c r="AD1970" s="368"/>
      <c r="CA1970" s="197">
        <f>+COUNTIF(N1980:Q2099,"ns")</f>
        <v>0</v>
      </c>
    </row>
    <row r="1971" spans="1:79" ht="36" customHeight="1">
      <c r="A1971" s="85"/>
      <c r="B1971" s="30"/>
      <c r="C1971" s="337" t="s">
        <v>1101</v>
      </c>
      <c r="D1971" s="337"/>
      <c r="E1971" s="337"/>
      <c r="F1971" s="337"/>
      <c r="G1971" s="337"/>
      <c r="H1971" s="337"/>
      <c r="I1971" s="337"/>
      <c r="J1971" s="337"/>
      <c r="K1971" s="337"/>
      <c r="L1971" s="337"/>
      <c r="M1971" s="337"/>
      <c r="N1971" s="337"/>
      <c r="O1971" s="337"/>
      <c r="P1971" s="337"/>
      <c r="Q1971" s="337"/>
      <c r="R1971" s="337"/>
      <c r="S1971" s="337"/>
      <c r="T1971" s="337"/>
      <c r="U1971" s="337"/>
      <c r="V1971" s="337"/>
      <c r="W1971" s="337"/>
      <c r="X1971" s="337"/>
      <c r="Y1971" s="337"/>
      <c r="Z1971" s="337"/>
      <c r="AA1971" s="337"/>
      <c r="AB1971" s="337"/>
      <c r="AC1971" s="337"/>
      <c r="AD1971" s="337"/>
    </row>
    <row r="1972" spans="1:79" ht="36" customHeight="1">
      <c r="A1972" s="85"/>
      <c r="B1972" s="30"/>
      <c r="C1972" s="337" t="s">
        <v>1102</v>
      </c>
      <c r="D1972" s="337"/>
      <c r="E1972" s="337"/>
      <c r="F1972" s="337"/>
      <c r="G1972" s="337"/>
      <c r="H1972" s="337"/>
      <c r="I1972" s="337"/>
      <c r="J1972" s="337"/>
      <c r="K1972" s="337"/>
      <c r="L1972" s="337"/>
      <c r="M1972" s="337"/>
      <c r="N1972" s="337"/>
      <c r="O1972" s="337"/>
      <c r="P1972" s="337"/>
      <c r="Q1972" s="337"/>
      <c r="R1972" s="337"/>
      <c r="S1972" s="337"/>
      <c r="T1972" s="337"/>
      <c r="U1972" s="337"/>
      <c r="V1972" s="337"/>
      <c r="W1972" s="337"/>
      <c r="X1972" s="337"/>
      <c r="Y1972" s="337"/>
      <c r="Z1972" s="337"/>
      <c r="AA1972" s="337"/>
      <c r="AB1972" s="337"/>
      <c r="AC1972" s="337"/>
      <c r="AD1972" s="337"/>
    </row>
    <row r="1973" spans="1:79" ht="24" customHeight="1">
      <c r="A1973" s="85"/>
      <c r="B1973" s="30"/>
      <c r="C1973" s="348" t="s">
        <v>1116</v>
      </c>
      <c r="D1973" s="348"/>
      <c r="E1973" s="348"/>
      <c r="F1973" s="348"/>
      <c r="G1973" s="348"/>
      <c r="H1973" s="348"/>
      <c r="I1973" s="348"/>
      <c r="J1973" s="348"/>
      <c r="K1973" s="348"/>
      <c r="L1973" s="348"/>
      <c r="M1973" s="348"/>
      <c r="N1973" s="348"/>
      <c r="O1973" s="348"/>
      <c r="P1973" s="348"/>
      <c r="Q1973" s="348"/>
      <c r="R1973" s="348"/>
      <c r="S1973" s="348"/>
      <c r="T1973" s="348"/>
      <c r="U1973" s="348"/>
      <c r="V1973" s="348"/>
      <c r="W1973" s="348"/>
      <c r="X1973" s="348"/>
      <c r="Y1973" s="348"/>
      <c r="Z1973" s="348"/>
      <c r="AA1973" s="348"/>
      <c r="AB1973" s="348"/>
      <c r="AC1973" s="348"/>
      <c r="AD1973" s="348"/>
    </row>
    <row r="1974" spans="1:79" ht="15" customHeight="1">
      <c r="A1974" s="85"/>
      <c r="B1974" s="30"/>
      <c r="C1974" s="368" t="s">
        <v>1141</v>
      </c>
      <c r="D1974" s="368"/>
      <c r="E1974" s="368"/>
      <c r="F1974" s="368"/>
      <c r="G1974" s="368"/>
      <c r="H1974" s="368"/>
      <c r="I1974" s="368"/>
      <c r="J1974" s="368"/>
      <c r="K1974" s="368"/>
      <c r="L1974" s="368"/>
      <c r="M1974" s="368"/>
      <c r="N1974" s="368"/>
      <c r="O1974" s="368"/>
      <c r="P1974" s="368"/>
      <c r="Q1974" s="368"/>
      <c r="R1974" s="368"/>
      <c r="S1974" s="368"/>
      <c r="T1974" s="368"/>
      <c r="U1974" s="368"/>
      <c r="V1974" s="368"/>
      <c r="W1974" s="368"/>
      <c r="X1974" s="368"/>
      <c r="Y1974" s="368"/>
      <c r="Z1974" s="368"/>
      <c r="AA1974" s="368"/>
      <c r="AB1974" s="368"/>
      <c r="AC1974" s="368"/>
      <c r="AD1974" s="368"/>
    </row>
    <row r="1975" spans="1:79" ht="36" customHeight="1">
      <c r="A1975" s="85"/>
      <c r="B1975" s="30"/>
      <c r="C1975" s="368" t="s">
        <v>1118</v>
      </c>
      <c r="D1975" s="368"/>
      <c r="E1975" s="368"/>
      <c r="F1975" s="368"/>
      <c r="G1975" s="368"/>
      <c r="H1975" s="368"/>
      <c r="I1975" s="368"/>
      <c r="J1975" s="368"/>
      <c r="K1975" s="368"/>
      <c r="L1975" s="368"/>
      <c r="M1975" s="368"/>
      <c r="N1975" s="368"/>
      <c r="O1975" s="368"/>
      <c r="P1975" s="368"/>
      <c r="Q1975" s="368"/>
      <c r="R1975" s="368"/>
      <c r="S1975" s="368"/>
      <c r="T1975" s="368"/>
      <c r="U1975" s="368"/>
      <c r="V1975" s="368"/>
      <c r="W1975" s="368"/>
      <c r="X1975" s="368"/>
      <c r="Y1975" s="368"/>
      <c r="Z1975" s="368"/>
      <c r="AA1975" s="368"/>
      <c r="AB1975" s="368"/>
      <c r="AC1975" s="368"/>
      <c r="AD1975" s="368"/>
    </row>
    <row r="1976" spans="1:79" ht="24" customHeight="1">
      <c r="A1976" s="85"/>
      <c r="B1976" s="30"/>
      <c r="C1976" s="348" t="s">
        <v>1103</v>
      </c>
      <c r="D1976" s="348"/>
      <c r="E1976" s="348"/>
      <c r="F1976" s="348"/>
      <c r="G1976" s="348"/>
      <c r="H1976" s="348"/>
      <c r="I1976" s="348"/>
      <c r="J1976" s="348"/>
      <c r="K1976" s="348"/>
      <c r="L1976" s="348"/>
      <c r="M1976" s="348"/>
      <c r="N1976" s="348"/>
      <c r="O1976" s="348"/>
      <c r="P1976" s="348"/>
      <c r="Q1976" s="348"/>
      <c r="R1976" s="348"/>
      <c r="S1976" s="348"/>
      <c r="T1976" s="348"/>
      <c r="U1976" s="348"/>
      <c r="V1976" s="348"/>
      <c r="W1976" s="348"/>
      <c r="X1976" s="348"/>
      <c r="Y1976" s="348"/>
      <c r="Z1976" s="348"/>
      <c r="AA1976" s="348"/>
      <c r="AB1976" s="348"/>
      <c r="AC1976" s="348"/>
      <c r="AD1976" s="348"/>
    </row>
    <row r="1977" spans="1:79" ht="15" customHeight="1">
      <c r="A1977" s="85"/>
      <c r="B1977" s="30"/>
      <c r="C1977" s="78"/>
      <c r="D1977" s="28"/>
      <c r="E1977" s="28"/>
      <c r="F1977" s="28"/>
      <c r="G1977" s="28"/>
      <c r="H1977" s="28"/>
      <c r="I1977" s="28"/>
      <c r="J1977" s="28"/>
      <c r="K1977" s="28"/>
      <c r="L1977" s="28"/>
      <c r="M1977" s="236"/>
      <c r="N1977" s="236"/>
      <c r="O1977" s="236"/>
      <c r="P1977" s="236"/>
      <c r="Q1977" s="236"/>
      <c r="R1977" s="236"/>
      <c r="S1977" s="236"/>
      <c r="T1977" s="236"/>
      <c r="U1977" s="236"/>
      <c r="V1977" s="236"/>
      <c r="W1977" s="236"/>
      <c r="X1977" s="236"/>
      <c r="Y1977" s="236"/>
      <c r="Z1977" s="236"/>
      <c r="AA1977" s="236"/>
      <c r="AB1977" s="236"/>
      <c r="AC1977" s="237"/>
      <c r="AD1977" s="237"/>
    </row>
    <row r="1978" spans="1:79" ht="120" customHeight="1">
      <c r="A1978" s="85"/>
      <c r="B1978" s="30"/>
      <c r="C1978" s="291" t="s">
        <v>98</v>
      </c>
      <c r="D1978" s="291"/>
      <c r="E1978" s="291"/>
      <c r="F1978" s="291"/>
      <c r="G1978" s="291"/>
      <c r="H1978" s="291"/>
      <c r="I1978" s="291"/>
      <c r="J1978" s="416" t="s">
        <v>729</v>
      </c>
      <c r="K1978" s="416"/>
      <c r="L1978" s="416"/>
      <c r="M1978" s="416"/>
      <c r="N1978" s="416" t="s">
        <v>368</v>
      </c>
      <c r="O1978" s="416"/>
      <c r="P1978" s="416"/>
      <c r="Q1978" s="416"/>
      <c r="R1978" s="409" t="s">
        <v>1109</v>
      </c>
      <c r="S1978" s="409"/>
      <c r="T1978" s="409"/>
      <c r="U1978" s="409"/>
      <c r="V1978" s="409"/>
      <c r="W1978" s="409"/>
      <c r="X1978" s="409"/>
      <c r="Y1978" s="409"/>
      <c r="Z1978" s="409"/>
      <c r="AA1978" s="409"/>
      <c r="AB1978" s="409"/>
      <c r="AC1978" s="409"/>
      <c r="AD1978" s="409"/>
    </row>
    <row r="1979" spans="1:79" ht="15" customHeight="1">
      <c r="A1979" s="85"/>
      <c r="B1979" s="30"/>
      <c r="C1979" s="291"/>
      <c r="D1979" s="291"/>
      <c r="E1979" s="291"/>
      <c r="F1979" s="291"/>
      <c r="G1979" s="291"/>
      <c r="H1979" s="291"/>
      <c r="I1979" s="291"/>
      <c r="J1979" s="416"/>
      <c r="K1979" s="416"/>
      <c r="L1979" s="416"/>
      <c r="M1979" s="416"/>
      <c r="N1979" s="416"/>
      <c r="O1979" s="416"/>
      <c r="P1979" s="416"/>
      <c r="Q1979" s="416"/>
      <c r="R1979" s="101" t="s">
        <v>58</v>
      </c>
      <c r="S1979" s="101" t="s">
        <v>59</v>
      </c>
      <c r="T1979" s="101" t="s">
        <v>60</v>
      </c>
      <c r="U1979" s="101" t="s">
        <v>61</v>
      </c>
      <c r="V1979" s="101" t="s">
        <v>62</v>
      </c>
      <c r="W1979" s="101" t="s">
        <v>63</v>
      </c>
      <c r="X1979" s="101" t="s">
        <v>64</v>
      </c>
      <c r="Y1979" s="101" t="s">
        <v>65</v>
      </c>
      <c r="Z1979" s="101" t="s">
        <v>66</v>
      </c>
      <c r="AA1979" s="101" t="s">
        <v>67</v>
      </c>
      <c r="AB1979" s="101" t="s">
        <v>68</v>
      </c>
      <c r="AC1979" s="101" t="s">
        <v>69</v>
      </c>
      <c r="AD1979" s="101" t="s">
        <v>70</v>
      </c>
      <c r="AG1979" s="197" t="s">
        <v>1259</v>
      </c>
      <c r="AH1979" s="197" t="s">
        <v>1269</v>
      </c>
      <c r="AJ1979" s="197" t="s">
        <v>1291</v>
      </c>
      <c r="AK1979" s="197" t="s">
        <v>1269</v>
      </c>
      <c r="AM1979" s="7" t="s">
        <v>1268</v>
      </c>
      <c r="AN1979" s="7" t="s">
        <v>1269</v>
      </c>
      <c r="AO1979" s="7" t="s">
        <v>1270</v>
      </c>
      <c r="AP1979" s="8"/>
      <c r="AQ1979" s="8" t="s">
        <v>1269</v>
      </c>
      <c r="AR1979" s="7" t="s">
        <v>1271</v>
      </c>
      <c r="AS1979" s="7" t="s">
        <v>1269</v>
      </c>
      <c r="AU1979" s="197" t="s">
        <v>1269</v>
      </c>
      <c r="AY1979" s="197" t="s">
        <v>1269</v>
      </c>
    </row>
    <row r="1980" spans="1:79" ht="15" customHeight="1">
      <c r="A1980" s="85"/>
      <c r="B1980" s="30"/>
      <c r="C1980" s="61" t="s">
        <v>58</v>
      </c>
      <c r="D1980" s="347" t="str">
        <f>IF(D49="","",D49)</f>
        <v/>
      </c>
      <c r="E1980" s="347"/>
      <c r="F1980" s="347"/>
      <c r="G1980" s="347"/>
      <c r="H1980" s="347"/>
      <c r="I1980" s="347"/>
      <c r="J1980" s="406"/>
      <c r="K1980" s="406"/>
      <c r="L1980" s="406"/>
      <c r="M1980" s="406"/>
      <c r="N1980" s="349"/>
      <c r="O1980" s="349"/>
      <c r="P1980" s="349"/>
      <c r="Q1980" s="349"/>
      <c r="R1980" s="17"/>
      <c r="S1980" s="17"/>
      <c r="T1980" s="17"/>
      <c r="U1980" s="17"/>
      <c r="V1980" s="17"/>
      <c r="W1980" s="17"/>
      <c r="X1980" s="17"/>
      <c r="Y1980" s="17"/>
      <c r="Z1980" s="17"/>
      <c r="AA1980" s="17"/>
      <c r="AB1980" s="17"/>
      <c r="AC1980" s="17"/>
      <c r="AD1980" s="17"/>
      <c r="AG1980" s="197">
        <f>+COUNTBLANK(J1980:AD1980)</f>
        <v>21</v>
      </c>
      <c r="AH1980" s="197">
        <f>+IF($AG$1969=$AH$1969,0,IF(OR(AND(J1980=1,AG1980&lt;=18),AND(OR(J1980=2,J1980=3,J1980=9),AG1980=20),AND(D1980="",AG1980=21)),0,1))</f>
        <v>0</v>
      </c>
      <c r="AJ1980" s="197">
        <f>+C1908</f>
        <v>0</v>
      </c>
      <c r="AK1980" s="197">
        <f>+IF(AG1969=AH1969,0,IF(OR(AND(AJ1980="x",AG1969=2520),AND(AJ1980=0,AG1969&lt;2520)),0,1))</f>
        <v>0</v>
      </c>
      <c r="AM1980" s="7" t="b">
        <f>NOT(EXACT(N1980,UPPER(N1980)))</f>
        <v>0</v>
      </c>
      <c r="AN1980" s="7">
        <f>COUNTIF(AM1980,"VERDADERO")</f>
        <v>0</v>
      </c>
      <c r="AO1980" s="7" t="str">
        <f>SUBSTITUTE( SUBSTITUTE( SUBSTITUTE( SUBSTITUTE( SUBSTITUTE( SUBSTITUTE( SUBSTITUTE( SUBSTITUTE( SUBSTITUTE( SUBSTITUTE(N1980, "á", "a"), "é", "e"), "í", "i"), "ó", "o"), "ú", "u"), "Á", "A"), "É", "E"), "Í", "I"), "Ó", "O"), "Ú", "U")</f>
        <v/>
      </c>
      <c r="AP1980" s="7" t="b">
        <f>NOT(EXACT(N1980,AO1980))</f>
        <v>0</v>
      </c>
      <c r="AQ1980" s="7">
        <f>COUNTIF(AP1980,"VERDADERO")</f>
        <v>0</v>
      </c>
      <c r="AR1980" s="7" t="b">
        <f>NOT(EXACT(N1980,AO1980))</f>
        <v>0</v>
      </c>
      <c r="AS1980" s="7">
        <f>COUNTIF(AR1980,"VERDADERO")</f>
        <v>0</v>
      </c>
      <c r="AU1980" s="197">
        <f>+IF($AG$1969=$AH$1969,0,IF(OR(AND(D1980&lt;&gt;"",COUNTBLANK(R1980:AD1980)&lt;=12),AND(D1980="",COUNTBLANK(R1980:AD1980)=13),AND(OR(J1980=2,J1980=3,J1980=9),COUNTBLANK(R1980:AD1980)=13)),0,1))</f>
        <v>0</v>
      </c>
      <c r="AW1980" s="197">
        <f>+COUNTIF(AX1980:AX2099,1)</f>
        <v>0</v>
      </c>
      <c r="AX1980" s="197">
        <f>+IF($AG$1969=$AH$1969,0,IF(D1980&lt;&gt;"",1,0))</f>
        <v>0</v>
      </c>
      <c r="AY1980" s="197">
        <f>+IF(AG1969=AH1969,0,IF(AW1980=AW1983,1,0))</f>
        <v>0</v>
      </c>
    </row>
    <row r="1981" spans="1:79" ht="15" customHeight="1">
      <c r="A1981" s="85"/>
      <c r="B1981" s="30"/>
      <c r="C1981" s="62" t="s">
        <v>59</v>
      </c>
      <c r="D1981" s="347" t="str">
        <f t="shared" ref="D1981:D2044" si="949">IF(D50="","",D50)</f>
        <v/>
      </c>
      <c r="E1981" s="347"/>
      <c r="F1981" s="347"/>
      <c r="G1981" s="347"/>
      <c r="H1981" s="347"/>
      <c r="I1981" s="347"/>
      <c r="J1981" s="406"/>
      <c r="K1981" s="406"/>
      <c r="L1981" s="406"/>
      <c r="M1981" s="406"/>
      <c r="N1981" s="349"/>
      <c r="O1981" s="349"/>
      <c r="P1981" s="349"/>
      <c r="Q1981" s="349"/>
      <c r="R1981" s="17"/>
      <c r="S1981" s="17"/>
      <c r="T1981" s="17"/>
      <c r="U1981" s="17"/>
      <c r="V1981" s="17"/>
      <c r="W1981" s="17"/>
      <c r="X1981" s="17"/>
      <c r="Y1981" s="17"/>
      <c r="Z1981" s="17"/>
      <c r="AA1981" s="17"/>
      <c r="AB1981" s="17"/>
      <c r="AC1981" s="17"/>
      <c r="AD1981" s="17"/>
      <c r="AG1981" s="197">
        <f t="shared" ref="AG1981:AG2044" si="950">+COUNTBLANK(J1981:AD1981)</f>
        <v>21</v>
      </c>
      <c r="AH1981" s="197">
        <f t="shared" ref="AH1981:AH2044" si="951">+IF($AG$1969=$AH$1969,0,IF(OR(AND(J1981=1,AG1981&lt;=18),AND(OR(J1981=2,J1981=3,J1981=9),AG1981=20),AND(D1981="",AG1981=21)),0,1))</f>
        <v>0</v>
      </c>
      <c r="AM1981" s="7" t="b">
        <f t="shared" ref="AM1981:AM2044" si="952">NOT(EXACT(N1981,UPPER(N1981)))</f>
        <v>0</v>
      </c>
      <c r="AN1981" s="7">
        <f t="shared" ref="AN1981:AN2044" si="953">COUNTIF(AM1981,"VERDADERO")</f>
        <v>0</v>
      </c>
      <c r="AO1981" s="7" t="str">
        <f t="shared" ref="AO1981:AO2044" si="954">SUBSTITUTE( SUBSTITUTE( SUBSTITUTE( SUBSTITUTE( SUBSTITUTE( SUBSTITUTE( SUBSTITUTE( SUBSTITUTE( SUBSTITUTE( SUBSTITUTE(N1981, "á", "a"), "é", "e"), "í", "i"), "ó", "o"), "ú", "u"), "Á", "A"), "É", "E"), "Í", "I"), "Ó", "O"), "Ú", "U")</f>
        <v/>
      </c>
      <c r="AP1981" s="7" t="b">
        <f t="shared" ref="AP1981:AP2044" si="955">NOT(EXACT(N1981,AO1981))</f>
        <v>0</v>
      </c>
      <c r="AQ1981" s="7">
        <f t="shared" ref="AQ1981:AQ2044" si="956">COUNTIF(AP1981,"VERDADERO")</f>
        <v>0</v>
      </c>
      <c r="AR1981" s="7" t="b">
        <f t="shared" ref="AR1981:AR2044" si="957">NOT(EXACT(N1981,AO1981))</f>
        <v>0</v>
      </c>
      <c r="AS1981" s="7">
        <f t="shared" ref="AS1981:AS2044" si="958">COUNTIF(AR1981,"VERDADERO")</f>
        <v>0</v>
      </c>
      <c r="AU1981" s="197">
        <f t="shared" ref="AU1981:AU2044" si="959">+IF($AG$1969=$AH$1969,0,IF(OR(AND(D1981&lt;&gt;"",COUNTBLANK(R1981:AD1981)&lt;=12),AND(D1981="",COUNTBLANK(R1981:AD1981)=13),AND(OR(J1981=2,J1981=3,J1981=9),COUNTBLANK(R1981:AD1981)=13)),0,1))</f>
        <v>0</v>
      </c>
      <c r="AW1981" s="197">
        <f>+COUNTIF(J1980:M2099,3)</f>
        <v>0</v>
      </c>
      <c r="AX1981" s="197">
        <f t="shared" ref="AX1981:AX2044" si="960">+IF($AG$1969=$AH$1969,0,IF(D1981&lt;&gt;"",1,0))</f>
        <v>0</v>
      </c>
    </row>
    <row r="1982" spans="1:79" ht="15" customHeight="1">
      <c r="A1982" s="85"/>
      <c r="B1982" s="30"/>
      <c r="C1982" s="63" t="s">
        <v>60</v>
      </c>
      <c r="D1982" s="347" t="str">
        <f t="shared" si="949"/>
        <v/>
      </c>
      <c r="E1982" s="347"/>
      <c r="F1982" s="347"/>
      <c r="G1982" s="347"/>
      <c r="H1982" s="347"/>
      <c r="I1982" s="347"/>
      <c r="J1982" s="406"/>
      <c r="K1982" s="406"/>
      <c r="L1982" s="406"/>
      <c r="M1982" s="406"/>
      <c r="N1982" s="349"/>
      <c r="O1982" s="349"/>
      <c r="P1982" s="349"/>
      <c r="Q1982" s="349"/>
      <c r="R1982" s="17"/>
      <c r="S1982" s="17"/>
      <c r="T1982" s="17"/>
      <c r="U1982" s="17"/>
      <c r="V1982" s="17"/>
      <c r="W1982" s="17"/>
      <c r="X1982" s="17"/>
      <c r="Y1982" s="17"/>
      <c r="Z1982" s="17"/>
      <c r="AA1982" s="17"/>
      <c r="AB1982" s="17"/>
      <c r="AC1982" s="17"/>
      <c r="AD1982" s="17"/>
      <c r="AG1982" s="197">
        <f t="shared" si="950"/>
        <v>21</v>
      </c>
      <c r="AH1982" s="197">
        <f t="shared" si="951"/>
        <v>0</v>
      </c>
      <c r="AM1982" s="7" t="b">
        <f t="shared" si="952"/>
        <v>0</v>
      </c>
      <c r="AN1982" s="7">
        <f t="shared" si="953"/>
        <v>0</v>
      </c>
      <c r="AO1982" s="7" t="str">
        <f>SUBSTITUTE( SUBSTITUTE( SUBSTITUTE( SUBSTITUTE( SUBSTITUTE( SUBSTITUTE( SUBSTITUTE( SUBSTITUTE( SUBSTITUTE( SUBSTITUTE(N1982, "á", "a"), "é", "e"), "í", "i"), "ó", "o"), "ú", "u"), "Á", "A"), "É", "E"), "Í", "I"), "Ó", "O"), "Ú", "U")</f>
        <v/>
      </c>
      <c r="AP1982" s="7" t="b">
        <f t="shared" si="955"/>
        <v>0</v>
      </c>
      <c r="AQ1982" s="7">
        <f t="shared" si="956"/>
        <v>0</v>
      </c>
      <c r="AR1982" s="7" t="b">
        <f t="shared" si="957"/>
        <v>0</v>
      </c>
      <c r="AS1982" s="7">
        <f t="shared" si="958"/>
        <v>0</v>
      </c>
      <c r="AU1982" s="197">
        <f t="shared" si="959"/>
        <v>0</v>
      </c>
      <c r="AW1982" s="197">
        <f>+COUNTIF(J1980:M2099,9)</f>
        <v>0</v>
      </c>
      <c r="AX1982" s="197">
        <f t="shared" si="960"/>
        <v>0</v>
      </c>
    </row>
    <row r="1983" spans="1:79" ht="15" customHeight="1">
      <c r="A1983" s="85"/>
      <c r="B1983" s="30"/>
      <c r="C1983" s="63" t="s">
        <v>61</v>
      </c>
      <c r="D1983" s="347" t="str">
        <f t="shared" si="949"/>
        <v/>
      </c>
      <c r="E1983" s="347"/>
      <c r="F1983" s="347"/>
      <c r="G1983" s="347"/>
      <c r="H1983" s="347"/>
      <c r="I1983" s="347"/>
      <c r="J1983" s="406"/>
      <c r="K1983" s="406"/>
      <c r="L1983" s="406"/>
      <c r="M1983" s="406"/>
      <c r="N1983" s="349"/>
      <c r="O1983" s="349"/>
      <c r="P1983" s="349"/>
      <c r="Q1983" s="349"/>
      <c r="R1983" s="17"/>
      <c r="S1983" s="17"/>
      <c r="T1983" s="17"/>
      <c r="U1983" s="17"/>
      <c r="V1983" s="17"/>
      <c r="W1983" s="17"/>
      <c r="X1983" s="17"/>
      <c r="Y1983" s="17"/>
      <c r="Z1983" s="17"/>
      <c r="AA1983" s="17"/>
      <c r="AB1983" s="17"/>
      <c r="AC1983" s="17"/>
      <c r="AD1983" s="17"/>
      <c r="AG1983" s="197">
        <f t="shared" si="950"/>
        <v>21</v>
      </c>
      <c r="AH1983" s="197">
        <f t="shared" si="951"/>
        <v>0</v>
      </c>
      <c r="AM1983" s="7" t="b">
        <f t="shared" si="952"/>
        <v>0</v>
      </c>
      <c r="AN1983" s="7">
        <f t="shared" si="953"/>
        <v>0</v>
      </c>
      <c r="AO1983" s="7" t="str">
        <f t="shared" si="954"/>
        <v/>
      </c>
      <c r="AP1983" s="7" t="b">
        <f t="shared" si="955"/>
        <v>0</v>
      </c>
      <c r="AQ1983" s="7">
        <f t="shared" si="956"/>
        <v>0</v>
      </c>
      <c r="AR1983" s="7" t="b">
        <f t="shared" si="957"/>
        <v>0</v>
      </c>
      <c r="AS1983" s="7">
        <f t="shared" si="958"/>
        <v>0</v>
      </c>
      <c r="AU1983" s="197">
        <f t="shared" si="959"/>
        <v>0</v>
      </c>
      <c r="AW1983" s="197">
        <f>+SUM(AW1981:AW1982)</f>
        <v>0</v>
      </c>
      <c r="AX1983" s="197">
        <f t="shared" si="960"/>
        <v>0</v>
      </c>
    </row>
    <row r="1984" spans="1:79" ht="15" customHeight="1">
      <c r="A1984" s="85"/>
      <c r="B1984" s="30"/>
      <c r="C1984" s="63" t="s">
        <v>62</v>
      </c>
      <c r="D1984" s="347" t="str">
        <f t="shared" si="949"/>
        <v/>
      </c>
      <c r="E1984" s="347"/>
      <c r="F1984" s="347"/>
      <c r="G1984" s="347"/>
      <c r="H1984" s="347"/>
      <c r="I1984" s="347"/>
      <c r="J1984" s="406"/>
      <c r="K1984" s="406"/>
      <c r="L1984" s="406"/>
      <c r="M1984" s="406"/>
      <c r="N1984" s="349"/>
      <c r="O1984" s="349"/>
      <c r="P1984" s="349"/>
      <c r="Q1984" s="349"/>
      <c r="R1984" s="17"/>
      <c r="S1984" s="17"/>
      <c r="T1984" s="17"/>
      <c r="U1984" s="17"/>
      <c r="V1984" s="17"/>
      <c r="W1984" s="17"/>
      <c r="X1984" s="17"/>
      <c r="Y1984" s="17"/>
      <c r="Z1984" s="17"/>
      <c r="AA1984" s="17"/>
      <c r="AB1984" s="17"/>
      <c r="AC1984" s="17"/>
      <c r="AD1984" s="17"/>
      <c r="AG1984" s="197">
        <f t="shared" si="950"/>
        <v>21</v>
      </c>
      <c r="AH1984" s="197">
        <f t="shared" si="951"/>
        <v>0</v>
      </c>
      <c r="AM1984" s="7" t="b">
        <f t="shared" si="952"/>
        <v>0</v>
      </c>
      <c r="AN1984" s="7">
        <f t="shared" si="953"/>
        <v>0</v>
      </c>
      <c r="AO1984" s="7" t="str">
        <f t="shared" si="954"/>
        <v/>
      </c>
      <c r="AP1984" s="7" t="b">
        <f t="shared" si="955"/>
        <v>0</v>
      </c>
      <c r="AQ1984" s="7">
        <f t="shared" si="956"/>
        <v>0</v>
      </c>
      <c r="AR1984" s="7" t="b">
        <f t="shared" si="957"/>
        <v>0</v>
      </c>
      <c r="AS1984" s="7">
        <f t="shared" si="958"/>
        <v>0</v>
      </c>
      <c r="AU1984" s="197">
        <f t="shared" si="959"/>
        <v>0</v>
      </c>
      <c r="AX1984" s="197">
        <f t="shared" si="960"/>
        <v>0</v>
      </c>
    </row>
    <row r="1985" spans="1:50" ht="15" customHeight="1">
      <c r="A1985" s="85"/>
      <c r="B1985" s="30"/>
      <c r="C1985" s="63" t="s">
        <v>63</v>
      </c>
      <c r="D1985" s="347" t="str">
        <f t="shared" si="949"/>
        <v/>
      </c>
      <c r="E1985" s="347"/>
      <c r="F1985" s="347"/>
      <c r="G1985" s="347"/>
      <c r="H1985" s="347"/>
      <c r="I1985" s="347"/>
      <c r="J1985" s="406"/>
      <c r="K1985" s="406"/>
      <c r="L1985" s="406"/>
      <c r="M1985" s="406"/>
      <c r="N1985" s="349"/>
      <c r="O1985" s="349"/>
      <c r="P1985" s="349"/>
      <c r="Q1985" s="349"/>
      <c r="R1985" s="17"/>
      <c r="S1985" s="17"/>
      <c r="T1985" s="17"/>
      <c r="U1985" s="17"/>
      <c r="V1985" s="17"/>
      <c r="W1985" s="17"/>
      <c r="X1985" s="17"/>
      <c r="Y1985" s="17"/>
      <c r="Z1985" s="17"/>
      <c r="AA1985" s="17"/>
      <c r="AB1985" s="17"/>
      <c r="AC1985" s="17"/>
      <c r="AD1985" s="17"/>
      <c r="AG1985" s="197">
        <f t="shared" si="950"/>
        <v>21</v>
      </c>
      <c r="AH1985" s="197">
        <f t="shared" si="951"/>
        <v>0</v>
      </c>
      <c r="AM1985" s="7" t="b">
        <f t="shared" si="952"/>
        <v>0</v>
      </c>
      <c r="AN1985" s="7">
        <f t="shared" si="953"/>
        <v>0</v>
      </c>
      <c r="AO1985" s="7" t="str">
        <f t="shared" si="954"/>
        <v/>
      </c>
      <c r="AP1985" s="7" t="b">
        <f t="shared" si="955"/>
        <v>0</v>
      </c>
      <c r="AQ1985" s="7">
        <f t="shared" si="956"/>
        <v>0</v>
      </c>
      <c r="AR1985" s="7" t="b">
        <f t="shared" si="957"/>
        <v>0</v>
      </c>
      <c r="AS1985" s="7">
        <f t="shared" si="958"/>
        <v>0</v>
      </c>
      <c r="AU1985" s="197">
        <f t="shared" si="959"/>
        <v>0</v>
      </c>
      <c r="AX1985" s="197">
        <f t="shared" si="960"/>
        <v>0</v>
      </c>
    </row>
    <row r="1986" spans="1:50" ht="15" customHeight="1">
      <c r="A1986" s="85"/>
      <c r="B1986" s="30"/>
      <c r="C1986" s="63" t="s">
        <v>64</v>
      </c>
      <c r="D1986" s="347" t="str">
        <f t="shared" si="949"/>
        <v/>
      </c>
      <c r="E1986" s="347"/>
      <c r="F1986" s="347"/>
      <c r="G1986" s="347"/>
      <c r="H1986" s="347"/>
      <c r="I1986" s="347"/>
      <c r="J1986" s="406"/>
      <c r="K1986" s="406"/>
      <c r="L1986" s="406"/>
      <c r="M1986" s="406"/>
      <c r="N1986" s="349"/>
      <c r="O1986" s="349"/>
      <c r="P1986" s="349"/>
      <c r="Q1986" s="349"/>
      <c r="R1986" s="17"/>
      <c r="S1986" s="17"/>
      <c r="T1986" s="17"/>
      <c r="U1986" s="17"/>
      <c r="V1986" s="17"/>
      <c r="W1986" s="17"/>
      <c r="X1986" s="17"/>
      <c r="Y1986" s="17"/>
      <c r="Z1986" s="17"/>
      <c r="AA1986" s="17"/>
      <c r="AB1986" s="17"/>
      <c r="AC1986" s="17"/>
      <c r="AD1986" s="17"/>
      <c r="AG1986" s="197">
        <f t="shared" si="950"/>
        <v>21</v>
      </c>
      <c r="AH1986" s="197">
        <f t="shared" si="951"/>
        <v>0</v>
      </c>
      <c r="AM1986" s="7" t="b">
        <f t="shared" si="952"/>
        <v>0</v>
      </c>
      <c r="AN1986" s="7">
        <f t="shared" si="953"/>
        <v>0</v>
      </c>
      <c r="AO1986" s="7" t="str">
        <f t="shared" si="954"/>
        <v/>
      </c>
      <c r="AP1986" s="7" t="b">
        <f t="shared" si="955"/>
        <v>0</v>
      </c>
      <c r="AQ1986" s="7">
        <f t="shared" si="956"/>
        <v>0</v>
      </c>
      <c r="AR1986" s="7" t="b">
        <f t="shared" si="957"/>
        <v>0</v>
      </c>
      <c r="AS1986" s="7">
        <f t="shared" si="958"/>
        <v>0</v>
      </c>
      <c r="AU1986" s="197">
        <f t="shared" si="959"/>
        <v>0</v>
      </c>
      <c r="AX1986" s="197">
        <f t="shared" si="960"/>
        <v>0</v>
      </c>
    </row>
    <row r="1987" spans="1:50" ht="15" customHeight="1">
      <c r="A1987" s="85"/>
      <c r="B1987" s="30"/>
      <c r="C1987" s="63" t="s">
        <v>65</v>
      </c>
      <c r="D1987" s="347" t="str">
        <f t="shared" si="949"/>
        <v/>
      </c>
      <c r="E1987" s="347"/>
      <c r="F1987" s="347"/>
      <c r="G1987" s="347"/>
      <c r="H1987" s="347"/>
      <c r="I1987" s="347"/>
      <c r="J1987" s="406"/>
      <c r="K1987" s="406"/>
      <c r="L1987" s="406"/>
      <c r="M1987" s="406"/>
      <c r="N1987" s="349"/>
      <c r="O1987" s="349"/>
      <c r="P1987" s="349"/>
      <c r="Q1987" s="349"/>
      <c r="R1987" s="17"/>
      <c r="S1987" s="17"/>
      <c r="T1987" s="17"/>
      <c r="U1987" s="17"/>
      <c r="V1987" s="17"/>
      <c r="W1987" s="17"/>
      <c r="X1987" s="17"/>
      <c r="Y1987" s="17"/>
      <c r="Z1987" s="17"/>
      <c r="AA1987" s="17"/>
      <c r="AB1987" s="17"/>
      <c r="AC1987" s="17"/>
      <c r="AD1987" s="17"/>
      <c r="AG1987" s="197">
        <f t="shared" si="950"/>
        <v>21</v>
      </c>
      <c r="AH1987" s="197">
        <f t="shared" si="951"/>
        <v>0</v>
      </c>
      <c r="AM1987" s="7" t="b">
        <f t="shared" si="952"/>
        <v>0</v>
      </c>
      <c r="AN1987" s="7">
        <f t="shared" si="953"/>
        <v>0</v>
      </c>
      <c r="AO1987" s="7" t="str">
        <f t="shared" si="954"/>
        <v/>
      </c>
      <c r="AP1987" s="7" t="b">
        <f t="shared" si="955"/>
        <v>0</v>
      </c>
      <c r="AQ1987" s="7">
        <f t="shared" si="956"/>
        <v>0</v>
      </c>
      <c r="AR1987" s="7" t="b">
        <f t="shared" si="957"/>
        <v>0</v>
      </c>
      <c r="AS1987" s="7">
        <f t="shared" si="958"/>
        <v>0</v>
      </c>
      <c r="AU1987" s="197">
        <f t="shared" si="959"/>
        <v>0</v>
      </c>
      <c r="AX1987" s="197">
        <f t="shared" si="960"/>
        <v>0</v>
      </c>
    </row>
    <row r="1988" spans="1:50" ht="15" customHeight="1">
      <c r="A1988" s="85"/>
      <c r="B1988" s="30"/>
      <c r="C1988" s="63" t="s">
        <v>66</v>
      </c>
      <c r="D1988" s="347" t="str">
        <f t="shared" si="949"/>
        <v/>
      </c>
      <c r="E1988" s="347"/>
      <c r="F1988" s="347"/>
      <c r="G1988" s="347"/>
      <c r="H1988" s="347"/>
      <c r="I1988" s="347"/>
      <c r="J1988" s="406"/>
      <c r="K1988" s="406"/>
      <c r="L1988" s="406"/>
      <c r="M1988" s="406"/>
      <c r="N1988" s="349"/>
      <c r="O1988" s="349"/>
      <c r="P1988" s="349"/>
      <c r="Q1988" s="349"/>
      <c r="R1988" s="17"/>
      <c r="S1988" s="17"/>
      <c r="T1988" s="17"/>
      <c r="U1988" s="17"/>
      <c r="V1988" s="17"/>
      <c r="W1988" s="17"/>
      <c r="X1988" s="17"/>
      <c r="Y1988" s="17"/>
      <c r="Z1988" s="17"/>
      <c r="AA1988" s="17"/>
      <c r="AB1988" s="17"/>
      <c r="AC1988" s="17"/>
      <c r="AD1988" s="17"/>
      <c r="AG1988" s="197">
        <f t="shared" si="950"/>
        <v>21</v>
      </c>
      <c r="AH1988" s="197">
        <f t="shared" si="951"/>
        <v>0</v>
      </c>
      <c r="AM1988" s="7" t="b">
        <f t="shared" si="952"/>
        <v>0</v>
      </c>
      <c r="AN1988" s="7">
        <f t="shared" si="953"/>
        <v>0</v>
      </c>
      <c r="AO1988" s="7" t="str">
        <f t="shared" si="954"/>
        <v/>
      </c>
      <c r="AP1988" s="7" t="b">
        <f t="shared" si="955"/>
        <v>0</v>
      </c>
      <c r="AQ1988" s="7">
        <f t="shared" si="956"/>
        <v>0</v>
      </c>
      <c r="AR1988" s="7" t="b">
        <f t="shared" si="957"/>
        <v>0</v>
      </c>
      <c r="AS1988" s="7">
        <f t="shared" si="958"/>
        <v>0</v>
      </c>
      <c r="AU1988" s="197">
        <f t="shared" si="959"/>
        <v>0</v>
      </c>
      <c r="AX1988" s="197">
        <f t="shared" si="960"/>
        <v>0</v>
      </c>
    </row>
    <row r="1989" spans="1:50" ht="15" customHeight="1">
      <c r="A1989" s="85"/>
      <c r="B1989" s="30"/>
      <c r="C1989" s="63" t="s">
        <v>67</v>
      </c>
      <c r="D1989" s="347" t="str">
        <f t="shared" si="949"/>
        <v/>
      </c>
      <c r="E1989" s="347"/>
      <c r="F1989" s="347"/>
      <c r="G1989" s="347"/>
      <c r="H1989" s="347"/>
      <c r="I1989" s="347"/>
      <c r="J1989" s="406"/>
      <c r="K1989" s="406"/>
      <c r="L1989" s="406"/>
      <c r="M1989" s="406"/>
      <c r="N1989" s="349"/>
      <c r="O1989" s="349"/>
      <c r="P1989" s="349"/>
      <c r="Q1989" s="349"/>
      <c r="R1989" s="17"/>
      <c r="S1989" s="17"/>
      <c r="T1989" s="17"/>
      <c r="U1989" s="17"/>
      <c r="V1989" s="17"/>
      <c r="W1989" s="17"/>
      <c r="X1989" s="17"/>
      <c r="Y1989" s="17"/>
      <c r="Z1989" s="17"/>
      <c r="AA1989" s="17"/>
      <c r="AB1989" s="17"/>
      <c r="AC1989" s="17"/>
      <c r="AD1989" s="17"/>
      <c r="AG1989" s="197">
        <f t="shared" si="950"/>
        <v>21</v>
      </c>
      <c r="AH1989" s="197">
        <f t="shared" si="951"/>
        <v>0</v>
      </c>
      <c r="AM1989" s="7" t="b">
        <f t="shared" si="952"/>
        <v>0</v>
      </c>
      <c r="AN1989" s="7">
        <f t="shared" si="953"/>
        <v>0</v>
      </c>
      <c r="AO1989" s="7" t="str">
        <f t="shared" si="954"/>
        <v/>
      </c>
      <c r="AP1989" s="7" t="b">
        <f t="shared" si="955"/>
        <v>0</v>
      </c>
      <c r="AQ1989" s="7">
        <f t="shared" si="956"/>
        <v>0</v>
      </c>
      <c r="AR1989" s="7" t="b">
        <f t="shared" si="957"/>
        <v>0</v>
      </c>
      <c r="AS1989" s="7">
        <f t="shared" si="958"/>
        <v>0</v>
      </c>
      <c r="AU1989" s="197">
        <f t="shared" si="959"/>
        <v>0</v>
      </c>
      <c r="AX1989" s="197">
        <f t="shared" si="960"/>
        <v>0</v>
      </c>
    </row>
    <row r="1990" spans="1:50" ht="15" customHeight="1">
      <c r="A1990" s="85"/>
      <c r="B1990" s="30"/>
      <c r="C1990" s="63" t="s">
        <v>68</v>
      </c>
      <c r="D1990" s="347" t="str">
        <f t="shared" si="949"/>
        <v/>
      </c>
      <c r="E1990" s="347"/>
      <c r="F1990" s="347"/>
      <c r="G1990" s="347"/>
      <c r="H1990" s="347"/>
      <c r="I1990" s="347"/>
      <c r="J1990" s="406"/>
      <c r="K1990" s="406"/>
      <c r="L1990" s="406"/>
      <c r="M1990" s="406"/>
      <c r="N1990" s="349"/>
      <c r="O1990" s="349"/>
      <c r="P1990" s="349"/>
      <c r="Q1990" s="349"/>
      <c r="R1990" s="17"/>
      <c r="S1990" s="17"/>
      <c r="T1990" s="17"/>
      <c r="U1990" s="17"/>
      <c r="V1990" s="17"/>
      <c r="W1990" s="17"/>
      <c r="X1990" s="17"/>
      <c r="Y1990" s="17"/>
      <c r="Z1990" s="17"/>
      <c r="AA1990" s="17"/>
      <c r="AB1990" s="17"/>
      <c r="AC1990" s="17"/>
      <c r="AD1990" s="17"/>
      <c r="AG1990" s="197">
        <f t="shared" si="950"/>
        <v>21</v>
      </c>
      <c r="AH1990" s="197">
        <f t="shared" si="951"/>
        <v>0</v>
      </c>
      <c r="AM1990" s="7" t="b">
        <f t="shared" si="952"/>
        <v>0</v>
      </c>
      <c r="AN1990" s="7">
        <f t="shared" si="953"/>
        <v>0</v>
      </c>
      <c r="AO1990" s="7" t="str">
        <f t="shared" si="954"/>
        <v/>
      </c>
      <c r="AP1990" s="7" t="b">
        <f t="shared" si="955"/>
        <v>0</v>
      </c>
      <c r="AQ1990" s="7">
        <f t="shared" si="956"/>
        <v>0</v>
      </c>
      <c r="AR1990" s="7" t="b">
        <f t="shared" si="957"/>
        <v>0</v>
      </c>
      <c r="AS1990" s="7">
        <f t="shared" si="958"/>
        <v>0</v>
      </c>
      <c r="AU1990" s="197">
        <f t="shared" si="959"/>
        <v>0</v>
      </c>
      <c r="AX1990" s="197">
        <f t="shared" si="960"/>
        <v>0</v>
      </c>
    </row>
    <row r="1991" spans="1:50" ht="15" customHeight="1">
      <c r="A1991" s="85"/>
      <c r="B1991" s="30"/>
      <c r="C1991" s="63" t="s">
        <v>69</v>
      </c>
      <c r="D1991" s="347" t="str">
        <f t="shared" si="949"/>
        <v/>
      </c>
      <c r="E1991" s="347"/>
      <c r="F1991" s="347"/>
      <c r="G1991" s="347"/>
      <c r="H1991" s="347"/>
      <c r="I1991" s="347"/>
      <c r="J1991" s="406"/>
      <c r="K1991" s="406"/>
      <c r="L1991" s="406"/>
      <c r="M1991" s="406"/>
      <c r="N1991" s="349"/>
      <c r="O1991" s="349"/>
      <c r="P1991" s="349"/>
      <c r="Q1991" s="349"/>
      <c r="R1991" s="17"/>
      <c r="S1991" s="17"/>
      <c r="T1991" s="17"/>
      <c r="U1991" s="17"/>
      <c r="V1991" s="17"/>
      <c r="W1991" s="17"/>
      <c r="X1991" s="17"/>
      <c r="Y1991" s="17"/>
      <c r="Z1991" s="17"/>
      <c r="AA1991" s="17"/>
      <c r="AB1991" s="17"/>
      <c r="AC1991" s="17"/>
      <c r="AD1991" s="17"/>
      <c r="AG1991" s="197">
        <f t="shared" si="950"/>
        <v>21</v>
      </c>
      <c r="AH1991" s="197">
        <f t="shared" si="951"/>
        <v>0</v>
      </c>
      <c r="AM1991" s="7" t="b">
        <f t="shared" si="952"/>
        <v>0</v>
      </c>
      <c r="AN1991" s="7">
        <f t="shared" si="953"/>
        <v>0</v>
      </c>
      <c r="AO1991" s="7" t="str">
        <f t="shared" si="954"/>
        <v/>
      </c>
      <c r="AP1991" s="7" t="b">
        <f t="shared" si="955"/>
        <v>0</v>
      </c>
      <c r="AQ1991" s="7">
        <f t="shared" si="956"/>
        <v>0</v>
      </c>
      <c r="AR1991" s="7" t="b">
        <f t="shared" si="957"/>
        <v>0</v>
      </c>
      <c r="AS1991" s="7">
        <f t="shared" si="958"/>
        <v>0</v>
      </c>
      <c r="AU1991" s="197">
        <f t="shared" si="959"/>
        <v>0</v>
      </c>
      <c r="AX1991" s="197">
        <f t="shared" si="960"/>
        <v>0</v>
      </c>
    </row>
    <row r="1992" spans="1:50" ht="15" customHeight="1">
      <c r="A1992" s="85"/>
      <c r="B1992" s="30"/>
      <c r="C1992" s="63" t="s">
        <v>70</v>
      </c>
      <c r="D1992" s="347" t="str">
        <f t="shared" si="949"/>
        <v/>
      </c>
      <c r="E1992" s="347"/>
      <c r="F1992" s="347"/>
      <c r="G1992" s="347"/>
      <c r="H1992" s="347"/>
      <c r="I1992" s="347"/>
      <c r="J1992" s="406"/>
      <c r="K1992" s="406"/>
      <c r="L1992" s="406"/>
      <c r="M1992" s="406"/>
      <c r="N1992" s="349"/>
      <c r="O1992" s="349"/>
      <c r="P1992" s="349"/>
      <c r="Q1992" s="349"/>
      <c r="R1992" s="17"/>
      <c r="S1992" s="17"/>
      <c r="T1992" s="17"/>
      <c r="U1992" s="17"/>
      <c r="V1992" s="17"/>
      <c r="W1992" s="17"/>
      <c r="X1992" s="17"/>
      <c r="Y1992" s="17"/>
      <c r="Z1992" s="17"/>
      <c r="AA1992" s="17"/>
      <c r="AB1992" s="17"/>
      <c r="AC1992" s="17"/>
      <c r="AD1992" s="17"/>
      <c r="AG1992" s="197">
        <f t="shared" si="950"/>
        <v>21</v>
      </c>
      <c r="AH1992" s="197">
        <f t="shared" si="951"/>
        <v>0</v>
      </c>
      <c r="AM1992" s="7" t="b">
        <f t="shared" si="952"/>
        <v>0</v>
      </c>
      <c r="AN1992" s="7">
        <f t="shared" si="953"/>
        <v>0</v>
      </c>
      <c r="AO1992" s="7" t="str">
        <f t="shared" si="954"/>
        <v/>
      </c>
      <c r="AP1992" s="7" t="b">
        <f t="shared" si="955"/>
        <v>0</v>
      </c>
      <c r="AQ1992" s="7">
        <f t="shared" si="956"/>
        <v>0</v>
      </c>
      <c r="AR1992" s="7" t="b">
        <f t="shared" si="957"/>
        <v>0</v>
      </c>
      <c r="AS1992" s="7">
        <f t="shared" si="958"/>
        <v>0</v>
      </c>
      <c r="AU1992" s="197">
        <f t="shared" si="959"/>
        <v>0</v>
      </c>
      <c r="AX1992" s="197">
        <f t="shared" si="960"/>
        <v>0</v>
      </c>
    </row>
    <row r="1993" spans="1:50" ht="15" customHeight="1">
      <c r="A1993" s="85"/>
      <c r="B1993" s="30"/>
      <c r="C1993" s="63" t="s">
        <v>71</v>
      </c>
      <c r="D1993" s="347" t="str">
        <f t="shared" si="949"/>
        <v/>
      </c>
      <c r="E1993" s="347"/>
      <c r="F1993" s="347"/>
      <c r="G1993" s="347"/>
      <c r="H1993" s="347"/>
      <c r="I1993" s="347"/>
      <c r="J1993" s="406"/>
      <c r="K1993" s="406"/>
      <c r="L1993" s="406"/>
      <c r="M1993" s="406"/>
      <c r="N1993" s="349"/>
      <c r="O1993" s="349"/>
      <c r="P1993" s="349"/>
      <c r="Q1993" s="349"/>
      <c r="R1993" s="17"/>
      <c r="S1993" s="17"/>
      <c r="T1993" s="17"/>
      <c r="U1993" s="17"/>
      <c r="V1993" s="17"/>
      <c r="W1993" s="17"/>
      <c r="X1993" s="17"/>
      <c r="Y1993" s="17"/>
      <c r="Z1993" s="17"/>
      <c r="AA1993" s="17"/>
      <c r="AB1993" s="17"/>
      <c r="AC1993" s="17"/>
      <c r="AD1993" s="17"/>
      <c r="AG1993" s="197">
        <f t="shared" si="950"/>
        <v>21</v>
      </c>
      <c r="AH1993" s="197">
        <f t="shared" si="951"/>
        <v>0</v>
      </c>
      <c r="AM1993" s="7" t="b">
        <f t="shared" si="952"/>
        <v>0</v>
      </c>
      <c r="AN1993" s="7">
        <f t="shared" si="953"/>
        <v>0</v>
      </c>
      <c r="AO1993" s="7" t="str">
        <f t="shared" si="954"/>
        <v/>
      </c>
      <c r="AP1993" s="7" t="b">
        <f t="shared" si="955"/>
        <v>0</v>
      </c>
      <c r="AQ1993" s="7">
        <f t="shared" si="956"/>
        <v>0</v>
      </c>
      <c r="AR1993" s="7" t="b">
        <f t="shared" si="957"/>
        <v>0</v>
      </c>
      <c r="AS1993" s="7">
        <f t="shared" si="958"/>
        <v>0</v>
      </c>
      <c r="AU1993" s="197">
        <f t="shared" si="959"/>
        <v>0</v>
      </c>
      <c r="AX1993" s="197">
        <f t="shared" si="960"/>
        <v>0</v>
      </c>
    </row>
    <row r="1994" spans="1:50" ht="15" customHeight="1">
      <c r="A1994" s="85"/>
      <c r="B1994" s="30"/>
      <c r="C1994" s="63" t="s">
        <v>72</v>
      </c>
      <c r="D1994" s="347" t="str">
        <f t="shared" si="949"/>
        <v/>
      </c>
      <c r="E1994" s="347"/>
      <c r="F1994" s="347"/>
      <c r="G1994" s="347"/>
      <c r="H1994" s="347"/>
      <c r="I1994" s="347"/>
      <c r="J1994" s="406"/>
      <c r="K1994" s="406"/>
      <c r="L1994" s="406"/>
      <c r="M1994" s="406"/>
      <c r="N1994" s="349"/>
      <c r="O1994" s="349"/>
      <c r="P1994" s="349"/>
      <c r="Q1994" s="349"/>
      <c r="R1994" s="17"/>
      <c r="S1994" s="17"/>
      <c r="T1994" s="17"/>
      <c r="U1994" s="17"/>
      <c r="V1994" s="17"/>
      <c r="W1994" s="17"/>
      <c r="X1994" s="17"/>
      <c r="Y1994" s="17"/>
      <c r="Z1994" s="17"/>
      <c r="AA1994" s="17"/>
      <c r="AB1994" s="17"/>
      <c r="AC1994" s="17"/>
      <c r="AD1994" s="17"/>
      <c r="AG1994" s="197">
        <f t="shared" si="950"/>
        <v>21</v>
      </c>
      <c r="AH1994" s="197">
        <f t="shared" si="951"/>
        <v>0</v>
      </c>
      <c r="AM1994" s="7" t="b">
        <f t="shared" si="952"/>
        <v>0</v>
      </c>
      <c r="AN1994" s="7">
        <f t="shared" si="953"/>
        <v>0</v>
      </c>
      <c r="AO1994" s="7" t="str">
        <f t="shared" si="954"/>
        <v/>
      </c>
      <c r="AP1994" s="7" t="b">
        <f t="shared" si="955"/>
        <v>0</v>
      </c>
      <c r="AQ1994" s="7">
        <f t="shared" si="956"/>
        <v>0</v>
      </c>
      <c r="AR1994" s="7" t="b">
        <f t="shared" si="957"/>
        <v>0</v>
      </c>
      <c r="AS1994" s="7">
        <f t="shared" si="958"/>
        <v>0</v>
      </c>
      <c r="AU1994" s="197">
        <f t="shared" si="959"/>
        <v>0</v>
      </c>
      <c r="AX1994" s="197">
        <f t="shared" si="960"/>
        <v>0</v>
      </c>
    </row>
    <row r="1995" spans="1:50" ht="15" customHeight="1">
      <c r="A1995" s="85"/>
      <c r="B1995" s="30"/>
      <c r="C1995" s="63" t="s">
        <v>73</v>
      </c>
      <c r="D1995" s="347" t="str">
        <f t="shared" si="949"/>
        <v/>
      </c>
      <c r="E1995" s="347"/>
      <c r="F1995" s="347"/>
      <c r="G1995" s="347"/>
      <c r="H1995" s="347"/>
      <c r="I1995" s="347"/>
      <c r="J1995" s="406"/>
      <c r="K1995" s="406"/>
      <c r="L1995" s="406"/>
      <c r="M1995" s="406"/>
      <c r="N1995" s="349"/>
      <c r="O1995" s="349"/>
      <c r="P1995" s="349"/>
      <c r="Q1995" s="349"/>
      <c r="R1995" s="17"/>
      <c r="S1995" s="17"/>
      <c r="T1995" s="17"/>
      <c r="U1995" s="17"/>
      <c r="V1995" s="17"/>
      <c r="W1995" s="17"/>
      <c r="X1995" s="17"/>
      <c r="Y1995" s="17"/>
      <c r="Z1995" s="17"/>
      <c r="AA1995" s="17"/>
      <c r="AB1995" s="17"/>
      <c r="AC1995" s="17"/>
      <c r="AD1995" s="17"/>
      <c r="AG1995" s="197">
        <f t="shared" si="950"/>
        <v>21</v>
      </c>
      <c r="AH1995" s="197">
        <f t="shared" si="951"/>
        <v>0</v>
      </c>
      <c r="AM1995" s="7" t="b">
        <f t="shared" si="952"/>
        <v>0</v>
      </c>
      <c r="AN1995" s="7">
        <f t="shared" si="953"/>
        <v>0</v>
      </c>
      <c r="AO1995" s="7" t="str">
        <f t="shared" si="954"/>
        <v/>
      </c>
      <c r="AP1995" s="7" t="b">
        <f t="shared" si="955"/>
        <v>0</v>
      </c>
      <c r="AQ1995" s="7">
        <f t="shared" si="956"/>
        <v>0</v>
      </c>
      <c r="AR1995" s="7" t="b">
        <f t="shared" si="957"/>
        <v>0</v>
      </c>
      <c r="AS1995" s="7">
        <f t="shared" si="958"/>
        <v>0</v>
      </c>
      <c r="AU1995" s="197">
        <f t="shared" si="959"/>
        <v>0</v>
      </c>
      <c r="AX1995" s="197">
        <f t="shared" si="960"/>
        <v>0</v>
      </c>
    </row>
    <row r="1996" spans="1:50" ht="15" customHeight="1">
      <c r="A1996" s="85"/>
      <c r="B1996" s="30"/>
      <c r="C1996" s="63" t="s">
        <v>74</v>
      </c>
      <c r="D1996" s="347" t="str">
        <f t="shared" si="949"/>
        <v/>
      </c>
      <c r="E1996" s="347"/>
      <c r="F1996" s="347"/>
      <c r="G1996" s="347"/>
      <c r="H1996" s="347"/>
      <c r="I1996" s="347"/>
      <c r="J1996" s="406"/>
      <c r="K1996" s="406"/>
      <c r="L1996" s="406"/>
      <c r="M1996" s="406"/>
      <c r="N1996" s="349"/>
      <c r="O1996" s="349"/>
      <c r="P1996" s="349"/>
      <c r="Q1996" s="349"/>
      <c r="R1996" s="17"/>
      <c r="S1996" s="17"/>
      <c r="T1996" s="17"/>
      <c r="U1996" s="17"/>
      <c r="V1996" s="17"/>
      <c r="W1996" s="17"/>
      <c r="X1996" s="17"/>
      <c r="Y1996" s="17"/>
      <c r="Z1996" s="17"/>
      <c r="AA1996" s="17"/>
      <c r="AB1996" s="17"/>
      <c r="AC1996" s="17"/>
      <c r="AD1996" s="17"/>
      <c r="AG1996" s="197">
        <f t="shared" si="950"/>
        <v>21</v>
      </c>
      <c r="AH1996" s="197">
        <f t="shared" si="951"/>
        <v>0</v>
      </c>
      <c r="AM1996" s="7" t="b">
        <f t="shared" si="952"/>
        <v>0</v>
      </c>
      <c r="AN1996" s="7">
        <f t="shared" si="953"/>
        <v>0</v>
      </c>
      <c r="AO1996" s="7" t="str">
        <f t="shared" si="954"/>
        <v/>
      </c>
      <c r="AP1996" s="7" t="b">
        <f t="shared" si="955"/>
        <v>0</v>
      </c>
      <c r="AQ1996" s="7">
        <f t="shared" si="956"/>
        <v>0</v>
      </c>
      <c r="AR1996" s="7" t="b">
        <f t="shared" si="957"/>
        <v>0</v>
      </c>
      <c r="AS1996" s="7">
        <f t="shared" si="958"/>
        <v>0</v>
      </c>
      <c r="AU1996" s="197">
        <f t="shared" si="959"/>
        <v>0</v>
      </c>
      <c r="AX1996" s="197">
        <f t="shared" si="960"/>
        <v>0</v>
      </c>
    </row>
    <row r="1997" spans="1:50" ht="15" customHeight="1">
      <c r="A1997" s="85"/>
      <c r="B1997" s="30"/>
      <c r="C1997" s="63" t="s">
        <v>75</v>
      </c>
      <c r="D1997" s="347" t="str">
        <f t="shared" si="949"/>
        <v/>
      </c>
      <c r="E1997" s="347"/>
      <c r="F1997" s="347"/>
      <c r="G1997" s="347"/>
      <c r="H1997" s="347"/>
      <c r="I1997" s="347"/>
      <c r="J1997" s="406"/>
      <c r="K1997" s="406"/>
      <c r="L1997" s="406"/>
      <c r="M1997" s="406"/>
      <c r="N1997" s="349"/>
      <c r="O1997" s="349"/>
      <c r="P1997" s="349"/>
      <c r="Q1997" s="349"/>
      <c r="R1997" s="17"/>
      <c r="S1997" s="17"/>
      <c r="T1997" s="17"/>
      <c r="U1997" s="17"/>
      <c r="V1997" s="17"/>
      <c r="W1997" s="17"/>
      <c r="X1997" s="17"/>
      <c r="Y1997" s="17"/>
      <c r="Z1997" s="17"/>
      <c r="AA1997" s="17"/>
      <c r="AB1997" s="17"/>
      <c r="AC1997" s="17"/>
      <c r="AD1997" s="17"/>
      <c r="AG1997" s="197">
        <f t="shared" si="950"/>
        <v>21</v>
      </c>
      <c r="AH1997" s="197">
        <f t="shared" si="951"/>
        <v>0</v>
      </c>
      <c r="AM1997" s="7" t="b">
        <f t="shared" si="952"/>
        <v>0</v>
      </c>
      <c r="AN1997" s="7">
        <f t="shared" si="953"/>
        <v>0</v>
      </c>
      <c r="AO1997" s="7" t="str">
        <f t="shared" si="954"/>
        <v/>
      </c>
      <c r="AP1997" s="7" t="b">
        <f t="shared" si="955"/>
        <v>0</v>
      </c>
      <c r="AQ1997" s="7">
        <f t="shared" si="956"/>
        <v>0</v>
      </c>
      <c r="AR1997" s="7" t="b">
        <f t="shared" si="957"/>
        <v>0</v>
      </c>
      <c r="AS1997" s="7">
        <f t="shared" si="958"/>
        <v>0</v>
      </c>
      <c r="AU1997" s="197">
        <f t="shared" si="959"/>
        <v>0</v>
      </c>
      <c r="AX1997" s="197">
        <f t="shared" si="960"/>
        <v>0</v>
      </c>
    </row>
    <row r="1998" spans="1:50" ht="15" customHeight="1">
      <c r="A1998" s="85"/>
      <c r="B1998" s="30"/>
      <c r="C1998" s="63" t="s">
        <v>76</v>
      </c>
      <c r="D1998" s="347" t="str">
        <f t="shared" si="949"/>
        <v/>
      </c>
      <c r="E1998" s="347"/>
      <c r="F1998" s="347"/>
      <c r="G1998" s="347"/>
      <c r="H1998" s="347"/>
      <c r="I1998" s="347"/>
      <c r="J1998" s="406"/>
      <c r="K1998" s="406"/>
      <c r="L1998" s="406"/>
      <c r="M1998" s="406"/>
      <c r="N1998" s="349"/>
      <c r="O1998" s="349"/>
      <c r="P1998" s="349"/>
      <c r="Q1998" s="349"/>
      <c r="R1998" s="17"/>
      <c r="S1998" s="17"/>
      <c r="T1998" s="17"/>
      <c r="U1998" s="17"/>
      <c r="V1998" s="17"/>
      <c r="W1998" s="17"/>
      <c r="X1998" s="17"/>
      <c r="Y1998" s="17"/>
      <c r="Z1998" s="17"/>
      <c r="AA1998" s="17"/>
      <c r="AB1998" s="17"/>
      <c r="AC1998" s="17"/>
      <c r="AD1998" s="17"/>
      <c r="AG1998" s="197">
        <f t="shared" si="950"/>
        <v>21</v>
      </c>
      <c r="AH1998" s="197">
        <f t="shared" si="951"/>
        <v>0</v>
      </c>
      <c r="AM1998" s="7" t="b">
        <f t="shared" si="952"/>
        <v>0</v>
      </c>
      <c r="AN1998" s="7">
        <f t="shared" si="953"/>
        <v>0</v>
      </c>
      <c r="AO1998" s="7" t="str">
        <f t="shared" si="954"/>
        <v/>
      </c>
      <c r="AP1998" s="7" t="b">
        <f t="shared" si="955"/>
        <v>0</v>
      </c>
      <c r="AQ1998" s="7">
        <f t="shared" si="956"/>
        <v>0</v>
      </c>
      <c r="AR1998" s="7" t="b">
        <f t="shared" si="957"/>
        <v>0</v>
      </c>
      <c r="AS1998" s="7">
        <f t="shared" si="958"/>
        <v>0</v>
      </c>
      <c r="AU1998" s="197">
        <f t="shared" si="959"/>
        <v>0</v>
      </c>
      <c r="AX1998" s="197">
        <f t="shared" si="960"/>
        <v>0</v>
      </c>
    </row>
    <row r="1999" spans="1:50" ht="15" customHeight="1">
      <c r="A1999" s="85"/>
      <c r="B1999" s="30"/>
      <c r="C1999" s="63" t="s">
        <v>77</v>
      </c>
      <c r="D1999" s="347" t="str">
        <f t="shared" si="949"/>
        <v/>
      </c>
      <c r="E1999" s="347"/>
      <c r="F1999" s="347"/>
      <c r="G1999" s="347"/>
      <c r="H1999" s="347"/>
      <c r="I1999" s="347"/>
      <c r="J1999" s="406"/>
      <c r="K1999" s="406"/>
      <c r="L1999" s="406"/>
      <c r="M1999" s="406"/>
      <c r="N1999" s="349"/>
      <c r="O1999" s="349"/>
      <c r="P1999" s="349"/>
      <c r="Q1999" s="349"/>
      <c r="R1999" s="17"/>
      <c r="S1999" s="17"/>
      <c r="T1999" s="17"/>
      <c r="U1999" s="17"/>
      <c r="V1999" s="17"/>
      <c r="W1999" s="17"/>
      <c r="X1999" s="17"/>
      <c r="Y1999" s="17"/>
      <c r="Z1999" s="17"/>
      <c r="AA1999" s="17"/>
      <c r="AB1999" s="17"/>
      <c r="AC1999" s="17"/>
      <c r="AD1999" s="17"/>
      <c r="AG1999" s="197">
        <f t="shared" si="950"/>
        <v>21</v>
      </c>
      <c r="AH1999" s="197">
        <f t="shared" si="951"/>
        <v>0</v>
      </c>
      <c r="AM1999" s="7" t="b">
        <f t="shared" si="952"/>
        <v>0</v>
      </c>
      <c r="AN1999" s="7">
        <f t="shared" si="953"/>
        <v>0</v>
      </c>
      <c r="AO1999" s="7" t="str">
        <f t="shared" si="954"/>
        <v/>
      </c>
      <c r="AP1999" s="7" t="b">
        <f t="shared" si="955"/>
        <v>0</v>
      </c>
      <c r="AQ1999" s="7">
        <f t="shared" si="956"/>
        <v>0</v>
      </c>
      <c r="AR1999" s="7" t="b">
        <f t="shared" si="957"/>
        <v>0</v>
      </c>
      <c r="AS1999" s="7">
        <f t="shared" si="958"/>
        <v>0</v>
      </c>
      <c r="AU1999" s="197">
        <f t="shared" si="959"/>
        <v>0</v>
      </c>
      <c r="AX1999" s="197">
        <f t="shared" si="960"/>
        <v>0</v>
      </c>
    </row>
    <row r="2000" spans="1:50" ht="15" customHeight="1">
      <c r="A2000" s="85"/>
      <c r="B2000" s="30"/>
      <c r="C2000" s="63" t="s">
        <v>78</v>
      </c>
      <c r="D2000" s="347" t="str">
        <f t="shared" si="949"/>
        <v/>
      </c>
      <c r="E2000" s="347"/>
      <c r="F2000" s="347"/>
      <c r="G2000" s="347"/>
      <c r="H2000" s="347"/>
      <c r="I2000" s="347"/>
      <c r="J2000" s="406"/>
      <c r="K2000" s="406"/>
      <c r="L2000" s="406"/>
      <c r="M2000" s="406"/>
      <c r="N2000" s="349"/>
      <c r="O2000" s="349"/>
      <c r="P2000" s="349"/>
      <c r="Q2000" s="349"/>
      <c r="R2000" s="17"/>
      <c r="S2000" s="17"/>
      <c r="T2000" s="17"/>
      <c r="U2000" s="17"/>
      <c r="V2000" s="17"/>
      <c r="W2000" s="17"/>
      <c r="X2000" s="17"/>
      <c r="Y2000" s="17"/>
      <c r="Z2000" s="17"/>
      <c r="AA2000" s="17"/>
      <c r="AB2000" s="17"/>
      <c r="AC2000" s="17"/>
      <c r="AD2000" s="17"/>
      <c r="AG2000" s="197">
        <f t="shared" si="950"/>
        <v>21</v>
      </c>
      <c r="AH2000" s="197">
        <f t="shared" si="951"/>
        <v>0</v>
      </c>
      <c r="AM2000" s="7" t="b">
        <f t="shared" si="952"/>
        <v>0</v>
      </c>
      <c r="AN2000" s="7">
        <f t="shared" si="953"/>
        <v>0</v>
      </c>
      <c r="AO2000" s="7" t="str">
        <f t="shared" si="954"/>
        <v/>
      </c>
      <c r="AP2000" s="7" t="b">
        <f t="shared" si="955"/>
        <v>0</v>
      </c>
      <c r="AQ2000" s="7">
        <f t="shared" si="956"/>
        <v>0</v>
      </c>
      <c r="AR2000" s="7" t="b">
        <f t="shared" si="957"/>
        <v>0</v>
      </c>
      <c r="AS2000" s="7">
        <f t="shared" si="958"/>
        <v>0</v>
      </c>
      <c r="AU2000" s="197">
        <f t="shared" si="959"/>
        <v>0</v>
      </c>
      <c r="AX2000" s="197">
        <f t="shared" si="960"/>
        <v>0</v>
      </c>
    </row>
    <row r="2001" spans="1:50" ht="15" customHeight="1">
      <c r="A2001" s="85"/>
      <c r="B2001" s="30"/>
      <c r="C2001" s="63" t="s">
        <v>79</v>
      </c>
      <c r="D2001" s="347" t="str">
        <f t="shared" si="949"/>
        <v/>
      </c>
      <c r="E2001" s="347"/>
      <c r="F2001" s="347"/>
      <c r="G2001" s="347"/>
      <c r="H2001" s="347"/>
      <c r="I2001" s="347"/>
      <c r="J2001" s="406"/>
      <c r="K2001" s="406"/>
      <c r="L2001" s="406"/>
      <c r="M2001" s="406"/>
      <c r="N2001" s="349"/>
      <c r="O2001" s="349"/>
      <c r="P2001" s="349"/>
      <c r="Q2001" s="349"/>
      <c r="R2001" s="17"/>
      <c r="S2001" s="17"/>
      <c r="T2001" s="17"/>
      <c r="U2001" s="17"/>
      <c r="V2001" s="17"/>
      <c r="W2001" s="17"/>
      <c r="X2001" s="17"/>
      <c r="Y2001" s="17"/>
      <c r="Z2001" s="17"/>
      <c r="AA2001" s="17"/>
      <c r="AB2001" s="17"/>
      <c r="AC2001" s="17"/>
      <c r="AD2001" s="17"/>
      <c r="AG2001" s="197">
        <f t="shared" si="950"/>
        <v>21</v>
      </c>
      <c r="AH2001" s="197">
        <f t="shared" si="951"/>
        <v>0</v>
      </c>
      <c r="AM2001" s="7" t="b">
        <f t="shared" si="952"/>
        <v>0</v>
      </c>
      <c r="AN2001" s="7">
        <f t="shared" si="953"/>
        <v>0</v>
      </c>
      <c r="AO2001" s="7" t="str">
        <f t="shared" si="954"/>
        <v/>
      </c>
      <c r="AP2001" s="7" t="b">
        <f t="shared" si="955"/>
        <v>0</v>
      </c>
      <c r="AQ2001" s="7">
        <f t="shared" si="956"/>
        <v>0</v>
      </c>
      <c r="AR2001" s="7" t="b">
        <f t="shared" si="957"/>
        <v>0</v>
      </c>
      <c r="AS2001" s="7">
        <f t="shared" si="958"/>
        <v>0</v>
      </c>
      <c r="AU2001" s="197">
        <f t="shared" si="959"/>
        <v>0</v>
      </c>
      <c r="AX2001" s="197">
        <f t="shared" si="960"/>
        <v>0</v>
      </c>
    </row>
    <row r="2002" spans="1:50" ht="15" customHeight="1">
      <c r="A2002" s="85"/>
      <c r="B2002" s="30"/>
      <c r="C2002" s="63" t="s">
        <v>80</v>
      </c>
      <c r="D2002" s="347" t="str">
        <f t="shared" si="949"/>
        <v/>
      </c>
      <c r="E2002" s="347"/>
      <c r="F2002" s="347"/>
      <c r="G2002" s="347"/>
      <c r="H2002" s="347"/>
      <c r="I2002" s="347"/>
      <c r="J2002" s="406"/>
      <c r="K2002" s="406"/>
      <c r="L2002" s="406"/>
      <c r="M2002" s="406"/>
      <c r="N2002" s="349"/>
      <c r="O2002" s="349"/>
      <c r="P2002" s="349"/>
      <c r="Q2002" s="349"/>
      <c r="R2002" s="17"/>
      <c r="S2002" s="17"/>
      <c r="T2002" s="17"/>
      <c r="U2002" s="17"/>
      <c r="V2002" s="17"/>
      <c r="W2002" s="17"/>
      <c r="X2002" s="17"/>
      <c r="Y2002" s="17"/>
      <c r="Z2002" s="17"/>
      <c r="AA2002" s="17"/>
      <c r="AB2002" s="17"/>
      <c r="AC2002" s="17"/>
      <c r="AD2002" s="17"/>
      <c r="AG2002" s="197">
        <f t="shared" si="950"/>
        <v>21</v>
      </c>
      <c r="AH2002" s="197">
        <f t="shared" si="951"/>
        <v>0</v>
      </c>
      <c r="AM2002" s="7" t="b">
        <f t="shared" si="952"/>
        <v>0</v>
      </c>
      <c r="AN2002" s="7">
        <f t="shared" si="953"/>
        <v>0</v>
      </c>
      <c r="AO2002" s="7" t="str">
        <f t="shared" si="954"/>
        <v/>
      </c>
      <c r="AP2002" s="7" t="b">
        <f t="shared" si="955"/>
        <v>0</v>
      </c>
      <c r="AQ2002" s="7">
        <f t="shared" si="956"/>
        <v>0</v>
      </c>
      <c r="AR2002" s="7" t="b">
        <f t="shared" si="957"/>
        <v>0</v>
      </c>
      <c r="AS2002" s="7">
        <f t="shared" si="958"/>
        <v>0</v>
      </c>
      <c r="AU2002" s="197">
        <f t="shared" si="959"/>
        <v>0</v>
      </c>
      <c r="AX2002" s="197">
        <f t="shared" si="960"/>
        <v>0</v>
      </c>
    </row>
    <row r="2003" spans="1:50" ht="15" customHeight="1">
      <c r="A2003" s="85"/>
      <c r="B2003" s="30"/>
      <c r="C2003" s="63" t="s">
        <v>81</v>
      </c>
      <c r="D2003" s="347" t="str">
        <f t="shared" si="949"/>
        <v/>
      </c>
      <c r="E2003" s="347"/>
      <c r="F2003" s="347"/>
      <c r="G2003" s="347"/>
      <c r="H2003" s="347"/>
      <c r="I2003" s="347"/>
      <c r="J2003" s="406"/>
      <c r="K2003" s="406"/>
      <c r="L2003" s="406"/>
      <c r="M2003" s="406"/>
      <c r="N2003" s="349"/>
      <c r="O2003" s="349"/>
      <c r="P2003" s="349"/>
      <c r="Q2003" s="349"/>
      <c r="R2003" s="17"/>
      <c r="S2003" s="17"/>
      <c r="T2003" s="17"/>
      <c r="U2003" s="17"/>
      <c r="V2003" s="17"/>
      <c r="W2003" s="17"/>
      <c r="X2003" s="17"/>
      <c r="Y2003" s="17"/>
      <c r="Z2003" s="17"/>
      <c r="AA2003" s="17"/>
      <c r="AB2003" s="17"/>
      <c r="AC2003" s="17"/>
      <c r="AD2003" s="17"/>
      <c r="AG2003" s="197">
        <f t="shared" si="950"/>
        <v>21</v>
      </c>
      <c r="AH2003" s="197">
        <f t="shared" si="951"/>
        <v>0</v>
      </c>
      <c r="AM2003" s="7" t="b">
        <f t="shared" si="952"/>
        <v>0</v>
      </c>
      <c r="AN2003" s="7">
        <f t="shared" si="953"/>
        <v>0</v>
      </c>
      <c r="AO2003" s="7" t="str">
        <f t="shared" si="954"/>
        <v/>
      </c>
      <c r="AP2003" s="7" t="b">
        <f t="shared" si="955"/>
        <v>0</v>
      </c>
      <c r="AQ2003" s="7">
        <f t="shared" si="956"/>
        <v>0</v>
      </c>
      <c r="AR2003" s="7" t="b">
        <f t="shared" si="957"/>
        <v>0</v>
      </c>
      <c r="AS2003" s="7">
        <f t="shared" si="958"/>
        <v>0</v>
      </c>
      <c r="AU2003" s="197">
        <f t="shared" si="959"/>
        <v>0</v>
      </c>
      <c r="AX2003" s="197">
        <f t="shared" si="960"/>
        <v>0</v>
      </c>
    </row>
    <row r="2004" spans="1:50" ht="15" customHeight="1">
      <c r="A2004" s="85"/>
      <c r="B2004" s="30"/>
      <c r="C2004" s="63" t="s">
        <v>82</v>
      </c>
      <c r="D2004" s="347" t="str">
        <f t="shared" si="949"/>
        <v/>
      </c>
      <c r="E2004" s="347"/>
      <c r="F2004" s="347"/>
      <c r="G2004" s="347"/>
      <c r="H2004" s="347"/>
      <c r="I2004" s="347"/>
      <c r="J2004" s="406"/>
      <c r="K2004" s="406"/>
      <c r="L2004" s="406"/>
      <c r="M2004" s="406"/>
      <c r="N2004" s="349"/>
      <c r="O2004" s="349"/>
      <c r="P2004" s="349"/>
      <c r="Q2004" s="349"/>
      <c r="R2004" s="17"/>
      <c r="S2004" s="17"/>
      <c r="T2004" s="17"/>
      <c r="U2004" s="17"/>
      <c r="V2004" s="17"/>
      <c r="W2004" s="17"/>
      <c r="X2004" s="17"/>
      <c r="Y2004" s="17"/>
      <c r="Z2004" s="17"/>
      <c r="AA2004" s="17"/>
      <c r="AB2004" s="17"/>
      <c r="AC2004" s="17"/>
      <c r="AD2004" s="17"/>
      <c r="AG2004" s="197">
        <f t="shared" si="950"/>
        <v>21</v>
      </c>
      <c r="AH2004" s="197">
        <f t="shared" si="951"/>
        <v>0</v>
      </c>
      <c r="AM2004" s="7" t="b">
        <f t="shared" si="952"/>
        <v>0</v>
      </c>
      <c r="AN2004" s="7">
        <f t="shared" si="953"/>
        <v>0</v>
      </c>
      <c r="AO2004" s="7" t="str">
        <f t="shared" si="954"/>
        <v/>
      </c>
      <c r="AP2004" s="7" t="b">
        <f t="shared" si="955"/>
        <v>0</v>
      </c>
      <c r="AQ2004" s="7">
        <f t="shared" si="956"/>
        <v>0</v>
      </c>
      <c r="AR2004" s="7" t="b">
        <f t="shared" si="957"/>
        <v>0</v>
      </c>
      <c r="AS2004" s="7">
        <f t="shared" si="958"/>
        <v>0</v>
      </c>
      <c r="AU2004" s="197">
        <f t="shared" si="959"/>
        <v>0</v>
      </c>
      <c r="AX2004" s="197">
        <f t="shared" si="960"/>
        <v>0</v>
      </c>
    </row>
    <row r="2005" spans="1:50" ht="15" customHeight="1">
      <c r="A2005" s="85"/>
      <c r="B2005" s="30"/>
      <c r="C2005" s="63" t="s">
        <v>83</v>
      </c>
      <c r="D2005" s="347" t="str">
        <f t="shared" si="949"/>
        <v/>
      </c>
      <c r="E2005" s="347"/>
      <c r="F2005" s="347"/>
      <c r="G2005" s="347"/>
      <c r="H2005" s="347"/>
      <c r="I2005" s="347"/>
      <c r="J2005" s="406"/>
      <c r="K2005" s="406"/>
      <c r="L2005" s="406"/>
      <c r="M2005" s="406"/>
      <c r="N2005" s="349"/>
      <c r="O2005" s="349"/>
      <c r="P2005" s="349"/>
      <c r="Q2005" s="349"/>
      <c r="R2005" s="17"/>
      <c r="S2005" s="17"/>
      <c r="T2005" s="17"/>
      <c r="U2005" s="17"/>
      <c r="V2005" s="17"/>
      <c r="W2005" s="17"/>
      <c r="X2005" s="17"/>
      <c r="Y2005" s="17"/>
      <c r="Z2005" s="17"/>
      <c r="AA2005" s="17"/>
      <c r="AB2005" s="17"/>
      <c r="AC2005" s="17"/>
      <c r="AD2005" s="17"/>
      <c r="AG2005" s="197">
        <f t="shared" si="950"/>
        <v>21</v>
      </c>
      <c r="AH2005" s="197">
        <f t="shared" si="951"/>
        <v>0</v>
      </c>
      <c r="AM2005" s="7" t="b">
        <f t="shared" si="952"/>
        <v>0</v>
      </c>
      <c r="AN2005" s="7">
        <f t="shared" si="953"/>
        <v>0</v>
      </c>
      <c r="AO2005" s="7" t="str">
        <f t="shared" si="954"/>
        <v/>
      </c>
      <c r="AP2005" s="7" t="b">
        <f t="shared" si="955"/>
        <v>0</v>
      </c>
      <c r="AQ2005" s="7">
        <f t="shared" si="956"/>
        <v>0</v>
      </c>
      <c r="AR2005" s="7" t="b">
        <f t="shared" si="957"/>
        <v>0</v>
      </c>
      <c r="AS2005" s="7">
        <f t="shared" si="958"/>
        <v>0</v>
      </c>
      <c r="AU2005" s="197">
        <f t="shared" si="959"/>
        <v>0</v>
      </c>
      <c r="AX2005" s="197">
        <f t="shared" si="960"/>
        <v>0</v>
      </c>
    </row>
    <row r="2006" spans="1:50" ht="15" customHeight="1">
      <c r="A2006" s="85"/>
      <c r="B2006" s="30"/>
      <c r="C2006" s="63" t="s">
        <v>84</v>
      </c>
      <c r="D2006" s="347" t="str">
        <f t="shared" si="949"/>
        <v/>
      </c>
      <c r="E2006" s="347"/>
      <c r="F2006" s="347"/>
      <c r="G2006" s="347"/>
      <c r="H2006" s="347"/>
      <c r="I2006" s="347"/>
      <c r="J2006" s="406"/>
      <c r="K2006" s="406"/>
      <c r="L2006" s="406"/>
      <c r="M2006" s="406"/>
      <c r="N2006" s="349"/>
      <c r="O2006" s="349"/>
      <c r="P2006" s="349"/>
      <c r="Q2006" s="349"/>
      <c r="R2006" s="17"/>
      <c r="S2006" s="17"/>
      <c r="T2006" s="17"/>
      <c r="U2006" s="17"/>
      <c r="V2006" s="17"/>
      <c r="W2006" s="17"/>
      <c r="X2006" s="17"/>
      <c r="Y2006" s="17"/>
      <c r="Z2006" s="17"/>
      <c r="AA2006" s="17"/>
      <c r="AB2006" s="17"/>
      <c r="AC2006" s="17"/>
      <c r="AD2006" s="17"/>
      <c r="AG2006" s="197">
        <f t="shared" si="950"/>
        <v>21</v>
      </c>
      <c r="AH2006" s="197">
        <f t="shared" si="951"/>
        <v>0</v>
      </c>
      <c r="AM2006" s="7" t="b">
        <f t="shared" si="952"/>
        <v>0</v>
      </c>
      <c r="AN2006" s="7">
        <f t="shared" si="953"/>
        <v>0</v>
      </c>
      <c r="AO2006" s="7" t="str">
        <f t="shared" si="954"/>
        <v/>
      </c>
      <c r="AP2006" s="7" t="b">
        <f t="shared" si="955"/>
        <v>0</v>
      </c>
      <c r="AQ2006" s="7">
        <f t="shared" si="956"/>
        <v>0</v>
      </c>
      <c r="AR2006" s="7" t="b">
        <f t="shared" si="957"/>
        <v>0</v>
      </c>
      <c r="AS2006" s="7">
        <f t="shared" si="958"/>
        <v>0</v>
      </c>
      <c r="AU2006" s="197">
        <f t="shared" si="959"/>
        <v>0</v>
      </c>
      <c r="AX2006" s="197">
        <f t="shared" si="960"/>
        <v>0</v>
      </c>
    </row>
    <row r="2007" spans="1:50" ht="15" customHeight="1">
      <c r="A2007" s="85"/>
      <c r="B2007" s="30"/>
      <c r="C2007" s="63" t="s">
        <v>85</v>
      </c>
      <c r="D2007" s="347" t="str">
        <f t="shared" si="949"/>
        <v/>
      </c>
      <c r="E2007" s="347"/>
      <c r="F2007" s="347"/>
      <c r="G2007" s="347"/>
      <c r="H2007" s="347"/>
      <c r="I2007" s="347"/>
      <c r="J2007" s="406"/>
      <c r="K2007" s="406"/>
      <c r="L2007" s="406"/>
      <c r="M2007" s="406"/>
      <c r="N2007" s="349"/>
      <c r="O2007" s="349"/>
      <c r="P2007" s="349"/>
      <c r="Q2007" s="349"/>
      <c r="R2007" s="17"/>
      <c r="S2007" s="17"/>
      <c r="T2007" s="17"/>
      <c r="U2007" s="17"/>
      <c r="V2007" s="17"/>
      <c r="W2007" s="17"/>
      <c r="X2007" s="17"/>
      <c r="Y2007" s="17"/>
      <c r="Z2007" s="17"/>
      <c r="AA2007" s="17"/>
      <c r="AB2007" s="17"/>
      <c r="AC2007" s="17"/>
      <c r="AD2007" s="17"/>
      <c r="AG2007" s="197">
        <f t="shared" si="950"/>
        <v>21</v>
      </c>
      <c r="AH2007" s="197">
        <f t="shared" si="951"/>
        <v>0</v>
      </c>
      <c r="AM2007" s="7" t="b">
        <f t="shared" si="952"/>
        <v>0</v>
      </c>
      <c r="AN2007" s="7">
        <f t="shared" si="953"/>
        <v>0</v>
      </c>
      <c r="AO2007" s="7" t="str">
        <f t="shared" si="954"/>
        <v/>
      </c>
      <c r="AP2007" s="7" t="b">
        <f t="shared" si="955"/>
        <v>0</v>
      </c>
      <c r="AQ2007" s="7">
        <f t="shared" si="956"/>
        <v>0</v>
      </c>
      <c r="AR2007" s="7" t="b">
        <f t="shared" si="957"/>
        <v>0</v>
      </c>
      <c r="AS2007" s="7">
        <f t="shared" si="958"/>
        <v>0</v>
      </c>
      <c r="AU2007" s="197">
        <f t="shared" si="959"/>
        <v>0</v>
      </c>
      <c r="AX2007" s="197">
        <f t="shared" si="960"/>
        <v>0</v>
      </c>
    </row>
    <row r="2008" spans="1:50" ht="15" customHeight="1">
      <c r="A2008" s="85"/>
      <c r="B2008" s="30"/>
      <c r="C2008" s="63" t="s">
        <v>86</v>
      </c>
      <c r="D2008" s="347" t="str">
        <f t="shared" si="949"/>
        <v/>
      </c>
      <c r="E2008" s="347"/>
      <c r="F2008" s="347"/>
      <c r="G2008" s="347"/>
      <c r="H2008" s="347"/>
      <c r="I2008" s="347"/>
      <c r="J2008" s="406"/>
      <c r="K2008" s="406"/>
      <c r="L2008" s="406"/>
      <c r="M2008" s="406"/>
      <c r="N2008" s="349"/>
      <c r="O2008" s="349"/>
      <c r="P2008" s="349"/>
      <c r="Q2008" s="349"/>
      <c r="R2008" s="17"/>
      <c r="S2008" s="17"/>
      <c r="T2008" s="17"/>
      <c r="U2008" s="17"/>
      <c r="V2008" s="17"/>
      <c r="W2008" s="17"/>
      <c r="X2008" s="17"/>
      <c r="Y2008" s="17"/>
      <c r="Z2008" s="17"/>
      <c r="AA2008" s="17"/>
      <c r="AB2008" s="17"/>
      <c r="AC2008" s="17"/>
      <c r="AD2008" s="17"/>
      <c r="AG2008" s="197">
        <f t="shared" si="950"/>
        <v>21</v>
      </c>
      <c r="AH2008" s="197">
        <f t="shared" si="951"/>
        <v>0</v>
      </c>
      <c r="AM2008" s="7" t="b">
        <f t="shared" si="952"/>
        <v>0</v>
      </c>
      <c r="AN2008" s="7">
        <f t="shared" si="953"/>
        <v>0</v>
      </c>
      <c r="AO2008" s="7" t="str">
        <f t="shared" si="954"/>
        <v/>
      </c>
      <c r="AP2008" s="7" t="b">
        <f t="shared" si="955"/>
        <v>0</v>
      </c>
      <c r="AQ2008" s="7">
        <f t="shared" si="956"/>
        <v>0</v>
      </c>
      <c r="AR2008" s="7" t="b">
        <f t="shared" si="957"/>
        <v>0</v>
      </c>
      <c r="AS2008" s="7">
        <f t="shared" si="958"/>
        <v>0</v>
      </c>
      <c r="AU2008" s="197">
        <f t="shared" si="959"/>
        <v>0</v>
      </c>
      <c r="AX2008" s="197">
        <f t="shared" si="960"/>
        <v>0</v>
      </c>
    </row>
    <row r="2009" spans="1:50" ht="15" customHeight="1">
      <c r="A2009" s="85"/>
      <c r="B2009" s="30"/>
      <c r="C2009" s="63" t="s">
        <v>87</v>
      </c>
      <c r="D2009" s="347" t="str">
        <f t="shared" si="949"/>
        <v/>
      </c>
      <c r="E2009" s="347"/>
      <c r="F2009" s="347"/>
      <c r="G2009" s="347"/>
      <c r="H2009" s="347"/>
      <c r="I2009" s="347"/>
      <c r="J2009" s="406"/>
      <c r="K2009" s="406"/>
      <c r="L2009" s="406"/>
      <c r="M2009" s="406"/>
      <c r="N2009" s="349"/>
      <c r="O2009" s="349"/>
      <c r="P2009" s="349"/>
      <c r="Q2009" s="349"/>
      <c r="R2009" s="17"/>
      <c r="S2009" s="17"/>
      <c r="T2009" s="17"/>
      <c r="U2009" s="17"/>
      <c r="V2009" s="17"/>
      <c r="W2009" s="17"/>
      <c r="X2009" s="17"/>
      <c r="Y2009" s="17"/>
      <c r="Z2009" s="17"/>
      <c r="AA2009" s="17"/>
      <c r="AB2009" s="17"/>
      <c r="AC2009" s="17"/>
      <c r="AD2009" s="17"/>
      <c r="AG2009" s="197">
        <f t="shared" si="950"/>
        <v>21</v>
      </c>
      <c r="AH2009" s="197">
        <f t="shared" si="951"/>
        <v>0</v>
      </c>
      <c r="AM2009" s="7" t="b">
        <f t="shared" si="952"/>
        <v>0</v>
      </c>
      <c r="AN2009" s="7">
        <f t="shared" si="953"/>
        <v>0</v>
      </c>
      <c r="AO2009" s="7" t="str">
        <f t="shared" si="954"/>
        <v/>
      </c>
      <c r="AP2009" s="7" t="b">
        <f t="shared" si="955"/>
        <v>0</v>
      </c>
      <c r="AQ2009" s="7">
        <f t="shared" si="956"/>
        <v>0</v>
      </c>
      <c r="AR2009" s="7" t="b">
        <f t="shared" si="957"/>
        <v>0</v>
      </c>
      <c r="AS2009" s="7">
        <f t="shared" si="958"/>
        <v>0</v>
      </c>
      <c r="AU2009" s="197">
        <f t="shared" si="959"/>
        <v>0</v>
      </c>
      <c r="AX2009" s="197">
        <f t="shared" si="960"/>
        <v>0</v>
      </c>
    </row>
    <row r="2010" spans="1:50" ht="15" customHeight="1">
      <c r="A2010" s="85"/>
      <c r="B2010" s="30"/>
      <c r="C2010" s="63" t="s">
        <v>88</v>
      </c>
      <c r="D2010" s="347" t="str">
        <f t="shared" si="949"/>
        <v/>
      </c>
      <c r="E2010" s="347"/>
      <c r="F2010" s="347"/>
      <c r="G2010" s="347"/>
      <c r="H2010" s="347"/>
      <c r="I2010" s="347"/>
      <c r="J2010" s="406"/>
      <c r="K2010" s="406"/>
      <c r="L2010" s="406"/>
      <c r="M2010" s="406"/>
      <c r="N2010" s="349"/>
      <c r="O2010" s="349"/>
      <c r="P2010" s="349"/>
      <c r="Q2010" s="349"/>
      <c r="R2010" s="17"/>
      <c r="S2010" s="17"/>
      <c r="T2010" s="17"/>
      <c r="U2010" s="17"/>
      <c r="V2010" s="17"/>
      <c r="W2010" s="17"/>
      <c r="X2010" s="17"/>
      <c r="Y2010" s="17"/>
      <c r="Z2010" s="17"/>
      <c r="AA2010" s="17"/>
      <c r="AB2010" s="17"/>
      <c r="AC2010" s="17"/>
      <c r="AD2010" s="17"/>
      <c r="AG2010" s="197">
        <f t="shared" si="950"/>
        <v>21</v>
      </c>
      <c r="AH2010" s="197">
        <f t="shared" si="951"/>
        <v>0</v>
      </c>
      <c r="AM2010" s="7" t="b">
        <f t="shared" si="952"/>
        <v>0</v>
      </c>
      <c r="AN2010" s="7">
        <f t="shared" si="953"/>
        <v>0</v>
      </c>
      <c r="AO2010" s="7" t="str">
        <f t="shared" si="954"/>
        <v/>
      </c>
      <c r="AP2010" s="7" t="b">
        <f t="shared" si="955"/>
        <v>0</v>
      </c>
      <c r="AQ2010" s="7">
        <f t="shared" si="956"/>
        <v>0</v>
      </c>
      <c r="AR2010" s="7" t="b">
        <f t="shared" si="957"/>
        <v>0</v>
      </c>
      <c r="AS2010" s="7">
        <f t="shared" si="958"/>
        <v>0</v>
      </c>
      <c r="AU2010" s="197">
        <f t="shared" si="959"/>
        <v>0</v>
      </c>
      <c r="AX2010" s="197">
        <f t="shared" si="960"/>
        <v>0</v>
      </c>
    </row>
    <row r="2011" spans="1:50" ht="15" customHeight="1">
      <c r="A2011" s="85"/>
      <c r="B2011" s="30"/>
      <c r="C2011" s="63" t="s">
        <v>89</v>
      </c>
      <c r="D2011" s="347" t="str">
        <f t="shared" si="949"/>
        <v/>
      </c>
      <c r="E2011" s="347"/>
      <c r="F2011" s="347"/>
      <c r="G2011" s="347"/>
      <c r="H2011" s="347"/>
      <c r="I2011" s="347"/>
      <c r="J2011" s="406"/>
      <c r="K2011" s="406"/>
      <c r="L2011" s="406"/>
      <c r="M2011" s="406"/>
      <c r="N2011" s="349"/>
      <c r="O2011" s="349"/>
      <c r="P2011" s="349"/>
      <c r="Q2011" s="349"/>
      <c r="R2011" s="17"/>
      <c r="S2011" s="17"/>
      <c r="T2011" s="17"/>
      <c r="U2011" s="17"/>
      <c r="V2011" s="17"/>
      <c r="W2011" s="17"/>
      <c r="X2011" s="17"/>
      <c r="Y2011" s="17"/>
      <c r="Z2011" s="17"/>
      <c r="AA2011" s="17"/>
      <c r="AB2011" s="17"/>
      <c r="AC2011" s="17"/>
      <c r="AD2011" s="17"/>
      <c r="AG2011" s="197">
        <f t="shared" si="950"/>
        <v>21</v>
      </c>
      <c r="AH2011" s="197">
        <f t="shared" si="951"/>
        <v>0</v>
      </c>
      <c r="AM2011" s="7" t="b">
        <f t="shared" si="952"/>
        <v>0</v>
      </c>
      <c r="AN2011" s="7">
        <f t="shared" si="953"/>
        <v>0</v>
      </c>
      <c r="AO2011" s="7" t="str">
        <f t="shared" si="954"/>
        <v/>
      </c>
      <c r="AP2011" s="7" t="b">
        <f t="shared" si="955"/>
        <v>0</v>
      </c>
      <c r="AQ2011" s="7">
        <f t="shared" si="956"/>
        <v>0</v>
      </c>
      <c r="AR2011" s="7" t="b">
        <f t="shared" si="957"/>
        <v>0</v>
      </c>
      <c r="AS2011" s="7">
        <f t="shared" si="958"/>
        <v>0</v>
      </c>
      <c r="AU2011" s="197">
        <f t="shared" si="959"/>
        <v>0</v>
      </c>
      <c r="AX2011" s="197">
        <f t="shared" si="960"/>
        <v>0</v>
      </c>
    </row>
    <row r="2012" spans="1:50" ht="15" customHeight="1">
      <c r="A2012" s="85"/>
      <c r="B2012" s="30"/>
      <c r="C2012" s="63" t="s">
        <v>90</v>
      </c>
      <c r="D2012" s="347" t="str">
        <f t="shared" si="949"/>
        <v/>
      </c>
      <c r="E2012" s="347"/>
      <c r="F2012" s="347"/>
      <c r="G2012" s="347"/>
      <c r="H2012" s="347"/>
      <c r="I2012" s="347"/>
      <c r="J2012" s="406"/>
      <c r="K2012" s="406"/>
      <c r="L2012" s="406"/>
      <c r="M2012" s="406"/>
      <c r="N2012" s="349"/>
      <c r="O2012" s="349"/>
      <c r="P2012" s="349"/>
      <c r="Q2012" s="349"/>
      <c r="R2012" s="17"/>
      <c r="S2012" s="17"/>
      <c r="T2012" s="17"/>
      <c r="U2012" s="17"/>
      <c r="V2012" s="17"/>
      <c r="W2012" s="17"/>
      <c r="X2012" s="17"/>
      <c r="Y2012" s="17"/>
      <c r="Z2012" s="17"/>
      <c r="AA2012" s="17"/>
      <c r="AB2012" s="17"/>
      <c r="AC2012" s="17"/>
      <c r="AD2012" s="17"/>
      <c r="AG2012" s="197">
        <f t="shared" si="950"/>
        <v>21</v>
      </c>
      <c r="AH2012" s="197">
        <f t="shared" si="951"/>
        <v>0</v>
      </c>
      <c r="AM2012" s="7" t="b">
        <f t="shared" si="952"/>
        <v>0</v>
      </c>
      <c r="AN2012" s="7">
        <f t="shared" si="953"/>
        <v>0</v>
      </c>
      <c r="AO2012" s="7" t="str">
        <f t="shared" si="954"/>
        <v/>
      </c>
      <c r="AP2012" s="7" t="b">
        <f t="shared" si="955"/>
        <v>0</v>
      </c>
      <c r="AQ2012" s="7">
        <f t="shared" si="956"/>
        <v>0</v>
      </c>
      <c r="AR2012" s="7" t="b">
        <f t="shared" si="957"/>
        <v>0</v>
      </c>
      <c r="AS2012" s="7">
        <f t="shared" si="958"/>
        <v>0</v>
      </c>
      <c r="AU2012" s="197">
        <f t="shared" si="959"/>
        <v>0</v>
      </c>
      <c r="AX2012" s="197">
        <f t="shared" si="960"/>
        <v>0</v>
      </c>
    </row>
    <row r="2013" spans="1:50" ht="15" customHeight="1">
      <c r="A2013" s="85"/>
      <c r="B2013" s="30"/>
      <c r="C2013" s="63" t="s">
        <v>91</v>
      </c>
      <c r="D2013" s="347" t="str">
        <f t="shared" si="949"/>
        <v/>
      </c>
      <c r="E2013" s="347"/>
      <c r="F2013" s="347"/>
      <c r="G2013" s="347"/>
      <c r="H2013" s="347"/>
      <c r="I2013" s="347"/>
      <c r="J2013" s="406"/>
      <c r="K2013" s="406"/>
      <c r="L2013" s="406"/>
      <c r="M2013" s="406"/>
      <c r="N2013" s="349"/>
      <c r="O2013" s="349"/>
      <c r="P2013" s="349"/>
      <c r="Q2013" s="349"/>
      <c r="R2013" s="17"/>
      <c r="S2013" s="17"/>
      <c r="T2013" s="17"/>
      <c r="U2013" s="17"/>
      <c r="V2013" s="17"/>
      <c r="W2013" s="17"/>
      <c r="X2013" s="17"/>
      <c r="Y2013" s="17"/>
      <c r="Z2013" s="17"/>
      <c r="AA2013" s="17"/>
      <c r="AB2013" s="17"/>
      <c r="AC2013" s="17"/>
      <c r="AD2013" s="17"/>
      <c r="AG2013" s="197">
        <f t="shared" si="950"/>
        <v>21</v>
      </c>
      <c r="AH2013" s="197">
        <f t="shared" si="951"/>
        <v>0</v>
      </c>
      <c r="AM2013" s="7" t="b">
        <f t="shared" si="952"/>
        <v>0</v>
      </c>
      <c r="AN2013" s="7">
        <f t="shared" si="953"/>
        <v>0</v>
      </c>
      <c r="AO2013" s="7" t="str">
        <f t="shared" si="954"/>
        <v/>
      </c>
      <c r="AP2013" s="7" t="b">
        <f t="shared" si="955"/>
        <v>0</v>
      </c>
      <c r="AQ2013" s="7">
        <f t="shared" si="956"/>
        <v>0</v>
      </c>
      <c r="AR2013" s="7" t="b">
        <f t="shared" si="957"/>
        <v>0</v>
      </c>
      <c r="AS2013" s="7">
        <f t="shared" si="958"/>
        <v>0</v>
      </c>
      <c r="AU2013" s="197">
        <f t="shared" si="959"/>
        <v>0</v>
      </c>
      <c r="AX2013" s="197">
        <f t="shared" si="960"/>
        <v>0</v>
      </c>
    </row>
    <row r="2014" spans="1:50" ht="15" customHeight="1">
      <c r="A2014" s="85"/>
      <c r="B2014" s="30"/>
      <c r="C2014" s="63" t="s">
        <v>92</v>
      </c>
      <c r="D2014" s="347" t="str">
        <f t="shared" si="949"/>
        <v/>
      </c>
      <c r="E2014" s="347"/>
      <c r="F2014" s="347"/>
      <c r="G2014" s="347"/>
      <c r="H2014" s="347"/>
      <c r="I2014" s="347"/>
      <c r="J2014" s="406"/>
      <c r="K2014" s="406"/>
      <c r="L2014" s="406"/>
      <c r="M2014" s="406"/>
      <c r="N2014" s="349"/>
      <c r="O2014" s="349"/>
      <c r="P2014" s="349"/>
      <c r="Q2014" s="349"/>
      <c r="R2014" s="17"/>
      <c r="S2014" s="17"/>
      <c r="T2014" s="17"/>
      <c r="U2014" s="17"/>
      <c r="V2014" s="17"/>
      <c r="W2014" s="17"/>
      <c r="X2014" s="17"/>
      <c r="Y2014" s="17"/>
      <c r="Z2014" s="17"/>
      <c r="AA2014" s="17"/>
      <c r="AB2014" s="17"/>
      <c r="AC2014" s="17"/>
      <c r="AD2014" s="17"/>
      <c r="AG2014" s="197">
        <f t="shared" si="950"/>
        <v>21</v>
      </c>
      <c r="AH2014" s="197">
        <f t="shared" si="951"/>
        <v>0</v>
      </c>
      <c r="AM2014" s="7" t="b">
        <f t="shared" si="952"/>
        <v>0</v>
      </c>
      <c r="AN2014" s="7">
        <f t="shared" si="953"/>
        <v>0</v>
      </c>
      <c r="AO2014" s="7" t="str">
        <f t="shared" si="954"/>
        <v/>
      </c>
      <c r="AP2014" s="7" t="b">
        <f t="shared" si="955"/>
        <v>0</v>
      </c>
      <c r="AQ2014" s="7">
        <f t="shared" si="956"/>
        <v>0</v>
      </c>
      <c r="AR2014" s="7" t="b">
        <f t="shared" si="957"/>
        <v>0</v>
      </c>
      <c r="AS2014" s="7">
        <f t="shared" si="958"/>
        <v>0</v>
      </c>
      <c r="AU2014" s="197">
        <f t="shared" si="959"/>
        <v>0</v>
      </c>
      <c r="AX2014" s="197">
        <f t="shared" si="960"/>
        <v>0</v>
      </c>
    </row>
    <row r="2015" spans="1:50" ht="15" customHeight="1">
      <c r="A2015" s="85"/>
      <c r="B2015" s="30"/>
      <c r="C2015" s="63" t="s">
        <v>105</v>
      </c>
      <c r="D2015" s="347" t="str">
        <f t="shared" si="949"/>
        <v/>
      </c>
      <c r="E2015" s="347"/>
      <c r="F2015" s="347"/>
      <c r="G2015" s="347"/>
      <c r="H2015" s="347"/>
      <c r="I2015" s="347"/>
      <c r="J2015" s="406"/>
      <c r="K2015" s="406"/>
      <c r="L2015" s="406"/>
      <c r="M2015" s="406"/>
      <c r="N2015" s="349"/>
      <c r="O2015" s="349"/>
      <c r="P2015" s="349"/>
      <c r="Q2015" s="349"/>
      <c r="R2015" s="17"/>
      <c r="S2015" s="17"/>
      <c r="T2015" s="17"/>
      <c r="U2015" s="17"/>
      <c r="V2015" s="17"/>
      <c r="W2015" s="17"/>
      <c r="X2015" s="17"/>
      <c r="Y2015" s="17"/>
      <c r="Z2015" s="17"/>
      <c r="AA2015" s="17"/>
      <c r="AB2015" s="17"/>
      <c r="AC2015" s="17"/>
      <c r="AD2015" s="17"/>
      <c r="AG2015" s="197">
        <f t="shared" si="950"/>
        <v>21</v>
      </c>
      <c r="AH2015" s="197">
        <f t="shared" si="951"/>
        <v>0</v>
      </c>
      <c r="AM2015" s="7" t="b">
        <f t="shared" si="952"/>
        <v>0</v>
      </c>
      <c r="AN2015" s="7">
        <f t="shared" si="953"/>
        <v>0</v>
      </c>
      <c r="AO2015" s="7" t="str">
        <f t="shared" si="954"/>
        <v/>
      </c>
      <c r="AP2015" s="7" t="b">
        <f t="shared" si="955"/>
        <v>0</v>
      </c>
      <c r="AQ2015" s="7">
        <f t="shared" si="956"/>
        <v>0</v>
      </c>
      <c r="AR2015" s="7" t="b">
        <f t="shared" si="957"/>
        <v>0</v>
      </c>
      <c r="AS2015" s="7">
        <f t="shared" si="958"/>
        <v>0</v>
      </c>
      <c r="AU2015" s="197">
        <f t="shared" si="959"/>
        <v>0</v>
      </c>
      <c r="AX2015" s="197">
        <f t="shared" si="960"/>
        <v>0</v>
      </c>
    </row>
    <row r="2016" spans="1:50" ht="15" customHeight="1">
      <c r="A2016" s="85"/>
      <c r="B2016" s="30"/>
      <c r="C2016" s="63" t="s">
        <v>106</v>
      </c>
      <c r="D2016" s="347" t="str">
        <f t="shared" si="949"/>
        <v/>
      </c>
      <c r="E2016" s="347"/>
      <c r="F2016" s="347"/>
      <c r="G2016" s="347"/>
      <c r="H2016" s="347"/>
      <c r="I2016" s="347"/>
      <c r="J2016" s="406"/>
      <c r="K2016" s="406"/>
      <c r="L2016" s="406"/>
      <c r="M2016" s="406"/>
      <c r="N2016" s="349"/>
      <c r="O2016" s="349"/>
      <c r="P2016" s="349"/>
      <c r="Q2016" s="349"/>
      <c r="R2016" s="17"/>
      <c r="S2016" s="17"/>
      <c r="T2016" s="17"/>
      <c r="U2016" s="17"/>
      <c r="V2016" s="17"/>
      <c r="W2016" s="17"/>
      <c r="X2016" s="17"/>
      <c r="Y2016" s="17"/>
      <c r="Z2016" s="17"/>
      <c r="AA2016" s="17"/>
      <c r="AB2016" s="17"/>
      <c r="AC2016" s="17"/>
      <c r="AD2016" s="17"/>
      <c r="AG2016" s="197">
        <f t="shared" si="950"/>
        <v>21</v>
      </c>
      <c r="AH2016" s="197">
        <f t="shared" si="951"/>
        <v>0</v>
      </c>
      <c r="AM2016" s="7" t="b">
        <f t="shared" si="952"/>
        <v>0</v>
      </c>
      <c r="AN2016" s="7">
        <f t="shared" si="953"/>
        <v>0</v>
      </c>
      <c r="AO2016" s="7" t="str">
        <f t="shared" si="954"/>
        <v/>
      </c>
      <c r="AP2016" s="7" t="b">
        <f t="shared" si="955"/>
        <v>0</v>
      </c>
      <c r="AQ2016" s="7">
        <f t="shared" si="956"/>
        <v>0</v>
      </c>
      <c r="AR2016" s="7" t="b">
        <f t="shared" si="957"/>
        <v>0</v>
      </c>
      <c r="AS2016" s="7">
        <f t="shared" si="958"/>
        <v>0</v>
      </c>
      <c r="AU2016" s="197">
        <f t="shared" si="959"/>
        <v>0</v>
      </c>
      <c r="AX2016" s="197">
        <f t="shared" si="960"/>
        <v>0</v>
      </c>
    </row>
    <row r="2017" spans="1:50" ht="15" customHeight="1">
      <c r="A2017" s="85"/>
      <c r="B2017" s="30"/>
      <c r="C2017" s="63" t="s">
        <v>107</v>
      </c>
      <c r="D2017" s="347" t="str">
        <f t="shared" si="949"/>
        <v/>
      </c>
      <c r="E2017" s="347"/>
      <c r="F2017" s="347"/>
      <c r="G2017" s="347"/>
      <c r="H2017" s="347"/>
      <c r="I2017" s="347"/>
      <c r="J2017" s="406"/>
      <c r="K2017" s="406"/>
      <c r="L2017" s="406"/>
      <c r="M2017" s="406"/>
      <c r="N2017" s="349"/>
      <c r="O2017" s="349"/>
      <c r="P2017" s="349"/>
      <c r="Q2017" s="349"/>
      <c r="R2017" s="17"/>
      <c r="S2017" s="17"/>
      <c r="T2017" s="17"/>
      <c r="U2017" s="17"/>
      <c r="V2017" s="17"/>
      <c r="W2017" s="17"/>
      <c r="X2017" s="17"/>
      <c r="Y2017" s="17"/>
      <c r="Z2017" s="17"/>
      <c r="AA2017" s="17"/>
      <c r="AB2017" s="17"/>
      <c r="AC2017" s="17"/>
      <c r="AD2017" s="17"/>
      <c r="AG2017" s="197">
        <f t="shared" si="950"/>
        <v>21</v>
      </c>
      <c r="AH2017" s="197">
        <f t="shared" si="951"/>
        <v>0</v>
      </c>
      <c r="AM2017" s="7" t="b">
        <f t="shared" si="952"/>
        <v>0</v>
      </c>
      <c r="AN2017" s="7">
        <f t="shared" si="953"/>
        <v>0</v>
      </c>
      <c r="AO2017" s="7" t="str">
        <f t="shared" si="954"/>
        <v/>
      </c>
      <c r="AP2017" s="7" t="b">
        <f t="shared" si="955"/>
        <v>0</v>
      </c>
      <c r="AQ2017" s="7">
        <f t="shared" si="956"/>
        <v>0</v>
      </c>
      <c r="AR2017" s="7" t="b">
        <f t="shared" si="957"/>
        <v>0</v>
      </c>
      <c r="AS2017" s="7">
        <f t="shared" si="958"/>
        <v>0</v>
      </c>
      <c r="AU2017" s="197">
        <f t="shared" si="959"/>
        <v>0</v>
      </c>
      <c r="AX2017" s="197">
        <f t="shared" si="960"/>
        <v>0</v>
      </c>
    </row>
    <row r="2018" spans="1:50" ht="15" customHeight="1">
      <c r="A2018" s="85"/>
      <c r="B2018" s="30"/>
      <c r="C2018" s="63" t="s">
        <v>108</v>
      </c>
      <c r="D2018" s="347" t="str">
        <f t="shared" si="949"/>
        <v/>
      </c>
      <c r="E2018" s="347"/>
      <c r="F2018" s="347"/>
      <c r="G2018" s="347"/>
      <c r="H2018" s="347"/>
      <c r="I2018" s="347"/>
      <c r="J2018" s="406"/>
      <c r="K2018" s="406"/>
      <c r="L2018" s="406"/>
      <c r="M2018" s="406"/>
      <c r="N2018" s="349"/>
      <c r="O2018" s="349"/>
      <c r="P2018" s="349"/>
      <c r="Q2018" s="349"/>
      <c r="R2018" s="17"/>
      <c r="S2018" s="17"/>
      <c r="T2018" s="17"/>
      <c r="U2018" s="17"/>
      <c r="V2018" s="17"/>
      <c r="W2018" s="17"/>
      <c r="X2018" s="17"/>
      <c r="Y2018" s="17"/>
      <c r="Z2018" s="17"/>
      <c r="AA2018" s="17"/>
      <c r="AB2018" s="17"/>
      <c r="AC2018" s="17"/>
      <c r="AD2018" s="17"/>
      <c r="AG2018" s="197">
        <f t="shared" si="950"/>
        <v>21</v>
      </c>
      <c r="AH2018" s="197">
        <f t="shared" si="951"/>
        <v>0</v>
      </c>
      <c r="AM2018" s="7" t="b">
        <f t="shared" si="952"/>
        <v>0</v>
      </c>
      <c r="AN2018" s="7">
        <f t="shared" si="953"/>
        <v>0</v>
      </c>
      <c r="AO2018" s="7" t="str">
        <f t="shared" si="954"/>
        <v/>
      </c>
      <c r="AP2018" s="7" t="b">
        <f t="shared" si="955"/>
        <v>0</v>
      </c>
      <c r="AQ2018" s="7">
        <f t="shared" si="956"/>
        <v>0</v>
      </c>
      <c r="AR2018" s="7" t="b">
        <f t="shared" si="957"/>
        <v>0</v>
      </c>
      <c r="AS2018" s="7">
        <f t="shared" si="958"/>
        <v>0</v>
      </c>
      <c r="AU2018" s="197">
        <f t="shared" si="959"/>
        <v>0</v>
      </c>
      <c r="AX2018" s="197">
        <f t="shared" si="960"/>
        <v>0</v>
      </c>
    </row>
    <row r="2019" spans="1:50" ht="15" customHeight="1">
      <c r="A2019" s="85"/>
      <c r="B2019" s="30"/>
      <c r="C2019" s="63" t="s">
        <v>109</v>
      </c>
      <c r="D2019" s="347" t="str">
        <f t="shared" si="949"/>
        <v/>
      </c>
      <c r="E2019" s="347"/>
      <c r="F2019" s="347"/>
      <c r="G2019" s="347"/>
      <c r="H2019" s="347"/>
      <c r="I2019" s="347"/>
      <c r="J2019" s="406"/>
      <c r="K2019" s="406"/>
      <c r="L2019" s="406"/>
      <c r="M2019" s="406"/>
      <c r="N2019" s="349"/>
      <c r="O2019" s="349"/>
      <c r="P2019" s="349"/>
      <c r="Q2019" s="349"/>
      <c r="R2019" s="17"/>
      <c r="S2019" s="17"/>
      <c r="T2019" s="17"/>
      <c r="U2019" s="17"/>
      <c r="V2019" s="17"/>
      <c r="W2019" s="17"/>
      <c r="X2019" s="17"/>
      <c r="Y2019" s="17"/>
      <c r="Z2019" s="17"/>
      <c r="AA2019" s="17"/>
      <c r="AB2019" s="17"/>
      <c r="AC2019" s="17"/>
      <c r="AD2019" s="17"/>
      <c r="AG2019" s="197">
        <f t="shared" si="950"/>
        <v>21</v>
      </c>
      <c r="AH2019" s="197">
        <f t="shared" si="951"/>
        <v>0</v>
      </c>
      <c r="AM2019" s="7" t="b">
        <f t="shared" si="952"/>
        <v>0</v>
      </c>
      <c r="AN2019" s="7">
        <f t="shared" si="953"/>
        <v>0</v>
      </c>
      <c r="AO2019" s="7" t="str">
        <f t="shared" si="954"/>
        <v/>
      </c>
      <c r="AP2019" s="7" t="b">
        <f t="shared" si="955"/>
        <v>0</v>
      </c>
      <c r="AQ2019" s="7">
        <f t="shared" si="956"/>
        <v>0</v>
      </c>
      <c r="AR2019" s="7" t="b">
        <f t="shared" si="957"/>
        <v>0</v>
      </c>
      <c r="AS2019" s="7">
        <f t="shared" si="958"/>
        <v>0</v>
      </c>
      <c r="AU2019" s="197">
        <f t="shared" si="959"/>
        <v>0</v>
      </c>
      <c r="AX2019" s="197">
        <f t="shared" si="960"/>
        <v>0</v>
      </c>
    </row>
    <row r="2020" spans="1:50" ht="15" customHeight="1">
      <c r="A2020" s="85"/>
      <c r="B2020" s="30"/>
      <c r="C2020" s="63" t="s">
        <v>110</v>
      </c>
      <c r="D2020" s="347" t="str">
        <f t="shared" si="949"/>
        <v/>
      </c>
      <c r="E2020" s="347"/>
      <c r="F2020" s="347"/>
      <c r="G2020" s="347"/>
      <c r="H2020" s="347"/>
      <c r="I2020" s="347"/>
      <c r="J2020" s="406"/>
      <c r="K2020" s="406"/>
      <c r="L2020" s="406"/>
      <c r="M2020" s="406"/>
      <c r="N2020" s="349"/>
      <c r="O2020" s="349"/>
      <c r="P2020" s="349"/>
      <c r="Q2020" s="349"/>
      <c r="R2020" s="17"/>
      <c r="S2020" s="17"/>
      <c r="T2020" s="17"/>
      <c r="U2020" s="17"/>
      <c r="V2020" s="17"/>
      <c r="W2020" s="17"/>
      <c r="X2020" s="17"/>
      <c r="Y2020" s="17"/>
      <c r="Z2020" s="17"/>
      <c r="AA2020" s="17"/>
      <c r="AB2020" s="17"/>
      <c r="AC2020" s="17"/>
      <c r="AD2020" s="17"/>
      <c r="AG2020" s="197">
        <f t="shared" si="950"/>
        <v>21</v>
      </c>
      <c r="AH2020" s="197">
        <f t="shared" si="951"/>
        <v>0</v>
      </c>
      <c r="AM2020" s="7" t="b">
        <f t="shared" si="952"/>
        <v>0</v>
      </c>
      <c r="AN2020" s="7">
        <f t="shared" si="953"/>
        <v>0</v>
      </c>
      <c r="AO2020" s="7" t="str">
        <f t="shared" si="954"/>
        <v/>
      </c>
      <c r="AP2020" s="7" t="b">
        <f t="shared" si="955"/>
        <v>0</v>
      </c>
      <c r="AQ2020" s="7">
        <f t="shared" si="956"/>
        <v>0</v>
      </c>
      <c r="AR2020" s="7" t="b">
        <f t="shared" si="957"/>
        <v>0</v>
      </c>
      <c r="AS2020" s="7">
        <f t="shared" si="958"/>
        <v>0</v>
      </c>
      <c r="AU2020" s="197">
        <f t="shared" si="959"/>
        <v>0</v>
      </c>
      <c r="AX2020" s="197">
        <f t="shared" si="960"/>
        <v>0</v>
      </c>
    </row>
    <row r="2021" spans="1:50" ht="15" customHeight="1">
      <c r="A2021" s="85"/>
      <c r="B2021" s="30"/>
      <c r="C2021" s="63" t="s">
        <v>111</v>
      </c>
      <c r="D2021" s="347" t="str">
        <f t="shared" si="949"/>
        <v/>
      </c>
      <c r="E2021" s="347"/>
      <c r="F2021" s="347"/>
      <c r="G2021" s="347"/>
      <c r="H2021" s="347"/>
      <c r="I2021" s="347"/>
      <c r="J2021" s="406"/>
      <c r="K2021" s="406"/>
      <c r="L2021" s="406"/>
      <c r="M2021" s="406"/>
      <c r="N2021" s="349"/>
      <c r="O2021" s="349"/>
      <c r="P2021" s="349"/>
      <c r="Q2021" s="349"/>
      <c r="R2021" s="17"/>
      <c r="S2021" s="17"/>
      <c r="T2021" s="17"/>
      <c r="U2021" s="17"/>
      <c r="V2021" s="17"/>
      <c r="W2021" s="17"/>
      <c r="X2021" s="17"/>
      <c r="Y2021" s="17"/>
      <c r="Z2021" s="17"/>
      <c r="AA2021" s="17"/>
      <c r="AB2021" s="17"/>
      <c r="AC2021" s="17"/>
      <c r="AD2021" s="17"/>
      <c r="AG2021" s="197">
        <f t="shared" si="950"/>
        <v>21</v>
      </c>
      <c r="AH2021" s="197">
        <f t="shared" si="951"/>
        <v>0</v>
      </c>
      <c r="AM2021" s="7" t="b">
        <f t="shared" si="952"/>
        <v>0</v>
      </c>
      <c r="AN2021" s="7">
        <f t="shared" si="953"/>
        <v>0</v>
      </c>
      <c r="AO2021" s="7" t="str">
        <f t="shared" si="954"/>
        <v/>
      </c>
      <c r="AP2021" s="7" t="b">
        <f t="shared" si="955"/>
        <v>0</v>
      </c>
      <c r="AQ2021" s="7">
        <f t="shared" si="956"/>
        <v>0</v>
      </c>
      <c r="AR2021" s="7" t="b">
        <f t="shared" si="957"/>
        <v>0</v>
      </c>
      <c r="AS2021" s="7">
        <f t="shared" si="958"/>
        <v>0</v>
      </c>
      <c r="AU2021" s="197">
        <f t="shared" si="959"/>
        <v>0</v>
      </c>
      <c r="AX2021" s="197">
        <f t="shared" si="960"/>
        <v>0</v>
      </c>
    </row>
    <row r="2022" spans="1:50" ht="15" customHeight="1">
      <c r="A2022" s="85"/>
      <c r="B2022" s="30"/>
      <c r="C2022" s="63" t="s">
        <v>112</v>
      </c>
      <c r="D2022" s="347" t="str">
        <f t="shared" si="949"/>
        <v/>
      </c>
      <c r="E2022" s="347"/>
      <c r="F2022" s="347"/>
      <c r="G2022" s="347"/>
      <c r="H2022" s="347"/>
      <c r="I2022" s="347"/>
      <c r="J2022" s="406"/>
      <c r="K2022" s="406"/>
      <c r="L2022" s="406"/>
      <c r="M2022" s="406"/>
      <c r="N2022" s="349"/>
      <c r="O2022" s="349"/>
      <c r="P2022" s="349"/>
      <c r="Q2022" s="349"/>
      <c r="R2022" s="17"/>
      <c r="S2022" s="17"/>
      <c r="T2022" s="17"/>
      <c r="U2022" s="17"/>
      <c r="V2022" s="17"/>
      <c r="W2022" s="17"/>
      <c r="X2022" s="17"/>
      <c r="Y2022" s="17"/>
      <c r="Z2022" s="17"/>
      <c r="AA2022" s="17"/>
      <c r="AB2022" s="17"/>
      <c r="AC2022" s="17"/>
      <c r="AD2022" s="17"/>
      <c r="AG2022" s="197">
        <f t="shared" si="950"/>
        <v>21</v>
      </c>
      <c r="AH2022" s="197">
        <f t="shared" si="951"/>
        <v>0</v>
      </c>
      <c r="AM2022" s="7" t="b">
        <f t="shared" si="952"/>
        <v>0</v>
      </c>
      <c r="AN2022" s="7">
        <f t="shared" si="953"/>
        <v>0</v>
      </c>
      <c r="AO2022" s="7" t="str">
        <f t="shared" si="954"/>
        <v/>
      </c>
      <c r="AP2022" s="7" t="b">
        <f t="shared" si="955"/>
        <v>0</v>
      </c>
      <c r="AQ2022" s="7">
        <f t="shared" si="956"/>
        <v>0</v>
      </c>
      <c r="AR2022" s="7" t="b">
        <f t="shared" si="957"/>
        <v>0</v>
      </c>
      <c r="AS2022" s="7">
        <f t="shared" si="958"/>
        <v>0</v>
      </c>
      <c r="AU2022" s="197">
        <f t="shared" si="959"/>
        <v>0</v>
      </c>
      <c r="AX2022" s="197">
        <f t="shared" si="960"/>
        <v>0</v>
      </c>
    </row>
    <row r="2023" spans="1:50" ht="15" customHeight="1">
      <c r="A2023" s="85"/>
      <c r="B2023" s="30"/>
      <c r="C2023" s="63" t="s">
        <v>113</v>
      </c>
      <c r="D2023" s="347" t="str">
        <f t="shared" si="949"/>
        <v/>
      </c>
      <c r="E2023" s="347"/>
      <c r="F2023" s="347"/>
      <c r="G2023" s="347"/>
      <c r="H2023" s="347"/>
      <c r="I2023" s="347"/>
      <c r="J2023" s="406"/>
      <c r="K2023" s="406"/>
      <c r="L2023" s="406"/>
      <c r="M2023" s="406"/>
      <c r="N2023" s="349"/>
      <c r="O2023" s="349"/>
      <c r="P2023" s="349"/>
      <c r="Q2023" s="349"/>
      <c r="R2023" s="17"/>
      <c r="S2023" s="17"/>
      <c r="T2023" s="17"/>
      <c r="U2023" s="17"/>
      <c r="V2023" s="17"/>
      <c r="W2023" s="17"/>
      <c r="X2023" s="17"/>
      <c r="Y2023" s="17"/>
      <c r="Z2023" s="17"/>
      <c r="AA2023" s="17"/>
      <c r="AB2023" s="17"/>
      <c r="AC2023" s="17"/>
      <c r="AD2023" s="17"/>
      <c r="AG2023" s="197">
        <f t="shared" si="950"/>
        <v>21</v>
      </c>
      <c r="AH2023" s="197">
        <f t="shared" si="951"/>
        <v>0</v>
      </c>
      <c r="AM2023" s="7" t="b">
        <f t="shared" si="952"/>
        <v>0</v>
      </c>
      <c r="AN2023" s="7">
        <f t="shared" si="953"/>
        <v>0</v>
      </c>
      <c r="AO2023" s="7" t="str">
        <f t="shared" si="954"/>
        <v/>
      </c>
      <c r="AP2023" s="7" t="b">
        <f t="shared" si="955"/>
        <v>0</v>
      </c>
      <c r="AQ2023" s="7">
        <f t="shared" si="956"/>
        <v>0</v>
      </c>
      <c r="AR2023" s="7" t="b">
        <f t="shared" si="957"/>
        <v>0</v>
      </c>
      <c r="AS2023" s="7">
        <f t="shared" si="958"/>
        <v>0</v>
      </c>
      <c r="AU2023" s="197">
        <f t="shared" si="959"/>
        <v>0</v>
      </c>
      <c r="AX2023" s="197">
        <f t="shared" si="960"/>
        <v>0</v>
      </c>
    </row>
    <row r="2024" spans="1:50" ht="15" customHeight="1">
      <c r="A2024" s="85"/>
      <c r="B2024" s="30"/>
      <c r="C2024" s="63" t="s">
        <v>114</v>
      </c>
      <c r="D2024" s="347" t="str">
        <f t="shared" si="949"/>
        <v/>
      </c>
      <c r="E2024" s="347"/>
      <c r="F2024" s="347"/>
      <c r="G2024" s="347"/>
      <c r="H2024" s="347"/>
      <c r="I2024" s="347"/>
      <c r="J2024" s="406"/>
      <c r="K2024" s="406"/>
      <c r="L2024" s="406"/>
      <c r="M2024" s="406"/>
      <c r="N2024" s="349"/>
      <c r="O2024" s="349"/>
      <c r="P2024" s="349"/>
      <c r="Q2024" s="349"/>
      <c r="R2024" s="17"/>
      <c r="S2024" s="17"/>
      <c r="T2024" s="17"/>
      <c r="U2024" s="17"/>
      <c r="V2024" s="17"/>
      <c r="W2024" s="17"/>
      <c r="X2024" s="17"/>
      <c r="Y2024" s="17"/>
      <c r="Z2024" s="17"/>
      <c r="AA2024" s="17"/>
      <c r="AB2024" s="17"/>
      <c r="AC2024" s="17"/>
      <c r="AD2024" s="17"/>
      <c r="AG2024" s="197">
        <f t="shared" si="950"/>
        <v>21</v>
      </c>
      <c r="AH2024" s="197">
        <f t="shared" si="951"/>
        <v>0</v>
      </c>
      <c r="AM2024" s="7" t="b">
        <f t="shared" si="952"/>
        <v>0</v>
      </c>
      <c r="AN2024" s="7">
        <f t="shared" si="953"/>
        <v>0</v>
      </c>
      <c r="AO2024" s="7" t="str">
        <f t="shared" si="954"/>
        <v/>
      </c>
      <c r="AP2024" s="7" t="b">
        <f t="shared" si="955"/>
        <v>0</v>
      </c>
      <c r="AQ2024" s="7">
        <f t="shared" si="956"/>
        <v>0</v>
      </c>
      <c r="AR2024" s="7" t="b">
        <f t="shared" si="957"/>
        <v>0</v>
      </c>
      <c r="AS2024" s="7">
        <f t="shared" si="958"/>
        <v>0</v>
      </c>
      <c r="AU2024" s="197">
        <f t="shared" si="959"/>
        <v>0</v>
      </c>
      <c r="AX2024" s="197">
        <f t="shared" si="960"/>
        <v>0</v>
      </c>
    </row>
    <row r="2025" spans="1:50" ht="15" customHeight="1">
      <c r="A2025" s="85"/>
      <c r="B2025" s="30"/>
      <c r="C2025" s="63" t="s">
        <v>115</v>
      </c>
      <c r="D2025" s="347" t="str">
        <f t="shared" si="949"/>
        <v/>
      </c>
      <c r="E2025" s="347"/>
      <c r="F2025" s="347"/>
      <c r="G2025" s="347"/>
      <c r="H2025" s="347"/>
      <c r="I2025" s="347"/>
      <c r="J2025" s="406"/>
      <c r="K2025" s="406"/>
      <c r="L2025" s="406"/>
      <c r="M2025" s="406"/>
      <c r="N2025" s="349"/>
      <c r="O2025" s="349"/>
      <c r="P2025" s="349"/>
      <c r="Q2025" s="349"/>
      <c r="R2025" s="17"/>
      <c r="S2025" s="17"/>
      <c r="T2025" s="17"/>
      <c r="U2025" s="17"/>
      <c r="V2025" s="17"/>
      <c r="W2025" s="17"/>
      <c r="X2025" s="17"/>
      <c r="Y2025" s="17"/>
      <c r="Z2025" s="17"/>
      <c r="AA2025" s="17"/>
      <c r="AB2025" s="17"/>
      <c r="AC2025" s="17"/>
      <c r="AD2025" s="17"/>
      <c r="AG2025" s="197">
        <f t="shared" si="950"/>
        <v>21</v>
      </c>
      <c r="AH2025" s="197">
        <f t="shared" si="951"/>
        <v>0</v>
      </c>
      <c r="AM2025" s="7" t="b">
        <f t="shared" si="952"/>
        <v>0</v>
      </c>
      <c r="AN2025" s="7">
        <f t="shared" si="953"/>
        <v>0</v>
      </c>
      <c r="AO2025" s="7" t="str">
        <f t="shared" si="954"/>
        <v/>
      </c>
      <c r="AP2025" s="7" t="b">
        <f t="shared" si="955"/>
        <v>0</v>
      </c>
      <c r="AQ2025" s="7">
        <f t="shared" si="956"/>
        <v>0</v>
      </c>
      <c r="AR2025" s="7" t="b">
        <f t="shared" si="957"/>
        <v>0</v>
      </c>
      <c r="AS2025" s="7">
        <f t="shared" si="958"/>
        <v>0</v>
      </c>
      <c r="AU2025" s="197">
        <f t="shared" si="959"/>
        <v>0</v>
      </c>
      <c r="AX2025" s="197">
        <f t="shared" si="960"/>
        <v>0</v>
      </c>
    </row>
    <row r="2026" spans="1:50" ht="15" customHeight="1">
      <c r="A2026" s="85"/>
      <c r="B2026" s="30"/>
      <c r="C2026" s="63" t="s">
        <v>116</v>
      </c>
      <c r="D2026" s="347" t="str">
        <f t="shared" si="949"/>
        <v/>
      </c>
      <c r="E2026" s="347"/>
      <c r="F2026" s="347"/>
      <c r="G2026" s="347"/>
      <c r="H2026" s="347"/>
      <c r="I2026" s="347"/>
      <c r="J2026" s="406"/>
      <c r="K2026" s="406"/>
      <c r="L2026" s="406"/>
      <c r="M2026" s="406"/>
      <c r="N2026" s="349"/>
      <c r="O2026" s="349"/>
      <c r="P2026" s="349"/>
      <c r="Q2026" s="349"/>
      <c r="R2026" s="17"/>
      <c r="S2026" s="17"/>
      <c r="T2026" s="17"/>
      <c r="U2026" s="17"/>
      <c r="V2026" s="17"/>
      <c r="W2026" s="17"/>
      <c r="X2026" s="17"/>
      <c r="Y2026" s="17"/>
      <c r="Z2026" s="17"/>
      <c r="AA2026" s="17"/>
      <c r="AB2026" s="17"/>
      <c r="AC2026" s="17"/>
      <c r="AD2026" s="17"/>
      <c r="AG2026" s="197">
        <f t="shared" si="950"/>
        <v>21</v>
      </c>
      <c r="AH2026" s="197">
        <f t="shared" si="951"/>
        <v>0</v>
      </c>
      <c r="AM2026" s="7" t="b">
        <f t="shared" si="952"/>
        <v>0</v>
      </c>
      <c r="AN2026" s="7">
        <f t="shared" si="953"/>
        <v>0</v>
      </c>
      <c r="AO2026" s="7" t="str">
        <f t="shared" si="954"/>
        <v/>
      </c>
      <c r="AP2026" s="7" t="b">
        <f t="shared" si="955"/>
        <v>0</v>
      </c>
      <c r="AQ2026" s="7">
        <f t="shared" si="956"/>
        <v>0</v>
      </c>
      <c r="AR2026" s="7" t="b">
        <f t="shared" si="957"/>
        <v>0</v>
      </c>
      <c r="AS2026" s="7">
        <f t="shared" si="958"/>
        <v>0</v>
      </c>
      <c r="AU2026" s="197">
        <f t="shared" si="959"/>
        <v>0</v>
      </c>
      <c r="AX2026" s="197">
        <f t="shared" si="960"/>
        <v>0</v>
      </c>
    </row>
    <row r="2027" spans="1:50" ht="15" customHeight="1">
      <c r="A2027" s="85"/>
      <c r="B2027" s="30"/>
      <c r="C2027" s="63" t="s">
        <v>117</v>
      </c>
      <c r="D2027" s="347" t="str">
        <f t="shared" si="949"/>
        <v/>
      </c>
      <c r="E2027" s="347"/>
      <c r="F2027" s="347"/>
      <c r="G2027" s="347"/>
      <c r="H2027" s="347"/>
      <c r="I2027" s="347"/>
      <c r="J2027" s="406"/>
      <c r="K2027" s="406"/>
      <c r="L2027" s="406"/>
      <c r="M2027" s="406"/>
      <c r="N2027" s="349"/>
      <c r="O2027" s="349"/>
      <c r="P2027" s="349"/>
      <c r="Q2027" s="349"/>
      <c r="R2027" s="17"/>
      <c r="S2027" s="17"/>
      <c r="T2027" s="17"/>
      <c r="U2027" s="17"/>
      <c r="V2027" s="17"/>
      <c r="W2027" s="17"/>
      <c r="X2027" s="17"/>
      <c r="Y2027" s="17"/>
      <c r="Z2027" s="17"/>
      <c r="AA2027" s="17"/>
      <c r="AB2027" s="17"/>
      <c r="AC2027" s="17"/>
      <c r="AD2027" s="17"/>
      <c r="AG2027" s="197">
        <f t="shared" si="950"/>
        <v>21</v>
      </c>
      <c r="AH2027" s="197">
        <f t="shared" si="951"/>
        <v>0</v>
      </c>
      <c r="AM2027" s="7" t="b">
        <f t="shared" si="952"/>
        <v>0</v>
      </c>
      <c r="AN2027" s="7">
        <f t="shared" si="953"/>
        <v>0</v>
      </c>
      <c r="AO2027" s="7" t="str">
        <f t="shared" si="954"/>
        <v/>
      </c>
      <c r="AP2027" s="7" t="b">
        <f t="shared" si="955"/>
        <v>0</v>
      </c>
      <c r="AQ2027" s="7">
        <f t="shared" si="956"/>
        <v>0</v>
      </c>
      <c r="AR2027" s="7" t="b">
        <f t="shared" si="957"/>
        <v>0</v>
      </c>
      <c r="AS2027" s="7">
        <f t="shared" si="958"/>
        <v>0</v>
      </c>
      <c r="AU2027" s="197">
        <f t="shared" si="959"/>
        <v>0</v>
      </c>
      <c r="AX2027" s="197">
        <f t="shared" si="960"/>
        <v>0</v>
      </c>
    </row>
    <row r="2028" spans="1:50" ht="15" customHeight="1">
      <c r="A2028" s="85"/>
      <c r="B2028" s="30"/>
      <c r="C2028" s="63" t="s">
        <v>118</v>
      </c>
      <c r="D2028" s="347" t="str">
        <f t="shared" si="949"/>
        <v/>
      </c>
      <c r="E2028" s="347"/>
      <c r="F2028" s="347"/>
      <c r="G2028" s="347"/>
      <c r="H2028" s="347"/>
      <c r="I2028" s="347"/>
      <c r="J2028" s="406"/>
      <c r="K2028" s="406"/>
      <c r="L2028" s="406"/>
      <c r="M2028" s="406"/>
      <c r="N2028" s="349"/>
      <c r="O2028" s="349"/>
      <c r="P2028" s="349"/>
      <c r="Q2028" s="349"/>
      <c r="R2028" s="17"/>
      <c r="S2028" s="17"/>
      <c r="T2028" s="17"/>
      <c r="U2028" s="17"/>
      <c r="V2028" s="17"/>
      <c r="W2028" s="17"/>
      <c r="X2028" s="17"/>
      <c r="Y2028" s="17"/>
      <c r="Z2028" s="17"/>
      <c r="AA2028" s="17"/>
      <c r="AB2028" s="17"/>
      <c r="AC2028" s="17"/>
      <c r="AD2028" s="17"/>
      <c r="AG2028" s="197">
        <f t="shared" si="950"/>
        <v>21</v>
      </c>
      <c r="AH2028" s="197">
        <f t="shared" si="951"/>
        <v>0</v>
      </c>
      <c r="AM2028" s="7" t="b">
        <f t="shared" si="952"/>
        <v>0</v>
      </c>
      <c r="AN2028" s="7">
        <f t="shared" si="953"/>
        <v>0</v>
      </c>
      <c r="AO2028" s="7" t="str">
        <f t="shared" si="954"/>
        <v/>
      </c>
      <c r="AP2028" s="7" t="b">
        <f t="shared" si="955"/>
        <v>0</v>
      </c>
      <c r="AQ2028" s="7">
        <f t="shared" si="956"/>
        <v>0</v>
      </c>
      <c r="AR2028" s="7" t="b">
        <f t="shared" si="957"/>
        <v>0</v>
      </c>
      <c r="AS2028" s="7">
        <f t="shared" si="958"/>
        <v>0</v>
      </c>
      <c r="AU2028" s="197">
        <f t="shared" si="959"/>
        <v>0</v>
      </c>
      <c r="AX2028" s="197">
        <f t="shared" si="960"/>
        <v>0</v>
      </c>
    </row>
    <row r="2029" spans="1:50" ht="15" customHeight="1">
      <c r="A2029" s="85"/>
      <c r="B2029" s="30"/>
      <c r="C2029" s="63" t="s">
        <v>119</v>
      </c>
      <c r="D2029" s="347" t="str">
        <f t="shared" si="949"/>
        <v/>
      </c>
      <c r="E2029" s="347"/>
      <c r="F2029" s="347"/>
      <c r="G2029" s="347"/>
      <c r="H2029" s="347"/>
      <c r="I2029" s="347"/>
      <c r="J2029" s="406"/>
      <c r="K2029" s="406"/>
      <c r="L2029" s="406"/>
      <c r="M2029" s="406"/>
      <c r="N2029" s="349"/>
      <c r="O2029" s="349"/>
      <c r="P2029" s="349"/>
      <c r="Q2029" s="349"/>
      <c r="R2029" s="17"/>
      <c r="S2029" s="17"/>
      <c r="T2029" s="17"/>
      <c r="U2029" s="17"/>
      <c r="V2029" s="17"/>
      <c r="W2029" s="17"/>
      <c r="X2029" s="17"/>
      <c r="Y2029" s="17"/>
      <c r="Z2029" s="17"/>
      <c r="AA2029" s="17"/>
      <c r="AB2029" s="17"/>
      <c r="AC2029" s="17"/>
      <c r="AD2029" s="17"/>
      <c r="AG2029" s="197">
        <f t="shared" si="950"/>
        <v>21</v>
      </c>
      <c r="AH2029" s="197">
        <f t="shared" si="951"/>
        <v>0</v>
      </c>
      <c r="AM2029" s="7" t="b">
        <f t="shared" si="952"/>
        <v>0</v>
      </c>
      <c r="AN2029" s="7">
        <f t="shared" si="953"/>
        <v>0</v>
      </c>
      <c r="AO2029" s="7" t="str">
        <f t="shared" si="954"/>
        <v/>
      </c>
      <c r="AP2029" s="7" t="b">
        <f t="shared" si="955"/>
        <v>0</v>
      </c>
      <c r="AQ2029" s="7">
        <f t="shared" si="956"/>
        <v>0</v>
      </c>
      <c r="AR2029" s="7" t="b">
        <f t="shared" si="957"/>
        <v>0</v>
      </c>
      <c r="AS2029" s="7">
        <f t="shared" si="958"/>
        <v>0</v>
      </c>
      <c r="AU2029" s="197">
        <f t="shared" si="959"/>
        <v>0</v>
      </c>
      <c r="AX2029" s="197">
        <f t="shared" si="960"/>
        <v>0</v>
      </c>
    </row>
    <row r="2030" spans="1:50" ht="15" customHeight="1">
      <c r="A2030" s="85"/>
      <c r="B2030" s="30"/>
      <c r="C2030" s="63" t="s">
        <v>120</v>
      </c>
      <c r="D2030" s="347" t="str">
        <f t="shared" si="949"/>
        <v/>
      </c>
      <c r="E2030" s="347"/>
      <c r="F2030" s="347"/>
      <c r="G2030" s="347"/>
      <c r="H2030" s="347"/>
      <c r="I2030" s="347"/>
      <c r="J2030" s="406"/>
      <c r="K2030" s="406"/>
      <c r="L2030" s="406"/>
      <c r="M2030" s="406"/>
      <c r="N2030" s="349"/>
      <c r="O2030" s="349"/>
      <c r="P2030" s="349"/>
      <c r="Q2030" s="349"/>
      <c r="R2030" s="17"/>
      <c r="S2030" s="17"/>
      <c r="T2030" s="17"/>
      <c r="U2030" s="17"/>
      <c r="V2030" s="17"/>
      <c r="W2030" s="17"/>
      <c r="X2030" s="17"/>
      <c r="Y2030" s="17"/>
      <c r="Z2030" s="17"/>
      <c r="AA2030" s="17"/>
      <c r="AB2030" s="17"/>
      <c r="AC2030" s="17"/>
      <c r="AD2030" s="17"/>
      <c r="AG2030" s="197">
        <f t="shared" si="950"/>
        <v>21</v>
      </c>
      <c r="AH2030" s="197">
        <f t="shared" si="951"/>
        <v>0</v>
      </c>
      <c r="AM2030" s="7" t="b">
        <f t="shared" si="952"/>
        <v>0</v>
      </c>
      <c r="AN2030" s="7">
        <f t="shared" si="953"/>
        <v>0</v>
      </c>
      <c r="AO2030" s="7" t="str">
        <f t="shared" si="954"/>
        <v/>
      </c>
      <c r="AP2030" s="7" t="b">
        <f t="shared" si="955"/>
        <v>0</v>
      </c>
      <c r="AQ2030" s="7">
        <f t="shared" si="956"/>
        <v>0</v>
      </c>
      <c r="AR2030" s="7" t="b">
        <f t="shared" si="957"/>
        <v>0</v>
      </c>
      <c r="AS2030" s="7">
        <f t="shared" si="958"/>
        <v>0</v>
      </c>
      <c r="AU2030" s="197">
        <f t="shared" si="959"/>
        <v>0</v>
      </c>
      <c r="AX2030" s="197">
        <f t="shared" si="960"/>
        <v>0</v>
      </c>
    </row>
    <row r="2031" spans="1:50" ht="15" customHeight="1">
      <c r="A2031" s="85"/>
      <c r="B2031" s="30"/>
      <c r="C2031" s="63" t="s">
        <v>121</v>
      </c>
      <c r="D2031" s="347" t="str">
        <f t="shared" si="949"/>
        <v/>
      </c>
      <c r="E2031" s="347"/>
      <c r="F2031" s="347"/>
      <c r="G2031" s="347"/>
      <c r="H2031" s="347"/>
      <c r="I2031" s="347"/>
      <c r="J2031" s="406"/>
      <c r="K2031" s="406"/>
      <c r="L2031" s="406"/>
      <c r="M2031" s="406"/>
      <c r="N2031" s="349"/>
      <c r="O2031" s="349"/>
      <c r="P2031" s="349"/>
      <c r="Q2031" s="349"/>
      <c r="R2031" s="17"/>
      <c r="S2031" s="17"/>
      <c r="T2031" s="17"/>
      <c r="U2031" s="17"/>
      <c r="V2031" s="17"/>
      <c r="W2031" s="17"/>
      <c r="X2031" s="17"/>
      <c r="Y2031" s="17"/>
      <c r="Z2031" s="17"/>
      <c r="AA2031" s="17"/>
      <c r="AB2031" s="17"/>
      <c r="AC2031" s="17"/>
      <c r="AD2031" s="17"/>
      <c r="AG2031" s="197">
        <f t="shared" si="950"/>
        <v>21</v>
      </c>
      <c r="AH2031" s="197">
        <f t="shared" si="951"/>
        <v>0</v>
      </c>
      <c r="AM2031" s="7" t="b">
        <f t="shared" si="952"/>
        <v>0</v>
      </c>
      <c r="AN2031" s="7">
        <f t="shared" si="953"/>
        <v>0</v>
      </c>
      <c r="AO2031" s="7" t="str">
        <f t="shared" si="954"/>
        <v/>
      </c>
      <c r="AP2031" s="7" t="b">
        <f t="shared" si="955"/>
        <v>0</v>
      </c>
      <c r="AQ2031" s="7">
        <f t="shared" si="956"/>
        <v>0</v>
      </c>
      <c r="AR2031" s="7" t="b">
        <f t="shared" si="957"/>
        <v>0</v>
      </c>
      <c r="AS2031" s="7">
        <f t="shared" si="958"/>
        <v>0</v>
      </c>
      <c r="AU2031" s="197">
        <f t="shared" si="959"/>
        <v>0</v>
      </c>
      <c r="AX2031" s="197">
        <f t="shared" si="960"/>
        <v>0</v>
      </c>
    </row>
    <row r="2032" spans="1:50" ht="15" customHeight="1">
      <c r="A2032" s="85"/>
      <c r="B2032" s="30"/>
      <c r="C2032" s="63" t="s">
        <v>122</v>
      </c>
      <c r="D2032" s="347" t="str">
        <f t="shared" si="949"/>
        <v/>
      </c>
      <c r="E2032" s="347"/>
      <c r="F2032" s="347"/>
      <c r="G2032" s="347"/>
      <c r="H2032" s="347"/>
      <c r="I2032" s="347"/>
      <c r="J2032" s="406"/>
      <c r="K2032" s="406"/>
      <c r="L2032" s="406"/>
      <c r="M2032" s="406"/>
      <c r="N2032" s="349"/>
      <c r="O2032" s="349"/>
      <c r="P2032" s="349"/>
      <c r="Q2032" s="349"/>
      <c r="R2032" s="17"/>
      <c r="S2032" s="17"/>
      <c r="T2032" s="17"/>
      <c r="U2032" s="17"/>
      <c r="V2032" s="17"/>
      <c r="W2032" s="17"/>
      <c r="X2032" s="17"/>
      <c r="Y2032" s="17"/>
      <c r="Z2032" s="17"/>
      <c r="AA2032" s="17"/>
      <c r="AB2032" s="17"/>
      <c r="AC2032" s="17"/>
      <c r="AD2032" s="17"/>
      <c r="AG2032" s="197">
        <f t="shared" si="950"/>
        <v>21</v>
      </c>
      <c r="AH2032" s="197">
        <f t="shared" si="951"/>
        <v>0</v>
      </c>
      <c r="AM2032" s="7" t="b">
        <f t="shared" si="952"/>
        <v>0</v>
      </c>
      <c r="AN2032" s="7">
        <f t="shared" si="953"/>
        <v>0</v>
      </c>
      <c r="AO2032" s="7" t="str">
        <f t="shared" si="954"/>
        <v/>
      </c>
      <c r="AP2032" s="7" t="b">
        <f t="shared" si="955"/>
        <v>0</v>
      </c>
      <c r="AQ2032" s="7">
        <f t="shared" si="956"/>
        <v>0</v>
      </c>
      <c r="AR2032" s="7" t="b">
        <f t="shared" si="957"/>
        <v>0</v>
      </c>
      <c r="AS2032" s="7">
        <f t="shared" si="958"/>
        <v>0</v>
      </c>
      <c r="AU2032" s="197">
        <f t="shared" si="959"/>
        <v>0</v>
      </c>
      <c r="AX2032" s="197">
        <f t="shared" si="960"/>
        <v>0</v>
      </c>
    </row>
    <row r="2033" spans="1:50" ht="15" customHeight="1">
      <c r="A2033" s="85"/>
      <c r="B2033" s="30"/>
      <c r="C2033" s="63" t="s">
        <v>123</v>
      </c>
      <c r="D2033" s="347" t="str">
        <f t="shared" si="949"/>
        <v/>
      </c>
      <c r="E2033" s="347"/>
      <c r="F2033" s="347"/>
      <c r="G2033" s="347"/>
      <c r="H2033" s="347"/>
      <c r="I2033" s="347"/>
      <c r="J2033" s="406"/>
      <c r="K2033" s="406"/>
      <c r="L2033" s="406"/>
      <c r="M2033" s="406"/>
      <c r="N2033" s="349"/>
      <c r="O2033" s="349"/>
      <c r="P2033" s="349"/>
      <c r="Q2033" s="349"/>
      <c r="R2033" s="17"/>
      <c r="S2033" s="17"/>
      <c r="T2033" s="17"/>
      <c r="U2033" s="17"/>
      <c r="V2033" s="17"/>
      <c r="W2033" s="17"/>
      <c r="X2033" s="17"/>
      <c r="Y2033" s="17"/>
      <c r="Z2033" s="17"/>
      <c r="AA2033" s="17"/>
      <c r="AB2033" s="17"/>
      <c r="AC2033" s="17"/>
      <c r="AD2033" s="17"/>
      <c r="AG2033" s="197">
        <f t="shared" si="950"/>
        <v>21</v>
      </c>
      <c r="AH2033" s="197">
        <f t="shared" si="951"/>
        <v>0</v>
      </c>
      <c r="AM2033" s="7" t="b">
        <f t="shared" si="952"/>
        <v>0</v>
      </c>
      <c r="AN2033" s="7">
        <f t="shared" si="953"/>
        <v>0</v>
      </c>
      <c r="AO2033" s="7" t="str">
        <f t="shared" si="954"/>
        <v/>
      </c>
      <c r="AP2033" s="7" t="b">
        <f t="shared" si="955"/>
        <v>0</v>
      </c>
      <c r="AQ2033" s="7">
        <f t="shared" si="956"/>
        <v>0</v>
      </c>
      <c r="AR2033" s="7" t="b">
        <f t="shared" si="957"/>
        <v>0</v>
      </c>
      <c r="AS2033" s="7">
        <f t="shared" si="958"/>
        <v>0</v>
      </c>
      <c r="AU2033" s="197">
        <f t="shared" si="959"/>
        <v>0</v>
      </c>
      <c r="AX2033" s="197">
        <f t="shared" si="960"/>
        <v>0</v>
      </c>
    </row>
    <row r="2034" spans="1:50" ht="15" customHeight="1">
      <c r="A2034" s="85"/>
      <c r="B2034" s="30"/>
      <c r="C2034" s="63" t="s">
        <v>124</v>
      </c>
      <c r="D2034" s="347" t="str">
        <f t="shared" si="949"/>
        <v/>
      </c>
      <c r="E2034" s="347"/>
      <c r="F2034" s="347"/>
      <c r="G2034" s="347"/>
      <c r="H2034" s="347"/>
      <c r="I2034" s="347"/>
      <c r="J2034" s="406"/>
      <c r="K2034" s="406"/>
      <c r="L2034" s="406"/>
      <c r="M2034" s="406"/>
      <c r="N2034" s="349"/>
      <c r="O2034" s="349"/>
      <c r="P2034" s="349"/>
      <c r="Q2034" s="349"/>
      <c r="R2034" s="17"/>
      <c r="S2034" s="17"/>
      <c r="T2034" s="17"/>
      <c r="U2034" s="17"/>
      <c r="V2034" s="17"/>
      <c r="W2034" s="17"/>
      <c r="X2034" s="17"/>
      <c r="Y2034" s="17"/>
      <c r="Z2034" s="17"/>
      <c r="AA2034" s="17"/>
      <c r="AB2034" s="17"/>
      <c r="AC2034" s="17"/>
      <c r="AD2034" s="17"/>
      <c r="AG2034" s="197">
        <f t="shared" si="950"/>
        <v>21</v>
      </c>
      <c r="AH2034" s="197">
        <f t="shared" si="951"/>
        <v>0</v>
      </c>
      <c r="AM2034" s="7" t="b">
        <f t="shared" si="952"/>
        <v>0</v>
      </c>
      <c r="AN2034" s="7">
        <f t="shared" si="953"/>
        <v>0</v>
      </c>
      <c r="AO2034" s="7" t="str">
        <f t="shared" si="954"/>
        <v/>
      </c>
      <c r="AP2034" s="7" t="b">
        <f t="shared" si="955"/>
        <v>0</v>
      </c>
      <c r="AQ2034" s="7">
        <f t="shared" si="956"/>
        <v>0</v>
      </c>
      <c r="AR2034" s="7" t="b">
        <f t="shared" si="957"/>
        <v>0</v>
      </c>
      <c r="AS2034" s="7">
        <f t="shared" si="958"/>
        <v>0</v>
      </c>
      <c r="AU2034" s="197">
        <f t="shared" si="959"/>
        <v>0</v>
      </c>
      <c r="AX2034" s="197">
        <f t="shared" si="960"/>
        <v>0</v>
      </c>
    </row>
    <row r="2035" spans="1:50" ht="15" customHeight="1">
      <c r="A2035" s="85"/>
      <c r="B2035" s="30"/>
      <c r="C2035" s="63" t="s">
        <v>125</v>
      </c>
      <c r="D2035" s="347" t="str">
        <f t="shared" si="949"/>
        <v/>
      </c>
      <c r="E2035" s="347"/>
      <c r="F2035" s="347"/>
      <c r="G2035" s="347"/>
      <c r="H2035" s="347"/>
      <c r="I2035" s="347"/>
      <c r="J2035" s="406"/>
      <c r="K2035" s="406"/>
      <c r="L2035" s="406"/>
      <c r="M2035" s="406"/>
      <c r="N2035" s="349"/>
      <c r="O2035" s="349"/>
      <c r="P2035" s="349"/>
      <c r="Q2035" s="349"/>
      <c r="R2035" s="17"/>
      <c r="S2035" s="17"/>
      <c r="T2035" s="17"/>
      <c r="U2035" s="17"/>
      <c r="V2035" s="17"/>
      <c r="W2035" s="17"/>
      <c r="X2035" s="17"/>
      <c r="Y2035" s="17"/>
      <c r="Z2035" s="17"/>
      <c r="AA2035" s="17"/>
      <c r="AB2035" s="17"/>
      <c r="AC2035" s="17"/>
      <c r="AD2035" s="17"/>
      <c r="AG2035" s="197">
        <f t="shared" si="950"/>
        <v>21</v>
      </c>
      <c r="AH2035" s="197">
        <f t="shared" si="951"/>
        <v>0</v>
      </c>
      <c r="AM2035" s="7" t="b">
        <f t="shared" si="952"/>
        <v>0</v>
      </c>
      <c r="AN2035" s="7">
        <f t="shared" si="953"/>
        <v>0</v>
      </c>
      <c r="AO2035" s="7" t="str">
        <f t="shared" si="954"/>
        <v/>
      </c>
      <c r="AP2035" s="7" t="b">
        <f t="shared" si="955"/>
        <v>0</v>
      </c>
      <c r="AQ2035" s="7">
        <f t="shared" si="956"/>
        <v>0</v>
      </c>
      <c r="AR2035" s="7" t="b">
        <f t="shared" si="957"/>
        <v>0</v>
      </c>
      <c r="AS2035" s="7">
        <f t="shared" si="958"/>
        <v>0</v>
      </c>
      <c r="AU2035" s="197">
        <f t="shared" si="959"/>
        <v>0</v>
      </c>
      <c r="AX2035" s="197">
        <f t="shared" si="960"/>
        <v>0</v>
      </c>
    </row>
    <row r="2036" spans="1:50" ht="15" customHeight="1">
      <c r="A2036" s="85"/>
      <c r="B2036" s="30"/>
      <c r="C2036" s="63" t="s">
        <v>126</v>
      </c>
      <c r="D2036" s="347" t="str">
        <f t="shared" si="949"/>
        <v/>
      </c>
      <c r="E2036" s="347"/>
      <c r="F2036" s="347"/>
      <c r="G2036" s="347"/>
      <c r="H2036" s="347"/>
      <c r="I2036" s="347"/>
      <c r="J2036" s="406"/>
      <c r="K2036" s="406"/>
      <c r="L2036" s="406"/>
      <c r="M2036" s="406"/>
      <c r="N2036" s="349"/>
      <c r="O2036" s="349"/>
      <c r="P2036" s="349"/>
      <c r="Q2036" s="349"/>
      <c r="R2036" s="17"/>
      <c r="S2036" s="17"/>
      <c r="T2036" s="17"/>
      <c r="U2036" s="17"/>
      <c r="V2036" s="17"/>
      <c r="W2036" s="17"/>
      <c r="X2036" s="17"/>
      <c r="Y2036" s="17"/>
      <c r="Z2036" s="17"/>
      <c r="AA2036" s="17"/>
      <c r="AB2036" s="17"/>
      <c r="AC2036" s="17"/>
      <c r="AD2036" s="17"/>
      <c r="AG2036" s="197">
        <f t="shared" si="950"/>
        <v>21</v>
      </c>
      <c r="AH2036" s="197">
        <f t="shared" si="951"/>
        <v>0</v>
      </c>
      <c r="AM2036" s="7" t="b">
        <f t="shared" si="952"/>
        <v>0</v>
      </c>
      <c r="AN2036" s="7">
        <f t="shared" si="953"/>
        <v>0</v>
      </c>
      <c r="AO2036" s="7" t="str">
        <f t="shared" si="954"/>
        <v/>
      </c>
      <c r="AP2036" s="7" t="b">
        <f t="shared" si="955"/>
        <v>0</v>
      </c>
      <c r="AQ2036" s="7">
        <f t="shared" si="956"/>
        <v>0</v>
      </c>
      <c r="AR2036" s="7" t="b">
        <f t="shared" si="957"/>
        <v>0</v>
      </c>
      <c r="AS2036" s="7">
        <f t="shared" si="958"/>
        <v>0</v>
      </c>
      <c r="AU2036" s="197">
        <f t="shared" si="959"/>
        <v>0</v>
      </c>
      <c r="AX2036" s="197">
        <f t="shared" si="960"/>
        <v>0</v>
      </c>
    </row>
    <row r="2037" spans="1:50" ht="15" customHeight="1">
      <c r="A2037" s="85"/>
      <c r="B2037" s="30"/>
      <c r="C2037" s="63" t="s">
        <v>127</v>
      </c>
      <c r="D2037" s="347" t="str">
        <f t="shared" si="949"/>
        <v/>
      </c>
      <c r="E2037" s="347"/>
      <c r="F2037" s="347"/>
      <c r="G2037" s="347"/>
      <c r="H2037" s="347"/>
      <c r="I2037" s="347"/>
      <c r="J2037" s="406"/>
      <c r="K2037" s="406"/>
      <c r="L2037" s="406"/>
      <c r="M2037" s="406"/>
      <c r="N2037" s="349"/>
      <c r="O2037" s="349"/>
      <c r="P2037" s="349"/>
      <c r="Q2037" s="349"/>
      <c r="R2037" s="17"/>
      <c r="S2037" s="17"/>
      <c r="T2037" s="17"/>
      <c r="U2037" s="17"/>
      <c r="V2037" s="17"/>
      <c r="W2037" s="17"/>
      <c r="X2037" s="17"/>
      <c r="Y2037" s="17"/>
      <c r="Z2037" s="17"/>
      <c r="AA2037" s="17"/>
      <c r="AB2037" s="17"/>
      <c r="AC2037" s="17"/>
      <c r="AD2037" s="17"/>
      <c r="AG2037" s="197">
        <f t="shared" si="950"/>
        <v>21</v>
      </c>
      <c r="AH2037" s="197">
        <f t="shared" si="951"/>
        <v>0</v>
      </c>
      <c r="AM2037" s="7" t="b">
        <f t="shared" si="952"/>
        <v>0</v>
      </c>
      <c r="AN2037" s="7">
        <f t="shared" si="953"/>
        <v>0</v>
      </c>
      <c r="AO2037" s="7" t="str">
        <f t="shared" si="954"/>
        <v/>
      </c>
      <c r="AP2037" s="7" t="b">
        <f t="shared" si="955"/>
        <v>0</v>
      </c>
      <c r="AQ2037" s="7">
        <f t="shared" si="956"/>
        <v>0</v>
      </c>
      <c r="AR2037" s="7" t="b">
        <f t="shared" si="957"/>
        <v>0</v>
      </c>
      <c r="AS2037" s="7">
        <f t="shared" si="958"/>
        <v>0</v>
      </c>
      <c r="AU2037" s="197">
        <f t="shared" si="959"/>
        <v>0</v>
      </c>
      <c r="AX2037" s="197">
        <f t="shared" si="960"/>
        <v>0</v>
      </c>
    </row>
    <row r="2038" spans="1:50" ht="15" customHeight="1">
      <c r="A2038" s="85"/>
      <c r="B2038" s="30"/>
      <c r="C2038" s="63" t="s">
        <v>128</v>
      </c>
      <c r="D2038" s="347" t="str">
        <f t="shared" si="949"/>
        <v/>
      </c>
      <c r="E2038" s="347"/>
      <c r="F2038" s="347"/>
      <c r="G2038" s="347"/>
      <c r="H2038" s="347"/>
      <c r="I2038" s="347"/>
      <c r="J2038" s="406"/>
      <c r="K2038" s="406"/>
      <c r="L2038" s="406"/>
      <c r="M2038" s="406"/>
      <c r="N2038" s="349"/>
      <c r="O2038" s="349"/>
      <c r="P2038" s="349"/>
      <c r="Q2038" s="349"/>
      <c r="R2038" s="17"/>
      <c r="S2038" s="17"/>
      <c r="T2038" s="17"/>
      <c r="U2038" s="17"/>
      <c r="V2038" s="17"/>
      <c r="W2038" s="17"/>
      <c r="X2038" s="17"/>
      <c r="Y2038" s="17"/>
      <c r="Z2038" s="17"/>
      <c r="AA2038" s="17"/>
      <c r="AB2038" s="17"/>
      <c r="AC2038" s="17"/>
      <c r="AD2038" s="17"/>
      <c r="AG2038" s="197">
        <f t="shared" si="950"/>
        <v>21</v>
      </c>
      <c r="AH2038" s="197">
        <f t="shared" si="951"/>
        <v>0</v>
      </c>
      <c r="AM2038" s="7" t="b">
        <f t="shared" si="952"/>
        <v>0</v>
      </c>
      <c r="AN2038" s="7">
        <f t="shared" si="953"/>
        <v>0</v>
      </c>
      <c r="AO2038" s="7" t="str">
        <f t="shared" si="954"/>
        <v/>
      </c>
      <c r="AP2038" s="7" t="b">
        <f t="shared" si="955"/>
        <v>0</v>
      </c>
      <c r="AQ2038" s="7">
        <f t="shared" si="956"/>
        <v>0</v>
      </c>
      <c r="AR2038" s="7" t="b">
        <f t="shared" si="957"/>
        <v>0</v>
      </c>
      <c r="AS2038" s="7">
        <f t="shared" si="958"/>
        <v>0</v>
      </c>
      <c r="AU2038" s="197">
        <f t="shared" si="959"/>
        <v>0</v>
      </c>
      <c r="AX2038" s="197">
        <f t="shared" si="960"/>
        <v>0</v>
      </c>
    </row>
    <row r="2039" spans="1:50" ht="15" customHeight="1">
      <c r="A2039" s="85"/>
      <c r="B2039" s="30"/>
      <c r="C2039" s="63" t="s">
        <v>129</v>
      </c>
      <c r="D2039" s="347" t="str">
        <f t="shared" si="949"/>
        <v/>
      </c>
      <c r="E2039" s="347"/>
      <c r="F2039" s="347"/>
      <c r="G2039" s="347"/>
      <c r="H2039" s="347"/>
      <c r="I2039" s="347"/>
      <c r="J2039" s="406"/>
      <c r="K2039" s="406"/>
      <c r="L2039" s="406"/>
      <c r="M2039" s="406"/>
      <c r="N2039" s="349"/>
      <c r="O2039" s="349"/>
      <c r="P2039" s="349"/>
      <c r="Q2039" s="349"/>
      <c r="R2039" s="17"/>
      <c r="S2039" s="17"/>
      <c r="T2039" s="17"/>
      <c r="U2039" s="17"/>
      <c r="V2039" s="17"/>
      <c r="W2039" s="17"/>
      <c r="X2039" s="17"/>
      <c r="Y2039" s="17"/>
      <c r="Z2039" s="17"/>
      <c r="AA2039" s="17"/>
      <c r="AB2039" s="17"/>
      <c r="AC2039" s="17"/>
      <c r="AD2039" s="17"/>
      <c r="AG2039" s="197">
        <f t="shared" si="950"/>
        <v>21</v>
      </c>
      <c r="AH2039" s="197">
        <f t="shared" si="951"/>
        <v>0</v>
      </c>
      <c r="AM2039" s="7" t="b">
        <f t="shared" si="952"/>
        <v>0</v>
      </c>
      <c r="AN2039" s="7">
        <f t="shared" si="953"/>
        <v>0</v>
      </c>
      <c r="AO2039" s="7" t="str">
        <f t="shared" si="954"/>
        <v/>
      </c>
      <c r="AP2039" s="7" t="b">
        <f t="shared" si="955"/>
        <v>0</v>
      </c>
      <c r="AQ2039" s="7">
        <f t="shared" si="956"/>
        <v>0</v>
      </c>
      <c r="AR2039" s="7" t="b">
        <f t="shared" si="957"/>
        <v>0</v>
      </c>
      <c r="AS2039" s="7">
        <f t="shared" si="958"/>
        <v>0</v>
      </c>
      <c r="AU2039" s="197">
        <f t="shared" si="959"/>
        <v>0</v>
      </c>
      <c r="AX2039" s="197">
        <f t="shared" si="960"/>
        <v>0</v>
      </c>
    </row>
    <row r="2040" spans="1:50" ht="15" customHeight="1">
      <c r="A2040" s="85"/>
      <c r="B2040" s="30"/>
      <c r="C2040" s="63" t="s">
        <v>130</v>
      </c>
      <c r="D2040" s="347" t="str">
        <f t="shared" si="949"/>
        <v/>
      </c>
      <c r="E2040" s="347"/>
      <c r="F2040" s="347"/>
      <c r="G2040" s="347"/>
      <c r="H2040" s="347"/>
      <c r="I2040" s="347"/>
      <c r="J2040" s="406"/>
      <c r="K2040" s="406"/>
      <c r="L2040" s="406"/>
      <c r="M2040" s="406"/>
      <c r="N2040" s="349"/>
      <c r="O2040" s="349"/>
      <c r="P2040" s="349"/>
      <c r="Q2040" s="349"/>
      <c r="R2040" s="17"/>
      <c r="S2040" s="17"/>
      <c r="T2040" s="17"/>
      <c r="U2040" s="17"/>
      <c r="V2040" s="17"/>
      <c r="W2040" s="17"/>
      <c r="X2040" s="17"/>
      <c r="Y2040" s="17"/>
      <c r="Z2040" s="17"/>
      <c r="AA2040" s="17"/>
      <c r="AB2040" s="17"/>
      <c r="AC2040" s="17"/>
      <c r="AD2040" s="17"/>
      <c r="AG2040" s="197">
        <f t="shared" si="950"/>
        <v>21</v>
      </c>
      <c r="AH2040" s="197">
        <f t="shared" si="951"/>
        <v>0</v>
      </c>
      <c r="AM2040" s="7" t="b">
        <f t="shared" si="952"/>
        <v>0</v>
      </c>
      <c r="AN2040" s="7">
        <f t="shared" si="953"/>
        <v>0</v>
      </c>
      <c r="AO2040" s="7" t="str">
        <f t="shared" si="954"/>
        <v/>
      </c>
      <c r="AP2040" s="7" t="b">
        <f t="shared" si="955"/>
        <v>0</v>
      </c>
      <c r="AQ2040" s="7">
        <f t="shared" si="956"/>
        <v>0</v>
      </c>
      <c r="AR2040" s="7" t="b">
        <f t="shared" si="957"/>
        <v>0</v>
      </c>
      <c r="AS2040" s="7">
        <f t="shared" si="958"/>
        <v>0</v>
      </c>
      <c r="AU2040" s="197">
        <f t="shared" si="959"/>
        <v>0</v>
      </c>
      <c r="AX2040" s="197">
        <f t="shared" si="960"/>
        <v>0</v>
      </c>
    </row>
    <row r="2041" spans="1:50" ht="15" customHeight="1">
      <c r="A2041" s="85"/>
      <c r="B2041" s="30"/>
      <c r="C2041" s="63" t="s">
        <v>131</v>
      </c>
      <c r="D2041" s="347" t="str">
        <f t="shared" si="949"/>
        <v/>
      </c>
      <c r="E2041" s="347"/>
      <c r="F2041" s="347"/>
      <c r="G2041" s="347"/>
      <c r="H2041" s="347"/>
      <c r="I2041" s="347"/>
      <c r="J2041" s="406"/>
      <c r="K2041" s="406"/>
      <c r="L2041" s="406"/>
      <c r="M2041" s="406"/>
      <c r="N2041" s="349"/>
      <c r="O2041" s="349"/>
      <c r="P2041" s="349"/>
      <c r="Q2041" s="349"/>
      <c r="R2041" s="17"/>
      <c r="S2041" s="17"/>
      <c r="T2041" s="17"/>
      <c r="U2041" s="17"/>
      <c r="V2041" s="17"/>
      <c r="W2041" s="17"/>
      <c r="X2041" s="17"/>
      <c r="Y2041" s="17"/>
      <c r="Z2041" s="17"/>
      <c r="AA2041" s="17"/>
      <c r="AB2041" s="17"/>
      <c r="AC2041" s="17"/>
      <c r="AD2041" s="17"/>
      <c r="AG2041" s="197">
        <f t="shared" si="950"/>
        <v>21</v>
      </c>
      <c r="AH2041" s="197">
        <f t="shared" si="951"/>
        <v>0</v>
      </c>
      <c r="AM2041" s="7" t="b">
        <f t="shared" si="952"/>
        <v>0</v>
      </c>
      <c r="AN2041" s="7">
        <f t="shared" si="953"/>
        <v>0</v>
      </c>
      <c r="AO2041" s="7" t="str">
        <f t="shared" si="954"/>
        <v/>
      </c>
      <c r="AP2041" s="7" t="b">
        <f t="shared" si="955"/>
        <v>0</v>
      </c>
      <c r="AQ2041" s="7">
        <f t="shared" si="956"/>
        <v>0</v>
      </c>
      <c r="AR2041" s="7" t="b">
        <f t="shared" si="957"/>
        <v>0</v>
      </c>
      <c r="AS2041" s="7">
        <f t="shared" si="958"/>
        <v>0</v>
      </c>
      <c r="AU2041" s="197">
        <f t="shared" si="959"/>
        <v>0</v>
      </c>
      <c r="AX2041" s="197">
        <f t="shared" si="960"/>
        <v>0</v>
      </c>
    </row>
    <row r="2042" spans="1:50" ht="15" customHeight="1">
      <c r="A2042" s="85"/>
      <c r="B2042" s="30"/>
      <c r="C2042" s="63" t="s">
        <v>132</v>
      </c>
      <c r="D2042" s="347" t="str">
        <f t="shared" si="949"/>
        <v/>
      </c>
      <c r="E2042" s="347"/>
      <c r="F2042" s="347"/>
      <c r="G2042" s="347"/>
      <c r="H2042" s="347"/>
      <c r="I2042" s="347"/>
      <c r="J2042" s="406"/>
      <c r="K2042" s="406"/>
      <c r="L2042" s="406"/>
      <c r="M2042" s="406"/>
      <c r="N2042" s="349"/>
      <c r="O2042" s="349"/>
      <c r="P2042" s="349"/>
      <c r="Q2042" s="349"/>
      <c r="R2042" s="17"/>
      <c r="S2042" s="17"/>
      <c r="T2042" s="17"/>
      <c r="U2042" s="17"/>
      <c r="V2042" s="17"/>
      <c r="W2042" s="17"/>
      <c r="X2042" s="17"/>
      <c r="Y2042" s="17"/>
      <c r="Z2042" s="17"/>
      <c r="AA2042" s="17"/>
      <c r="AB2042" s="17"/>
      <c r="AC2042" s="17"/>
      <c r="AD2042" s="17"/>
      <c r="AG2042" s="197">
        <f t="shared" si="950"/>
        <v>21</v>
      </c>
      <c r="AH2042" s="197">
        <f t="shared" si="951"/>
        <v>0</v>
      </c>
      <c r="AM2042" s="7" t="b">
        <f t="shared" si="952"/>
        <v>0</v>
      </c>
      <c r="AN2042" s="7">
        <f t="shared" si="953"/>
        <v>0</v>
      </c>
      <c r="AO2042" s="7" t="str">
        <f t="shared" si="954"/>
        <v/>
      </c>
      <c r="AP2042" s="7" t="b">
        <f t="shared" si="955"/>
        <v>0</v>
      </c>
      <c r="AQ2042" s="7">
        <f t="shared" si="956"/>
        <v>0</v>
      </c>
      <c r="AR2042" s="7" t="b">
        <f t="shared" si="957"/>
        <v>0</v>
      </c>
      <c r="AS2042" s="7">
        <f t="shared" si="958"/>
        <v>0</v>
      </c>
      <c r="AU2042" s="197">
        <f t="shared" si="959"/>
        <v>0</v>
      </c>
      <c r="AX2042" s="197">
        <f t="shared" si="960"/>
        <v>0</v>
      </c>
    </row>
    <row r="2043" spans="1:50" ht="15" customHeight="1">
      <c r="A2043" s="85"/>
      <c r="B2043" s="30"/>
      <c r="C2043" s="63" t="s">
        <v>133</v>
      </c>
      <c r="D2043" s="347" t="str">
        <f t="shared" si="949"/>
        <v/>
      </c>
      <c r="E2043" s="347"/>
      <c r="F2043" s="347"/>
      <c r="G2043" s="347"/>
      <c r="H2043" s="347"/>
      <c r="I2043" s="347"/>
      <c r="J2043" s="406"/>
      <c r="K2043" s="406"/>
      <c r="L2043" s="406"/>
      <c r="M2043" s="406"/>
      <c r="N2043" s="349"/>
      <c r="O2043" s="349"/>
      <c r="P2043" s="349"/>
      <c r="Q2043" s="349"/>
      <c r="R2043" s="17"/>
      <c r="S2043" s="17"/>
      <c r="T2043" s="17"/>
      <c r="U2043" s="17"/>
      <c r="V2043" s="17"/>
      <c r="W2043" s="17"/>
      <c r="X2043" s="17"/>
      <c r="Y2043" s="17"/>
      <c r="Z2043" s="17"/>
      <c r="AA2043" s="17"/>
      <c r="AB2043" s="17"/>
      <c r="AC2043" s="17"/>
      <c r="AD2043" s="17"/>
      <c r="AG2043" s="197">
        <f t="shared" si="950"/>
        <v>21</v>
      </c>
      <c r="AH2043" s="197">
        <f t="shared" si="951"/>
        <v>0</v>
      </c>
      <c r="AM2043" s="7" t="b">
        <f t="shared" si="952"/>
        <v>0</v>
      </c>
      <c r="AN2043" s="7">
        <f t="shared" si="953"/>
        <v>0</v>
      </c>
      <c r="AO2043" s="7" t="str">
        <f t="shared" si="954"/>
        <v/>
      </c>
      <c r="AP2043" s="7" t="b">
        <f t="shared" si="955"/>
        <v>0</v>
      </c>
      <c r="AQ2043" s="7">
        <f t="shared" si="956"/>
        <v>0</v>
      </c>
      <c r="AR2043" s="7" t="b">
        <f t="shared" si="957"/>
        <v>0</v>
      </c>
      <c r="AS2043" s="7">
        <f t="shared" si="958"/>
        <v>0</v>
      </c>
      <c r="AU2043" s="197">
        <f t="shared" si="959"/>
        <v>0</v>
      </c>
      <c r="AX2043" s="197">
        <f t="shared" si="960"/>
        <v>0</v>
      </c>
    </row>
    <row r="2044" spans="1:50" ht="15" customHeight="1">
      <c r="A2044" s="85"/>
      <c r="B2044" s="30"/>
      <c r="C2044" s="63" t="s">
        <v>134</v>
      </c>
      <c r="D2044" s="347" t="str">
        <f t="shared" si="949"/>
        <v/>
      </c>
      <c r="E2044" s="347"/>
      <c r="F2044" s="347"/>
      <c r="G2044" s="347"/>
      <c r="H2044" s="347"/>
      <c r="I2044" s="347"/>
      <c r="J2044" s="406"/>
      <c r="K2044" s="406"/>
      <c r="L2044" s="406"/>
      <c r="M2044" s="406"/>
      <c r="N2044" s="349"/>
      <c r="O2044" s="349"/>
      <c r="P2044" s="349"/>
      <c r="Q2044" s="349"/>
      <c r="R2044" s="17"/>
      <c r="S2044" s="17"/>
      <c r="T2044" s="17"/>
      <c r="U2044" s="17"/>
      <c r="V2044" s="17"/>
      <c r="W2044" s="17"/>
      <c r="X2044" s="17"/>
      <c r="Y2044" s="17"/>
      <c r="Z2044" s="17"/>
      <c r="AA2044" s="17"/>
      <c r="AB2044" s="17"/>
      <c r="AC2044" s="17"/>
      <c r="AD2044" s="17"/>
      <c r="AG2044" s="197">
        <f t="shared" si="950"/>
        <v>21</v>
      </c>
      <c r="AH2044" s="197">
        <f t="shared" si="951"/>
        <v>0</v>
      </c>
      <c r="AM2044" s="7" t="b">
        <f t="shared" si="952"/>
        <v>0</v>
      </c>
      <c r="AN2044" s="7">
        <f t="shared" si="953"/>
        <v>0</v>
      </c>
      <c r="AO2044" s="7" t="str">
        <f t="shared" si="954"/>
        <v/>
      </c>
      <c r="AP2044" s="7" t="b">
        <f t="shared" si="955"/>
        <v>0</v>
      </c>
      <c r="AQ2044" s="7">
        <f t="shared" si="956"/>
        <v>0</v>
      </c>
      <c r="AR2044" s="7" t="b">
        <f t="shared" si="957"/>
        <v>0</v>
      </c>
      <c r="AS2044" s="7">
        <f t="shared" si="958"/>
        <v>0</v>
      </c>
      <c r="AU2044" s="197">
        <f t="shared" si="959"/>
        <v>0</v>
      </c>
      <c r="AX2044" s="197">
        <f t="shared" si="960"/>
        <v>0</v>
      </c>
    </row>
    <row r="2045" spans="1:50" ht="15" customHeight="1">
      <c r="A2045" s="85"/>
      <c r="B2045" s="30"/>
      <c r="C2045" s="63" t="s">
        <v>135</v>
      </c>
      <c r="D2045" s="347" t="str">
        <f t="shared" ref="D2045:D2099" si="961">IF(D114="","",D114)</f>
        <v/>
      </c>
      <c r="E2045" s="347"/>
      <c r="F2045" s="347"/>
      <c r="G2045" s="347"/>
      <c r="H2045" s="347"/>
      <c r="I2045" s="347"/>
      <c r="J2045" s="406"/>
      <c r="K2045" s="406"/>
      <c r="L2045" s="406"/>
      <c r="M2045" s="406"/>
      <c r="N2045" s="349"/>
      <c r="O2045" s="349"/>
      <c r="P2045" s="349"/>
      <c r="Q2045" s="349"/>
      <c r="R2045" s="17"/>
      <c r="S2045" s="17"/>
      <c r="T2045" s="17"/>
      <c r="U2045" s="17"/>
      <c r="V2045" s="17"/>
      <c r="W2045" s="17"/>
      <c r="X2045" s="17"/>
      <c r="Y2045" s="17"/>
      <c r="Z2045" s="17"/>
      <c r="AA2045" s="17"/>
      <c r="AB2045" s="17"/>
      <c r="AC2045" s="17"/>
      <c r="AD2045" s="17"/>
      <c r="AG2045" s="197">
        <f t="shared" ref="AG2045:AG2099" si="962">+COUNTBLANK(J2045:AD2045)</f>
        <v>21</v>
      </c>
      <c r="AH2045" s="197">
        <f t="shared" ref="AH2045:AH2099" si="963">+IF($AG$1969=$AH$1969,0,IF(OR(AND(J2045=1,AG2045&lt;=18),AND(OR(J2045=2,J2045=3,J2045=9),AG2045=20),AND(D2045="",AG2045=21)),0,1))</f>
        <v>0</v>
      </c>
      <c r="AM2045" s="7" t="b">
        <f t="shared" ref="AM2045:AM2099" si="964">NOT(EXACT(N2045,UPPER(N2045)))</f>
        <v>0</v>
      </c>
      <c r="AN2045" s="7">
        <f t="shared" ref="AN2045:AN2099" si="965">COUNTIF(AM2045,"VERDADERO")</f>
        <v>0</v>
      </c>
      <c r="AO2045" s="7" t="str">
        <f t="shared" ref="AO2045:AO2099" si="966">SUBSTITUTE( SUBSTITUTE( SUBSTITUTE( SUBSTITUTE( SUBSTITUTE( SUBSTITUTE( SUBSTITUTE( SUBSTITUTE( SUBSTITUTE( SUBSTITUTE(N2045, "á", "a"), "é", "e"), "í", "i"), "ó", "o"), "ú", "u"), "Á", "A"), "É", "E"), "Í", "I"), "Ó", "O"), "Ú", "U")</f>
        <v/>
      </c>
      <c r="AP2045" s="7" t="b">
        <f t="shared" ref="AP2045:AP2099" si="967">NOT(EXACT(N2045,AO2045))</f>
        <v>0</v>
      </c>
      <c r="AQ2045" s="7">
        <f t="shared" ref="AQ2045:AQ2099" si="968">COUNTIF(AP2045,"VERDADERO")</f>
        <v>0</v>
      </c>
      <c r="AR2045" s="7" t="b">
        <f t="shared" ref="AR2045:AR2099" si="969">NOT(EXACT(N2045,AO2045))</f>
        <v>0</v>
      </c>
      <c r="AS2045" s="7">
        <f t="shared" ref="AS2045:AS2099" si="970">COUNTIF(AR2045,"VERDADERO")</f>
        <v>0</v>
      </c>
      <c r="AU2045" s="197">
        <f t="shared" ref="AU2045:AU2099" si="971">+IF($AG$1969=$AH$1969,0,IF(OR(AND(D2045&lt;&gt;"",COUNTBLANK(R2045:AD2045)&lt;=12),AND(D2045="",COUNTBLANK(R2045:AD2045)=13),AND(OR(J2045=2,J2045=3,J2045=9),COUNTBLANK(R2045:AD2045)=13)),0,1))</f>
        <v>0</v>
      </c>
      <c r="AX2045" s="197">
        <f t="shared" ref="AX2045:AX2099" si="972">+IF($AG$1969=$AH$1969,0,IF(D2045&lt;&gt;"",1,0))</f>
        <v>0</v>
      </c>
    </row>
    <row r="2046" spans="1:50" ht="15" customHeight="1">
      <c r="A2046" s="85"/>
      <c r="B2046" s="30"/>
      <c r="C2046" s="63" t="s">
        <v>136</v>
      </c>
      <c r="D2046" s="347" t="str">
        <f t="shared" si="961"/>
        <v/>
      </c>
      <c r="E2046" s="347"/>
      <c r="F2046" s="347"/>
      <c r="G2046" s="347"/>
      <c r="H2046" s="347"/>
      <c r="I2046" s="347"/>
      <c r="J2046" s="406"/>
      <c r="K2046" s="406"/>
      <c r="L2046" s="406"/>
      <c r="M2046" s="406"/>
      <c r="N2046" s="349"/>
      <c r="O2046" s="349"/>
      <c r="P2046" s="349"/>
      <c r="Q2046" s="349"/>
      <c r="R2046" s="17"/>
      <c r="S2046" s="17"/>
      <c r="T2046" s="17"/>
      <c r="U2046" s="17"/>
      <c r="V2046" s="17"/>
      <c r="W2046" s="17"/>
      <c r="X2046" s="17"/>
      <c r="Y2046" s="17"/>
      <c r="Z2046" s="17"/>
      <c r="AA2046" s="17"/>
      <c r="AB2046" s="17"/>
      <c r="AC2046" s="17"/>
      <c r="AD2046" s="17"/>
      <c r="AG2046" s="197">
        <f t="shared" si="962"/>
        <v>21</v>
      </c>
      <c r="AH2046" s="197">
        <f t="shared" si="963"/>
        <v>0</v>
      </c>
      <c r="AM2046" s="7" t="b">
        <f t="shared" si="964"/>
        <v>0</v>
      </c>
      <c r="AN2046" s="7">
        <f t="shared" si="965"/>
        <v>0</v>
      </c>
      <c r="AO2046" s="7" t="str">
        <f t="shared" si="966"/>
        <v/>
      </c>
      <c r="AP2046" s="7" t="b">
        <f t="shared" si="967"/>
        <v>0</v>
      </c>
      <c r="AQ2046" s="7">
        <f t="shared" si="968"/>
        <v>0</v>
      </c>
      <c r="AR2046" s="7" t="b">
        <f t="shared" si="969"/>
        <v>0</v>
      </c>
      <c r="AS2046" s="7">
        <f t="shared" si="970"/>
        <v>0</v>
      </c>
      <c r="AU2046" s="197">
        <f t="shared" si="971"/>
        <v>0</v>
      </c>
      <c r="AX2046" s="197">
        <f t="shared" si="972"/>
        <v>0</v>
      </c>
    </row>
    <row r="2047" spans="1:50" ht="15" customHeight="1">
      <c r="A2047" s="85"/>
      <c r="B2047" s="30"/>
      <c r="C2047" s="63" t="s">
        <v>137</v>
      </c>
      <c r="D2047" s="347" t="str">
        <f t="shared" si="961"/>
        <v/>
      </c>
      <c r="E2047" s="347"/>
      <c r="F2047" s="347"/>
      <c r="G2047" s="347"/>
      <c r="H2047" s="347"/>
      <c r="I2047" s="347"/>
      <c r="J2047" s="406"/>
      <c r="K2047" s="406"/>
      <c r="L2047" s="406"/>
      <c r="M2047" s="406"/>
      <c r="N2047" s="349"/>
      <c r="O2047" s="349"/>
      <c r="P2047" s="349"/>
      <c r="Q2047" s="349"/>
      <c r="R2047" s="17"/>
      <c r="S2047" s="17"/>
      <c r="T2047" s="17"/>
      <c r="U2047" s="17"/>
      <c r="V2047" s="17"/>
      <c r="W2047" s="17"/>
      <c r="X2047" s="17"/>
      <c r="Y2047" s="17"/>
      <c r="Z2047" s="17"/>
      <c r="AA2047" s="17"/>
      <c r="AB2047" s="17"/>
      <c r="AC2047" s="17"/>
      <c r="AD2047" s="17"/>
      <c r="AG2047" s="197">
        <f t="shared" si="962"/>
        <v>21</v>
      </c>
      <c r="AH2047" s="197">
        <f t="shared" si="963"/>
        <v>0</v>
      </c>
      <c r="AM2047" s="7" t="b">
        <f t="shared" si="964"/>
        <v>0</v>
      </c>
      <c r="AN2047" s="7">
        <f t="shared" si="965"/>
        <v>0</v>
      </c>
      <c r="AO2047" s="7" t="str">
        <f t="shared" si="966"/>
        <v/>
      </c>
      <c r="AP2047" s="7" t="b">
        <f t="shared" si="967"/>
        <v>0</v>
      </c>
      <c r="AQ2047" s="7">
        <f t="shared" si="968"/>
        <v>0</v>
      </c>
      <c r="AR2047" s="7" t="b">
        <f t="shared" si="969"/>
        <v>0</v>
      </c>
      <c r="AS2047" s="7">
        <f t="shared" si="970"/>
        <v>0</v>
      </c>
      <c r="AU2047" s="197">
        <f t="shared" si="971"/>
        <v>0</v>
      </c>
      <c r="AX2047" s="197">
        <f t="shared" si="972"/>
        <v>0</v>
      </c>
    </row>
    <row r="2048" spans="1:50" ht="15" customHeight="1">
      <c r="A2048" s="85"/>
      <c r="B2048" s="30"/>
      <c r="C2048" s="63" t="s">
        <v>138</v>
      </c>
      <c r="D2048" s="347" t="str">
        <f t="shared" si="961"/>
        <v/>
      </c>
      <c r="E2048" s="347"/>
      <c r="F2048" s="347"/>
      <c r="G2048" s="347"/>
      <c r="H2048" s="347"/>
      <c r="I2048" s="347"/>
      <c r="J2048" s="406"/>
      <c r="K2048" s="406"/>
      <c r="L2048" s="406"/>
      <c r="M2048" s="406"/>
      <c r="N2048" s="349"/>
      <c r="O2048" s="349"/>
      <c r="P2048" s="349"/>
      <c r="Q2048" s="349"/>
      <c r="R2048" s="17"/>
      <c r="S2048" s="17"/>
      <c r="T2048" s="17"/>
      <c r="U2048" s="17"/>
      <c r="V2048" s="17"/>
      <c r="W2048" s="17"/>
      <c r="X2048" s="17"/>
      <c r="Y2048" s="17"/>
      <c r="Z2048" s="17"/>
      <c r="AA2048" s="17"/>
      <c r="AB2048" s="17"/>
      <c r="AC2048" s="17"/>
      <c r="AD2048" s="17"/>
      <c r="AG2048" s="197">
        <f t="shared" si="962"/>
        <v>21</v>
      </c>
      <c r="AH2048" s="197">
        <f t="shared" si="963"/>
        <v>0</v>
      </c>
      <c r="AM2048" s="7" t="b">
        <f t="shared" si="964"/>
        <v>0</v>
      </c>
      <c r="AN2048" s="7">
        <f t="shared" si="965"/>
        <v>0</v>
      </c>
      <c r="AO2048" s="7" t="str">
        <f t="shared" si="966"/>
        <v/>
      </c>
      <c r="AP2048" s="7" t="b">
        <f t="shared" si="967"/>
        <v>0</v>
      </c>
      <c r="AQ2048" s="7">
        <f t="shared" si="968"/>
        <v>0</v>
      </c>
      <c r="AR2048" s="7" t="b">
        <f t="shared" si="969"/>
        <v>0</v>
      </c>
      <c r="AS2048" s="7">
        <f t="shared" si="970"/>
        <v>0</v>
      </c>
      <c r="AU2048" s="197">
        <f t="shared" si="971"/>
        <v>0</v>
      </c>
      <c r="AX2048" s="197">
        <f t="shared" si="972"/>
        <v>0</v>
      </c>
    </row>
    <row r="2049" spans="1:50" ht="15" customHeight="1">
      <c r="A2049" s="85"/>
      <c r="B2049" s="30"/>
      <c r="C2049" s="63" t="s">
        <v>139</v>
      </c>
      <c r="D2049" s="347" t="str">
        <f t="shared" si="961"/>
        <v/>
      </c>
      <c r="E2049" s="347"/>
      <c r="F2049" s="347"/>
      <c r="G2049" s="347"/>
      <c r="H2049" s="347"/>
      <c r="I2049" s="347"/>
      <c r="J2049" s="406"/>
      <c r="K2049" s="406"/>
      <c r="L2049" s="406"/>
      <c r="M2049" s="406"/>
      <c r="N2049" s="349"/>
      <c r="O2049" s="349"/>
      <c r="P2049" s="349"/>
      <c r="Q2049" s="349"/>
      <c r="R2049" s="17"/>
      <c r="S2049" s="17"/>
      <c r="T2049" s="17"/>
      <c r="U2049" s="17"/>
      <c r="V2049" s="17"/>
      <c r="W2049" s="17"/>
      <c r="X2049" s="17"/>
      <c r="Y2049" s="17"/>
      <c r="Z2049" s="17"/>
      <c r="AA2049" s="17"/>
      <c r="AB2049" s="17"/>
      <c r="AC2049" s="17"/>
      <c r="AD2049" s="17"/>
      <c r="AG2049" s="197">
        <f t="shared" si="962"/>
        <v>21</v>
      </c>
      <c r="AH2049" s="197">
        <f t="shared" si="963"/>
        <v>0</v>
      </c>
      <c r="AM2049" s="7" t="b">
        <f t="shared" si="964"/>
        <v>0</v>
      </c>
      <c r="AN2049" s="7">
        <f t="shared" si="965"/>
        <v>0</v>
      </c>
      <c r="AO2049" s="7" t="str">
        <f t="shared" si="966"/>
        <v/>
      </c>
      <c r="AP2049" s="7" t="b">
        <f t="shared" si="967"/>
        <v>0</v>
      </c>
      <c r="AQ2049" s="7">
        <f t="shared" si="968"/>
        <v>0</v>
      </c>
      <c r="AR2049" s="7" t="b">
        <f t="shared" si="969"/>
        <v>0</v>
      </c>
      <c r="AS2049" s="7">
        <f t="shared" si="970"/>
        <v>0</v>
      </c>
      <c r="AU2049" s="197">
        <f t="shared" si="971"/>
        <v>0</v>
      </c>
      <c r="AX2049" s="197">
        <f t="shared" si="972"/>
        <v>0</v>
      </c>
    </row>
    <row r="2050" spans="1:50" ht="15" customHeight="1">
      <c r="A2050" s="85"/>
      <c r="B2050" s="30"/>
      <c r="C2050" s="63" t="s">
        <v>140</v>
      </c>
      <c r="D2050" s="347" t="str">
        <f t="shared" si="961"/>
        <v/>
      </c>
      <c r="E2050" s="347"/>
      <c r="F2050" s="347"/>
      <c r="G2050" s="347"/>
      <c r="H2050" s="347"/>
      <c r="I2050" s="347"/>
      <c r="J2050" s="406"/>
      <c r="K2050" s="406"/>
      <c r="L2050" s="406"/>
      <c r="M2050" s="406"/>
      <c r="N2050" s="349"/>
      <c r="O2050" s="349"/>
      <c r="P2050" s="349"/>
      <c r="Q2050" s="349"/>
      <c r="R2050" s="17"/>
      <c r="S2050" s="17"/>
      <c r="T2050" s="17"/>
      <c r="U2050" s="17"/>
      <c r="V2050" s="17"/>
      <c r="W2050" s="17"/>
      <c r="X2050" s="17"/>
      <c r="Y2050" s="17"/>
      <c r="Z2050" s="17"/>
      <c r="AA2050" s="17"/>
      <c r="AB2050" s="17"/>
      <c r="AC2050" s="17"/>
      <c r="AD2050" s="17"/>
      <c r="AG2050" s="197">
        <f t="shared" si="962"/>
        <v>21</v>
      </c>
      <c r="AH2050" s="197">
        <f t="shared" si="963"/>
        <v>0</v>
      </c>
      <c r="AM2050" s="7" t="b">
        <f t="shared" si="964"/>
        <v>0</v>
      </c>
      <c r="AN2050" s="7">
        <f t="shared" si="965"/>
        <v>0</v>
      </c>
      <c r="AO2050" s="7" t="str">
        <f t="shared" si="966"/>
        <v/>
      </c>
      <c r="AP2050" s="7" t="b">
        <f t="shared" si="967"/>
        <v>0</v>
      </c>
      <c r="AQ2050" s="7">
        <f t="shared" si="968"/>
        <v>0</v>
      </c>
      <c r="AR2050" s="7" t="b">
        <f t="shared" si="969"/>
        <v>0</v>
      </c>
      <c r="AS2050" s="7">
        <f t="shared" si="970"/>
        <v>0</v>
      </c>
      <c r="AU2050" s="197">
        <f t="shared" si="971"/>
        <v>0</v>
      </c>
      <c r="AX2050" s="197">
        <f t="shared" si="972"/>
        <v>0</v>
      </c>
    </row>
    <row r="2051" spans="1:50" ht="15" customHeight="1">
      <c r="A2051" s="85"/>
      <c r="B2051" s="30"/>
      <c r="C2051" s="63" t="s">
        <v>141</v>
      </c>
      <c r="D2051" s="347" t="str">
        <f t="shared" si="961"/>
        <v/>
      </c>
      <c r="E2051" s="347"/>
      <c r="F2051" s="347"/>
      <c r="G2051" s="347"/>
      <c r="H2051" s="347"/>
      <c r="I2051" s="347"/>
      <c r="J2051" s="406"/>
      <c r="K2051" s="406"/>
      <c r="L2051" s="406"/>
      <c r="M2051" s="406"/>
      <c r="N2051" s="349"/>
      <c r="O2051" s="349"/>
      <c r="P2051" s="349"/>
      <c r="Q2051" s="349"/>
      <c r="R2051" s="17"/>
      <c r="S2051" s="17"/>
      <c r="T2051" s="17"/>
      <c r="U2051" s="17"/>
      <c r="V2051" s="17"/>
      <c r="W2051" s="17"/>
      <c r="X2051" s="17"/>
      <c r="Y2051" s="17"/>
      <c r="Z2051" s="17"/>
      <c r="AA2051" s="17"/>
      <c r="AB2051" s="17"/>
      <c r="AC2051" s="17"/>
      <c r="AD2051" s="17"/>
      <c r="AG2051" s="197">
        <f t="shared" si="962"/>
        <v>21</v>
      </c>
      <c r="AH2051" s="197">
        <f t="shared" si="963"/>
        <v>0</v>
      </c>
      <c r="AM2051" s="7" t="b">
        <f t="shared" si="964"/>
        <v>0</v>
      </c>
      <c r="AN2051" s="7">
        <f t="shared" si="965"/>
        <v>0</v>
      </c>
      <c r="AO2051" s="7" t="str">
        <f t="shared" si="966"/>
        <v/>
      </c>
      <c r="AP2051" s="7" t="b">
        <f t="shared" si="967"/>
        <v>0</v>
      </c>
      <c r="AQ2051" s="7">
        <f t="shared" si="968"/>
        <v>0</v>
      </c>
      <c r="AR2051" s="7" t="b">
        <f t="shared" si="969"/>
        <v>0</v>
      </c>
      <c r="AS2051" s="7">
        <f t="shared" si="970"/>
        <v>0</v>
      </c>
      <c r="AU2051" s="197">
        <f t="shared" si="971"/>
        <v>0</v>
      </c>
      <c r="AX2051" s="197">
        <f t="shared" si="972"/>
        <v>0</v>
      </c>
    </row>
    <row r="2052" spans="1:50" ht="15" customHeight="1">
      <c r="A2052" s="85"/>
      <c r="B2052" s="30"/>
      <c r="C2052" s="63" t="s">
        <v>142</v>
      </c>
      <c r="D2052" s="347" t="str">
        <f t="shared" si="961"/>
        <v/>
      </c>
      <c r="E2052" s="347"/>
      <c r="F2052" s="347"/>
      <c r="G2052" s="347"/>
      <c r="H2052" s="347"/>
      <c r="I2052" s="347"/>
      <c r="J2052" s="406"/>
      <c r="K2052" s="406"/>
      <c r="L2052" s="406"/>
      <c r="M2052" s="406"/>
      <c r="N2052" s="349"/>
      <c r="O2052" s="349"/>
      <c r="P2052" s="349"/>
      <c r="Q2052" s="349"/>
      <c r="R2052" s="17"/>
      <c r="S2052" s="17"/>
      <c r="T2052" s="17"/>
      <c r="U2052" s="17"/>
      <c r="V2052" s="17"/>
      <c r="W2052" s="17"/>
      <c r="X2052" s="17"/>
      <c r="Y2052" s="17"/>
      <c r="Z2052" s="17"/>
      <c r="AA2052" s="17"/>
      <c r="AB2052" s="17"/>
      <c r="AC2052" s="17"/>
      <c r="AD2052" s="17"/>
      <c r="AG2052" s="197">
        <f t="shared" si="962"/>
        <v>21</v>
      </c>
      <c r="AH2052" s="197">
        <f t="shared" si="963"/>
        <v>0</v>
      </c>
      <c r="AM2052" s="7" t="b">
        <f t="shared" si="964"/>
        <v>0</v>
      </c>
      <c r="AN2052" s="7">
        <f t="shared" si="965"/>
        <v>0</v>
      </c>
      <c r="AO2052" s="7" t="str">
        <f t="shared" si="966"/>
        <v/>
      </c>
      <c r="AP2052" s="7" t="b">
        <f t="shared" si="967"/>
        <v>0</v>
      </c>
      <c r="AQ2052" s="7">
        <f t="shared" si="968"/>
        <v>0</v>
      </c>
      <c r="AR2052" s="7" t="b">
        <f t="shared" si="969"/>
        <v>0</v>
      </c>
      <c r="AS2052" s="7">
        <f t="shared" si="970"/>
        <v>0</v>
      </c>
      <c r="AU2052" s="197">
        <f t="shared" si="971"/>
        <v>0</v>
      </c>
      <c r="AX2052" s="197">
        <f t="shared" si="972"/>
        <v>0</v>
      </c>
    </row>
    <row r="2053" spans="1:50" ht="15" customHeight="1">
      <c r="A2053" s="85"/>
      <c r="B2053" s="30"/>
      <c r="C2053" s="63" t="s">
        <v>143</v>
      </c>
      <c r="D2053" s="347" t="str">
        <f t="shared" si="961"/>
        <v/>
      </c>
      <c r="E2053" s="347"/>
      <c r="F2053" s="347"/>
      <c r="G2053" s="347"/>
      <c r="H2053" s="347"/>
      <c r="I2053" s="347"/>
      <c r="J2053" s="406"/>
      <c r="K2053" s="406"/>
      <c r="L2053" s="406"/>
      <c r="M2053" s="406"/>
      <c r="N2053" s="349"/>
      <c r="O2053" s="349"/>
      <c r="P2053" s="349"/>
      <c r="Q2053" s="349"/>
      <c r="R2053" s="17"/>
      <c r="S2053" s="17"/>
      <c r="T2053" s="17"/>
      <c r="U2053" s="17"/>
      <c r="V2053" s="17"/>
      <c r="W2053" s="17"/>
      <c r="X2053" s="17"/>
      <c r="Y2053" s="17"/>
      <c r="Z2053" s="17"/>
      <c r="AA2053" s="17"/>
      <c r="AB2053" s="17"/>
      <c r="AC2053" s="17"/>
      <c r="AD2053" s="17"/>
      <c r="AG2053" s="197">
        <f t="shared" si="962"/>
        <v>21</v>
      </c>
      <c r="AH2053" s="197">
        <f t="shared" si="963"/>
        <v>0</v>
      </c>
      <c r="AM2053" s="7" t="b">
        <f t="shared" si="964"/>
        <v>0</v>
      </c>
      <c r="AN2053" s="7">
        <f t="shared" si="965"/>
        <v>0</v>
      </c>
      <c r="AO2053" s="7" t="str">
        <f t="shared" si="966"/>
        <v/>
      </c>
      <c r="AP2053" s="7" t="b">
        <f t="shared" si="967"/>
        <v>0</v>
      </c>
      <c r="AQ2053" s="7">
        <f t="shared" si="968"/>
        <v>0</v>
      </c>
      <c r="AR2053" s="7" t="b">
        <f t="shared" si="969"/>
        <v>0</v>
      </c>
      <c r="AS2053" s="7">
        <f t="shared" si="970"/>
        <v>0</v>
      </c>
      <c r="AU2053" s="197">
        <f t="shared" si="971"/>
        <v>0</v>
      </c>
      <c r="AX2053" s="197">
        <f t="shared" si="972"/>
        <v>0</v>
      </c>
    </row>
    <row r="2054" spans="1:50" ht="15" customHeight="1">
      <c r="A2054" s="85"/>
      <c r="B2054" s="30"/>
      <c r="C2054" s="63" t="s">
        <v>144</v>
      </c>
      <c r="D2054" s="347" t="str">
        <f t="shared" si="961"/>
        <v/>
      </c>
      <c r="E2054" s="347"/>
      <c r="F2054" s="347"/>
      <c r="G2054" s="347"/>
      <c r="H2054" s="347"/>
      <c r="I2054" s="347"/>
      <c r="J2054" s="406"/>
      <c r="K2054" s="406"/>
      <c r="L2054" s="406"/>
      <c r="M2054" s="406"/>
      <c r="N2054" s="349"/>
      <c r="O2054" s="349"/>
      <c r="P2054" s="349"/>
      <c r="Q2054" s="349"/>
      <c r="R2054" s="17"/>
      <c r="S2054" s="17"/>
      <c r="T2054" s="17"/>
      <c r="U2054" s="17"/>
      <c r="V2054" s="17"/>
      <c r="W2054" s="17"/>
      <c r="X2054" s="17"/>
      <c r="Y2054" s="17"/>
      <c r="Z2054" s="17"/>
      <c r="AA2054" s="17"/>
      <c r="AB2054" s="17"/>
      <c r="AC2054" s="17"/>
      <c r="AD2054" s="17"/>
      <c r="AG2054" s="197">
        <f t="shared" si="962"/>
        <v>21</v>
      </c>
      <c r="AH2054" s="197">
        <f t="shared" si="963"/>
        <v>0</v>
      </c>
      <c r="AM2054" s="7" t="b">
        <f t="shared" si="964"/>
        <v>0</v>
      </c>
      <c r="AN2054" s="7">
        <f t="shared" si="965"/>
        <v>0</v>
      </c>
      <c r="AO2054" s="7" t="str">
        <f t="shared" si="966"/>
        <v/>
      </c>
      <c r="AP2054" s="7" t="b">
        <f t="shared" si="967"/>
        <v>0</v>
      </c>
      <c r="AQ2054" s="7">
        <f t="shared" si="968"/>
        <v>0</v>
      </c>
      <c r="AR2054" s="7" t="b">
        <f t="shared" si="969"/>
        <v>0</v>
      </c>
      <c r="AS2054" s="7">
        <f t="shared" si="970"/>
        <v>0</v>
      </c>
      <c r="AU2054" s="197">
        <f t="shared" si="971"/>
        <v>0</v>
      </c>
      <c r="AX2054" s="197">
        <f t="shared" si="972"/>
        <v>0</v>
      </c>
    </row>
    <row r="2055" spans="1:50" ht="15" customHeight="1">
      <c r="A2055" s="85"/>
      <c r="B2055" s="30"/>
      <c r="C2055" s="63" t="s">
        <v>145</v>
      </c>
      <c r="D2055" s="347" t="str">
        <f t="shared" si="961"/>
        <v/>
      </c>
      <c r="E2055" s="347"/>
      <c r="F2055" s="347"/>
      <c r="G2055" s="347"/>
      <c r="H2055" s="347"/>
      <c r="I2055" s="347"/>
      <c r="J2055" s="406"/>
      <c r="K2055" s="406"/>
      <c r="L2055" s="406"/>
      <c r="M2055" s="406"/>
      <c r="N2055" s="349"/>
      <c r="O2055" s="349"/>
      <c r="P2055" s="349"/>
      <c r="Q2055" s="349"/>
      <c r="R2055" s="17"/>
      <c r="S2055" s="17"/>
      <c r="T2055" s="17"/>
      <c r="U2055" s="17"/>
      <c r="V2055" s="17"/>
      <c r="W2055" s="17"/>
      <c r="X2055" s="17"/>
      <c r="Y2055" s="17"/>
      <c r="Z2055" s="17"/>
      <c r="AA2055" s="17"/>
      <c r="AB2055" s="17"/>
      <c r="AC2055" s="17"/>
      <c r="AD2055" s="17"/>
      <c r="AG2055" s="197">
        <f t="shared" si="962"/>
        <v>21</v>
      </c>
      <c r="AH2055" s="197">
        <f t="shared" si="963"/>
        <v>0</v>
      </c>
      <c r="AM2055" s="7" t="b">
        <f t="shared" si="964"/>
        <v>0</v>
      </c>
      <c r="AN2055" s="7">
        <f t="shared" si="965"/>
        <v>0</v>
      </c>
      <c r="AO2055" s="7" t="str">
        <f t="shared" si="966"/>
        <v/>
      </c>
      <c r="AP2055" s="7" t="b">
        <f t="shared" si="967"/>
        <v>0</v>
      </c>
      <c r="AQ2055" s="7">
        <f t="shared" si="968"/>
        <v>0</v>
      </c>
      <c r="AR2055" s="7" t="b">
        <f t="shared" si="969"/>
        <v>0</v>
      </c>
      <c r="AS2055" s="7">
        <f t="shared" si="970"/>
        <v>0</v>
      </c>
      <c r="AU2055" s="197">
        <f t="shared" si="971"/>
        <v>0</v>
      </c>
      <c r="AX2055" s="197">
        <f t="shared" si="972"/>
        <v>0</v>
      </c>
    </row>
    <row r="2056" spans="1:50" ht="15" customHeight="1">
      <c r="A2056" s="85"/>
      <c r="B2056" s="30"/>
      <c r="C2056" s="63" t="s">
        <v>146</v>
      </c>
      <c r="D2056" s="347" t="str">
        <f t="shared" si="961"/>
        <v/>
      </c>
      <c r="E2056" s="347"/>
      <c r="F2056" s="347"/>
      <c r="G2056" s="347"/>
      <c r="H2056" s="347"/>
      <c r="I2056" s="347"/>
      <c r="J2056" s="406"/>
      <c r="K2056" s="406"/>
      <c r="L2056" s="406"/>
      <c r="M2056" s="406"/>
      <c r="N2056" s="349"/>
      <c r="O2056" s="349"/>
      <c r="P2056" s="349"/>
      <c r="Q2056" s="349"/>
      <c r="R2056" s="17"/>
      <c r="S2056" s="17"/>
      <c r="T2056" s="17"/>
      <c r="U2056" s="17"/>
      <c r="V2056" s="17"/>
      <c r="W2056" s="17"/>
      <c r="X2056" s="17"/>
      <c r="Y2056" s="17"/>
      <c r="Z2056" s="17"/>
      <c r="AA2056" s="17"/>
      <c r="AB2056" s="17"/>
      <c r="AC2056" s="17"/>
      <c r="AD2056" s="17"/>
      <c r="AG2056" s="197">
        <f t="shared" si="962"/>
        <v>21</v>
      </c>
      <c r="AH2056" s="197">
        <f t="shared" si="963"/>
        <v>0</v>
      </c>
      <c r="AM2056" s="7" t="b">
        <f t="shared" si="964"/>
        <v>0</v>
      </c>
      <c r="AN2056" s="7">
        <f t="shared" si="965"/>
        <v>0</v>
      </c>
      <c r="AO2056" s="7" t="str">
        <f t="shared" si="966"/>
        <v/>
      </c>
      <c r="AP2056" s="7" t="b">
        <f t="shared" si="967"/>
        <v>0</v>
      </c>
      <c r="AQ2056" s="7">
        <f t="shared" si="968"/>
        <v>0</v>
      </c>
      <c r="AR2056" s="7" t="b">
        <f t="shared" si="969"/>
        <v>0</v>
      </c>
      <c r="AS2056" s="7">
        <f t="shared" si="970"/>
        <v>0</v>
      </c>
      <c r="AU2056" s="197">
        <f t="shared" si="971"/>
        <v>0</v>
      </c>
      <c r="AX2056" s="197">
        <f t="shared" si="972"/>
        <v>0</v>
      </c>
    </row>
    <row r="2057" spans="1:50" ht="15" customHeight="1">
      <c r="A2057" s="85"/>
      <c r="B2057" s="30"/>
      <c r="C2057" s="63" t="s">
        <v>147</v>
      </c>
      <c r="D2057" s="347" t="str">
        <f t="shared" si="961"/>
        <v/>
      </c>
      <c r="E2057" s="347"/>
      <c r="F2057" s="347"/>
      <c r="G2057" s="347"/>
      <c r="H2057" s="347"/>
      <c r="I2057" s="347"/>
      <c r="J2057" s="406"/>
      <c r="K2057" s="406"/>
      <c r="L2057" s="406"/>
      <c r="M2057" s="406"/>
      <c r="N2057" s="349"/>
      <c r="O2057" s="349"/>
      <c r="P2057" s="349"/>
      <c r="Q2057" s="349"/>
      <c r="R2057" s="17"/>
      <c r="S2057" s="17"/>
      <c r="T2057" s="17"/>
      <c r="U2057" s="17"/>
      <c r="V2057" s="17"/>
      <c r="W2057" s="17"/>
      <c r="X2057" s="17"/>
      <c r="Y2057" s="17"/>
      <c r="Z2057" s="17"/>
      <c r="AA2057" s="17"/>
      <c r="AB2057" s="17"/>
      <c r="AC2057" s="17"/>
      <c r="AD2057" s="17"/>
      <c r="AG2057" s="197">
        <f t="shared" si="962"/>
        <v>21</v>
      </c>
      <c r="AH2057" s="197">
        <f t="shared" si="963"/>
        <v>0</v>
      </c>
      <c r="AM2057" s="7" t="b">
        <f t="shared" si="964"/>
        <v>0</v>
      </c>
      <c r="AN2057" s="7">
        <f t="shared" si="965"/>
        <v>0</v>
      </c>
      <c r="AO2057" s="7" t="str">
        <f t="shared" si="966"/>
        <v/>
      </c>
      <c r="AP2057" s="7" t="b">
        <f t="shared" si="967"/>
        <v>0</v>
      </c>
      <c r="AQ2057" s="7">
        <f t="shared" si="968"/>
        <v>0</v>
      </c>
      <c r="AR2057" s="7" t="b">
        <f t="shared" si="969"/>
        <v>0</v>
      </c>
      <c r="AS2057" s="7">
        <f t="shared" si="970"/>
        <v>0</v>
      </c>
      <c r="AU2057" s="197">
        <f t="shared" si="971"/>
        <v>0</v>
      </c>
      <c r="AX2057" s="197">
        <f t="shared" si="972"/>
        <v>0</v>
      </c>
    </row>
    <row r="2058" spans="1:50" ht="15" customHeight="1">
      <c r="A2058" s="85"/>
      <c r="B2058" s="30"/>
      <c r="C2058" s="63" t="s">
        <v>148</v>
      </c>
      <c r="D2058" s="347" t="str">
        <f t="shared" si="961"/>
        <v/>
      </c>
      <c r="E2058" s="347"/>
      <c r="F2058" s="347"/>
      <c r="G2058" s="347"/>
      <c r="H2058" s="347"/>
      <c r="I2058" s="347"/>
      <c r="J2058" s="406"/>
      <c r="K2058" s="406"/>
      <c r="L2058" s="406"/>
      <c r="M2058" s="406"/>
      <c r="N2058" s="349"/>
      <c r="O2058" s="349"/>
      <c r="P2058" s="349"/>
      <c r="Q2058" s="349"/>
      <c r="R2058" s="17"/>
      <c r="S2058" s="17"/>
      <c r="T2058" s="17"/>
      <c r="U2058" s="17"/>
      <c r="V2058" s="17"/>
      <c r="W2058" s="17"/>
      <c r="X2058" s="17"/>
      <c r="Y2058" s="17"/>
      <c r="Z2058" s="17"/>
      <c r="AA2058" s="17"/>
      <c r="AB2058" s="17"/>
      <c r="AC2058" s="17"/>
      <c r="AD2058" s="17"/>
      <c r="AG2058" s="197">
        <f t="shared" si="962"/>
        <v>21</v>
      </c>
      <c r="AH2058" s="197">
        <f t="shared" si="963"/>
        <v>0</v>
      </c>
      <c r="AM2058" s="7" t="b">
        <f t="shared" si="964"/>
        <v>0</v>
      </c>
      <c r="AN2058" s="7">
        <f t="shared" si="965"/>
        <v>0</v>
      </c>
      <c r="AO2058" s="7" t="str">
        <f t="shared" si="966"/>
        <v/>
      </c>
      <c r="AP2058" s="7" t="b">
        <f t="shared" si="967"/>
        <v>0</v>
      </c>
      <c r="AQ2058" s="7">
        <f t="shared" si="968"/>
        <v>0</v>
      </c>
      <c r="AR2058" s="7" t="b">
        <f t="shared" si="969"/>
        <v>0</v>
      </c>
      <c r="AS2058" s="7">
        <f t="shared" si="970"/>
        <v>0</v>
      </c>
      <c r="AU2058" s="197">
        <f t="shared" si="971"/>
        <v>0</v>
      </c>
      <c r="AX2058" s="197">
        <f t="shared" si="972"/>
        <v>0</v>
      </c>
    </row>
    <row r="2059" spans="1:50" ht="15" customHeight="1">
      <c r="A2059" s="85"/>
      <c r="B2059" s="30"/>
      <c r="C2059" s="63" t="s">
        <v>149</v>
      </c>
      <c r="D2059" s="347" t="str">
        <f t="shared" si="961"/>
        <v/>
      </c>
      <c r="E2059" s="347"/>
      <c r="F2059" s="347"/>
      <c r="G2059" s="347"/>
      <c r="H2059" s="347"/>
      <c r="I2059" s="347"/>
      <c r="J2059" s="406"/>
      <c r="K2059" s="406"/>
      <c r="L2059" s="406"/>
      <c r="M2059" s="406"/>
      <c r="N2059" s="349"/>
      <c r="O2059" s="349"/>
      <c r="P2059" s="349"/>
      <c r="Q2059" s="349"/>
      <c r="R2059" s="17"/>
      <c r="S2059" s="17"/>
      <c r="T2059" s="17"/>
      <c r="U2059" s="17"/>
      <c r="V2059" s="17"/>
      <c r="W2059" s="17"/>
      <c r="X2059" s="17"/>
      <c r="Y2059" s="17"/>
      <c r="Z2059" s="17"/>
      <c r="AA2059" s="17"/>
      <c r="AB2059" s="17"/>
      <c r="AC2059" s="17"/>
      <c r="AD2059" s="17"/>
      <c r="AG2059" s="197">
        <f t="shared" si="962"/>
        <v>21</v>
      </c>
      <c r="AH2059" s="197">
        <f t="shared" si="963"/>
        <v>0</v>
      </c>
      <c r="AM2059" s="7" t="b">
        <f t="shared" si="964"/>
        <v>0</v>
      </c>
      <c r="AN2059" s="7">
        <f t="shared" si="965"/>
        <v>0</v>
      </c>
      <c r="AO2059" s="7" t="str">
        <f t="shared" si="966"/>
        <v/>
      </c>
      <c r="AP2059" s="7" t="b">
        <f t="shared" si="967"/>
        <v>0</v>
      </c>
      <c r="AQ2059" s="7">
        <f t="shared" si="968"/>
        <v>0</v>
      </c>
      <c r="AR2059" s="7" t="b">
        <f t="shared" si="969"/>
        <v>0</v>
      </c>
      <c r="AS2059" s="7">
        <f t="shared" si="970"/>
        <v>0</v>
      </c>
      <c r="AU2059" s="197">
        <f t="shared" si="971"/>
        <v>0</v>
      </c>
      <c r="AX2059" s="197">
        <f t="shared" si="972"/>
        <v>0</v>
      </c>
    </row>
    <row r="2060" spans="1:50" ht="15" customHeight="1">
      <c r="A2060" s="85"/>
      <c r="B2060" s="30"/>
      <c r="C2060" s="63" t="s">
        <v>150</v>
      </c>
      <c r="D2060" s="347" t="str">
        <f t="shared" si="961"/>
        <v/>
      </c>
      <c r="E2060" s="347"/>
      <c r="F2060" s="347"/>
      <c r="G2060" s="347"/>
      <c r="H2060" s="347"/>
      <c r="I2060" s="347"/>
      <c r="J2060" s="406"/>
      <c r="K2060" s="406"/>
      <c r="L2060" s="406"/>
      <c r="M2060" s="406"/>
      <c r="N2060" s="349"/>
      <c r="O2060" s="349"/>
      <c r="P2060" s="349"/>
      <c r="Q2060" s="349"/>
      <c r="R2060" s="17"/>
      <c r="S2060" s="17"/>
      <c r="T2060" s="17"/>
      <c r="U2060" s="17"/>
      <c r="V2060" s="17"/>
      <c r="W2060" s="17"/>
      <c r="X2060" s="17"/>
      <c r="Y2060" s="17"/>
      <c r="Z2060" s="17"/>
      <c r="AA2060" s="17"/>
      <c r="AB2060" s="17"/>
      <c r="AC2060" s="17"/>
      <c r="AD2060" s="17"/>
      <c r="AG2060" s="197">
        <f t="shared" si="962"/>
        <v>21</v>
      </c>
      <c r="AH2060" s="197">
        <f t="shared" si="963"/>
        <v>0</v>
      </c>
      <c r="AM2060" s="7" t="b">
        <f t="shared" si="964"/>
        <v>0</v>
      </c>
      <c r="AN2060" s="7">
        <f t="shared" si="965"/>
        <v>0</v>
      </c>
      <c r="AO2060" s="7" t="str">
        <f t="shared" si="966"/>
        <v/>
      </c>
      <c r="AP2060" s="7" t="b">
        <f t="shared" si="967"/>
        <v>0</v>
      </c>
      <c r="AQ2060" s="7">
        <f t="shared" si="968"/>
        <v>0</v>
      </c>
      <c r="AR2060" s="7" t="b">
        <f t="shared" si="969"/>
        <v>0</v>
      </c>
      <c r="AS2060" s="7">
        <f t="shared" si="970"/>
        <v>0</v>
      </c>
      <c r="AU2060" s="197">
        <f t="shared" si="971"/>
        <v>0</v>
      </c>
      <c r="AX2060" s="197">
        <f t="shared" si="972"/>
        <v>0</v>
      </c>
    </row>
    <row r="2061" spans="1:50" ht="15" customHeight="1">
      <c r="A2061" s="85"/>
      <c r="B2061" s="30"/>
      <c r="C2061" s="63" t="s">
        <v>151</v>
      </c>
      <c r="D2061" s="347" t="str">
        <f t="shared" si="961"/>
        <v/>
      </c>
      <c r="E2061" s="347"/>
      <c r="F2061" s="347"/>
      <c r="G2061" s="347"/>
      <c r="H2061" s="347"/>
      <c r="I2061" s="347"/>
      <c r="J2061" s="406"/>
      <c r="K2061" s="406"/>
      <c r="L2061" s="406"/>
      <c r="M2061" s="406"/>
      <c r="N2061" s="349"/>
      <c r="O2061" s="349"/>
      <c r="P2061" s="349"/>
      <c r="Q2061" s="349"/>
      <c r="R2061" s="17"/>
      <c r="S2061" s="17"/>
      <c r="T2061" s="17"/>
      <c r="U2061" s="17"/>
      <c r="V2061" s="17"/>
      <c r="W2061" s="17"/>
      <c r="X2061" s="17"/>
      <c r="Y2061" s="17"/>
      <c r="Z2061" s="17"/>
      <c r="AA2061" s="17"/>
      <c r="AB2061" s="17"/>
      <c r="AC2061" s="17"/>
      <c r="AD2061" s="17"/>
      <c r="AG2061" s="197">
        <f t="shared" si="962"/>
        <v>21</v>
      </c>
      <c r="AH2061" s="197">
        <f t="shared" si="963"/>
        <v>0</v>
      </c>
      <c r="AM2061" s="7" t="b">
        <f t="shared" si="964"/>
        <v>0</v>
      </c>
      <c r="AN2061" s="7">
        <f t="shared" si="965"/>
        <v>0</v>
      </c>
      <c r="AO2061" s="7" t="str">
        <f t="shared" si="966"/>
        <v/>
      </c>
      <c r="AP2061" s="7" t="b">
        <f t="shared" si="967"/>
        <v>0</v>
      </c>
      <c r="AQ2061" s="7">
        <f t="shared" si="968"/>
        <v>0</v>
      </c>
      <c r="AR2061" s="7" t="b">
        <f t="shared" si="969"/>
        <v>0</v>
      </c>
      <c r="AS2061" s="7">
        <f t="shared" si="970"/>
        <v>0</v>
      </c>
      <c r="AU2061" s="197">
        <f t="shared" si="971"/>
        <v>0</v>
      </c>
      <c r="AX2061" s="197">
        <f t="shared" si="972"/>
        <v>0</v>
      </c>
    </row>
    <row r="2062" spans="1:50" ht="15" customHeight="1">
      <c r="A2062" s="85"/>
      <c r="B2062" s="30"/>
      <c r="C2062" s="63" t="s">
        <v>152</v>
      </c>
      <c r="D2062" s="347" t="str">
        <f t="shared" si="961"/>
        <v/>
      </c>
      <c r="E2062" s="347"/>
      <c r="F2062" s="347"/>
      <c r="G2062" s="347"/>
      <c r="H2062" s="347"/>
      <c r="I2062" s="347"/>
      <c r="J2062" s="406"/>
      <c r="K2062" s="406"/>
      <c r="L2062" s="406"/>
      <c r="M2062" s="406"/>
      <c r="N2062" s="349"/>
      <c r="O2062" s="349"/>
      <c r="P2062" s="349"/>
      <c r="Q2062" s="349"/>
      <c r="R2062" s="17"/>
      <c r="S2062" s="17"/>
      <c r="T2062" s="17"/>
      <c r="U2062" s="17"/>
      <c r="V2062" s="17"/>
      <c r="W2062" s="17"/>
      <c r="X2062" s="17"/>
      <c r="Y2062" s="17"/>
      <c r="Z2062" s="17"/>
      <c r="AA2062" s="17"/>
      <c r="AB2062" s="17"/>
      <c r="AC2062" s="17"/>
      <c r="AD2062" s="17"/>
      <c r="AG2062" s="197">
        <f t="shared" si="962"/>
        <v>21</v>
      </c>
      <c r="AH2062" s="197">
        <f t="shared" si="963"/>
        <v>0</v>
      </c>
      <c r="AM2062" s="7" t="b">
        <f t="shared" si="964"/>
        <v>0</v>
      </c>
      <c r="AN2062" s="7">
        <f t="shared" si="965"/>
        <v>0</v>
      </c>
      <c r="AO2062" s="7" t="str">
        <f t="shared" si="966"/>
        <v/>
      </c>
      <c r="AP2062" s="7" t="b">
        <f t="shared" si="967"/>
        <v>0</v>
      </c>
      <c r="AQ2062" s="7">
        <f t="shared" si="968"/>
        <v>0</v>
      </c>
      <c r="AR2062" s="7" t="b">
        <f t="shared" si="969"/>
        <v>0</v>
      </c>
      <c r="AS2062" s="7">
        <f t="shared" si="970"/>
        <v>0</v>
      </c>
      <c r="AU2062" s="197">
        <f t="shared" si="971"/>
        <v>0</v>
      </c>
      <c r="AX2062" s="197">
        <f t="shared" si="972"/>
        <v>0</v>
      </c>
    </row>
    <row r="2063" spans="1:50" ht="15" customHeight="1">
      <c r="A2063" s="85"/>
      <c r="B2063" s="30"/>
      <c r="C2063" s="63" t="s">
        <v>153</v>
      </c>
      <c r="D2063" s="347" t="str">
        <f t="shared" si="961"/>
        <v/>
      </c>
      <c r="E2063" s="347"/>
      <c r="F2063" s="347"/>
      <c r="G2063" s="347"/>
      <c r="H2063" s="347"/>
      <c r="I2063" s="347"/>
      <c r="J2063" s="406"/>
      <c r="K2063" s="406"/>
      <c r="L2063" s="406"/>
      <c r="M2063" s="406"/>
      <c r="N2063" s="349"/>
      <c r="O2063" s="349"/>
      <c r="P2063" s="349"/>
      <c r="Q2063" s="349"/>
      <c r="R2063" s="17"/>
      <c r="S2063" s="17"/>
      <c r="T2063" s="17"/>
      <c r="U2063" s="17"/>
      <c r="V2063" s="17"/>
      <c r="W2063" s="17"/>
      <c r="X2063" s="17"/>
      <c r="Y2063" s="17"/>
      <c r="Z2063" s="17"/>
      <c r="AA2063" s="17"/>
      <c r="AB2063" s="17"/>
      <c r="AC2063" s="17"/>
      <c r="AD2063" s="17"/>
      <c r="AG2063" s="197">
        <f t="shared" si="962"/>
        <v>21</v>
      </c>
      <c r="AH2063" s="197">
        <f t="shared" si="963"/>
        <v>0</v>
      </c>
      <c r="AM2063" s="7" t="b">
        <f t="shared" si="964"/>
        <v>0</v>
      </c>
      <c r="AN2063" s="7">
        <f t="shared" si="965"/>
        <v>0</v>
      </c>
      <c r="AO2063" s="7" t="str">
        <f t="shared" si="966"/>
        <v/>
      </c>
      <c r="AP2063" s="7" t="b">
        <f t="shared" si="967"/>
        <v>0</v>
      </c>
      <c r="AQ2063" s="7">
        <f t="shared" si="968"/>
        <v>0</v>
      </c>
      <c r="AR2063" s="7" t="b">
        <f t="shared" si="969"/>
        <v>0</v>
      </c>
      <c r="AS2063" s="7">
        <f t="shared" si="970"/>
        <v>0</v>
      </c>
      <c r="AU2063" s="197">
        <f t="shared" si="971"/>
        <v>0</v>
      </c>
      <c r="AX2063" s="197">
        <f t="shared" si="972"/>
        <v>0</v>
      </c>
    </row>
    <row r="2064" spans="1:50" ht="15" customHeight="1">
      <c r="A2064" s="85"/>
      <c r="B2064" s="30"/>
      <c r="C2064" s="63" t="s">
        <v>154</v>
      </c>
      <c r="D2064" s="347" t="str">
        <f t="shared" si="961"/>
        <v/>
      </c>
      <c r="E2064" s="347"/>
      <c r="F2064" s="347"/>
      <c r="G2064" s="347"/>
      <c r="H2064" s="347"/>
      <c r="I2064" s="347"/>
      <c r="J2064" s="406"/>
      <c r="K2064" s="406"/>
      <c r="L2064" s="406"/>
      <c r="M2064" s="406"/>
      <c r="N2064" s="349"/>
      <c r="O2064" s="349"/>
      <c r="P2064" s="349"/>
      <c r="Q2064" s="349"/>
      <c r="R2064" s="17"/>
      <c r="S2064" s="17"/>
      <c r="T2064" s="17"/>
      <c r="U2064" s="17"/>
      <c r="V2064" s="17"/>
      <c r="W2064" s="17"/>
      <c r="X2064" s="17"/>
      <c r="Y2064" s="17"/>
      <c r="Z2064" s="17"/>
      <c r="AA2064" s="17"/>
      <c r="AB2064" s="17"/>
      <c r="AC2064" s="17"/>
      <c r="AD2064" s="17"/>
      <c r="AG2064" s="197">
        <f t="shared" si="962"/>
        <v>21</v>
      </c>
      <c r="AH2064" s="197">
        <f t="shared" si="963"/>
        <v>0</v>
      </c>
      <c r="AM2064" s="7" t="b">
        <f t="shared" si="964"/>
        <v>0</v>
      </c>
      <c r="AN2064" s="7">
        <f t="shared" si="965"/>
        <v>0</v>
      </c>
      <c r="AO2064" s="7" t="str">
        <f t="shared" si="966"/>
        <v/>
      </c>
      <c r="AP2064" s="7" t="b">
        <f t="shared" si="967"/>
        <v>0</v>
      </c>
      <c r="AQ2064" s="7">
        <f t="shared" si="968"/>
        <v>0</v>
      </c>
      <c r="AR2064" s="7" t="b">
        <f t="shared" si="969"/>
        <v>0</v>
      </c>
      <c r="AS2064" s="7">
        <f t="shared" si="970"/>
        <v>0</v>
      </c>
      <c r="AU2064" s="197">
        <f t="shared" si="971"/>
        <v>0</v>
      </c>
      <c r="AX2064" s="197">
        <f t="shared" si="972"/>
        <v>0</v>
      </c>
    </row>
    <row r="2065" spans="1:50" ht="15" customHeight="1">
      <c r="A2065" s="85"/>
      <c r="B2065" s="30"/>
      <c r="C2065" s="63" t="s">
        <v>155</v>
      </c>
      <c r="D2065" s="347" t="str">
        <f t="shared" si="961"/>
        <v/>
      </c>
      <c r="E2065" s="347"/>
      <c r="F2065" s="347"/>
      <c r="G2065" s="347"/>
      <c r="H2065" s="347"/>
      <c r="I2065" s="347"/>
      <c r="J2065" s="406"/>
      <c r="K2065" s="406"/>
      <c r="L2065" s="406"/>
      <c r="M2065" s="406"/>
      <c r="N2065" s="349"/>
      <c r="O2065" s="349"/>
      <c r="P2065" s="349"/>
      <c r="Q2065" s="349"/>
      <c r="R2065" s="17"/>
      <c r="S2065" s="17"/>
      <c r="T2065" s="17"/>
      <c r="U2065" s="17"/>
      <c r="V2065" s="17"/>
      <c r="W2065" s="17"/>
      <c r="X2065" s="17"/>
      <c r="Y2065" s="17"/>
      <c r="Z2065" s="17"/>
      <c r="AA2065" s="17"/>
      <c r="AB2065" s="17"/>
      <c r="AC2065" s="17"/>
      <c r="AD2065" s="17"/>
      <c r="AG2065" s="197">
        <f t="shared" si="962"/>
        <v>21</v>
      </c>
      <c r="AH2065" s="197">
        <f t="shared" si="963"/>
        <v>0</v>
      </c>
      <c r="AM2065" s="7" t="b">
        <f t="shared" si="964"/>
        <v>0</v>
      </c>
      <c r="AN2065" s="7">
        <f t="shared" si="965"/>
        <v>0</v>
      </c>
      <c r="AO2065" s="7" t="str">
        <f t="shared" si="966"/>
        <v/>
      </c>
      <c r="AP2065" s="7" t="b">
        <f t="shared" si="967"/>
        <v>0</v>
      </c>
      <c r="AQ2065" s="7">
        <f t="shared" si="968"/>
        <v>0</v>
      </c>
      <c r="AR2065" s="7" t="b">
        <f t="shared" si="969"/>
        <v>0</v>
      </c>
      <c r="AS2065" s="7">
        <f t="shared" si="970"/>
        <v>0</v>
      </c>
      <c r="AU2065" s="197">
        <f t="shared" si="971"/>
        <v>0</v>
      </c>
      <c r="AX2065" s="197">
        <f t="shared" si="972"/>
        <v>0</v>
      </c>
    </row>
    <row r="2066" spans="1:50" ht="15" customHeight="1">
      <c r="A2066" s="85"/>
      <c r="B2066" s="30"/>
      <c r="C2066" s="63" t="s">
        <v>156</v>
      </c>
      <c r="D2066" s="347" t="str">
        <f t="shared" si="961"/>
        <v/>
      </c>
      <c r="E2066" s="347"/>
      <c r="F2066" s="347"/>
      <c r="G2066" s="347"/>
      <c r="H2066" s="347"/>
      <c r="I2066" s="347"/>
      <c r="J2066" s="406"/>
      <c r="K2066" s="406"/>
      <c r="L2066" s="406"/>
      <c r="M2066" s="406"/>
      <c r="N2066" s="349"/>
      <c r="O2066" s="349"/>
      <c r="P2066" s="349"/>
      <c r="Q2066" s="349"/>
      <c r="R2066" s="17"/>
      <c r="S2066" s="17"/>
      <c r="T2066" s="17"/>
      <c r="U2066" s="17"/>
      <c r="V2066" s="17"/>
      <c r="W2066" s="17"/>
      <c r="X2066" s="17"/>
      <c r="Y2066" s="17"/>
      <c r="Z2066" s="17"/>
      <c r="AA2066" s="17"/>
      <c r="AB2066" s="17"/>
      <c r="AC2066" s="17"/>
      <c r="AD2066" s="17"/>
      <c r="AG2066" s="197">
        <f t="shared" si="962"/>
        <v>21</v>
      </c>
      <c r="AH2066" s="197">
        <f t="shared" si="963"/>
        <v>0</v>
      </c>
      <c r="AM2066" s="7" t="b">
        <f t="shared" si="964"/>
        <v>0</v>
      </c>
      <c r="AN2066" s="7">
        <f t="shared" si="965"/>
        <v>0</v>
      </c>
      <c r="AO2066" s="7" t="str">
        <f t="shared" si="966"/>
        <v/>
      </c>
      <c r="AP2066" s="7" t="b">
        <f t="shared" si="967"/>
        <v>0</v>
      </c>
      <c r="AQ2066" s="7">
        <f t="shared" si="968"/>
        <v>0</v>
      </c>
      <c r="AR2066" s="7" t="b">
        <f t="shared" si="969"/>
        <v>0</v>
      </c>
      <c r="AS2066" s="7">
        <f t="shared" si="970"/>
        <v>0</v>
      </c>
      <c r="AU2066" s="197">
        <f t="shared" si="971"/>
        <v>0</v>
      </c>
      <c r="AX2066" s="197">
        <f t="shared" si="972"/>
        <v>0</v>
      </c>
    </row>
    <row r="2067" spans="1:50" ht="15" customHeight="1">
      <c r="A2067" s="85"/>
      <c r="B2067" s="30"/>
      <c r="C2067" s="63" t="s">
        <v>157</v>
      </c>
      <c r="D2067" s="347" t="str">
        <f t="shared" si="961"/>
        <v/>
      </c>
      <c r="E2067" s="347"/>
      <c r="F2067" s="347"/>
      <c r="G2067" s="347"/>
      <c r="H2067" s="347"/>
      <c r="I2067" s="347"/>
      <c r="J2067" s="406"/>
      <c r="K2067" s="406"/>
      <c r="L2067" s="406"/>
      <c r="M2067" s="406"/>
      <c r="N2067" s="349"/>
      <c r="O2067" s="349"/>
      <c r="P2067" s="349"/>
      <c r="Q2067" s="349"/>
      <c r="R2067" s="17"/>
      <c r="S2067" s="17"/>
      <c r="T2067" s="17"/>
      <c r="U2067" s="17"/>
      <c r="V2067" s="17"/>
      <c r="W2067" s="17"/>
      <c r="X2067" s="17"/>
      <c r="Y2067" s="17"/>
      <c r="Z2067" s="17"/>
      <c r="AA2067" s="17"/>
      <c r="AB2067" s="17"/>
      <c r="AC2067" s="17"/>
      <c r="AD2067" s="17"/>
      <c r="AG2067" s="197">
        <f t="shared" si="962"/>
        <v>21</v>
      </c>
      <c r="AH2067" s="197">
        <f t="shared" si="963"/>
        <v>0</v>
      </c>
      <c r="AM2067" s="7" t="b">
        <f t="shared" si="964"/>
        <v>0</v>
      </c>
      <c r="AN2067" s="7">
        <f t="shared" si="965"/>
        <v>0</v>
      </c>
      <c r="AO2067" s="7" t="str">
        <f t="shared" si="966"/>
        <v/>
      </c>
      <c r="AP2067" s="7" t="b">
        <f t="shared" si="967"/>
        <v>0</v>
      </c>
      <c r="AQ2067" s="7">
        <f t="shared" si="968"/>
        <v>0</v>
      </c>
      <c r="AR2067" s="7" t="b">
        <f t="shared" si="969"/>
        <v>0</v>
      </c>
      <c r="AS2067" s="7">
        <f t="shared" si="970"/>
        <v>0</v>
      </c>
      <c r="AU2067" s="197">
        <f t="shared" si="971"/>
        <v>0</v>
      </c>
      <c r="AX2067" s="197">
        <f t="shared" si="972"/>
        <v>0</v>
      </c>
    </row>
    <row r="2068" spans="1:50" ht="15" customHeight="1">
      <c r="A2068" s="85"/>
      <c r="B2068" s="30"/>
      <c r="C2068" s="63" t="s">
        <v>158</v>
      </c>
      <c r="D2068" s="347" t="str">
        <f t="shared" si="961"/>
        <v/>
      </c>
      <c r="E2068" s="347"/>
      <c r="F2068" s="347"/>
      <c r="G2068" s="347"/>
      <c r="H2068" s="347"/>
      <c r="I2068" s="347"/>
      <c r="J2068" s="406"/>
      <c r="K2068" s="406"/>
      <c r="L2068" s="406"/>
      <c r="M2068" s="406"/>
      <c r="N2068" s="349"/>
      <c r="O2068" s="349"/>
      <c r="P2068" s="349"/>
      <c r="Q2068" s="349"/>
      <c r="R2068" s="17"/>
      <c r="S2068" s="17"/>
      <c r="T2068" s="17"/>
      <c r="U2068" s="17"/>
      <c r="V2068" s="17"/>
      <c r="W2068" s="17"/>
      <c r="X2068" s="17"/>
      <c r="Y2068" s="17"/>
      <c r="Z2068" s="17"/>
      <c r="AA2068" s="17"/>
      <c r="AB2068" s="17"/>
      <c r="AC2068" s="17"/>
      <c r="AD2068" s="17"/>
      <c r="AG2068" s="197">
        <f t="shared" si="962"/>
        <v>21</v>
      </c>
      <c r="AH2068" s="197">
        <f t="shared" si="963"/>
        <v>0</v>
      </c>
      <c r="AM2068" s="7" t="b">
        <f t="shared" si="964"/>
        <v>0</v>
      </c>
      <c r="AN2068" s="7">
        <f t="shared" si="965"/>
        <v>0</v>
      </c>
      <c r="AO2068" s="7" t="str">
        <f t="shared" si="966"/>
        <v/>
      </c>
      <c r="AP2068" s="7" t="b">
        <f t="shared" si="967"/>
        <v>0</v>
      </c>
      <c r="AQ2068" s="7">
        <f t="shared" si="968"/>
        <v>0</v>
      </c>
      <c r="AR2068" s="7" t="b">
        <f t="shared" si="969"/>
        <v>0</v>
      </c>
      <c r="AS2068" s="7">
        <f t="shared" si="970"/>
        <v>0</v>
      </c>
      <c r="AU2068" s="197">
        <f t="shared" si="971"/>
        <v>0</v>
      </c>
      <c r="AX2068" s="197">
        <f t="shared" si="972"/>
        <v>0</v>
      </c>
    </row>
    <row r="2069" spans="1:50" ht="15" customHeight="1">
      <c r="A2069" s="85"/>
      <c r="B2069" s="30"/>
      <c r="C2069" s="63" t="s">
        <v>159</v>
      </c>
      <c r="D2069" s="347" t="str">
        <f t="shared" si="961"/>
        <v/>
      </c>
      <c r="E2069" s="347"/>
      <c r="F2069" s="347"/>
      <c r="G2069" s="347"/>
      <c r="H2069" s="347"/>
      <c r="I2069" s="347"/>
      <c r="J2069" s="406"/>
      <c r="K2069" s="406"/>
      <c r="L2069" s="406"/>
      <c r="M2069" s="406"/>
      <c r="N2069" s="349"/>
      <c r="O2069" s="349"/>
      <c r="P2069" s="349"/>
      <c r="Q2069" s="349"/>
      <c r="R2069" s="17"/>
      <c r="S2069" s="17"/>
      <c r="T2069" s="17"/>
      <c r="U2069" s="17"/>
      <c r="V2069" s="17"/>
      <c r="W2069" s="17"/>
      <c r="X2069" s="17"/>
      <c r="Y2069" s="17"/>
      <c r="Z2069" s="17"/>
      <c r="AA2069" s="17"/>
      <c r="AB2069" s="17"/>
      <c r="AC2069" s="17"/>
      <c r="AD2069" s="17"/>
      <c r="AG2069" s="197">
        <f t="shared" si="962"/>
        <v>21</v>
      </c>
      <c r="AH2069" s="197">
        <f t="shared" si="963"/>
        <v>0</v>
      </c>
      <c r="AM2069" s="7" t="b">
        <f t="shared" si="964"/>
        <v>0</v>
      </c>
      <c r="AN2069" s="7">
        <f t="shared" si="965"/>
        <v>0</v>
      </c>
      <c r="AO2069" s="7" t="str">
        <f t="shared" si="966"/>
        <v/>
      </c>
      <c r="AP2069" s="7" t="b">
        <f t="shared" si="967"/>
        <v>0</v>
      </c>
      <c r="AQ2069" s="7">
        <f t="shared" si="968"/>
        <v>0</v>
      </c>
      <c r="AR2069" s="7" t="b">
        <f t="shared" si="969"/>
        <v>0</v>
      </c>
      <c r="AS2069" s="7">
        <f t="shared" si="970"/>
        <v>0</v>
      </c>
      <c r="AU2069" s="197">
        <f t="shared" si="971"/>
        <v>0</v>
      </c>
      <c r="AX2069" s="197">
        <f t="shared" si="972"/>
        <v>0</v>
      </c>
    </row>
    <row r="2070" spans="1:50" ht="15" customHeight="1">
      <c r="A2070" s="85"/>
      <c r="B2070" s="30"/>
      <c r="C2070" s="63" t="s">
        <v>160</v>
      </c>
      <c r="D2070" s="347" t="str">
        <f t="shared" si="961"/>
        <v/>
      </c>
      <c r="E2070" s="347"/>
      <c r="F2070" s="347"/>
      <c r="G2070" s="347"/>
      <c r="H2070" s="347"/>
      <c r="I2070" s="347"/>
      <c r="J2070" s="406"/>
      <c r="K2070" s="406"/>
      <c r="L2070" s="406"/>
      <c r="M2070" s="406"/>
      <c r="N2070" s="349"/>
      <c r="O2070" s="349"/>
      <c r="P2070" s="349"/>
      <c r="Q2070" s="349"/>
      <c r="R2070" s="17"/>
      <c r="S2070" s="17"/>
      <c r="T2070" s="17"/>
      <c r="U2070" s="17"/>
      <c r="V2070" s="17"/>
      <c r="W2070" s="17"/>
      <c r="X2070" s="17"/>
      <c r="Y2070" s="17"/>
      <c r="Z2070" s="17"/>
      <c r="AA2070" s="17"/>
      <c r="AB2070" s="17"/>
      <c r="AC2070" s="17"/>
      <c r="AD2070" s="17"/>
      <c r="AG2070" s="197">
        <f t="shared" si="962"/>
        <v>21</v>
      </c>
      <c r="AH2070" s="197">
        <f t="shared" si="963"/>
        <v>0</v>
      </c>
      <c r="AM2070" s="7" t="b">
        <f t="shared" si="964"/>
        <v>0</v>
      </c>
      <c r="AN2070" s="7">
        <f t="shared" si="965"/>
        <v>0</v>
      </c>
      <c r="AO2070" s="7" t="str">
        <f t="shared" si="966"/>
        <v/>
      </c>
      <c r="AP2070" s="7" t="b">
        <f t="shared" si="967"/>
        <v>0</v>
      </c>
      <c r="AQ2070" s="7">
        <f t="shared" si="968"/>
        <v>0</v>
      </c>
      <c r="AR2070" s="7" t="b">
        <f t="shared" si="969"/>
        <v>0</v>
      </c>
      <c r="AS2070" s="7">
        <f t="shared" si="970"/>
        <v>0</v>
      </c>
      <c r="AU2070" s="197">
        <f t="shared" si="971"/>
        <v>0</v>
      </c>
      <c r="AX2070" s="197">
        <f t="shared" si="972"/>
        <v>0</v>
      </c>
    </row>
    <row r="2071" spans="1:50" ht="15" customHeight="1">
      <c r="A2071" s="85"/>
      <c r="B2071" s="30"/>
      <c r="C2071" s="63" t="s">
        <v>161</v>
      </c>
      <c r="D2071" s="347" t="str">
        <f t="shared" si="961"/>
        <v/>
      </c>
      <c r="E2071" s="347"/>
      <c r="F2071" s="347"/>
      <c r="G2071" s="347"/>
      <c r="H2071" s="347"/>
      <c r="I2071" s="347"/>
      <c r="J2071" s="406"/>
      <c r="K2071" s="406"/>
      <c r="L2071" s="406"/>
      <c r="M2071" s="406"/>
      <c r="N2071" s="349"/>
      <c r="O2071" s="349"/>
      <c r="P2071" s="349"/>
      <c r="Q2071" s="349"/>
      <c r="R2071" s="17"/>
      <c r="S2071" s="17"/>
      <c r="T2071" s="17"/>
      <c r="U2071" s="17"/>
      <c r="V2071" s="17"/>
      <c r="W2071" s="17"/>
      <c r="X2071" s="17"/>
      <c r="Y2071" s="17"/>
      <c r="Z2071" s="17"/>
      <c r="AA2071" s="17"/>
      <c r="AB2071" s="17"/>
      <c r="AC2071" s="17"/>
      <c r="AD2071" s="17"/>
      <c r="AG2071" s="197">
        <f t="shared" si="962"/>
        <v>21</v>
      </c>
      <c r="AH2071" s="197">
        <f t="shared" si="963"/>
        <v>0</v>
      </c>
      <c r="AM2071" s="7" t="b">
        <f t="shared" si="964"/>
        <v>0</v>
      </c>
      <c r="AN2071" s="7">
        <f t="shared" si="965"/>
        <v>0</v>
      </c>
      <c r="AO2071" s="7" t="str">
        <f t="shared" si="966"/>
        <v/>
      </c>
      <c r="AP2071" s="7" t="b">
        <f t="shared" si="967"/>
        <v>0</v>
      </c>
      <c r="AQ2071" s="7">
        <f t="shared" si="968"/>
        <v>0</v>
      </c>
      <c r="AR2071" s="7" t="b">
        <f t="shared" si="969"/>
        <v>0</v>
      </c>
      <c r="AS2071" s="7">
        <f t="shared" si="970"/>
        <v>0</v>
      </c>
      <c r="AU2071" s="197">
        <f t="shared" si="971"/>
        <v>0</v>
      </c>
      <c r="AX2071" s="197">
        <f t="shared" si="972"/>
        <v>0</v>
      </c>
    </row>
    <row r="2072" spans="1:50" ht="15" customHeight="1">
      <c r="A2072" s="85"/>
      <c r="B2072" s="30"/>
      <c r="C2072" s="63" t="s">
        <v>162</v>
      </c>
      <c r="D2072" s="347" t="str">
        <f t="shared" si="961"/>
        <v/>
      </c>
      <c r="E2072" s="347"/>
      <c r="F2072" s="347"/>
      <c r="G2072" s="347"/>
      <c r="H2072" s="347"/>
      <c r="I2072" s="347"/>
      <c r="J2072" s="406"/>
      <c r="K2072" s="406"/>
      <c r="L2072" s="406"/>
      <c r="M2072" s="406"/>
      <c r="N2072" s="349"/>
      <c r="O2072" s="349"/>
      <c r="P2072" s="349"/>
      <c r="Q2072" s="349"/>
      <c r="R2072" s="17"/>
      <c r="S2072" s="17"/>
      <c r="T2072" s="17"/>
      <c r="U2072" s="17"/>
      <c r="V2072" s="17"/>
      <c r="W2072" s="17"/>
      <c r="X2072" s="17"/>
      <c r="Y2072" s="17"/>
      <c r="Z2072" s="17"/>
      <c r="AA2072" s="17"/>
      <c r="AB2072" s="17"/>
      <c r="AC2072" s="17"/>
      <c r="AD2072" s="17"/>
      <c r="AG2072" s="197">
        <f t="shared" si="962"/>
        <v>21</v>
      </c>
      <c r="AH2072" s="197">
        <f t="shared" si="963"/>
        <v>0</v>
      </c>
      <c r="AM2072" s="7" t="b">
        <f t="shared" si="964"/>
        <v>0</v>
      </c>
      <c r="AN2072" s="7">
        <f t="shared" si="965"/>
        <v>0</v>
      </c>
      <c r="AO2072" s="7" t="str">
        <f t="shared" si="966"/>
        <v/>
      </c>
      <c r="AP2072" s="7" t="b">
        <f t="shared" si="967"/>
        <v>0</v>
      </c>
      <c r="AQ2072" s="7">
        <f t="shared" si="968"/>
        <v>0</v>
      </c>
      <c r="AR2072" s="7" t="b">
        <f t="shared" si="969"/>
        <v>0</v>
      </c>
      <c r="AS2072" s="7">
        <f t="shared" si="970"/>
        <v>0</v>
      </c>
      <c r="AU2072" s="197">
        <f t="shared" si="971"/>
        <v>0</v>
      </c>
      <c r="AX2072" s="197">
        <f t="shared" si="972"/>
        <v>0</v>
      </c>
    </row>
    <row r="2073" spans="1:50" ht="15" customHeight="1">
      <c r="A2073" s="85"/>
      <c r="B2073" s="30"/>
      <c r="C2073" s="64" t="s">
        <v>163</v>
      </c>
      <c r="D2073" s="347" t="str">
        <f t="shared" si="961"/>
        <v/>
      </c>
      <c r="E2073" s="347"/>
      <c r="F2073" s="347"/>
      <c r="G2073" s="347"/>
      <c r="H2073" s="347"/>
      <c r="I2073" s="347"/>
      <c r="J2073" s="406"/>
      <c r="K2073" s="406"/>
      <c r="L2073" s="406"/>
      <c r="M2073" s="406"/>
      <c r="N2073" s="349"/>
      <c r="O2073" s="349"/>
      <c r="P2073" s="349"/>
      <c r="Q2073" s="349"/>
      <c r="R2073" s="17"/>
      <c r="S2073" s="17"/>
      <c r="T2073" s="17"/>
      <c r="U2073" s="17"/>
      <c r="V2073" s="17"/>
      <c r="W2073" s="17"/>
      <c r="X2073" s="17"/>
      <c r="Y2073" s="17"/>
      <c r="Z2073" s="17"/>
      <c r="AA2073" s="17"/>
      <c r="AB2073" s="17"/>
      <c r="AC2073" s="17"/>
      <c r="AD2073" s="17"/>
      <c r="AG2073" s="197">
        <f t="shared" si="962"/>
        <v>21</v>
      </c>
      <c r="AH2073" s="197">
        <f t="shared" si="963"/>
        <v>0</v>
      </c>
      <c r="AM2073" s="7" t="b">
        <f t="shared" si="964"/>
        <v>0</v>
      </c>
      <c r="AN2073" s="7">
        <f t="shared" si="965"/>
        <v>0</v>
      </c>
      <c r="AO2073" s="7" t="str">
        <f t="shared" si="966"/>
        <v/>
      </c>
      <c r="AP2073" s="7" t="b">
        <f t="shared" si="967"/>
        <v>0</v>
      </c>
      <c r="AQ2073" s="7">
        <f t="shared" si="968"/>
        <v>0</v>
      </c>
      <c r="AR2073" s="7" t="b">
        <f t="shared" si="969"/>
        <v>0</v>
      </c>
      <c r="AS2073" s="7">
        <f t="shared" si="970"/>
        <v>0</v>
      </c>
      <c r="AU2073" s="197">
        <f t="shared" si="971"/>
        <v>0</v>
      </c>
      <c r="AX2073" s="197">
        <f t="shared" si="972"/>
        <v>0</v>
      </c>
    </row>
    <row r="2074" spans="1:50" ht="15" customHeight="1">
      <c r="A2074" s="85"/>
      <c r="B2074" s="30"/>
      <c r="C2074" s="64" t="s">
        <v>164</v>
      </c>
      <c r="D2074" s="347" t="str">
        <f t="shared" si="961"/>
        <v/>
      </c>
      <c r="E2074" s="347"/>
      <c r="F2074" s="347"/>
      <c r="G2074" s="347"/>
      <c r="H2074" s="347"/>
      <c r="I2074" s="347"/>
      <c r="J2074" s="406"/>
      <c r="K2074" s="406"/>
      <c r="L2074" s="406"/>
      <c r="M2074" s="406"/>
      <c r="N2074" s="349"/>
      <c r="O2074" s="349"/>
      <c r="P2074" s="349"/>
      <c r="Q2074" s="349"/>
      <c r="R2074" s="17"/>
      <c r="S2074" s="17"/>
      <c r="T2074" s="17"/>
      <c r="U2074" s="17"/>
      <c r="V2074" s="17"/>
      <c r="W2074" s="17"/>
      <c r="X2074" s="17"/>
      <c r="Y2074" s="17"/>
      <c r="Z2074" s="17"/>
      <c r="AA2074" s="17"/>
      <c r="AB2074" s="17"/>
      <c r="AC2074" s="17"/>
      <c r="AD2074" s="17"/>
      <c r="AG2074" s="197">
        <f t="shared" si="962"/>
        <v>21</v>
      </c>
      <c r="AH2074" s="197">
        <f t="shared" si="963"/>
        <v>0</v>
      </c>
      <c r="AM2074" s="7" t="b">
        <f t="shared" si="964"/>
        <v>0</v>
      </c>
      <c r="AN2074" s="7">
        <f t="shared" si="965"/>
        <v>0</v>
      </c>
      <c r="AO2074" s="7" t="str">
        <f t="shared" si="966"/>
        <v/>
      </c>
      <c r="AP2074" s="7" t="b">
        <f t="shared" si="967"/>
        <v>0</v>
      </c>
      <c r="AQ2074" s="7">
        <f t="shared" si="968"/>
        <v>0</v>
      </c>
      <c r="AR2074" s="7" t="b">
        <f t="shared" si="969"/>
        <v>0</v>
      </c>
      <c r="AS2074" s="7">
        <f t="shared" si="970"/>
        <v>0</v>
      </c>
      <c r="AU2074" s="197">
        <f t="shared" si="971"/>
        <v>0</v>
      </c>
      <c r="AX2074" s="197">
        <f t="shared" si="972"/>
        <v>0</v>
      </c>
    </row>
    <row r="2075" spans="1:50" ht="15" customHeight="1">
      <c r="A2075" s="85"/>
      <c r="B2075" s="30"/>
      <c r="C2075" s="64" t="s">
        <v>165</v>
      </c>
      <c r="D2075" s="347" t="str">
        <f t="shared" si="961"/>
        <v/>
      </c>
      <c r="E2075" s="347"/>
      <c r="F2075" s="347"/>
      <c r="G2075" s="347"/>
      <c r="H2075" s="347"/>
      <c r="I2075" s="347"/>
      <c r="J2075" s="406"/>
      <c r="K2075" s="406"/>
      <c r="L2075" s="406"/>
      <c r="M2075" s="406"/>
      <c r="N2075" s="349"/>
      <c r="O2075" s="349"/>
      <c r="P2075" s="349"/>
      <c r="Q2075" s="349"/>
      <c r="R2075" s="17"/>
      <c r="S2075" s="17"/>
      <c r="T2075" s="17"/>
      <c r="U2075" s="17"/>
      <c r="V2075" s="17"/>
      <c r="W2075" s="17"/>
      <c r="X2075" s="17"/>
      <c r="Y2075" s="17"/>
      <c r="Z2075" s="17"/>
      <c r="AA2075" s="17"/>
      <c r="AB2075" s="17"/>
      <c r="AC2075" s="17"/>
      <c r="AD2075" s="17"/>
      <c r="AG2075" s="197">
        <f t="shared" si="962"/>
        <v>21</v>
      </c>
      <c r="AH2075" s="197">
        <f t="shared" si="963"/>
        <v>0</v>
      </c>
      <c r="AM2075" s="7" t="b">
        <f t="shared" si="964"/>
        <v>0</v>
      </c>
      <c r="AN2075" s="7">
        <f t="shared" si="965"/>
        <v>0</v>
      </c>
      <c r="AO2075" s="7" t="str">
        <f t="shared" si="966"/>
        <v/>
      </c>
      <c r="AP2075" s="7" t="b">
        <f t="shared" si="967"/>
        <v>0</v>
      </c>
      <c r="AQ2075" s="7">
        <f t="shared" si="968"/>
        <v>0</v>
      </c>
      <c r="AR2075" s="7" t="b">
        <f t="shared" si="969"/>
        <v>0</v>
      </c>
      <c r="AS2075" s="7">
        <f t="shared" si="970"/>
        <v>0</v>
      </c>
      <c r="AU2075" s="197">
        <f t="shared" si="971"/>
        <v>0</v>
      </c>
      <c r="AX2075" s="197">
        <f t="shared" si="972"/>
        <v>0</v>
      </c>
    </row>
    <row r="2076" spans="1:50" ht="15" customHeight="1">
      <c r="A2076" s="85"/>
      <c r="B2076" s="30"/>
      <c r="C2076" s="64" t="s">
        <v>166</v>
      </c>
      <c r="D2076" s="347" t="str">
        <f t="shared" si="961"/>
        <v/>
      </c>
      <c r="E2076" s="347"/>
      <c r="F2076" s="347"/>
      <c r="G2076" s="347"/>
      <c r="H2076" s="347"/>
      <c r="I2076" s="347"/>
      <c r="J2076" s="406"/>
      <c r="K2076" s="406"/>
      <c r="L2076" s="406"/>
      <c r="M2076" s="406"/>
      <c r="N2076" s="349"/>
      <c r="O2076" s="349"/>
      <c r="P2076" s="349"/>
      <c r="Q2076" s="349"/>
      <c r="R2076" s="17"/>
      <c r="S2076" s="17"/>
      <c r="T2076" s="17"/>
      <c r="U2076" s="17"/>
      <c r="V2076" s="17"/>
      <c r="W2076" s="17"/>
      <c r="X2076" s="17"/>
      <c r="Y2076" s="17"/>
      <c r="Z2076" s="17"/>
      <c r="AA2076" s="17"/>
      <c r="AB2076" s="17"/>
      <c r="AC2076" s="17"/>
      <c r="AD2076" s="17"/>
      <c r="AG2076" s="197">
        <f t="shared" si="962"/>
        <v>21</v>
      </c>
      <c r="AH2076" s="197">
        <f t="shared" si="963"/>
        <v>0</v>
      </c>
      <c r="AM2076" s="7" t="b">
        <f t="shared" si="964"/>
        <v>0</v>
      </c>
      <c r="AN2076" s="7">
        <f t="shared" si="965"/>
        <v>0</v>
      </c>
      <c r="AO2076" s="7" t="str">
        <f t="shared" si="966"/>
        <v/>
      </c>
      <c r="AP2076" s="7" t="b">
        <f t="shared" si="967"/>
        <v>0</v>
      </c>
      <c r="AQ2076" s="7">
        <f t="shared" si="968"/>
        <v>0</v>
      </c>
      <c r="AR2076" s="7" t="b">
        <f t="shared" si="969"/>
        <v>0</v>
      </c>
      <c r="AS2076" s="7">
        <f t="shared" si="970"/>
        <v>0</v>
      </c>
      <c r="AU2076" s="197">
        <f t="shared" si="971"/>
        <v>0</v>
      </c>
      <c r="AX2076" s="197">
        <f t="shared" si="972"/>
        <v>0</v>
      </c>
    </row>
    <row r="2077" spans="1:50" ht="15" customHeight="1">
      <c r="A2077" s="85"/>
      <c r="B2077" s="30"/>
      <c r="C2077" s="64" t="s">
        <v>167</v>
      </c>
      <c r="D2077" s="347" t="str">
        <f t="shared" si="961"/>
        <v/>
      </c>
      <c r="E2077" s="347"/>
      <c r="F2077" s="347"/>
      <c r="G2077" s="347"/>
      <c r="H2077" s="347"/>
      <c r="I2077" s="347"/>
      <c r="J2077" s="406"/>
      <c r="K2077" s="406"/>
      <c r="L2077" s="406"/>
      <c r="M2077" s="406"/>
      <c r="N2077" s="349"/>
      <c r="O2077" s="349"/>
      <c r="P2077" s="349"/>
      <c r="Q2077" s="349"/>
      <c r="R2077" s="17"/>
      <c r="S2077" s="17"/>
      <c r="T2077" s="17"/>
      <c r="U2077" s="17"/>
      <c r="V2077" s="17"/>
      <c r="W2077" s="17"/>
      <c r="X2077" s="17"/>
      <c r="Y2077" s="17"/>
      <c r="Z2077" s="17"/>
      <c r="AA2077" s="17"/>
      <c r="AB2077" s="17"/>
      <c r="AC2077" s="17"/>
      <c r="AD2077" s="17"/>
      <c r="AG2077" s="197">
        <f t="shared" si="962"/>
        <v>21</v>
      </c>
      <c r="AH2077" s="197">
        <f t="shared" si="963"/>
        <v>0</v>
      </c>
      <c r="AM2077" s="7" t="b">
        <f t="shared" si="964"/>
        <v>0</v>
      </c>
      <c r="AN2077" s="7">
        <f t="shared" si="965"/>
        <v>0</v>
      </c>
      <c r="AO2077" s="7" t="str">
        <f t="shared" si="966"/>
        <v/>
      </c>
      <c r="AP2077" s="7" t="b">
        <f t="shared" si="967"/>
        <v>0</v>
      </c>
      <c r="AQ2077" s="7">
        <f t="shared" si="968"/>
        <v>0</v>
      </c>
      <c r="AR2077" s="7" t="b">
        <f t="shared" si="969"/>
        <v>0</v>
      </c>
      <c r="AS2077" s="7">
        <f t="shared" si="970"/>
        <v>0</v>
      </c>
      <c r="AU2077" s="197">
        <f t="shared" si="971"/>
        <v>0</v>
      </c>
      <c r="AX2077" s="197">
        <f t="shared" si="972"/>
        <v>0</v>
      </c>
    </row>
    <row r="2078" spans="1:50" ht="15" customHeight="1">
      <c r="A2078" s="85"/>
      <c r="B2078" s="30"/>
      <c r="C2078" s="64" t="s">
        <v>168</v>
      </c>
      <c r="D2078" s="347" t="str">
        <f t="shared" si="961"/>
        <v/>
      </c>
      <c r="E2078" s="347"/>
      <c r="F2078" s="347"/>
      <c r="G2078" s="347"/>
      <c r="H2078" s="347"/>
      <c r="I2078" s="347"/>
      <c r="J2078" s="406"/>
      <c r="K2078" s="406"/>
      <c r="L2078" s="406"/>
      <c r="M2078" s="406"/>
      <c r="N2078" s="349"/>
      <c r="O2078" s="349"/>
      <c r="P2078" s="349"/>
      <c r="Q2078" s="349"/>
      <c r="R2078" s="17"/>
      <c r="S2078" s="17"/>
      <c r="T2078" s="17"/>
      <c r="U2078" s="17"/>
      <c r="V2078" s="17"/>
      <c r="W2078" s="17"/>
      <c r="X2078" s="17"/>
      <c r="Y2078" s="17"/>
      <c r="Z2078" s="17"/>
      <c r="AA2078" s="17"/>
      <c r="AB2078" s="17"/>
      <c r="AC2078" s="17"/>
      <c r="AD2078" s="17"/>
      <c r="AG2078" s="197">
        <f t="shared" si="962"/>
        <v>21</v>
      </c>
      <c r="AH2078" s="197">
        <f t="shared" si="963"/>
        <v>0</v>
      </c>
      <c r="AM2078" s="7" t="b">
        <f t="shared" si="964"/>
        <v>0</v>
      </c>
      <c r="AN2078" s="7">
        <f t="shared" si="965"/>
        <v>0</v>
      </c>
      <c r="AO2078" s="7" t="str">
        <f t="shared" si="966"/>
        <v/>
      </c>
      <c r="AP2078" s="7" t="b">
        <f t="shared" si="967"/>
        <v>0</v>
      </c>
      <c r="AQ2078" s="7">
        <f t="shared" si="968"/>
        <v>0</v>
      </c>
      <c r="AR2078" s="7" t="b">
        <f t="shared" si="969"/>
        <v>0</v>
      </c>
      <c r="AS2078" s="7">
        <f t="shared" si="970"/>
        <v>0</v>
      </c>
      <c r="AU2078" s="197">
        <f t="shared" si="971"/>
        <v>0</v>
      </c>
      <c r="AX2078" s="197">
        <f t="shared" si="972"/>
        <v>0</v>
      </c>
    </row>
    <row r="2079" spans="1:50" ht="15" customHeight="1">
      <c r="A2079" s="85"/>
      <c r="B2079" s="30"/>
      <c r="C2079" s="64" t="s">
        <v>169</v>
      </c>
      <c r="D2079" s="347" t="str">
        <f t="shared" si="961"/>
        <v/>
      </c>
      <c r="E2079" s="347"/>
      <c r="F2079" s="347"/>
      <c r="G2079" s="347"/>
      <c r="H2079" s="347"/>
      <c r="I2079" s="347"/>
      <c r="J2079" s="406"/>
      <c r="K2079" s="406"/>
      <c r="L2079" s="406"/>
      <c r="M2079" s="406"/>
      <c r="N2079" s="349"/>
      <c r="O2079" s="349"/>
      <c r="P2079" s="349"/>
      <c r="Q2079" s="349"/>
      <c r="R2079" s="17"/>
      <c r="S2079" s="17"/>
      <c r="T2079" s="17"/>
      <c r="U2079" s="17"/>
      <c r="V2079" s="17"/>
      <c r="W2079" s="17"/>
      <c r="X2079" s="17"/>
      <c r="Y2079" s="17"/>
      <c r="Z2079" s="17"/>
      <c r="AA2079" s="17"/>
      <c r="AB2079" s="17"/>
      <c r="AC2079" s="17"/>
      <c r="AD2079" s="17"/>
      <c r="AG2079" s="197">
        <f t="shared" si="962"/>
        <v>21</v>
      </c>
      <c r="AH2079" s="197">
        <f t="shared" si="963"/>
        <v>0</v>
      </c>
      <c r="AM2079" s="7" t="b">
        <f t="shared" si="964"/>
        <v>0</v>
      </c>
      <c r="AN2079" s="7">
        <f t="shared" si="965"/>
        <v>0</v>
      </c>
      <c r="AO2079" s="7" t="str">
        <f t="shared" si="966"/>
        <v/>
      </c>
      <c r="AP2079" s="7" t="b">
        <f t="shared" si="967"/>
        <v>0</v>
      </c>
      <c r="AQ2079" s="7">
        <f t="shared" si="968"/>
        <v>0</v>
      </c>
      <c r="AR2079" s="7" t="b">
        <f t="shared" si="969"/>
        <v>0</v>
      </c>
      <c r="AS2079" s="7">
        <f t="shared" si="970"/>
        <v>0</v>
      </c>
      <c r="AU2079" s="197">
        <f t="shared" si="971"/>
        <v>0</v>
      </c>
      <c r="AX2079" s="197">
        <f t="shared" si="972"/>
        <v>0</v>
      </c>
    </row>
    <row r="2080" spans="1:50" ht="15" customHeight="1">
      <c r="A2080" s="85"/>
      <c r="B2080" s="30"/>
      <c r="C2080" s="64" t="s">
        <v>170</v>
      </c>
      <c r="D2080" s="347" t="str">
        <f t="shared" si="961"/>
        <v/>
      </c>
      <c r="E2080" s="347"/>
      <c r="F2080" s="347"/>
      <c r="G2080" s="347"/>
      <c r="H2080" s="347"/>
      <c r="I2080" s="347"/>
      <c r="J2080" s="406"/>
      <c r="K2080" s="406"/>
      <c r="L2080" s="406"/>
      <c r="M2080" s="406"/>
      <c r="N2080" s="349"/>
      <c r="O2080" s="349"/>
      <c r="P2080" s="349"/>
      <c r="Q2080" s="349"/>
      <c r="R2080" s="17"/>
      <c r="S2080" s="17"/>
      <c r="T2080" s="17"/>
      <c r="U2080" s="17"/>
      <c r="V2080" s="17"/>
      <c r="W2080" s="17"/>
      <c r="X2080" s="17"/>
      <c r="Y2080" s="17"/>
      <c r="Z2080" s="17"/>
      <c r="AA2080" s="17"/>
      <c r="AB2080" s="17"/>
      <c r="AC2080" s="17"/>
      <c r="AD2080" s="17"/>
      <c r="AG2080" s="197">
        <f t="shared" si="962"/>
        <v>21</v>
      </c>
      <c r="AH2080" s="197">
        <f t="shared" si="963"/>
        <v>0</v>
      </c>
      <c r="AM2080" s="7" t="b">
        <f t="shared" si="964"/>
        <v>0</v>
      </c>
      <c r="AN2080" s="7">
        <f t="shared" si="965"/>
        <v>0</v>
      </c>
      <c r="AO2080" s="7" t="str">
        <f t="shared" si="966"/>
        <v/>
      </c>
      <c r="AP2080" s="7" t="b">
        <f t="shared" si="967"/>
        <v>0</v>
      </c>
      <c r="AQ2080" s="7">
        <f t="shared" si="968"/>
        <v>0</v>
      </c>
      <c r="AR2080" s="7" t="b">
        <f t="shared" si="969"/>
        <v>0</v>
      </c>
      <c r="AS2080" s="7">
        <f t="shared" si="970"/>
        <v>0</v>
      </c>
      <c r="AU2080" s="197">
        <f t="shared" si="971"/>
        <v>0</v>
      </c>
      <c r="AX2080" s="197">
        <f t="shared" si="972"/>
        <v>0</v>
      </c>
    </row>
    <row r="2081" spans="1:50" ht="15" customHeight="1">
      <c r="A2081" s="85"/>
      <c r="B2081" s="30"/>
      <c r="C2081" s="64" t="s">
        <v>171</v>
      </c>
      <c r="D2081" s="347" t="str">
        <f t="shared" si="961"/>
        <v/>
      </c>
      <c r="E2081" s="347"/>
      <c r="F2081" s="347"/>
      <c r="G2081" s="347"/>
      <c r="H2081" s="347"/>
      <c r="I2081" s="347"/>
      <c r="J2081" s="406"/>
      <c r="K2081" s="406"/>
      <c r="L2081" s="406"/>
      <c r="M2081" s="406"/>
      <c r="N2081" s="349"/>
      <c r="O2081" s="349"/>
      <c r="P2081" s="349"/>
      <c r="Q2081" s="349"/>
      <c r="R2081" s="17"/>
      <c r="S2081" s="17"/>
      <c r="T2081" s="17"/>
      <c r="U2081" s="17"/>
      <c r="V2081" s="17"/>
      <c r="W2081" s="17"/>
      <c r="X2081" s="17"/>
      <c r="Y2081" s="17"/>
      <c r="Z2081" s="17"/>
      <c r="AA2081" s="17"/>
      <c r="AB2081" s="17"/>
      <c r="AC2081" s="17"/>
      <c r="AD2081" s="17"/>
      <c r="AG2081" s="197">
        <f t="shared" si="962"/>
        <v>21</v>
      </c>
      <c r="AH2081" s="197">
        <f t="shared" si="963"/>
        <v>0</v>
      </c>
      <c r="AM2081" s="7" t="b">
        <f t="shared" si="964"/>
        <v>0</v>
      </c>
      <c r="AN2081" s="7">
        <f t="shared" si="965"/>
        <v>0</v>
      </c>
      <c r="AO2081" s="7" t="str">
        <f t="shared" si="966"/>
        <v/>
      </c>
      <c r="AP2081" s="7" t="b">
        <f t="shared" si="967"/>
        <v>0</v>
      </c>
      <c r="AQ2081" s="7">
        <f t="shared" si="968"/>
        <v>0</v>
      </c>
      <c r="AR2081" s="7" t="b">
        <f t="shared" si="969"/>
        <v>0</v>
      </c>
      <c r="AS2081" s="7">
        <f t="shared" si="970"/>
        <v>0</v>
      </c>
      <c r="AU2081" s="197">
        <f t="shared" si="971"/>
        <v>0</v>
      </c>
      <c r="AX2081" s="197">
        <f t="shared" si="972"/>
        <v>0</v>
      </c>
    </row>
    <row r="2082" spans="1:50" ht="15" customHeight="1">
      <c r="A2082" s="85"/>
      <c r="B2082" s="30"/>
      <c r="C2082" s="64" t="s">
        <v>172</v>
      </c>
      <c r="D2082" s="347" t="str">
        <f t="shared" si="961"/>
        <v/>
      </c>
      <c r="E2082" s="347"/>
      <c r="F2082" s="347"/>
      <c r="G2082" s="347"/>
      <c r="H2082" s="347"/>
      <c r="I2082" s="347"/>
      <c r="J2082" s="406"/>
      <c r="K2082" s="406"/>
      <c r="L2082" s="406"/>
      <c r="M2082" s="406"/>
      <c r="N2082" s="349"/>
      <c r="O2082" s="349"/>
      <c r="P2082" s="349"/>
      <c r="Q2082" s="349"/>
      <c r="R2082" s="17"/>
      <c r="S2082" s="17"/>
      <c r="T2082" s="17"/>
      <c r="U2082" s="17"/>
      <c r="V2082" s="17"/>
      <c r="W2082" s="17"/>
      <c r="X2082" s="17"/>
      <c r="Y2082" s="17"/>
      <c r="Z2082" s="17"/>
      <c r="AA2082" s="17"/>
      <c r="AB2082" s="17"/>
      <c r="AC2082" s="17"/>
      <c r="AD2082" s="17"/>
      <c r="AG2082" s="197">
        <f t="shared" si="962"/>
        <v>21</v>
      </c>
      <c r="AH2082" s="197">
        <f t="shared" si="963"/>
        <v>0</v>
      </c>
      <c r="AM2082" s="7" t="b">
        <f t="shared" si="964"/>
        <v>0</v>
      </c>
      <c r="AN2082" s="7">
        <f t="shared" si="965"/>
        <v>0</v>
      </c>
      <c r="AO2082" s="7" t="str">
        <f t="shared" si="966"/>
        <v/>
      </c>
      <c r="AP2082" s="7" t="b">
        <f t="shared" si="967"/>
        <v>0</v>
      </c>
      <c r="AQ2082" s="7">
        <f t="shared" si="968"/>
        <v>0</v>
      </c>
      <c r="AR2082" s="7" t="b">
        <f t="shared" si="969"/>
        <v>0</v>
      </c>
      <c r="AS2082" s="7">
        <f t="shared" si="970"/>
        <v>0</v>
      </c>
      <c r="AU2082" s="197">
        <f t="shared" si="971"/>
        <v>0</v>
      </c>
      <c r="AX2082" s="197">
        <f t="shared" si="972"/>
        <v>0</v>
      </c>
    </row>
    <row r="2083" spans="1:50" ht="15" customHeight="1">
      <c r="A2083" s="85"/>
      <c r="B2083" s="30"/>
      <c r="C2083" s="64" t="s">
        <v>173</v>
      </c>
      <c r="D2083" s="347" t="str">
        <f t="shared" si="961"/>
        <v/>
      </c>
      <c r="E2083" s="347"/>
      <c r="F2083" s="347"/>
      <c r="G2083" s="347"/>
      <c r="H2083" s="347"/>
      <c r="I2083" s="347"/>
      <c r="J2083" s="406"/>
      <c r="K2083" s="406"/>
      <c r="L2083" s="406"/>
      <c r="M2083" s="406"/>
      <c r="N2083" s="349"/>
      <c r="O2083" s="349"/>
      <c r="P2083" s="349"/>
      <c r="Q2083" s="349"/>
      <c r="R2083" s="17"/>
      <c r="S2083" s="17"/>
      <c r="T2083" s="17"/>
      <c r="U2083" s="17"/>
      <c r="V2083" s="17"/>
      <c r="W2083" s="17"/>
      <c r="X2083" s="17"/>
      <c r="Y2083" s="17"/>
      <c r="Z2083" s="17"/>
      <c r="AA2083" s="17"/>
      <c r="AB2083" s="17"/>
      <c r="AC2083" s="17"/>
      <c r="AD2083" s="17"/>
      <c r="AG2083" s="197">
        <f t="shared" si="962"/>
        <v>21</v>
      </c>
      <c r="AH2083" s="197">
        <f t="shared" si="963"/>
        <v>0</v>
      </c>
      <c r="AM2083" s="7" t="b">
        <f t="shared" si="964"/>
        <v>0</v>
      </c>
      <c r="AN2083" s="7">
        <f t="shared" si="965"/>
        <v>0</v>
      </c>
      <c r="AO2083" s="7" t="str">
        <f t="shared" si="966"/>
        <v/>
      </c>
      <c r="AP2083" s="7" t="b">
        <f t="shared" si="967"/>
        <v>0</v>
      </c>
      <c r="AQ2083" s="7">
        <f t="shared" si="968"/>
        <v>0</v>
      </c>
      <c r="AR2083" s="7" t="b">
        <f t="shared" si="969"/>
        <v>0</v>
      </c>
      <c r="AS2083" s="7">
        <f t="shared" si="970"/>
        <v>0</v>
      </c>
      <c r="AU2083" s="197">
        <f t="shared" si="971"/>
        <v>0</v>
      </c>
      <c r="AX2083" s="197">
        <f t="shared" si="972"/>
        <v>0</v>
      </c>
    </row>
    <row r="2084" spans="1:50" ht="15" customHeight="1">
      <c r="A2084" s="85"/>
      <c r="B2084" s="30"/>
      <c r="C2084" s="64" t="s">
        <v>174</v>
      </c>
      <c r="D2084" s="347" t="str">
        <f t="shared" si="961"/>
        <v/>
      </c>
      <c r="E2084" s="347"/>
      <c r="F2084" s="347"/>
      <c r="G2084" s="347"/>
      <c r="H2084" s="347"/>
      <c r="I2084" s="347"/>
      <c r="J2084" s="406"/>
      <c r="K2084" s="406"/>
      <c r="L2084" s="406"/>
      <c r="M2084" s="406"/>
      <c r="N2084" s="349"/>
      <c r="O2084" s="349"/>
      <c r="P2084" s="349"/>
      <c r="Q2084" s="349"/>
      <c r="R2084" s="17"/>
      <c r="S2084" s="17"/>
      <c r="T2084" s="17"/>
      <c r="U2084" s="17"/>
      <c r="V2084" s="17"/>
      <c r="W2084" s="17"/>
      <c r="X2084" s="17"/>
      <c r="Y2084" s="17"/>
      <c r="Z2084" s="17"/>
      <c r="AA2084" s="17"/>
      <c r="AB2084" s="17"/>
      <c r="AC2084" s="17"/>
      <c r="AD2084" s="17"/>
      <c r="AG2084" s="197">
        <f t="shared" si="962"/>
        <v>21</v>
      </c>
      <c r="AH2084" s="197">
        <f t="shared" si="963"/>
        <v>0</v>
      </c>
      <c r="AM2084" s="7" t="b">
        <f t="shared" si="964"/>
        <v>0</v>
      </c>
      <c r="AN2084" s="7">
        <f t="shared" si="965"/>
        <v>0</v>
      </c>
      <c r="AO2084" s="7" t="str">
        <f t="shared" si="966"/>
        <v/>
      </c>
      <c r="AP2084" s="7" t="b">
        <f t="shared" si="967"/>
        <v>0</v>
      </c>
      <c r="AQ2084" s="7">
        <f t="shared" si="968"/>
        <v>0</v>
      </c>
      <c r="AR2084" s="7" t="b">
        <f t="shared" si="969"/>
        <v>0</v>
      </c>
      <c r="AS2084" s="7">
        <f t="shared" si="970"/>
        <v>0</v>
      </c>
      <c r="AU2084" s="197">
        <f t="shared" si="971"/>
        <v>0</v>
      </c>
      <c r="AX2084" s="197">
        <f t="shared" si="972"/>
        <v>0</v>
      </c>
    </row>
    <row r="2085" spans="1:50" ht="15" customHeight="1">
      <c r="A2085" s="85"/>
      <c r="B2085" s="30"/>
      <c r="C2085" s="64" t="s">
        <v>175</v>
      </c>
      <c r="D2085" s="347" t="str">
        <f t="shared" si="961"/>
        <v/>
      </c>
      <c r="E2085" s="347"/>
      <c r="F2085" s="347"/>
      <c r="G2085" s="347"/>
      <c r="H2085" s="347"/>
      <c r="I2085" s="347"/>
      <c r="J2085" s="406"/>
      <c r="K2085" s="406"/>
      <c r="L2085" s="406"/>
      <c r="M2085" s="406"/>
      <c r="N2085" s="349"/>
      <c r="O2085" s="349"/>
      <c r="P2085" s="349"/>
      <c r="Q2085" s="349"/>
      <c r="R2085" s="17"/>
      <c r="S2085" s="17"/>
      <c r="T2085" s="17"/>
      <c r="U2085" s="17"/>
      <c r="V2085" s="17"/>
      <c r="W2085" s="17"/>
      <c r="X2085" s="17"/>
      <c r="Y2085" s="17"/>
      <c r="Z2085" s="17"/>
      <c r="AA2085" s="17"/>
      <c r="AB2085" s="17"/>
      <c r="AC2085" s="17"/>
      <c r="AD2085" s="17"/>
      <c r="AG2085" s="197">
        <f t="shared" si="962"/>
        <v>21</v>
      </c>
      <c r="AH2085" s="197">
        <f t="shared" si="963"/>
        <v>0</v>
      </c>
      <c r="AM2085" s="7" t="b">
        <f t="shared" si="964"/>
        <v>0</v>
      </c>
      <c r="AN2085" s="7">
        <f t="shared" si="965"/>
        <v>0</v>
      </c>
      <c r="AO2085" s="7" t="str">
        <f t="shared" si="966"/>
        <v/>
      </c>
      <c r="AP2085" s="7" t="b">
        <f t="shared" si="967"/>
        <v>0</v>
      </c>
      <c r="AQ2085" s="7">
        <f t="shared" si="968"/>
        <v>0</v>
      </c>
      <c r="AR2085" s="7" t="b">
        <f t="shared" si="969"/>
        <v>0</v>
      </c>
      <c r="AS2085" s="7">
        <f t="shared" si="970"/>
        <v>0</v>
      </c>
      <c r="AU2085" s="197">
        <f t="shared" si="971"/>
        <v>0</v>
      </c>
      <c r="AX2085" s="197">
        <f t="shared" si="972"/>
        <v>0</v>
      </c>
    </row>
    <row r="2086" spans="1:50" ht="15" customHeight="1">
      <c r="A2086" s="85"/>
      <c r="B2086" s="30"/>
      <c r="C2086" s="64" t="s">
        <v>176</v>
      </c>
      <c r="D2086" s="347" t="str">
        <f t="shared" si="961"/>
        <v/>
      </c>
      <c r="E2086" s="347"/>
      <c r="F2086" s="347"/>
      <c r="G2086" s="347"/>
      <c r="H2086" s="347"/>
      <c r="I2086" s="347"/>
      <c r="J2086" s="406"/>
      <c r="K2086" s="406"/>
      <c r="L2086" s="406"/>
      <c r="M2086" s="406"/>
      <c r="N2086" s="349"/>
      <c r="O2086" s="349"/>
      <c r="P2086" s="349"/>
      <c r="Q2086" s="349"/>
      <c r="R2086" s="17"/>
      <c r="S2086" s="17"/>
      <c r="T2086" s="17"/>
      <c r="U2086" s="17"/>
      <c r="V2086" s="17"/>
      <c r="W2086" s="17"/>
      <c r="X2086" s="17"/>
      <c r="Y2086" s="17"/>
      <c r="Z2086" s="17"/>
      <c r="AA2086" s="17"/>
      <c r="AB2086" s="17"/>
      <c r="AC2086" s="17"/>
      <c r="AD2086" s="17"/>
      <c r="AG2086" s="197">
        <f t="shared" si="962"/>
        <v>21</v>
      </c>
      <c r="AH2086" s="197">
        <f t="shared" si="963"/>
        <v>0</v>
      </c>
      <c r="AM2086" s="7" t="b">
        <f t="shared" si="964"/>
        <v>0</v>
      </c>
      <c r="AN2086" s="7">
        <f t="shared" si="965"/>
        <v>0</v>
      </c>
      <c r="AO2086" s="7" t="str">
        <f t="shared" si="966"/>
        <v/>
      </c>
      <c r="AP2086" s="7" t="b">
        <f t="shared" si="967"/>
        <v>0</v>
      </c>
      <c r="AQ2086" s="7">
        <f t="shared" si="968"/>
        <v>0</v>
      </c>
      <c r="AR2086" s="7" t="b">
        <f t="shared" si="969"/>
        <v>0</v>
      </c>
      <c r="AS2086" s="7">
        <f t="shared" si="970"/>
        <v>0</v>
      </c>
      <c r="AU2086" s="197">
        <f t="shared" si="971"/>
        <v>0</v>
      </c>
      <c r="AX2086" s="197">
        <f t="shared" si="972"/>
        <v>0</v>
      </c>
    </row>
    <row r="2087" spans="1:50" ht="15" customHeight="1">
      <c r="A2087" s="85"/>
      <c r="B2087" s="30"/>
      <c r="C2087" s="64" t="s">
        <v>177</v>
      </c>
      <c r="D2087" s="347" t="str">
        <f t="shared" si="961"/>
        <v/>
      </c>
      <c r="E2087" s="347"/>
      <c r="F2087" s="347"/>
      <c r="G2087" s="347"/>
      <c r="H2087" s="347"/>
      <c r="I2087" s="347"/>
      <c r="J2087" s="406"/>
      <c r="K2087" s="406"/>
      <c r="L2087" s="406"/>
      <c r="M2087" s="406"/>
      <c r="N2087" s="349"/>
      <c r="O2087" s="349"/>
      <c r="P2087" s="349"/>
      <c r="Q2087" s="349"/>
      <c r="R2087" s="17"/>
      <c r="S2087" s="17"/>
      <c r="T2087" s="17"/>
      <c r="U2087" s="17"/>
      <c r="V2087" s="17"/>
      <c r="W2087" s="17"/>
      <c r="X2087" s="17"/>
      <c r="Y2087" s="17"/>
      <c r="Z2087" s="17"/>
      <c r="AA2087" s="17"/>
      <c r="AB2087" s="17"/>
      <c r="AC2087" s="17"/>
      <c r="AD2087" s="17"/>
      <c r="AG2087" s="197">
        <f t="shared" si="962"/>
        <v>21</v>
      </c>
      <c r="AH2087" s="197">
        <f t="shared" si="963"/>
        <v>0</v>
      </c>
      <c r="AM2087" s="7" t="b">
        <f t="shared" si="964"/>
        <v>0</v>
      </c>
      <c r="AN2087" s="7">
        <f t="shared" si="965"/>
        <v>0</v>
      </c>
      <c r="AO2087" s="7" t="str">
        <f t="shared" si="966"/>
        <v/>
      </c>
      <c r="AP2087" s="7" t="b">
        <f t="shared" si="967"/>
        <v>0</v>
      </c>
      <c r="AQ2087" s="7">
        <f t="shared" si="968"/>
        <v>0</v>
      </c>
      <c r="AR2087" s="7" t="b">
        <f t="shared" si="969"/>
        <v>0</v>
      </c>
      <c r="AS2087" s="7">
        <f t="shared" si="970"/>
        <v>0</v>
      </c>
      <c r="AU2087" s="197">
        <f t="shared" si="971"/>
        <v>0</v>
      </c>
      <c r="AX2087" s="197">
        <f t="shared" si="972"/>
        <v>0</v>
      </c>
    </row>
    <row r="2088" spans="1:50" ht="15" customHeight="1">
      <c r="A2088" s="85"/>
      <c r="B2088" s="30"/>
      <c r="C2088" s="64" t="s">
        <v>178</v>
      </c>
      <c r="D2088" s="347" t="str">
        <f t="shared" si="961"/>
        <v/>
      </c>
      <c r="E2088" s="347"/>
      <c r="F2088" s="347"/>
      <c r="G2088" s="347"/>
      <c r="H2088" s="347"/>
      <c r="I2088" s="347"/>
      <c r="J2088" s="406"/>
      <c r="K2088" s="406"/>
      <c r="L2088" s="406"/>
      <c r="M2088" s="406"/>
      <c r="N2088" s="349"/>
      <c r="O2088" s="349"/>
      <c r="P2088" s="349"/>
      <c r="Q2088" s="349"/>
      <c r="R2088" s="17"/>
      <c r="S2088" s="17"/>
      <c r="T2088" s="17"/>
      <c r="U2088" s="17"/>
      <c r="V2088" s="17"/>
      <c r="W2088" s="17"/>
      <c r="X2088" s="17"/>
      <c r="Y2088" s="17"/>
      <c r="Z2088" s="17"/>
      <c r="AA2088" s="17"/>
      <c r="AB2088" s="17"/>
      <c r="AC2088" s="17"/>
      <c r="AD2088" s="17"/>
      <c r="AG2088" s="197">
        <f t="shared" si="962"/>
        <v>21</v>
      </c>
      <c r="AH2088" s="197">
        <f t="shared" si="963"/>
        <v>0</v>
      </c>
      <c r="AM2088" s="7" t="b">
        <f t="shared" si="964"/>
        <v>0</v>
      </c>
      <c r="AN2088" s="7">
        <f t="shared" si="965"/>
        <v>0</v>
      </c>
      <c r="AO2088" s="7" t="str">
        <f t="shared" si="966"/>
        <v/>
      </c>
      <c r="AP2088" s="7" t="b">
        <f t="shared" si="967"/>
        <v>0</v>
      </c>
      <c r="AQ2088" s="7">
        <f t="shared" si="968"/>
        <v>0</v>
      </c>
      <c r="AR2088" s="7" t="b">
        <f t="shared" si="969"/>
        <v>0</v>
      </c>
      <c r="AS2088" s="7">
        <f t="shared" si="970"/>
        <v>0</v>
      </c>
      <c r="AU2088" s="197">
        <f t="shared" si="971"/>
        <v>0</v>
      </c>
      <c r="AX2088" s="197">
        <f t="shared" si="972"/>
        <v>0</v>
      </c>
    </row>
    <row r="2089" spans="1:50" ht="15" customHeight="1">
      <c r="A2089" s="85"/>
      <c r="B2089" s="30"/>
      <c r="C2089" s="64" t="s">
        <v>179</v>
      </c>
      <c r="D2089" s="347" t="str">
        <f t="shared" si="961"/>
        <v/>
      </c>
      <c r="E2089" s="347"/>
      <c r="F2089" s="347"/>
      <c r="G2089" s="347"/>
      <c r="H2089" s="347"/>
      <c r="I2089" s="347"/>
      <c r="J2089" s="406"/>
      <c r="K2089" s="406"/>
      <c r="L2089" s="406"/>
      <c r="M2089" s="406"/>
      <c r="N2089" s="349"/>
      <c r="O2089" s="349"/>
      <c r="P2089" s="349"/>
      <c r="Q2089" s="349"/>
      <c r="R2089" s="17"/>
      <c r="S2089" s="17"/>
      <c r="T2089" s="17"/>
      <c r="U2089" s="17"/>
      <c r="V2089" s="17"/>
      <c r="W2089" s="17"/>
      <c r="X2089" s="17"/>
      <c r="Y2089" s="17"/>
      <c r="Z2089" s="17"/>
      <c r="AA2089" s="17"/>
      <c r="AB2089" s="17"/>
      <c r="AC2089" s="17"/>
      <c r="AD2089" s="17"/>
      <c r="AG2089" s="197">
        <f t="shared" si="962"/>
        <v>21</v>
      </c>
      <c r="AH2089" s="197">
        <f t="shared" si="963"/>
        <v>0</v>
      </c>
      <c r="AM2089" s="7" t="b">
        <f t="shared" si="964"/>
        <v>0</v>
      </c>
      <c r="AN2089" s="7">
        <f t="shared" si="965"/>
        <v>0</v>
      </c>
      <c r="AO2089" s="7" t="str">
        <f t="shared" si="966"/>
        <v/>
      </c>
      <c r="AP2089" s="7" t="b">
        <f t="shared" si="967"/>
        <v>0</v>
      </c>
      <c r="AQ2089" s="7">
        <f t="shared" si="968"/>
        <v>0</v>
      </c>
      <c r="AR2089" s="7" t="b">
        <f t="shared" si="969"/>
        <v>0</v>
      </c>
      <c r="AS2089" s="7">
        <f t="shared" si="970"/>
        <v>0</v>
      </c>
      <c r="AU2089" s="197">
        <f t="shared" si="971"/>
        <v>0</v>
      </c>
      <c r="AX2089" s="197">
        <f t="shared" si="972"/>
        <v>0</v>
      </c>
    </row>
    <row r="2090" spans="1:50" ht="15" customHeight="1">
      <c r="A2090" s="85"/>
      <c r="B2090" s="30"/>
      <c r="C2090" s="64" t="s">
        <v>180</v>
      </c>
      <c r="D2090" s="347" t="str">
        <f t="shared" si="961"/>
        <v/>
      </c>
      <c r="E2090" s="347"/>
      <c r="F2090" s="347"/>
      <c r="G2090" s="347"/>
      <c r="H2090" s="347"/>
      <c r="I2090" s="347"/>
      <c r="J2090" s="406"/>
      <c r="K2090" s="406"/>
      <c r="L2090" s="406"/>
      <c r="M2090" s="406"/>
      <c r="N2090" s="349"/>
      <c r="O2090" s="349"/>
      <c r="P2090" s="349"/>
      <c r="Q2090" s="349"/>
      <c r="R2090" s="17"/>
      <c r="S2090" s="17"/>
      <c r="T2090" s="17"/>
      <c r="U2090" s="17"/>
      <c r="V2090" s="17"/>
      <c r="W2090" s="17"/>
      <c r="X2090" s="17"/>
      <c r="Y2090" s="17"/>
      <c r="Z2090" s="17"/>
      <c r="AA2090" s="17"/>
      <c r="AB2090" s="17"/>
      <c r="AC2090" s="17"/>
      <c r="AD2090" s="17"/>
      <c r="AG2090" s="197">
        <f t="shared" si="962"/>
        <v>21</v>
      </c>
      <c r="AH2090" s="197">
        <f t="shared" si="963"/>
        <v>0</v>
      </c>
      <c r="AM2090" s="7" t="b">
        <f t="shared" si="964"/>
        <v>0</v>
      </c>
      <c r="AN2090" s="7">
        <f t="shared" si="965"/>
        <v>0</v>
      </c>
      <c r="AO2090" s="7" t="str">
        <f t="shared" si="966"/>
        <v/>
      </c>
      <c r="AP2090" s="7" t="b">
        <f t="shared" si="967"/>
        <v>0</v>
      </c>
      <c r="AQ2090" s="7">
        <f t="shared" si="968"/>
        <v>0</v>
      </c>
      <c r="AR2090" s="7" t="b">
        <f t="shared" si="969"/>
        <v>0</v>
      </c>
      <c r="AS2090" s="7">
        <f t="shared" si="970"/>
        <v>0</v>
      </c>
      <c r="AU2090" s="197">
        <f t="shared" si="971"/>
        <v>0</v>
      </c>
      <c r="AX2090" s="197">
        <f t="shared" si="972"/>
        <v>0</v>
      </c>
    </row>
    <row r="2091" spans="1:50" ht="15" customHeight="1">
      <c r="A2091" s="85"/>
      <c r="B2091" s="30"/>
      <c r="C2091" s="64" t="s">
        <v>181</v>
      </c>
      <c r="D2091" s="347" t="str">
        <f t="shared" si="961"/>
        <v/>
      </c>
      <c r="E2091" s="347"/>
      <c r="F2091" s="347"/>
      <c r="G2091" s="347"/>
      <c r="H2091" s="347"/>
      <c r="I2091" s="347"/>
      <c r="J2091" s="406"/>
      <c r="K2091" s="406"/>
      <c r="L2091" s="406"/>
      <c r="M2091" s="406"/>
      <c r="N2091" s="349"/>
      <c r="O2091" s="349"/>
      <c r="P2091" s="349"/>
      <c r="Q2091" s="349"/>
      <c r="R2091" s="17"/>
      <c r="S2091" s="17"/>
      <c r="T2091" s="17"/>
      <c r="U2091" s="17"/>
      <c r="V2091" s="17"/>
      <c r="W2091" s="17"/>
      <c r="X2091" s="17"/>
      <c r="Y2091" s="17"/>
      <c r="Z2091" s="17"/>
      <c r="AA2091" s="17"/>
      <c r="AB2091" s="17"/>
      <c r="AC2091" s="17"/>
      <c r="AD2091" s="17"/>
      <c r="AG2091" s="197">
        <f t="shared" si="962"/>
        <v>21</v>
      </c>
      <c r="AH2091" s="197">
        <f t="shared" si="963"/>
        <v>0</v>
      </c>
      <c r="AM2091" s="7" t="b">
        <f t="shared" si="964"/>
        <v>0</v>
      </c>
      <c r="AN2091" s="7">
        <f t="shared" si="965"/>
        <v>0</v>
      </c>
      <c r="AO2091" s="7" t="str">
        <f t="shared" si="966"/>
        <v/>
      </c>
      <c r="AP2091" s="7" t="b">
        <f t="shared" si="967"/>
        <v>0</v>
      </c>
      <c r="AQ2091" s="7">
        <f t="shared" si="968"/>
        <v>0</v>
      </c>
      <c r="AR2091" s="7" t="b">
        <f t="shared" si="969"/>
        <v>0</v>
      </c>
      <c r="AS2091" s="7">
        <f t="shared" si="970"/>
        <v>0</v>
      </c>
      <c r="AU2091" s="197">
        <f t="shared" si="971"/>
        <v>0</v>
      </c>
      <c r="AX2091" s="197">
        <f t="shared" si="972"/>
        <v>0</v>
      </c>
    </row>
    <row r="2092" spans="1:50" ht="15" customHeight="1">
      <c r="A2092" s="85"/>
      <c r="B2092" s="30"/>
      <c r="C2092" s="64" t="s">
        <v>182</v>
      </c>
      <c r="D2092" s="347" t="str">
        <f t="shared" si="961"/>
        <v/>
      </c>
      <c r="E2092" s="347"/>
      <c r="F2092" s="347"/>
      <c r="G2092" s="347"/>
      <c r="H2092" s="347"/>
      <c r="I2092" s="347"/>
      <c r="J2092" s="406"/>
      <c r="K2092" s="406"/>
      <c r="L2092" s="406"/>
      <c r="M2092" s="406"/>
      <c r="N2092" s="349"/>
      <c r="O2092" s="349"/>
      <c r="P2092" s="349"/>
      <c r="Q2092" s="349"/>
      <c r="R2092" s="17"/>
      <c r="S2092" s="17"/>
      <c r="T2092" s="17"/>
      <c r="U2092" s="17"/>
      <c r="V2092" s="17"/>
      <c r="W2092" s="17"/>
      <c r="X2092" s="17"/>
      <c r="Y2092" s="17"/>
      <c r="Z2092" s="17"/>
      <c r="AA2092" s="17"/>
      <c r="AB2092" s="17"/>
      <c r="AC2092" s="17"/>
      <c r="AD2092" s="17"/>
      <c r="AG2092" s="197">
        <f t="shared" si="962"/>
        <v>21</v>
      </c>
      <c r="AH2092" s="197">
        <f t="shared" si="963"/>
        <v>0</v>
      </c>
      <c r="AM2092" s="7" t="b">
        <f t="shared" si="964"/>
        <v>0</v>
      </c>
      <c r="AN2092" s="7">
        <f t="shared" si="965"/>
        <v>0</v>
      </c>
      <c r="AO2092" s="7" t="str">
        <f t="shared" si="966"/>
        <v/>
      </c>
      <c r="AP2092" s="7" t="b">
        <f t="shared" si="967"/>
        <v>0</v>
      </c>
      <c r="AQ2092" s="7">
        <f t="shared" si="968"/>
        <v>0</v>
      </c>
      <c r="AR2092" s="7" t="b">
        <f t="shared" si="969"/>
        <v>0</v>
      </c>
      <c r="AS2092" s="7">
        <f t="shared" si="970"/>
        <v>0</v>
      </c>
      <c r="AU2092" s="197">
        <f t="shared" si="971"/>
        <v>0</v>
      </c>
      <c r="AX2092" s="197">
        <f t="shared" si="972"/>
        <v>0</v>
      </c>
    </row>
    <row r="2093" spans="1:50" ht="15" customHeight="1">
      <c r="A2093" s="85"/>
      <c r="B2093" s="30"/>
      <c r="C2093" s="64" t="s">
        <v>183</v>
      </c>
      <c r="D2093" s="347" t="str">
        <f t="shared" si="961"/>
        <v/>
      </c>
      <c r="E2093" s="347"/>
      <c r="F2093" s="347"/>
      <c r="G2093" s="347"/>
      <c r="H2093" s="347"/>
      <c r="I2093" s="347"/>
      <c r="J2093" s="406"/>
      <c r="K2093" s="406"/>
      <c r="L2093" s="406"/>
      <c r="M2093" s="406"/>
      <c r="N2093" s="349"/>
      <c r="O2093" s="349"/>
      <c r="P2093" s="349"/>
      <c r="Q2093" s="349"/>
      <c r="R2093" s="17"/>
      <c r="S2093" s="17"/>
      <c r="T2093" s="17"/>
      <c r="U2093" s="17"/>
      <c r="V2093" s="17"/>
      <c r="W2093" s="17"/>
      <c r="X2093" s="17"/>
      <c r="Y2093" s="17"/>
      <c r="Z2093" s="17"/>
      <c r="AA2093" s="17"/>
      <c r="AB2093" s="17"/>
      <c r="AC2093" s="17"/>
      <c r="AD2093" s="17"/>
      <c r="AG2093" s="197">
        <f t="shared" si="962"/>
        <v>21</v>
      </c>
      <c r="AH2093" s="197">
        <f t="shared" si="963"/>
        <v>0</v>
      </c>
      <c r="AM2093" s="7" t="b">
        <f t="shared" si="964"/>
        <v>0</v>
      </c>
      <c r="AN2093" s="7">
        <f t="shared" si="965"/>
        <v>0</v>
      </c>
      <c r="AO2093" s="7" t="str">
        <f t="shared" si="966"/>
        <v/>
      </c>
      <c r="AP2093" s="7" t="b">
        <f t="shared" si="967"/>
        <v>0</v>
      </c>
      <c r="AQ2093" s="7">
        <f t="shared" si="968"/>
        <v>0</v>
      </c>
      <c r="AR2093" s="7" t="b">
        <f t="shared" si="969"/>
        <v>0</v>
      </c>
      <c r="AS2093" s="7">
        <f t="shared" si="970"/>
        <v>0</v>
      </c>
      <c r="AU2093" s="197">
        <f t="shared" si="971"/>
        <v>0</v>
      </c>
      <c r="AX2093" s="197">
        <f t="shared" si="972"/>
        <v>0</v>
      </c>
    </row>
    <row r="2094" spans="1:50" ht="15" customHeight="1">
      <c r="A2094" s="85"/>
      <c r="B2094" s="30"/>
      <c r="C2094" s="64" t="s">
        <v>184</v>
      </c>
      <c r="D2094" s="347" t="str">
        <f t="shared" si="961"/>
        <v/>
      </c>
      <c r="E2094" s="347"/>
      <c r="F2094" s="347"/>
      <c r="G2094" s="347"/>
      <c r="H2094" s="347"/>
      <c r="I2094" s="347"/>
      <c r="J2094" s="406"/>
      <c r="K2094" s="406"/>
      <c r="L2094" s="406"/>
      <c r="M2094" s="406"/>
      <c r="N2094" s="349"/>
      <c r="O2094" s="349"/>
      <c r="P2094" s="349"/>
      <c r="Q2094" s="349"/>
      <c r="R2094" s="17"/>
      <c r="S2094" s="17"/>
      <c r="T2094" s="17"/>
      <c r="U2094" s="17"/>
      <c r="V2094" s="17"/>
      <c r="W2094" s="17"/>
      <c r="X2094" s="17"/>
      <c r="Y2094" s="17"/>
      <c r="Z2094" s="17"/>
      <c r="AA2094" s="17"/>
      <c r="AB2094" s="17"/>
      <c r="AC2094" s="17"/>
      <c r="AD2094" s="17"/>
      <c r="AG2094" s="197">
        <f t="shared" si="962"/>
        <v>21</v>
      </c>
      <c r="AH2094" s="197">
        <f t="shared" si="963"/>
        <v>0</v>
      </c>
      <c r="AM2094" s="7" t="b">
        <f t="shared" si="964"/>
        <v>0</v>
      </c>
      <c r="AN2094" s="7">
        <f t="shared" si="965"/>
        <v>0</v>
      </c>
      <c r="AO2094" s="7" t="str">
        <f t="shared" si="966"/>
        <v/>
      </c>
      <c r="AP2094" s="7" t="b">
        <f t="shared" si="967"/>
        <v>0</v>
      </c>
      <c r="AQ2094" s="7">
        <f t="shared" si="968"/>
        <v>0</v>
      </c>
      <c r="AR2094" s="7" t="b">
        <f t="shared" si="969"/>
        <v>0</v>
      </c>
      <c r="AS2094" s="7">
        <f t="shared" si="970"/>
        <v>0</v>
      </c>
      <c r="AU2094" s="197">
        <f t="shared" si="971"/>
        <v>0</v>
      </c>
      <c r="AX2094" s="197">
        <f t="shared" si="972"/>
        <v>0</v>
      </c>
    </row>
    <row r="2095" spans="1:50" ht="15" customHeight="1">
      <c r="A2095" s="85"/>
      <c r="B2095" s="30"/>
      <c r="C2095" s="64" t="s">
        <v>185</v>
      </c>
      <c r="D2095" s="347" t="str">
        <f t="shared" si="961"/>
        <v/>
      </c>
      <c r="E2095" s="347"/>
      <c r="F2095" s="347"/>
      <c r="G2095" s="347"/>
      <c r="H2095" s="347"/>
      <c r="I2095" s="347"/>
      <c r="J2095" s="406"/>
      <c r="K2095" s="406"/>
      <c r="L2095" s="406"/>
      <c r="M2095" s="406"/>
      <c r="N2095" s="349"/>
      <c r="O2095" s="349"/>
      <c r="P2095" s="349"/>
      <c r="Q2095" s="349"/>
      <c r="R2095" s="17"/>
      <c r="S2095" s="17"/>
      <c r="T2095" s="17"/>
      <c r="U2095" s="17"/>
      <c r="V2095" s="17"/>
      <c r="W2095" s="17"/>
      <c r="X2095" s="17"/>
      <c r="Y2095" s="17"/>
      <c r="Z2095" s="17"/>
      <c r="AA2095" s="17"/>
      <c r="AB2095" s="17"/>
      <c r="AC2095" s="17"/>
      <c r="AD2095" s="17"/>
      <c r="AG2095" s="197">
        <f t="shared" si="962"/>
        <v>21</v>
      </c>
      <c r="AH2095" s="197">
        <f t="shared" si="963"/>
        <v>0</v>
      </c>
      <c r="AM2095" s="7" t="b">
        <f t="shared" si="964"/>
        <v>0</v>
      </c>
      <c r="AN2095" s="7">
        <f t="shared" si="965"/>
        <v>0</v>
      </c>
      <c r="AO2095" s="7" t="str">
        <f t="shared" si="966"/>
        <v/>
      </c>
      <c r="AP2095" s="7" t="b">
        <f t="shared" si="967"/>
        <v>0</v>
      </c>
      <c r="AQ2095" s="7">
        <f t="shared" si="968"/>
        <v>0</v>
      </c>
      <c r="AR2095" s="7" t="b">
        <f t="shared" si="969"/>
        <v>0</v>
      </c>
      <c r="AS2095" s="7">
        <f t="shared" si="970"/>
        <v>0</v>
      </c>
      <c r="AU2095" s="197">
        <f t="shared" si="971"/>
        <v>0</v>
      </c>
      <c r="AX2095" s="197">
        <f t="shared" si="972"/>
        <v>0</v>
      </c>
    </row>
    <row r="2096" spans="1:50" ht="15" customHeight="1">
      <c r="A2096" s="85"/>
      <c r="B2096" s="30"/>
      <c r="C2096" s="64" t="s">
        <v>186</v>
      </c>
      <c r="D2096" s="347" t="str">
        <f t="shared" si="961"/>
        <v/>
      </c>
      <c r="E2096" s="347"/>
      <c r="F2096" s="347"/>
      <c r="G2096" s="347"/>
      <c r="H2096" s="347"/>
      <c r="I2096" s="347"/>
      <c r="J2096" s="406"/>
      <c r="K2096" s="406"/>
      <c r="L2096" s="406"/>
      <c r="M2096" s="406"/>
      <c r="N2096" s="349"/>
      <c r="O2096" s="349"/>
      <c r="P2096" s="349"/>
      <c r="Q2096" s="349"/>
      <c r="R2096" s="17"/>
      <c r="S2096" s="17"/>
      <c r="T2096" s="17"/>
      <c r="U2096" s="17"/>
      <c r="V2096" s="17"/>
      <c r="W2096" s="17"/>
      <c r="X2096" s="17"/>
      <c r="Y2096" s="17"/>
      <c r="Z2096" s="17"/>
      <c r="AA2096" s="17"/>
      <c r="AB2096" s="17"/>
      <c r="AC2096" s="17"/>
      <c r="AD2096" s="17"/>
      <c r="AG2096" s="197">
        <f t="shared" si="962"/>
        <v>21</v>
      </c>
      <c r="AH2096" s="197">
        <f t="shared" si="963"/>
        <v>0</v>
      </c>
      <c r="AM2096" s="7" t="b">
        <f t="shared" si="964"/>
        <v>0</v>
      </c>
      <c r="AN2096" s="7">
        <f t="shared" si="965"/>
        <v>0</v>
      </c>
      <c r="AO2096" s="7" t="str">
        <f t="shared" si="966"/>
        <v/>
      </c>
      <c r="AP2096" s="7" t="b">
        <f t="shared" si="967"/>
        <v>0</v>
      </c>
      <c r="AQ2096" s="7">
        <f t="shared" si="968"/>
        <v>0</v>
      </c>
      <c r="AR2096" s="7" t="b">
        <f t="shared" si="969"/>
        <v>0</v>
      </c>
      <c r="AS2096" s="7">
        <f t="shared" si="970"/>
        <v>0</v>
      </c>
      <c r="AU2096" s="197">
        <f t="shared" si="971"/>
        <v>0</v>
      </c>
      <c r="AX2096" s="197">
        <f t="shared" si="972"/>
        <v>0</v>
      </c>
    </row>
    <row r="2097" spans="1:50" ht="15" customHeight="1">
      <c r="A2097" s="85"/>
      <c r="B2097" s="30"/>
      <c r="C2097" s="64" t="s">
        <v>187</v>
      </c>
      <c r="D2097" s="347" t="str">
        <f t="shared" si="961"/>
        <v/>
      </c>
      <c r="E2097" s="347"/>
      <c r="F2097" s="347"/>
      <c r="G2097" s="347"/>
      <c r="H2097" s="347"/>
      <c r="I2097" s="347"/>
      <c r="J2097" s="406"/>
      <c r="K2097" s="406"/>
      <c r="L2097" s="406"/>
      <c r="M2097" s="406"/>
      <c r="N2097" s="349"/>
      <c r="O2097" s="349"/>
      <c r="P2097" s="349"/>
      <c r="Q2097" s="349"/>
      <c r="R2097" s="17"/>
      <c r="S2097" s="17"/>
      <c r="T2097" s="17"/>
      <c r="U2097" s="17"/>
      <c r="V2097" s="17"/>
      <c r="W2097" s="17"/>
      <c r="X2097" s="17"/>
      <c r="Y2097" s="17"/>
      <c r="Z2097" s="17"/>
      <c r="AA2097" s="17"/>
      <c r="AB2097" s="17"/>
      <c r="AC2097" s="17"/>
      <c r="AD2097" s="17"/>
      <c r="AG2097" s="197">
        <f t="shared" si="962"/>
        <v>21</v>
      </c>
      <c r="AH2097" s="197">
        <f t="shared" si="963"/>
        <v>0</v>
      </c>
      <c r="AM2097" s="7" t="b">
        <f t="shared" si="964"/>
        <v>0</v>
      </c>
      <c r="AN2097" s="7">
        <f t="shared" si="965"/>
        <v>0</v>
      </c>
      <c r="AO2097" s="7" t="str">
        <f t="shared" si="966"/>
        <v/>
      </c>
      <c r="AP2097" s="7" t="b">
        <f t="shared" si="967"/>
        <v>0</v>
      </c>
      <c r="AQ2097" s="7">
        <f t="shared" si="968"/>
        <v>0</v>
      </c>
      <c r="AR2097" s="7" t="b">
        <f t="shared" si="969"/>
        <v>0</v>
      </c>
      <c r="AS2097" s="7">
        <f t="shared" si="970"/>
        <v>0</v>
      </c>
      <c r="AU2097" s="197">
        <f t="shared" si="971"/>
        <v>0</v>
      </c>
      <c r="AX2097" s="197">
        <f t="shared" si="972"/>
        <v>0</v>
      </c>
    </row>
    <row r="2098" spans="1:50" ht="15" customHeight="1">
      <c r="A2098" s="85"/>
      <c r="B2098" s="30"/>
      <c r="C2098" s="64" t="s">
        <v>188</v>
      </c>
      <c r="D2098" s="347" t="str">
        <f t="shared" si="961"/>
        <v/>
      </c>
      <c r="E2098" s="347"/>
      <c r="F2098" s="347"/>
      <c r="G2098" s="347"/>
      <c r="H2098" s="347"/>
      <c r="I2098" s="347"/>
      <c r="J2098" s="406"/>
      <c r="K2098" s="406"/>
      <c r="L2098" s="406"/>
      <c r="M2098" s="406"/>
      <c r="N2098" s="349"/>
      <c r="O2098" s="349"/>
      <c r="P2098" s="349"/>
      <c r="Q2098" s="349"/>
      <c r="R2098" s="17"/>
      <c r="S2098" s="17"/>
      <c r="T2098" s="17"/>
      <c r="U2098" s="17"/>
      <c r="V2098" s="17"/>
      <c r="W2098" s="17"/>
      <c r="X2098" s="17"/>
      <c r="Y2098" s="17"/>
      <c r="Z2098" s="17"/>
      <c r="AA2098" s="17"/>
      <c r="AB2098" s="17"/>
      <c r="AC2098" s="17"/>
      <c r="AD2098" s="17"/>
      <c r="AG2098" s="197">
        <f t="shared" si="962"/>
        <v>21</v>
      </c>
      <c r="AH2098" s="197">
        <f t="shared" si="963"/>
        <v>0</v>
      </c>
      <c r="AM2098" s="7" t="b">
        <f t="shared" si="964"/>
        <v>0</v>
      </c>
      <c r="AN2098" s="7">
        <f t="shared" si="965"/>
        <v>0</v>
      </c>
      <c r="AO2098" s="7" t="str">
        <f t="shared" si="966"/>
        <v/>
      </c>
      <c r="AP2098" s="7" t="b">
        <f t="shared" si="967"/>
        <v>0</v>
      </c>
      <c r="AQ2098" s="7">
        <f t="shared" si="968"/>
        <v>0</v>
      </c>
      <c r="AR2098" s="7" t="b">
        <f t="shared" si="969"/>
        <v>0</v>
      </c>
      <c r="AS2098" s="7">
        <f t="shared" si="970"/>
        <v>0</v>
      </c>
      <c r="AU2098" s="197">
        <f t="shared" si="971"/>
        <v>0</v>
      </c>
      <c r="AX2098" s="197">
        <f t="shared" si="972"/>
        <v>0</v>
      </c>
    </row>
    <row r="2099" spans="1:50" ht="15" customHeight="1">
      <c r="A2099" s="85"/>
      <c r="B2099" s="30"/>
      <c r="C2099" s="64" t="s">
        <v>189</v>
      </c>
      <c r="D2099" s="347" t="str">
        <f t="shared" si="961"/>
        <v/>
      </c>
      <c r="E2099" s="347"/>
      <c r="F2099" s="347"/>
      <c r="G2099" s="347"/>
      <c r="H2099" s="347"/>
      <c r="I2099" s="347"/>
      <c r="J2099" s="406"/>
      <c r="K2099" s="406"/>
      <c r="L2099" s="406"/>
      <c r="M2099" s="406"/>
      <c r="N2099" s="349"/>
      <c r="O2099" s="349"/>
      <c r="P2099" s="349"/>
      <c r="Q2099" s="349"/>
      <c r="R2099" s="17"/>
      <c r="S2099" s="17"/>
      <c r="T2099" s="17"/>
      <c r="U2099" s="17"/>
      <c r="V2099" s="17"/>
      <c r="W2099" s="17"/>
      <c r="X2099" s="17"/>
      <c r="Y2099" s="17"/>
      <c r="Z2099" s="17"/>
      <c r="AA2099" s="17"/>
      <c r="AB2099" s="17"/>
      <c r="AC2099" s="17"/>
      <c r="AD2099" s="17"/>
      <c r="AG2099" s="197">
        <f t="shared" si="962"/>
        <v>21</v>
      </c>
      <c r="AH2099" s="197">
        <f t="shared" si="963"/>
        <v>0</v>
      </c>
      <c r="AM2099" s="7" t="b">
        <f t="shared" si="964"/>
        <v>0</v>
      </c>
      <c r="AN2099" s="7">
        <f t="shared" si="965"/>
        <v>0</v>
      </c>
      <c r="AO2099" s="7" t="str">
        <f t="shared" si="966"/>
        <v/>
      </c>
      <c r="AP2099" s="7" t="b">
        <f t="shared" si="967"/>
        <v>0</v>
      </c>
      <c r="AQ2099" s="7">
        <f t="shared" si="968"/>
        <v>0</v>
      </c>
      <c r="AR2099" s="7" t="b">
        <f t="shared" si="969"/>
        <v>0</v>
      </c>
      <c r="AS2099" s="7">
        <f t="shared" si="970"/>
        <v>0</v>
      </c>
      <c r="AU2099" s="197">
        <f t="shared" si="971"/>
        <v>0</v>
      </c>
      <c r="AX2099" s="197">
        <f t="shared" si="972"/>
        <v>0</v>
      </c>
    </row>
    <row r="2100" spans="1:50" ht="15" customHeight="1">
      <c r="A2100" s="85"/>
      <c r="B2100" s="30"/>
      <c r="C2100" s="239"/>
      <c r="D2100" s="239"/>
      <c r="E2100" s="239"/>
      <c r="F2100" s="239"/>
      <c r="G2100" s="239"/>
      <c r="H2100" s="239"/>
      <c r="I2100" s="239"/>
      <c r="J2100" s="239"/>
      <c r="K2100" s="239"/>
      <c r="L2100" s="239"/>
      <c r="M2100" s="239"/>
      <c r="N2100" s="239"/>
      <c r="O2100" s="239"/>
      <c r="P2100" s="239"/>
      <c r="Q2100" s="239"/>
      <c r="R2100" s="239"/>
      <c r="S2100" s="240"/>
      <c r="T2100" s="240"/>
      <c r="U2100" s="240"/>
      <c r="V2100" s="240"/>
      <c r="W2100" s="240"/>
      <c r="X2100" s="240"/>
      <c r="Y2100" s="240"/>
      <c r="Z2100" s="240"/>
      <c r="AA2100" s="240"/>
      <c r="AB2100" s="240"/>
      <c r="AC2100" s="240"/>
      <c r="AD2100" s="240"/>
      <c r="AH2100" s="197">
        <f>+SUM(AH1980:AH2099)</f>
        <v>0</v>
      </c>
      <c r="AN2100" s="197">
        <f>+SUM(AN1980:AN2099)</f>
        <v>0</v>
      </c>
      <c r="AQ2100" s="197">
        <f>+SUM(AQ1980:AQ2099)</f>
        <v>0</v>
      </c>
      <c r="AS2100" s="197">
        <f>+SUM(AS1980:AS2099)</f>
        <v>0</v>
      </c>
      <c r="AT2100" s="197">
        <f>+SUM(AN2100:AS2100)</f>
        <v>0</v>
      </c>
      <c r="AU2100" s="197">
        <f>+SUM(AU1980:AU2099)</f>
        <v>0</v>
      </c>
    </row>
    <row r="2101" spans="1:50" ht="45" customHeight="1">
      <c r="A2101" s="85"/>
      <c r="B2101" s="30"/>
      <c r="C2101" s="407" t="s">
        <v>1108</v>
      </c>
      <c r="D2101" s="407"/>
      <c r="E2101" s="407"/>
      <c r="F2101" s="408"/>
      <c r="G2101" s="357"/>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358"/>
      <c r="AG2101" s="197">
        <f>+COUNTIF(AD1980:AD2099,"X")</f>
        <v>0</v>
      </c>
      <c r="AH2101" s="202">
        <f>+IF(AG1969=AH1969,0,IF(OR(AND(AG2101=0,G2101=""),AND(AG2101&lt;&gt;0,G2101&lt;&gt;"")),0,1))</f>
        <v>0</v>
      </c>
    </row>
    <row r="2102" spans="1:50" ht="15" customHeight="1">
      <c r="A2102" s="85"/>
      <c r="B2102" s="390" t="str">
        <f>IF(AH2101=0,"","Error: debe especificar el otro elemento, mecanismo y/o esquema. ")</f>
        <v/>
      </c>
      <c r="C2102" s="390"/>
      <c r="D2102" s="390"/>
      <c r="E2102" s="390"/>
      <c r="F2102" s="390"/>
      <c r="G2102" s="390"/>
      <c r="H2102" s="390"/>
      <c r="I2102" s="390"/>
      <c r="J2102" s="390"/>
      <c r="K2102" s="390"/>
      <c r="L2102" s="390"/>
      <c r="M2102" s="390"/>
      <c r="N2102" s="390"/>
      <c r="O2102" s="390"/>
      <c r="P2102" s="390"/>
      <c r="Q2102" s="390"/>
      <c r="R2102" s="390"/>
      <c r="S2102" s="390"/>
      <c r="T2102" s="390"/>
      <c r="U2102" s="390"/>
      <c r="V2102" s="390"/>
      <c r="W2102" s="390"/>
      <c r="X2102" s="390"/>
      <c r="Y2102" s="390"/>
      <c r="Z2102" s="390"/>
      <c r="AA2102" s="390"/>
      <c r="AB2102" s="390"/>
      <c r="AC2102" s="390"/>
      <c r="AD2102" s="390"/>
    </row>
    <row r="2103" spans="1:50" ht="15" customHeight="1">
      <c r="A2103" s="85"/>
      <c r="B2103" s="30"/>
      <c r="C2103" s="409" t="s">
        <v>1107</v>
      </c>
      <c r="D2103" s="409"/>
      <c r="E2103" s="409"/>
      <c r="F2103" s="409"/>
      <c r="G2103" s="409"/>
      <c r="H2103" s="409"/>
      <c r="I2103" s="409"/>
      <c r="J2103" s="409"/>
      <c r="K2103" s="409"/>
      <c r="L2103" s="409"/>
      <c r="M2103" s="409"/>
      <c r="N2103" s="409"/>
      <c r="O2103" s="409"/>
      <c r="P2103" s="409"/>
      <c r="Q2103" s="409"/>
      <c r="R2103" s="409"/>
      <c r="S2103" s="409"/>
      <c r="T2103" s="409"/>
      <c r="U2103" s="409"/>
      <c r="V2103" s="409"/>
      <c r="W2103" s="409"/>
      <c r="X2103" s="409"/>
      <c r="Y2103" s="409"/>
      <c r="Z2103" s="409"/>
      <c r="AA2103" s="409"/>
      <c r="AB2103" s="409"/>
      <c r="AC2103" s="409"/>
      <c r="AD2103" s="409"/>
    </row>
    <row r="2104" spans="1:50" ht="15" customHeight="1">
      <c r="A2104" s="85"/>
      <c r="B2104" s="30"/>
      <c r="C2104" s="61" t="s">
        <v>58</v>
      </c>
      <c r="D2104" s="400" t="s">
        <v>617</v>
      </c>
      <c r="E2104" s="400"/>
      <c r="F2104" s="400"/>
      <c r="G2104" s="400"/>
      <c r="H2104" s="400"/>
      <c r="I2104" s="400"/>
      <c r="J2104" s="400"/>
      <c r="K2104" s="400"/>
      <c r="L2104" s="400"/>
      <c r="M2104" s="400"/>
      <c r="N2104" s="400"/>
      <c r="O2104" s="400"/>
      <c r="P2104" s="63" t="s">
        <v>65</v>
      </c>
      <c r="Q2104" s="400" t="s">
        <v>1104</v>
      </c>
      <c r="R2104" s="400"/>
      <c r="S2104" s="400"/>
      <c r="T2104" s="400"/>
      <c r="U2104" s="400"/>
      <c r="V2104" s="400"/>
      <c r="W2104" s="400"/>
      <c r="X2104" s="400"/>
      <c r="Y2104" s="400"/>
      <c r="Z2104" s="400"/>
      <c r="AA2104" s="400"/>
      <c r="AB2104" s="400"/>
      <c r="AC2104" s="400"/>
      <c r="AD2104" s="400"/>
    </row>
    <row r="2105" spans="1:50" ht="15" customHeight="1">
      <c r="A2105" s="85"/>
      <c r="B2105" s="30"/>
      <c r="C2105" s="62" t="s">
        <v>59</v>
      </c>
      <c r="D2105" s="400" t="s">
        <v>369</v>
      </c>
      <c r="E2105" s="400"/>
      <c r="F2105" s="400"/>
      <c r="G2105" s="400"/>
      <c r="H2105" s="400"/>
      <c r="I2105" s="400"/>
      <c r="J2105" s="400"/>
      <c r="K2105" s="400"/>
      <c r="L2105" s="400"/>
      <c r="M2105" s="400"/>
      <c r="N2105" s="400"/>
      <c r="O2105" s="400"/>
      <c r="P2105" s="63" t="s">
        <v>66</v>
      </c>
      <c r="Q2105" s="400" t="s">
        <v>375</v>
      </c>
      <c r="R2105" s="400"/>
      <c r="S2105" s="400"/>
      <c r="T2105" s="400"/>
      <c r="U2105" s="400"/>
      <c r="V2105" s="400"/>
      <c r="W2105" s="400"/>
      <c r="X2105" s="400"/>
      <c r="Y2105" s="400"/>
      <c r="Z2105" s="400"/>
      <c r="AA2105" s="400"/>
      <c r="AB2105" s="400"/>
      <c r="AC2105" s="400"/>
      <c r="AD2105" s="400"/>
    </row>
    <row r="2106" spans="1:50" ht="15" customHeight="1">
      <c r="A2106" s="85"/>
      <c r="B2106" s="30"/>
      <c r="C2106" s="63" t="s">
        <v>60</v>
      </c>
      <c r="D2106" s="400" t="s">
        <v>370</v>
      </c>
      <c r="E2106" s="400"/>
      <c r="F2106" s="400"/>
      <c r="G2106" s="400"/>
      <c r="H2106" s="400"/>
      <c r="I2106" s="400"/>
      <c r="J2106" s="400"/>
      <c r="K2106" s="400"/>
      <c r="L2106" s="400"/>
      <c r="M2106" s="400"/>
      <c r="N2106" s="400"/>
      <c r="O2106" s="400"/>
      <c r="P2106" s="63" t="s">
        <v>67</v>
      </c>
      <c r="Q2106" s="400" t="s">
        <v>1105</v>
      </c>
      <c r="R2106" s="400"/>
      <c r="S2106" s="400"/>
      <c r="T2106" s="400"/>
      <c r="U2106" s="400"/>
      <c r="V2106" s="400"/>
      <c r="W2106" s="400"/>
      <c r="X2106" s="400"/>
      <c r="Y2106" s="400"/>
      <c r="Z2106" s="400"/>
      <c r="AA2106" s="400"/>
      <c r="AB2106" s="400"/>
      <c r="AC2106" s="400"/>
      <c r="AD2106" s="400"/>
    </row>
    <row r="2107" spans="1:50" ht="15" customHeight="1">
      <c r="A2107" s="85"/>
      <c r="B2107" s="30"/>
      <c r="C2107" s="63" t="s">
        <v>61</v>
      </c>
      <c r="D2107" s="400" t="s">
        <v>371</v>
      </c>
      <c r="E2107" s="400"/>
      <c r="F2107" s="400"/>
      <c r="G2107" s="400"/>
      <c r="H2107" s="400"/>
      <c r="I2107" s="400"/>
      <c r="J2107" s="400"/>
      <c r="K2107" s="400"/>
      <c r="L2107" s="400"/>
      <c r="M2107" s="400"/>
      <c r="N2107" s="400"/>
      <c r="O2107" s="400"/>
      <c r="P2107" s="63" t="s">
        <v>68</v>
      </c>
      <c r="Q2107" s="400" t="s">
        <v>376</v>
      </c>
      <c r="R2107" s="400"/>
      <c r="S2107" s="400"/>
      <c r="T2107" s="400"/>
      <c r="U2107" s="400"/>
      <c r="V2107" s="400"/>
      <c r="W2107" s="400"/>
      <c r="X2107" s="400"/>
      <c r="Y2107" s="400"/>
      <c r="Z2107" s="400"/>
      <c r="AA2107" s="400"/>
      <c r="AB2107" s="400"/>
      <c r="AC2107" s="400"/>
      <c r="AD2107" s="400"/>
    </row>
    <row r="2108" spans="1:50" ht="15" customHeight="1">
      <c r="A2108" s="85"/>
      <c r="B2108" s="30"/>
      <c r="C2108" s="63" t="s">
        <v>62</v>
      </c>
      <c r="D2108" s="400" t="s">
        <v>372</v>
      </c>
      <c r="E2108" s="400"/>
      <c r="F2108" s="400"/>
      <c r="G2108" s="400"/>
      <c r="H2108" s="400"/>
      <c r="I2108" s="400"/>
      <c r="J2108" s="400"/>
      <c r="K2108" s="400"/>
      <c r="L2108" s="400"/>
      <c r="M2108" s="400"/>
      <c r="N2108" s="400"/>
      <c r="O2108" s="400"/>
      <c r="P2108" s="63" t="s">
        <v>69</v>
      </c>
      <c r="Q2108" s="400" t="s">
        <v>377</v>
      </c>
      <c r="R2108" s="400"/>
      <c r="S2108" s="400"/>
      <c r="T2108" s="400"/>
      <c r="U2108" s="400"/>
      <c r="V2108" s="400"/>
      <c r="W2108" s="400"/>
      <c r="X2108" s="400"/>
      <c r="Y2108" s="400"/>
      <c r="Z2108" s="400"/>
      <c r="AA2108" s="400"/>
      <c r="AB2108" s="400"/>
      <c r="AC2108" s="400"/>
      <c r="AD2108" s="400"/>
    </row>
    <row r="2109" spans="1:50" ht="15" customHeight="1">
      <c r="A2109" s="85"/>
      <c r="B2109" s="30"/>
      <c r="C2109" s="63" t="s">
        <v>63</v>
      </c>
      <c r="D2109" s="400" t="s">
        <v>373</v>
      </c>
      <c r="E2109" s="400"/>
      <c r="F2109" s="400"/>
      <c r="G2109" s="400"/>
      <c r="H2109" s="400"/>
      <c r="I2109" s="400"/>
      <c r="J2109" s="400"/>
      <c r="K2109" s="400"/>
      <c r="L2109" s="400"/>
      <c r="M2109" s="400"/>
      <c r="N2109" s="400"/>
      <c r="O2109" s="400"/>
      <c r="P2109" s="63" t="s">
        <v>70</v>
      </c>
      <c r="Q2109" s="400" t="s">
        <v>1106</v>
      </c>
      <c r="R2109" s="400"/>
      <c r="S2109" s="400"/>
      <c r="T2109" s="400"/>
      <c r="U2109" s="400"/>
      <c r="V2109" s="400"/>
      <c r="W2109" s="400"/>
      <c r="X2109" s="400"/>
      <c r="Y2109" s="400"/>
      <c r="Z2109" s="400"/>
      <c r="AA2109" s="400"/>
      <c r="AB2109" s="400"/>
      <c r="AC2109" s="400"/>
      <c r="AD2109" s="400"/>
    </row>
    <row r="2110" spans="1:50" ht="15" customHeight="1">
      <c r="A2110" s="85"/>
      <c r="B2110" s="30"/>
      <c r="C2110" s="63" t="s">
        <v>64</v>
      </c>
      <c r="D2110" s="400" t="s">
        <v>374</v>
      </c>
      <c r="E2110" s="400"/>
      <c r="F2110" s="400"/>
      <c r="G2110" s="400"/>
      <c r="H2110" s="400"/>
      <c r="I2110" s="400"/>
      <c r="J2110" s="400"/>
      <c r="K2110" s="400"/>
      <c r="L2110" s="400"/>
      <c r="M2110" s="400"/>
      <c r="N2110" s="400"/>
      <c r="O2110" s="400"/>
      <c r="P2110" s="401"/>
      <c r="Q2110" s="402"/>
      <c r="R2110" s="402"/>
      <c r="S2110" s="402"/>
      <c r="T2110" s="402"/>
      <c r="U2110" s="402"/>
      <c r="V2110" s="402"/>
      <c r="W2110" s="402"/>
      <c r="X2110" s="402"/>
      <c r="Y2110" s="402"/>
      <c r="Z2110" s="402"/>
      <c r="AA2110" s="402"/>
      <c r="AB2110" s="402"/>
      <c r="AC2110" s="402"/>
      <c r="AD2110" s="403"/>
    </row>
    <row r="2111" spans="1:50" ht="15" customHeight="1">
      <c r="A2111" s="85"/>
      <c r="B2111" s="30"/>
      <c r="C2111" s="239"/>
      <c r="D2111" s="239"/>
      <c r="E2111" s="239"/>
      <c r="F2111" s="239"/>
      <c r="G2111" s="239"/>
      <c r="H2111" s="239"/>
      <c r="I2111" s="239"/>
      <c r="J2111" s="239"/>
      <c r="K2111" s="239"/>
      <c r="L2111" s="239"/>
      <c r="M2111" s="239"/>
      <c r="N2111" s="239"/>
      <c r="O2111" s="239"/>
      <c r="P2111" s="239"/>
      <c r="Q2111" s="239"/>
      <c r="R2111" s="239"/>
      <c r="S2111" s="240"/>
      <c r="T2111" s="240"/>
      <c r="U2111" s="240"/>
      <c r="V2111" s="240"/>
      <c r="W2111" s="240"/>
      <c r="X2111" s="240"/>
      <c r="Y2111" s="240"/>
      <c r="Z2111" s="240"/>
      <c r="AA2111" s="240"/>
      <c r="AB2111" s="240"/>
      <c r="AC2111" s="240"/>
      <c r="AD2111" s="240"/>
    </row>
    <row r="2112" spans="1:50" ht="24" customHeight="1">
      <c r="A2112" s="41"/>
      <c r="B2112" s="30"/>
      <c r="C2112" s="348" t="s">
        <v>225</v>
      </c>
      <c r="D2112" s="348"/>
      <c r="E2112" s="348"/>
      <c r="F2112" s="348"/>
      <c r="G2112" s="348"/>
      <c r="H2112" s="348"/>
      <c r="I2112" s="348"/>
      <c r="J2112" s="348"/>
      <c r="K2112" s="348"/>
      <c r="L2112" s="348"/>
      <c r="M2112" s="348"/>
      <c r="N2112" s="348"/>
      <c r="O2112" s="348"/>
      <c r="P2112" s="348"/>
      <c r="Q2112" s="348"/>
      <c r="R2112" s="348"/>
      <c r="S2112" s="348"/>
      <c r="T2112" s="348"/>
      <c r="U2112" s="348"/>
      <c r="V2112" s="348"/>
      <c r="W2112" s="348"/>
      <c r="X2112" s="348"/>
      <c r="Y2112" s="348"/>
      <c r="Z2112" s="348"/>
      <c r="AA2112" s="348"/>
      <c r="AB2112" s="348"/>
      <c r="AC2112" s="348"/>
      <c r="AD2112" s="348"/>
    </row>
    <row r="2113" spans="1:79" ht="60" customHeight="1">
      <c r="A2113" s="41"/>
      <c r="B2113" s="30"/>
      <c r="C2113" s="415"/>
      <c r="D2113" s="415"/>
      <c r="E2113" s="415"/>
      <c r="F2113" s="415"/>
      <c r="G2113" s="415"/>
      <c r="H2113" s="415"/>
      <c r="I2113" s="415"/>
      <c r="J2113" s="415"/>
      <c r="K2113" s="415"/>
      <c r="L2113" s="415"/>
      <c r="M2113" s="415"/>
      <c r="N2113" s="415"/>
      <c r="O2113" s="415"/>
      <c r="P2113" s="415"/>
      <c r="Q2113" s="415"/>
      <c r="R2113" s="415"/>
      <c r="S2113" s="415"/>
      <c r="T2113" s="415"/>
      <c r="U2113" s="415"/>
      <c r="V2113" s="415"/>
      <c r="W2113" s="415"/>
      <c r="X2113" s="415"/>
      <c r="Y2113" s="415"/>
      <c r="Z2113" s="415"/>
      <c r="AA2113" s="415"/>
      <c r="AB2113" s="415"/>
      <c r="AC2113" s="415"/>
      <c r="AD2113" s="415"/>
    </row>
    <row r="2114" spans="1:79" ht="15" customHeight="1">
      <c r="A2114" s="41"/>
      <c r="B2114" s="467" t="str">
        <f>IF(CA1970=0,"","Alerta: se registró NS (no se sabe), favor de agregar su respectivo comentario (7ᵃ instrucción general).")</f>
        <v/>
      </c>
      <c r="C2114" s="467"/>
      <c r="D2114" s="467"/>
      <c r="E2114" s="467"/>
      <c r="F2114" s="467"/>
      <c r="G2114" s="467"/>
      <c r="H2114" s="467"/>
      <c r="I2114" s="467"/>
      <c r="J2114" s="467"/>
      <c r="K2114" s="467"/>
      <c r="L2114" s="467"/>
      <c r="M2114" s="467"/>
      <c r="N2114" s="467"/>
      <c r="O2114" s="467"/>
      <c r="P2114" s="467"/>
      <c r="Q2114" s="467"/>
      <c r="R2114" s="467"/>
      <c r="S2114" s="467"/>
      <c r="T2114" s="467"/>
      <c r="U2114" s="467"/>
      <c r="V2114" s="467"/>
      <c r="W2114" s="467"/>
      <c r="X2114" s="467"/>
      <c r="Y2114" s="467"/>
      <c r="Z2114" s="467"/>
      <c r="AA2114" s="467"/>
      <c r="AB2114" s="467"/>
      <c r="AC2114" s="467"/>
      <c r="AD2114" s="467"/>
    </row>
    <row r="2115" spans="1:79" ht="27.75" customHeight="1">
      <c r="A2115" s="41"/>
      <c r="B2115" s="404" t="str">
        <f>IF(AY1980=0,"","Error: al registrar el código 3 o 9 en la columna ¿Contaba con elementos, mecanismos y/o esquemas de profesionalización para su personal? (de todas las instituciones) debe explicar dicha situación.")</f>
        <v/>
      </c>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row>
    <row r="2116" spans="1:79" ht="24.75" customHeight="1">
      <c r="A2116" s="41"/>
      <c r="B2116" s="399" t="str">
        <f>IF(AH2100=0,"","Error: al seleccionar el código 1 en la columna ¿Contaba con elementos, mecanismos y/o esquemas de profesionalización para su personal? debe responder el resto de la fila o al seleccionar el código 2, 3 o 9 debe dejar el resto de la fila en blanco.")</f>
        <v/>
      </c>
      <c r="C2116" s="399"/>
      <c r="D2116" s="399"/>
      <c r="E2116" s="399"/>
      <c r="F2116" s="399"/>
      <c r="G2116" s="399"/>
      <c r="H2116" s="399"/>
      <c r="I2116" s="399"/>
      <c r="J2116" s="399"/>
      <c r="K2116" s="399"/>
      <c r="L2116" s="399"/>
      <c r="M2116" s="399"/>
      <c r="N2116" s="399"/>
      <c r="O2116" s="399"/>
      <c r="P2116" s="399"/>
      <c r="Q2116" s="399"/>
      <c r="R2116" s="399"/>
      <c r="S2116" s="399"/>
      <c r="T2116" s="399"/>
      <c r="U2116" s="399"/>
      <c r="V2116" s="399"/>
      <c r="W2116" s="399"/>
      <c r="X2116" s="399"/>
      <c r="Y2116" s="399"/>
      <c r="Z2116" s="399"/>
      <c r="AA2116" s="399"/>
      <c r="AB2116" s="399"/>
      <c r="AC2116" s="399"/>
      <c r="AD2116" s="399"/>
    </row>
    <row r="2117" spans="1:79" ht="15" customHeight="1">
      <c r="A2117" s="85"/>
      <c r="B2117" s="393" t="str">
        <f>IF(AK1980=0,"","Error: al seleccionar código 1 en la pregunta 1.13 no puede registrar información.")</f>
        <v/>
      </c>
      <c r="C2117" s="393"/>
      <c r="D2117" s="393"/>
      <c r="E2117" s="393"/>
      <c r="F2117" s="393"/>
      <c r="G2117" s="393"/>
      <c r="H2117" s="393"/>
      <c r="I2117" s="393"/>
      <c r="J2117" s="393"/>
      <c r="K2117" s="393"/>
      <c r="L2117" s="393"/>
      <c r="M2117" s="393"/>
      <c r="N2117" s="393"/>
      <c r="O2117" s="393"/>
      <c r="P2117" s="393"/>
      <c r="Q2117" s="393"/>
      <c r="R2117" s="393"/>
      <c r="S2117" s="393"/>
      <c r="T2117" s="393"/>
      <c r="U2117" s="393"/>
      <c r="V2117" s="393"/>
      <c r="W2117" s="393"/>
      <c r="X2117" s="393"/>
      <c r="Y2117" s="393"/>
      <c r="Z2117" s="393"/>
      <c r="AA2117" s="393"/>
      <c r="AB2117" s="393"/>
      <c r="AC2117" s="393"/>
      <c r="AD2117" s="393"/>
    </row>
    <row r="2118" spans="1:79" ht="27.75" customHeight="1">
      <c r="A2118" s="85"/>
      <c r="B2118" s="404" t="str">
        <f>IF(AT2100=0,"","Error: los nombres de la disposición normativa donde se encuentran regulados van en mayúsculas, sin comillas ni signos de acentuación, puntuación, paréntesis y abreviaturas. ")</f>
        <v/>
      </c>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row>
    <row r="2119" spans="1:79" ht="18" customHeight="1">
      <c r="A2119" s="85"/>
      <c r="B2119" s="405" t="str">
        <f>IF(AU2100=0,"","Error: debe seleccionar al menos un código del apartado Elementos, mecanismos y/o esquemas de profesionalización.")</f>
        <v/>
      </c>
      <c r="C2119" s="405"/>
      <c r="D2119" s="405"/>
      <c r="E2119" s="405"/>
      <c r="F2119" s="405"/>
      <c r="G2119" s="405"/>
      <c r="H2119" s="405"/>
      <c r="I2119" s="405"/>
      <c r="J2119" s="405"/>
      <c r="K2119" s="405"/>
      <c r="L2119" s="405"/>
      <c r="M2119" s="405"/>
      <c r="N2119" s="405"/>
      <c r="O2119" s="405"/>
      <c r="P2119" s="405"/>
      <c r="Q2119" s="405"/>
      <c r="R2119" s="405"/>
      <c r="S2119" s="405"/>
      <c r="T2119" s="405"/>
      <c r="U2119" s="405"/>
      <c r="V2119" s="405"/>
      <c r="W2119" s="405"/>
      <c r="X2119" s="405"/>
      <c r="Y2119" s="405"/>
      <c r="Z2119" s="405"/>
      <c r="AA2119" s="405"/>
      <c r="AB2119" s="405"/>
      <c r="AC2119" s="405"/>
      <c r="AD2119" s="405"/>
      <c r="AG2119" s="197" t="s">
        <v>1259</v>
      </c>
    </row>
    <row r="2120" spans="1:79" ht="36" customHeight="1">
      <c r="A2120" s="85" t="s">
        <v>883</v>
      </c>
      <c r="B2120" s="417" t="s">
        <v>1126</v>
      </c>
      <c r="C2120" s="417"/>
      <c r="D2120" s="417"/>
      <c r="E2120" s="417"/>
      <c r="F2120" s="417"/>
      <c r="G2120" s="417"/>
      <c r="H2120" s="417"/>
      <c r="I2120" s="417"/>
      <c r="J2120" s="417"/>
      <c r="K2120" s="417"/>
      <c r="L2120" s="417"/>
      <c r="M2120" s="417"/>
      <c r="N2120" s="417"/>
      <c r="O2120" s="417"/>
      <c r="P2120" s="417"/>
      <c r="Q2120" s="417"/>
      <c r="R2120" s="417"/>
      <c r="S2120" s="417"/>
      <c r="T2120" s="417"/>
      <c r="U2120" s="417"/>
      <c r="V2120" s="417"/>
      <c r="W2120" s="417"/>
      <c r="X2120" s="417"/>
      <c r="Y2120" s="417"/>
      <c r="Z2120" s="417"/>
      <c r="AA2120" s="417"/>
      <c r="AB2120" s="417"/>
      <c r="AC2120" s="417"/>
      <c r="AD2120" s="417"/>
      <c r="AG2120" s="197">
        <f>+COUNTBLANK(S2127:AD2246)</f>
        <v>1440</v>
      </c>
      <c r="AH2120" s="197">
        <v>1440</v>
      </c>
      <c r="CA2120" s="197" t="s">
        <v>1279</v>
      </c>
    </row>
    <row r="2121" spans="1:79" ht="15" customHeight="1">
      <c r="A2121" s="85"/>
      <c r="B2121" s="60"/>
      <c r="C2121" s="368" t="s">
        <v>1122</v>
      </c>
      <c r="D2121" s="368"/>
      <c r="E2121" s="368"/>
      <c r="F2121" s="368"/>
      <c r="G2121" s="368"/>
      <c r="H2121" s="368"/>
      <c r="I2121" s="368"/>
      <c r="J2121" s="368"/>
      <c r="K2121" s="368"/>
      <c r="L2121" s="368"/>
      <c r="M2121" s="368"/>
      <c r="N2121" s="368"/>
      <c r="O2121" s="368"/>
      <c r="P2121" s="368"/>
      <c r="Q2121" s="368"/>
      <c r="R2121" s="368"/>
      <c r="S2121" s="368"/>
      <c r="T2121" s="368"/>
      <c r="U2121" s="368"/>
      <c r="V2121" s="368"/>
      <c r="W2121" s="368"/>
      <c r="X2121" s="368"/>
      <c r="Y2121" s="368"/>
      <c r="Z2121" s="368"/>
      <c r="AA2121" s="368"/>
      <c r="AB2121" s="368"/>
      <c r="AC2121" s="368"/>
      <c r="AD2121" s="368"/>
      <c r="CA2121" s="197">
        <f>+COUNTIF(Y2127:AD2246,"ns")</f>
        <v>0</v>
      </c>
    </row>
    <row r="2122" spans="1:79" ht="24" customHeight="1">
      <c r="A2122" s="85"/>
      <c r="B2122" s="60"/>
      <c r="C2122" s="384" t="s">
        <v>1127</v>
      </c>
      <c r="D2122" s="384"/>
      <c r="E2122" s="384"/>
      <c r="F2122" s="384"/>
      <c r="G2122" s="384"/>
      <c r="H2122" s="384"/>
      <c r="I2122" s="384"/>
      <c r="J2122" s="384"/>
      <c r="K2122" s="384"/>
      <c r="L2122" s="384"/>
      <c r="M2122" s="384"/>
      <c r="N2122" s="384"/>
      <c r="O2122" s="384"/>
      <c r="P2122" s="384"/>
      <c r="Q2122" s="384"/>
      <c r="R2122" s="384"/>
      <c r="S2122" s="384"/>
      <c r="T2122" s="384"/>
      <c r="U2122" s="384"/>
      <c r="V2122" s="384"/>
      <c r="W2122" s="384"/>
      <c r="X2122" s="384"/>
      <c r="Y2122" s="384"/>
      <c r="Z2122" s="384"/>
      <c r="AA2122" s="384"/>
      <c r="AB2122" s="384"/>
      <c r="AC2122" s="384"/>
      <c r="AD2122" s="384"/>
    </row>
    <row r="2123" spans="1:79" ht="36" customHeight="1">
      <c r="A2123" s="41"/>
      <c r="B2123" s="52"/>
      <c r="C2123" s="384" t="s">
        <v>1128</v>
      </c>
      <c r="D2123" s="384"/>
      <c r="E2123" s="384"/>
      <c r="F2123" s="384"/>
      <c r="G2123" s="384"/>
      <c r="H2123" s="384"/>
      <c r="I2123" s="384"/>
      <c r="J2123" s="384"/>
      <c r="K2123" s="384"/>
      <c r="L2123" s="384"/>
      <c r="M2123" s="384"/>
      <c r="N2123" s="384"/>
      <c r="O2123" s="384"/>
      <c r="P2123" s="384"/>
      <c r="Q2123" s="384"/>
      <c r="R2123" s="384"/>
      <c r="S2123" s="384"/>
      <c r="T2123" s="384"/>
      <c r="U2123" s="384"/>
      <c r="V2123" s="384"/>
      <c r="W2123" s="384"/>
      <c r="X2123" s="384"/>
      <c r="Y2123" s="384"/>
      <c r="Z2123" s="384"/>
      <c r="AA2123" s="384"/>
      <c r="AB2123" s="384"/>
      <c r="AC2123" s="384"/>
      <c r="AD2123" s="384"/>
    </row>
    <row r="2124" spans="1:79" ht="24" customHeight="1">
      <c r="A2124" s="41"/>
      <c r="B2124" s="30"/>
      <c r="C2124" s="348" t="s">
        <v>1129</v>
      </c>
      <c r="D2124" s="348"/>
      <c r="E2124" s="348"/>
      <c r="F2124" s="348"/>
      <c r="G2124" s="348"/>
      <c r="H2124" s="348"/>
      <c r="I2124" s="348"/>
      <c r="J2124" s="348"/>
      <c r="K2124" s="348"/>
      <c r="L2124" s="348"/>
      <c r="M2124" s="348"/>
      <c r="N2124" s="348"/>
      <c r="O2124" s="348"/>
      <c r="P2124" s="348"/>
      <c r="Q2124" s="348"/>
      <c r="R2124" s="348"/>
      <c r="S2124" s="348"/>
      <c r="T2124" s="348"/>
      <c r="U2124" s="348"/>
      <c r="V2124" s="348"/>
      <c r="W2124" s="348"/>
      <c r="X2124" s="348"/>
      <c r="Y2124" s="348"/>
      <c r="Z2124" s="348"/>
      <c r="AA2124" s="348"/>
      <c r="AB2124" s="348"/>
      <c r="AC2124" s="348"/>
      <c r="AD2124" s="348"/>
    </row>
    <row r="2125" spans="1:79" ht="15" customHeight="1">
      <c r="A2125" s="41"/>
      <c r="B2125" s="30"/>
      <c r="C2125"/>
      <c r="D2125"/>
      <c r="E2125"/>
      <c r="F2125"/>
      <c r="G2125"/>
      <c r="H2125"/>
      <c r="I2125"/>
      <c r="J2125"/>
      <c r="K2125"/>
      <c r="L2125"/>
      <c r="M2125"/>
      <c r="N2125"/>
      <c r="O2125"/>
      <c r="P2125"/>
      <c r="Q2125"/>
      <c r="R2125"/>
      <c r="S2125"/>
      <c r="T2125"/>
      <c r="U2125"/>
      <c r="V2125"/>
      <c r="W2125"/>
      <c r="X2125"/>
      <c r="Y2125"/>
      <c r="Z2125"/>
      <c r="AA2125"/>
      <c r="AB2125"/>
      <c r="AC2125"/>
      <c r="AD2125"/>
    </row>
    <row r="2126" spans="1:79" ht="96" customHeight="1">
      <c r="A2126" s="41"/>
      <c r="B2126" s="30"/>
      <c r="C2126" s="369" t="s">
        <v>98</v>
      </c>
      <c r="D2126" s="370"/>
      <c r="E2126" s="370"/>
      <c r="F2126" s="370"/>
      <c r="G2126" s="370"/>
      <c r="H2126" s="370"/>
      <c r="I2126" s="370"/>
      <c r="J2126" s="370"/>
      <c r="K2126" s="370"/>
      <c r="L2126" s="370"/>
      <c r="M2126" s="370"/>
      <c r="N2126" s="370"/>
      <c r="O2126" s="370"/>
      <c r="P2126" s="370"/>
      <c r="Q2126" s="370"/>
      <c r="R2126" s="370"/>
      <c r="S2126" s="369" t="s">
        <v>1125</v>
      </c>
      <c r="T2126" s="370"/>
      <c r="U2126" s="370"/>
      <c r="V2126" s="370"/>
      <c r="W2126" s="370"/>
      <c r="X2126" s="371"/>
      <c r="Y2126" s="369" t="s">
        <v>674</v>
      </c>
      <c r="Z2126" s="370"/>
      <c r="AA2126" s="370"/>
      <c r="AB2126" s="370"/>
      <c r="AC2126" s="370"/>
      <c r="AD2126" s="371"/>
      <c r="AG2126" s="197" t="s">
        <v>1259</v>
      </c>
      <c r="AH2126" s="197" t="s">
        <v>1269</v>
      </c>
      <c r="AJ2126" s="197" t="s">
        <v>1291</v>
      </c>
      <c r="AK2126" s="197" t="s">
        <v>1269</v>
      </c>
      <c r="AM2126" s="7" t="s">
        <v>1268</v>
      </c>
      <c r="AN2126" s="7" t="s">
        <v>1269</v>
      </c>
      <c r="AO2126" s="7" t="s">
        <v>1270</v>
      </c>
      <c r="AP2126" s="8"/>
      <c r="AQ2126" s="8" t="s">
        <v>1269</v>
      </c>
      <c r="AR2126" s="7" t="s">
        <v>1271</v>
      </c>
      <c r="AS2126" s="7" t="s">
        <v>1269</v>
      </c>
    </row>
    <row r="2127" spans="1:79" ht="15" customHeight="1">
      <c r="A2127" s="41"/>
      <c r="B2127" s="30"/>
      <c r="C2127" s="61" t="s">
        <v>58</v>
      </c>
      <c r="D2127" s="354" t="str">
        <f>IF(D49="","",D49)</f>
        <v/>
      </c>
      <c r="E2127" s="355"/>
      <c r="F2127" s="355"/>
      <c r="G2127" s="355"/>
      <c r="H2127" s="355"/>
      <c r="I2127" s="355"/>
      <c r="J2127" s="355"/>
      <c r="K2127" s="355"/>
      <c r="L2127" s="355"/>
      <c r="M2127" s="355"/>
      <c r="N2127" s="355"/>
      <c r="O2127" s="355"/>
      <c r="P2127" s="355"/>
      <c r="Q2127" s="355"/>
      <c r="R2127" s="356"/>
      <c r="S2127" s="357"/>
      <c r="T2127" s="304"/>
      <c r="U2127" s="304"/>
      <c r="V2127" s="304"/>
      <c r="W2127" s="304"/>
      <c r="X2127" s="358"/>
      <c r="Y2127" s="357"/>
      <c r="Z2127" s="304"/>
      <c r="AA2127" s="304"/>
      <c r="AB2127" s="304"/>
      <c r="AC2127" s="304"/>
      <c r="AD2127" s="358"/>
      <c r="AG2127" s="197">
        <f>+COUNTBLANK(S2127:AD2127)</f>
        <v>12</v>
      </c>
      <c r="AH2127" s="197">
        <f>+IF($AG$2120=$AH$2120,0,IF(OR(AND(S2127=1,AG2127=10),AND(OR(S2127=2,S2127=3,S2127=9),AG2127=11),AND(D2127="",AG2127=12)),0,1))</f>
        <v>0</v>
      </c>
      <c r="AJ2127" s="197">
        <f>C1908</f>
        <v>0</v>
      </c>
      <c r="AK2127" s="197">
        <f>+IF(AG2120=AH2120,0,IF(OR(AND(AJ2127="x",AG2120=1440),AND(AJ2127=0,AG2120&lt;1440)),0,1))</f>
        <v>0</v>
      </c>
      <c r="AM2127" s="7" t="b">
        <f>NOT(EXACT(Y2127,UPPER(Y2127)))</f>
        <v>0</v>
      </c>
      <c r="AN2127" s="7">
        <f>COUNTIF(AM2127,"VERDADERO")</f>
        <v>0</v>
      </c>
      <c r="AO2127" s="7" t="str">
        <f>SUBSTITUTE( SUBSTITUTE( SUBSTITUTE( SUBSTITUTE( SUBSTITUTE( SUBSTITUTE( SUBSTITUTE( SUBSTITUTE( SUBSTITUTE( SUBSTITUTE(Y2127, "á", "a"), "é", "e"), "í", "i"), "ó", "o"), "ú", "u"), "Á", "A"), "É", "E"), "Í", "I"), "Ó", "O"), "Ú", "U")</f>
        <v/>
      </c>
      <c r="AP2127" s="7" t="b">
        <f>NOT(EXACT(Y2127,AO2127))</f>
        <v>0</v>
      </c>
      <c r="AQ2127" s="7">
        <f>COUNTIF(AP2127,"VERDADERO")</f>
        <v>0</v>
      </c>
      <c r="AR2127" s="7" t="b">
        <f>NOT(EXACT(Y2127,AO2127))</f>
        <v>0</v>
      </c>
      <c r="AS2127" s="7">
        <f>COUNTIF(AR2127,"VERDADERO")</f>
        <v>0</v>
      </c>
    </row>
    <row r="2128" spans="1:79" ht="15" customHeight="1">
      <c r="A2128" s="41"/>
      <c r="B2128" s="30"/>
      <c r="C2128" s="62" t="s">
        <v>59</v>
      </c>
      <c r="D2128" s="354" t="str">
        <f t="shared" ref="D2128:D2191" si="973">IF(D50="","",D50)</f>
        <v/>
      </c>
      <c r="E2128" s="355"/>
      <c r="F2128" s="355"/>
      <c r="G2128" s="355"/>
      <c r="H2128" s="355"/>
      <c r="I2128" s="355"/>
      <c r="J2128" s="355"/>
      <c r="K2128" s="355"/>
      <c r="L2128" s="355"/>
      <c r="M2128" s="355"/>
      <c r="N2128" s="355"/>
      <c r="O2128" s="355"/>
      <c r="P2128" s="355"/>
      <c r="Q2128" s="355"/>
      <c r="R2128" s="356"/>
      <c r="S2128" s="357"/>
      <c r="T2128" s="304"/>
      <c r="U2128" s="304"/>
      <c r="V2128" s="304"/>
      <c r="W2128" s="304"/>
      <c r="X2128" s="358"/>
      <c r="Y2128" s="357"/>
      <c r="Z2128" s="304"/>
      <c r="AA2128" s="304"/>
      <c r="AB2128" s="304"/>
      <c r="AC2128" s="304"/>
      <c r="AD2128" s="358"/>
      <c r="AG2128" s="197">
        <f t="shared" ref="AG2128:AG2191" si="974">+COUNTBLANK(S2128:AD2128)</f>
        <v>12</v>
      </c>
      <c r="AH2128" s="197">
        <f t="shared" ref="AH2128:AH2191" si="975">+IF($AG$2120=$AH$2120,0,IF(OR(AND(S2128=1,AG2128=10),AND(OR(S2128=2,S2128=3,S2128=9),AG2128=11),AND(D2128="",AG2128=12)),0,1))</f>
        <v>0</v>
      </c>
      <c r="AM2128" s="7" t="b">
        <f t="shared" ref="AM2128:AM2191" si="976">NOT(EXACT(Y2128,UPPER(Y2128)))</f>
        <v>0</v>
      </c>
      <c r="AN2128" s="7">
        <f t="shared" ref="AN2128:AN2191" si="977">COUNTIF(AM2128,"VERDADERO")</f>
        <v>0</v>
      </c>
      <c r="AO2128" s="7" t="str">
        <f t="shared" ref="AO2128:AO2191" si="978">SUBSTITUTE( SUBSTITUTE( SUBSTITUTE( SUBSTITUTE( SUBSTITUTE( SUBSTITUTE( SUBSTITUTE( SUBSTITUTE( SUBSTITUTE( SUBSTITUTE(Y2128, "á", "a"), "é", "e"), "í", "i"), "ó", "o"), "ú", "u"), "Á", "A"), "É", "E"), "Í", "I"), "Ó", "O"), "Ú", "U")</f>
        <v/>
      </c>
      <c r="AP2128" s="7" t="b">
        <f t="shared" ref="AP2128:AP2191" si="979">NOT(EXACT(Y2128,AO2128))</f>
        <v>0</v>
      </c>
      <c r="AQ2128" s="7">
        <f t="shared" ref="AQ2128:AQ2191" si="980">COUNTIF(AP2128,"VERDADERO")</f>
        <v>0</v>
      </c>
      <c r="AR2128" s="7" t="b">
        <f t="shared" ref="AR2128:AR2191" si="981">NOT(EXACT(Y2128,AO2128))</f>
        <v>0</v>
      </c>
      <c r="AS2128" s="7">
        <f t="shared" ref="AS2128:AS2191" si="982">COUNTIF(AR2128,"VERDADERO")</f>
        <v>0</v>
      </c>
    </row>
    <row r="2129" spans="1:45" ht="15" customHeight="1">
      <c r="A2129" s="41"/>
      <c r="B2129" s="30"/>
      <c r="C2129" s="63" t="s">
        <v>60</v>
      </c>
      <c r="D2129" s="354" t="str">
        <f t="shared" si="973"/>
        <v/>
      </c>
      <c r="E2129" s="355"/>
      <c r="F2129" s="355"/>
      <c r="G2129" s="355"/>
      <c r="H2129" s="355"/>
      <c r="I2129" s="355"/>
      <c r="J2129" s="355"/>
      <c r="K2129" s="355"/>
      <c r="L2129" s="355"/>
      <c r="M2129" s="355"/>
      <c r="N2129" s="355"/>
      <c r="O2129" s="355"/>
      <c r="P2129" s="355"/>
      <c r="Q2129" s="355"/>
      <c r="R2129" s="356"/>
      <c r="S2129" s="357"/>
      <c r="T2129" s="304"/>
      <c r="U2129" s="304"/>
      <c r="V2129" s="304"/>
      <c r="W2129" s="304"/>
      <c r="X2129" s="358"/>
      <c r="Y2129" s="357"/>
      <c r="Z2129" s="304"/>
      <c r="AA2129" s="304"/>
      <c r="AB2129" s="304"/>
      <c r="AC2129" s="304"/>
      <c r="AD2129" s="358"/>
      <c r="AG2129" s="197">
        <f t="shared" si="974"/>
        <v>12</v>
      </c>
      <c r="AH2129" s="197">
        <f t="shared" si="975"/>
        <v>0</v>
      </c>
      <c r="AM2129" s="7" t="b">
        <f t="shared" si="976"/>
        <v>0</v>
      </c>
      <c r="AN2129" s="7">
        <f t="shared" si="977"/>
        <v>0</v>
      </c>
      <c r="AO2129" s="7" t="str">
        <f t="shared" si="978"/>
        <v/>
      </c>
      <c r="AP2129" s="7" t="b">
        <f t="shared" si="979"/>
        <v>0</v>
      </c>
      <c r="AQ2129" s="7">
        <f t="shared" si="980"/>
        <v>0</v>
      </c>
      <c r="AR2129" s="7" t="b">
        <f t="shared" si="981"/>
        <v>0</v>
      </c>
      <c r="AS2129" s="7">
        <f t="shared" si="982"/>
        <v>0</v>
      </c>
    </row>
    <row r="2130" spans="1:45" ht="15" customHeight="1">
      <c r="A2130" s="41"/>
      <c r="B2130" s="30"/>
      <c r="C2130" s="63" t="s">
        <v>61</v>
      </c>
      <c r="D2130" s="354" t="str">
        <f t="shared" si="973"/>
        <v/>
      </c>
      <c r="E2130" s="355"/>
      <c r="F2130" s="355"/>
      <c r="G2130" s="355"/>
      <c r="H2130" s="355"/>
      <c r="I2130" s="355"/>
      <c r="J2130" s="355"/>
      <c r="K2130" s="355"/>
      <c r="L2130" s="355"/>
      <c r="M2130" s="355"/>
      <c r="N2130" s="355"/>
      <c r="O2130" s="355"/>
      <c r="P2130" s="355"/>
      <c r="Q2130" s="355"/>
      <c r="R2130" s="356"/>
      <c r="S2130" s="357"/>
      <c r="T2130" s="304"/>
      <c r="U2130" s="304"/>
      <c r="V2130" s="304"/>
      <c r="W2130" s="304"/>
      <c r="X2130" s="358"/>
      <c r="Y2130" s="357"/>
      <c r="Z2130" s="304"/>
      <c r="AA2130" s="304"/>
      <c r="AB2130" s="304"/>
      <c r="AC2130" s="304"/>
      <c r="AD2130" s="358"/>
      <c r="AG2130" s="197">
        <f t="shared" si="974"/>
        <v>12</v>
      </c>
      <c r="AH2130" s="197">
        <f t="shared" si="975"/>
        <v>0</v>
      </c>
      <c r="AM2130" s="7" t="b">
        <f t="shared" si="976"/>
        <v>0</v>
      </c>
      <c r="AN2130" s="7">
        <f t="shared" si="977"/>
        <v>0</v>
      </c>
      <c r="AO2130" s="7" t="str">
        <f t="shared" si="978"/>
        <v/>
      </c>
      <c r="AP2130" s="7" t="b">
        <f t="shared" si="979"/>
        <v>0</v>
      </c>
      <c r="AQ2130" s="7">
        <f t="shared" si="980"/>
        <v>0</v>
      </c>
      <c r="AR2130" s="7" t="b">
        <f t="shared" si="981"/>
        <v>0</v>
      </c>
      <c r="AS2130" s="7">
        <f t="shared" si="982"/>
        <v>0</v>
      </c>
    </row>
    <row r="2131" spans="1:45" ht="15" customHeight="1">
      <c r="A2131" s="41"/>
      <c r="B2131" s="30"/>
      <c r="C2131" s="63" t="s">
        <v>62</v>
      </c>
      <c r="D2131" s="354" t="str">
        <f t="shared" si="973"/>
        <v/>
      </c>
      <c r="E2131" s="355"/>
      <c r="F2131" s="355"/>
      <c r="G2131" s="355"/>
      <c r="H2131" s="355"/>
      <c r="I2131" s="355"/>
      <c r="J2131" s="355"/>
      <c r="K2131" s="355"/>
      <c r="L2131" s="355"/>
      <c r="M2131" s="355"/>
      <c r="N2131" s="355"/>
      <c r="O2131" s="355"/>
      <c r="P2131" s="355"/>
      <c r="Q2131" s="355"/>
      <c r="R2131" s="356"/>
      <c r="S2131" s="357"/>
      <c r="T2131" s="304"/>
      <c r="U2131" s="304"/>
      <c r="V2131" s="304"/>
      <c r="W2131" s="304"/>
      <c r="X2131" s="358"/>
      <c r="Y2131" s="357"/>
      <c r="Z2131" s="304"/>
      <c r="AA2131" s="304"/>
      <c r="AB2131" s="304"/>
      <c r="AC2131" s="304"/>
      <c r="AD2131" s="358"/>
      <c r="AG2131" s="197">
        <f t="shared" si="974"/>
        <v>12</v>
      </c>
      <c r="AH2131" s="197">
        <f t="shared" si="975"/>
        <v>0</v>
      </c>
      <c r="AM2131" s="7" t="b">
        <f t="shared" si="976"/>
        <v>0</v>
      </c>
      <c r="AN2131" s="7">
        <f t="shared" si="977"/>
        <v>0</v>
      </c>
      <c r="AO2131" s="7" t="str">
        <f t="shared" si="978"/>
        <v/>
      </c>
      <c r="AP2131" s="7" t="b">
        <f t="shared" si="979"/>
        <v>0</v>
      </c>
      <c r="AQ2131" s="7">
        <f t="shared" si="980"/>
        <v>0</v>
      </c>
      <c r="AR2131" s="7" t="b">
        <f t="shared" si="981"/>
        <v>0</v>
      </c>
      <c r="AS2131" s="7">
        <f t="shared" si="982"/>
        <v>0</v>
      </c>
    </row>
    <row r="2132" spans="1:45" ht="15" customHeight="1">
      <c r="A2132" s="41"/>
      <c r="B2132" s="30"/>
      <c r="C2132" s="63" t="s">
        <v>63</v>
      </c>
      <c r="D2132" s="354" t="str">
        <f t="shared" si="973"/>
        <v/>
      </c>
      <c r="E2132" s="355"/>
      <c r="F2132" s="355"/>
      <c r="G2132" s="355"/>
      <c r="H2132" s="355"/>
      <c r="I2132" s="355"/>
      <c r="J2132" s="355"/>
      <c r="K2132" s="355"/>
      <c r="L2132" s="355"/>
      <c r="M2132" s="355"/>
      <c r="N2132" s="355"/>
      <c r="O2132" s="355"/>
      <c r="P2132" s="355"/>
      <c r="Q2132" s="355"/>
      <c r="R2132" s="356"/>
      <c r="S2132" s="357"/>
      <c r="T2132" s="304"/>
      <c r="U2132" s="304"/>
      <c r="V2132" s="304"/>
      <c r="W2132" s="304"/>
      <c r="X2132" s="358"/>
      <c r="Y2132" s="357"/>
      <c r="Z2132" s="304"/>
      <c r="AA2132" s="304"/>
      <c r="AB2132" s="304"/>
      <c r="AC2132" s="304"/>
      <c r="AD2132" s="358"/>
      <c r="AG2132" s="197">
        <f t="shared" si="974"/>
        <v>12</v>
      </c>
      <c r="AH2132" s="197">
        <f t="shared" si="975"/>
        <v>0</v>
      </c>
      <c r="AM2132" s="7" t="b">
        <f t="shared" si="976"/>
        <v>0</v>
      </c>
      <c r="AN2132" s="7">
        <f t="shared" si="977"/>
        <v>0</v>
      </c>
      <c r="AO2132" s="7" t="str">
        <f t="shared" si="978"/>
        <v/>
      </c>
      <c r="AP2132" s="7" t="b">
        <f t="shared" si="979"/>
        <v>0</v>
      </c>
      <c r="AQ2132" s="7">
        <f t="shared" si="980"/>
        <v>0</v>
      </c>
      <c r="AR2132" s="7" t="b">
        <f t="shared" si="981"/>
        <v>0</v>
      </c>
      <c r="AS2132" s="7">
        <f t="shared" si="982"/>
        <v>0</v>
      </c>
    </row>
    <row r="2133" spans="1:45" ht="15" customHeight="1">
      <c r="A2133" s="41"/>
      <c r="B2133" s="30"/>
      <c r="C2133" s="63" t="s">
        <v>64</v>
      </c>
      <c r="D2133" s="354" t="str">
        <f t="shared" si="973"/>
        <v/>
      </c>
      <c r="E2133" s="355"/>
      <c r="F2133" s="355"/>
      <c r="G2133" s="355"/>
      <c r="H2133" s="355"/>
      <c r="I2133" s="355"/>
      <c r="J2133" s="355"/>
      <c r="K2133" s="355"/>
      <c r="L2133" s="355"/>
      <c r="M2133" s="355"/>
      <c r="N2133" s="355"/>
      <c r="O2133" s="355"/>
      <c r="P2133" s="355"/>
      <c r="Q2133" s="355"/>
      <c r="R2133" s="356"/>
      <c r="S2133" s="357"/>
      <c r="T2133" s="304"/>
      <c r="U2133" s="304"/>
      <c r="V2133" s="304"/>
      <c r="W2133" s="304"/>
      <c r="X2133" s="358"/>
      <c r="Y2133" s="357"/>
      <c r="Z2133" s="304"/>
      <c r="AA2133" s="304"/>
      <c r="AB2133" s="304"/>
      <c r="AC2133" s="304"/>
      <c r="AD2133" s="358"/>
      <c r="AG2133" s="197">
        <f t="shared" si="974"/>
        <v>12</v>
      </c>
      <c r="AH2133" s="197">
        <f t="shared" si="975"/>
        <v>0</v>
      </c>
      <c r="AM2133" s="7" t="b">
        <f t="shared" si="976"/>
        <v>0</v>
      </c>
      <c r="AN2133" s="7">
        <f t="shared" si="977"/>
        <v>0</v>
      </c>
      <c r="AO2133" s="7" t="str">
        <f t="shared" si="978"/>
        <v/>
      </c>
      <c r="AP2133" s="7" t="b">
        <f t="shared" si="979"/>
        <v>0</v>
      </c>
      <c r="AQ2133" s="7">
        <f t="shared" si="980"/>
        <v>0</v>
      </c>
      <c r="AR2133" s="7" t="b">
        <f t="shared" si="981"/>
        <v>0</v>
      </c>
      <c r="AS2133" s="7">
        <f t="shared" si="982"/>
        <v>0</v>
      </c>
    </row>
    <row r="2134" spans="1:45" ht="15" customHeight="1">
      <c r="A2134" s="41"/>
      <c r="B2134" s="30"/>
      <c r="C2134" s="63" t="s">
        <v>65</v>
      </c>
      <c r="D2134" s="354" t="str">
        <f t="shared" si="973"/>
        <v/>
      </c>
      <c r="E2134" s="355"/>
      <c r="F2134" s="355"/>
      <c r="G2134" s="355"/>
      <c r="H2134" s="355"/>
      <c r="I2134" s="355"/>
      <c r="J2134" s="355"/>
      <c r="K2134" s="355"/>
      <c r="L2134" s="355"/>
      <c r="M2134" s="355"/>
      <c r="N2134" s="355"/>
      <c r="O2134" s="355"/>
      <c r="P2134" s="355"/>
      <c r="Q2134" s="355"/>
      <c r="R2134" s="356"/>
      <c r="S2134" s="357"/>
      <c r="T2134" s="304"/>
      <c r="U2134" s="304"/>
      <c r="V2134" s="304"/>
      <c r="W2134" s="304"/>
      <c r="X2134" s="358"/>
      <c r="Y2134" s="357"/>
      <c r="Z2134" s="304"/>
      <c r="AA2134" s="304"/>
      <c r="AB2134" s="304"/>
      <c r="AC2134" s="304"/>
      <c r="AD2134" s="358"/>
      <c r="AG2134" s="197">
        <f t="shared" si="974"/>
        <v>12</v>
      </c>
      <c r="AH2134" s="197">
        <f t="shared" si="975"/>
        <v>0</v>
      </c>
      <c r="AM2134" s="7" t="b">
        <f t="shared" si="976"/>
        <v>0</v>
      </c>
      <c r="AN2134" s="7">
        <f t="shared" si="977"/>
        <v>0</v>
      </c>
      <c r="AO2134" s="7" t="str">
        <f t="shared" si="978"/>
        <v/>
      </c>
      <c r="AP2134" s="7" t="b">
        <f t="shared" si="979"/>
        <v>0</v>
      </c>
      <c r="AQ2134" s="7">
        <f t="shared" si="980"/>
        <v>0</v>
      </c>
      <c r="AR2134" s="7" t="b">
        <f t="shared" si="981"/>
        <v>0</v>
      </c>
      <c r="AS2134" s="7">
        <f t="shared" si="982"/>
        <v>0</v>
      </c>
    </row>
    <row r="2135" spans="1:45" ht="15" customHeight="1">
      <c r="A2135" s="41"/>
      <c r="B2135" s="30"/>
      <c r="C2135" s="63" t="s">
        <v>66</v>
      </c>
      <c r="D2135" s="354" t="str">
        <f t="shared" si="973"/>
        <v/>
      </c>
      <c r="E2135" s="355"/>
      <c r="F2135" s="355"/>
      <c r="G2135" s="355"/>
      <c r="H2135" s="355"/>
      <c r="I2135" s="355"/>
      <c r="J2135" s="355"/>
      <c r="K2135" s="355"/>
      <c r="L2135" s="355"/>
      <c r="M2135" s="355"/>
      <c r="N2135" s="355"/>
      <c r="O2135" s="355"/>
      <c r="P2135" s="355"/>
      <c r="Q2135" s="355"/>
      <c r="R2135" s="356"/>
      <c r="S2135" s="357"/>
      <c r="T2135" s="304"/>
      <c r="U2135" s="304"/>
      <c r="V2135" s="304"/>
      <c r="W2135" s="304"/>
      <c r="X2135" s="358"/>
      <c r="Y2135" s="357"/>
      <c r="Z2135" s="304"/>
      <c r="AA2135" s="304"/>
      <c r="AB2135" s="304"/>
      <c r="AC2135" s="304"/>
      <c r="AD2135" s="358"/>
      <c r="AG2135" s="197">
        <f t="shared" si="974"/>
        <v>12</v>
      </c>
      <c r="AH2135" s="197">
        <f t="shared" si="975"/>
        <v>0</v>
      </c>
      <c r="AM2135" s="7" t="b">
        <f t="shared" si="976"/>
        <v>0</v>
      </c>
      <c r="AN2135" s="7">
        <f t="shared" si="977"/>
        <v>0</v>
      </c>
      <c r="AO2135" s="7" t="str">
        <f t="shared" si="978"/>
        <v/>
      </c>
      <c r="AP2135" s="7" t="b">
        <f t="shared" si="979"/>
        <v>0</v>
      </c>
      <c r="AQ2135" s="7">
        <f t="shared" si="980"/>
        <v>0</v>
      </c>
      <c r="AR2135" s="7" t="b">
        <f t="shared" si="981"/>
        <v>0</v>
      </c>
      <c r="AS2135" s="7">
        <f t="shared" si="982"/>
        <v>0</v>
      </c>
    </row>
    <row r="2136" spans="1:45" ht="15" customHeight="1">
      <c r="A2136" s="41"/>
      <c r="B2136" s="30"/>
      <c r="C2136" s="63" t="s">
        <v>67</v>
      </c>
      <c r="D2136" s="354" t="str">
        <f t="shared" si="973"/>
        <v/>
      </c>
      <c r="E2136" s="355"/>
      <c r="F2136" s="355"/>
      <c r="G2136" s="355"/>
      <c r="H2136" s="355"/>
      <c r="I2136" s="355"/>
      <c r="J2136" s="355"/>
      <c r="K2136" s="355"/>
      <c r="L2136" s="355"/>
      <c r="M2136" s="355"/>
      <c r="N2136" s="355"/>
      <c r="O2136" s="355"/>
      <c r="P2136" s="355"/>
      <c r="Q2136" s="355"/>
      <c r="R2136" s="356"/>
      <c r="S2136" s="357"/>
      <c r="T2136" s="304"/>
      <c r="U2136" s="304"/>
      <c r="V2136" s="304"/>
      <c r="W2136" s="304"/>
      <c r="X2136" s="358"/>
      <c r="Y2136" s="357"/>
      <c r="Z2136" s="304"/>
      <c r="AA2136" s="304"/>
      <c r="AB2136" s="304"/>
      <c r="AC2136" s="304"/>
      <c r="AD2136" s="358"/>
      <c r="AG2136" s="197">
        <f t="shared" si="974"/>
        <v>12</v>
      </c>
      <c r="AH2136" s="197">
        <f t="shared" si="975"/>
        <v>0</v>
      </c>
      <c r="AM2136" s="7" t="b">
        <f t="shared" si="976"/>
        <v>0</v>
      </c>
      <c r="AN2136" s="7">
        <f t="shared" si="977"/>
        <v>0</v>
      </c>
      <c r="AO2136" s="7" t="str">
        <f t="shared" si="978"/>
        <v/>
      </c>
      <c r="AP2136" s="7" t="b">
        <f t="shared" si="979"/>
        <v>0</v>
      </c>
      <c r="AQ2136" s="7">
        <f t="shared" si="980"/>
        <v>0</v>
      </c>
      <c r="AR2136" s="7" t="b">
        <f t="shared" si="981"/>
        <v>0</v>
      </c>
      <c r="AS2136" s="7">
        <f t="shared" si="982"/>
        <v>0</v>
      </c>
    </row>
    <row r="2137" spans="1:45" ht="15" customHeight="1">
      <c r="A2137" s="41"/>
      <c r="B2137" s="30"/>
      <c r="C2137" s="63" t="s">
        <v>68</v>
      </c>
      <c r="D2137" s="354" t="str">
        <f t="shared" si="973"/>
        <v/>
      </c>
      <c r="E2137" s="355"/>
      <c r="F2137" s="355"/>
      <c r="G2137" s="355"/>
      <c r="H2137" s="355"/>
      <c r="I2137" s="355"/>
      <c r="J2137" s="355"/>
      <c r="K2137" s="355"/>
      <c r="L2137" s="355"/>
      <c r="M2137" s="355"/>
      <c r="N2137" s="355"/>
      <c r="O2137" s="355"/>
      <c r="P2137" s="355"/>
      <c r="Q2137" s="355"/>
      <c r="R2137" s="356"/>
      <c r="S2137" s="357"/>
      <c r="T2137" s="304"/>
      <c r="U2137" s="304"/>
      <c r="V2137" s="304"/>
      <c r="W2137" s="304"/>
      <c r="X2137" s="358"/>
      <c r="Y2137" s="357"/>
      <c r="Z2137" s="304"/>
      <c r="AA2137" s="304"/>
      <c r="AB2137" s="304"/>
      <c r="AC2137" s="304"/>
      <c r="AD2137" s="358"/>
      <c r="AG2137" s="197">
        <f t="shared" si="974"/>
        <v>12</v>
      </c>
      <c r="AH2137" s="197">
        <f t="shared" si="975"/>
        <v>0</v>
      </c>
      <c r="AM2137" s="7" t="b">
        <f t="shared" si="976"/>
        <v>0</v>
      </c>
      <c r="AN2137" s="7">
        <f t="shared" si="977"/>
        <v>0</v>
      </c>
      <c r="AO2137" s="7" t="str">
        <f t="shared" si="978"/>
        <v/>
      </c>
      <c r="AP2137" s="7" t="b">
        <f t="shared" si="979"/>
        <v>0</v>
      </c>
      <c r="AQ2137" s="7">
        <f t="shared" si="980"/>
        <v>0</v>
      </c>
      <c r="AR2137" s="7" t="b">
        <f t="shared" si="981"/>
        <v>0</v>
      </c>
      <c r="AS2137" s="7">
        <f t="shared" si="982"/>
        <v>0</v>
      </c>
    </row>
    <row r="2138" spans="1:45" ht="15" customHeight="1">
      <c r="A2138" s="41"/>
      <c r="B2138" s="30"/>
      <c r="C2138" s="63" t="s">
        <v>69</v>
      </c>
      <c r="D2138" s="354" t="str">
        <f t="shared" si="973"/>
        <v/>
      </c>
      <c r="E2138" s="355"/>
      <c r="F2138" s="355"/>
      <c r="G2138" s="355"/>
      <c r="H2138" s="355"/>
      <c r="I2138" s="355"/>
      <c r="J2138" s="355"/>
      <c r="K2138" s="355"/>
      <c r="L2138" s="355"/>
      <c r="M2138" s="355"/>
      <c r="N2138" s="355"/>
      <c r="O2138" s="355"/>
      <c r="P2138" s="355"/>
      <c r="Q2138" s="355"/>
      <c r="R2138" s="356"/>
      <c r="S2138" s="357"/>
      <c r="T2138" s="304"/>
      <c r="U2138" s="304"/>
      <c r="V2138" s="304"/>
      <c r="W2138" s="304"/>
      <c r="X2138" s="358"/>
      <c r="Y2138" s="357"/>
      <c r="Z2138" s="304"/>
      <c r="AA2138" s="304"/>
      <c r="AB2138" s="304"/>
      <c r="AC2138" s="304"/>
      <c r="AD2138" s="358"/>
      <c r="AG2138" s="197">
        <f t="shared" si="974"/>
        <v>12</v>
      </c>
      <c r="AH2138" s="197">
        <f t="shared" si="975"/>
        <v>0</v>
      </c>
      <c r="AM2138" s="7" t="b">
        <f t="shared" si="976"/>
        <v>0</v>
      </c>
      <c r="AN2138" s="7">
        <f t="shared" si="977"/>
        <v>0</v>
      </c>
      <c r="AO2138" s="7" t="str">
        <f t="shared" si="978"/>
        <v/>
      </c>
      <c r="AP2138" s="7" t="b">
        <f t="shared" si="979"/>
        <v>0</v>
      </c>
      <c r="AQ2138" s="7">
        <f t="shared" si="980"/>
        <v>0</v>
      </c>
      <c r="AR2138" s="7" t="b">
        <f t="shared" si="981"/>
        <v>0</v>
      </c>
      <c r="AS2138" s="7">
        <f t="shared" si="982"/>
        <v>0</v>
      </c>
    </row>
    <row r="2139" spans="1:45" ht="15" customHeight="1">
      <c r="A2139" s="41"/>
      <c r="B2139" s="30"/>
      <c r="C2139" s="63" t="s">
        <v>70</v>
      </c>
      <c r="D2139" s="354" t="str">
        <f t="shared" si="973"/>
        <v/>
      </c>
      <c r="E2139" s="355"/>
      <c r="F2139" s="355"/>
      <c r="G2139" s="355"/>
      <c r="H2139" s="355"/>
      <c r="I2139" s="355"/>
      <c r="J2139" s="355"/>
      <c r="K2139" s="355"/>
      <c r="L2139" s="355"/>
      <c r="M2139" s="355"/>
      <c r="N2139" s="355"/>
      <c r="O2139" s="355"/>
      <c r="P2139" s="355"/>
      <c r="Q2139" s="355"/>
      <c r="R2139" s="356"/>
      <c r="S2139" s="357"/>
      <c r="T2139" s="304"/>
      <c r="U2139" s="304"/>
      <c r="V2139" s="304"/>
      <c r="W2139" s="304"/>
      <c r="X2139" s="358"/>
      <c r="Y2139" s="357"/>
      <c r="Z2139" s="304"/>
      <c r="AA2139" s="304"/>
      <c r="AB2139" s="304"/>
      <c r="AC2139" s="304"/>
      <c r="AD2139" s="358"/>
      <c r="AG2139" s="197">
        <f t="shared" si="974"/>
        <v>12</v>
      </c>
      <c r="AH2139" s="197">
        <f t="shared" si="975"/>
        <v>0</v>
      </c>
      <c r="AM2139" s="7" t="b">
        <f t="shared" si="976"/>
        <v>0</v>
      </c>
      <c r="AN2139" s="7">
        <f t="shared" si="977"/>
        <v>0</v>
      </c>
      <c r="AO2139" s="7" t="str">
        <f t="shared" si="978"/>
        <v/>
      </c>
      <c r="AP2139" s="7" t="b">
        <f t="shared" si="979"/>
        <v>0</v>
      </c>
      <c r="AQ2139" s="7">
        <f t="shared" si="980"/>
        <v>0</v>
      </c>
      <c r="AR2139" s="7" t="b">
        <f t="shared" si="981"/>
        <v>0</v>
      </c>
      <c r="AS2139" s="7">
        <f t="shared" si="982"/>
        <v>0</v>
      </c>
    </row>
    <row r="2140" spans="1:45" ht="15" customHeight="1">
      <c r="A2140" s="41"/>
      <c r="B2140" s="30"/>
      <c r="C2140" s="63" t="s">
        <v>71</v>
      </c>
      <c r="D2140" s="354" t="str">
        <f t="shared" si="973"/>
        <v/>
      </c>
      <c r="E2140" s="355"/>
      <c r="F2140" s="355"/>
      <c r="G2140" s="355"/>
      <c r="H2140" s="355"/>
      <c r="I2140" s="355"/>
      <c r="J2140" s="355"/>
      <c r="K2140" s="355"/>
      <c r="L2140" s="355"/>
      <c r="M2140" s="355"/>
      <c r="N2140" s="355"/>
      <c r="O2140" s="355"/>
      <c r="P2140" s="355"/>
      <c r="Q2140" s="355"/>
      <c r="R2140" s="356"/>
      <c r="S2140" s="357"/>
      <c r="T2140" s="304"/>
      <c r="U2140" s="304"/>
      <c r="V2140" s="304"/>
      <c r="W2140" s="304"/>
      <c r="X2140" s="358"/>
      <c r="Y2140" s="357"/>
      <c r="Z2140" s="304"/>
      <c r="AA2140" s="304"/>
      <c r="AB2140" s="304"/>
      <c r="AC2140" s="304"/>
      <c r="AD2140" s="358"/>
      <c r="AG2140" s="197">
        <f t="shared" si="974"/>
        <v>12</v>
      </c>
      <c r="AH2140" s="197">
        <f t="shared" si="975"/>
        <v>0</v>
      </c>
      <c r="AM2140" s="7" t="b">
        <f t="shared" si="976"/>
        <v>0</v>
      </c>
      <c r="AN2140" s="7">
        <f t="shared" si="977"/>
        <v>0</v>
      </c>
      <c r="AO2140" s="7" t="str">
        <f t="shared" si="978"/>
        <v/>
      </c>
      <c r="AP2140" s="7" t="b">
        <f t="shared" si="979"/>
        <v>0</v>
      </c>
      <c r="AQ2140" s="7">
        <f t="shared" si="980"/>
        <v>0</v>
      </c>
      <c r="AR2140" s="7" t="b">
        <f t="shared" si="981"/>
        <v>0</v>
      </c>
      <c r="AS2140" s="7">
        <f t="shared" si="982"/>
        <v>0</v>
      </c>
    </row>
    <row r="2141" spans="1:45" ht="15" customHeight="1">
      <c r="A2141" s="41"/>
      <c r="B2141" s="30"/>
      <c r="C2141" s="63" t="s">
        <v>72</v>
      </c>
      <c r="D2141" s="354" t="str">
        <f t="shared" si="973"/>
        <v/>
      </c>
      <c r="E2141" s="355"/>
      <c r="F2141" s="355"/>
      <c r="G2141" s="355"/>
      <c r="H2141" s="355"/>
      <c r="I2141" s="355"/>
      <c r="J2141" s="355"/>
      <c r="K2141" s="355"/>
      <c r="L2141" s="355"/>
      <c r="M2141" s="355"/>
      <c r="N2141" s="355"/>
      <c r="O2141" s="355"/>
      <c r="P2141" s="355"/>
      <c r="Q2141" s="355"/>
      <c r="R2141" s="356"/>
      <c r="S2141" s="357"/>
      <c r="T2141" s="304"/>
      <c r="U2141" s="304"/>
      <c r="V2141" s="304"/>
      <c r="W2141" s="304"/>
      <c r="X2141" s="358"/>
      <c r="Y2141" s="357"/>
      <c r="Z2141" s="304"/>
      <c r="AA2141" s="304"/>
      <c r="AB2141" s="304"/>
      <c r="AC2141" s="304"/>
      <c r="AD2141" s="358"/>
      <c r="AG2141" s="197">
        <f t="shared" si="974"/>
        <v>12</v>
      </c>
      <c r="AH2141" s="197">
        <f t="shared" si="975"/>
        <v>0</v>
      </c>
      <c r="AM2141" s="7" t="b">
        <f t="shared" si="976"/>
        <v>0</v>
      </c>
      <c r="AN2141" s="7">
        <f t="shared" si="977"/>
        <v>0</v>
      </c>
      <c r="AO2141" s="7" t="str">
        <f t="shared" si="978"/>
        <v/>
      </c>
      <c r="AP2141" s="7" t="b">
        <f t="shared" si="979"/>
        <v>0</v>
      </c>
      <c r="AQ2141" s="7">
        <f t="shared" si="980"/>
        <v>0</v>
      </c>
      <c r="AR2141" s="7" t="b">
        <f t="shared" si="981"/>
        <v>0</v>
      </c>
      <c r="AS2141" s="7">
        <f t="shared" si="982"/>
        <v>0</v>
      </c>
    </row>
    <row r="2142" spans="1:45" ht="15" customHeight="1">
      <c r="A2142" s="41"/>
      <c r="B2142" s="30"/>
      <c r="C2142" s="63" t="s">
        <v>73</v>
      </c>
      <c r="D2142" s="354" t="str">
        <f t="shared" si="973"/>
        <v/>
      </c>
      <c r="E2142" s="355"/>
      <c r="F2142" s="355"/>
      <c r="G2142" s="355"/>
      <c r="H2142" s="355"/>
      <c r="I2142" s="355"/>
      <c r="J2142" s="355"/>
      <c r="K2142" s="355"/>
      <c r="L2142" s="355"/>
      <c r="M2142" s="355"/>
      <c r="N2142" s="355"/>
      <c r="O2142" s="355"/>
      <c r="P2142" s="355"/>
      <c r="Q2142" s="355"/>
      <c r="R2142" s="356"/>
      <c r="S2142" s="357"/>
      <c r="T2142" s="304"/>
      <c r="U2142" s="304"/>
      <c r="V2142" s="304"/>
      <c r="W2142" s="304"/>
      <c r="X2142" s="358"/>
      <c r="Y2142" s="357"/>
      <c r="Z2142" s="304"/>
      <c r="AA2142" s="304"/>
      <c r="AB2142" s="304"/>
      <c r="AC2142" s="304"/>
      <c r="AD2142" s="358"/>
      <c r="AG2142" s="197">
        <f t="shared" si="974"/>
        <v>12</v>
      </c>
      <c r="AH2142" s="197">
        <f t="shared" si="975"/>
        <v>0</v>
      </c>
      <c r="AM2142" s="7" t="b">
        <f t="shared" si="976"/>
        <v>0</v>
      </c>
      <c r="AN2142" s="7">
        <f t="shared" si="977"/>
        <v>0</v>
      </c>
      <c r="AO2142" s="7" t="str">
        <f t="shared" si="978"/>
        <v/>
      </c>
      <c r="AP2142" s="7" t="b">
        <f t="shared" si="979"/>
        <v>0</v>
      </c>
      <c r="AQ2142" s="7">
        <f t="shared" si="980"/>
        <v>0</v>
      </c>
      <c r="AR2142" s="7" t="b">
        <f t="shared" si="981"/>
        <v>0</v>
      </c>
      <c r="AS2142" s="7">
        <f t="shared" si="982"/>
        <v>0</v>
      </c>
    </row>
    <row r="2143" spans="1:45" ht="15" customHeight="1">
      <c r="A2143" s="41"/>
      <c r="B2143" s="30"/>
      <c r="C2143" s="63" t="s">
        <v>74</v>
      </c>
      <c r="D2143" s="354" t="str">
        <f t="shared" si="973"/>
        <v/>
      </c>
      <c r="E2143" s="355"/>
      <c r="F2143" s="355"/>
      <c r="G2143" s="355"/>
      <c r="H2143" s="355"/>
      <c r="I2143" s="355"/>
      <c r="J2143" s="355"/>
      <c r="K2143" s="355"/>
      <c r="L2143" s="355"/>
      <c r="M2143" s="355"/>
      <c r="N2143" s="355"/>
      <c r="O2143" s="355"/>
      <c r="P2143" s="355"/>
      <c r="Q2143" s="355"/>
      <c r="R2143" s="356"/>
      <c r="S2143" s="357"/>
      <c r="T2143" s="304"/>
      <c r="U2143" s="304"/>
      <c r="V2143" s="304"/>
      <c r="W2143" s="304"/>
      <c r="X2143" s="358"/>
      <c r="Y2143" s="357"/>
      <c r="Z2143" s="304"/>
      <c r="AA2143" s="304"/>
      <c r="AB2143" s="304"/>
      <c r="AC2143" s="304"/>
      <c r="AD2143" s="358"/>
      <c r="AG2143" s="197">
        <f t="shared" si="974"/>
        <v>12</v>
      </c>
      <c r="AH2143" s="197">
        <f t="shared" si="975"/>
        <v>0</v>
      </c>
      <c r="AM2143" s="7" t="b">
        <f t="shared" si="976"/>
        <v>0</v>
      </c>
      <c r="AN2143" s="7">
        <f t="shared" si="977"/>
        <v>0</v>
      </c>
      <c r="AO2143" s="7" t="str">
        <f t="shared" si="978"/>
        <v/>
      </c>
      <c r="AP2143" s="7" t="b">
        <f t="shared" si="979"/>
        <v>0</v>
      </c>
      <c r="AQ2143" s="7">
        <f t="shared" si="980"/>
        <v>0</v>
      </c>
      <c r="AR2143" s="7" t="b">
        <f t="shared" si="981"/>
        <v>0</v>
      </c>
      <c r="AS2143" s="7">
        <f t="shared" si="982"/>
        <v>0</v>
      </c>
    </row>
    <row r="2144" spans="1:45" ht="15" customHeight="1">
      <c r="A2144" s="41"/>
      <c r="B2144" s="30"/>
      <c r="C2144" s="63" t="s">
        <v>75</v>
      </c>
      <c r="D2144" s="354" t="str">
        <f t="shared" si="973"/>
        <v/>
      </c>
      <c r="E2144" s="355"/>
      <c r="F2144" s="355"/>
      <c r="G2144" s="355"/>
      <c r="H2144" s="355"/>
      <c r="I2144" s="355"/>
      <c r="J2144" s="355"/>
      <c r="K2144" s="355"/>
      <c r="L2144" s="355"/>
      <c r="M2144" s="355"/>
      <c r="N2144" s="355"/>
      <c r="O2144" s="355"/>
      <c r="P2144" s="355"/>
      <c r="Q2144" s="355"/>
      <c r="R2144" s="356"/>
      <c r="S2144" s="357"/>
      <c r="T2144" s="304"/>
      <c r="U2144" s="304"/>
      <c r="V2144" s="304"/>
      <c r="W2144" s="304"/>
      <c r="X2144" s="358"/>
      <c r="Y2144" s="357"/>
      <c r="Z2144" s="304"/>
      <c r="AA2144" s="304"/>
      <c r="AB2144" s="304"/>
      <c r="AC2144" s="304"/>
      <c r="AD2144" s="358"/>
      <c r="AG2144" s="197">
        <f t="shared" si="974"/>
        <v>12</v>
      </c>
      <c r="AH2144" s="197">
        <f t="shared" si="975"/>
        <v>0</v>
      </c>
      <c r="AM2144" s="7" t="b">
        <f t="shared" si="976"/>
        <v>0</v>
      </c>
      <c r="AN2144" s="7">
        <f t="shared" si="977"/>
        <v>0</v>
      </c>
      <c r="AO2144" s="7" t="str">
        <f t="shared" si="978"/>
        <v/>
      </c>
      <c r="AP2144" s="7" t="b">
        <f t="shared" si="979"/>
        <v>0</v>
      </c>
      <c r="AQ2144" s="7">
        <f t="shared" si="980"/>
        <v>0</v>
      </c>
      <c r="AR2144" s="7" t="b">
        <f t="shared" si="981"/>
        <v>0</v>
      </c>
      <c r="AS2144" s="7">
        <f t="shared" si="982"/>
        <v>0</v>
      </c>
    </row>
    <row r="2145" spans="1:45" ht="15" customHeight="1">
      <c r="A2145" s="41"/>
      <c r="B2145" s="30"/>
      <c r="C2145" s="63" t="s">
        <v>76</v>
      </c>
      <c r="D2145" s="354" t="str">
        <f t="shared" si="973"/>
        <v/>
      </c>
      <c r="E2145" s="355"/>
      <c r="F2145" s="355"/>
      <c r="G2145" s="355"/>
      <c r="H2145" s="355"/>
      <c r="I2145" s="355"/>
      <c r="J2145" s="355"/>
      <c r="K2145" s="355"/>
      <c r="L2145" s="355"/>
      <c r="M2145" s="355"/>
      <c r="N2145" s="355"/>
      <c r="O2145" s="355"/>
      <c r="P2145" s="355"/>
      <c r="Q2145" s="355"/>
      <c r="R2145" s="356"/>
      <c r="S2145" s="357"/>
      <c r="T2145" s="304"/>
      <c r="U2145" s="304"/>
      <c r="V2145" s="304"/>
      <c r="W2145" s="304"/>
      <c r="X2145" s="358"/>
      <c r="Y2145" s="357"/>
      <c r="Z2145" s="304"/>
      <c r="AA2145" s="304"/>
      <c r="AB2145" s="304"/>
      <c r="AC2145" s="304"/>
      <c r="AD2145" s="358"/>
      <c r="AG2145" s="197">
        <f t="shared" si="974"/>
        <v>12</v>
      </c>
      <c r="AH2145" s="197">
        <f t="shared" si="975"/>
        <v>0</v>
      </c>
      <c r="AM2145" s="7" t="b">
        <f t="shared" si="976"/>
        <v>0</v>
      </c>
      <c r="AN2145" s="7">
        <f t="shared" si="977"/>
        <v>0</v>
      </c>
      <c r="AO2145" s="7" t="str">
        <f t="shared" si="978"/>
        <v/>
      </c>
      <c r="AP2145" s="7" t="b">
        <f t="shared" si="979"/>
        <v>0</v>
      </c>
      <c r="AQ2145" s="7">
        <f t="shared" si="980"/>
        <v>0</v>
      </c>
      <c r="AR2145" s="7" t="b">
        <f t="shared" si="981"/>
        <v>0</v>
      </c>
      <c r="AS2145" s="7">
        <f t="shared" si="982"/>
        <v>0</v>
      </c>
    </row>
    <row r="2146" spans="1:45" ht="15" customHeight="1">
      <c r="A2146" s="41"/>
      <c r="B2146" s="30"/>
      <c r="C2146" s="63" t="s">
        <v>77</v>
      </c>
      <c r="D2146" s="354" t="str">
        <f t="shared" si="973"/>
        <v/>
      </c>
      <c r="E2146" s="355"/>
      <c r="F2146" s="355"/>
      <c r="G2146" s="355"/>
      <c r="H2146" s="355"/>
      <c r="I2146" s="355"/>
      <c r="J2146" s="355"/>
      <c r="K2146" s="355"/>
      <c r="L2146" s="355"/>
      <c r="M2146" s="355"/>
      <c r="N2146" s="355"/>
      <c r="O2146" s="355"/>
      <c r="P2146" s="355"/>
      <c r="Q2146" s="355"/>
      <c r="R2146" s="356"/>
      <c r="S2146" s="357"/>
      <c r="T2146" s="304"/>
      <c r="U2146" s="304"/>
      <c r="V2146" s="304"/>
      <c r="W2146" s="304"/>
      <c r="X2146" s="358"/>
      <c r="Y2146" s="357"/>
      <c r="Z2146" s="304"/>
      <c r="AA2146" s="304"/>
      <c r="AB2146" s="304"/>
      <c r="AC2146" s="304"/>
      <c r="AD2146" s="358"/>
      <c r="AG2146" s="197">
        <f t="shared" si="974"/>
        <v>12</v>
      </c>
      <c r="AH2146" s="197">
        <f t="shared" si="975"/>
        <v>0</v>
      </c>
      <c r="AM2146" s="7" t="b">
        <f t="shared" si="976"/>
        <v>0</v>
      </c>
      <c r="AN2146" s="7">
        <f t="shared" si="977"/>
        <v>0</v>
      </c>
      <c r="AO2146" s="7" t="str">
        <f t="shared" si="978"/>
        <v/>
      </c>
      <c r="AP2146" s="7" t="b">
        <f t="shared" si="979"/>
        <v>0</v>
      </c>
      <c r="AQ2146" s="7">
        <f t="shared" si="980"/>
        <v>0</v>
      </c>
      <c r="AR2146" s="7" t="b">
        <f t="shared" si="981"/>
        <v>0</v>
      </c>
      <c r="AS2146" s="7">
        <f t="shared" si="982"/>
        <v>0</v>
      </c>
    </row>
    <row r="2147" spans="1:45" ht="15" customHeight="1">
      <c r="A2147" s="41"/>
      <c r="B2147" s="30"/>
      <c r="C2147" s="63" t="s">
        <v>78</v>
      </c>
      <c r="D2147" s="354" t="str">
        <f t="shared" si="973"/>
        <v/>
      </c>
      <c r="E2147" s="355"/>
      <c r="F2147" s="355"/>
      <c r="G2147" s="355"/>
      <c r="H2147" s="355"/>
      <c r="I2147" s="355"/>
      <c r="J2147" s="355"/>
      <c r="K2147" s="355"/>
      <c r="L2147" s="355"/>
      <c r="M2147" s="355"/>
      <c r="N2147" s="355"/>
      <c r="O2147" s="355"/>
      <c r="P2147" s="355"/>
      <c r="Q2147" s="355"/>
      <c r="R2147" s="356"/>
      <c r="S2147" s="357"/>
      <c r="T2147" s="304"/>
      <c r="U2147" s="304"/>
      <c r="V2147" s="304"/>
      <c r="W2147" s="304"/>
      <c r="X2147" s="358"/>
      <c r="Y2147" s="357"/>
      <c r="Z2147" s="304"/>
      <c r="AA2147" s="304"/>
      <c r="AB2147" s="304"/>
      <c r="AC2147" s="304"/>
      <c r="AD2147" s="358"/>
      <c r="AG2147" s="197">
        <f t="shared" si="974"/>
        <v>12</v>
      </c>
      <c r="AH2147" s="197">
        <f t="shared" si="975"/>
        <v>0</v>
      </c>
      <c r="AM2147" s="7" t="b">
        <f t="shared" si="976"/>
        <v>0</v>
      </c>
      <c r="AN2147" s="7">
        <f t="shared" si="977"/>
        <v>0</v>
      </c>
      <c r="AO2147" s="7" t="str">
        <f t="shared" si="978"/>
        <v/>
      </c>
      <c r="AP2147" s="7" t="b">
        <f t="shared" si="979"/>
        <v>0</v>
      </c>
      <c r="AQ2147" s="7">
        <f t="shared" si="980"/>
        <v>0</v>
      </c>
      <c r="AR2147" s="7" t="b">
        <f t="shared" si="981"/>
        <v>0</v>
      </c>
      <c r="AS2147" s="7">
        <f t="shared" si="982"/>
        <v>0</v>
      </c>
    </row>
    <row r="2148" spans="1:45" ht="15" customHeight="1">
      <c r="A2148" s="41"/>
      <c r="B2148" s="30"/>
      <c r="C2148" s="63" t="s">
        <v>79</v>
      </c>
      <c r="D2148" s="354" t="str">
        <f t="shared" si="973"/>
        <v/>
      </c>
      <c r="E2148" s="355"/>
      <c r="F2148" s="355"/>
      <c r="G2148" s="355"/>
      <c r="H2148" s="355"/>
      <c r="I2148" s="355"/>
      <c r="J2148" s="355"/>
      <c r="K2148" s="355"/>
      <c r="L2148" s="355"/>
      <c r="M2148" s="355"/>
      <c r="N2148" s="355"/>
      <c r="O2148" s="355"/>
      <c r="P2148" s="355"/>
      <c r="Q2148" s="355"/>
      <c r="R2148" s="356"/>
      <c r="S2148" s="357"/>
      <c r="T2148" s="304"/>
      <c r="U2148" s="304"/>
      <c r="V2148" s="304"/>
      <c r="W2148" s="304"/>
      <c r="X2148" s="358"/>
      <c r="Y2148" s="357"/>
      <c r="Z2148" s="304"/>
      <c r="AA2148" s="304"/>
      <c r="AB2148" s="304"/>
      <c r="AC2148" s="304"/>
      <c r="AD2148" s="358"/>
      <c r="AG2148" s="197">
        <f t="shared" si="974"/>
        <v>12</v>
      </c>
      <c r="AH2148" s="197">
        <f t="shared" si="975"/>
        <v>0</v>
      </c>
      <c r="AM2148" s="7" t="b">
        <f t="shared" si="976"/>
        <v>0</v>
      </c>
      <c r="AN2148" s="7">
        <f t="shared" si="977"/>
        <v>0</v>
      </c>
      <c r="AO2148" s="7" t="str">
        <f t="shared" si="978"/>
        <v/>
      </c>
      <c r="AP2148" s="7" t="b">
        <f t="shared" si="979"/>
        <v>0</v>
      </c>
      <c r="AQ2148" s="7">
        <f t="shared" si="980"/>
        <v>0</v>
      </c>
      <c r="AR2148" s="7" t="b">
        <f t="shared" si="981"/>
        <v>0</v>
      </c>
      <c r="AS2148" s="7">
        <f t="shared" si="982"/>
        <v>0</v>
      </c>
    </row>
    <row r="2149" spans="1:45" ht="15" customHeight="1">
      <c r="A2149" s="41"/>
      <c r="B2149" s="30"/>
      <c r="C2149" s="63" t="s">
        <v>80</v>
      </c>
      <c r="D2149" s="354" t="str">
        <f t="shared" si="973"/>
        <v/>
      </c>
      <c r="E2149" s="355"/>
      <c r="F2149" s="355"/>
      <c r="G2149" s="355"/>
      <c r="H2149" s="355"/>
      <c r="I2149" s="355"/>
      <c r="J2149" s="355"/>
      <c r="K2149" s="355"/>
      <c r="L2149" s="355"/>
      <c r="M2149" s="355"/>
      <c r="N2149" s="355"/>
      <c r="O2149" s="355"/>
      <c r="P2149" s="355"/>
      <c r="Q2149" s="355"/>
      <c r="R2149" s="356"/>
      <c r="S2149" s="357"/>
      <c r="T2149" s="304"/>
      <c r="U2149" s="304"/>
      <c r="V2149" s="304"/>
      <c r="W2149" s="304"/>
      <c r="X2149" s="358"/>
      <c r="Y2149" s="357"/>
      <c r="Z2149" s="304"/>
      <c r="AA2149" s="304"/>
      <c r="AB2149" s="304"/>
      <c r="AC2149" s="304"/>
      <c r="AD2149" s="358"/>
      <c r="AG2149" s="197">
        <f t="shared" si="974"/>
        <v>12</v>
      </c>
      <c r="AH2149" s="197">
        <f t="shared" si="975"/>
        <v>0</v>
      </c>
      <c r="AM2149" s="7" t="b">
        <f t="shared" si="976"/>
        <v>0</v>
      </c>
      <c r="AN2149" s="7">
        <f t="shared" si="977"/>
        <v>0</v>
      </c>
      <c r="AO2149" s="7" t="str">
        <f t="shared" si="978"/>
        <v/>
      </c>
      <c r="AP2149" s="7" t="b">
        <f t="shared" si="979"/>
        <v>0</v>
      </c>
      <c r="AQ2149" s="7">
        <f t="shared" si="980"/>
        <v>0</v>
      </c>
      <c r="AR2149" s="7" t="b">
        <f t="shared" si="981"/>
        <v>0</v>
      </c>
      <c r="AS2149" s="7">
        <f t="shared" si="982"/>
        <v>0</v>
      </c>
    </row>
    <row r="2150" spans="1:45" ht="15" customHeight="1">
      <c r="A2150" s="41"/>
      <c r="B2150" s="30"/>
      <c r="C2150" s="63" t="s">
        <v>81</v>
      </c>
      <c r="D2150" s="354" t="str">
        <f t="shared" si="973"/>
        <v/>
      </c>
      <c r="E2150" s="355"/>
      <c r="F2150" s="355"/>
      <c r="G2150" s="355"/>
      <c r="H2150" s="355"/>
      <c r="I2150" s="355"/>
      <c r="J2150" s="355"/>
      <c r="K2150" s="355"/>
      <c r="L2150" s="355"/>
      <c r="M2150" s="355"/>
      <c r="N2150" s="355"/>
      <c r="O2150" s="355"/>
      <c r="P2150" s="355"/>
      <c r="Q2150" s="355"/>
      <c r="R2150" s="356"/>
      <c r="S2150" s="357"/>
      <c r="T2150" s="304"/>
      <c r="U2150" s="304"/>
      <c r="V2150" s="304"/>
      <c r="W2150" s="304"/>
      <c r="X2150" s="358"/>
      <c r="Y2150" s="357"/>
      <c r="Z2150" s="304"/>
      <c r="AA2150" s="304"/>
      <c r="AB2150" s="304"/>
      <c r="AC2150" s="304"/>
      <c r="AD2150" s="358"/>
      <c r="AG2150" s="197">
        <f t="shared" si="974"/>
        <v>12</v>
      </c>
      <c r="AH2150" s="197">
        <f t="shared" si="975"/>
        <v>0</v>
      </c>
      <c r="AM2150" s="7" t="b">
        <f t="shared" si="976"/>
        <v>0</v>
      </c>
      <c r="AN2150" s="7">
        <f t="shared" si="977"/>
        <v>0</v>
      </c>
      <c r="AO2150" s="7" t="str">
        <f t="shared" si="978"/>
        <v/>
      </c>
      <c r="AP2150" s="7" t="b">
        <f t="shared" si="979"/>
        <v>0</v>
      </c>
      <c r="AQ2150" s="7">
        <f t="shared" si="980"/>
        <v>0</v>
      </c>
      <c r="AR2150" s="7" t="b">
        <f t="shared" si="981"/>
        <v>0</v>
      </c>
      <c r="AS2150" s="7">
        <f t="shared" si="982"/>
        <v>0</v>
      </c>
    </row>
    <row r="2151" spans="1:45" ht="15" customHeight="1">
      <c r="A2151" s="41"/>
      <c r="B2151" s="30"/>
      <c r="C2151" s="63" t="s">
        <v>82</v>
      </c>
      <c r="D2151" s="354" t="str">
        <f t="shared" si="973"/>
        <v/>
      </c>
      <c r="E2151" s="355"/>
      <c r="F2151" s="355"/>
      <c r="G2151" s="355"/>
      <c r="H2151" s="355"/>
      <c r="I2151" s="355"/>
      <c r="J2151" s="355"/>
      <c r="K2151" s="355"/>
      <c r="L2151" s="355"/>
      <c r="M2151" s="355"/>
      <c r="N2151" s="355"/>
      <c r="O2151" s="355"/>
      <c r="P2151" s="355"/>
      <c r="Q2151" s="355"/>
      <c r="R2151" s="356"/>
      <c r="S2151" s="357"/>
      <c r="T2151" s="304"/>
      <c r="U2151" s="304"/>
      <c r="V2151" s="304"/>
      <c r="W2151" s="304"/>
      <c r="X2151" s="358"/>
      <c r="Y2151" s="357"/>
      <c r="Z2151" s="304"/>
      <c r="AA2151" s="304"/>
      <c r="AB2151" s="304"/>
      <c r="AC2151" s="304"/>
      <c r="AD2151" s="358"/>
      <c r="AG2151" s="197">
        <f t="shared" si="974"/>
        <v>12</v>
      </c>
      <c r="AH2151" s="197">
        <f t="shared" si="975"/>
        <v>0</v>
      </c>
      <c r="AM2151" s="7" t="b">
        <f t="shared" si="976"/>
        <v>0</v>
      </c>
      <c r="AN2151" s="7">
        <f t="shared" si="977"/>
        <v>0</v>
      </c>
      <c r="AO2151" s="7" t="str">
        <f t="shared" si="978"/>
        <v/>
      </c>
      <c r="AP2151" s="7" t="b">
        <f t="shared" si="979"/>
        <v>0</v>
      </c>
      <c r="AQ2151" s="7">
        <f t="shared" si="980"/>
        <v>0</v>
      </c>
      <c r="AR2151" s="7" t="b">
        <f t="shared" si="981"/>
        <v>0</v>
      </c>
      <c r="AS2151" s="7">
        <f t="shared" si="982"/>
        <v>0</v>
      </c>
    </row>
    <row r="2152" spans="1:45" ht="15" customHeight="1">
      <c r="A2152" s="41"/>
      <c r="B2152" s="30"/>
      <c r="C2152" s="63" t="s">
        <v>83</v>
      </c>
      <c r="D2152" s="354" t="str">
        <f t="shared" si="973"/>
        <v/>
      </c>
      <c r="E2152" s="355"/>
      <c r="F2152" s="355"/>
      <c r="G2152" s="355"/>
      <c r="H2152" s="355"/>
      <c r="I2152" s="355"/>
      <c r="J2152" s="355"/>
      <c r="K2152" s="355"/>
      <c r="L2152" s="355"/>
      <c r="M2152" s="355"/>
      <c r="N2152" s="355"/>
      <c r="O2152" s="355"/>
      <c r="P2152" s="355"/>
      <c r="Q2152" s="355"/>
      <c r="R2152" s="356"/>
      <c r="S2152" s="357"/>
      <c r="T2152" s="304"/>
      <c r="U2152" s="304"/>
      <c r="V2152" s="304"/>
      <c r="W2152" s="304"/>
      <c r="X2152" s="358"/>
      <c r="Y2152" s="357"/>
      <c r="Z2152" s="304"/>
      <c r="AA2152" s="304"/>
      <c r="AB2152" s="304"/>
      <c r="AC2152" s="304"/>
      <c r="AD2152" s="358"/>
      <c r="AG2152" s="197">
        <f t="shared" si="974"/>
        <v>12</v>
      </c>
      <c r="AH2152" s="197">
        <f t="shared" si="975"/>
        <v>0</v>
      </c>
      <c r="AM2152" s="7" t="b">
        <f t="shared" si="976"/>
        <v>0</v>
      </c>
      <c r="AN2152" s="7">
        <f t="shared" si="977"/>
        <v>0</v>
      </c>
      <c r="AO2152" s="7" t="str">
        <f t="shared" si="978"/>
        <v/>
      </c>
      <c r="AP2152" s="7" t="b">
        <f t="shared" si="979"/>
        <v>0</v>
      </c>
      <c r="AQ2152" s="7">
        <f t="shared" si="980"/>
        <v>0</v>
      </c>
      <c r="AR2152" s="7" t="b">
        <f t="shared" si="981"/>
        <v>0</v>
      </c>
      <c r="AS2152" s="7">
        <f t="shared" si="982"/>
        <v>0</v>
      </c>
    </row>
    <row r="2153" spans="1:45" ht="15" customHeight="1">
      <c r="A2153" s="41"/>
      <c r="B2153" s="30"/>
      <c r="C2153" s="63" t="s">
        <v>84</v>
      </c>
      <c r="D2153" s="354" t="str">
        <f t="shared" si="973"/>
        <v/>
      </c>
      <c r="E2153" s="355"/>
      <c r="F2153" s="355"/>
      <c r="G2153" s="355"/>
      <c r="H2153" s="355"/>
      <c r="I2153" s="355"/>
      <c r="J2153" s="355"/>
      <c r="K2153" s="355"/>
      <c r="L2153" s="355"/>
      <c r="M2153" s="355"/>
      <c r="N2153" s="355"/>
      <c r="O2153" s="355"/>
      <c r="P2153" s="355"/>
      <c r="Q2153" s="355"/>
      <c r="R2153" s="356"/>
      <c r="S2153" s="357"/>
      <c r="T2153" s="304"/>
      <c r="U2153" s="304"/>
      <c r="V2153" s="304"/>
      <c r="W2153" s="304"/>
      <c r="X2153" s="358"/>
      <c r="Y2153" s="357"/>
      <c r="Z2153" s="304"/>
      <c r="AA2153" s="304"/>
      <c r="AB2153" s="304"/>
      <c r="AC2153" s="304"/>
      <c r="AD2153" s="358"/>
      <c r="AG2153" s="197">
        <f t="shared" si="974"/>
        <v>12</v>
      </c>
      <c r="AH2153" s="197">
        <f t="shared" si="975"/>
        <v>0</v>
      </c>
      <c r="AM2153" s="7" t="b">
        <f t="shared" si="976"/>
        <v>0</v>
      </c>
      <c r="AN2153" s="7">
        <f t="shared" si="977"/>
        <v>0</v>
      </c>
      <c r="AO2153" s="7" t="str">
        <f t="shared" si="978"/>
        <v/>
      </c>
      <c r="AP2153" s="7" t="b">
        <f t="shared" si="979"/>
        <v>0</v>
      </c>
      <c r="AQ2153" s="7">
        <f t="shared" si="980"/>
        <v>0</v>
      </c>
      <c r="AR2153" s="7" t="b">
        <f t="shared" si="981"/>
        <v>0</v>
      </c>
      <c r="AS2153" s="7">
        <f t="shared" si="982"/>
        <v>0</v>
      </c>
    </row>
    <row r="2154" spans="1:45" ht="15" customHeight="1">
      <c r="A2154" s="41"/>
      <c r="B2154" s="30"/>
      <c r="C2154" s="63" t="s">
        <v>85</v>
      </c>
      <c r="D2154" s="354" t="str">
        <f t="shared" si="973"/>
        <v/>
      </c>
      <c r="E2154" s="355"/>
      <c r="F2154" s="355"/>
      <c r="G2154" s="355"/>
      <c r="H2154" s="355"/>
      <c r="I2154" s="355"/>
      <c r="J2154" s="355"/>
      <c r="K2154" s="355"/>
      <c r="L2154" s="355"/>
      <c r="M2154" s="355"/>
      <c r="N2154" s="355"/>
      <c r="O2154" s="355"/>
      <c r="P2154" s="355"/>
      <c r="Q2154" s="355"/>
      <c r="R2154" s="356"/>
      <c r="S2154" s="357"/>
      <c r="T2154" s="304"/>
      <c r="U2154" s="304"/>
      <c r="V2154" s="304"/>
      <c r="W2154" s="304"/>
      <c r="X2154" s="358"/>
      <c r="Y2154" s="357"/>
      <c r="Z2154" s="304"/>
      <c r="AA2154" s="304"/>
      <c r="AB2154" s="304"/>
      <c r="AC2154" s="304"/>
      <c r="AD2154" s="358"/>
      <c r="AG2154" s="197">
        <f t="shared" si="974"/>
        <v>12</v>
      </c>
      <c r="AH2154" s="197">
        <f t="shared" si="975"/>
        <v>0</v>
      </c>
      <c r="AM2154" s="7" t="b">
        <f t="shared" si="976"/>
        <v>0</v>
      </c>
      <c r="AN2154" s="7">
        <f t="shared" si="977"/>
        <v>0</v>
      </c>
      <c r="AO2154" s="7" t="str">
        <f t="shared" si="978"/>
        <v/>
      </c>
      <c r="AP2154" s="7" t="b">
        <f t="shared" si="979"/>
        <v>0</v>
      </c>
      <c r="AQ2154" s="7">
        <f t="shared" si="980"/>
        <v>0</v>
      </c>
      <c r="AR2154" s="7" t="b">
        <f t="shared" si="981"/>
        <v>0</v>
      </c>
      <c r="AS2154" s="7">
        <f t="shared" si="982"/>
        <v>0</v>
      </c>
    </row>
    <row r="2155" spans="1:45" ht="15" customHeight="1">
      <c r="A2155" s="41"/>
      <c r="B2155" s="30"/>
      <c r="C2155" s="63" t="s">
        <v>86</v>
      </c>
      <c r="D2155" s="354" t="str">
        <f t="shared" si="973"/>
        <v/>
      </c>
      <c r="E2155" s="355"/>
      <c r="F2155" s="355"/>
      <c r="G2155" s="355"/>
      <c r="H2155" s="355"/>
      <c r="I2155" s="355"/>
      <c r="J2155" s="355"/>
      <c r="K2155" s="355"/>
      <c r="L2155" s="355"/>
      <c r="M2155" s="355"/>
      <c r="N2155" s="355"/>
      <c r="O2155" s="355"/>
      <c r="P2155" s="355"/>
      <c r="Q2155" s="355"/>
      <c r="R2155" s="356"/>
      <c r="S2155" s="357"/>
      <c r="T2155" s="304"/>
      <c r="U2155" s="304"/>
      <c r="V2155" s="304"/>
      <c r="W2155" s="304"/>
      <c r="X2155" s="358"/>
      <c r="Y2155" s="357"/>
      <c r="Z2155" s="304"/>
      <c r="AA2155" s="304"/>
      <c r="AB2155" s="304"/>
      <c r="AC2155" s="304"/>
      <c r="AD2155" s="358"/>
      <c r="AG2155" s="197">
        <f t="shared" si="974"/>
        <v>12</v>
      </c>
      <c r="AH2155" s="197">
        <f t="shared" si="975"/>
        <v>0</v>
      </c>
      <c r="AM2155" s="7" t="b">
        <f t="shared" si="976"/>
        <v>0</v>
      </c>
      <c r="AN2155" s="7">
        <f t="shared" si="977"/>
        <v>0</v>
      </c>
      <c r="AO2155" s="7" t="str">
        <f t="shared" si="978"/>
        <v/>
      </c>
      <c r="AP2155" s="7" t="b">
        <f t="shared" si="979"/>
        <v>0</v>
      </c>
      <c r="AQ2155" s="7">
        <f t="shared" si="980"/>
        <v>0</v>
      </c>
      <c r="AR2155" s="7" t="b">
        <f t="shared" si="981"/>
        <v>0</v>
      </c>
      <c r="AS2155" s="7">
        <f t="shared" si="982"/>
        <v>0</v>
      </c>
    </row>
    <row r="2156" spans="1:45" ht="15" customHeight="1">
      <c r="A2156" s="41"/>
      <c r="B2156" s="30"/>
      <c r="C2156" s="63" t="s">
        <v>87</v>
      </c>
      <c r="D2156" s="354" t="str">
        <f t="shared" si="973"/>
        <v/>
      </c>
      <c r="E2156" s="355"/>
      <c r="F2156" s="355"/>
      <c r="G2156" s="355"/>
      <c r="H2156" s="355"/>
      <c r="I2156" s="355"/>
      <c r="J2156" s="355"/>
      <c r="K2156" s="355"/>
      <c r="L2156" s="355"/>
      <c r="M2156" s="355"/>
      <c r="N2156" s="355"/>
      <c r="O2156" s="355"/>
      <c r="P2156" s="355"/>
      <c r="Q2156" s="355"/>
      <c r="R2156" s="356"/>
      <c r="S2156" s="357"/>
      <c r="T2156" s="304"/>
      <c r="U2156" s="304"/>
      <c r="V2156" s="304"/>
      <c r="W2156" s="304"/>
      <c r="X2156" s="358"/>
      <c r="Y2156" s="357"/>
      <c r="Z2156" s="304"/>
      <c r="AA2156" s="304"/>
      <c r="AB2156" s="304"/>
      <c r="AC2156" s="304"/>
      <c r="AD2156" s="358"/>
      <c r="AG2156" s="197">
        <f t="shared" si="974"/>
        <v>12</v>
      </c>
      <c r="AH2156" s="197">
        <f t="shared" si="975"/>
        <v>0</v>
      </c>
      <c r="AM2156" s="7" t="b">
        <f t="shared" si="976"/>
        <v>0</v>
      </c>
      <c r="AN2156" s="7">
        <f t="shared" si="977"/>
        <v>0</v>
      </c>
      <c r="AO2156" s="7" t="str">
        <f t="shared" si="978"/>
        <v/>
      </c>
      <c r="AP2156" s="7" t="b">
        <f t="shared" si="979"/>
        <v>0</v>
      </c>
      <c r="AQ2156" s="7">
        <f t="shared" si="980"/>
        <v>0</v>
      </c>
      <c r="AR2156" s="7" t="b">
        <f t="shared" si="981"/>
        <v>0</v>
      </c>
      <c r="AS2156" s="7">
        <f t="shared" si="982"/>
        <v>0</v>
      </c>
    </row>
    <row r="2157" spans="1:45" ht="15" customHeight="1">
      <c r="A2157" s="41"/>
      <c r="B2157" s="30"/>
      <c r="C2157" s="63" t="s">
        <v>88</v>
      </c>
      <c r="D2157" s="354" t="str">
        <f t="shared" si="973"/>
        <v/>
      </c>
      <c r="E2157" s="355"/>
      <c r="F2157" s="355"/>
      <c r="G2157" s="355"/>
      <c r="H2157" s="355"/>
      <c r="I2157" s="355"/>
      <c r="J2157" s="355"/>
      <c r="K2157" s="355"/>
      <c r="L2157" s="355"/>
      <c r="M2157" s="355"/>
      <c r="N2157" s="355"/>
      <c r="O2157" s="355"/>
      <c r="P2157" s="355"/>
      <c r="Q2157" s="355"/>
      <c r="R2157" s="356"/>
      <c r="S2157" s="357"/>
      <c r="T2157" s="304"/>
      <c r="U2157" s="304"/>
      <c r="V2157" s="304"/>
      <c r="W2157" s="304"/>
      <c r="X2157" s="358"/>
      <c r="Y2157" s="357"/>
      <c r="Z2157" s="304"/>
      <c r="AA2157" s="304"/>
      <c r="AB2157" s="304"/>
      <c r="AC2157" s="304"/>
      <c r="AD2157" s="358"/>
      <c r="AG2157" s="197">
        <f t="shared" si="974"/>
        <v>12</v>
      </c>
      <c r="AH2157" s="197">
        <f t="shared" si="975"/>
        <v>0</v>
      </c>
      <c r="AM2157" s="7" t="b">
        <f t="shared" si="976"/>
        <v>0</v>
      </c>
      <c r="AN2157" s="7">
        <f t="shared" si="977"/>
        <v>0</v>
      </c>
      <c r="AO2157" s="7" t="str">
        <f t="shared" si="978"/>
        <v/>
      </c>
      <c r="AP2157" s="7" t="b">
        <f t="shared" si="979"/>
        <v>0</v>
      </c>
      <c r="AQ2157" s="7">
        <f t="shared" si="980"/>
        <v>0</v>
      </c>
      <c r="AR2157" s="7" t="b">
        <f t="shared" si="981"/>
        <v>0</v>
      </c>
      <c r="AS2157" s="7">
        <f t="shared" si="982"/>
        <v>0</v>
      </c>
    </row>
    <row r="2158" spans="1:45" ht="15" customHeight="1">
      <c r="A2158" s="41"/>
      <c r="B2158" s="30"/>
      <c r="C2158" s="63" t="s">
        <v>89</v>
      </c>
      <c r="D2158" s="354" t="str">
        <f t="shared" si="973"/>
        <v/>
      </c>
      <c r="E2158" s="355"/>
      <c r="F2158" s="355"/>
      <c r="G2158" s="355"/>
      <c r="H2158" s="355"/>
      <c r="I2158" s="355"/>
      <c r="J2158" s="355"/>
      <c r="K2158" s="355"/>
      <c r="L2158" s="355"/>
      <c r="M2158" s="355"/>
      <c r="N2158" s="355"/>
      <c r="O2158" s="355"/>
      <c r="P2158" s="355"/>
      <c r="Q2158" s="355"/>
      <c r="R2158" s="356"/>
      <c r="S2158" s="357"/>
      <c r="T2158" s="304"/>
      <c r="U2158" s="304"/>
      <c r="V2158" s="304"/>
      <c r="W2158" s="304"/>
      <c r="X2158" s="358"/>
      <c r="Y2158" s="357"/>
      <c r="Z2158" s="304"/>
      <c r="AA2158" s="304"/>
      <c r="AB2158" s="304"/>
      <c r="AC2158" s="304"/>
      <c r="AD2158" s="358"/>
      <c r="AG2158" s="197">
        <f t="shared" si="974"/>
        <v>12</v>
      </c>
      <c r="AH2158" s="197">
        <f t="shared" si="975"/>
        <v>0</v>
      </c>
      <c r="AM2158" s="7" t="b">
        <f t="shared" si="976"/>
        <v>0</v>
      </c>
      <c r="AN2158" s="7">
        <f t="shared" si="977"/>
        <v>0</v>
      </c>
      <c r="AO2158" s="7" t="str">
        <f t="shared" si="978"/>
        <v/>
      </c>
      <c r="AP2158" s="7" t="b">
        <f t="shared" si="979"/>
        <v>0</v>
      </c>
      <c r="AQ2158" s="7">
        <f t="shared" si="980"/>
        <v>0</v>
      </c>
      <c r="AR2158" s="7" t="b">
        <f t="shared" si="981"/>
        <v>0</v>
      </c>
      <c r="AS2158" s="7">
        <f t="shared" si="982"/>
        <v>0</v>
      </c>
    </row>
    <row r="2159" spans="1:45" ht="15" customHeight="1">
      <c r="A2159" s="41"/>
      <c r="B2159" s="30"/>
      <c r="C2159" s="63" t="s">
        <v>90</v>
      </c>
      <c r="D2159" s="354" t="str">
        <f t="shared" si="973"/>
        <v/>
      </c>
      <c r="E2159" s="355"/>
      <c r="F2159" s="355"/>
      <c r="G2159" s="355"/>
      <c r="H2159" s="355"/>
      <c r="I2159" s="355"/>
      <c r="J2159" s="355"/>
      <c r="K2159" s="355"/>
      <c r="L2159" s="355"/>
      <c r="M2159" s="355"/>
      <c r="N2159" s="355"/>
      <c r="O2159" s="355"/>
      <c r="P2159" s="355"/>
      <c r="Q2159" s="355"/>
      <c r="R2159" s="356"/>
      <c r="S2159" s="357"/>
      <c r="T2159" s="304"/>
      <c r="U2159" s="304"/>
      <c r="V2159" s="304"/>
      <c r="W2159" s="304"/>
      <c r="X2159" s="358"/>
      <c r="Y2159" s="357"/>
      <c r="Z2159" s="304"/>
      <c r="AA2159" s="304"/>
      <c r="AB2159" s="304"/>
      <c r="AC2159" s="304"/>
      <c r="AD2159" s="358"/>
      <c r="AG2159" s="197">
        <f t="shared" si="974"/>
        <v>12</v>
      </c>
      <c r="AH2159" s="197">
        <f t="shared" si="975"/>
        <v>0</v>
      </c>
      <c r="AM2159" s="7" t="b">
        <f t="shared" si="976"/>
        <v>0</v>
      </c>
      <c r="AN2159" s="7">
        <f t="shared" si="977"/>
        <v>0</v>
      </c>
      <c r="AO2159" s="7" t="str">
        <f t="shared" si="978"/>
        <v/>
      </c>
      <c r="AP2159" s="7" t="b">
        <f t="shared" si="979"/>
        <v>0</v>
      </c>
      <c r="AQ2159" s="7">
        <f t="shared" si="980"/>
        <v>0</v>
      </c>
      <c r="AR2159" s="7" t="b">
        <f t="shared" si="981"/>
        <v>0</v>
      </c>
      <c r="AS2159" s="7">
        <f t="shared" si="982"/>
        <v>0</v>
      </c>
    </row>
    <row r="2160" spans="1:45" ht="15" customHeight="1">
      <c r="A2160" s="41"/>
      <c r="B2160" s="30"/>
      <c r="C2160" s="63" t="s">
        <v>91</v>
      </c>
      <c r="D2160" s="354" t="str">
        <f t="shared" si="973"/>
        <v/>
      </c>
      <c r="E2160" s="355"/>
      <c r="F2160" s="355"/>
      <c r="G2160" s="355"/>
      <c r="H2160" s="355"/>
      <c r="I2160" s="355"/>
      <c r="J2160" s="355"/>
      <c r="K2160" s="355"/>
      <c r="L2160" s="355"/>
      <c r="M2160" s="355"/>
      <c r="N2160" s="355"/>
      <c r="O2160" s="355"/>
      <c r="P2160" s="355"/>
      <c r="Q2160" s="355"/>
      <c r="R2160" s="356"/>
      <c r="S2160" s="357"/>
      <c r="T2160" s="304"/>
      <c r="U2160" s="304"/>
      <c r="V2160" s="304"/>
      <c r="W2160" s="304"/>
      <c r="X2160" s="358"/>
      <c r="Y2160" s="357"/>
      <c r="Z2160" s="304"/>
      <c r="AA2160" s="304"/>
      <c r="AB2160" s="304"/>
      <c r="AC2160" s="304"/>
      <c r="AD2160" s="358"/>
      <c r="AG2160" s="197">
        <f t="shared" si="974"/>
        <v>12</v>
      </c>
      <c r="AH2160" s="197">
        <f t="shared" si="975"/>
        <v>0</v>
      </c>
      <c r="AM2160" s="7" t="b">
        <f t="shared" si="976"/>
        <v>0</v>
      </c>
      <c r="AN2160" s="7">
        <f t="shared" si="977"/>
        <v>0</v>
      </c>
      <c r="AO2160" s="7" t="str">
        <f t="shared" si="978"/>
        <v/>
      </c>
      <c r="AP2160" s="7" t="b">
        <f t="shared" si="979"/>
        <v>0</v>
      </c>
      <c r="AQ2160" s="7">
        <f t="shared" si="980"/>
        <v>0</v>
      </c>
      <c r="AR2160" s="7" t="b">
        <f t="shared" si="981"/>
        <v>0</v>
      </c>
      <c r="AS2160" s="7">
        <f t="shared" si="982"/>
        <v>0</v>
      </c>
    </row>
    <row r="2161" spans="1:45" ht="15" customHeight="1">
      <c r="A2161" s="41"/>
      <c r="B2161" s="30"/>
      <c r="C2161" s="63" t="s">
        <v>92</v>
      </c>
      <c r="D2161" s="354" t="str">
        <f t="shared" si="973"/>
        <v/>
      </c>
      <c r="E2161" s="355"/>
      <c r="F2161" s="355"/>
      <c r="G2161" s="355"/>
      <c r="H2161" s="355"/>
      <c r="I2161" s="355"/>
      <c r="J2161" s="355"/>
      <c r="K2161" s="355"/>
      <c r="L2161" s="355"/>
      <c r="M2161" s="355"/>
      <c r="N2161" s="355"/>
      <c r="O2161" s="355"/>
      <c r="P2161" s="355"/>
      <c r="Q2161" s="355"/>
      <c r="R2161" s="356"/>
      <c r="S2161" s="357"/>
      <c r="T2161" s="304"/>
      <c r="U2161" s="304"/>
      <c r="V2161" s="304"/>
      <c r="W2161" s="304"/>
      <c r="X2161" s="358"/>
      <c r="Y2161" s="357"/>
      <c r="Z2161" s="304"/>
      <c r="AA2161" s="304"/>
      <c r="AB2161" s="304"/>
      <c r="AC2161" s="304"/>
      <c r="AD2161" s="358"/>
      <c r="AG2161" s="197">
        <f t="shared" si="974"/>
        <v>12</v>
      </c>
      <c r="AH2161" s="197">
        <f t="shared" si="975"/>
        <v>0</v>
      </c>
      <c r="AM2161" s="7" t="b">
        <f t="shared" si="976"/>
        <v>0</v>
      </c>
      <c r="AN2161" s="7">
        <f t="shared" si="977"/>
        <v>0</v>
      </c>
      <c r="AO2161" s="7" t="str">
        <f t="shared" si="978"/>
        <v/>
      </c>
      <c r="AP2161" s="7" t="b">
        <f t="shared" si="979"/>
        <v>0</v>
      </c>
      <c r="AQ2161" s="7">
        <f t="shared" si="980"/>
        <v>0</v>
      </c>
      <c r="AR2161" s="7" t="b">
        <f t="shared" si="981"/>
        <v>0</v>
      </c>
      <c r="AS2161" s="7">
        <f t="shared" si="982"/>
        <v>0</v>
      </c>
    </row>
    <row r="2162" spans="1:45" ht="15" customHeight="1">
      <c r="A2162" s="41"/>
      <c r="B2162" s="30"/>
      <c r="C2162" s="63" t="s">
        <v>105</v>
      </c>
      <c r="D2162" s="354" t="str">
        <f t="shared" si="973"/>
        <v/>
      </c>
      <c r="E2162" s="355"/>
      <c r="F2162" s="355"/>
      <c r="G2162" s="355"/>
      <c r="H2162" s="355"/>
      <c r="I2162" s="355"/>
      <c r="J2162" s="355"/>
      <c r="K2162" s="355"/>
      <c r="L2162" s="355"/>
      <c r="M2162" s="355"/>
      <c r="N2162" s="355"/>
      <c r="O2162" s="355"/>
      <c r="P2162" s="355"/>
      <c r="Q2162" s="355"/>
      <c r="R2162" s="356"/>
      <c r="S2162" s="357"/>
      <c r="T2162" s="304"/>
      <c r="U2162" s="304"/>
      <c r="V2162" s="304"/>
      <c r="W2162" s="304"/>
      <c r="X2162" s="358"/>
      <c r="Y2162" s="357"/>
      <c r="Z2162" s="304"/>
      <c r="AA2162" s="304"/>
      <c r="AB2162" s="304"/>
      <c r="AC2162" s="304"/>
      <c r="AD2162" s="358"/>
      <c r="AG2162" s="197">
        <f t="shared" si="974"/>
        <v>12</v>
      </c>
      <c r="AH2162" s="197">
        <f t="shared" si="975"/>
        <v>0</v>
      </c>
      <c r="AM2162" s="7" t="b">
        <f t="shared" si="976"/>
        <v>0</v>
      </c>
      <c r="AN2162" s="7">
        <f t="shared" si="977"/>
        <v>0</v>
      </c>
      <c r="AO2162" s="7" t="str">
        <f t="shared" si="978"/>
        <v/>
      </c>
      <c r="AP2162" s="7" t="b">
        <f t="shared" si="979"/>
        <v>0</v>
      </c>
      <c r="AQ2162" s="7">
        <f t="shared" si="980"/>
        <v>0</v>
      </c>
      <c r="AR2162" s="7" t="b">
        <f t="shared" si="981"/>
        <v>0</v>
      </c>
      <c r="AS2162" s="7">
        <f t="shared" si="982"/>
        <v>0</v>
      </c>
    </row>
    <row r="2163" spans="1:45" ht="15" customHeight="1">
      <c r="A2163" s="41"/>
      <c r="B2163" s="30"/>
      <c r="C2163" s="63" t="s">
        <v>106</v>
      </c>
      <c r="D2163" s="354" t="str">
        <f t="shared" si="973"/>
        <v/>
      </c>
      <c r="E2163" s="355"/>
      <c r="F2163" s="355"/>
      <c r="G2163" s="355"/>
      <c r="H2163" s="355"/>
      <c r="I2163" s="355"/>
      <c r="J2163" s="355"/>
      <c r="K2163" s="355"/>
      <c r="L2163" s="355"/>
      <c r="M2163" s="355"/>
      <c r="N2163" s="355"/>
      <c r="O2163" s="355"/>
      <c r="P2163" s="355"/>
      <c r="Q2163" s="355"/>
      <c r="R2163" s="356"/>
      <c r="S2163" s="357"/>
      <c r="T2163" s="304"/>
      <c r="U2163" s="304"/>
      <c r="V2163" s="304"/>
      <c r="W2163" s="304"/>
      <c r="X2163" s="358"/>
      <c r="Y2163" s="357"/>
      <c r="Z2163" s="304"/>
      <c r="AA2163" s="304"/>
      <c r="AB2163" s="304"/>
      <c r="AC2163" s="304"/>
      <c r="AD2163" s="358"/>
      <c r="AG2163" s="197">
        <f t="shared" si="974"/>
        <v>12</v>
      </c>
      <c r="AH2163" s="197">
        <f t="shared" si="975"/>
        <v>0</v>
      </c>
      <c r="AM2163" s="7" t="b">
        <f t="shared" si="976"/>
        <v>0</v>
      </c>
      <c r="AN2163" s="7">
        <f t="shared" si="977"/>
        <v>0</v>
      </c>
      <c r="AO2163" s="7" t="str">
        <f t="shared" si="978"/>
        <v/>
      </c>
      <c r="AP2163" s="7" t="b">
        <f t="shared" si="979"/>
        <v>0</v>
      </c>
      <c r="AQ2163" s="7">
        <f t="shared" si="980"/>
        <v>0</v>
      </c>
      <c r="AR2163" s="7" t="b">
        <f t="shared" si="981"/>
        <v>0</v>
      </c>
      <c r="AS2163" s="7">
        <f t="shared" si="982"/>
        <v>0</v>
      </c>
    </row>
    <row r="2164" spans="1:45" ht="15" customHeight="1">
      <c r="A2164" s="41"/>
      <c r="B2164" s="30"/>
      <c r="C2164" s="63" t="s">
        <v>107</v>
      </c>
      <c r="D2164" s="354" t="str">
        <f t="shared" si="973"/>
        <v/>
      </c>
      <c r="E2164" s="355"/>
      <c r="F2164" s="355"/>
      <c r="G2164" s="355"/>
      <c r="H2164" s="355"/>
      <c r="I2164" s="355"/>
      <c r="J2164" s="355"/>
      <c r="K2164" s="355"/>
      <c r="L2164" s="355"/>
      <c r="M2164" s="355"/>
      <c r="N2164" s="355"/>
      <c r="O2164" s="355"/>
      <c r="P2164" s="355"/>
      <c r="Q2164" s="355"/>
      <c r="R2164" s="356"/>
      <c r="S2164" s="357"/>
      <c r="T2164" s="304"/>
      <c r="U2164" s="304"/>
      <c r="V2164" s="304"/>
      <c r="W2164" s="304"/>
      <c r="X2164" s="358"/>
      <c r="Y2164" s="357"/>
      <c r="Z2164" s="304"/>
      <c r="AA2164" s="304"/>
      <c r="AB2164" s="304"/>
      <c r="AC2164" s="304"/>
      <c r="AD2164" s="358"/>
      <c r="AG2164" s="197">
        <f t="shared" si="974"/>
        <v>12</v>
      </c>
      <c r="AH2164" s="197">
        <f t="shared" si="975"/>
        <v>0</v>
      </c>
      <c r="AM2164" s="7" t="b">
        <f t="shared" si="976"/>
        <v>0</v>
      </c>
      <c r="AN2164" s="7">
        <f t="shared" si="977"/>
        <v>0</v>
      </c>
      <c r="AO2164" s="7" t="str">
        <f t="shared" si="978"/>
        <v/>
      </c>
      <c r="AP2164" s="7" t="b">
        <f t="shared" si="979"/>
        <v>0</v>
      </c>
      <c r="AQ2164" s="7">
        <f t="shared" si="980"/>
        <v>0</v>
      </c>
      <c r="AR2164" s="7" t="b">
        <f t="shared" si="981"/>
        <v>0</v>
      </c>
      <c r="AS2164" s="7">
        <f t="shared" si="982"/>
        <v>0</v>
      </c>
    </row>
    <row r="2165" spans="1:45" ht="15" customHeight="1">
      <c r="A2165" s="41"/>
      <c r="B2165" s="30"/>
      <c r="C2165" s="63" t="s">
        <v>108</v>
      </c>
      <c r="D2165" s="354" t="str">
        <f t="shared" si="973"/>
        <v/>
      </c>
      <c r="E2165" s="355"/>
      <c r="F2165" s="355"/>
      <c r="G2165" s="355"/>
      <c r="H2165" s="355"/>
      <c r="I2165" s="355"/>
      <c r="J2165" s="355"/>
      <c r="K2165" s="355"/>
      <c r="L2165" s="355"/>
      <c r="M2165" s="355"/>
      <c r="N2165" s="355"/>
      <c r="O2165" s="355"/>
      <c r="P2165" s="355"/>
      <c r="Q2165" s="355"/>
      <c r="R2165" s="356"/>
      <c r="S2165" s="357"/>
      <c r="T2165" s="304"/>
      <c r="U2165" s="304"/>
      <c r="V2165" s="304"/>
      <c r="W2165" s="304"/>
      <c r="X2165" s="358"/>
      <c r="Y2165" s="357"/>
      <c r="Z2165" s="304"/>
      <c r="AA2165" s="304"/>
      <c r="AB2165" s="304"/>
      <c r="AC2165" s="304"/>
      <c r="AD2165" s="358"/>
      <c r="AG2165" s="197">
        <f t="shared" si="974"/>
        <v>12</v>
      </c>
      <c r="AH2165" s="197">
        <f t="shared" si="975"/>
        <v>0</v>
      </c>
      <c r="AM2165" s="7" t="b">
        <f t="shared" si="976"/>
        <v>0</v>
      </c>
      <c r="AN2165" s="7">
        <f t="shared" si="977"/>
        <v>0</v>
      </c>
      <c r="AO2165" s="7" t="str">
        <f t="shared" si="978"/>
        <v/>
      </c>
      <c r="AP2165" s="7" t="b">
        <f t="shared" si="979"/>
        <v>0</v>
      </c>
      <c r="AQ2165" s="7">
        <f t="shared" si="980"/>
        <v>0</v>
      </c>
      <c r="AR2165" s="7" t="b">
        <f t="shared" si="981"/>
        <v>0</v>
      </c>
      <c r="AS2165" s="7">
        <f t="shared" si="982"/>
        <v>0</v>
      </c>
    </row>
    <row r="2166" spans="1:45" ht="15" customHeight="1">
      <c r="A2166" s="41"/>
      <c r="B2166" s="30"/>
      <c r="C2166" s="63" t="s">
        <v>109</v>
      </c>
      <c r="D2166" s="354" t="str">
        <f t="shared" si="973"/>
        <v/>
      </c>
      <c r="E2166" s="355"/>
      <c r="F2166" s="355"/>
      <c r="G2166" s="355"/>
      <c r="H2166" s="355"/>
      <c r="I2166" s="355"/>
      <c r="J2166" s="355"/>
      <c r="K2166" s="355"/>
      <c r="L2166" s="355"/>
      <c r="M2166" s="355"/>
      <c r="N2166" s="355"/>
      <c r="O2166" s="355"/>
      <c r="P2166" s="355"/>
      <c r="Q2166" s="355"/>
      <c r="R2166" s="356"/>
      <c r="S2166" s="357"/>
      <c r="T2166" s="304"/>
      <c r="U2166" s="304"/>
      <c r="V2166" s="304"/>
      <c r="W2166" s="304"/>
      <c r="X2166" s="358"/>
      <c r="Y2166" s="357"/>
      <c r="Z2166" s="304"/>
      <c r="AA2166" s="304"/>
      <c r="AB2166" s="304"/>
      <c r="AC2166" s="304"/>
      <c r="AD2166" s="358"/>
      <c r="AG2166" s="197">
        <f t="shared" si="974"/>
        <v>12</v>
      </c>
      <c r="AH2166" s="197">
        <f t="shared" si="975"/>
        <v>0</v>
      </c>
      <c r="AM2166" s="7" t="b">
        <f t="shared" si="976"/>
        <v>0</v>
      </c>
      <c r="AN2166" s="7">
        <f t="shared" si="977"/>
        <v>0</v>
      </c>
      <c r="AO2166" s="7" t="str">
        <f t="shared" si="978"/>
        <v/>
      </c>
      <c r="AP2166" s="7" t="b">
        <f t="shared" si="979"/>
        <v>0</v>
      </c>
      <c r="AQ2166" s="7">
        <f t="shared" si="980"/>
        <v>0</v>
      </c>
      <c r="AR2166" s="7" t="b">
        <f t="shared" si="981"/>
        <v>0</v>
      </c>
      <c r="AS2166" s="7">
        <f t="shared" si="982"/>
        <v>0</v>
      </c>
    </row>
    <row r="2167" spans="1:45" ht="15" customHeight="1">
      <c r="A2167" s="41"/>
      <c r="B2167" s="30"/>
      <c r="C2167" s="63" t="s">
        <v>110</v>
      </c>
      <c r="D2167" s="354" t="str">
        <f t="shared" si="973"/>
        <v/>
      </c>
      <c r="E2167" s="355"/>
      <c r="F2167" s="355"/>
      <c r="G2167" s="355"/>
      <c r="H2167" s="355"/>
      <c r="I2167" s="355"/>
      <c r="J2167" s="355"/>
      <c r="K2167" s="355"/>
      <c r="L2167" s="355"/>
      <c r="M2167" s="355"/>
      <c r="N2167" s="355"/>
      <c r="O2167" s="355"/>
      <c r="P2167" s="355"/>
      <c r="Q2167" s="355"/>
      <c r="R2167" s="356"/>
      <c r="S2167" s="357"/>
      <c r="T2167" s="304"/>
      <c r="U2167" s="304"/>
      <c r="V2167" s="304"/>
      <c r="W2167" s="304"/>
      <c r="X2167" s="358"/>
      <c r="Y2167" s="357"/>
      <c r="Z2167" s="304"/>
      <c r="AA2167" s="304"/>
      <c r="AB2167" s="304"/>
      <c r="AC2167" s="304"/>
      <c r="AD2167" s="358"/>
      <c r="AG2167" s="197">
        <f t="shared" si="974"/>
        <v>12</v>
      </c>
      <c r="AH2167" s="197">
        <f t="shared" si="975"/>
        <v>0</v>
      </c>
      <c r="AM2167" s="7" t="b">
        <f t="shared" si="976"/>
        <v>0</v>
      </c>
      <c r="AN2167" s="7">
        <f t="shared" si="977"/>
        <v>0</v>
      </c>
      <c r="AO2167" s="7" t="str">
        <f t="shared" si="978"/>
        <v/>
      </c>
      <c r="AP2167" s="7" t="b">
        <f t="shared" si="979"/>
        <v>0</v>
      </c>
      <c r="AQ2167" s="7">
        <f t="shared" si="980"/>
        <v>0</v>
      </c>
      <c r="AR2167" s="7" t="b">
        <f t="shared" si="981"/>
        <v>0</v>
      </c>
      <c r="AS2167" s="7">
        <f t="shared" si="982"/>
        <v>0</v>
      </c>
    </row>
    <row r="2168" spans="1:45" ht="15" customHeight="1">
      <c r="A2168" s="41"/>
      <c r="B2168" s="30"/>
      <c r="C2168" s="63" t="s">
        <v>111</v>
      </c>
      <c r="D2168" s="354" t="str">
        <f t="shared" si="973"/>
        <v/>
      </c>
      <c r="E2168" s="355"/>
      <c r="F2168" s="355"/>
      <c r="G2168" s="355"/>
      <c r="H2168" s="355"/>
      <c r="I2168" s="355"/>
      <c r="J2168" s="355"/>
      <c r="K2168" s="355"/>
      <c r="L2168" s="355"/>
      <c r="M2168" s="355"/>
      <c r="N2168" s="355"/>
      <c r="O2168" s="355"/>
      <c r="P2168" s="355"/>
      <c r="Q2168" s="355"/>
      <c r="R2168" s="356"/>
      <c r="S2168" s="357"/>
      <c r="T2168" s="304"/>
      <c r="U2168" s="304"/>
      <c r="V2168" s="304"/>
      <c r="W2168" s="304"/>
      <c r="X2168" s="358"/>
      <c r="Y2168" s="357"/>
      <c r="Z2168" s="304"/>
      <c r="AA2168" s="304"/>
      <c r="AB2168" s="304"/>
      <c r="AC2168" s="304"/>
      <c r="AD2168" s="358"/>
      <c r="AG2168" s="197">
        <f t="shared" si="974"/>
        <v>12</v>
      </c>
      <c r="AH2168" s="197">
        <f t="shared" si="975"/>
        <v>0</v>
      </c>
      <c r="AM2168" s="7" t="b">
        <f t="shared" si="976"/>
        <v>0</v>
      </c>
      <c r="AN2168" s="7">
        <f t="shared" si="977"/>
        <v>0</v>
      </c>
      <c r="AO2168" s="7" t="str">
        <f t="shared" si="978"/>
        <v/>
      </c>
      <c r="AP2168" s="7" t="b">
        <f t="shared" si="979"/>
        <v>0</v>
      </c>
      <c r="AQ2168" s="7">
        <f t="shared" si="980"/>
        <v>0</v>
      </c>
      <c r="AR2168" s="7" t="b">
        <f t="shared" si="981"/>
        <v>0</v>
      </c>
      <c r="AS2168" s="7">
        <f t="shared" si="982"/>
        <v>0</v>
      </c>
    </row>
    <row r="2169" spans="1:45" ht="15" customHeight="1">
      <c r="A2169" s="41"/>
      <c r="B2169" s="30"/>
      <c r="C2169" s="63" t="s">
        <v>112</v>
      </c>
      <c r="D2169" s="354" t="str">
        <f t="shared" si="973"/>
        <v/>
      </c>
      <c r="E2169" s="355"/>
      <c r="F2169" s="355"/>
      <c r="G2169" s="355"/>
      <c r="H2169" s="355"/>
      <c r="I2169" s="355"/>
      <c r="J2169" s="355"/>
      <c r="K2169" s="355"/>
      <c r="L2169" s="355"/>
      <c r="M2169" s="355"/>
      <c r="N2169" s="355"/>
      <c r="O2169" s="355"/>
      <c r="P2169" s="355"/>
      <c r="Q2169" s="355"/>
      <c r="R2169" s="356"/>
      <c r="S2169" s="357"/>
      <c r="T2169" s="304"/>
      <c r="U2169" s="304"/>
      <c r="V2169" s="304"/>
      <c r="W2169" s="304"/>
      <c r="X2169" s="358"/>
      <c r="Y2169" s="357"/>
      <c r="Z2169" s="304"/>
      <c r="AA2169" s="304"/>
      <c r="AB2169" s="304"/>
      <c r="AC2169" s="304"/>
      <c r="AD2169" s="358"/>
      <c r="AG2169" s="197">
        <f t="shared" si="974"/>
        <v>12</v>
      </c>
      <c r="AH2169" s="197">
        <f t="shared" si="975"/>
        <v>0</v>
      </c>
      <c r="AM2169" s="7" t="b">
        <f t="shared" si="976"/>
        <v>0</v>
      </c>
      <c r="AN2169" s="7">
        <f t="shared" si="977"/>
        <v>0</v>
      </c>
      <c r="AO2169" s="7" t="str">
        <f t="shared" si="978"/>
        <v/>
      </c>
      <c r="AP2169" s="7" t="b">
        <f t="shared" si="979"/>
        <v>0</v>
      </c>
      <c r="AQ2169" s="7">
        <f t="shared" si="980"/>
        <v>0</v>
      </c>
      <c r="AR2169" s="7" t="b">
        <f t="shared" si="981"/>
        <v>0</v>
      </c>
      <c r="AS2169" s="7">
        <f t="shared" si="982"/>
        <v>0</v>
      </c>
    </row>
    <row r="2170" spans="1:45" ht="15" customHeight="1">
      <c r="A2170" s="41"/>
      <c r="B2170" s="30"/>
      <c r="C2170" s="63" t="s">
        <v>113</v>
      </c>
      <c r="D2170" s="354" t="str">
        <f t="shared" si="973"/>
        <v/>
      </c>
      <c r="E2170" s="355"/>
      <c r="F2170" s="355"/>
      <c r="G2170" s="355"/>
      <c r="H2170" s="355"/>
      <c r="I2170" s="355"/>
      <c r="J2170" s="355"/>
      <c r="K2170" s="355"/>
      <c r="L2170" s="355"/>
      <c r="M2170" s="355"/>
      <c r="N2170" s="355"/>
      <c r="O2170" s="355"/>
      <c r="P2170" s="355"/>
      <c r="Q2170" s="355"/>
      <c r="R2170" s="356"/>
      <c r="S2170" s="357"/>
      <c r="T2170" s="304"/>
      <c r="U2170" s="304"/>
      <c r="V2170" s="304"/>
      <c r="W2170" s="304"/>
      <c r="X2170" s="358"/>
      <c r="Y2170" s="357"/>
      <c r="Z2170" s="304"/>
      <c r="AA2170" s="304"/>
      <c r="AB2170" s="304"/>
      <c r="AC2170" s="304"/>
      <c r="AD2170" s="358"/>
      <c r="AG2170" s="197">
        <f t="shared" si="974"/>
        <v>12</v>
      </c>
      <c r="AH2170" s="197">
        <f t="shared" si="975"/>
        <v>0</v>
      </c>
      <c r="AM2170" s="7" t="b">
        <f t="shared" si="976"/>
        <v>0</v>
      </c>
      <c r="AN2170" s="7">
        <f t="shared" si="977"/>
        <v>0</v>
      </c>
      <c r="AO2170" s="7" t="str">
        <f t="shared" si="978"/>
        <v/>
      </c>
      <c r="AP2170" s="7" t="b">
        <f t="shared" si="979"/>
        <v>0</v>
      </c>
      <c r="AQ2170" s="7">
        <f t="shared" si="980"/>
        <v>0</v>
      </c>
      <c r="AR2170" s="7" t="b">
        <f t="shared" si="981"/>
        <v>0</v>
      </c>
      <c r="AS2170" s="7">
        <f t="shared" si="982"/>
        <v>0</v>
      </c>
    </row>
    <row r="2171" spans="1:45" ht="15" customHeight="1">
      <c r="A2171" s="41"/>
      <c r="B2171" s="30"/>
      <c r="C2171" s="63" t="s">
        <v>114</v>
      </c>
      <c r="D2171" s="354" t="str">
        <f t="shared" si="973"/>
        <v/>
      </c>
      <c r="E2171" s="355"/>
      <c r="F2171" s="355"/>
      <c r="G2171" s="355"/>
      <c r="H2171" s="355"/>
      <c r="I2171" s="355"/>
      <c r="J2171" s="355"/>
      <c r="K2171" s="355"/>
      <c r="L2171" s="355"/>
      <c r="M2171" s="355"/>
      <c r="N2171" s="355"/>
      <c r="O2171" s="355"/>
      <c r="P2171" s="355"/>
      <c r="Q2171" s="355"/>
      <c r="R2171" s="356"/>
      <c r="S2171" s="357"/>
      <c r="T2171" s="304"/>
      <c r="U2171" s="304"/>
      <c r="V2171" s="304"/>
      <c r="W2171" s="304"/>
      <c r="X2171" s="358"/>
      <c r="Y2171" s="357"/>
      <c r="Z2171" s="304"/>
      <c r="AA2171" s="304"/>
      <c r="AB2171" s="304"/>
      <c r="AC2171" s="304"/>
      <c r="AD2171" s="358"/>
      <c r="AG2171" s="197">
        <f t="shared" si="974"/>
        <v>12</v>
      </c>
      <c r="AH2171" s="197">
        <f t="shared" si="975"/>
        <v>0</v>
      </c>
      <c r="AM2171" s="7" t="b">
        <f t="shared" si="976"/>
        <v>0</v>
      </c>
      <c r="AN2171" s="7">
        <f t="shared" si="977"/>
        <v>0</v>
      </c>
      <c r="AO2171" s="7" t="str">
        <f t="shared" si="978"/>
        <v/>
      </c>
      <c r="AP2171" s="7" t="b">
        <f t="shared" si="979"/>
        <v>0</v>
      </c>
      <c r="AQ2171" s="7">
        <f t="shared" si="980"/>
        <v>0</v>
      </c>
      <c r="AR2171" s="7" t="b">
        <f t="shared" si="981"/>
        <v>0</v>
      </c>
      <c r="AS2171" s="7">
        <f t="shared" si="982"/>
        <v>0</v>
      </c>
    </row>
    <row r="2172" spans="1:45" ht="15" customHeight="1">
      <c r="A2172" s="41"/>
      <c r="B2172" s="30"/>
      <c r="C2172" s="63" t="s">
        <v>115</v>
      </c>
      <c r="D2172" s="354" t="str">
        <f t="shared" si="973"/>
        <v/>
      </c>
      <c r="E2172" s="355"/>
      <c r="F2172" s="355"/>
      <c r="G2172" s="355"/>
      <c r="H2172" s="355"/>
      <c r="I2172" s="355"/>
      <c r="J2172" s="355"/>
      <c r="K2172" s="355"/>
      <c r="L2172" s="355"/>
      <c r="M2172" s="355"/>
      <c r="N2172" s="355"/>
      <c r="O2172" s="355"/>
      <c r="P2172" s="355"/>
      <c r="Q2172" s="355"/>
      <c r="R2172" s="356"/>
      <c r="S2172" s="357"/>
      <c r="T2172" s="304"/>
      <c r="U2172" s="304"/>
      <c r="V2172" s="304"/>
      <c r="W2172" s="304"/>
      <c r="X2172" s="358"/>
      <c r="Y2172" s="357"/>
      <c r="Z2172" s="304"/>
      <c r="AA2172" s="304"/>
      <c r="AB2172" s="304"/>
      <c r="AC2172" s="304"/>
      <c r="AD2172" s="358"/>
      <c r="AG2172" s="197">
        <f t="shared" si="974"/>
        <v>12</v>
      </c>
      <c r="AH2172" s="197">
        <f t="shared" si="975"/>
        <v>0</v>
      </c>
      <c r="AM2172" s="7" t="b">
        <f t="shared" si="976"/>
        <v>0</v>
      </c>
      <c r="AN2172" s="7">
        <f t="shared" si="977"/>
        <v>0</v>
      </c>
      <c r="AO2172" s="7" t="str">
        <f t="shared" si="978"/>
        <v/>
      </c>
      <c r="AP2172" s="7" t="b">
        <f t="shared" si="979"/>
        <v>0</v>
      </c>
      <c r="AQ2172" s="7">
        <f t="shared" si="980"/>
        <v>0</v>
      </c>
      <c r="AR2172" s="7" t="b">
        <f t="shared" si="981"/>
        <v>0</v>
      </c>
      <c r="AS2172" s="7">
        <f t="shared" si="982"/>
        <v>0</v>
      </c>
    </row>
    <row r="2173" spans="1:45" ht="15" customHeight="1">
      <c r="A2173" s="41"/>
      <c r="B2173" s="30"/>
      <c r="C2173" s="63" t="s">
        <v>116</v>
      </c>
      <c r="D2173" s="354" t="str">
        <f t="shared" si="973"/>
        <v/>
      </c>
      <c r="E2173" s="355"/>
      <c r="F2173" s="355"/>
      <c r="G2173" s="355"/>
      <c r="H2173" s="355"/>
      <c r="I2173" s="355"/>
      <c r="J2173" s="355"/>
      <c r="K2173" s="355"/>
      <c r="L2173" s="355"/>
      <c r="M2173" s="355"/>
      <c r="N2173" s="355"/>
      <c r="O2173" s="355"/>
      <c r="P2173" s="355"/>
      <c r="Q2173" s="355"/>
      <c r="R2173" s="356"/>
      <c r="S2173" s="357"/>
      <c r="T2173" s="304"/>
      <c r="U2173" s="304"/>
      <c r="V2173" s="304"/>
      <c r="W2173" s="304"/>
      <c r="X2173" s="358"/>
      <c r="Y2173" s="357"/>
      <c r="Z2173" s="304"/>
      <c r="AA2173" s="304"/>
      <c r="AB2173" s="304"/>
      <c r="AC2173" s="304"/>
      <c r="AD2173" s="358"/>
      <c r="AG2173" s="197">
        <f t="shared" si="974"/>
        <v>12</v>
      </c>
      <c r="AH2173" s="197">
        <f t="shared" si="975"/>
        <v>0</v>
      </c>
      <c r="AM2173" s="7" t="b">
        <f t="shared" si="976"/>
        <v>0</v>
      </c>
      <c r="AN2173" s="7">
        <f t="shared" si="977"/>
        <v>0</v>
      </c>
      <c r="AO2173" s="7" t="str">
        <f t="shared" si="978"/>
        <v/>
      </c>
      <c r="AP2173" s="7" t="b">
        <f t="shared" si="979"/>
        <v>0</v>
      </c>
      <c r="AQ2173" s="7">
        <f t="shared" si="980"/>
        <v>0</v>
      </c>
      <c r="AR2173" s="7" t="b">
        <f t="shared" si="981"/>
        <v>0</v>
      </c>
      <c r="AS2173" s="7">
        <f t="shared" si="982"/>
        <v>0</v>
      </c>
    </row>
    <row r="2174" spans="1:45" ht="15" customHeight="1">
      <c r="A2174" s="41"/>
      <c r="B2174" s="30"/>
      <c r="C2174" s="63" t="s">
        <v>117</v>
      </c>
      <c r="D2174" s="354" t="str">
        <f t="shared" si="973"/>
        <v/>
      </c>
      <c r="E2174" s="355"/>
      <c r="F2174" s="355"/>
      <c r="G2174" s="355"/>
      <c r="H2174" s="355"/>
      <c r="I2174" s="355"/>
      <c r="J2174" s="355"/>
      <c r="K2174" s="355"/>
      <c r="L2174" s="355"/>
      <c r="M2174" s="355"/>
      <c r="N2174" s="355"/>
      <c r="O2174" s="355"/>
      <c r="P2174" s="355"/>
      <c r="Q2174" s="355"/>
      <c r="R2174" s="356"/>
      <c r="S2174" s="357"/>
      <c r="T2174" s="304"/>
      <c r="U2174" s="304"/>
      <c r="V2174" s="304"/>
      <c r="W2174" s="304"/>
      <c r="X2174" s="358"/>
      <c r="Y2174" s="357"/>
      <c r="Z2174" s="304"/>
      <c r="AA2174" s="304"/>
      <c r="AB2174" s="304"/>
      <c r="AC2174" s="304"/>
      <c r="AD2174" s="358"/>
      <c r="AG2174" s="197">
        <f t="shared" si="974"/>
        <v>12</v>
      </c>
      <c r="AH2174" s="197">
        <f t="shared" si="975"/>
        <v>0</v>
      </c>
      <c r="AM2174" s="7" t="b">
        <f t="shared" si="976"/>
        <v>0</v>
      </c>
      <c r="AN2174" s="7">
        <f t="shared" si="977"/>
        <v>0</v>
      </c>
      <c r="AO2174" s="7" t="str">
        <f t="shared" si="978"/>
        <v/>
      </c>
      <c r="AP2174" s="7" t="b">
        <f t="shared" si="979"/>
        <v>0</v>
      </c>
      <c r="AQ2174" s="7">
        <f t="shared" si="980"/>
        <v>0</v>
      </c>
      <c r="AR2174" s="7" t="b">
        <f t="shared" si="981"/>
        <v>0</v>
      </c>
      <c r="AS2174" s="7">
        <f t="shared" si="982"/>
        <v>0</v>
      </c>
    </row>
    <row r="2175" spans="1:45" ht="15" customHeight="1">
      <c r="A2175" s="41"/>
      <c r="B2175" s="30"/>
      <c r="C2175" s="63" t="s">
        <v>118</v>
      </c>
      <c r="D2175" s="354" t="str">
        <f t="shared" si="973"/>
        <v/>
      </c>
      <c r="E2175" s="355"/>
      <c r="F2175" s="355"/>
      <c r="G2175" s="355"/>
      <c r="H2175" s="355"/>
      <c r="I2175" s="355"/>
      <c r="J2175" s="355"/>
      <c r="K2175" s="355"/>
      <c r="L2175" s="355"/>
      <c r="M2175" s="355"/>
      <c r="N2175" s="355"/>
      <c r="O2175" s="355"/>
      <c r="P2175" s="355"/>
      <c r="Q2175" s="355"/>
      <c r="R2175" s="356"/>
      <c r="S2175" s="357"/>
      <c r="T2175" s="304"/>
      <c r="U2175" s="304"/>
      <c r="V2175" s="304"/>
      <c r="W2175" s="304"/>
      <c r="X2175" s="358"/>
      <c r="Y2175" s="357"/>
      <c r="Z2175" s="304"/>
      <c r="AA2175" s="304"/>
      <c r="AB2175" s="304"/>
      <c r="AC2175" s="304"/>
      <c r="AD2175" s="358"/>
      <c r="AG2175" s="197">
        <f t="shared" si="974"/>
        <v>12</v>
      </c>
      <c r="AH2175" s="197">
        <f t="shared" si="975"/>
        <v>0</v>
      </c>
      <c r="AM2175" s="7" t="b">
        <f t="shared" si="976"/>
        <v>0</v>
      </c>
      <c r="AN2175" s="7">
        <f t="shared" si="977"/>
        <v>0</v>
      </c>
      <c r="AO2175" s="7" t="str">
        <f t="shared" si="978"/>
        <v/>
      </c>
      <c r="AP2175" s="7" t="b">
        <f t="shared" si="979"/>
        <v>0</v>
      </c>
      <c r="AQ2175" s="7">
        <f t="shared" si="980"/>
        <v>0</v>
      </c>
      <c r="AR2175" s="7" t="b">
        <f t="shared" si="981"/>
        <v>0</v>
      </c>
      <c r="AS2175" s="7">
        <f t="shared" si="982"/>
        <v>0</v>
      </c>
    </row>
    <row r="2176" spans="1:45" ht="15" customHeight="1">
      <c r="A2176" s="41"/>
      <c r="B2176" s="30"/>
      <c r="C2176" s="63" t="s">
        <v>119</v>
      </c>
      <c r="D2176" s="354" t="str">
        <f t="shared" si="973"/>
        <v/>
      </c>
      <c r="E2176" s="355"/>
      <c r="F2176" s="355"/>
      <c r="G2176" s="355"/>
      <c r="H2176" s="355"/>
      <c r="I2176" s="355"/>
      <c r="J2176" s="355"/>
      <c r="K2176" s="355"/>
      <c r="L2176" s="355"/>
      <c r="M2176" s="355"/>
      <c r="N2176" s="355"/>
      <c r="O2176" s="355"/>
      <c r="P2176" s="355"/>
      <c r="Q2176" s="355"/>
      <c r="R2176" s="356"/>
      <c r="S2176" s="357"/>
      <c r="T2176" s="304"/>
      <c r="U2176" s="304"/>
      <c r="V2176" s="304"/>
      <c r="W2176" s="304"/>
      <c r="X2176" s="358"/>
      <c r="Y2176" s="357"/>
      <c r="Z2176" s="304"/>
      <c r="AA2176" s="304"/>
      <c r="AB2176" s="304"/>
      <c r="AC2176" s="304"/>
      <c r="AD2176" s="358"/>
      <c r="AG2176" s="197">
        <f t="shared" si="974"/>
        <v>12</v>
      </c>
      <c r="AH2176" s="197">
        <f t="shared" si="975"/>
        <v>0</v>
      </c>
      <c r="AM2176" s="7" t="b">
        <f t="shared" si="976"/>
        <v>0</v>
      </c>
      <c r="AN2176" s="7">
        <f t="shared" si="977"/>
        <v>0</v>
      </c>
      <c r="AO2176" s="7" t="str">
        <f t="shared" si="978"/>
        <v/>
      </c>
      <c r="AP2176" s="7" t="b">
        <f t="shared" si="979"/>
        <v>0</v>
      </c>
      <c r="AQ2176" s="7">
        <f t="shared" si="980"/>
        <v>0</v>
      </c>
      <c r="AR2176" s="7" t="b">
        <f t="shared" si="981"/>
        <v>0</v>
      </c>
      <c r="AS2176" s="7">
        <f t="shared" si="982"/>
        <v>0</v>
      </c>
    </row>
    <row r="2177" spans="1:45" ht="15" customHeight="1">
      <c r="A2177" s="41"/>
      <c r="B2177" s="30"/>
      <c r="C2177" s="63" t="s">
        <v>120</v>
      </c>
      <c r="D2177" s="354" t="str">
        <f t="shared" si="973"/>
        <v/>
      </c>
      <c r="E2177" s="355"/>
      <c r="F2177" s="355"/>
      <c r="G2177" s="355"/>
      <c r="H2177" s="355"/>
      <c r="I2177" s="355"/>
      <c r="J2177" s="355"/>
      <c r="K2177" s="355"/>
      <c r="L2177" s="355"/>
      <c r="M2177" s="355"/>
      <c r="N2177" s="355"/>
      <c r="O2177" s="355"/>
      <c r="P2177" s="355"/>
      <c r="Q2177" s="355"/>
      <c r="R2177" s="356"/>
      <c r="S2177" s="357"/>
      <c r="T2177" s="304"/>
      <c r="U2177" s="304"/>
      <c r="V2177" s="304"/>
      <c r="W2177" s="304"/>
      <c r="X2177" s="358"/>
      <c r="Y2177" s="357"/>
      <c r="Z2177" s="304"/>
      <c r="AA2177" s="304"/>
      <c r="AB2177" s="304"/>
      <c r="AC2177" s="304"/>
      <c r="AD2177" s="358"/>
      <c r="AG2177" s="197">
        <f t="shared" si="974"/>
        <v>12</v>
      </c>
      <c r="AH2177" s="197">
        <f t="shared" si="975"/>
        <v>0</v>
      </c>
      <c r="AM2177" s="7" t="b">
        <f t="shared" si="976"/>
        <v>0</v>
      </c>
      <c r="AN2177" s="7">
        <f t="shared" si="977"/>
        <v>0</v>
      </c>
      <c r="AO2177" s="7" t="str">
        <f t="shared" si="978"/>
        <v/>
      </c>
      <c r="AP2177" s="7" t="b">
        <f t="shared" si="979"/>
        <v>0</v>
      </c>
      <c r="AQ2177" s="7">
        <f t="shared" si="980"/>
        <v>0</v>
      </c>
      <c r="AR2177" s="7" t="b">
        <f t="shared" si="981"/>
        <v>0</v>
      </c>
      <c r="AS2177" s="7">
        <f t="shared" si="982"/>
        <v>0</v>
      </c>
    </row>
    <row r="2178" spans="1:45" ht="15" customHeight="1">
      <c r="A2178" s="41"/>
      <c r="B2178" s="30"/>
      <c r="C2178" s="63" t="s">
        <v>121</v>
      </c>
      <c r="D2178" s="354" t="str">
        <f t="shared" si="973"/>
        <v/>
      </c>
      <c r="E2178" s="355"/>
      <c r="F2178" s="355"/>
      <c r="G2178" s="355"/>
      <c r="H2178" s="355"/>
      <c r="I2178" s="355"/>
      <c r="J2178" s="355"/>
      <c r="K2178" s="355"/>
      <c r="L2178" s="355"/>
      <c r="M2178" s="355"/>
      <c r="N2178" s="355"/>
      <c r="O2178" s="355"/>
      <c r="P2178" s="355"/>
      <c r="Q2178" s="355"/>
      <c r="R2178" s="356"/>
      <c r="S2178" s="357"/>
      <c r="T2178" s="304"/>
      <c r="U2178" s="304"/>
      <c r="V2178" s="304"/>
      <c r="W2178" s="304"/>
      <c r="X2178" s="358"/>
      <c r="Y2178" s="357"/>
      <c r="Z2178" s="304"/>
      <c r="AA2178" s="304"/>
      <c r="AB2178" s="304"/>
      <c r="AC2178" s="304"/>
      <c r="AD2178" s="358"/>
      <c r="AG2178" s="197">
        <f t="shared" si="974"/>
        <v>12</v>
      </c>
      <c r="AH2178" s="197">
        <f t="shared" si="975"/>
        <v>0</v>
      </c>
      <c r="AM2178" s="7" t="b">
        <f t="shared" si="976"/>
        <v>0</v>
      </c>
      <c r="AN2178" s="7">
        <f t="shared" si="977"/>
        <v>0</v>
      </c>
      <c r="AO2178" s="7" t="str">
        <f t="shared" si="978"/>
        <v/>
      </c>
      <c r="AP2178" s="7" t="b">
        <f t="shared" si="979"/>
        <v>0</v>
      </c>
      <c r="AQ2178" s="7">
        <f t="shared" si="980"/>
        <v>0</v>
      </c>
      <c r="AR2178" s="7" t="b">
        <f t="shared" si="981"/>
        <v>0</v>
      </c>
      <c r="AS2178" s="7">
        <f t="shared" si="982"/>
        <v>0</v>
      </c>
    </row>
    <row r="2179" spans="1:45" ht="15" customHeight="1">
      <c r="A2179" s="41"/>
      <c r="B2179" s="30"/>
      <c r="C2179" s="63" t="s">
        <v>122</v>
      </c>
      <c r="D2179" s="354" t="str">
        <f t="shared" si="973"/>
        <v/>
      </c>
      <c r="E2179" s="355"/>
      <c r="F2179" s="355"/>
      <c r="G2179" s="355"/>
      <c r="H2179" s="355"/>
      <c r="I2179" s="355"/>
      <c r="J2179" s="355"/>
      <c r="K2179" s="355"/>
      <c r="L2179" s="355"/>
      <c r="M2179" s="355"/>
      <c r="N2179" s="355"/>
      <c r="O2179" s="355"/>
      <c r="P2179" s="355"/>
      <c r="Q2179" s="355"/>
      <c r="R2179" s="356"/>
      <c r="S2179" s="357"/>
      <c r="T2179" s="304"/>
      <c r="U2179" s="304"/>
      <c r="V2179" s="304"/>
      <c r="W2179" s="304"/>
      <c r="X2179" s="358"/>
      <c r="Y2179" s="357"/>
      <c r="Z2179" s="304"/>
      <c r="AA2179" s="304"/>
      <c r="AB2179" s="304"/>
      <c r="AC2179" s="304"/>
      <c r="AD2179" s="358"/>
      <c r="AG2179" s="197">
        <f t="shared" si="974"/>
        <v>12</v>
      </c>
      <c r="AH2179" s="197">
        <f t="shared" si="975"/>
        <v>0</v>
      </c>
      <c r="AM2179" s="7" t="b">
        <f t="shared" si="976"/>
        <v>0</v>
      </c>
      <c r="AN2179" s="7">
        <f t="shared" si="977"/>
        <v>0</v>
      </c>
      <c r="AO2179" s="7" t="str">
        <f t="shared" si="978"/>
        <v/>
      </c>
      <c r="AP2179" s="7" t="b">
        <f t="shared" si="979"/>
        <v>0</v>
      </c>
      <c r="AQ2179" s="7">
        <f t="shared" si="980"/>
        <v>0</v>
      </c>
      <c r="AR2179" s="7" t="b">
        <f t="shared" si="981"/>
        <v>0</v>
      </c>
      <c r="AS2179" s="7">
        <f t="shared" si="982"/>
        <v>0</v>
      </c>
    </row>
    <row r="2180" spans="1:45" ht="15" customHeight="1">
      <c r="A2180" s="41"/>
      <c r="B2180" s="30"/>
      <c r="C2180" s="63" t="s">
        <v>123</v>
      </c>
      <c r="D2180" s="354" t="str">
        <f t="shared" si="973"/>
        <v/>
      </c>
      <c r="E2180" s="355"/>
      <c r="F2180" s="355"/>
      <c r="G2180" s="355"/>
      <c r="H2180" s="355"/>
      <c r="I2180" s="355"/>
      <c r="J2180" s="355"/>
      <c r="K2180" s="355"/>
      <c r="L2180" s="355"/>
      <c r="M2180" s="355"/>
      <c r="N2180" s="355"/>
      <c r="O2180" s="355"/>
      <c r="P2180" s="355"/>
      <c r="Q2180" s="355"/>
      <c r="R2180" s="356"/>
      <c r="S2180" s="357"/>
      <c r="T2180" s="304"/>
      <c r="U2180" s="304"/>
      <c r="V2180" s="304"/>
      <c r="W2180" s="304"/>
      <c r="X2180" s="358"/>
      <c r="Y2180" s="357"/>
      <c r="Z2180" s="304"/>
      <c r="AA2180" s="304"/>
      <c r="AB2180" s="304"/>
      <c r="AC2180" s="304"/>
      <c r="AD2180" s="358"/>
      <c r="AG2180" s="197">
        <f t="shared" si="974"/>
        <v>12</v>
      </c>
      <c r="AH2180" s="197">
        <f t="shared" si="975"/>
        <v>0</v>
      </c>
      <c r="AM2180" s="7" t="b">
        <f t="shared" si="976"/>
        <v>0</v>
      </c>
      <c r="AN2180" s="7">
        <f t="shared" si="977"/>
        <v>0</v>
      </c>
      <c r="AO2180" s="7" t="str">
        <f t="shared" si="978"/>
        <v/>
      </c>
      <c r="AP2180" s="7" t="b">
        <f t="shared" si="979"/>
        <v>0</v>
      </c>
      <c r="AQ2180" s="7">
        <f t="shared" si="980"/>
        <v>0</v>
      </c>
      <c r="AR2180" s="7" t="b">
        <f t="shared" si="981"/>
        <v>0</v>
      </c>
      <c r="AS2180" s="7">
        <f t="shared" si="982"/>
        <v>0</v>
      </c>
    </row>
    <row r="2181" spans="1:45" ht="15" customHeight="1">
      <c r="A2181" s="41"/>
      <c r="B2181" s="30"/>
      <c r="C2181" s="63" t="s">
        <v>124</v>
      </c>
      <c r="D2181" s="354" t="str">
        <f t="shared" si="973"/>
        <v/>
      </c>
      <c r="E2181" s="355"/>
      <c r="F2181" s="355"/>
      <c r="G2181" s="355"/>
      <c r="H2181" s="355"/>
      <c r="I2181" s="355"/>
      <c r="J2181" s="355"/>
      <c r="K2181" s="355"/>
      <c r="L2181" s="355"/>
      <c r="M2181" s="355"/>
      <c r="N2181" s="355"/>
      <c r="O2181" s="355"/>
      <c r="P2181" s="355"/>
      <c r="Q2181" s="355"/>
      <c r="R2181" s="356"/>
      <c r="S2181" s="357"/>
      <c r="T2181" s="304"/>
      <c r="U2181" s="304"/>
      <c r="V2181" s="304"/>
      <c r="W2181" s="304"/>
      <c r="X2181" s="358"/>
      <c r="Y2181" s="357"/>
      <c r="Z2181" s="304"/>
      <c r="AA2181" s="304"/>
      <c r="AB2181" s="304"/>
      <c r="AC2181" s="304"/>
      <c r="AD2181" s="358"/>
      <c r="AG2181" s="197">
        <f t="shared" si="974"/>
        <v>12</v>
      </c>
      <c r="AH2181" s="197">
        <f t="shared" si="975"/>
        <v>0</v>
      </c>
      <c r="AM2181" s="7" t="b">
        <f t="shared" si="976"/>
        <v>0</v>
      </c>
      <c r="AN2181" s="7">
        <f t="shared" si="977"/>
        <v>0</v>
      </c>
      <c r="AO2181" s="7" t="str">
        <f t="shared" si="978"/>
        <v/>
      </c>
      <c r="AP2181" s="7" t="b">
        <f t="shared" si="979"/>
        <v>0</v>
      </c>
      <c r="AQ2181" s="7">
        <f t="shared" si="980"/>
        <v>0</v>
      </c>
      <c r="AR2181" s="7" t="b">
        <f t="shared" si="981"/>
        <v>0</v>
      </c>
      <c r="AS2181" s="7">
        <f t="shared" si="982"/>
        <v>0</v>
      </c>
    </row>
    <row r="2182" spans="1:45" ht="15" customHeight="1">
      <c r="A2182" s="41"/>
      <c r="B2182" s="30"/>
      <c r="C2182" s="63" t="s">
        <v>125</v>
      </c>
      <c r="D2182" s="354" t="str">
        <f t="shared" si="973"/>
        <v/>
      </c>
      <c r="E2182" s="355"/>
      <c r="F2182" s="355"/>
      <c r="G2182" s="355"/>
      <c r="H2182" s="355"/>
      <c r="I2182" s="355"/>
      <c r="J2182" s="355"/>
      <c r="K2182" s="355"/>
      <c r="L2182" s="355"/>
      <c r="M2182" s="355"/>
      <c r="N2182" s="355"/>
      <c r="O2182" s="355"/>
      <c r="P2182" s="355"/>
      <c r="Q2182" s="355"/>
      <c r="R2182" s="356"/>
      <c r="S2182" s="357"/>
      <c r="T2182" s="304"/>
      <c r="U2182" s="304"/>
      <c r="V2182" s="304"/>
      <c r="W2182" s="304"/>
      <c r="X2182" s="358"/>
      <c r="Y2182" s="357"/>
      <c r="Z2182" s="304"/>
      <c r="AA2182" s="304"/>
      <c r="AB2182" s="304"/>
      <c r="AC2182" s="304"/>
      <c r="AD2182" s="358"/>
      <c r="AG2182" s="197">
        <f t="shared" si="974"/>
        <v>12</v>
      </c>
      <c r="AH2182" s="197">
        <f t="shared" si="975"/>
        <v>0</v>
      </c>
      <c r="AM2182" s="7" t="b">
        <f t="shared" si="976"/>
        <v>0</v>
      </c>
      <c r="AN2182" s="7">
        <f t="shared" si="977"/>
        <v>0</v>
      </c>
      <c r="AO2182" s="7" t="str">
        <f t="shared" si="978"/>
        <v/>
      </c>
      <c r="AP2182" s="7" t="b">
        <f t="shared" si="979"/>
        <v>0</v>
      </c>
      <c r="AQ2182" s="7">
        <f t="shared" si="980"/>
        <v>0</v>
      </c>
      <c r="AR2182" s="7" t="b">
        <f t="shared" si="981"/>
        <v>0</v>
      </c>
      <c r="AS2182" s="7">
        <f t="shared" si="982"/>
        <v>0</v>
      </c>
    </row>
    <row r="2183" spans="1:45" ht="15" customHeight="1">
      <c r="A2183" s="41"/>
      <c r="B2183" s="30"/>
      <c r="C2183" s="63" t="s">
        <v>126</v>
      </c>
      <c r="D2183" s="354" t="str">
        <f t="shared" si="973"/>
        <v/>
      </c>
      <c r="E2183" s="355"/>
      <c r="F2183" s="355"/>
      <c r="G2183" s="355"/>
      <c r="H2183" s="355"/>
      <c r="I2183" s="355"/>
      <c r="J2183" s="355"/>
      <c r="K2183" s="355"/>
      <c r="L2183" s="355"/>
      <c r="M2183" s="355"/>
      <c r="N2183" s="355"/>
      <c r="O2183" s="355"/>
      <c r="P2183" s="355"/>
      <c r="Q2183" s="355"/>
      <c r="R2183" s="356"/>
      <c r="S2183" s="357"/>
      <c r="T2183" s="304"/>
      <c r="U2183" s="304"/>
      <c r="V2183" s="304"/>
      <c r="W2183" s="304"/>
      <c r="X2183" s="358"/>
      <c r="Y2183" s="357"/>
      <c r="Z2183" s="304"/>
      <c r="AA2183" s="304"/>
      <c r="AB2183" s="304"/>
      <c r="AC2183" s="304"/>
      <c r="AD2183" s="358"/>
      <c r="AG2183" s="197">
        <f t="shared" si="974"/>
        <v>12</v>
      </c>
      <c r="AH2183" s="197">
        <f t="shared" si="975"/>
        <v>0</v>
      </c>
      <c r="AM2183" s="7" t="b">
        <f t="shared" si="976"/>
        <v>0</v>
      </c>
      <c r="AN2183" s="7">
        <f t="shared" si="977"/>
        <v>0</v>
      </c>
      <c r="AO2183" s="7" t="str">
        <f t="shared" si="978"/>
        <v/>
      </c>
      <c r="AP2183" s="7" t="b">
        <f t="shared" si="979"/>
        <v>0</v>
      </c>
      <c r="AQ2183" s="7">
        <f t="shared" si="980"/>
        <v>0</v>
      </c>
      <c r="AR2183" s="7" t="b">
        <f t="shared" si="981"/>
        <v>0</v>
      </c>
      <c r="AS2183" s="7">
        <f t="shared" si="982"/>
        <v>0</v>
      </c>
    </row>
    <row r="2184" spans="1:45" ht="15" customHeight="1">
      <c r="A2184" s="41"/>
      <c r="B2184" s="30"/>
      <c r="C2184" s="63" t="s">
        <v>127</v>
      </c>
      <c r="D2184" s="354" t="str">
        <f t="shared" si="973"/>
        <v/>
      </c>
      <c r="E2184" s="355"/>
      <c r="F2184" s="355"/>
      <c r="G2184" s="355"/>
      <c r="H2184" s="355"/>
      <c r="I2184" s="355"/>
      <c r="J2184" s="355"/>
      <c r="K2184" s="355"/>
      <c r="L2184" s="355"/>
      <c r="M2184" s="355"/>
      <c r="N2184" s="355"/>
      <c r="O2184" s="355"/>
      <c r="P2184" s="355"/>
      <c r="Q2184" s="355"/>
      <c r="R2184" s="356"/>
      <c r="S2184" s="357"/>
      <c r="T2184" s="304"/>
      <c r="U2184" s="304"/>
      <c r="V2184" s="304"/>
      <c r="W2184" s="304"/>
      <c r="X2184" s="358"/>
      <c r="Y2184" s="357"/>
      <c r="Z2184" s="304"/>
      <c r="AA2184" s="304"/>
      <c r="AB2184" s="304"/>
      <c r="AC2184" s="304"/>
      <c r="AD2184" s="358"/>
      <c r="AG2184" s="197">
        <f t="shared" si="974"/>
        <v>12</v>
      </c>
      <c r="AH2184" s="197">
        <f t="shared" si="975"/>
        <v>0</v>
      </c>
      <c r="AM2184" s="7" t="b">
        <f t="shared" si="976"/>
        <v>0</v>
      </c>
      <c r="AN2184" s="7">
        <f t="shared" si="977"/>
        <v>0</v>
      </c>
      <c r="AO2184" s="7" t="str">
        <f t="shared" si="978"/>
        <v/>
      </c>
      <c r="AP2184" s="7" t="b">
        <f t="shared" si="979"/>
        <v>0</v>
      </c>
      <c r="AQ2184" s="7">
        <f t="shared" si="980"/>
        <v>0</v>
      </c>
      <c r="AR2184" s="7" t="b">
        <f t="shared" si="981"/>
        <v>0</v>
      </c>
      <c r="AS2184" s="7">
        <f t="shared" si="982"/>
        <v>0</v>
      </c>
    </row>
    <row r="2185" spans="1:45" ht="15" customHeight="1">
      <c r="A2185" s="41"/>
      <c r="B2185" s="30"/>
      <c r="C2185" s="63" t="s">
        <v>128</v>
      </c>
      <c r="D2185" s="354" t="str">
        <f t="shared" si="973"/>
        <v/>
      </c>
      <c r="E2185" s="355"/>
      <c r="F2185" s="355"/>
      <c r="G2185" s="355"/>
      <c r="H2185" s="355"/>
      <c r="I2185" s="355"/>
      <c r="J2185" s="355"/>
      <c r="K2185" s="355"/>
      <c r="L2185" s="355"/>
      <c r="M2185" s="355"/>
      <c r="N2185" s="355"/>
      <c r="O2185" s="355"/>
      <c r="P2185" s="355"/>
      <c r="Q2185" s="355"/>
      <c r="R2185" s="356"/>
      <c r="S2185" s="357"/>
      <c r="T2185" s="304"/>
      <c r="U2185" s="304"/>
      <c r="V2185" s="304"/>
      <c r="W2185" s="304"/>
      <c r="X2185" s="358"/>
      <c r="Y2185" s="357"/>
      <c r="Z2185" s="304"/>
      <c r="AA2185" s="304"/>
      <c r="AB2185" s="304"/>
      <c r="AC2185" s="304"/>
      <c r="AD2185" s="358"/>
      <c r="AG2185" s="197">
        <f t="shared" si="974"/>
        <v>12</v>
      </c>
      <c r="AH2185" s="197">
        <f t="shared" si="975"/>
        <v>0</v>
      </c>
      <c r="AM2185" s="7" t="b">
        <f t="shared" si="976"/>
        <v>0</v>
      </c>
      <c r="AN2185" s="7">
        <f t="shared" si="977"/>
        <v>0</v>
      </c>
      <c r="AO2185" s="7" t="str">
        <f t="shared" si="978"/>
        <v/>
      </c>
      <c r="AP2185" s="7" t="b">
        <f t="shared" si="979"/>
        <v>0</v>
      </c>
      <c r="AQ2185" s="7">
        <f t="shared" si="980"/>
        <v>0</v>
      </c>
      <c r="AR2185" s="7" t="b">
        <f t="shared" si="981"/>
        <v>0</v>
      </c>
      <c r="AS2185" s="7">
        <f t="shared" si="982"/>
        <v>0</v>
      </c>
    </row>
    <row r="2186" spans="1:45" ht="15" customHeight="1">
      <c r="A2186" s="41"/>
      <c r="B2186" s="30"/>
      <c r="C2186" s="63" t="s">
        <v>129</v>
      </c>
      <c r="D2186" s="354" t="str">
        <f t="shared" si="973"/>
        <v/>
      </c>
      <c r="E2186" s="355"/>
      <c r="F2186" s="355"/>
      <c r="G2186" s="355"/>
      <c r="H2186" s="355"/>
      <c r="I2186" s="355"/>
      <c r="J2186" s="355"/>
      <c r="K2186" s="355"/>
      <c r="L2186" s="355"/>
      <c r="M2186" s="355"/>
      <c r="N2186" s="355"/>
      <c r="O2186" s="355"/>
      <c r="P2186" s="355"/>
      <c r="Q2186" s="355"/>
      <c r="R2186" s="356"/>
      <c r="S2186" s="357"/>
      <c r="T2186" s="304"/>
      <c r="U2186" s="304"/>
      <c r="V2186" s="304"/>
      <c r="W2186" s="304"/>
      <c r="X2186" s="358"/>
      <c r="Y2186" s="357"/>
      <c r="Z2186" s="304"/>
      <c r="AA2186" s="304"/>
      <c r="AB2186" s="304"/>
      <c r="AC2186" s="304"/>
      <c r="AD2186" s="358"/>
      <c r="AG2186" s="197">
        <f t="shared" si="974"/>
        <v>12</v>
      </c>
      <c r="AH2186" s="197">
        <f t="shared" si="975"/>
        <v>0</v>
      </c>
      <c r="AM2186" s="7" t="b">
        <f t="shared" si="976"/>
        <v>0</v>
      </c>
      <c r="AN2186" s="7">
        <f t="shared" si="977"/>
        <v>0</v>
      </c>
      <c r="AO2186" s="7" t="str">
        <f t="shared" si="978"/>
        <v/>
      </c>
      <c r="AP2186" s="7" t="b">
        <f t="shared" si="979"/>
        <v>0</v>
      </c>
      <c r="AQ2186" s="7">
        <f t="shared" si="980"/>
        <v>0</v>
      </c>
      <c r="AR2186" s="7" t="b">
        <f t="shared" si="981"/>
        <v>0</v>
      </c>
      <c r="AS2186" s="7">
        <f t="shared" si="982"/>
        <v>0</v>
      </c>
    </row>
    <row r="2187" spans="1:45" ht="15" customHeight="1">
      <c r="A2187" s="41"/>
      <c r="B2187" s="30"/>
      <c r="C2187" s="63" t="s">
        <v>130</v>
      </c>
      <c r="D2187" s="354" t="str">
        <f t="shared" si="973"/>
        <v/>
      </c>
      <c r="E2187" s="355"/>
      <c r="F2187" s="355"/>
      <c r="G2187" s="355"/>
      <c r="H2187" s="355"/>
      <c r="I2187" s="355"/>
      <c r="J2187" s="355"/>
      <c r="K2187" s="355"/>
      <c r="L2187" s="355"/>
      <c r="M2187" s="355"/>
      <c r="N2187" s="355"/>
      <c r="O2187" s="355"/>
      <c r="P2187" s="355"/>
      <c r="Q2187" s="355"/>
      <c r="R2187" s="356"/>
      <c r="S2187" s="357"/>
      <c r="T2187" s="304"/>
      <c r="U2187" s="304"/>
      <c r="V2187" s="304"/>
      <c r="W2187" s="304"/>
      <c r="X2187" s="358"/>
      <c r="Y2187" s="357"/>
      <c r="Z2187" s="304"/>
      <c r="AA2187" s="304"/>
      <c r="AB2187" s="304"/>
      <c r="AC2187" s="304"/>
      <c r="AD2187" s="358"/>
      <c r="AG2187" s="197">
        <f t="shared" si="974"/>
        <v>12</v>
      </c>
      <c r="AH2187" s="197">
        <f t="shared" si="975"/>
        <v>0</v>
      </c>
      <c r="AM2187" s="7" t="b">
        <f t="shared" si="976"/>
        <v>0</v>
      </c>
      <c r="AN2187" s="7">
        <f t="shared" si="977"/>
        <v>0</v>
      </c>
      <c r="AO2187" s="7" t="str">
        <f t="shared" si="978"/>
        <v/>
      </c>
      <c r="AP2187" s="7" t="b">
        <f t="shared" si="979"/>
        <v>0</v>
      </c>
      <c r="AQ2187" s="7">
        <f t="shared" si="980"/>
        <v>0</v>
      </c>
      <c r="AR2187" s="7" t="b">
        <f t="shared" si="981"/>
        <v>0</v>
      </c>
      <c r="AS2187" s="7">
        <f t="shared" si="982"/>
        <v>0</v>
      </c>
    </row>
    <row r="2188" spans="1:45" ht="15" customHeight="1">
      <c r="A2188" s="41"/>
      <c r="B2188" s="30"/>
      <c r="C2188" s="63" t="s">
        <v>131</v>
      </c>
      <c r="D2188" s="354" t="str">
        <f t="shared" si="973"/>
        <v/>
      </c>
      <c r="E2188" s="355"/>
      <c r="F2188" s="355"/>
      <c r="G2188" s="355"/>
      <c r="H2188" s="355"/>
      <c r="I2188" s="355"/>
      <c r="J2188" s="355"/>
      <c r="K2188" s="355"/>
      <c r="L2188" s="355"/>
      <c r="M2188" s="355"/>
      <c r="N2188" s="355"/>
      <c r="O2188" s="355"/>
      <c r="P2188" s="355"/>
      <c r="Q2188" s="355"/>
      <c r="R2188" s="356"/>
      <c r="S2188" s="357"/>
      <c r="T2188" s="304"/>
      <c r="U2188" s="304"/>
      <c r="V2188" s="304"/>
      <c r="W2188" s="304"/>
      <c r="X2188" s="358"/>
      <c r="Y2188" s="357"/>
      <c r="Z2188" s="304"/>
      <c r="AA2188" s="304"/>
      <c r="AB2188" s="304"/>
      <c r="AC2188" s="304"/>
      <c r="AD2188" s="358"/>
      <c r="AG2188" s="197">
        <f t="shared" si="974"/>
        <v>12</v>
      </c>
      <c r="AH2188" s="197">
        <f t="shared" si="975"/>
        <v>0</v>
      </c>
      <c r="AM2188" s="7" t="b">
        <f t="shared" si="976"/>
        <v>0</v>
      </c>
      <c r="AN2188" s="7">
        <f t="shared" si="977"/>
        <v>0</v>
      </c>
      <c r="AO2188" s="7" t="str">
        <f t="shared" si="978"/>
        <v/>
      </c>
      <c r="AP2188" s="7" t="b">
        <f t="shared" si="979"/>
        <v>0</v>
      </c>
      <c r="AQ2188" s="7">
        <f t="shared" si="980"/>
        <v>0</v>
      </c>
      <c r="AR2188" s="7" t="b">
        <f t="shared" si="981"/>
        <v>0</v>
      </c>
      <c r="AS2188" s="7">
        <f t="shared" si="982"/>
        <v>0</v>
      </c>
    </row>
    <row r="2189" spans="1:45" ht="15" customHeight="1">
      <c r="A2189" s="41"/>
      <c r="B2189" s="30"/>
      <c r="C2189" s="63" t="s">
        <v>132</v>
      </c>
      <c r="D2189" s="354" t="str">
        <f t="shared" si="973"/>
        <v/>
      </c>
      <c r="E2189" s="355"/>
      <c r="F2189" s="355"/>
      <c r="G2189" s="355"/>
      <c r="H2189" s="355"/>
      <c r="I2189" s="355"/>
      <c r="J2189" s="355"/>
      <c r="K2189" s="355"/>
      <c r="L2189" s="355"/>
      <c r="M2189" s="355"/>
      <c r="N2189" s="355"/>
      <c r="O2189" s="355"/>
      <c r="P2189" s="355"/>
      <c r="Q2189" s="355"/>
      <c r="R2189" s="356"/>
      <c r="S2189" s="357"/>
      <c r="T2189" s="304"/>
      <c r="U2189" s="304"/>
      <c r="V2189" s="304"/>
      <c r="W2189" s="304"/>
      <c r="X2189" s="358"/>
      <c r="Y2189" s="357"/>
      <c r="Z2189" s="304"/>
      <c r="AA2189" s="304"/>
      <c r="AB2189" s="304"/>
      <c r="AC2189" s="304"/>
      <c r="AD2189" s="358"/>
      <c r="AG2189" s="197">
        <f t="shared" si="974"/>
        <v>12</v>
      </c>
      <c r="AH2189" s="197">
        <f t="shared" si="975"/>
        <v>0</v>
      </c>
      <c r="AM2189" s="7" t="b">
        <f t="shared" si="976"/>
        <v>0</v>
      </c>
      <c r="AN2189" s="7">
        <f t="shared" si="977"/>
        <v>0</v>
      </c>
      <c r="AO2189" s="7" t="str">
        <f t="shared" si="978"/>
        <v/>
      </c>
      <c r="AP2189" s="7" t="b">
        <f t="shared" si="979"/>
        <v>0</v>
      </c>
      <c r="AQ2189" s="7">
        <f t="shared" si="980"/>
        <v>0</v>
      </c>
      <c r="AR2189" s="7" t="b">
        <f t="shared" si="981"/>
        <v>0</v>
      </c>
      <c r="AS2189" s="7">
        <f t="shared" si="982"/>
        <v>0</v>
      </c>
    </row>
    <row r="2190" spans="1:45" ht="15" customHeight="1">
      <c r="A2190" s="41"/>
      <c r="B2190" s="30"/>
      <c r="C2190" s="63" t="s">
        <v>133</v>
      </c>
      <c r="D2190" s="354" t="str">
        <f t="shared" si="973"/>
        <v/>
      </c>
      <c r="E2190" s="355"/>
      <c r="F2190" s="355"/>
      <c r="G2190" s="355"/>
      <c r="H2190" s="355"/>
      <c r="I2190" s="355"/>
      <c r="J2190" s="355"/>
      <c r="K2190" s="355"/>
      <c r="L2190" s="355"/>
      <c r="M2190" s="355"/>
      <c r="N2190" s="355"/>
      <c r="O2190" s="355"/>
      <c r="P2190" s="355"/>
      <c r="Q2190" s="355"/>
      <c r="R2190" s="356"/>
      <c r="S2190" s="357"/>
      <c r="T2190" s="304"/>
      <c r="U2190" s="304"/>
      <c r="V2190" s="304"/>
      <c r="W2190" s="304"/>
      <c r="X2190" s="358"/>
      <c r="Y2190" s="357"/>
      <c r="Z2190" s="304"/>
      <c r="AA2190" s="304"/>
      <c r="AB2190" s="304"/>
      <c r="AC2190" s="304"/>
      <c r="AD2190" s="358"/>
      <c r="AG2190" s="197">
        <f t="shared" si="974"/>
        <v>12</v>
      </c>
      <c r="AH2190" s="197">
        <f t="shared" si="975"/>
        <v>0</v>
      </c>
      <c r="AM2190" s="7" t="b">
        <f t="shared" si="976"/>
        <v>0</v>
      </c>
      <c r="AN2190" s="7">
        <f t="shared" si="977"/>
        <v>0</v>
      </c>
      <c r="AO2190" s="7" t="str">
        <f t="shared" si="978"/>
        <v/>
      </c>
      <c r="AP2190" s="7" t="b">
        <f t="shared" si="979"/>
        <v>0</v>
      </c>
      <c r="AQ2190" s="7">
        <f t="shared" si="980"/>
        <v>0</v>
      </c>
      <c r="AR2190" s="7" t="b">
        <f t="shared" si="981"/>
        <v>0</v>
      </c>
      <c r="AS2190" s="7">
        <f t="shared" si="982"/>
        <v>0</v>
      </c>
    </row>
    <row r="2191" spans="1:45" ht="15" customHeight="1">
      <c r="A2191" s="41"/>
      <c r="B2191" s="30"/>
      <c r="C2191" s="63" t="s">
        <v>134</v>
      </c>
      <c r="D2191" s="354" t="str">
        <f t="shared" si="973"/>
        <v/>
      </c>
      <c r="E2191" s="355"/>
      <c r="F2191" s="355"/>
      <c r="G2191" s="355"/>
      <c r="H2191" s="355"/>
      <c r="I2191" s="355"/>
      <c r="J2191" s="355"/>
      <c r="K2191" s="355"/>
      <c r="L2191" s="355"/>
      <c r="M2191" s="355"/>
      <c r="N2191" s="355"/>
      <c r="O2191" s="355"/>
      <c r="P2191" s="355"/>
      <c r="Q2191" s="355"/>
      <c r="R2191" s="356"/>
      <c r="S2191" s="357"/>
      <c r="T2191" s="304"/>
      <c r="U2191" s="304"/>
      <c r="V2191" s="304"/>
      <c r="W2191" s="304"/>
      <c r="X2191" s="358"/>
      <c r="Y2191" s="357"/>
      <c r="Z2191" s="304"/>
      <c r="AA2191" s="304"/>
      <c r="AB2191" s="304"/>
      <c r="AC2191" s="304"/>
      <c r="AD2191" s="358"/>
      <c r="AG2191" s="197">
        <f t="shared" si="974"/>
        <v>12</v>
      </c>
      <c r="AH2191" s="197">
        <f t="shared" si="975"/>
        <v>0</v>
      </c>
      <c r="AM2191" s="7" t="b">
        <f t="shared" si="976"/>
        <v>0</v>
      </c>
      <c r="AN2191" s="7">
        <f t="shared" si="977"/>
        <v>0</v>
      </c>
      <c r="AO2191" s="7" t="str">
        <f t="shared" si="978"/>
        <v/>
      </c>
      <c r="AP2191" s="7" t="b">
        <f t="shared" si="979"/>
        <v>0</v>
      </c>
      <c r="AQ2191" s="7">
        <f t="shared" si="980"/>
        <v>0</v>
      </c>
      <c r="AR2191" s="7" t="b">
        <f t="shared" si="981"/>
        <v>0</v>
      </c>
      <c r="AS2191" s="7">
        <f t="shared" si="982"/>
        <v>0</v>
      </c>
    </row>
    <row r="2192" spans="1:45" ht="15" customHeight="1">
      <c r="A2192" s="41"/>
      <c r="B2192" s="30"/>
      <c r="C2192" s="63" t="s">
        <v>135</v>
      </c>
      <c r="D2192" s="354" t="str">
        <f t="shared" ref="D2192:D2246" si="983">IF(D114="","",D114)</f>
        <v/>
      </c>
      <c r="E2192" s="355"/>
      <c r="F2192" s="355"/>
      <c r="G2192" s="355"/>
      <c r="H2192" s="355"/>
      <c r="I2192" s="355"/>
      <c r="J2192" s="355"/>
      <c r="K2192" s="355"/>
      <c r="L2192" s="355"/>
      <c r="M2192" s="355"/>
      <c r="N2192" s="355"/>
      <c r="O2192" s="355"/>
      <c r="P2192" s="355"/>
      <c r="Q2192" s="355"/>
      <c r="R2192" s="356"/>
      <c r="S2192" s="357"/>
      <c r="T2192" s="304"/>
      <c r="U2192" s="304"/>
      <c r="V2192" s="304"/>
      <c r="W2192" s="304"/>
      <c r="X2192" s="358"/>
      <c r="Y2192" s="357"/>
      <c r="Z2192" s="304"/>
      <c r="AA2192" s="304"/>
      <c r="AB2192" s="304"/>
      <c r="AC2192" s="304"/>
      <c r="AD2192" s="358"/>
      <c r="AG2192" s="197">
        <f t="shared" ref="AG2192:AG2246" si="984">+COUNTBLANK(S2192:AD2192)</f>
        <v>12</v>
      </c>
      <c r="AH2192" s="197">
        <f t="shared" ref="AH2192:AH2246" si="985">+IF($AG$2120=$AH$2120,0,IF(OR(AND(S2192=1,AG2192=10),AND(OR(S2192=2,S2192=3,S2192=9),AG2192=11),AND(D2192="",AG2192=12)),0,1))</f>
        <v>0</v>
      </c>
      <c r="AM2192" s="7" t="b">
        <f t="shared" ref="AM2192:AM2246" si="986">NOT(EXACT(Y2192,UPPER(Y2192)))</f>
        <v>0</v>
      </c>
      <c r="AN2192" s="7">
        <f t="shared" ref="AN2192:AN2246" si="987">COUNTIF(AM2192,"VERDADERO")</f>
        <v>0</v>
      </c>
      <c r="AO2192" s="7" t="str">
        <f t="shared" ref="AO2192:AO2246" si="988">SUBSTITUTE( SUBSTITUTE( SUBSTITUTE( SUBSTITUTE( SUBSTITUTE( SUBSTITUTE( SUBSTITUTE( SUBSTITUTE( SUBSTITUTE( SUBSTITUTE(Y2192, "á", "a"), "é", "e"), "í", "i"), "ó", "o"), "ú", "u"), "Á", "A"), "É", "E"), "Í", "I"), "Ó", "O"), "Ú", "U")</f>
        <v/>
      </c>
      <c r="AP2192" s="7" t="b">
        <f t="shared" ref="AP2192:AP2246" si="989">NOT(EXACT(Y2192,AO2192))</f>
        <v>0</v>
      </c>
      <c r="AQ2192" s="7">
        <f t="shared" ref="AQ2192:AQ2246" si="990">COUNTIF(AP2192,"VERDADERO")</f>
        <v>0</v>
      </c>
      <c r="AR2192" s="7" t="b">
        <f t="shared" ref="AR2192:AR2246" si="991">NOT(EXACT(Y2192,AO2192))</f>
        <v>0</v>
      </c>
      <c r="AS2192" s="7">
        <f t="shared" ref="AS2192:AS2246" si="992">COUNTIF(AR2192,"VERDADERO")</f>
        <v>0</v>
      </c>
    </row>
    <row r="2193" spans="1:45" ht="15" customHeight="1">
      <c r="A2193" s="41"/>
      <c r="B2193" s="30"/>
      <c r="C2193" s="63" t="s">
        <v>136</v>
      </c>
      <c r="D2193" s="354" t="str">
        <f t="shared" si="983"/>
        <v/>
      </c>
      <c r="E2193" s="355"/>
      <c r="F2193" s="355"/>
      <c r="G2193" s="355"/>
      <c r="H2193" s="355"/>
      <c r="I2193" s="355"/>
      <c r="J2193" s="355"/>
      <c r="K2193" s="355"/>
      <c r="L2193" s="355"/>
      <c r="M2193" s="355"/>
      <c r="N2193" s="355"/>
      <c r="O2193" s="355"/>
      <c r="P2193" s="355"/>
      <c r="Q2193" s="355"/>
      <c r="R2193" s="356"/>
      <c r="S2193" s="357"/>
      <c r="T2193" s="304"/>
      <c r="U2193" s="304"/>
      <c r="V2193" s="304"/>
      <c r="W2193" s="304"/>
      <c r="X2193" s="358"/>
      <c r="Y2193" s="357"/>
      <c r="Z2193" s="304"/>
      <c r="AA2193" s="304"/>
      <c r="AB2193" s="304"/>
      <c r="AC2193" s="304"/>
      <c r="AD2193" s="358"/>
      <c r="AG2193" s="197">
        <f t="shared" si="984"/>
        <v>12</v>
      </c>
      <c r="AH2193" s="197">
        <f t="shared" si="985"/>
        <v>0</v>
      </c>
      <c r="AM2193" s="7" t="b">
        <f t="shared" si="986"/>
        <v>0</v>
      </c>
      <c r="AN2193" s="7">
        <f t="shared" si="987"/>
        <v>0</v>
      </c>
      <c r="AO2193" s="7" t="str">
        <f t="shared" si="988"/>
        <v/>
      </c>
      <c r="AP2193" s="7" t="b">
        <f t="shared" si="989"/>
        <v>0</v>
      </c>
      <c r="AQ2193" s="7">
        <f t="shared" si="990"/>
        <v>0</v>
      </c>
      <c r="AR2193" s="7" t="b">
        <f t="shared" si="991"/>
        <v>0</v>
      </c>
      <c r="AS2193" s="7">
        <f t="shared" si="992"/>
        <v>0</v>
      </c>
    </row>
    <row r="2194" spans="1:45" ht="15" customHeight="1">
      <c r="A2194" s="41"/>
      <c r="B2194" s="30"/>
      <c r="C2194" s="63" t="s">
        <v>137</v>
      </c>
      <c r="D2194" s="354" t="str">
        <f t="shared" si="983"/>
        <v/>
      </c>
      <c r="E2194" s="355"/>
      <c r="F2194" s="355"/>
      <c r="G2194" s="355"/>
      <c r="H2194" s="355"/>
      <c r="I2194" s="355"/>
      <c r="J2194" s="355"/>
      <c r="K2194" s="355"/>
      <c r="L2194" s="355"/>
      <c r="M2194" s="355"/>
      <c r="N2194" s="355"/>
      <c r="O2194" s="355"/>
      <c r="P2194" s="355"/>
      <c r="Q2194" s="355"/>
      <c r="R2194" s="356"/>
      <c r="S2194" s="357"/>
      <c r="T2194" s="304"/>
      <c r="U2194" s="304"/>
      <c r="V2194" s="304"/>
      <c r="W2194" s="304"/>
      <c r="X2194" s="358"/>
      <c r="Y2194" s="357"/>
      <c r="Z2194" s="304"/>
      <c r="AA2194" s="304"/>
      <c r="AB2194" s="304"/>
      <c r="AC2194" s="304"/>
      <c r="AD2194" s="358"/>
      <c r="AG2194" s="197">
        <f t="shared" si="984"/>
        <v>12</v>
      </c>
      <c r="AH2194" s="197">
        <f t="shared" si="985"/>
        <v>0</v>
      </c>
      <c r="AM2194" s="7" t="b">
        <f t="shared" si="986"/>
        <v>0</v>
      </c>
      <c r="AN2194" s="7">
        <f t="shared" si="987"/>
        <v>0</v>
      </c>
      <c r="AO2194" s="7" t="str">
        <f t="shared" si="988"/>
        <v/>
      </c>
      <c r="AP2194" s="7" t="b">
        <f t="shared" si="989"/>
        <v>0</v>
      </c>
      <c r="AQ2194" s="7">
        <f t="shared" si="990"/>
        <v>0</v>
      </c>
      <c r="AR2194" s="7" t="b">
        <f t="shared" si="991"/>
        <v>0</v>
      </c>
      <c r="AS2194" s="7">
        <f t="shared" si="992"/>
        <v>0</v>
      </c>
    </row>
    <row r="2195" spans="1:45" ht="15" customHeight="1">
      <c r="A2195" s="41"/>
      <c r="B2195" s="30"/>
      <c r="C2195" s="63" t="s">
        <v>138</v>
      </c>
      <c r="D2195" s="354" t="str">
        <f t="shared" si="983"/>
        <v/>
      </c>
      <c r="E2195" s="355"/>
      <c r="F2195" s="355"/>
      <c r="G2195" s="355"/>
      <c r="H2195" s="355"/>
      <c r="I2195" s="355"/>
      <c r="J2195" s="355"/>
      <c r="K2195" s="355"/>
      <c r="L2195" s="355"/>
      <c r="M2195" s="355"/>
      <c r="N2195" s="355"/>
      <c r="O2195" s="355"/>
      <c r="P2195" s="355"/>
      <c r="Q2195" s="355"/>
      <c r="R2195" s="356"/>
      <c r="S2195" s="357"/>
      <c r="T2195" s="304"/>
      <c r="U2195" s="304"/>
      <c r="V2195" s="304"/>
      <c r="W2195" s="304"/>
      <c r="X2195" s="358"/>
      <c r="Y2195" s="357"/>
      <c r="Z2195" s="304"/>
      <c r="AA2195" s="304"/>
      <c r="AB2195" s="304"/>
      <c r="AC2195" s="304"/>
      <c r="AD2195" s="358"/>
      <c r="AG2195" s="197">
        <f t="shared" si="984"/>
        <v>12</v>
      </c>
      <c r="AH2195" s="197">
        <f t="shared" si="985"/>
        <v>0</v>
      </c>
      <c r="AM2195" s="7" t="b">
        <f t="shared" si="986"/>
        <v>0</v>
      </c>
      <c r="AN2195" s="7">
        <f t="shared" si="987"/>
        <v>0</v>
      </c>
      <c r="AO2195" s="7" t="str">
        <f t="shared" si="988"/>
        <v/>
      </c>
      <c r="AP2195" s="7" t="b">
        <f t="shared" si="989"/>
        <v>0</v>
      </c>
      <c r="AQ2195" s="7">
        <f t="shared" si="990"/>
        <v>0</v>
      </c>
      <c r="AR2195" s="7" t="b">
        <f t="shared" si="991"/>
        <v>0</v>
      </c>
      <c r="AS2195" s="7">
        <f t="shared" si="992"/>
        <v>0</v>
      </c>
    </row>
    <row r="2196" spans="1:45" ht="15" customHeight="1">
      <c r="A2196" s="41"/>
      <c r="B2196" s="30"/>
      <c r="C2196" s="63" t="s">
        <v>139</v>
      </c>
      <c r="D2196" s="354" t="str">
        <f t="shared" si="983"/>
        <v/>
      </c>
      <c r="E2196" s="355"/>
      <c r="F2196" s="355"/>
      <c r="G2196" s="355"/>
      <c r="H2196" s="355"/>
      <c r="I2196" s="355"/>
      <c r="J2196" s="355"/>
      <c r="K2196" s="355"/>
      <c r="L2196" s="355"/>
      <c r="M2196" s="355"/>
      <c r="N2196" s="355"/>
      <c r="O2196" s="355"/>
      <c r="P2196" s="355"/>
      <c r="Q2196" s="355"/>
      <c r="R2196" s="356"/>
      <c r="S2196" s="357"/>
      <c r="T2196" s="304"/>
      <c r="U2196" s="304"/>
      <c r="V2196" s="304"/>
      <c r="W2196" s="304"/>
      <c r="X2196" s="358"/>
      <c r="Y2196" s="357"/>
      <c r="Z2196" s="304"/>
      <c r="AA2196" s="304"/>
      <c r="AB2196" s="304"/>
      <c r="AC2196" s="304"/>
      <c r="AD2196" s="358"/>
      <c r="AG2196" s="197">
        <f t="shared" si="984"/>
        <v>12</v>
      </c>
      <c r="AH2196" s="197">
        <f t="shared" si="985"/>
        <v>0</v>
      </c>
      <c r="AM2196" s="7" t="b">
        <f t="shared" si="986"/>
        <v>0</v>
      </c>
      <c r="AN2196" s="7">
        <f t="shared" si="987"/>
        <v>0</v>
      </c>
      <c r="AO2196" s="7" t="str">
        <f t="shared" si="988"/>
        <v/>
      </c>
      <c r="AP2196" s="7" t="b">
        <f t="shared" si="989"/>
        <v>0</v>
      </c>
      <c r="AQ2196" s="7">
        <f t="shared" si="990"/>
        <v>0</v>
      </c>
      <c r="AR2196" s="7" t="b">
        <f t="shared" si="991"/>
        <v>0</v>
      </c>
      <c r="AS2196" s="7">
        <f t="shared" si="992"/>
        <v>0</v>
      </c>
    </row>
    <row r="2197" spans="1:45" ht="15" customHeight="1">
      <c r="A2197" s="41"/>
      <c r="B2197" s="30"/>
      <c r="C2197" s="63" t="s">
        <v>140</v>
      </c>
      <c r="D2197" s="354" t="str">
        <f t="shared" si="983"/>
        <v/>
      </c>
      <c r="E2197" s="355"/>
      <c r="F2197" s="355"/>
      <c r="G2197" s="355"/>
      <c r="H2197" s="355"/>
      <c r="I2197" s="355"/>
      <c r="J2197" s="355"/>
      <c r="K2197" s="355"/>
      <c r="L2197" s="355"/>
      <c r="M2197" s="355"/>
      <c r="N2197" s="355"/>
      <c r="O2197" s="355"/>
      <c r="P2197" s="355"/>
      <c r="Q2197" s="355"/>
      <c r="R2197" s="356"/>
      <c r="S2197" s="357"/>
      <c r="T2197" s="304"/>
      <c r="U2197" s="304"/>
      <c r="V2197" s="304"/>
      <c r="W2197" s="304"/>
      <c r="X2197" s="358"/>
      <c r="Y2197" s="357"/>
      <c r="Z2197" s="304"/>
      <c r="AA2197" s="304"/>
      <c r="AB2197" s="304"/>
      <c r="AC2197" s="304"/>
      <c r="AD2197" s="358"/>
      <c r="AG2197" s="197">
        <f t="shared" si="984"/>
        <v>12</v>
      </c>
      <c r="AH2197" s="197">
        <f t="shared" si="985"/>
        <v>0</v>
      </c>
      <c r="AM2197" s="7" t="b">
        <f t="shared" si="986"/>
        <v>0</v>
      </c>
      <c r="AN2197" s="7">
        <f t="shared" si="987"/>
        <v>0</v>
      </c>
      <c r="AO2197" s="7" t="str">
        <f t="shared" si="988"/>
        <v/>
      </c>
      <c r="AP2197" s="7" t="b">
        <f t="shared" si="989"/>
        <v>0</v>
      </c>
      <c r="AQ2197" s="7">
        <f t="shared" si="990"/>
        <v>0</v>
      </c>
      <c r="AR2197" s="7" t="b">
        <f t="shared" si="991"/>
        <v>0</v>
      </c>
      <c r="AS2197" s="7">
        <f t="shared" si="992"/>
        <v>0</v>
      </c>
    </row>
    <row r="2198" spans="1:45" ht="15" customHeight="1">
      <c r="A2198" s="41"/>
      <c r="B2198" s="30"/>
      <c r="C2198" s="63" t="s">
        <v>141</v>
      </c>
      <c r="D2198" s="354" t="str">
        <f t="shared" si="983"/>
        <v/>
      </c>
      <c r="E2198" s="355"/>
      <c r="F2198" s="355"/>
      <c r="G2198" s="355"/>
      <c r="H2198" s="355"/>
      <c r="I2198" s="355"/>
      <c r="J2198" s="355"/>
      <c r="K2198" s="355"/>
      <c r="L2198" s="355"/>
      <c r="M2198" s="355"/>
      <c r="N2198" s="355"/>
      <c r="O2198" s="355"/>
      <c r="P2198" s="355"/>
      <c r="Q2198" s="355"/>
      <c r="R2198" s="356"/>
      <c r="S2198" s="357"/>
      <c r="T2198" s="304"/>
      <c r="U2198" s="304"/>
      <c r="V2198" s="304"/>
      <c r="W2198" s="304"/>
      <c r="X2198" s="358"/>
      <c r="Y2198" s="357"/>
      <c r="Z2198" s="304"/>
      <c r="AA2198" s="304"/>
      <c r="AB2198" s="304"/>
      <c r="AC2198" s="304"/>
      <c r="AD2198" s="358"/>
      <c r="AG2198" s="197">
        <f t="shared" si="984"/>
        <v>12</v>
      </c>
      <c r="AH2198" s="197">
        <f t="shared" si="985"/>
        <v>0</v>
      </c>
      <c r="AM2198" s="7" t="b">
        <f t="shared" si="986"/>
        <v>0</v>
      </c>
      <c r="AN2198" s="7">
        <f t="shared" si="987"/>
        <v>0</v>
      </c>
      <c r="AO2198" s="7" t="str">
        <f t="shared" si="988"/>
        <v/>
      </c>
      <c r="AP2198" s="7" t="b">
        <f t="shared" si="989"/>
        <v>0</v>
      </c>
      <c r="AQ2198" s="7">
        <f t="shared" si="990"/>
        <v>0</v>
      </c>
      <c r="AR2198" s="7" t="b">
        <f t="shared" si="991"/>
        <v>0</v>
      </c>
      <c r="AS2198" s="7">
        <f t="shared" si="992"/>
        <v>0</v>
      </c>
    </row>
    <row r="2199" spans="1:45" ht="15" customHeight="1">
      <c r="A2199" s="41"/>
      <c r="B2199" s="30"/>
      <c r="C2199" s="63" t="s">
        <v>142</v>
      </c>
      <c r="D2199" s="354" t="str">
        <f t="shared" si="983"/>
        <v/>
      </c>
      <c r="E2199" s="355"/>
      <c r="F2199" s="355"/>
      <c r="G2199" s="355"/>
      <c r="H2199" s="355"/>
      <c r="I2199" s="355"/>
      <c r="J2199" s="355"/>
      <c r="K2199" s="355"/>
      <c r="L2199" s="355"/>
      <c r="M2199" s="355"/>
      <c r="N2199" s="355"/>
      <c r="O2199" s="355"/>
      <c r="P2199" s="355"/>
      <c r="Q2199" s="355"/>
      <c r="R2199" s="356"/>
      <c r="S2199" s="357"/>
      <c r="T2199" s="304"/>
      <c r="U2199" s="304"/>
      <c r="V2199" s="304"/>
      <c r="W2199" s="304"/>
      <c r="X2199" s="358"/>
      <c r="Y2199" s="357"/>
      <c r="Z2199" s="304"/>
      <c r="AA2199" s="304"/>
      <c r="AB2199" s="304"/>
      <c r="AC2199" s="304"/>
      <c r="AD2199" s="358"/>
      <c r="AG2199" s="197">
        <f t="shared" si="984"/>
        <v>12</v>
      </c>
      <c r="AH2199" s="197">
        <f t="shared" si="985"/>
        <v>0</v>
      </c>
      <c r="AM2199" s="7" t="b">
        <f t="shared" si="986"/>
        <v>0</v>
      </c>
      <c r="AN2199" s="7">
        <f t="shared" si="987"/>
        <v>0</v>
      </c>
      <c r="AO2199" s="7" t="str">
        <f t="shared" si="988"/>
        <v/>
      </c>
      <c r="AP2199" s="7" t="b">
        <f t="shared" si="989"/>
        <v>0</v>
      </c>
      <c r="AQ2199" s="7">
        <f t="shared" si="990"/>
        <v>0</v>
      </c>
      <c r="AR2199" s="7" t="b">
        <f t="shared" si="991"/>
        <v>0</v>
      </c>
      <c r="AS2199" s="7">
        <f t="shared" si="992"/>
        <v>0</v>
      </c>
    </row>
    <row r="2200" spans="1:45" ht="15" customHeight="1">
      <c r="A2200" s="41"/>
      <c r="B2200" s="30"/>
      <c r="C2200" s="63" t="s">
        <v>143</v>
      </c>
      <c r="D2200" s="354" t="str">
        <f t="shared" si="983"/>
        <v/>
      </c>
      <c r="E2200" s="355"/>
      <c r="F2200" s="355"/>
      <c r="G2200" s="355"/>
      <c r="H2200" s="355"/>
      <c r="I2200" s="355"/>
      <c r="J2200" s="355"/>
      <c r="K2200" s="355"/>
      <c r="L2200" s="355"/>
      <c r="M2200" s="355"/>
      <c r="N2200" s="355"/>
      <c r="O2200" s="355"/>
      <c r="P2200" s="355"/>
      <c r="Q2200" s="355"/>
      <c r="R2200" s="356"/>
      <c r="S2200" s="357"/>
      <c r="T2200" s="304"/>
      <c r="U2200" s="304"/>
      <c r="V2200" s="304"/>
      <c r="W2200" s="304"/>
      <c r="X2200" s="358"/>
      <c r="Y2200" s="357"/>
      <c r="Z2200" s="304"/>
      <c r="AA2200" s="304"/>
      <c r="AB2200" s="304"/>
      <c r="AC2200" s="304"/>
      <c r="AD2200" s="358"/>
      <c r="AG2200" s="197">
        <f t="shared" si="984"/>
        <v>12</v>
      </c>
      <c r="AH2200" s="197">
        <f t="shared" si="985"/>
        <v>0</v>
      </c>
      <c r="AM2200" s="7" t="b">
        <f t="shared" si="986"/>
        <v>0</v>
      </c>
      <c r="AN2200" s="7">
        <f t="shared" si="987"/>
        <v>0</v>
      </c>
      <c r="AO2200" s="7" t="str">
        <f t="shared" si="988"/>
        <v/>
      </c>
      <c r="AP2200" s="7" t="b">
        <f t="shared" si="989"/>
        <v>0</v>
      </c>
      <c r="AQ2200" s="7">
        <f t="shared" si="990"/>
        <v>0</v>
      </c>
      <c r="AR2200" s="7" t="b">
        <f t="shared" si="991"/>
        <v>0</v>
      </c>
      <c r="AS2200" s="7">
        <f t="shared" si="992"/>
        <v>0</v>
      </c>
    </row>
    <row r="2201" spans="1:45" ht="15" customHeight="1">
      <c r="A2201" s="41"/>
      <c r="B2201" s="30"/>
      <c r="C2201" s="63" t="s">
        <v>144</v>
      </c>
      <c r="D2201" s="354" t="str">
        <f t="shared" si="983"/>
        <v/>
      </c>
      <c r="E2201" s="355"/>
      <c r="F2201" s="355"/>
      <c r="G2201" s="355"/>
      <c r="H2201" s="355"/>
      <c r="I2201" s="355"/>
      <c r="J2201" s="355"/>
      <c r="K2201" s="355"/>
      <c r="L2201" s="355"/>
      <c r="M2201" s="355"/>
      <c r="N2201" s="355"/>
      <c r="O2201" s="355"/>
      <c r="P2201" s="355"/>
      <c r="Q2201" s="355"/>
      <c r="R2201" s="356"/>
      <c r="S2201" s="357"/>
      <c r="T2201" s="304"/>
      <c r="U2201" s="304"/>
      <c r="V2201" s="304"/>
      <c r="W2201" s="304"/>
      <c r="X2201" s="358"/>
      <c r="Y2201" s="357"/>
      <c r="Z2201" s="304"/>
      <c r="AA2201" s="304"/>
      <c r="AB2201" s="304"/>
      <c r="AC2201" s="304"/>
      <c r="AD2201" s="358"/>
      <c r="AG2201" s="197">
        <f t="shared" si="984"/>
        <v>12</v>
      </c>
      <c r="AH2201" s="197">
        <f t="shared" si="985"/>
        <v>0</v>
      </c>
      <c r="AM2201" s="7" t="b">
        <f t="shared" si="986"/>
        <v>0</v>
      </c>
      <c r="AN2201" s="7">
        <f t="shared" si="987"/>
        <v>0</v>
      </c>
      <c r="AO2201" s="7" t="str">
        <f t="shared" si="988"/>
        <v/>
      </c>
      <c r="AP2201" s="7" t="b">
        <f t="shared" si="989"/>
        <v>0</v>
      </c>
      <c r="AQ2201" s="7">
        <f t="shared" si="990"/>
        <v>0</v>
      </c>
      <c r="AR2201" s="7" t="b">
        <f t="shared" si="991"/>
        <v>0</v>
      </c>
      <c r="AS2201" s="7">
        <f t="shared" si="992"/>
        <v>0</v>
      </c>
    </row>
    <row r="2202" spans="1:45" ht="15" customHeight="1">
      <c r="A2202" s="41"/>
      <c r="B2202" s="30"/>
      <c r="C2202" s="63" t="s">
        <v>145</v>
      </c>
      <c r="D2202" s="354" t="str">
        <f t="shared" si="983"/>
        <v/>
      </c>
      <c r="E2202" s="355"/>
      <c r="F2202" s="355"/>
      <c r="G2202" s="355"/>
      <c r="H2202" s="355"/>
      <c r="I2202" s="355"/>
      <c r="J2202" s="355"/>
      <c r="K2202" s="355"/>
      <c r="L2202" s="355"/>
      <c r="M2202" s="355"/>
      <c r="N2202" s="355"/>
      <c r="O2202" s="355"/>
      <c r="P2202" s="355"/>
      <c r="Q2202" s="355"/>
      <c r="R2202" s="356"/>
      <c r="S2202" s="357"/>
      <c r="T2202" s="304"/>
      <c r="U2202" s="304"/>
      <c r="V2202" s="304"/>
      <c r="W2202" s="304"/>
      <c r="X2202" s="358"/>
      <c r="Y2202" s="357"/>
      <c r="Z2202" s="304"/>
      <c r="AA2202" s="304"/>
      <c r="AB2202" s="304"/>
      <c r="AC2202" s="304"/>
      <c r="AD2202" s="358"/>
      <c r="AG2202" s="197">
        <f t="shared" si="984"/>
        <v>12</v>
      </c>
      <c r="AH2202" s="197">
        <f t="shared" si="985"/>
        <v>0</v>
      </c>
      <c r="AM2202" s="7" t="b">
        <f t="shared" si="986"/>
        <v>0</v>
      </c>
      <c r="AN2202" s="7">
        <f t="shared" si="987"/>
        <v>0</v>
      </c>
      <c r="AO2202" s="7" t="str">
        <f t="shared" si="988"/>
        <v/>
      </c>
      <c r="AP2202" s="7" t="b">
        <f t="shared" si="989"/>
        <v>0</v>
      </c>
      <c r="AQ2202" s="7">
        <f t="shared" si="990"/>
        <v>0</v>
      </c>
      <c r="AR2202" s="7" t="b">
        <f t="shared" si="991"/>
        <v>0</v>
      </c>
      <c r="AS2202" s="7">
        <f t="shared" si="992"/>
        <v>0</v>
      </c>
    </row>
    <row r="2203" spans="1:45" ht="15" customHeight="1">
      <c r="A2203" s="41"/>
      <c r="B2203" s="30"/>
      <c r="C2203" s="63" t="s">
        <v>146</v>
      </c>
      <c r="D2203" s="354" t="str">
        <f t="shared" si="983"/>
        <v/>
      </c>
      <c r="E2203" s="355"/>
      <c r="F2203" s="355"/>
      <c r="G2203" s="355"/>
      <c r="H2203" s="355"/>
      <c r="I2203" s="355"/>
      <c r="J2203" s="355"/>
      <c r="K2203" s="355"/>
      <c r="L2203" s="355"/>
      <c r="M2203" s="355"/>
      <c r="N2203" s="355"/>
      <c r="O2203" s="355"/>
      <c r="P2203" s="355"/>
      <c r="Q2203" s="355"/>
      <c r="R2203" s="356"/>
      <c r="S2203" s="357"/>
      <c r="T2203" s="304"/>
      <c r="U2203" s="304"/>
      <c r="V2203" s="304"/>
      <c r="W2203" s="304"/>
      <c r="X2203" s="358"/>
      <c r="Y2203" s="357"/>
      <c r="Z2203" s="304"/>
      <c r="AA2203" s="304"/>
      <c r="AB2203" s="304"/>
      <c r="AC2203" s="304"/>
      <c r="AD2203" s="358"/>
      <c r="AG2203" s="197">
        <f t="shared" si="984"/>
        <v>12</v>
      </c>
      <c r="AH2203" s="197">
        <f t="shared" si="985"/>
        <v>0</v>
      </c>
      <c r="AM2203" s="7" t="b">
        <f t="shared" si="986"/>
        <v>0</v>
      </c>
      <c r="AN2203" s="7">
        <f t="shared" si="987"/>
        <v>0</v>
      </c>
      <c r="AO2203" s="7" t="str">
        <f t="shared" si="988"/>
        <v/>
      </c>
      <c r="AP2203" s="7" t="b">
        <f t="shared" si="989"/>
        <v>0</v>
      </c>
      <c r="AQ2203" s="7">
        <f t="shared" si="990"/>
        <v>0</v>
      </c>
      <c r="AR2203" s="7" t="b">
        <f t="shared" si="991"/>
        <v>0</v>
      </c>
      <c r="AS2203" s="7">
        <f t="shared" si="992"/>
        <v>0</v>
      </c>
    </row>
    <row r="2204" spans="1:45" ht="15" customHeight="1">
      <c r="A2204" s="41"/>
      <c r="B2204" s="30"/>
      <c r="C2204" s="63" t="s">
        <v>147</v>
      </c>
      <c r="D2204" s="354" t="str">
        <f t="shared" si="983"/>
        <v/>
      </c>
      <c r="E2204" s="355"/>
      <c r="F2204" s="355"/>
      <c r="G2204" s="355"/>
      <c r="H2204" s="355"/>
      <c r="I2204" s="355"/>
      <c r="J2204" s="355"/>
      <c r="K2204" s="355"/>
      <c r="L2204" s="355"/>
      <c r="M2204" s="355"/>
      <c r="N2204" s="355"/>
      <c r="O2204" s="355"/>
      <c r="P2204" s="355"/>
      <c r="Q2204" s="355"/>
      <c r="R2204" s="356"/>
      <c r="S2204" s="357"/>
      <c r="T2204" s="304"/>
      <c r="U2204" s="304"/>
      <c r="V2204" s="304"/>
      <c r="W2204" s="304"/>
      <c r="X2204" s="358"/>
      <c r="Y2204" s="357"/>
      <c r="Z2204" s="304"/>
      <c r="AA2204" s="304"/>
      <c r="AB2204" s="304"/>
      <c r="AC2204" s="304"/>
      <c r="AD2204" s="358"/>
      <c r="AG2204" s="197">
        <f t="shared" si="984"/>
        <v>12</v>
      </c>
      <c r="AH2204" s="197">
        <f t="shared" si="985"/>
        <v>0</v>
      </c>
      <c r="AM2204" s="7" t="b">
        <f t="shared" si="986"/>
        <v>0</v>
      </c>
      <c r="AN2204" s="7">
        <f t="shared" si="987"/>
        <v>0</v>
      </c>
      <c r="AO2204" s="7" t="str">
        <f t="shared" si="988"/>
        <v/>
      </c>
      <c r="AP2204" s="7" t="b">
        <f t="shared" si="989"/>
        <v>0</v>
      </c>
      <c r="AQ2204" s="7">
        <f t="shared" si="990"/>
        <v>0</v>
      </c>
      <c r="AR2204" s="7" t="b">
        <f t="shared" si="991"/>
        <v>0</v>
      </c>
      <c r="AS2204" s="7">
        <f t="shared" si="992"/>
        <v>0</v>
      </c>
    </row>
    <row r="2205" spans="1:45" ht="15" customHeight="1">
      <c r="A2205" s="41"/>
      <c r="B2205" s="30"/>
      <c r="C2205" s="63" t="s">
        <v>148</v>
      </c>
      <c r="D2205" s="354" t="str">
        <f t="shared" si="983"/>
        <v/>
      </c>
      <c r="E2205" s="355"/>
      <c r="F2205" s="355"/>
      <c r="G2205" s="355"/>
      <c r="H2205" s="355"/>
      <c r="I2205" s="355"/>
      <c r="J2205" s="355"/>
      <c r="K2205" s="355"/>
      <c r="L2205" s="355"/>
      <c r="M2205" s="355"/>
      <c r="N2205" s="355"/>
      <c r="O2205" s="355"/>
      <c r="P2205" s="355"/>
      <c r="Q2205" s="355"/>
      <c r="R2205" s="356"/>
      <c r="S2205" s="357"/>
      <c r="T2205" s="304"/>
      <c r="U2205" s="304"/>
      <c r="V2205" s="304"/>
      <c r="W2205" s="304"/>
      <c r="X2205" s="358"/>
      <c r="Y2205" s="357"/>
      <c r="Z2205" s="304"/>
      <c r="AA2205" s="304"/>
      <c r="AB2205" s="304"/>
      <c r="AC2205" s="304"/>
      <c r="AD2205" s="358"/>
      <c r="AG2205" s="197">
        <f t="shared" si="984"/>
        <v>12</v>
      </c>
      <c r="AH2205" s="197">
        <f t="shared" si="985"/>
        <v>0</v>
      </c>
      <c r="AM2205" s="7" t="b">
        <f t="shared" si="986"/>
        <v>0</v>
      </c>
      <c r="AN2205" s="7">
        <f t="shared" si="987"/>
        <v>0</v>
      </c>
      <c r="AO2205" s="7" t="str">
        <f t="shared" si="988"/>
        <v/>
      </c>
      <c r="AP2205" s="7" t="b">
        <f t="shared" si="989"/>
        <v>0</v>
      </c>
      <c r="AQ2205" s="7">
        <f t="shared" si="990"/>
        <v>0</v>
      </c>
      <c r="AR2205" s="7" t="b">
        <f t="shared" si="991"/>
        <v>0</v>
      </c>
      <c r="AS2205" s="7">
        <f t="shared" si="992"/>
        <v>0</v>
      </c>
    </row>
    <row r="2206" spans="1:45" ht="15" customHeight="1">
      <c r="A2206" s="41"/>
      <c r="B2206" s="30"/>
      <c r="C2206" s="63" t="s">
        <v>149</v>
      </c>
      <c r="D2206" s="354" t="str">
        <f t="shared" si="983"/>
        <v/>
      </c>
      <c r="E2206" s="355"/>
      <c r="F2206" s="355"/>
      <c r="G2206" s="355"/>
      <c r="H2206" s="355"/>
      <c r="I2206" s="355"/>
      <c r="J2206" s="355"/>
      <c r="K2206" s="355"/>
      <c r="L2206" s="355"/>
      <c r="M2206" s="355"/>
      <c r="N2206" s="355"/>
      <c r="O2206" s="355"/>
      <c r="P2206" s="355"/>
      <c r="Q2206" s="355"/>
      <c r="R2206" s="356"/>
      <c r="S2206" s="357"/>
      <c r="T2206" s="304"/>
      <c r="U2206" s="304"/>
      <c r="V2206" s="304"/>
      <c r="W2206" s="304"/>
      <c r="X2206" s="358"/>
      <c r="Y2206" s="357"/>
      <c r="Z2206" s="304"/>
      <c r="AA2206" s="304"/>
      <c r="AB2206" s="304"/>
      <c r="AC2206" s="304"/>
      <c r="AD2206" s="358"/>
      <c r="AG2206" s="197">
        <f t="shared" si="984"/>
        <v>12</v>
      </c>
      <c r="AH2206" s="197">
        <f t="shared" si="985"/>
        <v>0</v>
      </c>
      <c r="AM2206" s="7" t="b">
        <f t="shared" si="986"/>
        <v>0</v>
      </c>
      <c r="AN2206" s="7">
        <f t="shared" si="987"/>
        <v>0</v>
      </c>
      <c r="AO2206" s="7" t="str">
        <f t="shared" si="988"/>
        <v/>
      </c>
      <c r="AP2206" s="7" t="b">
        <f t="shared" si="989"/>
        <v>0</v>
      </c>
      <c r="AQ2206" s="7">
        <f t="shared" si="990"/>
        <v>0</v>
      </c>
      <c r="AR2206" s="7" t="b">
        <f t="shared" si="991"/>
        <v>0</v>
      </c>
      <c r="AS2206" s="7">
        <f t="shared" si="992"/>
        <v>0</v>
      </c>
    </row>
    <row r="2207" spans="1:45" ht="15" customHeight="1">
      <c r="A2207" s="41"/>
      <c r="B2207" s="30"/>
      <c r="C2207" s="63" t="s">
        <v>150</v>
      </c>
      <c r="D2207" s="354" t="str">
        <f t="shared" si="983"/>
        <v/>
      </c>
      <c r="E2207" s="355"/>
      <c r="F2207" s="355"/>
      <c r="G2207" s="355"/>
      <c r="H2207" s="355"/>
      <c r="I2207" s="355"/>
      <c r="J2207" s="355"/>
      <c r="K2207" s="355"/>
      <c r="L2207" s="355"/>
      <c r="M2207" s="355"/>
      <c r="N2207" s="355"/>
      <c r="O2207" s="355"/>
      <c r="P2207" s="355"/>
      <c r="Q2207" s="355"/>
      <c r="R2207" s="356"/>
      <c r="S2207" s="357"/>
      <c r="T2207" s="304"/>
      <c r="U2207" s="304"/>
      <c r="V2207" s="304"/>
      <c r="W2207" s="304"/>
      <c r="X2207" s="358"/>
      <c r="Y2207" s="357"/>
      <c r="Z2207" s="304"/>
      <c r="AA2207" s="304"/>
      <c r="AB2207" s="304"/>
      <c r="AC2207" s="304"/>
      <c r="AD2207" s="358"/>
      <c r="AG2207" s="197">
        <f t="shared" si="984"/>
        <v>12</v>
      </c>
      <c r="AH2207" s="197">
        <f t="shared" si="985"/>
        <v>0</v>
      </c>
      <c r="AM2207" s="7" t="b">
        <f t="shared" si="986"/>
        <v>0</v>
      </c>
      <c r="AN2207" s="7">
        <f t="shared" si="987"/>
        <v>0</v>
      </c>
      <c r="AO2207" s="7" t="str">
        <f t="shared" si="988"/>
        <v/>
      </c>
      <c r="AP2207" s="7" t="b">
        <f t="shared" si="989"/>
        <v>0</v>
      </c>
      <c r="AQ2207" s="7">
        <f t="shared" si="990"/>
        <v>0</v>
      </c>
      <c r="AR2207" s="7" t="b">
        <f t="shared" si="991"/>
        <v>0</v>
      </c>
      <c r="AS2207" s="7">
        <f t="shared" si="992"/>
        <v>0</v>
      </c>
    </row>
    <row r="2208" spans="1:45" ht="15" customHeight="1">
      <c r="A2208" s="41"/>
      <c r="B2208" s="30"/>
      <c r="C2208" s="63" t="s">
        <v>151</v>
      </c>
      <c r="D2208" s="354" t="str">
        <f t="shared" si="983"/>
        <v/>
      </c>
      <c r="E2208" s="355"/>
      <c r="F2208" s="355"/>
      <c r="G2208" s="355"/>
      <c r="H2208" s="355"/>
      <c r="I2208" s="355"/>
      <c r="J2208" s="355"/>
      <c r="K2208" s="355"/>
      <c r="L2208" s="355"/>
      <c r="M2208" s="355"/>
      <c r="N2208" s="355"/>
      <c r="O2208" s="355"/>
      <c r="P2208" s="355"/>
      <c r="Q2208" s="355"/>
      <c r="R2208" s="356"/>
      <c r="S2208" s="357"/>
      <c r="T2208" s="304"/>
      <c r="U2208" s="304"/>
      <c r="V2208" s="304"/>
      <c r="W2208" s="304"/>
      <c r="X2208" s="358"/>
      <c r="Y2208" s="357"/>
      <c r="Z2208" s="304"/>
      <c r="AA2208" s="304"/>
      <c r="AB2208" s="304"/>
      <c r="AC2208" s="304"/>
      <c r="AD2208" s="358"/>
      <c r="AG2208" s="197">
        <f t="shared" si="984"/>
        <v>12</v>
      </c>
      <c r="AH2208" s="197">
        <f t="shared" si="985"/>
        <v>0</v>
      </c>
      <c r="AM2208" s="7" t="b">
        <f t="shared" si="986"/>
        <v>0</v>
      </c>
      <c r="AN2208" s="7">
        <f t="shared" si="987"/>
        <v>0</v>
      </c>
      <c r="AO2208" s="7" t="str">
        <f t="shared" si="988"/>
        <v/>
      </c>
      <c r="AP2208" s="7" t="b">
        <f t="shared" si="989"/>
        <v>0</v>
      </c>
      <c r="AQ2208" s="7">
        <f t="shared" si="990"/>
        <v>0</v>
      </c>
      <c r="AR2208" s="7" t="b">
        <f t="shared" si="991"/>
        <v>0</v>
      </c>
      <c r="AS2208" s="7">
        <f t="shared" si="992"/>
        <v>0</v>
      </c>
    </row>
    <row r="2209" spans="1:45" ht="15" customHeight="1">
      <c r="A2209" s="41"/>
      <c r="B2209" s="30"/>
      <c r="C2209" s="63" t="s">
        <v>152</v>
      </c>
      <c r="D2209" s="354" t="str">
        <f t="shared" si="983"/>
        <v/>
      </c>
      <c r="E2209" s="355"/>
      <c r="F2209" s="355"/>
      <c r="G2209" s="355"/>
      <c r="H2209" s="355"/>
      <c r="I2209" s="355"/>
      <c r="J2209" s="355"/>
      <c r="K2209" s="355"/>
      <c r="L2209" s="355"/>
      <c r="M2209" s="355"/>
      <c r="N2209" s="355"/>
      <c r="O2209" s="355"/>
      <c r="P2209" s="355"/>
      <c r="Q2209" s="355"/>
      <c r="R2209" s="356"/>
      <c r="S2209" s="357"/>
      <c r="T2209" s="304"/>
      <c r="U2209" s="304"/>
      <c r="V2209" s="304"/>
      <c r="W2209" s="304"/>
      <c r="X2209" s="358"/>
      <c r="Y2209" s="357"/>
      <c r="Z2209" s="304"/>
      <c r="AA2209" s="304"/>
      <c r="AB2209" s="304"/>
      <c r="AC2209" s="304"/>
      <c r="AD2209" s="358"/>
      <c r="AG2209" s="197">
        <f t="shared" si="984"/>
        <v>12</v>
      </c>
      <c r="AH2209" s="197">
        <f t="shared" si="985"/>
        <v>0</v>
      </c>
      <c r="AM2209" s="7" t="b">
        <f t="shared" si="986"/>
        <v>0</v>
      </c>
      <c r="AN2209" s="7">
        <f t="shared" si="987"/>
        <v>0</v>
      </c>
      <c r="AO2209" s="7" t="str">
        <f t="shared" si="988"/>
        <v/>
      </c>
      <c r="AP2209" s="7" t="b">
        <f t="shared" si="989"/>
        <v>0</v>
      </c>
      <c r="AQ2209" s="7">
        <f t="shared" si="990"/>
        <v>0</v>
      </c>
      <c r="AR2209" s="7" t="b">
        <f t="shared" si="991"/>
        <v>0</v>
      </c>
      <c r="AS2209" s="7">
        <f t="shared" si="992"/>
        <v>0</v>
      </c>
    </row>
    <row r="2210" spans="1:45" ht="15" customHeight="1">
      <c r="A2210" s="41"/>
      <c r="B2210" s="30"/>
      <c r="C2210" s="63" t="s">
        <v>153</v>
      </c>
      <c r="D2210" s="354" t="str">
        <f t="shared" si="983"/>
        <v/>
      </c>
      <c r="E2210" s="355"/>
      <c r="F2210" s="355"/>
      <c r="G2210" s="355"/>
      <c r="H2210" s="355"/>
      <c r="I2210" s="355"/>
      <c r="J2210" s="355"/>
      <c r="K2210" s="355"/>
      <c r="L2210" s="355"/>
      <c r="M2210" s="355"/>
      <c r="N2210" s="355"/>
      <c r="O2210" s="355"/>
      <c r="P2210" s="355"/>
      <c r="Q2210" s="355"/>
      <c r="R2210" s="356"/>
      <c r="S2210" s="357"/>
      <c r="T2210" s="304"/>
      <c r="U2210" s="304"/>
      <c r="V2210" s="304"/>
      <c r="W2210" s="304"/>
      <c r="X2210" s="358"/>
      <c r="Y2210" s="357"/>
      <c r="Z2210" s="304"/>
      <c r="AA2210" s="304"/>
      <c r="AB2210" s="304"/>
      <c r="AC2210" s="304"/>
      <c r="AD2210" s="358"/>
      <c r="AG2210" s="197">
        <f t="shared" si="984"/>
        <v>12</v>
      </c>
      <c r="AH2210" s="197">
        <f t="shared" si="985"/>
        <v>0</v>
      </c>
      <c r="AM2210" s="7" t="b">
        <f t="shared" si="986"/>
        <v>0</v>
      </c>
      <c r="AN2210" s="7">
        <f t="shared" si="987"/>
        <v>0</v>
      </c>
      <c r="AO2210" s="7" t="str">
        <f t="shared" si="988"/>
        <v/>
      </c>
      <c r="AP2210" s="7" t="b">
        <f t="shared" si="989"/>
        <v>0</v>
      </c>
      <c r="AQ2210" s="7">
        <f t="shared" si="990"/>
        <v>0</v>
      </c>
      <c r="AR2210" s="7" t="b">
        <f t="shared" si="991"/>
        <v>0</v>
      </c>
      <c r="AS2210" s="7">
        <f t="shared" si="992"/>
        <v>0</v>
      </c>
    </row>
    <row r="2211" spans="1:45" ht="15" customHeight="1">
      <c r="A2211" s="41"/>
      <c r="B2211" s="30"/>
      <c r="C2211" s="63" t="s">
        <v>154</v>
      </c>
      <c r="D2211" s="354" t="str">
        <f t="shared" si="983"/>
        <v/>
      </c>
      <c r="E2211" s="355"/>
      <c r="F2211" s="355"/>
      <c r="G2211" s="355"/>
      <c r="H2211" s="355"/>
      <c r="I2211" s="355"/>
      <c r="J2211" s="355"/>
      <c r="K2211" s="355"/>
      <c r="L2211" s="355"/>
      <c r="M2211" s="355"/>
      <c r="N2211" s="355"/>
      <c r="O2211" s="355"/>
      <c r="P2211" s="355"/>
      <c r="Q2211" s="355"/>
      <c r="R2211" s="356"/>
      <c r="S2211" s="357"/>
      <c r="T2211" s="304"/>
      <c r="U2211" s="304"/>
      <c r="V2211" s="304"/>
      <c r="W2211" s="304"/>
      <c r="X2211" s="358"/>
      <c r="Y2211" s="357"/>
      <c r="Z2211" s="304"/>
      <c r="AA2211" s="304"/>
      <c r="AB2211" s="304"/>
      <c r="AC2211" s="304"/>
      <c r="AD2211" s="358"/>
      <c r="AG2211" s="197">
        <f t="shared" si="984"/>
        <v>12</v>
      </c>
      <c r="AH2211" s="197">
        <f t="shared" si="985"/>
        <v>0</v>
      </c>
      <c r="AM2211" s="7" t="b">
        <f t="shared" si="986"/>
        <v>0</v>
      </c>
      <c r="AN2211" s="7">
        <f t="shared" si="987"/>
        <v>0</v>
      </c>
      <c r="AO2211" s="7" t="str">
        <f t="shared" si="988"/>
        <v/>
      </c>
      <c r="AP2211" s="7" t="b">
        <f t="shared" si="989"/>
        <v>0</v>
      </c>
      <c r="AQ2211" s="7">
        <f t="shared" si="990"/>
        <v>0</v>
      </c>
      <c r="AR2211" s="7" t="b">
        <f t="shared" si="991"/>
        <v>0</v>
      </c>
      <c r="AS2211" s="7">
        <f t="shared" si="992"/>
        <v>0</v>
      </c>
    </row>
    <row r="2212" spans="1:45" ht="15" customHeight="1">
      <c r="A2212" s="41"/>
      <c r="B2212" s="30"/>
      <c r="C2212" s="63" t="s">
        <v>155</v>
      </c>
      <c r="D2212" s="354" t="str">
        <f t="shared" si="983"/>
        <v/>
      </c>
      <c r="E2212" s="355"/>
      <c r="F2212" s="355"/>
      <c r="G2212" s="355"/>
      <c r="H2212" s="355"/>
      <c r="I2212" s="355"/>
      <c r="J2212" s="355"/>
      <c r="K2212" s="355"/>
      <c r="L2212" s="355"/>
      <c r="M2212" s="355"/>
      <c r="N2212" s="355"/>
      <c r="O2212" s="355"/>
      <c r="P2212" s="355"/>
      <c r="Q2212" s="355"/>
      <c r="R2212" s="356"/>
      <c r="S2212" s="357"/>
      <c r="T2212" s="304"/>
      <c r="U2212" s="304"/>
      <c r="V2212" s="304"/>
      <c r="W2212" s="304"/>
      <c r="X2212" s="358"/>
      <c r="Y2212" s="357"/>
      <c r="Z2212" s="304"/>
      <c r="AA2212" s="304"/>
      <c r="AB2212" s="304"/>
      <c r="AC2212" s="304"/>
      <c r="AD2212" s="358"/>
      <c r="AG2212" s="197">
        <f t="shared" si="984"/>
        <v>12</v>
      </c>
      <c r="AH2212" s="197">
        <f t="shared" si="985"/>
        <v>0</v>
      </c>
      <c r="AM2212" s="7" t="b">
        <f t="shared" si="986"/>
        <v>0</v>
      </c>
      <c r="AN2212" s="7">
        <f t="shared" si="987"/>
        <v>0</v>
      </c>
      <c r="AO2212" s="7" t="str">
        <f t="shared" si="988"/>
        <v/>
      </c>
      <c r="AP2212" s="7" t="b">
        <f t="shared" si="989"/>
        <v>0</v>
      </c>
      <c r="AQ2212" s="7">
        <f t="shared" si="990"/>
        <v>0</v>
      </c>
      <c r="AR2212" s="7" t="b">
        <f t="shared" si="991"/>
        <v>0</v>
      </c>
      <c r="AS2212" s="7">
        <f t="shared" si="992"/>
        <v>0</v>
      </c>
    </row>
    <row r="2213" spans="1:45" ht="15" customHeight="1">
      <c r="A2213" s="41"/>
      <c r="B2213" s="30"/>
      <c r="C2213" s="63" t="s">
        <v>156</v>
      </c>
      <c r="D2213" s="354" t="str">
        <f t="shared" si="983"/>
        <v/>
      </c>
      <c r="E2213" s="355"/>
      <c r="F2213" s="355"/>
      <c r="G2213" s="355"/>
      <c r="H2213" s="355"/>
      <c r="I2213" s="355"/>
      <c r="J2213" s="355"/>
      <c r="K2213" s="355"/>
      <c r="L2213" s="355"/>
      <c r="M2213" s="355"/>
      <c r="N2213" s="355"/>
      <c r="O2213" s="355"/>
      <c r="P2213" s="355"/>
      <c r="Q2213" s="355"/>
      <c r="R2213" s="356"/>
      <c r="S2213" s="357"/>
      <c r="T2213" s="304"/>
      <c r="U2213" s="304"/>
      <c r="V2213" s="304"/>
      <c r="W2213" s="304"/>
      <c r="X2213" s="358"/>
      <c r="Y2213" s="357"/>
      <c r="Z2213" s="304"/>
      <c r="AA2213" s="304"/>
      <c r="AB2213" s="304"/>
      <c r="AC2213" s="304"/>
      <c r="AD2213" s="358"/>
      <c r="AG2213" s="197">
        <f t="shared" si="984"/>
        <v>12</v>
      </c>
      <c r="AH2213" s="197">
        <f t="shared" si="985"/>
        <v>0</v>
      </c>
      <c r="AM2213" s="7" t="b">
        <f t="shared" si="986"/>
        <v>0</v>
      </c>
      <c r="AN2213" s="7">
        <f t="shared" si="987"/>
        <v>0</v>
      </c>
      <c r="AO2213" s="7" t="str">
        <f t="shared" si="988"/>
        <v/>
      </c>
      <c r="AP2213" s="7" t="b">
        <f t="shared" si="989"/>
        <v>0</v>
      </c>
      <c r="AQ2213" s="7">
        <f t="shared" si="990"/>
        <v>0</v>
      </c>
      <c r="AR2213" s="7" t="b">
        <f t="shared" si="991"/>
        <v>0</v>
      </c>
      <c r="AS2213" s="7">
        <f t="shared" si="992"/>
        <v>0</v>
      </c>
    </row>
    <row r="2214" spans="1:45" ht="15" customHeight="1">
      <c r="A2214" s="41"/>
      <c r="B2214" s="30"/>
      <c r="C2214" s="63" t="s">
        <v>157</v>
      </c>
      <c r="D2214" s="354" t="str">
        <f t="shared" si="983"/>
        <v/>
      </c>
      <c r="E2214" s="355"/>
      <c r="F2214" s="355"/>
      <c r="G2214" s="355"/>
      <c r="H2214" s="355"/>
      <c r="I2214" s="355"/>
      <c r="J2214" s="355"/>
      <c r="K2214" s="355"/>
      <c r="L2214" s="355"/>
      <c r="M2214" s="355"/>
      <c r="N2214" s="355"/>
      <c r="O2214" s="355"/>
      <c r="P2214" s="355"/>
      <c r="Q2214" s="355"/>
      <c r="R2214" s="356"/>
      <c r="S2214" s="357"/>
      <c r="T2214" s="304"/>
      <c r="U2214" s="304"/>
      <c r="V2214" s="304"/>
      <c r="W2214" s="304"/>
      <c r="X2214" s="358"/>
      <c r="Y2214" s="357"/>
      <c r="Z2214" s="304"/>
      <c r="AA2214" s="304"/>
      <c r="AB2214" s="304"/>
      <c r="AC2214" s="304"/>
      <c r="AD2214" s="358"/>
      <c r="AG2214" s="197">
        <f t="shared" si="984"/>
        <v>12</v>
      </c>
      <c r="AH2214" s="197">
        <f t="shared" si="985"/>
        <v>0</v>
      </c>
      <c r="AM2214" s="7" t="b">
        <f t="shared" si="986"/>
        <v>0</v>
      </c>
      <c r="AN2214" s="7">
        <f t="shared" si="987"/>
        <v>0</v>
      </c>
      <c r="AO2214" s="7" t="str">
        <f t="shared" si="988"/>
        <v/>
      </c>
      <c r="AP2214" s="7" t="b">
        <f t="shared" si="989"/>
        <v>0</v>
      </c>
      <c r="AQ2214" s="7">
        <f t="shared" si="990"/>
        <v>0</v>
      </c>
      <c r="AR2214" s="7" t="b">
        <f t="shared" si="991"/>
        <v>0</v>
      </c>
      <c r="AS2214" s="7">
        <f t="shared" si="992"/>
        <v>0</v>
      </c>
    </row>
    <row r="2215" spans="1:45" ht="15" customHeight="1">
      <c r="A2215" s="41"/>
      <c r="B2215" s="30"/>
      <c r="C2215" s="63" t="s">
        <v>158</v>
      </c>
      <c r="D2215" s="354" t="str">
        <f t="shared" si="983"/>
        <v/>
      </c>
      <c r="E2215" s="355"/>
      <c r="F2215" s="355"/>
      <c r="G2215" s="355"/>
      <c r="H2215" s="355"/>
      <c r="I2215" s="355"/>
      <c r="J2215" s="355"/>
      <c r="K2215" s="355"/>
      <c r="L2215" s="355"/>
      <c r="M2215" s="355"/>
      <c r="N2215" s="355"/>
      <c r="O2215" s="355"/>
      <c r="P2215" s="355"/>
      <c r="Q2215" s="355"/>
      <c r="R2215" s="356"/>
      <c r="S2215" s="357"/>
      <c r="T2215" s="304"/>
      <c r="U2215" s="304"/>
      <c r="V2215" s="304"/>
      <c r="W2215" s="304"/>
      <c r="X2215" s="358"/>
      <c r="Y2215" s="357"/>
      <c r="Z2215" s="304"/>
      <c r="AA2215" s="304"/>
      <c r="AB2215" s="304"/>
      <c r="AC2215" s="304"/>
      <c r="AD2215" s="358"/>
      <c r="AG2215" s="197">
        <f t="shared" si="984"/>
        <v>12</v>
      </c>
      <c r="AH2215" s="197">
        <f t="shared" si="985"/>
        <v>0</v>
      </c>
      <c r="AM2215" s="7" t="b">
        <f t="shared" si="986"/>
        <v>0</v>
      </c>
      <c r="AN2215" s="7">
        <f t="shared" si="987"/>
        <v>0</v>
      </c>
      <c r="AO2215" s="7" t="str">
        <f t="shared" si="988"/>
        <v/>
      </c>
      <c r="AP2215" s="7" t="b">
        <f t="shared" si="989"/>
        <v>0</v>
      </c>
      <c r="AQ2215" s="7">
        <f t="shared" si="990"/>
        <v>0</v>
      </c>
      <c r="AR2215" s="7" t="b">
        <f t="shared" si="991"/>
        <v>0</v>
      </c>
      <c r="AS2215" s="7">
        <f t="shared" si="992"/>
        <v>0</v>
      </c>
    </row>
    <row r="2216" spans="1:45" ht="15" customHeight="1">
      <c r="A2216" s="41"/>
      <c r="B2216" s="30"/>
      <c r="C2216" s="63" t="s">
        <v>159</v>
      </c>
      <c r="D2216" s="354" t="str">
        <f t="shared" si="983"/>
        <v/>
      </c>
      <c r="E2216" s="355"/>
      <c r="F2216" s="355"/>
      <c r="G2216" s="355"/>
      <c r="H2216" s="355"/>
      <c r="I2216" s="355"/>
      <c r="J2216" s="355"/>
      <c r="K2216" s="355"/>
      <c r="L2216" s="355"/>
      <c r="M2216" s="355"/>
      <c r="N2216" s="355"/>
      <c r="O2216" s="355"/>
      <c r="P2216" s="355"/>
      <c r="Q2216" s="355"/>
      <c r="R2216" s="356"/>
      <c r="S2216" s="357"/>
      <c r="T2216" s="304"/>
      <c r="U2216" s="304"/>
      <c r="V2216" s="304"/>
      <c r="W2216" s="304"/>
      <c r="X2216" s="358"/>
      <c r="Y2216" s="357"/>
      <c r="Z2216" s="304"/>
      <c r="AA2216" s="304"/>
      <c r="AB2216" s="304"/>
      <c r="AC2216" s="304"/>
      <c r="AD2216" s="358"/>
      <c r="AG2216" s="197">
        <f t="shared" si="984"/>
        <v>12</v>
      </c>
      <c r="AH2216" s="197">
        <f t="shared" si="985"/>
        <v>0</v>
      </c>
      <c r="AM2216" s="7" t="b">
        <f t="shared" si="986"/>
        <v>0</v>
      </c>
      <c r="AN2216" s="7">
        <f t="shared" si="987"/>
        <v>0</v>
      </c>
      <c r="AO2216" s="7" t="str">
        <f t="shared" si="988"/>
        <v/>
      </c>
      <c r="AP2216" s="7" t="b">
        <f t="shared" si="989"/>
        <v>0</v>
      </c>
      <c r="AQ2216" s="7">
        <f t="shared" si="990"/>
        <v>0</v>
      </c>
      <c r="AR2216" s="7" t="b">
        <f t="shared" si="991"/>
        <v>0</v>
      </c>
      <c r="AS2216" s="7">
        <f t="shared" si="992"/>
        <v>0</v>
      </c>
    </row>
    <row r="2217" spans="1:45" ht="15" customHeight="1">
      <c r="A2217" s="41"/>
      <c r="B2217" s="30"/>
      <c r="C2217" s="63" t="s">
        <v>160</v>
      </c>
      <c r="D2217" s="354" t="str">
        <f t="shared" si="983"/>
        <v/>
      </c>
      <c r="E2217" s="355"/>
      <c r="F2217" s="355"/>
      <c r="G2217" s="355"/>
      <c r="H2217" s="355"/>
      <c r="I2217" s="355"/>
      <c r="J2217" s="355"/>
      <c r="K2217" s="355"/>
      <c r="L2217" s="355"/>
      <c r="M2217" s="355"/>
      <c r="N2217" s="355"/>
      <c r="O2217" s="355"/>
      <c r="P2217" s="355"/>
      <c r="Q2217" s="355"/>
      <c r="R2217" s="356"/>
      <c r="S2217" s="357"/>
      <c r="T2217" s="304"/>
      <c r="U2217" s="304"/>
      <c r="V2217" s="304"/>
      <c r="W2217" s="304"/>
      <c r="X2217" s="358"/>
      <c r="Y2217" s="357"/>
      <c r="Z2217" s="304"/>
      <c r="AA2217" s="304"/>
      <c r="AB2217" s="304"/>
      <c r="AC2217" s="304"/>
      <c r="AD2217" s="358"/>
      <c r="AG2217" s="197">
        <f t="shared" si="984"/>
        <v>12</v>
      </c>
      <c r="AH2217" s="197">
        <f t="shared" si="985"/>
        <v>0</v>
      </c>
      <c r="AM2217" s="7" t="b">
        <f t="shared" si="986"/>
        <v>0</v>
      </c>
      <c r="AN2217" s="7">
        <f t="shared" si="987"/>
        <v>0</v>
      </c>
      <c r="AO2217" s="7" t="str">
        <f t="shared" si="988"/>
        <v/>
      </c>
      <c r="AP2217" s="7" t="b">
        <f t="shared" si="989"/>
        <v>0</v>
      </c>
      <c r="AQ2217" s="7">
        <f t="shared" si="990"/>
        <v>0</v>
      </c>
      <c r="AR2217" s="7" t="b">
        <f t="shared" si="991"/>
        <v>0</v>
      </c>
      <c r="AS2217" s="7">
        <f t="shared" si="992"/>
        <v>0</v>
      </c>
    </row>
    <row r="2218" spans="1:45" ht="15" customHeight="1">
      <c r="A2218" s="41"/>
      <c r="B2218" s="30"/>
      <c r="C2218" s="63" t="s">
        <v>161</v>
      </c>
      <c r="D2218" s="354" t="str">
        <f t="shared" si="983"/>
        <v/>
      </c>
      <c r="E2218" s="355"/>
      <c r="F2218" s="355"/>
      <c r="G2218" s="355"/>
      <c r="H2218" s="355"/>
      <c r="I2218" s="355"/>
      <c r="J2218" s="355"/>
      <c r="K2218" s="355"/>
      <c r="L2218" s="355"/>
      <c r="M2218" s="355"/>
      <c r="N2218" s="355"/>
      <c r="O2218" s="355"/>
      <c r="P2218" s="355"/>
      <c r="Q2218" s="355"/>
      <c r="R2218" s="356"/>
      <c r="S2218" s="357"/>
      <c r="T2218" s="304"/>
      <c r="U2218" s="304"/>
      <c r="V2218" s="304"/>
      <c r="W2218" s="304"/>
      <c r="X2218" s="358"/>
      <c r="Y2218" s="357"/>
      <c r="Z2218" s="304"/>
      <c r="AA2218" s="304"/>
      <c r="AB2218" s="304"/>
      <c r="AC2218" s="304"/>
      <c r="AD2218" s="358"/>
      <c r="AG2218" s="197">
        <f t="shared" si="984"/>
        <v>12</v>
      </c>
      <c r="AH2218" s="197">
        <f t="shared" si="985"/>
        <v>0</v>
      </c>
      <c r="AM2218" s="7" t="b">
        <f t="shared" si="986"/>
        <v>0</v>
      </c>
      <c r="AN2218" s="7">
        <f t="shared" si="987"/>
        <v>0</v>
      </c>
      <c r="AO2218" s="7" t="str">
        <f t="shared" si="988"/>
        <v/>
      </c>
      <c r="AP2218" s="7" t="b">
        <f t="shared" si="989"/>
        <v>0</v>
      </c>
      <c r="AQ2218" s="7">
        <f t="shared" si="990"/>
        <v>0</v>
      </c>
      <c r="AR2218" s="7" t="b">
        <f t="shared" si="991"/>
        <v>0</v>
      </c>
      <c r="AS2218" s="7">
        <f t="shared" si="992"/>
        <v>0</v>
      </c>
    </row>
    <row r="2219" spans="1:45" ht="15" customHeight="1">
      <c r="A2219" s="41"/>
      <c r="B2219" s="30"/>
      <c r="C2219" s="63" t="s">
        <v>162</v>
      </c>
      <c r="D2219" s="354" t="str">
        <f t="shared" si="983"/>
        <v/>
      </c>
      <c r="E2219" s="355"/>
      <c r="F2219" s="355"/>
      <c r="G2219" s="355"/>
      <c r="H2219" s="355"/>
      <c r="I2219" s="355"/>
      <c r="J2219" s="355"/>
      <c r="K2219" s="355"/>
      <c r="L2219" s="355"/>
      <c r="M2219" s="355"/>
      <c r="N2219" s="355"/>
      <c r="O2219" s="355"/>
      <c r="P2219" s="355"/>
      <c r="Q2219" s="355"/>
      <c r="R2219" s="356"/>
      <c r="S2219" s="357"/>
      <c r="T2219" s="304"/>
      <c r="U2219" s="304"/>
      <c r="V2219" s="304"/>
      <c r="W2219" s="304"/>
      <c r="X2219" s="358"/>
      <c r="Y2219" s="357"/>
      <c r="Z2219" s="304"/>
      <c r="AA2219" s="304"/>
      <c r="AB2219" s="304"/>
      <c r="AC2219" s="304"/>
      <c r="AD2219" s="358"/>
      <c r="AG2219" s="197">
        <f t="shared" si="984"/>
        <v>12</v>
      </c>
      <c r="AH2219" s="197">
        <f t="shared" si="985"/>
        <v>0</v>
      </c>
      <c r="AM2219" s="7" t="b">
        <f t="shared" si="986"/>
        <v>0</v>
      </c>
      <c r="AN2219" s="7">
        <f t="shared" si="987"/>
        <v>0</v>
      </c>
      <c r="AO2219" s="7" t="str">
        <f t="shared" si="988"/>
        <v/>
      </c>
      <c r="AP2219" s="7" t="b">
        <f t="shared" si="989"/>
        <v>0</v>
      </c>
      <c r="AQ2219" s="7">
        <f t="shared" si="990"/>
        <v>0</v>
      </c>
      <c r="AR2219" s="7" t="b">
        <f t="shared" si="991"/>
        <v>0</v>
      </c>
      <c r="AS2219" s="7">
        <f t="shared" si="992"/>
        <v>0</v>
      </c>
    </row>
    <row r="2220" spans="1:45" ht="15" customHeight="1">
      <c r="A2220" s="41"/>
      <c r="B2220" s="30"/>
      <c r="C2220" s="64" t="s">
        <v>163</v>
      </c>
      <c r="D2220" s="354" t="str">
        <f t="shared" si="983"/>
        <v/>
      </c>
      <c r="E2220" s="355"/>
      <c r="F2220" s="355"/>
      <c r="G2220" s="355"/>
      <c r="H2220" s="355"/>
      <c r="I2220" s="355"/>
      <c r="J2220" s="355"/>
      <c r="K2220" s="355"/>
      <c r="L2220" s="355"/>
      <c r="M2220" s="355"/>
      <c r="N2220" s="355"/>
      <c r="O2220" s="355"/>
      <c r="P2220" s="355"/>
      <c r="Q2220" s="355"/>
      <c r="R2220" s="356"/>
      <c r="S2220" s="357"/>
      <c r="T2220" s="304"/>
      <c r="U2220" s="304"/>
      <c r="V2220" s="304"/>
      <c r="W2220" s="304"/>
      <c r="X2220" s="358"/>
      <c r="Y2220" s="357"/>
      <c r="Z2220" s="304"/>
      <c r="AA2220" s="304"/>
      <c r="AB2220" s="304"/>
      <c r="AC2220" s="304"/>
      <c r="AD2220" s="358"/>
      <c r="AG2220" s="197">
        <f t="shared" si="984"/>
        <v>12</v>
      </c>
      <c r="AH2220" s="197">
        <f t="shared" si="985"/>
        <v>0</v>
      </c>
      <c r="AM2220" s="7" t="b">
        <f t="shared" si="986"/>
        <v>0</v>
      </c>
      <c r="AN2220" s="7">
        <f t="shared" si="987"/>
        <v>0</v>
      </c>
      <c r="AO2220" s="7" t="str">
        <f t="shared" si="988"/>
        <v/>
      </c>
      <c r="AP2220" s="7" t="b">
        <f t="shared" si="989"/>
        <v>0</v>
      </c>
      <c r="AQ2220" s="7">
        <f t="shared" si="990"/>
        <v>0</v>
      </c>
      <c r="AR2220" s="7" t="b">
        <f t="shared" si="991"/>
        <v>0</v>
      </c>
      <c r="AS2220" s="7">
        <f t="shared" si="992"/>
        <v>0</v>
      </c>
    </row>
    <row r="2221" spans="1:45" ht="15" customHeight="1">
      <c r="A2221" s="41"/>
      <c r="B2221" s="30"/>
      <c r="C2221" s="64" t="s">
        <v>164</v>
      </c>
      <c r="D2221" s="354" t="str">
        <f t="shared" si="983"/>
        <v/>
      </c>
      <c r="E2221" s="355"/>
      <c r="F2221" s="355"/>
      <c r="G2221" s="355"/>
      <c r="H2221" s="355"/>
      <c r="I2221" s="355"/>
      <c r="J2221" s="355"/>
      <c r="K2221" s="355"/>
      <c r="L2221" s="355"/>
      <c r="M2221" s="355"/>
      <c r="N2221" s="355"/>
      <c r="O2221" s="355"/>
      <c r="P2221" s="355"/>
      <c r="Q2221" s="355"/>
      <c r="R2221" s="356"/>
      <c r="S2221" s="357"/>
      <c r="T2221" s="304"/>
      <c r="U2221" s="304"/>
      <c r="V2221" s="304"/>
      <c r="W2221" s="304"/>
      <c r="X2221" s="358"/>
      <c r="Y2221" s="357"/>
      <c r="Z2221" s="304"/>
      <c r="AA2221" s="304"/>
      <c r="AB2221" s="304"/>
      <c r="AC2221" s="304"/>
      <c r="AD2221" s="358"/>
      <c r="AG2221" s="197">
        <f t="shared" si="984"/>
        <v>12</v>
      </c>
      <c r="AH2221" s="197">
        <f t="shared" si="985"/>
        <v>0</v>
      </c>
      <c r="AM2221" s="7" t="b">
        <f t="shared" si="986"/>
        <v>0</v>
      </c>
      <c r="AN2221" s="7">
        <f t="shared" si="987"/>
        <v>0</v>
      </c>
      <c r="AO2221" s="7" t="str">
        <f t="shared" si="988"/>
        <v/>
      </c>
      <c r="AP2221" s="7" t="b">
        <f t="shared" si="989"/>
        <v>0</v>
      </c>
      <c r="AQ2221" s="7">
        <f t="shared" si="990"/>
        <v>0</v>
      </c>
      <c r="AR2221" s="7" t="b">
        <f t="shared" si="991"/>
        <v>0</v>
      </c>
      <c r="AS2221" s="7">
        <f t="shared" si="992"/>
        <v>0</v>
      </c>
    </row>
    <row r="2222" spans="1:45" ht="15" customHeight="1">
      <c r="A2222" s="41"/>
      <c r="B2222" s="30"/>
      <c r="C2222" s="64" t="s">
        <v>165</v>
      </c>
      <c r="D2222" s="354" t="str">
        <f t="shared" si="983"/>
        <v/>
      </c>
      <c r="E2222" s="355"/>
      <c r="F2222" s="355"/>
      <c r="G2222" s="355"/>
      <c r="H2222" s="355"/>
      <c r="I2222" s="355"/>
      <c r="J2222" s="355"/>
      <c r="K2222" s="355"/>
      <c r="L2222" s="355"/>
      <c r="M2222" s="355"/>
      <c r="N2222" s="355"/>
      <c r="O2222" s="355"/>
      <c r="P2222" s="355"/>
      <c r="Q2222" s="355"/>
      <c r="R2222" s="356"/>
      <c r="S2222" s="357"/>
      <c r="T2222" s="304"/>
      <c r="U2222" s="304"/>
      <c r="V2222" s="304"/>
      <c r="W2222" s="304"/>
      <c r="X2222" s="358"/>
      <c r="Y2222" s="357"/>
      <c r="Z2222" s="304"/>
      <c r="AA2222" s="304"/>
      <c r="AB2222" s="304"/>
      <c r="AC2222" s="304"/>
      <c r="AD2222" s="358"/>
      <c r="AG2222" s="197">
        <f t="shared" si="984"/>
        <v>12</v>
      </c>
      <c r="AH2222" s="197">
        <f t="shared" si="985"/>
        <v>0</v>
      </c>
      <c r="AM2222" s="7" t="b">
        <f t="shared" si="986"/>
        <v>0</v>
      </c>
      <c r="AN2222" s="7">
        <f t="shared" si="987"/>
        <v>0</v>
      </c>
      <c r="AO2222" s="7" t="str">
        <f t="shared" si="988"/>
        <v/>
      </c>
      <c r="AP2222" s="7" t="b">
        <f t="shared" si="989"/>
        <v>0</v>
      </c>
      <c r="AQ2222" s="7">
        <f t="shared" si="990"/>
        <v>0</v>
      </c>
      <c r="AR2222" s="7" t="b">
        <f t="shared" si="991"/>
        <v>0</v>
      </c>
      <c r="AS2222" s="7">
        <f t="shared" si="992"/>
        <v>0</v>
      </c>
    </row>
    <row r="2223" spans="1:45" ht="15" customHeight="1">
      <c r="A2223" s="41"/>
      <c r="B2223" s="30"/>
      <c r="C2223" s="64" t="s">
        <v>166</v>
      </c>
      <c r="D2223" s="354" t="str">
        <f t="shared" si="983"/>
        <v/>
      </c>
      <c r="E2223" s="355"/>
      <c r="F2223" s="355"/>
      <c r="G2223" s="355"/>
      <c r="H2223" s="355"/>
      <c r="I2223" s="355"/>
      <c r="J2223" s="355"/>
      <c r="K2223" s="355"/>
      <c r="L2223" s="355"/>
      <c r="M2223" s="355"/>
      <c r="N2223" s="355"/>
      <c r="O2223" s="355"/>
      <c r="P2223" s="355"/>
      <c r="Q2223" s="355"/>
      <c r="R2223" s="356"/>
      <c r="S2223" s="357"/>
      <c r="T2223" s="304"/>
      <c r="U2223" s="304"/>
      <c r="V2223" s="304"/>
      <c r="W2223" s="304"/>
      <c r="X2223" s="358"/>
      <c r="Y2223" s="357"/>
      <c r="Z2223" s="304"/>
      <c r="AA2223" s="304"/>
      <c r="AB2223" s="304"/>
      <c r="AC2223" s="304"/>
      <c r="AD2223" s="358"/>
      <c r="AG2223" s="197">
        <f t="shared" si="984"/>
        <v>12</v>
      </c>
      <c r="AH2223" s="197">
        <f t="shared" si="985"/>
        <v>0</v>
      </c>
      <c r="AM2223" s="7" t="b">
        <f t="shared" si="986"/>
        <v>0</v>
      </c>
      <c r="AN2223" s="7">
        <f t="shared" si="987"/>
        <v>0</v>
      </c>
      <c r="AO2223" s="7" t="str">
        <f t="shared" si="988"/>
        <v/>
      </c>
      <c r="AP2223" s="7" t="b">
        <f t="shared" si="989"/>
        <v>0</v>
      </c>
      <c r="AQ2223" s="7">
        <f t="shared" si="990"/>
        <v>0</v>
      </c>
      <c r="AR2223" s="7" t="b">
        <f t="shared" si="991"/>
        <v>0</v>
      </c>
      <c r="AS2223" s="7">
        <f t="shared" si="992"/>
        <v>0</v>
      </c>
    </row>
    <row r="2224" spans="1:45" ht="15" customHeight="1">
      <c r="A2224" s="41"/>
      <c r="B2224" s="30"/>
      <c r="C2224" s="64" t="s">
        <v>167</v>
      </c>
      <c r="D2224" s="354" t="str">
        <f t="shared" si="983"/>
        <v/>
      </c>
      <c r="E2224" s="355"/>
      <c r="F2224" s="355"/>
      <c r="G2224" s="355"/>
      <c r="H2224" s="355"/>
      <c r="I2224" s="355"/>
      <c r="J2224" s="355"/>
      <c r="K2224" s="355"/>
      <c r="L2224" s="355"/>
      <c r="M2224" s="355"/>
      <c r="N2224" s="355"/>
      <c r="O2224" s="355"/>
      <c r="P2224" s="355"/>
      <c r="Q2224" s="355"/>
      <c r="R2224" s="356"/>
      <c r="S2224" s="357"/>
      <c r="T2224" s="304"/>
      <c r="U2224" s="304"/>
      <c r="V2224" s="304"/>
      <c r="W2224" s="304"/>
      <c r="X2224" s="358"/>
      <c r="Y2224" s="357"/>
      <c r="Z2224" s="304"/>
      <c r="AA2224" s="304"/>
      <c r="AB2224" s="304"/>
      <c r="AC2224" s="304"/>
      <c r="AD2224" s="358"/>
      <c r="AG2224" s="197">
        <f t="shared" si="984"/>
        <v>12</v>
      </c>
      <c r="AH2224" s="197">
        <f t="shared" si="985"/>
        <v>0</v>
      </c>
      <c r="AM2224" s="7" t="b">
        <f t="shared" si="986"/>
        <v>0</v>
      </c>
      <c r="AN2224" s="7">
        <f t="shared" si="987"/>
        <v>0</v>
      </c>
      <c r="AO2224" s="7" t="str">
        <f t="shared" si="988"/>
        <v/>
      </c>
      <c r="AP2224" s="7" t="b">
        <f t="shared" si="989"/>
        <v>0</v>
      </c>
      <c r="AQ2224" s="7">
        <f t="shared" si="990"/>
        <v>0</v>
      </c>
      <c r="AR2224" s="7" t="b">
        <f t="shared" si="991"/>
        <v>0</v>
      </c>
      <c r="AS2224" s="7">
        <f t="shared" si="992"/>
        <v>0</v>
      </c>
    </row>
    <row r="2225" spans="1:45" ht="15" customHeight="1">
      <c r="A2225" s="41"/>
      <c r="B2225" s="30"/>
      <c r="C2225" s="64" t="s">
        <v>168</v>
      </c>
      <c r="D2225" s="354" t="str">
        <f t="shared" si="983"/>
        <v/>
      </c>
      <c r="E2225" s="355"/>
      <c r="F2225" s="355"/>
      <c r="G2225" s="355"/>
      <c r="H2225" s="355"/>
      <c r="I2225" s="355"/>
      <c r="J2225" s="355"/>
      <c r="K2225" s="355"/>
      <c r="L2225" s="355"/>
      <c r="M2225" s="355"/>
      <c r="N2225" s="355"/>
      <c r="O2225" s="355"/>
      <c r="P2225" s="355"/>
      <c r="Q2225" s="355"/>
      <c r="R2225" s="356"/>
      <c r="S2225" s="357"/>
      <c r="T2225" s="304"/>
      <c r="U2225" s="304"/>
      <c r="V2225" s="304"/>
      <c r="W2225" s="304"/>
      <c r="X2225" s="358"/>
      <c r="Y2225" s="357"/>
      <c r="Z2225" s="304"/>
      <c r="AA2225" s="304"/>
      <c r="AB2225" s="304"/>
      <c r="AC2225" s="304"/>
      <c r="AD2225" s="358"/>
      <c r="AG2225" s="197">
        <f t="shared" si="984"/>
        <v>12</v>
      </c>
      <c r="AH2225" s="197">
        <f t="shared" si="985"/>
        <v>0</v>
      </c>
      <c r="AM2225" s="7" t="b">
        <f t="shared" si="986"/>
        <v>0</v>
      </c>
      <c r="AN2225" s="7">
        <f t="shared" si="987"/>
        <v>0</v>
      </c>
      <c r="AO2225" s="7" t="str">
        <f t="shared" si="988"/>
        <v/>
      </c>
      <c r="AP2225" s="7" t="b">
        <f t="shared" si="989"/>
        <v>0</v>
      </c>
      <c r="AQ2225" s="7">
        <f t="shared" si="990"/>
        <v>0</v>
      </c>
      <c r="AR2225" s="7" t="b">
        <f t="shared" si="991"/>
        <v>0</v>
      </c>
      <c r="AS2225" s="7">
        <f t="shared" si="992"/>
        <v>0</v>
      </c>
    </row>
    <row r="2226" spans="1:45" ht="15" customHeight="1">
      <c r="A2226" s="41"/>
      <c r="B2226" s="30"/>
      <c r="C2226" s="64" t="s">
        <v>169</v>
      </c>
      <c r="D2226" s="354" t="str">
        <f t="shared" si="983"/>
        <v/>
      </c>
      <c r="E2226" s="355"/>
      <c r="F2226" s="355"/>
      <c r="G2226" s="355"/>
      <c r="H2226" s="355"/>
      <c r="I2226" s="355"/>
      <c r="J2226" s="355"/>
      <c r="K2226" s="355"/>
      <c r="L2226" s="355"/>
      <c r="M2226" s="355"/>
      <c r="N2226" s="355"/>
      <c r="O2226" s="355"/>
      <c r="P2226" s="355"/>
      <c r="Q2226" s="355"/>
      <c r="R2226" s="356"/>
      <c r="S2226" s="357"/>
      <c r="T2226" s="304"/>
      <c r="U2226" s="304"/>
      <c r="V2226" s="304"/>
      <c r="W2226" s="304"/>
      <c r="X2226" s="358"/>
      <c r="Y2226" s="357"/>
      <c r="Z2226" s="304"/>
      <c r="AA2226" s="304"/>
      <c r="AB2226" s="304"/>
      <c r="AC2226" s="304"/>
      <c r="AD2226" s="358"/>
      <c r="AG2226" s="197">
        <f t="shared" si="984"/>
        <v>12</v>
      </c>
      <c r="AH2226" s="197">
        <f t="shared" si="985"/>
        <v>0</v>
      </c>
      <c r="AM2226" s="7" t="b">
        <f t="shared" si="986"/>
        <v>0</v>
      </c>
      <c r="AN2226" s="7">
        <f t="shared" si="987"/>
        <v>0</v>
      </c>
      <c r="AO2226" s="7" t="str">
        <f t="shared" si="988"/>
        <v/>
      </c>
      <c r="AP2226" s="7" t="b">
        <f t="shared" si="989"/>
        <v>0</v>
      </c>
      <c r="AQ2226" s="7">
        <f t="shared" si="990"/>
        <v>0</v>
      </c>
      <c r="AR2226" s="7" t="b">
        <f t="shared" si="991"/>
        <v>0</v>
      </c>
      <c r="AS2226" s="7">
        <f t="shared" si="992"/>
        <v>0</v>
      </c>
    </row>
    <row r="2227" spans="1:45" ht="15" customHeight="1">
      <c r="A2227" s="41"/>
      <c r="B2227" s="30"/>
      <c r="C2227" s="64" t="s">
        <v>170</v>
      </c>
      <c r="D2227" s="354" t="str">
        <f t="shared" si="983"/>
        <v/>
      </c>
      <c r="E2227" s="355"/>
      <c r="F2227" s="355"/>
      <c r="G2227" s="355"/>
      <c r="H2227" s="355"/>
      <c r="I2227" s="355"/>
      <c r="J2227" s="355"/>
      <c r="K2227" s="355"/>
      <c r="L2227" s="355"/>
      <c r="M2227" s="355"/>
      <c r="N2227" s="355"/>
      <c r="O2227" s="355"/>
      <c r="P2227" s="355"/>
      <c r="Q2227" s="355"/>
      <c r="R2227" s="356"/>
      <c r="S2227" s="357"/>
      <c r="T2227" s="304"/>
      <c r="U2227" s="304"/>
      <c r="V2227" s="304"/>
      <c r="W2227" s="304"/>
      <c r="X2227" s="358"/>
      <c r="Y2227" s="357"/>
      <c r="Z2227" s="304"/>
      <c r="AA2227" s="304"/>
      <c r="AB2227" s="304"/>
      <c r="AC2227" s="304"/>
      <c r="AD2227" s="358"/>
      <c r="AG2227" s="197">
        <f t="shared" si="984"/>
        <v>12</v>
      </c>
      <c r="AH2227" s="197">
        <f t="shared" si="985"/>
        <v>0</v>
      </c>
      <c r="AM2227" s="7" t="b">
        <f t="shared" si="986"/>
        <v>0</v>
      </c>
      <c r="AN2227" s="7">
        <f t="shared" si="987"/>
        <v>0</v>
      </c>
      <c r="AO2227" s="7" t="str">
        <f t="shared" si="988"/>
        <v/>
      </c>
      <c r="AP2227" s="7" t="b">
        <f t="shared" si="989"/>
        <v>0</v>
      </c>
      <c r="AQ2227" s="7">
        <f t="shared" si="990"/>
        <v>0</v>
      </c>
      <c r="AR2227" s="7" t="b">
        <f t="shared" si="991"/>
        <v>0</v>
      </c>
      <c r="AS2227" s="7">
        <f t="shared" si="992"/>
        <v>0</v>
      </c>
    </row>
    <row r="2228" spans="1:45" ht="15" customHeight="1">
      <c r="A2228" s="41"/>
      <c r="B2228" s="30"/>
      <c r="C2228" s="64" t="s">
        <v>171</v>
      </c>
      <c r="D2228" s="354" t="str">
        <f t="shared" si="983"/>
        <v/>
      </c>
      <c r="E2228" s="355"/>
      <c r="F2228" s="355"/>
      <c r="G2228" s="355"/>
      <c r="H2228" s="355"/>
      <c r="I2228" s="355"/>
      <c r="J2228" s="355"/>
      <c r="K2228" s="355"/>
      <c r="L2228" s="355"/>
      <c r="M2228" s="355"/>
      <c r="N2228" s="355"/>
      <c r="O2228" s="355"/>
      <c r="P2228" s="355"/>
      <c r="Q2228" s="355"/>
      <c r="R2228" s="356"/>
      <c r="S2228" s="357"/>
      <c r="T2228" s="304"/>
      <c r="U2228" s="304"/>
      <c r="V2228" s="304"/>
      <c r="W2228" s="304"/>
      <c r="X2228" s="358"/>
      <c r="Y2228" s="357"/>
      <c r="Z2228" s="304"/>
      <c r="AA2228" s="304"/>
      <c r="AB2228" s="304"/>
      <c r="AC2228" s="304"/>
      <c r="AD2228" s="358"/>
      <c r="AG2228" s="197">
        <f t="shared" si="984"/>
        <v>12</v>
      </c>
      <c r="AH2228" s="197">
        <f t="shared" si="985"/>
        <v>0</v>
      </c>
      <c r="AM2228" s="7" t="b">
        <f t="shared" si="986"/>
        <v>0</v>
      </c>
      <c r="AN2228" s="7">
        <f t="shared" si="987"/>
        <v>0</v>
      </c>
      <c r="AO2228" s="7" t="str">
        <f t="shared" si="988"/>
        <v/>
      </c>
      <c r="AP2228" s="7" t="b">
        <f t="shared" si="989"/>
        <v>0</v>
      </c>
      <c r="AQ2228" s="7">
        <f t="shared" si="990"/>
        <v>0</v>
      </c>
      <c r="AR2228" s="7" t="b">
        <f t="shared" si="991"/>
        <v>0</v>
      </c>
      <c r="AS2228" s="7">
        <f t="shared" si="992"/>
        <v>0</v>
      </c>
    </row>
    <row r="2229" spans="1:45" ht="15" customHeight="1">
      <c r="A2229" s="41"/>
      <c r="B2229" s="30"/>
      <c r="C2229" s="64" t="s">
        <v>172</v>
      </c>
      <c r="D2229" s="354" t="str">
        <f t="shared" si="983"/>
        <v/>
      </c>
      <c r="E2229" s="355"/>
      <c r="F2229" s="355"/>
      <c r="G2229" s="355"/>
      <c r="H2229" s="355"/>
      <c r="I2229" s="355"/>
      <c r="J2229" s="355"/>
      <c r="K2229" s="355"/>
      <c r="L2229" s="355"/>
      <c r="M2229" s="355"/>
      <c r="N2229" s="355"/>
      <c r="O2229" s="355"/>
      <c r="P2229" s="355"/>
      <c r="Q2229" s="355"/>
      <c r="R2229" s="356"/>
      <c r="S2229" s="357"/>
      <c r="T2229" s="304"/>
      <c r="U2229" s="304"/>
      <c r="V2229" s="304"/>
      <c r="W2229" s="304"/>
      <c r="X2229" s="358"/>
      <c r="Y2229" s="357"/>
      <c r="Z2229" s="304"/>
      <c r="AA2229" s="304"/>
      <c r="AB2229" s="304"/>
      <c r="AC2229" s="304"/>
      <c r="AD2229" s="358"/>
      <c r="AG2229" s="197">
        <f t="shared" si="984"/>
        <v>12</v>
      </c>
      <c r="AH2229" s="197">
        <f t="shared" si="985"/>
        <v>0</v>
      </c>
      <c r="AM2229" s="7" t="b">
        <f t="shared" si="986"/>
        <v>0</v>
      </c>
      <c r="AN2229" s="7">
        <f t="shared" si="987"/>
        <v>0</v>
      </c>
      <c r="AO2229" s="7" t="str">
        <f t="shared" si="988"/>
        <v/>
      </c>
      <c r="AP2229" s="7" t="b">
        <f t="shared" si="989"/>
        <v>0</v>
      </c>
      <c r="AQ2229" s="7">
        <f t="shared" si="990"/>
        <v>0</v>
      </c>
      <c r="AR2229" s="7" t="b">
        <f t="shared" si="991"/>
        <v>0</v>
      </c>
      <c r="AS2229" s="7">
        <f t="shared" si="992"/>
        <v>0</v>
      </c>
    </row>
    <row r="2230" spans="1:45" ht="15" customHeight="1">
      <c r="A2230" s="41"/>
      <c r="B2230" s="30"/>
      <c r="C2230" s="64" t="s">
        <v>173</v>
      </c>
      <c r="D2230" s="354" t="str">
        <f t="shared" si="983"/>
        <v/>
      </c>
      <c r="E2230" s="355"/>
      <c r="F2230" s="355"/>
      <c r="G2230" s="355"/>
      <c r="H2230" s="355"/>
      <c r="I2230" s="355"/>
      <c r="J2230" s="355"/>
      <c r="K2230" s="355"/>
      <c r="L2230" s="355"/>
      <c r="M2230" s="355"/>
      <c r="N2230" s="355"/>
      <c r="O2230" s="355"/>
      <c r="P2230" s="355"/>
      <c r="Q2230" s="355"/>
      <c r="R2230" s="356"/>
      <c r="S2230" s="357"/>
      <c r="T2230" s="304"/>
      <c r="U2230" s="304"/>
      <c r="V2230" s="304"/>
      <c r="W2230" s="304"/>
      <c r="X2230" s="358"/>
      <c r="Y2230" s="357"/>
      <c r="Z2230" s="304"/>
      <c r="AA2230" s="304"/>
      <c r="AB2230" s="304"/>
      <c r="AC2230" s="304"/>
      <c r="AD2230" s="358"/>
      <c r="AG2230" s="197">
        <f t="shared" si="984"/>
        <v>12</v>
      </c>
      <c r="AH2230" s="197">
        <f t="shared" si="985"/>
        <v>0</v>
      </c>
      <c r="AM2230" s="7" t="b">
        <f t="shared" si="986"/>
        <v>0</v>
      </c>
      <c r="AN2230" s="7">
        <f t="shared" si="987"/>
        <v>0</v>
      </c>
      <c r="AO2230" s="7" t="str">
        <f t="shared" si="988"/>
        <v/>
      </c>
      <c r="AP2230" s="7" t="b">
        <f t="shared" si="989"/>
        <v>0</v>
      </c>
      <c r="AQ2230" s="7">
        <f t="shared" si="990"/>
        <v>0</v>
      </c>
      <c r="AR2230" s="7" t="b">
        <f t="shared" si="991"/>
        <v>0</v>
      </c>
      <c r="AS2230" s="7">
        <f t="shared" si="992"/>
        <v>0</v>
      </c>
    </row>
    <row r="2231" spans="1:45" ht="15" customHeight="1">
      <c r="A2231" s="41"/>
      <c r="B2231" s="30"/>
      <c r="C2231" s="64" t="s">
        <v>174</v>
      </c>
      <c r="D2231" s="354" t="str">
        <f t="shared" si="983"/>
        <v/>
      </c>
      <c r="E2231" s="355"/>
      <c r="F2231" s="355"/>
      <c r="G2231" s="355"/>
      <c r="H2231" s="355"/>
      <c r="I2231" s="355"/>
      <c r="J2231" s="355"/>
      <c r="K2231" s="355"/>
      <c r="L2231" s="355"/>
      <c r="M2231" s="355"/>
      <c r="N2231" s="355"/>
      <c r="O2231" s="355"/>
      <c r="P2231" s="355"/>
      <c r="Q2231" s="355"/>
      <c r="R2231" s="356"/>
      <c r="S2231" s="357"/>
      <c r="T2231" s="304"/>
      <c r="U2231" s="304"/>
      <c r="V2231" s="304"/>
      <c r="W2231" s="304"/>
      <c r="X2231" s="358"/>
      <c r="Y2231" s="357"/>
      <c r="Z2231" s="304"/>
      <c r="AA2231" s="304"/>
      <c r="AB2231" s="304"/>
      <c r="AC2231" s="304"/>
      <c r="AD2231" s="358"/>
      <c r="AG2231" s="197">
        <f t="shared" si="984"/>
        <v>12</v>
      </c>
      <c r="AH2231" s="197">
        <f t="shared" si="985"/>
        <v>0</v>
      </c>
      <c r="AM2231" s="7" t="b">
        <f t="shared" si="986"/>
        <v>0</v>
      </c>
      <c r="AN2231" s="7">
        <f t="shared" si="987"/>
        <v>0</v>
      </c>
      <c r="AO2231" s="7" t="str">
        <f t="shared" si="988"/>
        <v/>
      </c>
      <c r="AP2231" s="7" t="b">
        <f t="shared" si="989"/>
        <v>0</v>
      </c>
      <c r="AQ2231" s="7">
        <f t="shared" si="990"/>
        <v>0</v>
      </c>
      <c r="AR2231" s="7" t="b">
        <f t="shared" si="991"/>
        <v>0</v>
      </c>
      <c r="AS2231" s="7">
        <f t="shared" si="992"/>
        <v>0</v>
      </c>
    </row>
    <row r="2232" spans="1:45" ht="15" customHeight="1">
      <c r="A2232" s="41"/>
      <c r="B2232" s="30"/>
      <c r="C2232" s="64" t="s">
        <v>175</v>
      </c>
      <c r="D2232" s="354" t="str">
        <f t="shared" si="983"/>
        <v/>
      </c>
      <c r="E2232" s="355"/>
      <c r="F2232" s="355"/>
      <c r="G2232" s="355"/>
      <c r="H2232" s="355"/>
      <c r="I2232" s="355"/>
      <c r="J2232" s="355"/>
      <c r="K2232" s="355"/>
      <c r="L2232" s="355"/>
      <c r="M2232" s="355"/>
      <c r="N2232" s="355"/>
      <c r="O2232" s="355"/>
      <c r="P2232" s="355"/>
      <c r="Q2232" s="355"/>
      <c r="R2232" s="356"/>
      <c r="S2232" s="357"/>
      <c r="T2232" s="304"/>
      <c r="U2232" s="304"/>
      <c r="V2232" s="304"/>
      <c r="W2232" s="304"/>
      <c r="X2232" s="358"/>
      <c r="Y2232" s="357"/>
      <c r="Z2232" s="304"/>
      <c r="AA2232" s="304"/>
      <c r="AB2232" s="304"/>
      <c r="AC2232" s="304"/>
      <c r="AD2232" s="358"/>
      <c r="AG2232" s="197">
        <f t="shared" si="984"/>
        <v>12</v>
      </c>
      <c r="AH2232" s="197">
        <f t="shared" si="985"/>
        <v>0</v>
      </c>
      <c r="AM2232" s="7" t="b">
        <f t="shared" si="986"/>
        <v>0</v>
      </c>
      <c r="AN2232" s="7">
        <f t="shared" si="987"/>
        <v>0</v>
      </c>
      <c r="AO2232" s="7" t="str">
        <f t="shared" si="988"/>
        <v/>
      </c>
      <c r="AP2232" s="7" t="b">
        <f t="shared" si="989"/>
        <v>0</v>
      </c>
      <c r="AQ2232" s="7">
        <f t="shared" si="990"/>
        <v>0</v>
      </c>
      <c r="AR2232" s="7" t="b">
        <f t="shared" si="991"/>
        <v>0</v>
      </c>
      <c r="AS2232" s="7">
        <f t="shared" si="992"/>
        <v>0</v>
      </c>
    </row>
    <row r="2233" spans="1:45" ht="15" customHeight="1">
      <c r="A2233" s="41"/>
      <c r="B2233" s="30"/>
      <c r="C2233" s="64" t="s">
        <v>176</v>
      </c>
      <c r="D2233" s="354" t="str">
        <f t="shared" si="983"/>
        <v/>
      </c>
      <c r="E2233" s="355"/>
      <c r="F2233" s="355"/>
      <c r="G2233" s="355"/>
      <c r="H2233" s="355"/>
      <c r="I2233" s="355"/>
      <c r="J2233" s="355"/>
      <c r="K2233" s="355"/>
      <c r="L2233" s="355"/>
      <c r="M2233" s="355"/>
      <c r="N2233" s="355"/>
      <c r="O2233" s="355"/>
      <c r="P2233" s="355"/>
      <c r="Q2233" s="355"/>
      <c r="R2233" s="356"/>
      <c r="S2233" s="357"/>
      <c r="T2233" s="304"/>
      <c r="U2233" s="304"/>
      <c r="V2233" s="304"/>
      <c r="W2233" s="304"/>
      <c r="X2233" s="358"/>
      <c r="Y2233" s="357"/>
      <c r="Z2233" s="304"/>
      <c r="AA2233" s="304"/>
      <c r="AB2233" s="304"/>
      <c r="AC2233" s="304"/>
      <c r="AD2233" s="358"/>
      <c r="AG2233" s="197">
        <f t="shared" si="984"/>
        <v>12</v>
      </c>
      <c r="AH2233" s="197">
        <f t="shared" si="985"/>
        <v>0</v>
      </c>
      <c r="AM2233" s="7" t="b">
        <f t="shared" si="986"/>
        <v>0</v>
      </c>
      <c r="AN2233" s="7">
        <f t="shared" si="987"/>
        <v>0</v>
      </c>
      <c r="AO2233" s="7" t="str">
        <f t="shared" si="988"/>
        <v/>
      </c>
      <c r="AP2233" s="7" t="b">
        <f t="shared" si="989"/>
        <v>0</v>
      </c>
      <c r="AQ2233" s="7">
        <f t="shared" si="990"/>
        <v>0</v>
      </c>
      <c r="AR2233" s="7" t="b">
        <f t="shared" si="991"/>
        <v>0</v>
      </c>
      <c r="AS2233" s="7">
        <f t="shared" si="992"/>
        <v>0</v>
      </c>
    </row>
    <row r="2234" spans="1:45" ht="15" customHeight="1">
      <c r="A2234" s="41"/>
      <c r="B2234" s="30"/>
      <c r="C2234" s="64" t="s">
        <v>177</v>
      </c>
      <c r="D2234" s="354" t="str">
        <f t="shared" si="983"/>
        <v/>
      </c>
      <c r="E2234" s="355"/>
      <c r="F2234" s="355"/>
      <c r="G2234" s="355"/>
      <c r="H2234" s="355"/>
      <c r="I2234" s="355"/>
      <c r="J2234" s="355"/>
      <c r="K2234" s="355"/>
      <c r="L2234" s="355"/>
      <c r="M2234" s="355"/>
      <c r="N2234" s="355"/>
      <c r="O2234" s="355"/>
      <c r="P2234" s="355"/>
      <c r="Q2234" s="355"/>
      <c r="R2234" s="356"/>
      <c r="S2234" s="357"/>
      <c r="T2234" s="304"/>
      <c r="U2234" s="304"/>
      <c r="V2234" s="304"/>
      <c r="W2234" s="304"/>
      <c r="X2234" s="358"/>
      <c r="Y2234" s="357"/>
      <c r="Z2234" s="304"/>
      <c r="AA2234" s="304"/>
      <c r="AB2234" s="304"/>
      <c r="AC2234" s="304"/>
      <c r="AD2234" s="358"/>
      <c r="AG2234" s="197">
        <f t="shared" si="984"/>
        <v>12</v>
      </c>
      <c r="AH2234" s="197">
        <f t="shared" si="985"/>
        <v>0</v>
      </c>
      <c r="AM2234" s="7" t="b">
        <f t="shared" si="986"/>
        <v>0</v>
      </c>
      <c r="AN2234" s="7">
        <f t="shared" si="987"/>
        <v>0</v>
      </c>
      <c r="AO2234" s="7" t="str">
        <f t="shared" si="988"/>
        <v/>
      </c>
      <c r="AP2234" s="7" t="b">
        <f t="shared" si="989"/>
        <v>0</v>
      </c>
      <c r="AQ2234" s="7">
        <f t="shared" si="990"/>
        <v>0</v>
      </c>
      <c r="AR2234" s="7" t="b">
        <f t="shared" si="991"/>
        <v>0</v>
      </c>
      <c r="AS2234" s="7">
        <f t="shared" si="992"/>
        <v>0</v>
      </c>
    </row>
    <row r="2235" spans="1:45" ht="15" customHeight="1">
      <c r="A2235" s="41"/>
      <c r="B2235" s="30"/>
      <c r="C2235" s="64" t="s">
        <v>178</v>
      </c>
      <c r="D2235" s="354" t="str">
        <f t="shared" si="983"/>
        <v/>
      </c>
      <c r="E2235" s="355"/>
      <c r="F2235" s="355"/>
      <c r="G2235" s="355"/>
      <c r="H2235" s="355"/>
      <c r="I2235" s="355"/>
      <c r="J2235" s="355"/>
      <c r="K2235" s="355"/>
      <c r="L2235" s="355"/>
      <c r="M2235" s="355"/>
      <c r="N2235" s="355"/>
      <c r="O2235" s="355"/>
      <c r="P2235" s="355"/>
      <c r="Q2235" s="355"/>
      <c r="R2235" s="356"/>
      <c r="S2235" s="357"/>
      <c r="T2235" s="304"/>
      <c r="U2235" s="304"/>
      <c r="V2235" s="304"/>
      <c r="W2235" s="304"/>
      <c r="X2235" s="358"/>
      <c r="Y2235" s="357"/>
      <c r="Z2235" s="304"/>
      <c r="AA2235" s="304"/>
      <c r="AB2235" s="304"/>
      <c r="AC2235" s="304"/>
      <c r="AD2235" s="358"/>
      <c r="AG2235" s="197">
        <f t="shared" si="984"/>
        <v>12</v>
      </c>
      <c r="AH2235" s="197">
        <f t="shared" si="985"/>
        <v>0</v>
      </c>
      <c r="AM2235" s="7" t="b">
        <f t="shared" si="986"/>
        <v>0</v>
      </c>
      <c r="AN2235" s="7">
        <f t="shared" si="987"/>
        <v>0</v>
      </c>
      <c r="AO2235" s="7" t="str">
        <f t="shared" si="988"/>
        <v/>
      </c>
      <c r="AP2235" s="7" t="b">
        <f t="shared" si="989"/>
        <v>0</v>
      </c>
      <c r="AQ2235" s="7">
        <f t="shared" si="990"/>
        <v>0</v>
      </c>
      <c r="AR2235" s="7" t="b">
        <f t="shared" si="991"/>
        <v>0</v>
      </c>
      <c r="AS2235" s="7">
        <f t="shared" si="992"/>
        <v>0</v>
      </c>
    </row>
    <row r="2236" spans="1:45" ht="15" customHeight="1">
      <c r="A2236" s="41"/>
      <c r="B2236" s="30"/>
      <c r="C2236" s="64" t="s">
        <v>179</v>
      </c>
      <c r="D2236" s="354" t="str">
        <f t="shared" si="983"/>
        <v/>
      </c>
      <c r="E2236" s="355"/>
      <c r="F2236" s="355"/>
      <c r="G2236" s="355"/>
      <c r="H2236" s="355"/>
      <c r="I2236" s="355"/>
      <c r="J2236" s="355"/>
      <c r="K2236" s="355"/>
      <c r="L2236" s="355"/>
      <c r="M2236" s="355"/>
      <c r="N2236" s="355"/>
      <c r="O2236" s="355"/>
      <c r="P2236" s="355"/>
      <c r="Q2236" s="355"/>
      <c r="R2236" s="356"/>
      <c r="S2236" s="357"/>
      <c r="T2236" s="304"/>
      <c r="U2236" s="304"/>
      <c r="V2236" s="304"/>
      <c r="W2236" s="304"/>
      <c r="X2236" s="358"/>
      <c r="Y2236" s="357"/>
      <c r="Z2236" s="304"/>
      <c r="AA2236" s="304"/>
      <c r="AB2236" s="304"/>
      <c r="AC2236" s="304"/>
      <c r="AD2236" s="358"/>
      <c r="AG2236" s="197">
        <f t="shared" si="984"/>
        <v>12</v>
      </c>
      <c r="AH2236" s="197">
        <f t="shared" si="985"/>
        <v>0</v>
      </c>
      <c r="AM2236" s="7" t="b">
        <f t="shared" si="986"/>
        <v>0</v>
      </c>
      <c r="AN2236" s="7">
        <f t="shared" si="987"/>
        <v>0</v>
      </c>
      <c r="AO2236" s="7" t="str">
        <f t="shared" si="988"/>
        <v/>
      </c>
      <c r="AP2236" s="7" t="b">
        <f t="shared" si="989"/>
        <v>0</v>
      </c>
      <c r="AQ2236" s="7">
        <f t="shared" si="990"/>
        <v>0</v>
      </c>
      <c r="AR2236" s="7" t="b">
        <f t="shared" si="991"/>
        <v>0</v>
      </c>
      <c r="AS2236" s="7">
        <f t="shared" si="992"/>
        <v>0</v>
      </c>
    </row>
    <row r="2237" spans="1:45" ht="15" customHeight="1">
      <c r="A2237" s="41"/>
      <c r="B2237" s="30"/>
      <c r="C2237" s="64" t="s">
        <v>180</v>
      </c>
      <c r="D2237" s="354" t="str">
        <f t="shared" si="983"/>
        <v/>
      </c>
      <c r="E2237" s="355"/>
      <c r="F2237" s="355"/>
      <c r="G2237" s="355"/>
      <c r="H2237" s="355"/>
      <c r="I2237" s="355"/>
      <c r="J2237" s="355"/>
      <c r="K2237" s="355"/>
      <c r="L2237" s="355"/>
      <c r="M2237" s="355"/>
      <c r="N2237" s="355"/>
      <c r="O2237" s="355"/>
      <c r="P2237" s="355"/>
      <c r="Q2237" s="355"/>
      <c r="R2237" s="356"/>
      <c r="S2237" s="357"/>
      <c r="T2237" s="304"/>
      <c r="U2237" s="304"/>
      <c r="V2237" s="304"/>
      <c r="W2237" s="304"/>
      <c r="X2237" s="358"/>
      <c r="Y2237" s="357"/>
      <c r="Z2237" s="304"/>
      <c r="AA2237" s="304"/>
      <c r="AB2237" s="304"/>
      <c r="AC2237" s="304"/>
      <c r="AD2237" s="358"/>
      <c r="AG2237" s="197">
        <f t="shared" si="984"/>
        <v>12</v>
      </c>
      <c r="AH2237" s="197">
        <f t="shared" si="985"/>
        <v>0</v>
      </c>
      <c r="AM2237" s="7" t="b">
        <f t="shared" si="986"/>
        <v>0</v>
      </c>
      <c r="AN2237" s="7">
        <f t="shared" si="987"/>
        <v>0</v>
      </c>
      <c r="AO2237" s="7" t="str">
        <f t="shared" si="988"/>
        <v/>
      </c>
      <c r="AP2237" s="7" t="b">
        <f t="shared" si="989"/>
        <v>0</v>
      </c>
      <c r="AQ2237" s="7">
        <f t="shared" si="990"/>
        <v>0</v>
      </c>
      <c r="AR2237" s="7" t="b">
        <f t="shared" si="991"/>
        <v>0</v>
      </c>
      <c r="AS2237" s="7">
        <f t="shared" si="992"/>
        <v>0</v>
      </c>
    </row>
    <row r="2238" spans="1:45" ht="15" customHeight="1">
      <c r="A2238" s="41"/>
      <c r="B2238" s="30"/>
      <c r="C2238" s="64" t="s">
        <v>181</v>
      </c>
      <c r="D2238" s="354" t="str">
        <f t="shared" si="983"/>
        <v/>
      </c>
      <c r="E2238" s="355"/>
      <c r="F2238" s="355"/>
      <c r="G2238" s="355"/>
      <c r="H2238" s="355"/>
      <c r="I2238" s="355"/>
      <c r="J2238" s="355"/>
      <c r="K2238" s="355"/>
      <c r="L2238" s="355"/>
      <c r="M2238" s="355"/>
      <c r="N2238" s="355"/>
      <c r="O2238" s="355"/>
      <c r="P2238" s="355"/>
      <c r="Q2238" s="355"/>
      <c r="R2238" s="356"/>
      <c r="S2238" s="357"/>
      <c r="T2238" s="304"/>
      <c r="U2238" s="304"/>
      <c r="V2238" s="304"/>
      <c r="W2238" s="304"/>
      <c r="X2238" s="358"/>
      <c r="Y2238" s="357"/>
      <c r="Z2238" s="304"/>
      <c r="AA2238" s="304"/>
      <c r="AB2238" s="304"/>
      <c r="AC2238" s="304"/>
      <c r="AD2238" s="358"/>
      <c r="AG2238" s="197">
        <f t="shared" si="984"/>
        <v>12</v>
      </c>
      <c r="AH2238" s="197">
        <f t="shared" si="985"/>
        <v>0</v>
      </c>
      <c r="AM2238" s="7" t="b">
        <f t="shared" si="986"/>
        <v>0</v>
      </c>
      <c r="AN2238" s="7">
        <f t="shared" si="987"/>
        <v>0</v>
      </c>
      <c r="AO2238" s="7" t="str">
        <f t="shared" si="988"/>
        <v/>
      </c>
      <c r="AP2238" s="7" t="b">
        <f t="shared" si="989"/>
        <v>0</v>
      </c>
      <c r="AQ2238" s="7">
        <f t="shared" si="990"/>
        <v>0</v>
      </c>
      <c r="AR2238" s="7" t="b">
        <f t="shared" si="991"/>
        <v>0</v>
      </c>
      <c r="AS2238" s="7">
        <f t="shared" si="992"/>
        <v>0</v>
      </c>
    </row>
    <row r="2239" spans="1:45" ht="15" customHeight="1">
      <c r="A2239" s="41"/>
      <c r="B2239" s="30"/>
      <c r="C2239" s="64" t="s">
        <v>182</v>
      </c>
      <c r="D2239" s="354" t="str">
        <f t="shared" si="983"/>
        <v/>
      </c>
      <c r="E2239" s="355"/>
      <c r="F2239" s="355"/>
      <c r="G2239" s="355"/>
      <c r="H2239" s="355"/>
      <c r="I2239" s="355"/>
      <c r="J2239" s="355"/>
      <c r="K2239" s="355"/>
      <c r="L2239" s="355"/>
      <c r="M2239" s="355"/>
      <c r="N2239" s="355"/>
      <c r="O2239" s="355"/>
      <c r="P2239" s="355"/>
      <c r="Q2239" s="355"/>
      <c r="R2239" s="356"/>
      <c r="S2239" s="357"/>
      <c r="T2239" s="304"/>
      <c r="U2239" s="304"/>
      <c r="V2239" s="304"/>
      <c r="W2239" s="304"/>
      <c r="X2239" s="358"/>
      <c r="Y2239" s="357"/>
      <c r="Z2239" s="304"/>
      <c r="AA2239" s="304"/>
      <c r="AB2239" s="304"/>
      <c r="AC2239" s="304"/>
      <c r="AD2239" s="358"/>
      <c r="AG2239" s="197">
        <f t="shared" si="984"/>
        <v>12</v>
      </c>
      <c r="AH2239" s="197">
        <f t="shared" si="985"/>
        <v>0</v>
      </c>
      <c r="AM2239" s="7" t="b">
        <f t="shared" si="986"/>
        <v>0</v>
      </c>
      <c r="AN2239" s="7">
        <f t="shared" si="987"/>
        <v>0</v>
      </c>
      <c r="AO2239" s="7" t="str">
        <f t="shared" si="988"/>
        <v/>
      </c>
      <c r="AP2239" s="7" t="b">
        <f t="shared" si="989"/>
        <v>0</v>
      </c>
      <c r="AQ2239" s="7">
        <f t="shared" si="990"/>
        <v>0</v>
      </c>
      <c r="AR2239" s="7" t="b">
        <f t="shared" si="991"/>
        <v>0</v>
      </c>
      <c r="AS2239" s="7">
        <f t="shared" si="992"/>
        <v>0</v>
      </c>
    </row>
    <row r="2240" spans="1:45" ht="15" customHeight="1">
      <c r="A2240" s="41"/>
      <c r="B2240" s="30"/>
      <c r="C2240" s="64" t="s">
        <v>183</v>
      </c>
      <c r="D2240" s="354" t="str">
        <f t="shared" si="983"/>
        <v/>
      </c>
      <c r="E2240" s="355"/>
      <c r="F2240" s="355"/>
      <c r="G2240" s="355"/>
      <c r="H2240" s="355"/>
      <c r="I2240" s="355"/>
      <c r="J2240" s="355"/>
      <c r="K2240" s="355"/>
      <c r="L2240" s="355"/>
      <c r="M2240" s="355"/>
      <c r="N2240" s="355"/>
      <c r="O2240" s="355"/>
      <c r="P2240" s="355"/>
      <c r="Q2240" s="355"/>
      <c r="R2240" s="356"/>
      <c r="S2240" s="357"/>
      <c r="T2240" s="304"/>
      <c r="U2240" s="304"/>
      <c r="V2240" s="304"/>
      <c r="W2240" s="304"/>
      <c r="X2240" s="358"/>
      <c r="Y2240" s="357"/>
      <c r="Z2240" s="304"/>
      <c r="AA2240" s="304"/>
      <c r="AB2240" s="304"/>
      <c r="AC2240" s="304"/>
      <c r="AD2240" s="358"/>
      <c r="AG2240" s="197">
        <f t="shared" si="984"/>
        <v>12</v>
      </c>
      <c r="AH2240" s="197">
        <f t="shared" si="985"/>
        <v>0</v>
      </c>
      <c r="AM2240" s="7" t="b">
        <f t="shared" si="986"/>
        <v>0</v>
      </c>
      <c r="AN2240" s="7">
        <f t="shared" si="987"/>
        <v>0</v>
      </c>
      <c r="AO2240" s="7" t="str">
        <f t="shared" si="988"/>
        <v/>
      </c>
      <c r="AP2240" s="7" t="b">
        <f t="shared" si="989"/>
        <v>0</v>
      </c>
      <c r="AQ2240" s="7">
        <f t="shared" si="990"/>
        <v>0</v>
      </c>
      <c r="AR2240" s="7" t="b">
        <f t="shared" si="991"/>
        <v>0</v>
      </c>
      <c r="AS2240" s="7">
        <f t="shared" si="992"/>
        <v>0</v>
      </c>
    </row>
    <row r="2241" spans="1:46" ht="15" customHeight="1">
      <c r="A2241" s="41"/>
      <c r="B2241" s="30"/>
      <c r="C2241" s="64" t="s">
        <v>184</v>
      </c>
      <c r="D2241" s="354" t="str">
        <f t="shared" si="983"/>
        <v/>
      </c>
      <c r="E2241" s="355"/>
      <c r="F2241" s="355"/>
      <c r="G2241" s="355"/>
      <c r="H2241" s="355"/>
      <c r="I2241" s="355"/>
      <c r="J2241" s="355"/>
      <c r="K2241" s="355"/>
      <c r="L2241" s="355"/>
      <c r="M2241" s="355"/>
      <c r="N2241" s="355"/>
      <c r="O2241" s="355"/>
      <c r="P2241" s="355"/>
      <c r="Q2241" s="355"/>
      <c r="R2241" s="356"/>
      <c r="S2241" s="357"/>
      <c r="T2241" s="304"/>
      <c r="U2241" s="304"/>
      <c r="V2241" s="304"/>
      <c r="W2241" s="304"/>
      <c r="X2241" s="358"/>
      <c r="Y2241" s="357"/>
      <c r="Z2241" s="304"/>
      <c r="AA2241" s="304"/>
      <c r="AB2241" s="304"/>
      <c r="AC2241" s="304"/>
      <c r="AD2241" s="358"/>
      <c r="AG2241" s="197">
        <f t="shared" si="984"/>
        <v>12</v>
      </c>
      <c r="AH2241" s="197">
        <f t="shared" si="985"/>
        <v>0</v>
      </c>
      <c r="AM2241" s="7" t="b">
        <f t="shared" si="986"/>
        <v>0</v>
      </c>
      <c r="AN2241" s="7">
        <f t="shared" si="987"/>
        <v>0</v>
      </c>
      <c r="AO2241" s="7" t="str">
        <f t="shared" si="988"/>
        <v/>
      </c>
      <c r="AP2241" s="7" t="b">
        <f t="shared" si="989"/>
        <v>0</v>
      </c>
      <c r="AQ2241" s="7">
        <f t="shared" si="990"/>
        <v>0</v>
      </c>
      <c r="AR2241" s="7" t="b">
        <f t="shared" si="991"/>
        <v>0</v>
      </c>
      <c r="AS2241" s="7">
        <f t="shared" si="992"/>
        <v>0</v>
      </c>
    </row>
    <row r="2242" spans="1:46" ht="15" customHeight="1">
      <c r="A2242" s="41"/>
      <c r="B2242" s="30"/>
      <c r="C2242" s="64" t="s">
        <v>185</v>
      </c>
      <c r="D2242" s="354" t="str">
        <f t="shared" si="983"/>
        <v/>
      </c>
      <c r="E2242" s="355"/>
      <c r="F2242" s="355"/>
      <c r="G2242" s="355"/>
      <c r="H2242" s="355"/>
      <c r="I2242" s="355"/>
      <c r="J2242" s="355"/>
      <c r="K2242" s="355"/>
      <c r="L2242" s="355"/>
      <c r="M2242" s="355"/>
      <c r="N2242" s="355"/>
      <c r="O2242" s="355"/>
      <c r="P2242" s="355"/>
      <c r="Q2242" s="355"/>
      <c r="R2242" s="356"/>
      <c r="S2242" s="357"/>
      <c r="T2242" s="304"/>
      <c r="U2242" s="304"/>
      <c r="V2242" s="304"/>
      <c r="W2242" s="304"/>
      <c r="X2242" s="358"/>
      <c r="Y2242" s="357"/>
      <c r="Z2242" s="304"/>
      <c r="AA2242" s="304"/>
      <c r="AB2242" s="304"/>
      <c r="AC2242" s="304"/>
      <c r="AD2242" s="358"/>
      <c r="AG2242" s="197">
        <f t="shared" si="984"/>
        <v>12</v>
      </c>
      <c r="AH2242" s="197">
        <f t="shared" si="985"/>
        <v>0</v>
      </c>
      <c r="AM2242" s="7" t="b">
        <f t="shared" si="986"/>
        <v>0</v>
      </c>
      <c r="AN2242" s="7">
        <f t="shared" si="987"/>
        <v>0</v>
      </c>
      <c r="AO2242" s="7" t="str">
        <f t="shared" si="988"/>
        <v/>
      </c>
      <c r="AP2242" s="7" t="b">
        <f t="shared" si="989"/>
        <v>0</v>
      </c>
      <c r="AQ2242" s="7">
        <f t="shared" si="990"/>
        <v>0</v>
      </c>
      <c r="AR2242" s="7" t="b">
        <f t="shared" si="991"/>
        <v>0</v>
      </c>
      <c r="AS2242" s="7">
        <f t="shared" si="992"/>
        <v>0</v>
      </c>
    </row>
    <row r="2243" spans="1:46" ht="15" customHeight="1">
      <c r="A2243" s="41"/>
      <c r="B2243" s="30"/>
      <c r="C2243" s="64" t="s">
        <v>186</v>
      </c>
      <c r="D2243" s="354" t="str">
        <f t="shared" si="983"/>
        <v/>
      </c>
      <c r="E2243" s="355"/>
      <c r="F2243" s="355"/>
      <c r="G2243" s="355"/>
      <c r="H2243" s="355"/>
      <c r="I2243" s="355"/>
      <c r="J2243" s="355"/>
      <c r="K2243" s="355"/>
      <c r="L2243" s="355"/>
      <c r="M2243" s="355"/>
      <c r="N2243" s="355"/>
      <c r="O2243" s="355"/>
      <c r="P2243" s="355"/>
      <c r="Q2243" s="355"/>
      <c r="R2243" s="356"/>
      <c r="S2243" s="357"/>
      <c r="T2243" s="304"/>
      <c r="U2243" s="304"/>
      <c r="V2243" s="304"/>
      <c r="W2243" s="304"/>
      <c r="X2243" s="358"/>
      <c r="Y2243" s="357"/>
      <c r="Z2243" s="304"/>
      <c r="AA2243" s="304"/>
      <c r="AB2243" s="304"/>
      <c r="AC2243" s="304"/>
      <c r="AD2243" s="358"/>
      <c r="AG2243" s="197">
        <f t="shared" si="984"/>
        <v>12</v>
      </c>
      <c r="AH2243" s="197">
        <f t="shared" si="985"/>
        <v>0</v>
      </c>
      <c r="AM2243" s="7" t="b">
        <f t="shared" si="986"/>
        <v>0</v>
      </c>
      <c r="AN2243" s="7">
        <f t="shared" si="987"/>
        <v>0</v>
      </c>
      <c r="AO2243" s="7" t="str">
        <f t="shared" si="988"/>
        <v/>
      </c>
      <c r="AP2243" s="7" t="b">
        <f t="shared" si="989"/>
        <v>0</v>
      </c>
      <c r="AQ2243" s="7">
        <f t="shared" si="990"/>
        <v>0</v>
      </c>
      <c r="AR2243" s="7" t="b">
        <f t="shared" si="991"/>
        <v>0</v>
      </c>
      <c r="AS2243" s="7">
        <f t="shared" si="992"/>
        <v>0</v>
      </c>
    </row>
    <row r="2244" spans="1:46" ht="15" customHeight="1">
      <c r="A2244" s="41"/>
      <c r="B2244" s="30"/>
      <c r="C2244" s="64" t="s">
        <v>187</v>
      </c>
      <c r="D2244" s="354" t="str">
        <f t="shared" si="983"/>
        <v/>
      </c>
      <c r="E2244" s="355"/>
      <c r="F2244" s="355"/>
      <c r="G2244" s="355"/>
      <c r="H2244" s="355"/>
      <c r="I2244" s="355"/>
      <c r="J2244" s="355"/>
      <c r="K2244" s="355"/>
      <c r="L2244" s="355"/>
      <c r="M2244" s="355"/>
      <c r="N2244" s="355"/>
      <c r="O2244" s="355"/>
      <c r="P2244" s="355"/>
      <c r="Q2244" s="355"/>
      <c r="R2244" s="356"/>
      <c r="S2244" s="357"/>
      <c r="T2244" s="304"/>
      <c r="U2244" s="304"/>
      <c r="V2244" s="304"/>
      <c r="W2244" s="304"/>
      <c r="X2244" s="358"/>
      <c r="Y2244" s="357"/>
      <c r="Z2244" s="304"/>
      <c r="AA2244" s="304"/>
      <c r="AB2244" s="304"/>
      <c r="AC2244" s="304"/>
      <c r="AD2244" s="358"/>
      <c r="AG2244" s="197">
        <f t="shared" si="984"/>
        <v>12</v>
      </c>
      <c r="AH2244" s="197">
        <f t="shared" si="985"/>
        <v>0</v>
      </c>
      <c r="AM2244" s="7" t="b">
        <f t="shared" si="986"/>
        <v>0</v>
      </c>
      <c r="AN2244" s="7">
        <f t="shared" si="987"/>
        <v>0</v>
      </c>
      <c r="AO2244" s="7" t="str">
        <f t="shared" si="988"/>
        <v/>
      </c>
      <c r="AP2244" s="7" t="b">
        <f t="shared" si="989"/>
        <v>0</v>
      </c>
      <c r="AQ2244" s="7">
        <f t="shared" si="990"/>
        <v>0</v>
      </c>
      <c r="AR2244" s="7" t="b">
        <f t="shared" si="991"/>
        <v>0</v>
      </c>
      <c r="AS2244" s="7">
        <f t="shared" si="992"/>
        <v>0</v>
      </c>
    </row>
    <row r="2245" spans="1:46" ht="15" customHeight="1">
      <c r="A2245" s="41"/>
      <c r="B2245" s="30"/>
      <c r="C2245" s="64" t="s">
        <v>188</v>
      </c>
      <c r="D2245" s="354" t="str">
        <f t="shared" si="983"/>
        <v/>
      </c>
      <c r="E2245" s="355"/>
      <c r="F2245" s="355"/>
      <c r="G2245" s="355"/>
      <c r="H2245" s="355"/>
      <c r="I2245" s="355"/>
      <c r="J2245" s="355"/>
      <c r="K2245" s="355"/>
      <c r="L2245" s="355"/>
      <c r="M2245" s="355"/>
      <c r="N2245" s="355"/>
      <c r="O2245" s="355"/>
      <c r="P2245" s="355"/>
      <c r="Q2245" s="355"/>
      <c r="R2245" s="356"/>
      <c r="S2245" s="357"/>
      <c r="T2245" s="304"/>
      <c r="U2245" s="304"/>
      <c r="V2245" s="304"/>
      <c r="W2245" s="304"/>
      <c r="X2245" s="358"/>
      <c r="Y2245" s="357"/>
      <c r="Z2245" s="304"/>
      <c r="AA2245" s="304"/>
      <c r="AB2245" s="304"/>
      <c r="AC2245" s="304"/>
      <c r="AD2245" s="358"/>
      <c r="AG2245" s="197">
        <f t="shared" si="984"/>
        <v>12</v>
      </c>
      <c r="AH2245" s="197">
        <f t="shared" si="985"/>
        <v>0</v>
      </c>
      <c r="AM2245" s="7" t="b">
        <f t="shared" si="986"/>
        <v>0</v>
      </c>
      <c r="AN2245" s="7">
        <f t="shared" si="987"/>
        <v>0</v>
      </c>
      <c r="AO2245" s="7" t="str">
        <f t="shared" si="988"/>
        <v/>
      </c>
      <c r="AP2245" s="7" t="b">
        <f t="shared" si="989"/>
        <v>0</v>
      </c>
      <c r="AQ2245" s="7">
        <f t="shared" si="990"/>
        <v>0</v>
      </c>
      <c r="AR2245" s="7" t="b">
        <f t="shared" si="991"/>
        <v>0</v>
      </c>
      <c r="AS2245" s="7">
        <f t="shared" si="992"/>
        <v>0</v>
      </c>
    </row>
    <row r="2246" spans="1:46" ht="15" customHeight="1">
      <c r="A2246" s="41"/>
      <c r="B2246" s="30"/>
      <c r="C2246" s="64" t="s">
        <v>189</v>
      </c>
      <c r="D2246" s="354" t="str">
        <f t="shared" si="983"/>
        <v/>
      </c>
      <c r="E2246" s="355"/>
      <c r="F2246" s="355"/>
      <c r="G2246" s="355"/>
      <c r="H2246" s="355"/>
      <c r="I2246" s="355"/>
      <c r="J2246" s="355"/>
      <c r="K2246" s="355"/>
      <c r="L2246" s="355"/>
      <c r="M2246" s="355"/>
      <c r="N2246" s="355"/>
      <c r="O2246" s="355"/>
      <c r="P2246" s="355"/>
      <c r="Q2246" s="355"/>
      <c r="R2246" s="356"/>
      <c r="S2246" s="357"/>
      <c r="T2246" s="304"/>
      <c r="U2246" s="304"/>
      <c r="V2246" s="304"/>
      <c r="W2246" s="304"/>
      <c r="X2246" s="358"/>
      <c r="Y2246" s="357"/>
      <c r="Z2246" s="304"/>
      <c r="AA2246" s="304"/>
      <c r="AB2246" s="304"/>
      <c r="AC2246" s="304"/>
      <c r="AD2246" s="358"/>
      <c r="AG2246" s="197">
        <f t="shared" si="984"/>
        <v>12</v>
      </c>
      <c r="AH2246" s="197">
        <f t="shared" si="985"/>
        <v>0</v>
      </c>
      <c r="AM2246" s="7" t="b">
        <f t="shared" si="986"/>
        <v>0</v>
      </c>
      <c r="AN2246" s="7">
        <f t="shared" si="987"/>
        <v>0</v>
      </c>
      <c r="AO2246" s="7" t="str">
        <f t="shared" si="988"/>
        <v/>
      </c>
      <c r="AP2246" s="7" t="b">
        <f t="shared" si="989"/>
        <v>0</v>
      </c>
      <c r="AQ2246" s="7">
        <f t="shared" si="990"/>
        <v>0</v>
      </c>
      <c r="AR2246" s="7" t="b">
        <f t="shared" si="991"/>
        <v>0</v>
      </c>
      <c r="AS2246" s="7">
        <f t="shared" si="992"/>
        <v>0</v>
      </c>
    </row>
    <row r="2247" spans="1:46" ht="15" customHeight="1">
      <c r="A2247" s="41"/>
      <c r="B2247" s="30"/>
      <c r="C2247"/>
      <c r="D2247"/>
      <c r="E2247"/>
      <c r="F2247"/>
      <c r="G2247"/>
      <c r="H2247"/>
      <c r="I2247"/>
      <c r="J2247"/>
      <c r="K2247"/>
      <c r="L2247"/>
      <c r="M2247"/>
      <c r="N2247"/>
      <c r="O2247"/>
      <c r="P2247"/>
      <c r="Q2247"/>
      <c r="R2247"/>
      <c r="S2247"/>
      <c r="T2247"/>
      <c r="U2247"/>
      <c r="V2247"/>
      <c r="W2247"/>
      <c r="X2247"/>
      <c r="Y2247"/>
      <c r="Z2247"/>
      <c r="AA2247"/>
      <c r="AB2247"/>
      <c r="AC2247"/>
      <c r="AD2247"/>
      <c r="AH2247" s="197">
        <f>+SUM(AH2127:AH2246)</f>
        <v>0</v>
      </c>
      <c r="AN2247" s="197">
        <f>+SUM(AN2127:AN2246)</f>
        <v>0</v>
      </c>
      <c r="AQ2247" s="197">
        <f>+SUM(AQ2127:AQ2246)</f>
        <v>0</v>
      </c>
      <c r="AS2247" s="197">
        <f>+SUM(AS2127:AS2246)</f>
        <v>0</v>
      </c>
      <c r="AT2247" s="197">
        <f>+SUM(AN2247:AS2247)</f>
        <v>0</v>
      </c>
    </row>
    <row r="2248" spans="1:46" ht="24" customHeight="1">
      <c r="A2248" s="41"/>
      <c r="B2248" s="30"/>
      <c r="C2248" s="348" t="s">
        <v>225</v>
      </c>
      <c r="D2248" s="348"/>
      <c r="E2248" s="348"/>
      <c r="F2248" s="348"/>
      <c r="G2248" s="348"/>
      <c r="H2248" s="348"/>
      <c r="I2248" s="348"/>
      <c r="J2248" s="348"/>
      <c r="K2248" s="348"/>
      <c r="L2248" s="348"/>
      <c r="M2248" s="348"/>
      <c r="N2248" s="348"/>
      <c r="O2248" s="348"/>
      <c r="P2248" s="348"/>
      <c r="Q2248" s="348"/>
      <c r="R2248" s="348"/>
      <c r="S2248" s="348"/>
      <c r="T2248" s="348"/>
      <c r="U2248" s="348"/>
      <c r="V2248" s="348"/>
      <c r="W2248" s="348"/>
      <c r="X2248" s="348"/>
      <c r="Y2248" s="348"/>
      <c r="Z2248" s="348"/>
      <c r="AA2248" s="348"/>
      <c r="AB2248" s="348"/>
      <c r="AC2248" s="348"/>
      <c r="AD2248" s="348"/>
    </row>
    <row r="2249" spans="1:46" ht="60" customHeight="1">
      <c r="A2249" s="41"/>
      <c r="B2249" s="30"/>
      <c r="C2249" s="415"/>
      <c r="D2249" s="415"/>
      <c r="E2249" s="415"/>
      <c r="F2249" s="415"/>
      <c r="G2249" s="415"/>
      <c r="H2249" s="415"/>
      <c r="I2249" s="415"/>
      <c r="J2249" s="415"/>
      <c r="K2249" s="415"/>
      <c r="L2249" s="415"/>
      <c r="M2249" s="415"/>
      <c r="N2249" s="415"/>
      <c r="O2249" s="415"/>
      <c r="P2249" s="415"/>
      <c r="Q2249" s="415"/>
      <c r="R2249" s="415"/>
      <c r="S2249" s="415"/>
      <c r="T2249" s="415"/>
      <c r="U2249" s="415"/>
      <c r="V2249" s="415"/>
      <c r="W2249" s="415"/>
      <c r="X2249" s="415"/>
      <c r="Y2249" s="415"/>
      <c r="Z2249" s="415"/>
      <c r="AA2249" s="415"/>
      <c r="AB2249" s="415"/>
      <c r="AC2249" s="415"/>
      <c r="AD2249" s="415"/>
    </row>
    <row r="2250" spans="1:46" ht="15" customHeight="1">
      <c r="A2250" s="41"/>
      <c r="B2250" s="467" t="str">
        <f>IF(CA2121=0,"","Alerta: se registró NS (no se sabe), favor de agregar su respectivo comentario (7ᵃ instrucción general).")</f>
        <v/>
      </c>
      <c r="C2250" s="467"/>
      <c r="D2250" s="467"/>
      <c r="E2250" s="467"/>
      <c r="F2250" s="467"/>
      <c r="G2250" s="467"/>
      <c r="H2250" s="467"/>
      <c r="I2250" s="467"/>
      <c r="J2250" s="467"/>
      <c r="K2250" s="467"/>
      <c r="L2250" s="467"/>
      <c r="M2250" s="467"/>
      <c r="N2250" s="467"/>
      <c r="O2250" s="467"/>
      <c r="P2250" s="467"/>
      <c r="Q2250" s="467"/>
      <c r="R2250" s="467"/>
      <c r="S2250" s="467"/>
      <c r="T2250" s="467"/>
      <c r="U2250" s="467"/>
      <c r="V2250" s="467"/>
      <c r="W2250" s="467"/>
      <c r="X2250" s="467"/>
      <c r="Y2250" s="467"/>
      <c r="Z2250" s="467"/>
      <c r="AA2250" s="467"/>
      <c r="AB2250" s="467"/>
      <c r="AC2250" s="467"/>
      <c r="AD2250" s="467"/>
    </row>
    <row r="2251" spans="1:46" ht="30.75" customHeight="1">
      <c r="A2251" s="41"/>
      <c r="B2251" s="399" t="str">
        <f>IF(AH2247=0,"","Error: al seleccionar el código 1 en la columna ¿Contaba con alguna unidad administrativa o área coordinadora de los esfuerzos en materia de profesionalización? debe completar la fila o al seleccionar 2, 3 o 9  debe dejar el resto de la fila en blanco.")</f>
        <v/>
      </c>
      <c r="C2251" s="399"/>
      <c r="D2251" s="399"/>
      <c r="E2251" s="399"/>
      <c r="F2251" s="399"/>
      <c r="G2251" s="399"/>
      <c r="H2251" s="399"/>
      <c r="I2251" s="399"/>
      <c r="J2251" s="399"/>
      <c r="K2251" s="399"/>
      <c r="L2251" s="399"/>
      <c r="M2251" s="399"/>
      <c r="N2251" s="399"/>
      <c r="O2251" s="399"/>
      <c r="P2251" s="399"/>
      <c r="Q2251" s="399"/>
      <c r="R2251" s="399"/>
      <c r="S2251" s="399"/>
      <c r="T2251" s="399"/>
      <c r="U2251" s="399"/>
      <c r="V2251" s="399"/>
      <c r="W2251" s="399"/>
      <c r="X2251" s="399"/>
      <c r="Y2251" s="399"/>
      <c r="Z2251" s="399"/>
      <c r="AA2251" s="399"/>
      <c r="AB2251" s="399"/>
      <c r="AC2251" s="399"/>
      <c r="AD2251" s="399"/>
    </row>
    <row r="2252" spans="1:46" ht="15" customHeight="1">
      <c r="A2252" s="41"/>
      <c r="B2252" s="390" t="str">
        <f>IF(AT2247=0,"","Error: los nombres van en mayúsculas, sin comillas ni signos de acentuación, puntuación, paréntesis y abreviaturas.")</f>
        <v/>
      </c>
      <c r="C2252" s="390"/>
      <c r="D2252" s="390"/>
      <c r="E2252" s="390"/>
      <c r="F2252" s="390"/>
      <c r="G2252" s="390"/>
      <c r="H2252" s="390"/>
      <c r="I2252" s="390"/>
      <c r="J2252" s="390"/>
      <c r="K2252" s="390"/>
      <c r="L2252" s="390"/>
      <c r="M2252" s="390"/>
      <c r="N2252" s="390"/>
      <c r="O2252" s="390"/>
      <c r="P2252" s="390"/>
      <c r="Q2252" s="390"/>
      <c r="R2252" s="390"/>
      <c r="S2252" s="390"/>
      <c r="T2252" s="390"/>
      <c r="U2252" s="390"/>
      <c r="V2252" s="390"/>
      <c r="W2252" s="390"/>
      <c r="X2252" s="390"/>
      <c r="Y2252" s="390"/>
      <c r="Z2252" s="390"/>
      <c r="AA2252" s="390"/>
      <c r="AB2252" s="390"/>
      <c r="AC2252" s="390"/>
      <c r="AD2252" s="390"/>
    </row>
    <row r="2253" spans="1:46" ht="15" customHeight="1">
      <c r="A2253" s="41"/>
      <c r="B2253" s="393" t="str">
        <f>IF(AK2127=0,"","Alerta: al seleccionar código 1 en la pregunta 1.13 no puede registrar información.")</f>
        <v/>
      </c>
      <c r="C2253" s="393"/>
      <c r="D2253" s="393"/>
      <c r="E2253" s="393"/>
      <c r="F2253" s="393"/>
      <c r="G2253" s="393"/>
      <c r="H2253" s="393"/>
      <c r="I2253" s="393"/>
      <c r="J2253" s="393"/>
      <c r="K2253" s="393"/>
      <c r="L2253" s="393"/>
      <c r="M2253" s="393"/>
      <c r="N2253" s="393"/>
      <c r="O2253" s="393"/>
      <c r="P2253" s="393"/>
      <c r="Q2253" s="393"/>
      <c r="R2253" s="393"/>
      <c r="S2253" s="393"/>
      <c r="T2253" s="393"/>
      <c r="U2253" s="393"/>
      <c r="V2253" s="393"/>
      <c r="W2253" s="393"/>
      <c r="X2253" s="393"/>
      <c r="Y2253" s="393"/>
      <c r="Z2253" s="393"/>
      <c r="AA2253" s="393"/>
      <c r="AB2253" s="393"/>
      <c r="AC2253" s="393"/>
      <c r="AD2253" s="393"/>
    </row>
    <row r="2254" spans="1:46" ht="15" customHeight="1">
      <c r="A2254" s="41"/>
    </row>
    <row r="2255" spans="1:46" ht="15" customHeight="1" thickBot="1">
      <c r="A2255" s="41"/>
      <c r="B2255" s="30"/>
      <c r="C2255" s="227"/>
      <c r="D2255" s="227"/>
      <c r="E2255" s="227"/>
      <c r="F2255" s="227"/>
      <c r="G2255" s="227"/>
      <c r="H2255" s="227"/>
      <c r="I2255" s="227"/>
      <c r="J2255" s="227"/>
      <c r="K2255" s="227"/>
      <c r="L2255" s="227"/>
      <c r="M2255" s="227"/>
      <c r="N2255" s="227"/>
      <c r="O2255" s="227"/>
      <c r="P2255" s="227"/>
      <c r="Q2255" s="227"/>
      <c r="R2255" s="227"/>
      <c r="S2255" s="227"/>
      <c r="T2255" s="227"/>
      <c r="U2255" s="227"/>
      <c r="V2255" s="227"/>
      <c r="W2255" s="227"/>
      <c r="X2255" s="227"/>
      <c r="Y2255" s="227"/>
      <c r="Z2255" s="227"/>
      <c r="AA2255" s="227"/>
      <c r="AB2255" s="227"/>
      <c r="AC2255" s="227"/>
      <c r="AD2255" s="227"/>
    </row>
    <row r="2256" spans="1:46" ht="15" customHeight="1" thickBot="1">
      <c r="A2256" s="42" t="s">
        <v>684</v>
      </c>
      <c r="B2256" s="428" t="s">
        <v>874</v>
      </c>
      <c r="C2256" s="429"/>
      <c r="D2256" s="429"/>
      <c r="E2256" s="429"/>
      <c r="F2256" s="429"/>
      <c r="G2256" s="429"/>
      <c r="H2256" s="429"/>
      <c r="I2256" s="429"/>
      <c r="J2256" s="429"/>
      <c r="K2256" s="429"/>
      <c r="L2256" s="429"/>
      <c r="M2256" s="429"/>
      <c r="N2256" s="429"/>
      <c r="O2256" s="429"/>
      <c r="P2256" s="429"/>
      <c r="Q2256" s="429"/>
      <c r="R2256" s="429"/>
      <c r="S2256" s="429"/>
      <c r="T2256" s="429"/>
      <c r="U2256" s="429"/>
      <c r="V2256" s="429"/>
      <c r="W2256" s="429"/>
      <c r="X2256" s="429"/>
      <c r="Y2256" s="429"/>
      <c r="Z2256" s="429"/>
      <c r="AA2256" s="429"/>
      <c r="AB2256" s="429"/>
      <c r="AC2256" s="429"/>
      <c r="AD2256" s="430"/>
    </row>
    <row r="2257" spans="1:79" ht="15" customHeight="1">
      <c r="A2257" s="203"/>
      <c r="B2257" s="424" t="s">
        <v>871</v>
      </c>
      <c r="C2257" s="425"/>
      <c r="D2257" s="425"/>
      <c r="E2257" s="425"/>
      <c r="F2257" s="425"/>
      <c r="G2257" s="425"/>
      <c r="H2257" s="425"/>
      <c r="I2257" s="425"/>
      <c r="J2257" s="425"/>
      <c r="K2257" s="425"/>
      <c r="L2257" s="425"/>
      <c r="M2257" s="425"/>
      <c r="N2257" s="425"/>
      <c r="O2257" s="425"/>
      <c r="P2257" s="425"/>
      <c r="Q2257" s="425"/>
      <c r="R2257" s="425"/>
      <c r="S2257" s="425"/>
      <c r="T2257" s="425"/>
      <c r="U2257" s="425"/>
      <c r="V2257" s="425"/>
      <c r="W2257" s="425"/>
      <c r="X2257" s="425"/>
      <c r="Y2257" s="425"/>
      <c r="Z2257" s="425"/>
      <c r="AA2257" s="425"/>
      <c r="AB2257" s="425"/>
      <c r="AC2257" s="425"/>
      <c r="AD2257" s="426"/>
    </row>
    <row r="2258" spans="1:79" ht="36" customHeight="1">
      <c r="A2258" s="203"/>
      <c r="B2258" s="125"/>
      <c r="C2258" s="348" t="s">
        <v>1045</v>
      </c>
      <c r="D2258" s="348"/>
      <c r="E2258" s="348"/>
      <c r="F2258" s="348"/>
      <c r="G2258" s="348"/>
      <c r="H2258" s="348"/>
      <c r="I2258" s="348"/>
      <c r="J2258" s="348"/>
      <c r="K2258" s="348"/>
      <c r="L2258" s="348"/>
      <c r="M2258" s="348"/>
      <c r="N2258" s="348"/>
      <c r="O2258" s="348"/>
      <c r="P2258" s="348"/>
      <c r="Q2258" s="348"/>
      <c r="R2258" s="348"/>
      <c r="S2258" s="348"/>
      <c r="T2258" s="348"/>
      <c r="U2258" s="348"/>
      <c r="V2258" s="348"/>
      <c r="W2258" s="348"/>
      <c r="X2258" s="348"/>
      <c r="Y2258" s="348"/>
      <c r="Z2258" s="348"/>
      <c r="AA2258" s="348"/>
      <c r="AB2258" s="348"/>
      <c r="AC2258" s="348"/>
      <c r="AD2258" s="353"/>
    </row>
    <row r="2259" spans="1:79" ht="15" customHeight="1">
      <c r="A2259" s="203"/>
      <c r="B2259" s="46"/>
      <c r="C2259" s="93"/>
      <c r="D2259" s="337" t="s">
        <v>378</v>
      </c>
      <c r="E2259" s="337"/>
      <c r="F2259" s="337"/>
      <c r="G2259" s="337"/>
      <c r="H2259" s="337"/>
      <c r="I2259" s="337"/>
      <c r="J2259" s="337"/>
      <c r="K2259" s="337"/>
      <c r="L2259" s="337"/>
      <c r="M2259" s="337"/>
      <c r="N2259" s="337"/>
      <c r="O2259" s="337"/>
      <c r="P2259" s="337"/>
      <c r="Q2259" s="337"/>
      <c r="R2259" s="337"/>
      <c r="S2259" s="337"/>
      <c r="T2259" s="337"/>
      <c r="U2259" s="337"/>
      <c r="V2259" s="337"/>
      <c r="W2259" s="337"/>
      <c r="X2259" s="337"/>
      <c r="Y2259" s="337"/>
      <c r="Z2259" s="337"/>
      <c r="AA2259" s="337"/>
      <c r="AB2259" s="337"/>
      <c r="AC2259" s="337"/>
      <c r="AD2259" s="338"/>
    </row>
    <row r="2260" spans="1:79" ht="36" customHeight="1">
      <c r="A2260" s="203"/>
      <c r="B2260" s="46"/>
      <c r="C2260" s="93"/>
      <c r="D2260" s="337" t="s">
        <v>673</v>
      </c>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8"/>
    </row>
    <row r="2261" spans="1:79" ht="24" customHeight="1">
      <c r="A2261" s="203"/>
      <c r="B2261" s="108"/>
      <c r="C2261" s="241"/>
      <c r="D2261" s="327" t="s">
        <v>379</v>
      </c>
      <c r="E2261" s="327"/>
      <c r="F2261" s="327"/>
      <c r="G2261" s="327"/>
      <c r="H2261" s="327"/>
      <c r="I2261" s="327"/>
      <c r="J2261" s="327"/>
      <c r="K2261" s="327"/>
      <c r="L2261" s="327"/>
      <c r="M2261" s="327"/>
      <c r="N2261" s="327"/>
      <c r="O2261" s="327"/>
      <c r="P2261" s="327"/>
      <c r="Q2261" s="327"/>
      <c r="R2261" s="327"/>
      <c r="S2261" s="327"/>
      <c r="T2261" s="327"/>
      <c r="U2261" s="327"/>
      <c r="V2261" s="327"/>
      <c r="W2261" s="327"/>
      <c r="X2261" s="327"/>
      <c r="Y2261" s="327"/>
      <c r="Z2261" s="327"/>
      <c r="AA2261" s="327"/>
      <c r="AB2261" s="327"/>
      <c r="AC2261" s="327"/>
      <c r="AD2261" s="328"/>
    </row>
    <row r="2262" spans="1:79" ht="15" customHeight="1">
      <c r="A2262" s="41"/>
      <c r="B2262" s="30"/>
      <c r="C2262"/>
      <c r="D2262"/>
      <c r="E2262"/>
      <c r="F2262"/>
      <c r="G2262"/>
      <c r="H2262"/>
      <c r="I2262"/>
      <c r="J2262"/>
      <c r="K2262"/>
      <c r="L2262"/>
      <c r="M2262"/>
      <c r="N2262"/>
      <c r="O2262"/>
      <c r="P2262"/>
      <c r="Q2262"/>
      <c r="R2262"/>
      <c r="S2262"/>
      <c r="T2262"/>
      <c r="U2262"/>
      <c r="V2262"/>
      <c r="W2262"/>
      <c r="X2262"/>
      <c r="Y2262"/>
      <c r="Z2262"/>
      <c r="AA2262"/>
      <c r="AB2262"/>
      <c r="AC2262"/>
      <c r="AD2262"/>
      <c r="AG2262" s="197" t="s">
        <v>1259</v>
      </c>
    </row>
    <row r="2263" spans="1:79" s="198" customFormat="1" ht="48" customHeight="1">
      <c r="A2263" s="85" t="s">
        <v>894</v>
      </c>
      <c r="B2263" s="410" t="s">
        <v>881</v>
      </c>
      <c r="C2263" s="410"/>
      <c r="D2263" s="410"/>
      <c r="E2263" s="410"/>
      <c r="F2263" s="410"/>
      <c r="G2263" s="410"/>
      <c r="H2263" s="410"/>
      <c r="I2263" s="410"/>
      <c r="J2263" s="410"/>
      <c r="K2263" s="410"/>
      <c r="L2263" s="410"/>
      <c r="M2263" s="410"/>
      <c r="N2263" s="410"/>
      <c r="O2263" s="410"/>
      <c r="P2263" s="410"/>
      <c r="Q2263" s="410"/>
      <c r="R2263" s="410"/>
      <c r="S2263" s="410"/>
      <c r="T2263" s="410"/>
      <c r="U2263" s="410"/>
      <c r="V2263" s="410"/>
      <c r="W2263" s="410"/>
      <c r="X2263" s="410"/>
      <c r="Y2263" s="410"/>
      <c r="Z2263" s="410"/>
      <c r="AA2263" s="410"/>
      <c r="AB2263" s="410"/>
      <c r="AC2263" s="410"/>
      <c r="AD2263" s="410"/>
      <c r="AE2263"/>
      <c r="AF2263" s="258"/>
      <c r="AG2263" s="198">
        <f>+COUNTBLANK(C2271:AD2271)</f>
        <v>28</v>
      </c>
      <c r="AH2263" s="198">
        <v>28</v>
      </c>
      <c r="CA2263" s="198" t="s">
        <v>1279</v>
      </c>
    </row>
    <row r="2264" spans="1:79" s="198" customFormat="1" ht="24" customHeight="1">
      <c r="A2264" s="85"/>
      <c r="B2264" s="218"/>
      <c r="C2264" s="384" t="s">
        <v>882</v>
      </c>
      <c r="D2264" s="384"/>
      <c r="E2264" s="384"/>
      <c r="F2264" s="384"/>
      <c r="G2264" s="384"/>
      <c r="H2264" s="384"/>
      <c r="I2264" s="384"/>
      <c r="J2264" s="384"/>
      <c r="K2264" s="384"/>
      <c r="L2264" s="384"/>
      <c r="M2264" s="384"/>
      <c r="N2264" s="384"/>
      <c r="O2264" s="384"/>
      <c r="P2264" s="384"/>
      <c r="Q2264" s="384"/>
      <c r="R2264" s="384"/>
      <c r="S2264" s="384"/>
      <c r="T2264" s="384"/>
      <c r="U2264" s="384"/>
      <c r="V2264" s="384"/>
      <c r="W2264" s="384"/>
      <c r="X2264" s="384"/>
      <c r="Y2264" s="384"/>
      <c r="Z2264" s="384"/>
      <c r="AA2264" s="384"/>
      <c r="AB2264" s="384"/>
      <c r="AC2264" s="384"/>
      <c r="AD2264" s="384"/>
      <c r="AE2264"/>
      <c r="AF2264" s="258"/>
      <c r="CA2264" s="198">
        <f>+COUNTIF(O2271,"ns")</f>
        <v>0</v>
      </c>
    </row>
    <row r="2265" spans="1:79" s="198" customFormat="1" ht="36" customHeight="1">
      <c r="A2265" s="85"/>
      <c r="B2265" s="218"/>
      <c r="C2265" s="384" t="s">
        <v>876</v>
      </c>
      <c r="D2265" s="384"/>
      <c r="E2265" s="384"/>
      <c r="F2265" s="384"/>
      <c r="G2265" s="384"/>
      <c r="H2265" s="384"/>
      <c r="I2265" s="384"/>
      <c r="J2265" s="384"/>
      <c r="K2265" s="384"/>
      <c r="L2265" s="384"/>
      <c r="M2265" s="384"/>
      <c r="N2265" s="384"/>
      <c r="O2265" s="384"/>
      <c r="P2265" s="384"/>
      <c r="Q2265" s="384"/>
      <c r="R2265" s="384"/>
      <c r="S2265" s="384"/>
      <c r="T2265" s="384"/>
      <c r="U2265" s="384"/>
      <c r="V2265" s="384"/>
      <c r="W2265" s="384"/>
      <c r="X2265" s="384"/>
      <c r="Y2265" s="384"/>
      <c r="Z2265" s="384"/>
      <c r="AA2265" s="384"/>
      <c r="AB2265" s="384"/>
      <c r="AC2265" s="384"/>
      <c r="AD2265" s="384"/>
      <c r="AE2265"/>
      <c r="AF2265" s="258"/>
    </row>
    <row r="2266" spans="1:79" s="198" customFormat="1" ht="48" customHeight="1">
      <c r="A2266" s="85"/>
      <c r="B2266" s="218"/>
      <c r="C2266" s="384" t="s">
        <v>1138</v>
      </c>
      <c r="D2266" s="384"/>
      <c r="E2266" s="384"/>
      <c r="F2266" s="384"/>
      <c r="G2266" s="384"/>
      <c r="H2266" s="384"/>
      <c r="I2266" s="384"/>
      <c r="J2266" s="384"/>
      <c r="K2266" s="384"/>
      <c r="L2266" s="384"/>
      <c r="M2266" s="384"/>
      <c r="N2266" s="384"/>
      <c r="O2266" s="384"/>
      <c r="P2266" s="384"/>
      <c r="Q2266" s="384"/>
      <c r="R2266" s="384"/>
      <c r="S2266" s="384"/>
      <c r="T2266" s="384"/>
      <c r="U2266" s="384"/>
      <c r="V2266" s="384"/>
      <c r="W2266" s="384"/>
      <c r="X2266" s="384"/>
      <c r="Y2266" s="384"/>
      <c r="Z2266" s="384"/>
      <c r="AA2266" s="384"/>
      <c r="AB2266" s="384"/>
      <c r="AC2266" s="384"/>
      <c r="AD2266" s="384"/>
      <c r="AE2266"/>
      <c r="AF2266" s="258"/>
    </row>
    <row r="2267" spans="1:79" s="198" customFormat="1" ht="24" customHeight="1">
      <c r="A2267" s="85"/>
      <c r="B2267" s="218"/>
      <c r="C2267" s="348" t="s">
        <v>877</v>
      </c>
      <c r="D2267" s="348"/>
      <c r="E2267" s="348"/>
      <c r="F2267" s="348"/>
      <c r="G2267" s="348"/>
      <c r="H2267" s="348"/>
      <c r="I2267" s="348"/>
      <c r="J2267" s="348"/>
      <c r="K2267" s="348"/>
      <c r="L2267" s="348"/>
      <c r="M2267" s="348"/>
      <c r="N2267" s="348"/>
      <c r="O2267" s="348"/>
      <c r="P2267" s="348"/>
      <c r="Q2267" s="348"/>
      <c r="R2267" s="348"/>
      <c r="S2267" s="348"/>
      <c r="T2267" s="348"/>
      <c r="U2267" s="348"/>
      <c r="V2267" s="348"/>
      <c r="W2267" s="348"/>
      <c r="X2267" s="348"/>
      <c r="Y2267" s="348"/>
      <c r="Z2267" s="348"/>
      <c r="AA2267" s="348"/>
      <c r="AB2267" s="348"/>
      <c r="AC2267" s="348"/>
      <c r="AD2267" s="348"/>
      <c r="AE2267"/>
      <c r="AF2267" s="258"/>
    </row>
    <row r="2268" spans="1:79" s="198" customFormat="1" ht="24" customHeight="1">
      <c r="A2268" s="85"/>
      <c r="B2268" s="218"/>
      <c r="C2268" s="348" t="s">
        <v>878</v>
      </c>
      <c r="D2268" s="348"/>
      <c r="E2268" s="348"/>
      <c r="F2268" s="348"/>
      <c r="G2268" s="348"/>
      <c r="H2268" s="348"/>
      <c r="I2268" s="348"/>
      <c r="J2268" s="348"/>
      <c r="K2268" s="348"/>
      <c r="L2268" s="348"/>
      <c r="M2268" s="348"/>
      <c r="N2268" s="348"/>
      <c r="O2268" s="348"/>
      <c r="P2268" s="348"/>
      <c r="Q2268" s="348"/>
      <c r="R2268" s="348"/>
      <c r="S2268" s="348"/>
      <c r="T2268" s="348"/>
      <c r="U2268" s="348"/>
      <c r="V2268" s="348"/>
      <c r="W2268" s="348"/>
      <c r="X2268" s="348"/>
      <c r="Y2268" s="348"/>
      <c r="Z2268" s="348"/>
      <c r="AA2268" s="348"/>
      <c r="AB2268" s="348"/>
      <c r="AC2268" s="348"/>
      <c r="AD2268" s="348"/>
      <c r="AE2268"/>
      <c r="AF2268" s="258"/>
    </row>
    <row r="2269" spans="1:79" s="198" customFormat="1" ht="15" customHeight="1">
      <c r="A2269" s="104"/>
      <c r="B2269" s="52"/>
      <c r="C2269" s="52"/>
      <c r="D2269" s="52"/>
      <c r="E2269" s="52"/>
      <c r="F2269" s="52"/>
      <c r="G2269" s="52"/>
      <c r="H2269" s="52"/>
      <c r="I2269" s="52"/>
      <c r="J2269" s="52"/>
      <c r="K2269" s="52"/>
      <c r="L2269" s="52"/>
      <c r="M2269" s="52"/>
      <c r="N2269" s="52"/>
      <c r="O2269" s="52"/>
      <c r="P2269" s="52"/>
      <c r="Q2269" s="52"/>
      <c r="R2269" s="52"/>
      <c r="S2269" s="52"/>
      <c r="T2269" s="52"/>
      <c r="U2269" s="52"/>
      <c r="V2269" s="52"/>
      <c r="W2269" s="52"/>
      <c r="X2269" s="52"/>
      <c r="Y2269" s="52"/>
      <c r="Z2269" s="52"/>
      <c r="AA2269" s="52"/>
      <c r="AB2269" s="52"/>
      <c r="AC2269" s="52"/>
      <c r="AD2269" s="52"/>
      <c r="AE2269"/>
      <c r="AF2269" s="258"/>
    </row>
    <row r="2270" spans="1:79" s="198" customFormat="1" ht="108" customHeight="1">
      <c r="A2270" s="104"/>
      <c r="B2270" s="52"/>
      <c r="C2270" s="409" t="s">
        <v>879</v>
      </c>
      <c r="D2270" s="409"/>
      <c r="E2270" s="409"/>
      <c r="F2270" s="409"/>
      <c r="G2270" s="409"/>
      <c r="H2270" s="409"/>
      <c r="I2270" s="288" t="s">
        <v>880</v>
      </c>
      <c r="J2270" s="289"/>
      <c r="K2270" s="289"/>
      <c r="L2270" s="289"/>
      <c r="M2270" s="289"/>
      <c r="N2270" s="290"/>
      <c r="O2270" s="409" t="s">
        <v>674</v>
      </c>
      <c r="P2270" s="409"/>
      <c r="Q2270" s="409"/>
      <c r="R2270" s="409"/>
      <c r="S2270" s="409"/>
      <c r="T2270" s="409"/>
      <c r="U2270" s="409"/>
      <c r="V2270" s="409"/>
      <c r="W2270" s="409"/>
      <c r="X2270" s="409"/>
      <c r="Y2270" s="409"/>
      <c r="Z2270" s="409"/>
      <c r="AA2270" s="409"/>
      <c r="AB2270" s="409"/>
      <c r="AC2270" s="409"/>
      <c r="AD2270" s="409"/>
      <c r="AE2270"/>
      <c r="AF2270" s="258"/>
      <c r="AG2270" s="198" t="s">
        <v>1259</v>
      </c>
      <c r="AH2270" s="198" t="s">
        <v>1269</v>
      </c>
      <c r="AJ2270" s="198" t="s">
        <v>1290</v>
      </c>
      <c r="AK2270" s="198" t="s">
        <v>1291</v>
      </c>
      <c r="AL2270" s="198" t="s">
        <v>1269</v>
      </c>
      <c r="AN2270" s="198" t="s">
        <v>1269</v>
      </c>
      <c r="AP2270" s="242" t="s">
        <v>1268</v>
      </c>
      <c r="AQ2270" s="242"/>
      <c r="AR2270" s="242" t="s">
        <v>1270</v>
      </c>
      <c r="AS2270" s="242"/>
      <c r="AT2270" s="242" t="s">
        <v>1271</v>
      </c>
    </row>
    <row r="2271" spans="1:79" s="198" customFormat="1" ht="15" customHeight="1">
      <c r="A2271" s="104"/>
      <c r="B2271" s="52"/>
      <c r="C2271" s="406"/>
      <c r="D2271" s="406"/>
      <c r="E2271" s="406"/>
      <c r="F2271" s="406"/>
      <c r="G2271" s="406"/>
      <c r="H2271" s="406"/>
      <c r="I2271" s="406"/>
      <c r="J2271" s="406"/>
      <c r="K2271" s="406"/>
      <c r="L2271" s="406"/>
      <c r="M2271" s="406"/>
      <c r="N2271" s="406"/>
      <c r="O2271" s="406"/>
      <c r="P2271" s="406"/>
      <c r="Q2271" s="406"/>
      <c r="R2271" s="406"/>
      <c r="S2271" s="406"/>
      <c r="T2271" s="406"/>
      <c r="U2271" s="406"/>
      <c r="V2271" s="406"/>
      <c r="W2271" s="406"/>
      <c r="X2271" s="406"/>
      <c r="Y2271" s="406"/>
      <c r="Z2271" s="406"/>
      <c r="AA2271" s="406"/>
      <c r="AB2271" s="406"/>
      <c r="AC2271" s="406"/>
      <c r="AD2271" s="406"/>
      <c r="AE2271"/>
      <c r="AF2271" s="258"/>
      <c r="AG2271" s="198">
        <f>+COUNTBLANK(I2271:AD2271)</f>
        <v>22</v>
      </c>
      <c r="AH2271" s="198">
        <f>+IF(AG2263=AH2263,0,IF(OR(AND(C2271=1,AG2271=21),AND(OR(C2271=2,C2271=3,C2271=9),AG2271=22)),0,1))</f>
        <v>0</v>
      </c>
      <c r="AJ2271" s="198">
        <f>C1959</f>
        <v>0</v>
      </c>
      <c r="AK2271" s="198">
        <f>C1912</f>
        <v>0</v>
      </c>
      <c r="AL2271" s="198">
        <f>+IF(AG2263=AH2263,0,IF(OR(AND(OR(AJ2271=2,AJ2271=3,AJ2271=9,AK2271="x",AK2272="x"),I2271=""),AND(AK2271=0,AJ2271=1,I2271&lt;&gt;"")),0,1))</f>
        <v>0</v>
      </c>
      <c r="AN2271" s="198">
        <f>+IF(AG2263=AH2263,0,IF(OR(AND(I2271&lt;&gt;1,O2271&lt;&gt;""),AND(I2271=1,O2271=""),AND(AH2271=0)),0,1))</f>
        <v>0</v>
      </c>
      <c r="AP2271" s="242" t="b">
        <f>NOT(EXACT(O2271,UPPER(O2271)))</f>
        <v>0</v>
      </c>
      <c r="AQ2271" s="242" t="str">
        <f>SUBSTITUTE( SUBSTITUTE( SUBSTITUTE( SUBSTITUTE( SUBSTITUTE( SUBSTITUTE( SUBSTITUTE( SUBSTITUTE( SUBSTITUTE( SUBSTITUTE(O2271, "á", "a"), "é", "e"), "í", "i"), "ó", "o"), "ú", "u"), "Á", "A"), "É", "E"), "Í", "I"), "Ó", "O"), "Ú", "U")</f>
        <v/>
      </c>
      <c r="AR2271" s="242" t="b">
        <f>NOT(EXACT(O2271,AQ2271))</f>
        <v>0</v>
      </c>
      <c r="AS2271" t="str">
        <f>SUBSTITUTE((SUBSTITUTE(SUBSTITUTE(SUBSTITUTE(O2271,".",""),",",""),"(","")),")","")</f>
        <v/>
      </c>
      <c r="AT2271" s="242" t="b">
        <f>NOT(EXACT(O2271,AS2271))</f>
        <v>0</v>
      </c>
      <c r="AU2271" s="198">
        <f>+SUM(AP2272:AT2272)</f>
        <v>0</v>
      </c>
    </row>
    <row r="2272" spans="1:79" s="198" customFormat="1" ht="15" customHeight="1">
      <c r="A2272" s="104"/>
      <c r="B2272" s="52"/>
      <c r="C2272" s="52"/>
      <c r="D2272" s="52"/>
      <c r="E2272" s="52"/>
      <c r="F2272" s="52"/>
      <c r="G2272" s="52"/>
      <c r="H2272" s="52"/>
      <c r="I2272" s="52"/>
      <c r="J2272" s="52"/>
      <c r="K2272" s="52"/>
      <c r="L2272" s="52"/>
      <c r="M2272" s="52"/>
      <c r="N2272" s="52"/>
      <c r="O2272" s="52"/>
      <c r="P2272" s="52"/>
      <c r="Q2272" s="52"/>
      <c r="R2272" s="52"/>
      <c r="S2272" s="52"/>
      <c r="T2272" s="52"/>
      <c r="U2272" s="52"/>
      <c r="V2272" s="52"/>
      <c r="W2272" s="52"/>
      <c r="X2272" s="52"/>
      <c r="Y2272" s="52"/>
      <c r="Z2272" s="52"/>
      <c r="AA2272" s="52"/>
      <c r="AB2272" s="52"/>
      <c r="AC2272" s="52"/>
      <c r="AD2272" s="52"/>
      <c r="AE2272"/>
      <c r="AF2272" s="258"/>
      <c r="AK2272" s="198">
        <f>C1909</f>
        <v>0</v>
      </c>
      <c r="AP2272" s="242">
        <f>COUNTIF(AP2271,"VERDADERO")</f>
        <v>0</v>
      </c>
      <c r="AQ2272" s="242"/>
      <c r="AR2272" s="242">
        <f>COUNTIF(AR2271,"VERDADERO")</f>
        <v>0</v>
      </c>
      <c r="AS2272" s="242"/>
      <c r="AT2272" s="242">
        <f>COUNTIF(AT2271,"VERDADERO")</f>
        <v>0</v>
      </c>
    </row>
    <row r="2273" spans="1:79" ht="24" customHeight="1">
      <c r="A2273" s="41"/>
      <c r="B2273" s="30"/>
      <c r="C2273" s="348" t="s">
        <v>225</v>
      </c>
      <c r="D2273" s="348"/>
      <c r="E2273" s="348"/>
      <c r="F2273" s="348"/>
      <c r="G2273" s="348"/>
      <c r="H2273" s="348"/>
      <c r="I2273" s="348"/>
      <c r="J2273" s="348"/>
      <c r="K2273" s="348"/>
      <c r="L2273" s="348"/>
      <c r="M2273" s="348"/>
      <c r="N2273" s="348"/>
      <c r="O2273" s="348"/>
      <c r="P2273" s="348"/>
      <c r="Q2273" s="348"/>
      <c r="R2273" s="348"/>
      <c r="S2273" s="348"/>
      <c r="T2273" s="348"/>
      <c r="U2273" s="348"/>
      <c r="V2273" s="348"/>
      <c r="W2273" s="348"/>
      <c r="X2273" s="348"/>
      <c r="Y2273" s="348"/>
      <c r="Z2273" s="348"/>
      <c r="AA2273" s="348"/>
      <c r="AB2273" s="348"/>
      <c r="AC2273" s="348"/>
      <c r="AD2273" s="348"/>
    </row>
    <row r="2274" spans="1:79" ht="60" customHeight="1">
      <c r="A2274" s="41"/>
      <c r="B2274" s="30"/>
      <c r="C2274" s="415"/>
      <c r="D2274" s="415"/>
      <c r="E2274" s="415"/>
      <c r="F2274" s="415"/>
      <c r="G2274" s="415"/>
      <c r="H2274" s="415"/>
      <c r="I2274" s="415"/>
      <c r="J2274" s="415"/>
      <c r="K2274" s="415"/>
      <c r="L2274" s="415"/>
      <c r="M2274" s="415"/>
      <c r="N2274" s="415"/>
      <c r="O2274" s="415"/>
      <c r="P2274" s="415"/>
      <c r="Q2274" s="415"/>
      <c r="R2274" s="415"/>
      <c r="S2274" s="415"/>
      <c r="T2274" s="415"/>
      <c r="U2274" s="415"/>
      <c r="V2274" s="415"/>
      <c r="W2274" s="415"/>
      <c r="X2274" s="415"/>
      <c r="Y2274" s="415"/>
      <c r="Z2274" s="415"/>
      <c r="AA2274" s="415"/>
      <c r="AB2274" s="415"/>
      <c r="AC2274" s="415"/>
      <c r="AD2274" s="415"/>
    </row>
    <row r="2275" spans="1:79" ht="15" customHeight="1">
      <c r="A2275" s="41"/>
    </row>
    <row r="2276" spans="1:79" ht="15" customHeight="1">
      <c r="A2276" s="41"/>
      <c r="B2276" s="467" t="str">
        <f>IF(CA2264=0,"","Alerta: se registró NS (no se sabe), favor de agregar su respectivo comentario (7ᵃ instrucción general).")</f>
        <v/>
      </c>
      <c r="C2276" s="467"/>
      <c r="D2276" s="467"/>
      <c r="E2276" s="467"/>
      <c r="F2276" s="467"/>
      <c r="G2276" s="467"/>
      <c r="H2276" s="467"/>
      <c r="I2276" s="467"/>
      <c r="J2276" s="467"/>
      <c r="K2276" s="467"/>
      <c r="L2276" s="467"/>
      <c r="M2276" s="467"/>
      <c r="N2276" s="467"/>
      <c r="O2276" s="467"/>
      <c r="P2276" s="467"/>
      <c r="Q2276" s="467"/>
      <c r="R2276" s="467"/>
      <c r="S2276" s="467"/>
      <c r="T2276" s="467"/>
      <c r="U2276" s="467"/>
      <c r="V2276" s="467"/>
      <c r="W2276" s="467"/>
      <c r="X2276" s="467"/>
      <c r="Y2276" s="467"/>
      <c r="Z2276" s="467"/>
      <c r="AA2276" s="467"/>
      <c r="AB2276" s="467"/>
      <c r="AC2276" s="467"/>
      <c r="AD2276" s="467"/>
    </row>
    <row r="2277" spans="1:79" ht="15" customHeight="1">
      <c r="A2277" s="41"/>
      <c r="B2277" s="390" t="str">
        <f>IF(AU2271=0,"","Error: el nombre va en mayúsculas, sin comillas ni signos de acentuación, puntuación, paréntesis y abreviaturas.")</f>
        <v/>
      </c>
      <c r="C2277" s="390"/>
      <c r="D2277" s="390"/>
      <c r="E2277" s="390"/>
      <c r="F2277" s="390"/>
      <c r="G2277" s="390"/>
      <c r="H2277" s="390"/>
      <c r="I2277" s="390"/>
      <c r="J2277" s="390"/>
      <c r="K2277" s="390"/>
      <c r="L2277" s="390"/>
      <c r="M2277" s="390"/>
      <c r="N2277" s="390"/>
      <c r="O2277" s="390"/>
      <c r="P2277" s="390"/>
      <c r="Q2277" s="390"/>
      <c r="R2277" s="390"/>
      <c r="S2277" s="390"/>
      <c r="T2277" s="390"/>
      <c r="U2277" s="390"/>
      <c r="V2277" s="390"/>
      <c r="W2277" s="390"/>
      <c r="X2277" s="390"/>
      <c r="Y2277" s="390"/>
      <c r="Z2277" s="390"/>
      <c r="AA2277" s="390"/>
      <c r="AB2277" s="390"/>
      <c r="AC2277" s="390"/>
      <c r="AD2277" s="390"/>
    </row>
    <row r="2278" spans="1:79" ht="32.25" customHeight="1">
      <c r="A2278" s="41"/>
      <c r="B2278" s="399" t="str">
        <f>IF(AN2271=0,"","Error: al seleccionar el código 1 en la columna ¿La institución, unidad administrativa o área es la misma que la coordinadora de los esfuerzos en materia de profesionalización? debe dejar en blanco la columna de Nombre." )</f>
        <v/>
      </c>
      <c r="C2278" s="399"/>
      <c r="D2278" s="399"/>
      <c r="E2278" s="399"/>
      <c r="F2278" s="399"/>
      <c r="G2278" s="399"/>
      <c r="H2278" s="399"/>
      <c r="I2278" s="399"/>
      <c r="J2278" s="399"/>
      <c r="K2278" s="399"/>
      <c r="L2278" s="399"/>
      <c r="M2278" s="399"/>
      <c r="N2278" s="399"/>
      <c r="O2278" s="399"/>
      <c r="P2278" s="399"/>
      <c r="Q2278" s="399"/>
      <c r="R2278" s="399"/>
      <c r="S2278" s="399"/>
      <c r="T2278" s="399"/>
      <c r="U2278" s="399"/>
      <c r="V2278" s="399"/>
      <c r="W2278" s="399"/>
      <c r="X2278" s="399"/>
      <c r="Y2278" s="399"/>
      <c r="Z2278" s="399"/>
      <c r="AA2278" s="399"/>
      <c r="AB2278" s="399"/>
      <c r="AC2278" s="399"/>
      <c r="AD2278" s="399"/>
    </row>
    <row r="2279" spans="1:79" ht="33.75" customHeight="1">
      <c r="A2279" s="41"/>
      <c r="B2279" s="399" t="str">
        <f>IF(AL2271=0,"","Error:  favor de revisar la consistencia de la 3ᵃ instrucción con el llenado de la columna ¿La institución, unidad administrativa o área es la misma que la coordinadora de los esfuerzos en materia de profesionalización? ." )</f>
        <v/>
      </c>
      <c r="C2279" s="399"/>
      <c r="D2279" s="399"/>
      <c r="E2279" s="399"/>
      <c r="F2279" s="399"/>
      <c r="G2279" s="399"/>
      <c r="H2279" s="399"/>
      <c r="I2279" s="399"/>
      <c r="J2279" s="399"/>
      <c r="K2279" s="399"/>
      <c r="L2279" s="399"/>
      <c r="M2279" s="399"/>
      <c r="N2279" s="399"/>
      <c r="O2279" s="399"/>
      <c r="P2279" s="399"/>
      <c r="Q2279" s="399"/>
      <c r="R2279" s="399"/>
      <c r="S2279" s="399"/>
      <c r="T2279" s="399"/>
      <c r="U2279" s="399"/>
      <c r="V2279" s="399"/>
      <c r="W2279" s="399"/>
      <c r="X2279" s="399"/>
      <c r="Y2279" s="399"/>
      <c r="Z2279" s="399"/>
      <c r="AA2279" s="399"/>
      <c r="AB2279" s="399"/>
      <c r="AC2279" s="399"/>
      <c r="AD2279" s="399"/>
    </row>
    <row r="2280" spans="1:79" ht="30.75" customHeight="1">
      <c r="A2280" s="41"/>
      <c r="B2280" s="399" t="str">
        <f>IF(AH2271=0,"","Error: al seleccionar el código 2, 3 o 9 en la columna ¿Contaba con alguna institución, unidad administrativa o área responsable de la capacitación del personal? debe dejar el resto de la fila en blanco.")</f>
        <v/>
      </c>
      <c r="C2280" s="399"/>
      <c r="D2280" s="399"/>
      <c r="E2280" s="399"/>
      <c r="F2280" s="399"/>
      <c r="G2280" s="399"/>
      <c r="H2280" s="399"/>
      <c r="I2280" s="399"/>
      <c r="J2280" s="399"/>
      <c r="K2280" s="399"/>
      <c r="L2280" s="399"/>
      <c r="M2280" s="399"/>
      <c r="N2280" s="399"/>
      <c r="O2280" s="399"/>
      <c r="P2280" s="399"/>
      <c r="Q2280" s="399"/>
      <c r="R2280" s="399"/>
      <c r="S2280" s="399"/>
      <c r="T2280" s="399"/>
      <c r="U2280" s="399"/>
      <c r="V2280" s="399"/>
      <c r="W2280" s="399"/>
      <c r="X2280" s="399"/>
      <c r="Y2280" s="399"/>
      <c r="Z2280" s="399"/>
      <c r="AA2280" s="399"/>
      <c r="AB2280" s="399"/>
      <c r="AC2280" s="399"/>
      <c r="AD2280" s="399"/>
      <c r="AG2280" s="197" t="s">
        <v>1259</v>
      </c>
    </row>
    <row r="2281" spans="1:79" s="198" customFormat="1" ht="36" customHeight="1">
      <c r="A2281" s="85" t="s">
        <v>895</v>
      </c>
      <c r="B2281" s="379" t="s">
        <v>890</v>
      </c>
      <c r="C2281" s="379"/>
      <c r="D2281" s="379"/>
      <c r="E2281" s="379"/>
      <c r="F2281" s="379"/>
      <c r="G2281" s="379"/>
      <c r="H2281" s="379"/>
      <c r="I2281" s="379"/>
      <c r="J2281" s="379"/>
      <c r="K2281" s="379"/>
      <c r="L2281" s="379"/>
      <c r="M2281" s="379"/>
      <c r="N2281" s="379"/>
      <c r="O2281" s="379"/>
      <c r="P2281" s="379"/>
      <c r="Q2281" s="379"/>
      <c r="R2281" s="379"/>
      <c r="S2281" s="379"/>
      <c r="T2281" s="379"/>
      <c r="U2281" s="379"/>
      <c r="V2281" s="379"/>
      <c r="W2281" s="379"/>
      <c r="X2281" s="379"/>
      <c r="Y2281" s="379"/>
      <c r="Z2281" s="379"/>
      <c r="AA2281" s="379"/>
      <c r="AB2281" s="379"/>
      <c r="AC2281" s="379"/>
      <c r="AD2281" s="379"/>
      <c r="AE2281"/>
      <c r="AF2281" s="258"/>
      <c r="AG2281" s="198">
        <f>+COUNTBLANK(C2293:AD2293)</f>
        <v>28</v>
      </c>
      <c r="AH2281" s="198">
        <v>28</v>
      </c>
      <c r="AI2281" s="198">
        <v>16</v>
      </c>
      <c r="CA2281" s="198" t="s">
        <v>1279</v>
      </c>
    </row>
    <row r="2282" spans="1:79" s="198" customFormat="1" ht="24" customHeight="1">
      <c r="A2282" s="85"/>
      <c r="B2282" s="87"/>
      <c r="C2282" s="337" t="s">
        <v>884</v>
      </c>
      <c r="D2282" s="368"/>
      <c r="E2282" s="368"/>
      <c r="F2282" s="368"/>
      <c r="G2282" s="368"/>
      <c r="H2282" s="368"/>
      <c r="I2282" s="368"/>
      <c r="J2282" s="368"/>
      <c r="K2282" s="368"/>
      <c r="L2282" s="368"/>
      <c r="M2282" s="368"/>
      <c r="N2282" s="368"/>
      <c r="O2282" s="368"/>
      <c r="P2282" s="368"/>
      <c r="Q2282" s="368"/>
      <c r="R2282" s="368"/>
      <c r="S2282" s="368"/>
      <c r="T2282" s="368"/>
      <c r="U2282" s="368"/>
      <c r="V2282" s="368"/>
      <c r="W2282" s="368"/>
      <c r="X2282" s="368"/>
      <c r="Y2282" s="368"/>
      <c r="Z2282" s="368"/>
      <c r="AA2282" s="368"/>
      <c r="AB2282" s="368"/>
      <c r="AC2282" s="368"/>
      <c r="AD2282" s="368"/>
      <c r="AE2282"/>
      <c r="AF2282" s="258"/>
      <c r="CA2282" s="198">
        <f>+COUNTIF(I2293:AD2293,"ns")</f>
        <v>0</v>
      </c>
    </row>
    <row r="2283" spans="1:79" s="198" customFormat="1" ht="24" customHeight="1">
      <c r="A2283" s="85"/>
      <c r="B2283" s="87"/>
      <c r="C2283" s="337" t="s">
        <v>891</v>
      </c>
      <c r="D2283" s="337"/>
      <c r="E2283" s="337"/>
      <c r="F2283" s="337"/>
      <c r="G2283" s="337"/>
      <c r="H2283" s="337"/>
      <c r="I2283" s="337"/>
      <c r="J2283" s="337"/>
      <c r="K2283" s="337"/>
      <c r="L2283" s="337"/>
      <c r="M2283" s="337"/>
      <c r="N2283" s="337"/>
      <c r="O2283" s="337"/>
      <c r="P2283" s="337"/>
      <c r="Q2283" s="337"/>
      <c r="R2283" s="337"/>
      <c r="S2283" s="337"/>
      <c r="T2283" s="337"/>
      <c r="U2283" s="337"/>
      <c r="V2283" s="337"/>
      <c r="W2283" s="337"/>
      <c r="X2283" s="337"/>
      <c r="Y2283" s="337"/>
      <c r="Z2283" s="337"/>
      <c r="AA2283" s="337"/>
      <c r="AB2283" s="337"/>
      <c r="AC2283" s="337"/>
      <c r="AD2283" s="337"/>
      <c r="AE2283"/>
      <c r="AF2283" s="258"/>
    </row>
    <row r="2284" spans="1:79" s="198" customFormat="1" ht="24" customHeight="1">
      <c r="A2284" s="85"/>
      <c r="B2284" s="87"/>
      <c r="C2284" s="348" t="s">
        <v>676</v>
      </c>
      <c r="D2284" s="348"/>
      <c r="E2284" s="348"/>
      <c r="F2284" s="348"/>
      <c r="G2284" s="348"/>
      <c r="H2284" s="348"/>
      <c r="I2284" s="348"/>
      <c r="J2284" s="348"/>
      <c r="K2284" s="348"/>
      <c r="L2284" s="348"/>
      <c r="M2284" s="348"/>
      <c r="N2284" s="348"/>
      <c r="O2284" s="348"/>
      <c r="P2284" s="348"/>
      <c r="Q2284" s="348"/>
      <c r="R2284" s="348"/>
      <c r="S2284" s="348"/>
      <c r="T2284" s="348"/>
      <c r="U2284" s="348"/>
      <c r="V2284" s="348"/>
      <c r="W2284" s="348"/>
      <c r="X2284" s="348"/>
      <c r="Y2284" s="348"/>
      <c r="Z2284" s="348"/>
      <c r="AA2284" s="348"/>
      <c r="AB2284" s="348"/>
      <c r="AC2284" s="348"/>
      <c r="AD2284" s="348"/>
      <c r="AE2284"/>
      <c r="AF2284" s="258"/>
    </row>
    <row r="2285" spans="1:79" s="198" customFormat="1" ht="24" customHeight="1">
      <c r="A2285" s="243"/>
      <c r="B2285" s="52"/>
      <c r="C2285" s="348" t="s">
        <v>885</v>
      </c>
      <c r="D2285" s="348"/>
      <c r="E2285" s="348"/>
      <c r="F2285" s="348"/>
      <c r="G2285" s="348"/>
      <c r="H2285" s="348"/>
      <c r="I2285" s="348"/>
      <c r="J2285" s="348"/>
      <c r="K2285" s="348"/>
      <c r="L2285" s="348"/>
      <c r="M2285" s="348"/>
      <c r="N2285" s="348"/>
      <c r="O2285" s="348"/>
      <c r="P2285" s="348"/>
      <c r="Q2285" s="348"/>
      <c r="R2285" s="348"/>
      <c r="S2285" s="348"/>
      <c r="T2285" s="348"/>
      <c r="U2285" s="348"/>
      <c r="V2285" s="348"/>
      <c r="W2285" s="348"/>
      <c r="X2285" s="348"/>
      <c r="Y2285" s="348"/>
      <c r="Z2285" s="348"/>
      <c r="AA2285" s="348"/>
      <c r="AB2285" s="348"/>
      <c r="AC2285" s="348"/>
      <c r="AD2285" s="348"/>
      <c r="AE2285"/>
      <c r="AF2285" s="258"/>
    </row>
    <row r="2286" spans="1:79" s="198" customFormat="1" ht="24" customHeight="1">
      <c r="A2286" s="243"/>
      <c r="B2286" s="52"/>
      <c r="C2286" s="368" t="s">
        <v>407</v>
      </c>
      <c r="D2286" s="368"/>
      <c r="E2286" s="368"/>
      <c r="F2286" s="368"/>
      <c r="G2286" s="368"/>
      <c r="H2286" s="368"/>
      <c r="I2286" s="368"/>
      <c r="J2286" s="368"/>
      <c r="K2286" s="368"/>
      <c r="L2286" s="368"/>
      <c r="M2286" s="368"/>
      <c r="N2286" s="368"/>
      <c r="O2286" s="368"/>
      <c r="P2286" s="368"/>
      <c r="Q2286" s="368"/>
      <c r="R2286" s="368"/>
      <c r="S2286" s="368"/>
      <c r="T2286" s="368"/>
      <c r="U2286" s="368"/>
      <c r="V2286" s="368"/>
      <c r="W2286" s="368"/>
      <c r="X2286" s="368"/>
      <c r="Y2286" s="368"/>
      <c r="Z2286" s="368"/>
      <c r="AA2286" s="368"/>
      <c r="AB2286" s="368"/>
      <c r="AC2286" s="368"/>
      <c r="AD2286" s="368"/>
      <c r="AE2286"/>
      <c r="AF2286" s="258"/>
    </row>
    <row r="2287" spans="1:79" s="198" customFormat="1" ht="48" customHeight="1">
      <c r="A2287" s="243"/>
      <c r="B2287" s="52"/>
      <c r="C2287" s="368" t="s">
        <v>675</v>
      </c>
      <c r="D2287" s="368"/>
      <c r="E2287" s="368"/>
      <c r="F2287" s="368"/>
      <c r="G2287" s="368"/>
      <c r="H2287" s="368"/>
      <c r="I2287" s="368"/>
      <c r="J2287" s="368"/>
      <c r="K2287" s="368"/>
      <c r="L2287" s="368"/>
      <c r="M2287" s="368"/>
      <c r="N2287" s="368"/>
      <c r="O2287" s="368"/>
      <c r="P2287" s="368"/>
      <c r="Q2287" s="368"/>
      <c r="R2287" s="368"/>
      <c r="S2287" s="368"/>
      <c r="T2287" s="368"/>
      <c r="U2287" s="368"/>
      <c r="V2287" s="368"/>
      <c r="W2287" s="368"/>
      <c r="X2287" s="368"/>
      <c r="Y2287" s="368"/>
      <c r="Z2287" s="368"/>
      <c r="AA2287" s="368"/>
      <c r="AB2287" s="368"/>
      <c r="AC2287" s="368"/>
      <c r="AD2287" s="368"/>
      <c r="AE2287"/>
      <c r="AF2287" s="258"/>
    </row>
    <row r="2288" spans="1:79" s="198" customFormat="1" ht="36" customHeight="1">
      <c r="A2288" s="243"/>
      <c r="B2288" s="52"/>
      <c r="C2288" s="368" t="s">
        <v>408</v>
      </c>
      <c r="D2288" s="368"/>
      <c r="E2288" s="368"/>
      <c r="F2288" s="368"/>
      <c r="G2288" s="368"/>
      <c r="H2288" s="368"/>
      <c r="I2288" s="368"/>
      <c r="J2288" s="368"/>
      <c r="K2288" s="368"/>
      <c r="L2288" s="368"/>
      <c r="M2288" s="368"/>
      <c r="N2288" s="368"/>
      <c r="O2288" s="368"/>
      <c r="P2288" s="368"/>
      <c r="Q2288" s="368"/>
      <c r="R2288" s="368"/>
      <c r="S2288" s="368"/>
      <c r="T2288" s="368"/>
      <c r="U2288" s="368"/>
      <c r="V2288" s="368"/>
      <c r="W2288" s="368"/>
      <c r="X2288" s="368"/>
      <c r="Y2288" s="368"/>
      <c r="Z2288" s="368"/>
      <c r="AA2288" s="368"/>
      <c r="AB2288" s="368"/>
      <c r="AC2288" s="368"/>
      <c r="AD2288" s="368"/>
      <c r="AE2288"/>
      <c r="AF2288" s="258"/>
    </row>
    <row r="2289" spans="1:61" s="198" customFormat="1" ht="24" customHeight="1">
      <c r="A2289" s="243"/>
      <c r="B2289" s="52"/>
      <c r="C2289" s="337" t="s">
        <v>886</v>
      </c>
      <c r="D2289" s="337"/>
      <c r="E2289" s="337"/>
      <c r="F2289" s="337"/>
      <c r="G2289" s="337"/>
      <c r="H2289" s="337"/>
      <c r="I2289" s="337"/>
      <c r="J2289" s="337"/>
      <c r="K2289" s="337"/>
      <c r="L2289" s="337"/>
      <c r="M2289" s="337"/>
      <c r="N2289" s="337"/>
      <c r="O2289" s="337"/>
      <c r="P2289" s="337"/>
      <c r="Q2289" s="337"/>
      <c r="R2289" s="337"/>
      <c r="S2289" s="337"/>
      <c r="T2289" s="337"/>
      <c r="U2289" s="337"/>
      <c r="V2289" s="337"/>
      <c r="W2289" s="337"/>
      <c r="X2289" s="337"/>
      <c r="Y2289" s="337"/>
      <c r="Z2289" s="337"/>
      <c r="AA2289" s="337"/>
      <c r="AB2289" s="337"/>
      <c r="AC2289" s="337"/>
      <c r="AD2289" s="337"/>
      <c r="AE2289"/>
      <c r="AF2289" s="258"/>
    </row>
    <row r="2290" spans="1:61" s="198" customFormat="1" ht="15" customHeight="1">
      <c r="A2290" s="104"/>
      <c r="B2290" s="52"/>
      <c r="C2290" s="52"/>
      <c r="D2290" s="52"/>
      <c r="E2290" s="52"/>
      <c r="F2290" s="52"/>
      <c r="G2290" s="52"/>
      <c r="H2290" s="52"/>
      <c r="I2290" s="52"/>
      <c r="J2290" s="52"/>
      <c r="K2290" s="52"/>
      <c r="L2290" s="52"/>
      <c r="M2290" s="52"/>
      <c r="N2290" s="52"/>
      <c r="O2290" s="52"/>
      <c r="P2290" s="52"/>
      <c r="Q2290" s="52"/>
      <c r="R2290" s="52"/>
      <c r="S2290" s="52"/>
      <c r="T2290" s="52"/>
      <c r="U2290" s="52"/>
      <c r="V2290" s="52"/>
      <c r="W2290" s="52"/>
      <c r="X2290" s="52"/>
      <c r="Y2290" s="52"/>
      <c r="Z2290" s="52"/>
      <c r="AA2290" s="52"/>
      <c r="AB2290" s="52"/>
      <c r="AC2290" s="52"/>
      <c r="AD2290" s="52"/>
      <c r="AE2290"/>
      <c r="AF2290" s="258"/>
    </row>
    <row r="2291" spans="1:61" s="198" customFormat="1" ht="60" customHeight="1">
      <c r="A2291" s="104"/>
      <c r="B2291" s="52"/>
      <c r="C2291" s="409" t="s">
        <v>887</v>
      </c>
      <c r="D2291" s="409"/>
      <c r="E2291" s="409"/>
      <c r="F2291" s="409"/>
      <c r="G2291" s="409"/>
      <c r="H2291" s="409"/>
      <c r="I2291" s="409" t="s">
        <v>888</v>
      </c>
      <c r="J2291" s="409"/>
      <c r="K2291" s="409"/>
      <c r="L2291" s="409"/>
      <c r="M2291" s="409"/>
      <c r="N2291" s="409"/>
      <c r="O2291" s="409"/>
      <c r="P2291" s="409"/>
      <c r="Q2291" s="409" t="s">
        <v>889</v>
      </c>
      <c r="R2291" s="409"/>
      <c r="S2291" s="409"/>
      <c r="T2291" s="409"/>
      <c r="U2291" s="409"/>
      <c r="V2291" s="409"/>
      <c r="W2291" s="409"/>
      <c r="X2291" s="409"/>
      <c r="Y2291" s="409" t="s">
        <v>922</v>
      </c>
      <c r="Z2291" s="409"/>
      <c r="AA2291" s="409"/>
      <c r="AB2291" s="409"/>
      <c r="AC2291" s="409"/>
      <c r="AD2291" s="409"/>
      <c r="AE2291"/>
      <c r="AF2291" s="258"/>
    </row>
    <row r="2292" spans="1:61" s="198" customFormat="1" ht="60" customHeight="1" thickBot="1">
      <c r="A2292" s="104"/>
      <c r="B2292" s="52"/>
      <c r="C2292" s="409"/>
      <c r="D2292" s="409"/>
      <c r="E2292" s="409"/>
      <c r="F2292" s="409"/>
      <c r="G2292" s="409"/>
      <c r="H2292" s="409"/>
      <c r="I2292" s="409" t="s">
        <v>318</v>
      </c>
      <c r="J2292" s="409"/>
      <c r="K2292" s="376" t="s">
        <v>380</v>
      </c>
      <c r="L2292" s="376"/>
      <c r="M2292" s="376" t="s">
        <v>381</v>
      </c>
      <c r="N2292" s="376"/>
      <c r="O2292" s="376" t="s">
        <v>382</v>
      </c>
      <c r="P2292" s="376"/>
      <c r="Q2292" s="409" t="s">
        <v>318</v>
      </c>
      <c r="R2292" s="409"/>
      <c r="S2292" s="376" t="s">
        <v>380</v>
      </c>
      <c r="T2292" s="376"/>
      <c r="U2292" s="376" t="s">
        <v>381</v>
      </c>
      <c r="V2292" s="376"/>
      <c r="W2292" s="376" t="s">
        <v>382</v>
      </c>
      <c r="X2292" s="376"/>
      <c r="Y2292" s="409" t="s">
        <v>318</v>
      </c>
      <c r="Z2292" s="409"/>
      <c r="AA2292" s="376" t="s">
        <v>319</v>
      </c>
      <c r="AB2292" s="376"/>
      <c r="AC2292" s="376" t="s">
        <v>320</v>
      </c>
      <c r="AD2292" s="376"/>
      <c r="AE2292"/>
      <c r="AF2292" s="258"/>
      <c r="AG2292" s="198" t="s">
        <v>1259</v>
      </c>
      <c r="AH2292" s="198" t="s">
        <v>1269</v>
      </c>
      <c r="AJ2292" s="213" t="s">
        <v>318</v>
      </c>
      <c r="AK2292" s="213" t="s">
        <v>1258</v>
      </c>
      <c r="AL2292" s="213" t="s">
        <v>1283</v>
      </c>
      <c r="AM2292" s="213" t="s">
        <v>1260</v>
      </c>
      <c r="AO2292" s="213" t="s">
        <v>318</v>
      </c>
      <c r="AP2292" s="213" t="s">
        <v>1258</v>
      </c>
      <c r="AQ2292" s="213" t="s">
        <v>1283</v>
      </c>
      <c r="AR2292" s="213" t="s">
        <v>1260</v>
      </c>
      <c r="AT2292" s="135" t="s">
        <v>1280</v>
      </c>
      <c r="AU2292" s="135" t="s">
        <v>1258</v>
      </c>
      <c r="AV2292" s="135" t="s">
        <v>1281</v>
      </c>
      <c r="AW2292" s="135" t="s">
        <v>1282</v>
      </c>
      <c r="AY2292" s="198" t="s">
        <v>1289</v>
      </c>
      <c r="AZ2292" s="198" t="s">
        <v>1259</v>
      </c>
    </row>
    <row r="2293" spans="1:61" s="198" customFormat="1" ht="15" customHeight="1" thickBot="1">
      <c r="A2293" s="104"/>
      <c r="B2293" s="52"/>
      <c r="C2293" s="357"/>
      <c r="D2293" s="304"/>
      <c r="E2293" s="304"/>
      <c r="F2293" s="304"/>
      <c r="G2293" s="304"/>
      <c r="H2293" s="358"/>
      <c r="I2293" s="357"/>
      <c r="J2293" s="358"/>
      <c r="K2293" s="357"/>
      <c r="L2293" s="358"/>
      <c r="M2293" s="357"/>
      <c r="N2293" s="358"/>
      <c r="O2293" s="357"/>
      <c r="P2293" s="358"/>
      <c r="Q2293" s="357"/>
      <c r="R2293" s="358"/>
      <c r="S2293" s="357"/>
      <c r="T2293" s="358"/>
      <c r="U2293" s="357"/>
      <c r="V2293" s="358"/>
      <c r="W2293" s="357"/>
      <c r="X2293" s="358"/>
      <c r="Y2293" s="357"/>
      <c r="Z2293" s="358"/>
      <c r="AA2293" s="357"/>
      <c r="AB2293" s="358"/>
      <c r="AC2293" s="357"/>
      <c r="AD2293" s="358"/>
      <c r="AE2293"/>
      <c r="AF2293" s="258"/>
      <c r="AG2293" s="198">
        <f>+COUNTBLANK(I2293:AD2293)</f>
        <v>22</v>
      </c>
      <c r="AH2293" s="198">
        <f>+IF(AG2281=AH2281,0,IF(OR(AND(C2293=1,AG2293=11),AND(OR(C2293=2,C2293=9),AG2293=22)),0,1))</f>
        <v>0</v>
      </c>
      <c r="AJ2293" s="192">
        <f>I2293</f>
        <v>0</v>
      </c>
      <c r="AK2293" s="215">
        <f>COUNTIF(K2293:P2293,"NS")</f>
        <v>0</v>
      </c>
      <c r="AL2293" s="216">
        <f>SUM(K2293:P2293)</f>
        <v>0</v>
      </c>
      <c r="AM2293" s="217">
        <f>IF($AG$2281=$AH$2281, 0, IF(OR(AND(AJ2293=0, AK2293&gt;0), AND(AJ2293="NS", AL2293&gt;0), AND(AJ2293="NS", AL2293=0, AK2293=0)), 1, IF(OR(AND(AK2293&gt;=2, AL2293&lt;AJ2293), AND(AJ2293="NS", AL2293=0, AK2293&gt;0), AJ2293=AL2293, AND(AJ2293="NA", COUNTIF(I2293:P2293, "NA")=COUNTA(I2293:P2293))), 0, 1)))</f>
        <v>0</v>
      </c>
      <c r="AO2293" s="192">
        <f>Q2293</f>
        <v>0</v>
      </c>
      <c r="AP2293" s="215">
        <f>COUNTIF(S2293:X2293,"NS")</f>
        <v>0</v>
      </c>
      <c r="AQ2293" s="216">
        <f>SUM(S2293:X2293)</f>
        <v>0</v>
      </c>
      <c r="AR2293" s="217">
        <f>IF($AG$2281=$AH$2281, 0, IF(OR(AND(AO2293=0, AP2293&gt;0), AND(AO2293="NS", AQ2293&gt;0), AND(AO2293="NS", AQ2293=0, AP2293=0)), 1, IF(OR(AND(AP2293&gt;=2, AQ2293&lt;AO2293), AND(AO2293="NS", AQ2293=0, AP2293&gt;0), AO2293=AQ2293, AND(AO2293="NA", COUNTIF(Q2293:X2293, "NA")=COUNTA(Q2293:X2293))), 0, 1)))</f>
        <v>0</v>
      </c>
      <c r="AT2293" s="188">
        <f>Y2293</f>
        <v>0</v>
      </c>
      <c r="AU2293" s="189">
        <f>COUNTIF(AA2293:AD2293,"NS")</f>
        <v>0</v>
      </c>
      <c r="AV2293" s="189">
        <f>SUM(AA2293:AD2293)</f>
        <v>0</v>
      </c>
      <c r="AW2293" s="190">
        <f>IF($AG$2281=$AH$2281, 0, IF(OR(AND(AT2293=0, AU2293&gt;0), AND(AT2293="ns", AV2293&gt;0), AND(AT2293="ns", AU2293=0, AV2293=0)), 1, IF(OR(AND(AT2293&gt;0, AU2293=2), AND(AT2293="ns", AU2293=2), AND(AT2293="ns", AV2293=0, AU2293&gt;0), AT2293=AV2293, COUNTIF(Y2293:AD2293, "NA")=COUNTA(Y2293:AD2293)), 0, 1)))</f>
        <v>0</v>
      </c>
      <c r="AX2293" s="198">
        <f>+SUM(AW2293,AR2293,AM2293)</f>
        <v>0</v>
      </c>
      <c r="AY2293" s="198">
        <f>C2271</f>
        <v>0</v>
      </c>
      <c r="AZ2293" s="198">
        <f>+IF(AG2281=AH2281,0,IF(OR(AND(AY2293=1,AG2293=11),AND(OR(AY2293=2,AY2293=3,AY2293=9),AG2293=22)),0,1))</f>
        <v>0</v>
      </c>
      <c r="BB2293" s="20">
        <f>IF($AG$2281=$AH$2281,0,IF(OR(AND(Q2293&lt;=I2293),AND(I2293="NS",OR(Q2293="NS",Q2293=0)),AND(I2293&lt;=1,Q2293="NS")),0,1))</f>
        <v>0</v>
      </c>
      <c r="BC2293" s="20">
        <f>IF($AG$2281=$AH$2281,0,IF(OR(AND(S2293&lt;=K2293),AND(K2293="NS",OR(S2293="NS",S2293=0)),AND(K2293&gt;=1,S2293="NS")),0,1))</f>
        <v>0</v>
      </c>
      <c r="BD2293" s="20">
        <f>IF($AG$2281=$AH$2281,0,IF(OR(AND(U2293&lt;=M2293),AND(M2293="NS",OR(U2293="NS",U2293=0)),AND(M2293&gt;=1,U2293="NS")),0,1))</f>
        <v>0</v>
      </c>
      <c r="BE2293" s="20">
        <f>IF($AG$2281=$AH$2281,0,IF(OR(AND(W2293&lt;=O2293),AND(O2293="NS",OR(W2293="NS",W2293=0)),AND(O2293&gt;=1,W2293="NS")),0,1))</f>
        <v>0</v>
      </c>
      <c r="BF2293">
        <f>+SUM(BB2293:BE2293)</f>
        <v>0</v>
      </c>
      <c r="BH2293">
        <f>+IF(OR(Y2293="NS",Y2293&lt;&gt;0),1,0)</f>
        <v>0</v>
      </c>
      <c r="BI2293" s="16">
        <f>+IF(AND(I2293=0,Y2293=0),0,IF(AND(BH2293=1,OR(I2293="NS",I2293&gt;=1)),0,1))</f>
        <v>0</v>
      </c>
    </row>
    <row r="2294" spans="1:61" s="198" customFormat="1" ht="15" customHeight="1">
      <c r="A2294" s="104"/>
      <c r="B2294" s="52"/>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c r="AF2294" s="258"/>
      <c r="BB2294"/>
      <c r="BC2294"/>
      <c r="BD2294"/>
    </row>
    <row r="2295" spans="1:61" ht="24" customHeight="1">
      <c r="A2295" s="41"/>
      <c r="B2295" s="30"/>
      <c r="C2295" s="414" t="s">
        <v>225</v>
      </c>
      <c r="D2295" s="414"/>
      <c r="E2295" s="414"/>
      <c r="F2295" s="414"/>
      <c r="G2295" s="414"/>
      <c r="H2295" s="414"/>
      <c r="I2295" s="414"/>
      <c r="J2295" s="414"/>
      <c r="K2295" s="414"/>
      <c r="L2295" s="414"/>
      <c r="M2295" s="414"/>
      <c r="N2295" s="414"/>
      <c r="O2295" s="414"/>
      <c r="P2295" s="414"/>
      <c r="Q2295" s="414"/>
      <c r="R2295" s="414"/>
      <c r="S2295" s="414"/>
      <c r="T2295" s="414"/>
      <c r="U2295" s="414"/>
      <c r="V2295" s="414"/>
      <c r="W2295" s="414"/>
      <c r="X2295" s="414"/>
      <c r="Y2295" s="414"/>
      <c r="Z2295" s="414"/>
      <c r="AA2295" s="414"/>
      <c r="AB2295" s="414"/>
      <c r="AC2295" s="414"/>
      <c r="AD2295" s="414"/>
    </row>
    <row r="2296" spans="1:61" ht="60" customHeight="1">
      <c r="A2296" s="41"/>
      <c r="B2296" s="30"/>
      <c r="C2296" s="415"/>
      <c r="D2296" s="415"/>
      <c r="E2296" s="415"/>
      <c r="F2296" s="415"/>
      <c r="G2296" s="415"/>
      <c r="H2296" s="415"/>
      <c r="I2296" s="415"/>
      <c r="J2296" s="415"/>
      <c r="K2296" s="415"/>
      <c r="L2296" s="415"/>
      <c r="M2296" s="415"/>
      <c r="N2296" s="415"/>
      <c r="O2296" s="415"/>
      <c r="P2296" s="415"/>
      <c r="Q2296" s="415"/>
      <c r="R2296" s="415"/>
      <c r="S2296" s="415"/>
      <c r="T2296" s="415"/>
      <c r="U2296" s="415"/>
      <c r="V2296" s="415"/>
      <c r="W2296" s="415"/>
      <c r="X2296" s="415"/>
      <c r="Y2296" s="415"/>
      <c r="Z2296" s="415"/>
      <c r="AA2296" s="415"/>
      <c r="AB2296" s="415"/>
      <c r="AC2296" s="415"/>
      <c r="AD2296" s="415"/>
    </row>
    <row r="2297" spans="1:61" ht="15" customHeight="1">
      <c r="A2297" s="41"/>
      <c r="B2297" s="467" t="str">
        <f>IF(CA2282=0,"","Alerta: se registró NS (no se sabe), favor de agregar su respectivo comentario (7ᵃ instrucción general).")</f>
        <v/>
      </c>
      <c r="C2297" s="467"/>
      <c r="D2297" s="467"/>
      <c r="E2297" s="467"/>
      <c r="F2297" s="467"/>
      <c r="G2297" s="467"/>
      <c r="H2297" s="467"/>
      <c r="I2297" s="467"/>
      <c r="J2297" s="467"/>
      <c r="K2297" s="467"/>
      <c r="L2297" s="467"/>
      <c r="M2297" s="467"/>
      <c r="N2297" s="467"/>
      <c r="O2297" s="467"/>
      <c r="P2297" s="467"/>
      <c r="Q2297" s="467"/>
      <c r="R2297" s="467"/>
      <c r="S2297" s="467"/>
      <c r="T2297" s="467"/>
      <c r="U2297" s="467"/>
      <c r="V2297" s="467"/>
      <c r="W2297" s="467"/>
      <c r="X2297" s="467"/>
      <c r="Y2297" s="467"/>
      <c r="Z2297" s="467"/>
      <c r="AA2297" s="467"/>
      <c r="AB2297" s="467"/>
      <c r="AC2297" s="467"/>
      <c r="AD2297" s="467"/>
    </row>
    <row r="2298" spans="1:61" ht="28.5" customHeight="1">
      <c r="A2298" s="41"/>
      <c r="B2298" s="477" t="str">
        <f>IF(AZ2293=0,"","Error: al seleccionar el código 2, 3 o 9 en la columna ¿Contaba con alguna institución, unidad administrativa o área responsable de la capacitación del personal? de la pregunta anterior no puede registrar información.")</f>
        <v/>
      </c>
      <c r="C2298" s="477"/>
      <c r="D2298" s="477"/>
      <c r="E2298" s="477"/>
      <c r="F2298" s="477"/>
      <c r="G2298" s="477"/>
      <c r="H2298" s="477"/>
      <c r="I2298" s="477"/>
      <c r="J2298" s="477"/>
      <c r="K2298" s="477"/>
      <c r="L2298" s="477"/>
      <c r="M2298" s="477"/>
      <c r="N2298" s="477"/>
      <c r="O2298" s="477"/>
      <c r="P2298" s="477"/>
      <c r="Q2298" s="477"/>
      <c r="R2298" s="477"/>
      <c r="S2298" s="477"/>
      <c r="T2298" s="477"/>
      <c r="U2298" s="477"/>
      <c r="V2298" s="477"/>
      <c r="W2298" s="477"/>
      <c r="X2298" s="477"/>
      <c r="Y2298" s="477"/>
      <c r="Z2298" s="477"/>
      <c r="AA2298" s="477"/>
      <c r="AB2298" s="477"/>
      <c r="AC2298" s="477"/>
      <c r="AD2298" s="477"/>
    </row>
    <row r="2299" spans="1:61" ht="15" customHeight="1">
      <c r="A2299" s="41"/>
      <c r="B2299" s="391" t="str">
        <f>IF(BF2293=0,"","Error: verificar la consistencia entre las Acciones formativas impartidas y concluidas vs a las Acciones impartidas.")</f>
        <v/>
      </c>
      <c r="C2299" s="391"/>
      <c r="D2299" s="391"/>
      <c r="E2299" s="391"/>
      <c r="F2299" s="391"/>
      <c r="G2299" s="391"/>
      <c r="H2299" s="391"/>
      <c r="I2299" s="391"/>
      <c r="J2299" s="391"/>
      <c r="K2299" s="391"/>
      <c r="L2299" s="391"/>
      <c r="M2299" s="391"/>
      <c r="N2299" s="391"/>
      <c r="O2299" s="391"/>
      <c r="P2299" s="391"/>
      <c r="Q2299" s="391"/>
      <c r="R2299" s="391"/>
      <c r="S2299" s="391"/>
      <c r="T2299" s="391"/>
      <c r="U2299" s="391"/>
      <c r="V2299" s="391"/>
      <c r="W2299" s="391"/>
      <c r="X2299" s="391"/>
      <c r="Y2299" s="391"/>
      <c r="Z2299" s="391"/>
      <c r="AA2299" s="391"/>
      <c r="AB2299" s="391"/>
      <c r="AC2299" s="391"/>
      <c r="AD2299" s="391"/>
    </row>
    <row r="2300" spans="1:61" ht="15" customHeight="1">
      <c r="A2300" s="41"/>
      <c r="B2300" s="393" t="str">
        <f>IF(AX2293=0,"","Error: verificar sumas.")</f>
        <v/>
      </c>
      <c r="C2300" s="393"/>
      <c r="D2300" s="393"/>
      <c r="E2300" s="393"/>
      <c r="F2300" s="393"/>
      <c r="G2300" s="393"/>
      <c r="H2300" s="393"/>
      <c r="I2300" s="393"/>
      <c r="J2300" s="393"/>
      <c r="K2300" s="393"/>
      <c r="L2300" s="393"/>
      <c r="M2300" s="393"/>
      <c r="N2300" s="393"/>
      <c r="O2300" s="393"/>
      <c r="P2300" s="393"/>
      <c r="Q2300" s="393"/>
      <c r="R2300" s="393"/>
      <c r="S2300" s="393"/>
      <c r="T2300" s="393"/>
      <c r="U2300" s="393"/>
      <c r="V2300" s="393"/>
      <c r="W2300" s="393"/>
      <c r="X2300" s="393"/>
      <c r="Y2300" s="393"/>
      <c r="Z2300" s="393"/>
      <c r="AA2300" s="393"/>
      <c r="AB2300" s="393"/>
      <c r="AC2300" s="393"/>
      <c r="AD2300" s="393"/>
    </row>
    <row r="2301" spans="1:61" ht="15" customHeight="1">
      <c r="A2301" s="41"/>
      <c r="B2301" s="393" t="str">
        <f>IF(BI2293=0,"","Error: verificar la consistencia entre el Personal vs Acciones formativas impartidas.")</f>
        <v/>
      </c>
      <c r="C2301" s="393"/>
      <c r="D2301" s="393"/>
      <c r="E2301" s="393"/>
      <c r="F2301" s="393"/>
      <c r="G2301" s="393"/>
      <c r="H2301" s="393"/>
      <c r="I2301" s="393"/>
      <c r="J2301" s="393"/>
      <c r="K2301" s="393"/>
      <c r="L2301" s="393"/>
      <c r="M2301" s="393"/>
      <c r="N2301" s="393"/>
      <c r="O2301" s="393"/>
      <c r="P2301" s="393"/>
      <c r="Q2301" s="393"/>
      <c r="R2301" s="393"/>
      <c r="S2301" s="393"/>
      <c r="T2301" s="393"/>
      <c r="U2301" s="393"/>
      <c r="V2301" s="393"/>
      <c r="W2301" s="393"/>
      <c r="X2301" s="393"/>
      <c r="Y2301" s="393"/>
      <c r="Z2301" s="393"/>
      <c r="AA2301" s="393"/>
      <c r="AB2301" s="393"/>
      <c r="AC2301" s="393"/>
      <c r="AD2301" s="393"/>
    </row>
    <row r="2302" spans="1:61" ht="25.5" customHeight="1" thickBot="1">
      <c r="A2302" s="41"/>
      <c r="B2302" s="547" t="str">
        <f>IF(AH2293=0,"","Error: al seleccionar el código 1 en la columna ¿Se impartieron acciones formativas al personal? Debe responder el resto de la tabla o al seleccionar el código 2 o 9 debe dejar el resto de la fila en blanco.")</f>
        <v/>
      </c>
      <c r="C2302" s="547"/>
      <c r="D2302" s="547"/>
      <c r="E2302" s="547"/>
      <c r="F2302" s="547"/>
      <c r="G2302" s="547"/>
      <c r="H2302" s="547"/>
      <c r="I2302" s="547"/>
      <c r="J2302" s="547"/>
      <c r="K2302" s="547"/>
      <c r="L2302" s="547"/>
      <c r="M2302" s="547"/>
      <c r="N2302" s="547"/>
      <c r="O2302" s="547"/>
      <c r="P2302" s="547"/>
      <c r="Q2302" s="547"/>
      <c r="R2302" s="547"/>
      <c r="S2302" s="547"/>
      <c r="T2302" s="547"/>
      <c r="U2302" s="547"/>
      <c r="V2302" s="547"/>
      <c r="W2302" s="547"/>
      <c r="X2302" s="547"/>
      <c r="Y2302" s="547"/>
      <c r="Z2302" s="547"/>
      <c r="AA2302" s="547"/>
      <c r="AB2302" s="547"/>
      <c r="AC2302" s="547"/>
      <c r="AD2302" s="547"/>
    </row>
    <row r="2303" spans="1:61" ht="15" customHeight="1" thickBot="1">
      <c r="A2303" s="42" t="s">
        <v>684</v>
      </c>
      <c r="B2303" s="474" t="s">
        <v>892</v>
      </c>
      <c r="C2303" s="475"/>
      <c r="D2303" s="475"/>
      <c r="E2303" s="475"/>
      <c r="F2303" s="475"/>
      <c r="G2303" s="475"/>
      <c r="H2303" s="475"/>
      <c r="I2303" s="475"/>
      <c r="J2303" s="475"/>
      <c r="K2303" s="475"/>
      <c r="L2303" s="475"/>
      <c r="M2303" s="475"/>
      <c r="N2303" s="475"/>
      <c r="O2303" s="475"/>
      <c r="P2303" s="475"/>
      <c r="Q2303" s="475"/>
      <c r="R2303" s="475"/>
      <c r="S2303" s="475"/>
      <c r="T2303" s="475"/>
      <c r="U2303" s="475"/>
      <c r="V2303" s="475"/>
      <c r="W2303" s="475"/>
      <c r="X2303" s="475"/>
      <c r="Y2303" s="475"/>
      <c r="Z2303" s="475"/>
      <c r="AA2303" s="475"/>
      <c r="AB2303" s="475"/>
      <c r="AC2303" s="475"/>
      <c r="AD2303" s="476"/>
    </row>
    <row r="2304" spans="1:61" ht="15" customHeight="1">
      <c r="A2304" s="41"/>
      <c r="B2304" s="431" t="s">
        <v>316</v>
      </c>
      <c r="C2304" s="432"/>
      <c r="D2304" s="432"/>
      <c r="E2304" s="432"/>
      <c r="F2304" s="432"/>
      <c r="G2304" s="432"/>
      <c r="H2304" s="432"/>
      <c r="I2304" s="432"/>
      <c r="J2304" s="432"/>
      <c r="K2304" s="432"/>
      <c r="L2304" s="432"/>
      <c r="M2304" s="432"/>
      <c r="N2304" s="432"/>
      <c r="O2304" s="432"/>
      <c r="P2304" s="432"/>
      <c r="Q2304" s="432"/>
      <c r="R2304" s="432"/>
      <c r="S2304" s="432"/>
      <c r="T2304" s="432"/>
      <c r="U2304" s="432"/>
      <c r="V2304" s="432"/>
      <c r="W2304" s="432"/>
      <c r="X2304" s="432"/>
      <c r="Y2304" s="432"/>
      <c r="Z2304" s="432"/>
      <c r="AA2304" s="432"/>
      <c r="AB2304" s="432"/>
      <c r="AC2304" s="432"/>
      <c r="AD2304" s="433"/>
    </row>
    <row r="2305" spans="1:79" ht="15" customHeight="1">
      <c r="A2305" s="41"/>
      <c r="B2305" s="244"/>
      <c r="C2305" s="337" t="s">
        <v>384</v>
      </c>
      <c r="D2305" s="337"/>
      <c r="E2305" s="337"/>
      <c r="F2305" s="337"/>
      <c r="G2305" s="337"/>
      <c r="H2305" s="337"/>
      <c r="I2305" s="337"/>
      <c r="J2305" s="337"/>
      <c r="K2305" s="337"/>
      <c r="L2305" s="337"/>
      <c r="M2305" s="337"/>
      <c r="N2305" s="337"/>
      <c r="O2305" s="337"/>
      <c r="P2305" s="337"/>
      <c r="Q2305" s="337"/>
      <c r="R2305" s="337"/>
      <c r="S2305" s="337"/>
      <c r="T2305" s="337"/>
      <c r="U2305" s="337"/>
      <c r="V2305" s="337"/>
      <c r="W2305" s="337"/>
      <c r="X2305" s="337"/>
      <c r="Y2305" s="337"/>
      <c r="Z2305" s="337"/>
      <c r="AA2305" s="337"/>
      <c r="AB2305" s="337"/>
      <c r="AC2305" s="337"/>
      <c r="AD2305" s="383"/>
    </row>
    <row r="2306" spans="1:79" ht="24" customHeight="1">
      <c r="A2306" s="41"/>
      <c r="B2306" s="245"/>
      <c r="C2306" s="327" t="s">
        <v>1078</v>
      </c>
      <c r="D2306" s="472"/>
      <c r="E2306" s="472"/>
      <c r="F2306" s="472"/>
      <c r="G2306" s="472"/>
      <c r="H2306" s="472"/>
      <c r="I2306" s="472"/>
      <c r="J2306" s="472"/>
      <c r="K2306" s="472"/>
      <c r="L2306" s="472"/>
      <c r="M2306" s="472"/>
      <c r="N2306" s="472"/>
      <c r="O2306" s="472"/>
      <c r="P2306" s="472"/>
      <c r="Q2306" s="472"/>
      <c r="R2306" s="472"/>
      <c r="S2306" s="472"/>
      <c r="T2306" s="472"/>
      <c r="U2306" s="472"/>
      <c r="V2306" s="472"/>
      <c r="W2306" s="472"/>
      <c r="X2306" s="472"/>
      <c r="Y2306" s="472"/>
      <c r="Z2306" s="472"/>
      <c r="AA2306" s="472"/>
      <c r="AB2306" s="472"/>
      <c r="AC2306" s="472"/>
      <c r="AD2306" s="473"/>
    </row>
    <row r="2307" spans="1:79" ht="15" customHeight="1" thickBot="1">
      <c r="A2307" s="41"/>
      <c r="B2307" s="30"/>
      <c r="C2307"/>
      <c r="D2307"/>
      <c r="E2307"/>
      <c r="F2307"/>
      <c r="G2307"/>
      <c r="H2307"/>
      <c r="I2307"/>
      <c r="J2307"/>
      <c r="K2307"/>
      <c r="L2307"/>
      <c r="M2307"/>
      <c r="N2307"/>
      <c r="O2307"/>
      <c r="P2307"/>
      <c r="Q2307"/>
      <c r="R2307"/>
      <c r="S2307"/>
      <c r="T2307"/>
      <c r="U2307"/>
      <c r="V2307"/>
      <c r="W2307"/>
      <c r="X2307"/>
      <c r="Y2307"/>
      <c r="Z2307"/>
      <c r="AA2307"/>
      <c r="AB2307"/>
      <c r="AC2307"/>
      <c r="AD2307"/>
    </row>
    <row r="2308" spans="1:79" ht="15" customHeight="1" thickBot="1">
      <c r="A2308" s="42" t="s">
        <v>684</v>
      </c>
      <c r="B2308" s="428" t="s">
        <v>893</v>
      </c>
      <c r="C2308" s="429"/>
      <c r="D2308" s="429"/>
      <c r="E2308" s="429"/>
      <c r="F2308" s="429"/>
      <c r="G2308" s="429"/>
      <c r="H2308" s="429"/>
      <c r="I2308" s="429"/>
      <c r="J2308" s="429"/>
      <c r="K2308" s="429"/>
      <c r="L2308" s="429"/>
      <c r="M2308" s="429"/>
      <c r="N2308" s="429"/>
      <c r="O2308" s="429"/>
      <c r="P2308" s="429"/>
      <c r="Q2308" s="429"/>
      <c r="R2308" s="429"/>
      <c r="S2308" s="429"/>
      <c r="T2308" s="429"/>
      <c r="U2308" s="429"/>
      <c r="V2308" s="429"/>
      <c r="W2308" s="429"/>
      <c r="X2308" s="429"/>
      <c r="Y2308" s="429"/>
      <c r="Z2308" s="429"/>
      <c r="AA2308" s="429"/>
      <c r="AB2308" s="429"/>
      <c r="AC2308" s="429"/>
      <c r="AD2308" s="430"/>
    </row>
    <row r="2309" spans="1:79" ht="15" customHeight="1">
      <c r="A2309" s="41"/>
      <c r="B2309" s="446" t="s">
        <v>871</v>
      </c>
      <c r="C2309" s="447"/>
      <c r="D2309" s="447"/>
      <c r="E2309" s="447"/>
      <c r="F2309" s="447"/>
      <c r="G2309" s="447"/>
      <c r="H2309" s="447"/>
      <c r="I2309" s="447"/>
      <c r="J2309" s="447"/>
      <c r="K2309" s="447"/>
      <c r="L2309" s="447"/>
      <c r="M2309" s="447"/>
      <c r="N2309" s="447"/>
      <c r="O2309" s="447"/>
      <c r="P2309" s="447"/>
      <c r="Q2309" s="447"/>
      <c r="R2309" s="447"/>
      <c r="S2309" s="447"/>
      <c r="T2309" s="447"/>
      <c r="U2309" s="447"/>
      <c r="V2309" s="447"/>
      <c r="W2309" s="447"/>
      <c r="X2309" s="447"/>
      <c r="Y2309" s="447"/>
      <c r="Z2309" s="447"/>
      <c r="AA2309" s="447"/>
      <c r="AB2309" s="447"/>
      <c r="AC2309" s="447"/>
      <c r="AD2309" s="448"/>
    </row>
    <row r="2310" spans="1:79" ht="36" customHeight="1">
      <c r="A2310" s="41"/>
      <c r="B2310" s="246"/>
      <c r="C2310" s="337" t="s">
        <v>385</v>
      </c>
      <c r="D2310" s="368"/>
      <c r="E2310" s="368"/>
      <c r="F2310" s="368"/>
      <c r="G2310" s="368"/>
      <c r="H2310" s="368"/>
      <c r="I2310" s="368"/>
      <c r="J2310" s="368"/>
      <c r="K2310" s="368"/>
      <c r="L2310" s="368"/>
      <c r="M2310" s="368"/>
      <c r="N2310" s="368"/>
      <c r="O2310" s="368"/>
      <c r="P2310" s="368"/>
      <c r="Q2310" s="368"/>
      <c r="R2310" s="368"/>
      <c r="S2310" s="368"/>
      <c r="T2310" s="368"/>
      <c r="U2310" s="368"/>
      <c r="V2310" s="368"/>
      <c r="W2310" s="368"/>
      <c r="X2310" s="368"/>
      <c r="Y2310" s="368"/>
      <c r="Z2310" s="368"/>
      <c r="AA2310" s="368"/>
      <c r="AB2310" s="368"/>
      <c r="AC2310" s="368"/>
      <c r="AD2310" s="471"/>
    </row>
    <row r="2311" spans="1:79" ht="15" customHeight="1">
      <c r="A2311" s="41"/>
      <c r="B2311" s="102"/>
      <c r="C2311" s="337" t="s">
        <v>1046</v>
      </c>
      <c r="D2311" s="368"/>
      <c r="E2311" s="368"/>
      <c r="F2311" s="368"/>
      <c r="G2311" s="368"/>
      <c r="H2311" s="368"/>
      <c r="I2311" s="368"/>
      <c r="J2311" s="368"/>
      <c r="K2311" s="368"/>
      <c r="L2311" s="368"/>
      <c r="M2311" s="368"/>
      <c r="N2311" s="368"/>
      <c r="O2311" s="368"/>
      <c r="P2311" s="368"/>
      <c r="Q2311" s="368"/>
      <c r="R2311" s="368"/>
      <c r="S2311" s="368"/>
      <c r="T2311" s="368"/>
      <c r="U2311" s="368"/>
      <c r="V2311" s="368"/>
      <c r="W2311" s="368"/>
      <c r="X2311" s="368"/>
      <c r="Y2311" s="368"/>
      <c r="Z2311" s="368"/>
      <c r="AA2311" s="368"/>
      <c r="AB2311" s="368"/>
      <c r="AC2311" s="368"/>
      <c r="AD2311" s="471"/>
    </row>
    <row r="2312" spans="1:79" ht="24" customHeight="1">
      <c r="A2312" s="41"/>
      <c r="B2312" s="108"/>
      <c r="C2312" s="327" t="s">
        <v>1047</v>
      </c>
      <c r="D2312" s="327"/>
      <c r="E2312" s="327"/>
      <c r="F2312" s="327"/>
      <c r="G2312" s="327"/>
      <c r="H2312" s="327"/>
      <c r="I2312" s="327"/>
      <c r="J2312" s="327"/>
      <c r="K2312" s="327"/>
      <c r="L2312" s="327"/>
      <c r="M2312" s="327"/>
      <c r="N2312" s="327"/>
      <c r="O2312" s="327"/>
      <c r="P2312" s="327"/>
      <c r="Q2312" s="327"/>
      <c r="R2312" s="327"/>
      <c r="S2312" s="327"/>
      <c r="T2312" s="327"/>
      <c r="U2312" s="327"/>
      <c r="V2312" s="327"/>
      <c r="W2312" s="327"/>
      <c r="X2312" s="327"/>
      <c r="Y2312" s="327"/>
      <c r="Z2312" s="327"/>
      <c r="AA2312" s="327"/>
      <c r="AB2312" s="327"/>
      <c r="AC2312" s="327"/>
      <c r="AD2312" s="328"/>
    </row>
    <row r="2313" spans="1:79" ht="15" customHeight="1">
      <c r="A2313" s="41"/>
      <c r="B2313" s="30"/>
      <c r="C2313"/>
      <c r="D2313"/>
      <c r="E2313"/>
      <c r="F2313"/>
      <c r="G2313"/>
      <c r="H2313"/>
      <c r="I2313"/>
      <c r="J2313"/>
      <c r="K2313"/>
      <c r="L2313"/>
      <c r="M2313"/>
      <c r="N2313"/>
      <c r="O2313"/>
      <c r="P2313"/>
      <c r="Q2313"/>
      <c r="R2313"/>
      <c r="S2313"/>
      <c r="T2313"/>
      <c r="U2313"/>
      <c r="V2313"/>
      <c r="W2313"/>
      <c r="X2313"/>
      <c r="Y2313"/>
      <c r="Z2313"/>
      <c r="AA2313"/>
      <c r="AB2313"/>
      <c r="AC2313"/>
      <c r="AD2313"/>
      <c r="AG2313" s="197" t="s">
        <v>1259</v>
      </c>
    </row>
    <row r="2314" spans="1:79" ht="24" customHeight="1">
      <c r="A2314" s="85" t="s">
        <v>896</v>
      </c>
      <c r="B2314" s="410" t="s">
        <v>409</v>
      </c>
      <c r="C2314" s="410"/>
      <c r="D2314" s="410"/>
      <c r="E2314" s="410"/>
      <c r="F2314" s="410"/>
      <c r="G2314" s="410"/>
      <c r="H2314" s="410"/>
      <c r="I2314" s="410"/>
      <c r="J2314" s="410"/>
      <c r="K2314" s="410"/>
      <c r="L2314" s="410"/>
      <c r="M2314" s="410"/>
      <c r="N2314" s="410"/>
      <c r="O2314" s="410"/>
      <c r="P2314" s="410"/>
      <c r="Q2314" s="410"/>
      <c r="R2314" s="410"/>
      <c r="S2314" s="410"/>
      <c r="T2314" s="410"/>
      <c r="U2314" s="410"/>
      <c r="V2314" s="410"/>
      <c r="W2314" s="410"/>
      <c r="X2314" s="410"/>
      <c r="Y2314" s="410"/>
      <c r="Z2314" s="410"/>
      <c r="AA2314" s="410"/>
      <c r="AB2314" s="410"/>
      <c r="AC2314" s="410"/>
      <c r="AD2314" s="410"/>
      <c r="AG2314" s="197">
        <f>+COUNTBLANK(M2318:AD2437)</f>
        <v>2160</v>
      </c>
      <c r="AH2314" s="197">
        <v>2160</v>
      </c>
      <c r="CA2314" s="197" t="s">
        <v>1279</v>
      </c>
    </row>
    <row r="2315" spans="1:79" ht="24" customHeight="1">
      <c r="A2315" s="41"/>
      <c r="B2315" s="30"/>
      <c r="C2315" s="348" t="s">
        <v>1050</v>
      </c>
      <c r="D2315" s="348"/>
      <c r="E2315" s="348"/>
      <c r="F2315" s="348"/>
      <c r="G2315" s="348"/>
      <c r="H2315" s="348"/>
      <c r="I2315" s="348"/>
      <c r="J2315" s="348"/>
      <c r="K2315" s="348"/>
      <c r="L2315" s="348"/>
      <c r="M2315" s="348"/>
      <c r="N2315" s="348"/>
      <c r="O2315" s="348"/>
      <c r="P2315" s="348"/>
      <c r="Q2315" s="348"/>
      <c r="R2315" s="348"/>
      <c r="S2315" s="348"/>
      <c r="T2315" s="348"/>
      <c r="U2315" s="348"/>
      <c r="V2315" s="348"/>
      <c r="W2315" s="348"/>
      <c r="X2315" s="348"/>
      <c r="Y2315" s="348"/>
      <c r="Z2315" s="348"/>
      <c r="AA2315" s="348"/>
      <c r="AB2315" s="348"/>
      <c r="AC2315" s="348"/>
      <c r="AD2315" s="348"/>
      <c r="CA2315" s="197">
        <f>+COUNTIF(M2318:AD2437,"ns")</f>
        <v>0</v>
      </c>
    </row>
    <row r="2316" spans="1:79" ht="15" customHeight="1">
      <c r="A2316" s="41"/>
      <c r="B2316" s="30"/>
      <c r="C2316"/>
      <c r="D2316"/>
      <c r="E2316"/>
      <c r="F2316"/>
      <c r="G2316"/>
      <c r="H2316"/>
      <c r="I2316"/>
      <c r="J2316"/>
      <c r="K2316"/>
      <c r="L2316"/>
      <c r="M2316"/>
      <c r="N2316"/>
      <c r="O2316"/>
      <c r="P2316"/>
      <c r="Q2316"/>
      <c r="R2316"/>
      <c r="S2316"/>
      <c r="T2316"/>
      <c r="U2316"/>
      <c r="V2316"/>
      <c r="W2316"/>
      <c r="X2316"/>
      <c r="Y2316"/>
      <c r="Z2316"/>
      <c r="AA2316"/>
      <c r="AB2316"/>
      <c r="AC2316"/>
      <c r="AD2316"/>
    </row>
    <row r="2317" spans="1:79" ht="15" customHeight="1">
      <c r="A2317" s="41"/>
      <c r="B2317" s="30"/>
      <c r="C2317" s="411" t="s">
        <v>98</v>
      </c>
      <c r="D2317" s="412"/>
      <c r="E2317" s="412"/>
      <c r="F2317" s="412"/>
      <c r="G2317" s="412"/>
      <c r="H2317" s="412"/>
      <c r="I2317" s="412"/>
      <c r="J2317" s="412"/>
      <c r="K2317" s="412"/>
      <c r="L2317" s="413"/>
      <c r="M2317" s="411" t="s">
        <v>615</v>
      </c>
      <c r="N2317" s="412"/>
      <c r="O2317" s="412"/>
      <c r="P2317" s="412"/>
      <c r="Q2317" s="412"/>
      <c r="R2317" s="413"/>
      <c r="S2317" s="411" t="s">
        <v>612</v>
      </c>
      <c r="T2317" s="412"/>
      <c r="U2317" s="412"/>
      <c r="V2317" s="412"/>
      <c r="W2317" s="412"/>
      <c r="X2317" s="413"/>
      <c r="Y2317" s="411" t="s">
        <v>613</v>
      </c>
      <c r="Z2317" s="412"/>
      <c r="AA2317" s="412"/>
      <c r="AB2317" s="412"/>
      <c r="AC2317" s="412"/>
      <c r="AD2317" s="413"/>
      <c r="AG2317" s="197" t="s">
        <v>1259</v>
      </c>
      <c r="AJ2317" s="4" t="s">
        <v>1288</v>
      </c>
      <c r="AL2317" s="192" t="s">
        <v>1272</v>
      </c>
      <c r="AM2317" s="4" t="s">
        <v>1260</v>
      </c>
      <c r="AO2317" s="192" t="s">
        <v>1272</v>
      </c>
      <c r="AP2317" s="4" t="s">
        <v>1260</v>
      </c>
      <c r="AR2317" s="192" t="s">
        <v>1272</v>
      </c>
      <c r="AS2317" s="4" t="s">
        <v>1260</v>
      </c>
    </row>
    <row r="2318" spans="1:79" ht="15" customHeight="1">
      <c r="A2318" s="41"/>
      <c r="B2318" s="30"/>
      <c r="C2318" s="101" t="s">
        <v>58</v>
      </c>
      <c r="D2318" s="468" t="str">
        <f>+IF(D49="","",D49)</f>
        <v/>
      </c>
      <c r="E2318" s="469"/>
      <c r="F2318" s="469"/>
      <c r="G2318" s="469"/>
      <c r="H2318" s="469"/>
      <c r="I2318" s="469"/>
      <c r="J2318" s="469"/>
      <c r="K2318" s="469"/>
      <c r="L2318" s="470"/>
      <c r="M2318" s="357"/>
      <c r="N2318" s="304"/>
      <c r="O2318" s="304"/>
      <c r="P2318" s="304"/>
      <c r="Q2318" s="304"/>
      <c r="R2318" s="358"/>
      <c r="S2318" s="357"/>
      <c r="T2318" s="304"/>
      <c r="U2318" s="304"/>
      <c r="V2318" s="304"/>
      <c r="W2318" s="304"/>
      <c r="X2318" s="358"/>
      <c r="Y2318" s="357"/>
      <c r="Z2318" s="304"/>
      <c r="AA2318" s="304"/>
      <c r="AB2318" s="304"/>
      <c r="AC2318" s="304"/>
      <c r="AD2318" s="358"/>
      <c r="AG2318" s="197">
        <f>+COUNTBLANK(M2318:AD2318)</f>
        <v>18</v>
      </c>
      <c r="AH2318" s="197">
        <f>+IF($AG$2314=$AH$2314,0,IF(OR(AND(D2318&lt;&gt;"",AG2318=15),AND(D2318="",AG2318=18)),0,1))</f>
        <v>0</v>
      </c>
      <c r="AJ2318" s="4">
        <f>IF($AG$2314=$AH$2314,0,IF(OR(AND(Y2318&gt;S2318,C2441&lt;&gt;""),AND(Y2318&lt;=S2318,OR(C2441="",C2441&lt;&gt;""))),0,1))</f>
        <v>0</v>
      </c>
      <c r="AL2318" s="192">
        <f>IF(M2318="NS",0,LEN(M2318)-LEN(INT(M2318))-1)</f>
        <v>-2</v>
      </c>
      <c r="AM2318" s="4">
        <f>IF(AL2318&lt;3,0,1)</f>
        <v>0</v>
      </c>
      <c r="AO2318" s="192">
        <f>IF(S2318="NS",0,LEN(S2318)-LEN(INT(S2318))-1)</f>
        <v>-2</v>
      </c>
      <c r="AP2318" s="4">
        <f>IF(AO2318&lt;3,0,1)</f>
        <v>0</v>
      </c>
      <c r="AR2318" s="192">
        <f>IF(Y2318="NS",0,LEN(Y2318)-LEN(INT(Y2318))-1)</f>
        <v>-2</v>
      </c>
      <c r="AS2318" s="4">
        <f>IF(AR2318&lt;3,0,1)</f>
        <v>0</v>
      </c>
    </row>
    <row r="2319" spans="1:79" ht="15" customHeight="1">
      <c r="A2319" s="41"/>
      <c r="B2319" s="30"/>
      <c r="C2319" s="214" t="s">
        <v>59</v>
      </c>
      <c r="D2319" s="468" t="str">
        <f t="shared" ref="D2319:D2382" si="993">+IF(D50="","",D50)</f>
        <v/>
      </c>
      <c r="E2319" s="469"/>
      <c r="F2319" s="469"/>
      <c r="G2319" s="469"/>
      <c r="H2319" s="469"/>
      <c r="I2319" s="469"/>
      <c r="J2319" s="469"/>
      <c r="K2319" s="469"/>
      <c r="L2319" s="470"/>
      <c r="M2319" s="357"/>
      <c r="N2319" s="304"/>
      <c r="O2319" s="304"/>
      <c r="P2319" s="304"/>
      <c r="Q2319" s="304"/>
      <c r="R2319" s="358"/>
      <c r="S2319" s="357"/>
      <c r="T2319" s="304"/>
      <c r="U2319" s="304"/>
      <c r="V2319" s="304"/>
      <c r="W2319" s="304"/>
      <c r="X2319" s="358"/>
      <c r="Y2319" s="357"/>
      <c r="Z2319" s="304"/>
      <c r="AA2319" s="304"/>
      <c r="AB2319" s="304"/>
      <c r="AC2319" s="304"/>
      <c r="AD2319" s="358"/>
      <c r="AG2319" s="197">
        <f t="shared" ref="AG2319:AG2382" si="994">+COUNTBLANK(M2319:AD2319)</f>
        <v>18</v>
      </c>
      <c r="AH2319" s="197">
        <f t="shared" ref="AH2319:AH2382" si="995">+IF($AG$2314=$AH$2314,0,IF(OR(AND(D2319&lt;&gt;"",AG2319=15),AND(D2319="",AG2319=18)),0,1))</f>
        <v>0</v>
      </c>
      <c r="AJ2319" s="4">
        <f t="shared" ref="AJ2319:AJ2382" si="996">IF($AG$2314=$AH$2314,0,IF(OR(AND(Y2319&gt;S2319,C2442&lt;&gt;""),AND(Y2319&lt;=S2319,OR(C2442="",C2442&lt;&gt;""))),0,1))</f>
        <v>0</v>
      </c>
      <c r="AL2319" s="192">
        <f t="shared" ref="AL2319:AL2382" si="997">IF(M2319="NS",0,LEN(M2319)-LEN(INT(M2319))-1)</f>
        <v>-2</v>
      </c>
      <c r="AM2319" s="4">
        <f t="shared" ref="AM2319:AM2382" si="998">IF(AL2319&lt;3,0,1)</f>
        <v>0</v>
      </c>
      <c r="AO2319" s="192">
        <f t="shared" ref="AO2319:AO2382" si="999">IF(S2319="NS",0,LEN(S2319)-LEN(INT(S2319))-1)</f>
        <v>-2</v>
      </c>
      <c r="AP2319" s="4">
        <f t="shared" ref="AP2319:AP2382" si="1000">IF(AO2319&lt;3,0,1)</f>
        <v>0</v>
      </c>
      <c r="AR2319" s="192">
        <f t="shared" ref="AR2319:AR2382" si="1001">IF(Y2319="NS",0,LEN(Y2319)-LEN(INT(Y2319))-1)</f>
        <v>-2</v>
      </c>
      <c r="AS2319" s="4">
        <f t="shared" ref="AS2319:AS2382" si="1002">IF(AR2319&lt;3,0,1)</f>
        <v>0</v>
      </c>
    </row>
    <row r="2320" spans="1:79" ht="15" customHeight="1">
      <c r="A2320" s="41"/>
      <c r="B2320" s="30"/>
      <c r="C2320" s="247" t="s">
        <v>60</v>
      </c>
      <c r="D2320" s="468" t="str">
        <f t="shared" si="993"/>
        <v/>
      </c>
      <c r="E2320" s="469"/>
      <c r="F2320" s="469"/>
      <c r="G2320" s="469"/>
      <c r="H2320" s="469"/>
      <c r="I2320" s="469"/>
      <c r="J2320" s="469"/>
      <c r="K2320" s="469"/>
      <c r="L2320" s="470"/>
      <c r="M2320" s="357"/>
      <c r="N2320" s="304"/>
      <c r="O2320" s="304"/>
      <c r="P2320" s="304"/>
      <c r="Q2320" s="304"/>
      <c r="R2320" s="358"/>
      <c r="S2320" s="357"/>
      <c r="T2320" s="304"/>
      <c r="U2320" s="304"/>
      <c r="V2320" s="304"/>
      <c r="W2320" s="304"/>
      <c r="X2320" s="358"/>
      <c r="Y2320" s="357"/>
      <c r="Z2320" s="304"/>
      <c r="AA2320" s="304"/>
      <c r="AB2320" s="304"/>
      <c r="AC2320" s="304"/>
      <c r="AD2320" s="358"/>
      <c r="AG2320" s="197">
        <f t="shared" si="994"/>
        <v>18</v>
      </c>
      <c r="AH2320" s="197">
        <f t="shared" si="995"/>
        <v>0</v>
      </c>
      <c r="AJ2320" s="4">
        <f t="shared" si="996"/>
        <v>0</v>
      </c>
      <c r="AL2320" s="192">
        <f t="shared" si="997"/>
        <v>-2</v>
      </c>
      <c r="AM2320" s="4">
        <f t="shared" si="998"/>
        <v>0</v>
      </c>
      <c r="AO2320" s="192">
        <f t="shared" si="999"/>
        <v>-2</v>
      </c>
      <c r="AP2320" s="4">
        <f t="shared" si="1000"/>
        <v>0</v>
      </c>
      <c r="AR2320" s="192">
        <f t="shared" si="1001"/>
        <v>-2</v>
      </c>
      <c r="AS2320" s="4">
        <f t="shared" si="1002"/>
        <v>0</v>
      </c>
    </row>
    <row r="2321" spans="1:45" ht="15" customHeight="1">
      <c r="A2321" s="41"/>
      <c r="B2321" s="30"/>
      <c r="C2321" s="247" t="s">
        <v>61</v>
      </c>
      <c r="D2321" s="468" t="str">
        <f t="shared" si="993"/>
        <v/>
      </c>
      <c r="E2321" s="469"/>
      <c r="F2321" s="469"/>
      <c r="G2321" s="469"/>
      <c r="H2321" s="469"/>
      <c r="I2321" s="469"/>
      <c r="J2321" s="469"/>
      <c r="K2321" s="469"/>
      <c r="L2321" s="470"/>
      <c r="M2321" s="357"/>
      <c r="N2321" s="304"/>
      <c r="O2321" s="304"/>
      <c r="P2321" s="304"/>
      <c r="Q2321" s="304"/>
      <c r="R2321" s="358"/>
      <c r="S2321" s="357"/>
      <c r="T2321" s="304"/>
      <c r="U2321" s="304"/>
      <c r="V2321" s="304"/>
      <c r="W2321" s="304"/>
      <c r="X2321" s="358"/>
      <c r="Y2321" s="357"/>
      <c r="Z2321" s="304"/>
      <c r="AA2321" s="304"/>
      <c r="AB2321" s="304"/>
      <c r="AC2321" s="304"/>
      <c r="AD2321" s="358"/>
      <c r="AG2321" s="197">
        <f t="shared" si="994"/>
        <v>18</v>
      </c>
      <c r="AH2321" s="197">
        <f t="shared" si="995"/>
        <v>0</v>
      </c>
      <c r="AJ2321" s="4">
        <f t="shared" si="996"/>
        <v>0</v>
      </c>
      <c r="AL2321" s="192">
        <f t="shared" si="997"/>
        <v>-2</v>
      </c>
      <c r="AM2321" s="4">
        <f t="shared" si="998"/>
        <v>0</v>
      </c>
      <c r="AO2321" s="192">
        <f t="shared" si="999"/>
        <v>-2</v>
      </c>
      <c r="AP2321" s="4">
        <f t="shared" si="1000"/>
        <v>0</v>
      </c>
      <c r="AR2321" s="192">
        <f t="shared" si="1001"/>
        <v>-2</v>
      </c>
      <c r="AS2321" s="4">
        <f t="shared" si="1002"/>
        <v>0</v>
      </c>
    </row>
    <row r="2322" spans="1:45" ht="15" customHeight="1">
      <c r="A2322" s="41"/>
      <c r="B2322" s="30"/>
      <c r="C2322" s="247" t="s">
        <v>62</v>
      </c>
      <c r="D2322" s="468" t="str">
        <f t="shared" si="993"/>
        <v/>
      </c>
      <c r="E2322" s="469"/>
      <c r="F2322" s="469"/>
      <c r="G2322" s="469"/>
      <c r="H2322" s="469"/>
      <c r="I2322" s="469"/>
      <c r="J2322" s="469"/>
      <c r="K2322" s="469"/>
      <c r="L2322" s="470"/>
      <c r="M2322" s="357"/>
      <c r="N2322" s="304"/>
      <c r="O2322" s="304"/>
      <c r="P2322" s="304"/>
      <c r="Q2322" s="304"/>
      <c r="R2322" s="358"/>
      <c r="S2322" s="357"/>
      <c r="T2322" s="304"/>
      <c r="U2322" s="304"/>
      <c r="V2322" s="304"/>
      <c r="W2322" s="304"/>
      <c r="X2322" s="358"/>
      <c r="Y2322" s="357"/>
      <c r="Z2322" s="304"/>
      <c r="AA2322" s="304"/>
      <c r="AB2322" s="304"/>
      <c r="AC2322" s="304"/>
      <c r="AD2322" s="358"/>
      <c r="AG2322" s="197">
        <f t="shared" si="994"/>
        <v>18</v>
      </c>
      <c r="AH2322" s="197">
        <f t="shared" si="995"/>
        <v>0</v>
      </c>
      <c r="AJ2322" s="4">
        <f t="shared" si="996"/>
        <v>0</v>
      </c>
      <c r="AL2322" s="192">
        <f t="shared" si="997"/>
        <v>-2</v>
      </c>
      <c r="AM2322" s="4">
        <f t="shared" si="998"/>
        <v>0</v>
      </c>
      <c r="AO2322" s="192">
        <f t="shared" si="999"/>
        <v>-2</v>
      </c>
      <c r="AP2322" s="4">
        <f t="shared" si="1000"/>
        <v>0</v>
      </c>
      <c r="AR2322" s="192">
        <f t="shared" si="1001"/>
        <v>-2</v>
      </c>
      <c r="AS2322" s="4">
        <f t="shared" si="1002"/>
        <v>0</v>
      </c>
    </row>
    <row r="2323" spans="1:45" ht="15" customHeight="1">
      <c r="A2323" s="41"/>
      <c r="B2323" s="30"/>
      <c r="C2323" s="247" t="s">
        <v>63</v>
      </c>
      <c r="D2323" s="468" t="str">
        <f t="shared" si="993"/>
        <v/>
      </c>
      <c r="E2323" s="469"/>
      <c r="F2323" s="469"/>
      <c r="G2323" s="469"/>
      <c r="H2323" s="469"/>
      <c r="I2323" s="469"/>
      <c r="J2323" s="469"/>
      <c r="K2323" s="469"/>
      <c r="L2323" s="470"/>
      <c r="M2323" s="357"/>
      <c r="N2323" s="304"/>
      <c r="O2323" s="304"/>
      <c r="P2323" s="304"/>
      <c r="Q2323" s="304"/>
      <c r="R2323" s="358"/>
      <c r="S2323" s="357"/>
      <c r="T2323" s="304"/>
      <c r="U2323" s="304"/>
      <c r="V2323" s="304"/>
      <c r="W2323" s="304"/>
      <c r="X2323" s="358"/>
      <c r="Y2323" s="357"/>
      <c r="Z2323" s="304"/>
      <c r="AA2323" s="304"/>
      <c r="AB2323" s="304"/>
      <c r="AC2323" s="304"/>
      <c r="AD2323" s="358"/>
      <c r="AG2323" s="197">
        <f t="shared" si="994"/>
        <v>18</v>
      </c>
      <c r="AH2323" s="197">
        <f t="shared" si="995"/>
        <v>0</v>
      </c>
      <c r="AJ2323" s="4">
        <f t="shared" si="996"/>
        <v>0</v>
      </c>
      <c r="AL2323" s="192">
        <f t="shared" si="997"/>
        <v>-2</v>
      </c>
      <c r="AM2323" s="4">
        <f t="shared" si="998"/>
        <v>0</v>
      </c>
      <c r="AO2323" s="192">
        <f t="shared" si="999"/>
        <v>-2</v>
      </c>
      <c r="AP2323" s="4">
        <f t="shared" si="1000"/>
        <v>0</v>
      </c>
      <c r="AR2323" s="192">
        <f t="shared" si="1001"/>
        <v>-2</v>
      </c>
      <c r="AS2323" s="4">
        <f t="shared" si="1002"/>
        <v>0</v>
      </c>
    </row>
    <row r="2324" spans="1:45" ht="15" customHeight="1">
      <c r="A2324" s="41"/>
      <c r="B2324" s="30"/>
      <c r="C2324" s="247" t="s">
        <v>64</v>
      </c>
      <c r="D2324" s="468" t="str">
        <f t="shared" si="993"/>
        <v/>
      </c>
      <c r="E2324" s="469"/>
      <c r="F2324" s="469"/>
      <c r="G2324" s="469"/>
      <c r="H2324" s="469"/>
      <c r="I2324" s="469"/>
      <c r="J2324" s="469"/>
      <c r="K2324" s="469"/>
      <c r="L2324" s="470"/>
      <c r="M2324" s="357"/>
      <c r="N2324" s="304"/>
      <c r="O2324" s="304"/>
      <c r="P2324" s="304"/>
      <c r="Q2324" s="304"/>
      <c r="R2324" s="358"/>
      <c r="S2324" s="357"/>
      <c r="T2324" s="304"/>
      <c r="U2324" s="304"/>
      <c r="V2324" s="304"/>
      <c r="W2324" s="304"/>
      <c r="X2324" s="358"/>
      <c r="Y2324" s="357"/>
      <c r="Z2324" s="304"/>
      <c r="AA2324" s="304"/>
      <c r="AB2324" s="304"/>
      <c r="AC2324" s="304"/>
      <c r="AD2324" s="358"/>
      <c r="AG2324" s="197">
        <f t="shared" si="994"/>
        <v>18</v>
      </c>
      <c r="AH2324" s="197">
        <f t="shared" si="995"/>
        <v>0</v>
      </c>
      <c r="AJ2324" s="4">
        <f t="shared" si="996"/>
        <v>0</v>
      </c>
      <c r="AL2324" s="192">
        <f t="shared" si="997"/>
        <v>-2</v>
      </c>
      <c r="AM2324" s="4">
        <f t="shared" si="998"/>
        <v>0</v>
      </c>
      <c r="AO2324" s="192">
        <f t="shared" si="999"/>
        <v>-2</v>
      </c>
      <c r="AP2324" s="4">
        <f t="shared" si="1000"/>
        <v>0</v>
      </c>
      <c r="AR2324" s="192">
        <f t="shared" si="1001"/>
        <v>-2</v>
      </c>
      <c r="AS2324" s="4">
        <f t="shared" si="1002"/>
        <v>0</v>
      </c>
    </row>
    <row r="2325" spans="1:45" ht="15" customHeight="1">
      <c r="A2325" s="41"/>
      <c r="B2325" s="30"/>
      <c r="C2325" s="247" t="s">
        <v>65</v>
      </c>
      <c r="D2325" s="468" t="str">
        <f t="shared" si="993"/>
        <v/>
      </c>
      <c r="E2325" s="469"/>
      <c r="F2325" s="469"/>
      <c r="G2325" s="469"/>
      <c r="H2325" s="469"/>
      <c r="I2325" s="469"/>
      <c r="J2325" s="469"/>
      <c r="K2325" s="469"/>
      <c r="L2325" s="470"/>
      <c r="M2325" s="357"/>
      <c r="N2325" s="304"/>
      <c r="O2325" s="304"/>
      <c r="P2325" s="304"/>
      <c r="Q2325" s="304"/>
      <c r="R2325" s="358"/>
      <c r="S2325" s="357"/>
      <c r="T2325" s="304"/>
      <c r="U2325" s="304"/>
      <c r="V2325" s="304"/>
      <c r="W2325" s="304"/>
      <c r="X2325" s="358"/>
      <c r="Y2325" s="357"/>
      <c r="Z2325" s="304"/>
      <c r="AA2325" s="304"/>
      <c r="AB2325" s="304"/>
      <c r="AC2325" s="304"/>
      <c r="AD2325" s="358"/>
      <c r="AG2325" s="197">
        <f t="shared" si="994"/>
        <v>18</v>
      </c>
      <c r="AH2325" s="197">
        <f t="shared" si="995"/>
        <v>0</v>
      </c>
      <c r="AJ2325" s="4">
        <f t="shared" si="996"/>
        <v>0</v>
      </c>
      <c r="AL2325" s="192">
        <f t="shared" si="997"/>
        <v>-2</v>
      </c>
      <c r="AM2325" s="4">
        <f t="shared" si="998"/>
        <v>0</v>
      </c>
      <c r="AO2325" s="192">
        <f t="shared" si="999"/>
        <v>-2</v>
      </c>
      <c r="AP2325" s="4">
        <f t="shared" si="1000"/>
        <v>0</v>
      </c>
      <c r="AR2325" s="192">
        <f t="shared" si="1001"/>
        <v>-2</v>
      </c>
      <c r="AS2325" s="4">
        <f t="shared" si="1002"/>
        <v>0</v>
      </c>
    </row>
    <row r="2326" spans="1:45" ht="15" customHeight="1">
      <c r="A2326" s="41"/>
      <c r="B2326" s="30"/>
      <c r="C2326" s="247" t="s">
        <v>66</v>
      </c>
      <c r="D2326" s="468" t="str">
        <f t="shared" si="993"/>
        <v/>
      </c>
      <c r="E2326" s="469"/>
      <c r="F2326" s="469"/>
      <c r="G2326" s="469"/>
      <c r="H2326" s="469"/>
      <c r="I2326" s="469"/>
      <c r="J2326" s="469"/>
      <c r="K2326" s="469"/>
      <c r="L2326" s="470"/>
      <c r="M2326" s="357"/>
      <c r="N2326" s="304"/>
      <c r="O2326" s="304"/>
      <c r="P2326" s="304"/>
      <c r="Q2326" s="304"/>
      <c r="R2326" s="358"/>
      <c r="S2326" s="357"/>
      <c r="T2326" s="304"/>
      <c r="U2326" s="304"/>
      <c r="V2326" s="304"/>
      <c r="W2326" s="304"/>
      <c r="X2326" s="358"/>
      <c r="Y2326" s="357"/>
      <c r="Z2326" s="304"/>
      <c r="AA2326" s="304"/>
      <c r="AB2326" s="304"/>
      <c r="AC2326" s="304"/>
      <c r="AD2326" s="358"/>
      <c r="AG2326" s="197">
        <f t="shared" si="994"/>
        <v>18</v>
      </c>
      <c r="AH2326" s="197">
        <f t="shared" si="995"/>
        <v>0</v>
      </c>
      <c r="AJ2326" s="4">
        <f t="shared" si="996"/>
        <v>0</v>
      </c>
      <c r="AL2326" s="192">
        <f t="shared" si="997"/>
        <v>-2</v>
      </c>
      <c r="AM2326" s="4">
        <f t="shared" si="998"/>
        <v>0</v>
      </c>
      <c r="AO2326" s="192">
        <f t="shared" si="999"/>
        <v>-2</v>
      </c>
      <c r="AP2326" s="4">
        <f t="shared" si="1000"/>
        <v>0</v>
      </c>
      <c r="AR2326" s="192">
        <f t="shared" si="1001"/>
        <v>-2</v>
      </c>
      <c r="AS2326" s="4">
        <f t="shared" si="1002"/>
        <v>0</v>
      </c>
    </row>
    <row r="2327" spans="1:45" ht="15" customHeight="1">
      <c r="A2327" s="41"/>
      <c r="B2327" s="30"/>
      <c r="C2327" s="247" t="s">
        <v>67</v>
      </c>
      <c r="D2327" s="468" t="str">
        <f t="shared" si="993"/>
        <v/>
      </c>
      <c r="E2327" s="469"/>
      <c r="F2327" s="469"/>
      <c r="G2327" s="469"/>
      <c r="H2327" s="469"/>
      <c r="I2327" s="469"/>
      <c r="J2327" s="469"/>
      <c r="K2327" s="469"/>
      <c r="L2327" s="470"/>
      <c r="M2327" s="357"/>
      <c r="N2327" s="304"/>
      <c r="O2327" s="304"/>
      <c r="P2327" s="304"/>
      <c r="Q2327" s="304"/>
      <c r="R2327" s="358"/>
      <c r="S2327" s="357"/>
      <c r="T2327" s="304"/>
      <c r="U2327" s="304"/>
      <c r="V2327" s="304"/>
      <c r="W2327" s="304"/>
      <c r="X2327" s="358"/>
      <c r="Y2327" s="357"/>
      <c r="Z2327" s="304"/>
      <c r="AA2327" s="304"/>
      <c r="AB2327" s="304"/>
      <c r="AC2327" s="304"/>
      <c r="AD2327" s="358"/>
      <c r="AG2327" s="197">
        <f t="shared" si="994"/>
        <v>18</v>
      </c>
      <c r="AH2327" s="197">
        <f t="shared" si="995"/>
        <v>0</v>
      </c>
      <c r="AJ2327" s="4">
        <f t="shared" si="996"/>
        <v>0</v>
      </c>
      <c r="AL2327" s="192">
        <f t="shared" si="997"/>
        <v>-2</v>
      </c>
      <c r="AM2327" s="4">
        <f t="shared" si="998"/>
        <v>0</v>
      </c>
      <c r="AO2327" s="192">
        <f t="shared" si="999"/>
        <v>-2</v>
      </c>
      <c r="AP2327" s="4">
        <f t="shared" si="1000"/>
        <v>0</v>
      </c>
      <c r="AR2327" s="192">
        <f t="shared" si="1001"/>
        <v>-2</v>
      </c>
      <c r="AS2327" s="4">
        <f t="shared" si="1002"/>
        <v>0</v>
      </c>
    </row>
    <row r="2328" spans="1:45" ht="15" customHeight="1">
      <c r="A2328" s="41"/>
      <c r="B2328" s="30"/>
      <c r="C2328" s="247" t="s">
        <v>68</v>
      </c>
      <c r="D2328" s="468" t="str">
        <f t="shared" si="993"/>
        <v/>
      </c>
      <c r="E2328" s="469"/>
      <c r="F2328" s="469"/>
      <c r="G2328" s="469"/>
      <c r="H2328" s="469"/>
      <c r="I2328" s="469"/>
      <c r="J2328" s="469"/>
      <c r="K2328" s="469"/>
      <c r="L2328" s="470"/>
      <c r="M2328" s="357"/>
      <c r="N2328" s="304"/>
      <c r="O2328" s="304"/>
      <c r="P2328" s="304"/>
      <c r="Q2328" s="304"/>
      <c r="R2328" s="358"/>
      <c r="S2328" s="357"/>
      <c r="T2328" s="304"/>
      <c r="U2328" s="304"/>
      <c r="V2328" s="304"/>
      <c r="W2328" s="304"/>
      <c r="X2328" s="358"/>
      <c r="Y2328" s="357"/>
      <c r="Z2328" s="304"/>
      <c r="AA2328" s="304"/>
      <c r="AB2328" s="304"/>
      <c r="AC2328" s="304"/>
      <c r="AD2328" s="358"/>
      <c r="AG2328" s="197">
        <f t="shared" si="994"/>
        <v>18</v>
      </c>
      <c r="AH2328" s="197">
        <f t="shared" si="995"/>
        <v>0</v>
      </c>
      <c r="AJ2328" s="4">
        <f t="shared" si="996"/>
        <v>0</v>
      </c>
      <c r="AL2328" s="192">
        <f t="shared" si="997"/>
        <v>-2</v>
      </c>
      <c r="AM2328" s="4">
        <f t="shared" si="998"/>
        <v>0</v>
      </c>
      <c r="AO2328" s="192">
        <f t="shared" si="999"/>
        <v>-2</v>
      </c>
      <c r="AP2328" s="4">
        <f t="shared" si="1000"/>
        <v>0</v>
      </c>
      <c r="AR2328" s="192">
        <f t="shared" si="1001"/>
        <v>-2</v>
      </c>
      <c r="AS2328" s="4">
        <f t="shared" si="1002"/>
        <v>0</v>
      </c>
    </row>
    <row r="2329" spans="1:45" ht="15" customHeight="1">
      <c r="A2329" s="41"/>
      <c r="B2329" s="30"/>
      <c r="C2329" s="247" t="s">
        <v>69</v>
      </c>
      <c r="D2329" s="468" t="str">
        <f t="shared" si="993"/>
        <v/>
      </c>
      <c r="E2329" s="469"/>
      <c r="F2329" s="469"/>
      <c r="G2329" s="469"/>
      <c r="H2329" s="469"/>
      <c r="I2329" s="469"/>
      <c r="J2329" s="469"/>
      <c r="K2329" s="469"/>
      <c r="L2329" s="470"/>
      <c r="M2329" s="357"/>
      <c r="N2329" s="304"/>
      <c r="O2329" s="304"/>
      <c r="P2329" s="304"/>
      <c r="Q2329" s="304"/>
      <c r="R2329" s="358"/>
      <c r="S2329" s="357"/>
      <c r="T2329" s="304"/>
      <c r="U2329" s="304"/>
      <c r="V2329" s="304"/>
      <c r="W2329" s="304"/>
      <c r="X2329" s="358"/>
      <c r="Y2329" s="357"/>
      <c r="Z2329" s="304"/>
      <c r="AA2329" s="304"/>
      <c r="AB2329" s="304"/>
      <c r="AC2329" s="304"/>
      <c r="AD2329" s="358"/>
      <c r="AG2329" s="197">
        <f t="shared" si="994"/>
        <v>18</v>
      </c>
      <c r="AH2329" s="197">
        <f t="shared" si="995"/>
        <v>0</v>
      </c>
      <c r="AJ2329" s="4">
        <f t="shared" si="996"/>
        <v>0</v>
      </c>
      <c r="AL2329" s="192">
        <f t="shared" si="997"/>
        <v>-2</v>
      </c>
      <c r="AM2329" s="4">
        <f t="shared" si="998"/>
        <v>0</v>
      </c>
      <c r="AO2329" s="192">
        <f t="shared" si="999"/>
        <v>-2</v>
      </c>
      <c r="AP2329" s="4">
        <f t="shared" si="1000"/>
        <v>0</v>
      </c>
      <c r="AR2329" s="192">
        <f t="shared" si="1001"/>
        <v>-2</v>
      </c>
      <c r="AS2329" s="4">
        <f t="shared" si="1002"/>
        <v>0</v>
      </c>
    </row>
    <row r="2330" spans="1:45" ht="15" customHeight="1">
      <c r="A2330" s="41"/>
      <c r="B2330" s="30"/>
      <c r="C2330" s="247" t="s">
        <v>70</v>
      </c>
      <c r="D2330" s="468" t="str">
        <f t="shared" si="993"/>
        <v/>
      </c>
      <c r="E2330" s="469"/>
      <c r="F2330" s="469"/>
      <c r="G2330" s="469"/>
      <c r="H2330" s="469"/>
      <c r="I2330" s="469"/>
      <c r="J2330" s="469"/>
      <c r="K2330" s="469"/>
      <c r="L2330" s="470"/>
      <c r="M2330" s="357"/>
      <c r="N2330" s="304"/>
      <c r="O2330" s="304"/>
      <c r="P2330" s="304"/>
      <c r="Q2330" s="304"/>
      <c r="R2330" s="358"/>
      <c r="S2330" s="357"/>
      <c r="T2330" s="304"/>
      <c r="U2330" s="304"/>
      <c r="V2330" s="304"/>
      <c r="W2330" s="304"/>
      <c r="X2330" s="358"/>
      <c r="Y2330" s="357"/>
      <c r="Z2330" s="304"/>
      <c r="AA2330" s="304"/>
      <c r="AB2330" s="304"/>
      <c r="AC2330" s="304"/>
      <c r="AD2330" s="358"/>
      <c r="AG2330" s="197">
        <f t="shared" si="994"/>
        <v>18</v>
      </c>
      <c r="AH2330" s="197">
        <f t="shared" si="995"/>
        <v>0</v>
      </c>
      <c r="AJ2330" s="4">
        <f t="shared" si="996"/>
        <v>0</v>
      </c>
      <c r="AL2330" s="192">
        <f t="shared" si="997"/>
        <v>-2</v>
      </c>
      <c r="AM2330" s="4">
        <f t="shared" si="998"/>
        <v>0</v>
      </c>
      <c r="AO2330" s="192">
        <f t="shared" si="999"/>
        <v>-2</v>
      </c>
      <c r="AP2330" s="4">
        <f t="shared" si="1000"/>
        <v>0</v>
      </c>
      <c r="AR2330" s="192">
        <f t="shared" si="1001"/>
        <v>-2</v>
      </c>
      <c r="AS2330" s="4">
        <f t="shared" si="1002"/>
        <v>0</v>
      </c>
    </row>
    <row r="2331" spans="1:45" ht="15" customHeight="1">
      <c r="A2331" s="41"/>
      <c r="B2331" s="30"/>
      <c r="C2331" s="247" t="s">
        <v>71</v>
      </c>
      <c r="D2331" s="468" t="str">
        <f t="shared" si="993"/>
        <v/>
      </c>
      <c r="E2331" s="469"/>
      <c r="F2331" s="469"/>
      <c r="G2331" s="469"/>
      <c r="H2331" s="469"/>
      <c r="I2331" s="469"/>
      <c r="J2331" s="469"/>
      <c r="K2331" s="469"/>
      <c r="L2331" s="470"/>
      <c r="M2331" s="357"/>
      <c r="N2331" s="304"/>
      <c r="O2331" s="304"/>
      <c r="P2331" s="304"/>
      <c r="Q2331" s="304"/>
      <c r="R2331" s="358"/>
      <c r="S2331" s="357"/>
      <c r="T2331" s="304"/>
      <c r="U2331" s="304"/>
      <c r="V2331" s="304"/>
      <c r="W2331" s="304"/>
      <c r="X2331" s="358"/>
      <c r="Y2331" s="357"/>
      <c r="Z2331" s="304"/>
      <c r="AA2331" s="304"/>
      <c r="AB2331" s="304"/>
      <c r="AC2331" s="304"/>
      <c r="AD2331" s="358"/>
      <c r="AG2331" s="197">
        <f t="shared" si="994"/>
        <v>18</v>
      </c>
      <c r="AH2331" s="197">
        <f t="shared" si="995"/>
        <v>0</v>
      </c>
      <c r="AJ2331" s="4">
        <f t="shared" si="996"/>
        <v>0</v>
      </c>
      <c r="AL2331" s="192">
        <f t="shared" si="997"/>
        <v>-2</v>
      </c>
      <c r="AM2331" s="4">
        <f t="shared" si="998"/>
        <v>0</v>
      </c>
      <c r="AO2331" s="192">
        <f t="shared" si="999"/>
        <v>-2</v>
      </c>
      <c r="AP2331" s="4">
        <f t="shared" si="1000"/>
        <v>0</v>
      </c>
      <c r="AR2331" s="192">
        <f t="shared" si="1001"/>
        <v>-2</v>
      </c>
      <c r="AS2331" s="4">
        <f t="shared" si="1002"/>
        <v>0</v>
      </c>
    </row>
    <row r="2332" spans="1:45" ht="15" customHeight="1">
      <c r="A2332" s="41"/>
      <c r="B2332" s="30"/>
      <c r="C2332" s="247" t="s">
        <v>72</v>
      </c>
      <c r="D2332" s="468" t="str">
        <f t="shared" si="993"/>
        <v/>
      </c>
      <c r="E2332" s="469"/>
      <c r="F2332" s="469"/>
      <c r="G2332" s="469"/>
      <c r="H2332" s="469"/>
      <c r="I2332" s="469"/>
      <c r="J2332" s="469"/>
      <c r="K2332" s="469"/>
      <c r="L2332" s="470"/>
      <c r="M2332" s="357"/>
      <c r="N2332" s="304"/>
      <c r="O2332" s="304"/>
      <c r="P2332" s="304"/>
      <c r="Q2332" s="304"/>
      <c r="R2332" s="358"/>
      <c r="S2332" s="357"/>
      <c r="T2332" s="304"/>
      <c r="U2332" s="304"/>
      <c r="V2332" s="304"/>
      <c r="W2332" s="304"/>
      <c r="X2332" s="358"/>
      <c r="Y2332" s="357"/>
      <c r="Z2332" s="304"/>
      <c r="AA2332" s="304"/>
      <c r="AB2332" s="304"/>
      <c r="AC2332" s="304"/>
      <c r="AD2332" s="358"/>
      <c r="AG2332" s="197">
        <f t="shared" si="994"/>
        <v>18</v>
      </c>
      <c r="AH2332" s="197">
        <f t="shared" si="995"/>
        <v>0</v>
      </c>
      <c r="AJ2332" s="4">
        <f t="shared" si="996"/>
        <v>0</v>
      </c>
      <c r="AL2332" s="192">
        <f t="shared" si="997"/>
        <v>-2</v>
      </c>
      <c r="AM2332" s="4">
        <f t="shared" si="998"/>
        <v>0</v>
      </c>
      <c r="AO2332" s="192">
        <f t="shared" si="999"/>
        <v>-2</v>
      </c>
      <c r="AP2332" s="4">
        <f t="shared" si="1000"/>
        <v>0</v>
      </c>
      <c r="AR2332" s="192">
        <f t="shared" si="1001"/>
        <v>-2</v>
      </c>
      <c r="AS2332" s="4">
        <f t="shared" si="1002"/>
        <v>0</v>
      </c>
    </row>
    <row r="2333" spans="1:45" ht="15" customHeight="1">
      <c r="A2333" s="41"/>
      <c r="B2333" s="30"/>
      <c r="C2333" s="247" t="s">
        <v>73</v>
      </c>
      <c r="D2333" s="468" t="str">
        <f t="shared" si="993"/>
        <v/>
      </c>
      <c r="E2333" s="469"/>
      <c r="F2333" s="469"/>
      <c r="G2333" s="469"/>
      <c r="H2333" s="469"/>
      <c r="I2333" s="469"/>
      <c r="J2333" s="469"/>
      <c r="K2333" s="469"/>
      <c r="L2333" s="470"/>
      <c r="M2333" s="357"/>
      <c r="N2333" s="304"/>
      <c r="O2333" s="304"/>
      <c r="P2333" s="304"/>
      <c r="Q2333" s="304"/>
      <c r="R2333" s="358"/>
      <c r="S2333" s="357"/>
      <c r="T2333" s="304"/>
      <c r="U2333" s="304"/>
      <c r="V2333" s="304"/>
      <c r="W2333" s="304"/>
      <c r="X2333" s="358"/>
      <c r="Y2333" s="357"/>
      <c r="Z2333" s="304"/>
      <c r="AA2333" s="304"/>
      <c r="AB2333" s="304"/>
      <c r="AC2333" s="304"/>
      <c r="AD2333" s="358"/>
      <c r="AG2333" s="197">
        <f t="shared" si="994"/>
        <v>18</v>
      </c>
      <c r="AH2333" s="197">
        <f t="shared" si="995"/>
        <v>0</v>
      </c>
      <c r="AJ2333" s="4">
        <f t="shared" si="996"/>
        <v>0</v>
      </c>
      <c r="AL2333" s="192">
        <f t="shared" si="997"/>
        <v>-2</v>
      </c>
      <c r="AM2333" s="4">
        <f t="shared" si="998"/>
        <v>0</v>
      </c>
      <c r="AO2333" s="192">
        <f t="shared" si="999"/>
        <v>-2</v>
      </c>
      <c r="AP2333" s="4">
        <f t="shared" si="1000"/>
        <v>0</v>
      </c>
      <c r="AR2333" s="192">
        <f t="shared" si="1001"/>
        <v>-2</v>
      </c>
      <c r="AS2333" s="4">
        <f t="shared" si="1002"/>
        <v>0</v>
      </c>
    </row>
    <row r="2334" spans="1:45" ht="15" customHeight="1">
      <c r="A2334" s="41"/>
      <c r="B2334" s="30"/>
      <c r="C2334" s="247" t="s">
        <v>74</v>
      </c>
      <c r="D2334" s="468" t="str">
        <f t="shared" si="993"/>
        <v/>
      </c>
      <c r="E2334" s="469"/>
      <c r="F2334" s="469"/>
      <c r="G2334" s="469"/>
      <c r="H2334" s="469"/>
      <c r="I2334" s="469"/>
      <c r="J2334" s="469"/>
      <c r="K2334" s="469"/>
      <c r="L2334" s="470"/>
      <c r="M2334" s="357"/>
      <c r="N2334" s="304"/>
      <c r="O2334" s="304"/>
      <c r="P2334" s="304"/>
      <c r="Q2334" s="304"/>
      <c r="R2334" s="358"/>
      <c r="S2334" s="357"/>
      <c r="T2334" s="304"/>
      <c r="U2334" s="304"/>
      <c r="V2334" s="304"/>
      <c r="W2334" s="304"/>
      <c r="X2334" s="358"/>
      <c r="Y2334" s="357"/>
      <c r="Z2334" s="304"/>
      <c r="AA2334" s="304"/>
      <c r="AB2334" s="304"/>
      <c r="AC2334" s="304"/>
      <c r="AD2334" s="358"/>
      <c r="AG2334" s="197">
        <f t="shared" si="994"/>
        <v>18</v>
      </c>
      <c r="AH2334" s="197">
        <f t="shared" si="995"/>
        <v>0</v>
      </c>
      <c r="AJ2334" s="4">
        <f t="shared" si="996"/>
        <v>0</v>
      </c>
      <c r="AL2334" s="192">
        <f t="shared" si="997"/>
        <v>-2</v>
      </c>
      <c r="AM2334" s="4">
        <f t="shared" si="998"/>
        <v>0</v>
      </c>
      <c r="AO2334" s="192">
        <f t="shared" si="999"/>
        <v>-2</v>
      </c>
      <c r="AP2334" s="4">
        <f t="shared" si="1000"/>
        <v>0</v>
      </c>
      <c r="AR2334" s="192">
        <f t="shared" si="1001"/>
        <v>-2</v>
      </c>
      <c r="AS2334" s="4">
        <f t="shared" si="1002"/>
        <v>0</v>
      </c>
    </row>
    <row r="2335" spans="1:45" ht="15" customHeight="1">
      <c r="A2335" s="41"/>
      <c r="B2335" s="30"/>
      <c r="C2335" s="247" t="s">
        <v>75</v>
      </c>
      <c r="D2335" s="468" t="str">
        <f t="shared" si="993"/>
        <v/>
      </c>
      <c r="E2335" s="469"/>
      <c r="F2335" s="469"/>
      <c r="G2335" s="469"/>
      <c r="H2335" s="469"/>
      <c r="I2335" s="469"/>
      <c r="J2335" s="469"/>
      <c r="K2335" s="469"/>
      <c r="L2335" s="470"/>
      <c r="M2335" s="357"/>
      <c r="N2335" s="304"/>
      <c r="O2335" s="304"/>
      <c r="P2335" s="304"/>
      <c r="Q2335" s="304"/>
      <c r="R2335" s="358"/>
      <c r="S2335" s="357"/>
      <c r="T2335" s="304"/>
      <c r="U2335" s="304"/>
      <c r="V2335" s="304"/>
      <c r="W2335" s="304"/>
      <c r="X2335" s="358"/>
      <c r="Y2335" s="357"/>
      <c r="Z2335" s="304"/>
      <c r="AA2335" s="304"/>
      <c r="AB2335" s="304"/>
      <c r="AC2335" s="304"/>
      <c r="AD2335" s="358"/>
      <c r="AG2335" s="197">
        <f t="shared" si="994"/>
        <v>18</v>
      </c>
      <c r="AH2335" s="197">
        <f t="shared" si="995"/>
        <v>0</v>
      </c>
      <c r="AJ2335" s="4">
        <f t="shared" si="996"/>
        <v>0</v>
      </c>
      <c r="AL2335" s="192">
        <f t="shared" si="997"/>
        <v>-2</v>
      </c>
      <c r="AM2335" s="4">
        <f t="shared" si="998"/>
        <v>0</v>
      </c>
      <c r="AO2335" s="192">
        <f t="shared" si="999"/>
        <v>-2</v>
      </c>
      <c r="AP2335" s="4">
        <f t="shared" si="1000"/>
        <v>0</v>
      </c>
      <c r="AR2335" s="192">
        <f t="shared" si="1001"/>
        <v>-2</v>
      </c>
      <c r="AS2335" s="4">
        <f t="shared" si="1002"/>
        <v>0</v>
      </c>
    </row>
    <row r="2336" spans="1:45" ht="15" customHeight="1">
      <c r="A2336" s="41"/>
      <c r="B2336" s="30"/>
      <c r="C2336" s="247" t="s">
        <v>76</v>
      </c>
      <c r="D2336" s="468" t="str">
        <f t="shared" si="993"/>
        <v/>
      </c>
      <c r="E2336" s="469"/>
      <c r="F2336" s="469"/>
      <c r="G2336" s="469"/>
      <c r="H2336" s="469"/>
      <c r="I2336" s="469"/>
      <c r="J2336" s="469"/>
      <c r="K2336" s="469"/>
      <c r="L2336" s="470"/>
      <c r="M2336" s="357"/>
      <c r="N2336" s="304"/>
      <c r="O2336" s="304"/>
      <c r="P2336" s="304"/>
      <c r="Q2336" s="304"/>
      <c r="R2336" s="358"/>
      <c r="S2336" s="357"/>
      <c r="T2336" s="304"/>
      <c r="U2336" s="304"/>
      <c r="V2336" s="304"/>
      <c r="W2336" s="304"/>
      <c r="X2336" s="358"/>
      <c r="Y2336" s="357"/>
      <c r="Z2336" s="304"/>
      <c r="AA2336" s="304"/>
      <c r="AB2336" s="304"/>
      <c r="AC2336" s="304"/>
      <c r="AD2336" s="358"/>
      <c r="AG2336" s="197">
        <f t="shared" si="994"/>
        <v>18</v>
      </c>
      <c r="AH2336" s="197">
        <f t="shared" si="995"/>
        <v>0</v>
      </c>
      <c r="AJ2336" s="4">
        <f t="shared" si="996"/>
        <v>0</v>
      </c>
      <c r="AL2336" s="192">
        <f t="shared" si="997"/>
        <v>-2</v>
      </c>
      <c r="AM2336" s="4">
        <f t="shared" si="998"/>
        <v>0</v>
      </c>
      <c r="AO2336" s="192">
        <f t="shared" si="999"/>
        <v>-2</v>
      </c>
      <c r="AP2336" s="4">
        <f t="shared" si="1000"/>
        <v>0</v>
      </c>
      <c r="AR2336" s="192">
        <f t="shared" si="1001"/>
        <v>-2</v>
      </c>
      <c r="AS2336" s="4">
        <f t="shared" si="1002"/>
        <v>0</v>
      </c>
    </row>
    <row r="2337" spans="1:45" ht="15" customHeight="1">
      <c r="A2337" s="41"/>
      <c r="B2337" s="30"/>
      <c r="C2337" s="247" t="s">
        <v>77</v>
      </c>
      <c r="D2337" s="468" t="str">
        <f t="shared" si="993"/>
        <v/>
      </c>
      <c r="E2337" s="469"/>
      <c r="F2337" s="469"/>
      <c r="G2337" s="469"/>
      <c r="H2337" s="469"/>
      <c r="I2337" s="469"/>
      <c r="J2337" s="469"/>
      <c r="K2337" s="469"/>
      <c r="L2337" s="470"/>
      <c r="M2337" s="357"/>
      <c r="N2337" s="304"/>
      <c r="O2337" s="304"/>
      <c r="P2337" s="304"/>
      <c r="Q2337" s="304"/>
      <c r="R2337" s="358"/>
      <c r="S2337" s="357"/>
      <c r="T2337" s="304"/>
      <c r="U2337" s="304"/>
      <c r="V2337" s="304"/>
      <c r="W2337" s="304"/>
      <c r="X2337" s="358"/>
      <c r="Y2337" s="357"/>
      <c r="Z2337" s="304"/>
      <c r="AA2337" s="304"/>
      <c r="AB2337" s="304"/>
      <c r="AC2337" s="304"/>
      <c r="AD2337" s="358"/>
      <c r="AG2337" s="197">
        <f t="shared" si="994"/>
        <v>18</v>
      </c>
      <c r="AH2337" s="197">
        <f t="shared" si="995"/>
        <v>0</v>
      </c>
      <c r="AJ2337" s="4">
        <f t="shared" si="996"/>
        <v>0</v>
      </c>
      <c r="AL2337" s="192">
        <f t="shared" si="997"/>
        <v>-2</v>
      </c>
      <c r="AM2337" s="4">
        <f t="shared" si="998"/>
        <v>0</v>
      </c>
      <c r="AO2337" s="192">
        <f t="shared" si="999"/>
        <v>-2</v>
      </c>
      <c r="AP2337" s="4">
        <f t="shared" si="1000"/>
        <v>0</v>
      </c>
      <c r="AR2337" s="192">
        <f t="shared" si="1001"/>
        <v>-2</v>
      </c>
      <c r="AS2337" s="4">
        <f t="shared" si="1002"/>
        <v>0</v>
      </c>
    </row>
    <row r="2338" spans="1:45" ht="15" customHeight="1">
      <c r="A2338" s="41"/>
      <c r="B2338" s="30"/>
      <c r="C2338" s="247" t="s">
        <v>78</v>
      </c>
      <c r="D2338" s="468" t="str">
        <f t="shared" si="993"/>
        <v/>
      </c>
      <c r="E2338" s="469"/>
      <c r="F2338" s="469"/>
      <c r="G2338" s="469"/>
      <c r="H2338" s="469"/>
      <c r="I2338" s="469"/>
      <c r="J2338" s="469"/>
      <c r="K2338" s="469"/>
      <c r="L2338" s="470"/>
      <c r="M2338" s="357"/>
      <c r="N2338" s="304"/>
      <c r="O2338" s="304"/>
      <c r="P2338" s="304"/>
      <c r="Q2338" s="304"/>
      <c r="R2338" s="358"/>
      <c r="S2338" s="357"/>
      <c r="T2338" s="304"/>
      <c r="U2338" s="304"/>
      <c r="V2338" s="304"/>
      <c r="W2338" s="304"/>
      <c r="X2338" s="358"/>
      <c r="Y2338" s="357"/>
      <c r="Z2338" s="304"/>
      <c r="AA2338" s="304"/>
      <c r="AB2338" s="304"/>
      <c r="AC2338" s="304"/>
      <c r="AD2338" s="358"/>
      <c r="AG2338" s="197">
        <f t="shared" si="994"/>
        <v>18</v>
      </c>
      <c r="AH2338" s="197">
        <f t="shared" si="995"/>
        <v>0</v>
      </c>
      <c r="AJ2338" s="4">
        <f t="shared" si="996"/>
        <v>0</v>
      </c>
      <c r="AL2338" s="192">
        <f t="shared" si="997"/>
        <v>-2</v>
      </c>
      <c r="AM2338" s="4">
        <f t="shared" si="998"/>
        <v>0</v>
      </c>
      <c r="AO2338" s="192">
        <f t="shared" si="999"/>
        <v>-2</v>
      </c>
      <c r="AP2338" s="4">
        <f t="shared" si="1000"/>
        <v>0</v>
      </c>
      <c r="AR2338" s="192">
        <f t="shared" si="1001"/>
        <v>-2</v>
      </c>
      <c r="AS2338" s="4">
        <f t="shared" si="1002"/>
        <v>0</v>
      </c>
    </row>
    <row r="2339" spans="1:45" ht="15" customHeight="1">
      <c r="A2339" s="41"/>
      <c r="B2339" s="30"/>
      <c r="C2339" s="247" t="s">
        <v>79</v>
      </c>
      <c r="D2339" s="468" t="str">
        <f t="shared" si="993"/>
        <v/>
      </c>
      <c r="E2339" s="469"/>
      <c r="F2339" s="469"/>
      <c r="G2339" s="469"/>
      <c r="H2339" s="469"/>
      <c r="I2339" s="469"/>
      <c r="J2339" s="469"/>
      <c r="K2339" s="469"/>
      <c r="L2339" s="470"/>
      <c r="M2339" s="357"/>
      <c r="N2339" s="304"/>
      <c r="O2339" s="304"/>
      <c r="P2339" s="304"/>
      <c r="Q2339" s="304"/>
      <c r="R2339" s="358"/>
      <c r="S2339" s="357"/>
      <c r="T2339" s="304"/>
      <c r="U2339" s="304"/>
      <c r="V2339" s="304"/>
      <c r="W2339" s="304"/>
      <c r="X2339" s="358"/>
      <c r="Y2339" s="357"/>
      <c r="Z2339" s="304"/>
      <c r="AA2339" s="304"/>
      <c r="AB2339" s="304"/>
      <c r="AC2339" s="304"/>
      <c r="AD2339" s="358"/>
      <c r="AG2339" s="197">
        <f t="shared" si="994"/>
        <v>18</v>
      </c>
      <c r="AH2339" s="197">
        <f t="shared" si="995"/>
        <v>0</v>
      </c>
      <c r="AJ2339" s="4">
        <f t="shared" si="996"/>
        <v>0</v>
      </c>
      <c r="AL2339" s="192">
        <f t="shared" si="997"/>
        <v>-2</v>
      </c>
      <c r="AM2339" s="4">
        <f t="shared" si="998"/>
        <v>0</v>
      </c>
      <c r="AO2339" s="192">
        <f t="shared" si="999"/>
        <v>-2</v>
      </c>
      <c r="AP2339" s="4">
        <f t="shared" si="1000"/>
        <v>0</v>
      </c>
      <c r="AR2339" s="192">
        <f t="shared" si="1001"/>
        <v>-2</v>
      </c>
      <c r="AS2339" s="4">
        <f t="shared" si="1002"/>
        <v>0</v>
      </c>
    </row>
    <row r="2340" spans="1:45" ht="15" customHeight="1">
      <c r="A2340" s="41"/>
      <c r="B2340" s="30"/>
      <c r="C2340" s="247" t="s">
        <v>80</v>
      </c>
      <c r="D2340" s="468" t="str">
        <f t="shared" si="993"/>
        <v/>
      </c>
      <c r="E2340" s="469"/>
      <c r="F2340" s="469"/>
      <c r="G2340" s="469"/>
      <c r="H2340" s="469"/>
      <c r="I2340" s="469"/>
      <c r="J2340" s="469"/>
      <c r="K2340" s="469"/>
      <c r="L2340" s="470"/>
      <c r="M2340" s="357"/>
      <c r="N2340" s="304"/>
      <c r="O2340" s="304"/>
      <c r="P2340" s="304"/>
      <c r="Q2340" s="304"/>
      <c r="R2340" s="358"/>
      <c r="S2340" s="357"/>
      <c r="T2340" s="304"/>
      <c r="U2340" s="304"/>
      <c r="V2340" s="304"/>
      <c r="W2340" s="304"/>
      <c r="X2340" s="358"/>
      <c r="Y2340" s="357"/>
      <c r="Z2340" s="304"/>
      <c r="AA2340" s="304"/>
      <c r="AB2340" s="304"/>
      <c r="AC2340" s="304"/>
      <c r="AD2340" s="358"/>
      <c r="AG2340" s="197">
        <f t="shared" si="994"/>
        <v>18</v>
      </c>
      <c r="AH2340" s="197">
        <f t="shared" si="995"/>
        <v>0</v>
      </c>
      <c r="AJ2340" s="4">
        <f t="shared" si="996"/>
        <v>0</v>
      </c>
      <c r="AL2340" s="192">
        <f t="shared" si="997"/>
        <v>-2</v>
      </c>
      <c r="AM2340" s="4">
        <f t="shared" si="998"/>
        <v>0</v>
      </c>
      <c r="AO2340" s="192">
        <f t="shared" si="999"/>
        <v>-2</v>
      </c>
      <c r="AP2340" s="4">
        <f t="shared" si="1000"/>
        <v>0</v>
      </c>
      <c r="AR2340" s="192">
        <f t="shared" si="1001"/>
        <v>-2</v>
      </c>
      <c r="AS2340" s="4">
        <f t="shared" si="1002"/>
        <v>0</v>
      </c>
    </row>
    <row r="2341" spans="1:45" ht="15" customHeight="1">
      <c r="A2341" s="41"/>
      <c r="B2341" s="30"/>
      <c r="C2341" s="247" t="s">
        <v>81</v>
      </c>
      <c r="D2341" s="468" t="str">
        <f t="shared" si="993"/>
        <v/>
      </c>
      <c r="E2341" s="469"/>
      <c r="F2341" s="469"/>
      <c r="G2341" s="469"/>
      <c r="H2341" s="469"/>
      <c r="I2341" s="469"/>
      <c r="J2341" s="469"/>
      <c r="K2341" s="469"/>
      <c r="L2341" s="470"/>
      <c r="M2341" s="357"/>
      <c r="N2341" s="304"/>
      <c r="O2341" s="304"/>
      <c r="P2341" s="304"/>
      <c r="Q2341" s="304"/>
      <c r="R2341" s="358"/>
      <c r="S2341" s="357"/>
      <c r="T2341" s="304"/>
      <c r="U2341" s="304"/>
      <c r="V2341" s="304"/>
      <c r="W2341" s="304"/>
      <c r="X2341" s="358"/>
      <c r="Y2341" s="357"/>
      <c r="Z2341" s="304"/>
      <c r="AA2341" s="304"/>
      <c r="AB2341" s="304"/>
      <c r="AC2341" s="304"/>
      <c r="AD2341" s="358"/>
      <c r="AG2341" s="197">
        <f t="shared" si="994"/>
        <v>18</v>
      </c>
      <c r="AH2341" s="197">
        <f t="shared" si="995"/>
        <v>0</v>
      </c>
      <c r="AJ2341" s="4">
        <f t="shared" si="996"/>
        <v>0</v>
      </c>
      <c r="AL2341" s="192">
        <f t="shared" si="997"/>
        <v>-2</v>
      </c>
      <c r="AM2341" s="4">
        <f t="shared" si="998"/>
        <v>0</v>
      </c>
      <c r="AO2341" s="192">
        <f t="shared" si="999"/>
        <v>-2</v>
      </c>
      <c r="AP2341" s="4">
        <f t="shared" si="1000"/>
        <v>0</v>
      </c>
      <c r="AR2341" s="192">
        <f t="shared" si="1001"/>
        <v>-2</v>
      </c>
      <c r="AS2341" s="4">
        <f t="shared" si="1002"/>
        <v>0</v>
      </c>
    </row>
    <row r="2342" spans="1:45" ht="15" customHeight="1">
      <c r="A2342" s="41"/>
      <c r="B2342" s="30"/>
      <c r="C2342" s="247" t="s">
        <v>82</v>
      </c>
      <c r="D2342" s="468" t="str">
        <f t="shared" si="993"/>
        <v/>
      </c>
      <c r="E2342" s="469"/>
      <c r="F2342" s="469"/>
      <c r="G2342" s="469"/>
      <c r="H2342" s="469"/>
      <c r="I2342" s="469"/>
      <c r="J2342" s="469"/>
      <c r="K2342" s="469"/>
      <c r="L2342" s="470"/>
      <c r="M2342" s="357"/>
      <c r="N2342" s="304"/>
      <c r="O2342" s="304"/>
      <c r="P2342" s="304"/>
      <c r="Q2342" s="304"/>
      <c r="R2342" s="358"/>
      <c r="S2342" s="357"/>
      <c r="T2342" s="304"/>
      <c r="U2342" s="304"/>
      <c r="V2342" s="304"/>
      <c r="W2342" s="304"/>
      <c r="X2342" s="358"/>
      <c r="Y2342" s="357"/>
      <c r="Z2342" s="304"/>
      <c r="AA2342" s="304"/>
      <c r="AB2342" s="304"/>
      <c r="AC2342" s="304"/>
      <c r="AD2342" s="358"/>
      <c r="AG2342" s="197">
        <f t="shared" si="994"/>
        <v>18</v>
      </c>
      <c r="AH2342" s="197">
        <f t="shared" si="995"/>
        <v>0</v>
      </c>
      <c r="AJ2342" s="4">
        <f t="shared" si="996"/>
        <v>0</v>
      </c>
      <c r="AL2342" s="192">
        <f t="shared" si="997"/>
        <v>-2</v>
      </c>
      <c r="AM2342" s="4">
        <f t="shared" si="998"/>
        <v>0</v>
      </c>
      <c r="AO2342" s="192">
        <f t="shared" si="999"/>
        <v>-2</v>
      </c>
      <c r="AP2342" s="4">
        <f t="shared" si="1000"/>
        <v>0</v>
      </c>
      <c r="AR2342" s="192">
        <f t="shared" si="1001"/>
        <v>-2</v>
      </c>
      <c r="AS2342" s="4">
        <f t="shared" si="1002"/>
        <v>0</v>
      </c>
    </row>
    <row r="2343" spans="1:45" ht="15" customHeight="1">
      <c r="A2343" s="41"/>
      <c r="B2343" s="30"/>
      <c r="C2343" s="247" t="s">
        <v>83</v>
      </c>
      <c r="D2343" s="468" t="str">
        <f t="shared" si="993"/>
        <v/>
      </c>
      <c r="E2343" s="469"/>
      <c r="F2343" s="469"/>
      <c r="G2343" s="469"/>
      <c r="H2343" s="469"/>
      <c r="I2343" s="469"/>
      <c r="J2343" s="469"/>
      <c r="K2343" s="469"/>
      <c r="L2343" s="470"/>
      <c r="M2343" s="357"/>
      <c r="N2343" s="304"/>
      <c r="O2343" s="304"/>
      <c r="P2343" s="304"/>
      <c r="Q2343" s="304"/>
      <c r="R2343" s="358"/>
      <c r="S2343" s="357"/>
      <c r="T2343" s="304"/>
      <c r="U2343" s="304"/>
      <c r="V2343" s="304"/>
      <c r="W2343" s="304"/>
      <c r="X2343" s="358"/>
      <c r="Y2343" s="357"/>
      <c r="Z2343" s="304"/>
      <c r="AA2343" s="304"/>
      <c r="AB2343" s="304"/>
      <c r="AC2343" s="304"/>
      <c r="AD2343" s="358"/>
      <c r="AG2343" s="197">
        <f t="shared" si="994"/>
        <v>18</v>
      </c>
      <c r="AH2343" s="197">
        <f t="shared" si="995"/>
        <v>0</v>
      </c>
      <c r="AJ2343" s="4">
        <f t="shared" si="996"/>
        <v>0</v>
      </c>
      <c r="AL2343" s="192">
        <f t="shared" si="997"/>
        <v>-2</v>
      </c>
      <c r="AM2343" s="4">
        <f t="shared" si="998"/>
        <v>0</v>
      </c>
      <c r="AO2343" s="192">
        <f t="shared" si="999"/>
        <v>-2</v>
      </c>
      <c r="AP2343" s="4">
        <f t="shared" si="1000"/>
        <v>0</v>
      </c>
      <c r="AR2343" s="192">
        <f t="shared" si="1001"/>
        <v>-2</v>
      </c>
      <c r="AS2343" s="4">
        <f t="shared" si="1002"/>
        <v>0</v>
      </c>
    </row>
    <row r="2344" spans="1:45" ht="15" customHeight="1">
      <c r="A2344" s="41"/>
      <c r="B2344" s="30"/>
      <c r="C2344" s="247" t="s">
        <v>84</v>
      </c>
      <c r="D2344" s="468" t="str">
        <f t="shared" si="993"/>
        <v/>
      </c>
      <c r="E2344" s="469"/>
      <c r="F2344" s="469"/>
      <c r="G2344" s="469"/>
      <c r="H2344" s="469"/>
      <c r="I2344" s="469"/>
      <c r="J2344" s="469"/>
      <c r="K2344" s="469"/>
      <c r="L2344" s="470"/>
      <c r="M2344" s="357"/>
      <c r="N2344" s="304"/>
      <c r="O2344" s="304"/>
      <c r="P2344" s="304"/>
      <c r="Q2344" s="304"/>
      <c r="R2344" s="358"/>
      <c r="S2344" s="357"/>
      <c r="T2344" s="304"/>
      <c r="U2344" s="304"/>
      <c r="V2344" s="304"/>
      <c r="W2344" s="304"/>
      <c r="X2344" s="358"/>
      <c r="Y2344" s="357"/>
      <c r="Z2344" s="304"/>
      <c r="AA2344" s="304"/>
      <c r="AB2344" s="304"/>
      <c r="AC2344" s="304"/>
      <c r="AD2344" s="358"/>
      <c r="AG2344" s="197">
        <f t="shared" si="994"/>
        <v>18</v>
      </c>
      <c r="AH2344" s="197">
        <f t="shared" si="995"/>
        <v>0</v>
      </c>
      <c r="AJ2344" s="4">
        <f t="shared" si="996"/>
        <v>0</v>
      </c>
      <c r="AL2344" s="192">
        <f t="shared" si="997"/>
        <v>-2</v>
      </c>
      <c r="AM2344" s="4">
        <f t="shared" si="998"/>
        <v>0</v>
      </c>
      <c r="AO2344" s="192">
        <f t="shared" si="999"/>
        <v>-2</v>
      </c>
      <c r="AP2344" s="4">
        <f t="shared" si="1000"/>
        <v>0</v>
      </c>
      <c r="AR2344" s="192">
        <f t="shared" si="1001"/>
        <v>-2</v>
      </c>
      <c r="AS2344" s="4">
        <f t="shared" si="1002"/>
        <v>0</v>
      </c>
    </row>
    <row r="2345" spans="1:45" ht="15" customHeight="1">
      <c r="A2345" s="41"/>
      <c r="B2345" s="30"/>
      <c r="C2345" s="247" t="s">
        <v>85</v>
      </c>
      <c r="D2345" s="468" t="str">
        <f t="shared" si="993"/>
        <v/>
      </c>
      <c r="E2345" s="469"/>
      <c r="F2345" s="469"/>
      <c r="G2345" s="469"/>
      <c r="H2345" s="469"/>
      <c r="I2345" s="469"/>
      <c r="J2345" s="469"/>
      <c r="K2345" s="469"/>
      <c r="L2345" s="470"/>
      <c r="M2345" s="357"/>
      <c r="N2345" s="304"/>
      <c r="O2345" s="304"/>
      <c r="P2345" s="304"/>
      <c r="Q2345" s="304"/>
      <c r="R2345" s="358"/>
      <c r="S2345" s="357"/>
      <c r="T2345" s="304"/>
      <c r="U2345" s="304"/>
      <c r="V2345" s="304"/>
      <c r="W2345" s="304"/>
      <c r="X2345" s="358"/>
      <c r="Y2345" s="357"/>
      <c r="Z2345" s="304"/>
      <c r="AA2345" s="304"/>
      <c r="AB2345" s="304"/>
      <c r="AC2345" s="304"/>
      <c r="AD2345" s="358"/>
      <c r="AG2345" s="197">
        <f t="shared" si="994"/>
        <v>18</v>
      </c>
      <c r="AH2345" s="197">
        <f t="shared" si="995"/>
        <v>0</v>
      </c>
      <c r="AJ2345" s="4">
        <f t="shared" si="996"/>
        <v>0</v>
      </c>
      <c r="AL2345" s="192">
        <f t="shared" si="997"/>
        <v>-2</v>
      </c>
      <c r="AM2345" s="4">
        <f t="shared" si="998"/>
        <v>0</v>
      </c>
      <c r="AO2345" s="192">
        <f t="shared" si="999"/>
        <v>-2</v>
      </c>
      <c r="AP2345" s="4">
        <f t="shared" si="1000"/>
        <v>0</v>
      </c>
      <c r="AR2345" s="192">
        <f t="shared" si="1001"/>
        <v>-2</v>
      </c>
      <c r="AS2345" s="4">
        <f t="shared" si="1002"/>
        <v>0</v>
      </c>
    </row>
    <row r="2346" spans="1:45" ht="15" customHeight="1">
      <c r="A2346" s="41"/>
      <c r="B2346" s="30"/>
      <c r="C2346" s="247" t="s">
        <v>86</v>
      </c>
      <c r="D2346" s="468" t="str">
        <f t="shared" si="993"/>
        <v/>
      </c>
      <c r="E2346" s="469"/>
      <c r="F2346" s="469"/>
      <c r="G2346" s="469"/>
      <c r="H2346" s="469"/>
      <c r="I2346" s="469"/>
      <c r="J2346" s="469"/>
      <c r="K2346" s="469"/>
      <c r="L2346" s="470"/>
      <c r="M2346" s="357"/>
      <c r="N2346" s="304"/>
      <c r="O2346" s="304"/>
      <c r="P2346" s="304"/>
      <c r="Q2346" s="304"/>
      <c r="R2346" s="358"/>
      <c r="S2346" s="357"/>
      <c r="T2346" s="304"/>
      <c r="U2346" s="304"/>
      <c r="V2346" s="304"/>
      <c r="W2346" s="304"/>
      <c r="X2346" s="358"/>
      <c r="Y2346" s="357"/>
      <c r="Z2346" s="304"/>
      <c r="AA2346" s="304"/>
      <c r="AB2346" s="304"/>
      <c r="AC2346" s="304"/>
      <c r="AD2346" s="358"/>
      <c r="AG2346" s="197">
        <f t="shared" si="994"/>
        <v>18</v>
      </c>
      <c r="AH2346" s="197">
        <f t="shared" si="995"/>
        <v>0</v>
      </c>
      <c r="AJ2346" s="4">
        <f t="shared" si="996"/>
        <v>0</v>
      </c>
      <c r="AL2346" s="192">
        <f t="shared" si="997"/>
        <v>-2</v>
      </c>
      <c r="AM2346" s="4">
        <f t="shared" si="998"/>
        <v>0</v>
      </c>
      <c r="AO2346" s="192">
        <f t="shared" si="999"/>
        <v>-2</v>
      </c>
      <c r="AP2346" s="4">
        <f t="shared" si="1000"/>
        <v>0</v>
      </c>
      <c r="AR2346" s="192">
        <f t="shared" si="1001"/>
        <v>-2</v>
      </c>
      <c r="AS2346" s="4">
        <f t="shared" si="1002"/>
        <v>0</v>
      </c>
    </row>
    <row r="2347" spans="1:45" ht="15" customHeight="1">
      <c r="A2347" s="41"/>
      <c r="B2347" s="30"/>
      <c r="C2347" s="247" t="s">
        <v>87</v>
      </c>
      <c r="D2347" s="468" t="str">
        <f t="shared" si="993"/>
        <v/>
      </c>
      <c r="E2347" s="469"/>
      <c r="F2347" s="469"/>
      <c r="G2347" s="469"/>
      <c r="H2347" s="469"/>
      <c r="I2347" s="469"/>
      <c r="J2347" s="469"/>
      <c r="K2347" s="469"/>
      <c r="L2347" s="470"/>
      <c r="M2347" s="357"/>
      <c r="N2347" s="304"/>
      <c r="O2347" s="304"/>
      <c r="P2347" s="304"/>
      <c r="Q2347" s="304"/>
      <c r="R2347" s="358"/>
      <c r="S2347" s="357"/>
      <c r="T2347" s="304"/>
      <c r="U2347" s="304"/>
      <c r="V2347" s="304"/>
      <c r="W2347" s="304"/>
      <c r="X2347" s="358"/>
      <c r="Y2347" s="357"/>
      <c r="Z2347" s="304"/>
      <c r="AA2347" s="304"/>
      <c r="AB2347" s="304"/>
      <c r="AC2347" s="304"/>
      <c r="AD2347" s="358"/>
      <c r="AG2347" s="197">
        <f t="shared" si="994"/>
        <v>18</v>
      </c>
      <c r="AH2347" s="197">
        <f t="shared" si="995"/>
        <v>0</v>
      </c>
      <c r="AJ2347" s="4">
        <f t="shared" si="996"/>
        <v>0</v>
      </c>
      <c r="AL2347" s="192">
        <f t="shared" si="997"/>
        <v>-2</v>
      </c>
      <c r="AM2347" s="4">
        <f t="shared" si="998"/>
        <v>0</v>
      </c>
      <c r="AO2347" s="192">
        <f t="shared" si="999"/>
        <v>-2</v>
      </c>
      <c r="AP2347" s="4">
        <f t="shared" si="1000"/>
        <v>0</v>
      </c>
      <c r="AR2347" s="192">
        <f t="shared" si="1001"/>
        <v>-2</v>
      </c>
      <c r="AS2347" s="4">
        <f t="shared" si="1002"/>
        <v>0</v>
      </c>
    </row>
    <row r="2348" spans="1:45" ht="15" customHeight="1">
      <c r="A2348" s="41"/>
      <c r="B2348" s="30"/>
      <c r="C2348" s="247" t="s">
        <v>88</v>
      </c>
      <c r="D2348" s="468" t="str">
        <f t="shared" si="993"/>
        <v/>
      </c>
      <c r="E2348" s="469"/>
      <c r="F2348" s="469"/>
      <c r="G2348" s="469"/>
      <c r="H2348" s="469"/>
      <c r="I2348" s="469"/>
      <c r="J2348" s="469"/>
      <c r="K2348" s="469"/>
      <c r="L2348" s="470"/>
      <c r="M2348" s="357"/>
      <c r="N2348" s="304"/>
      <c r="O2348" s="304"/>
      <c r="P2348" s="304"/>
      <c r="Q2348" s="304"/>
      <c r="R2348" s="358"/>
      <c r="S2348" s="357"/>
      <c r="T2348" s="304"/>
      <c r="U2348" s="304"/>
      <c r="V2348" s="304"/>
      <c r="W2348" s="304"/>
      <c r="X2348" s="358"/>
      <c r="Y2348" s="357"/>
      <c r="Z2348" s="304"/>
      <c r="AA2348" s="304"/>
      <c r="AB2348" s="304"/>
      <c r="AC2348" s="304"/>
      <c r="AD2348" s="358"/>
      <c r="AG2348" s="197">
        <f t="shared" si="994"/>
        <v>18</v>
      </c>
      <c r="AH2348" s="197">
        <f t="shared" si="995"/>
        <v>0</v>
      </c>
      <c r="AJ2348" s="4">
        <f t="shared" si="996"/>
        <v>0</v>
      </c>
      <c r="AL2348" s="192">
        <f t="shared" si="997"/>
        <v>-2</v>
      </c>
      <c r="AM2348" s="4">
        <f t="shared" si="998"/>
        <v>0</v>
      </c>
      <c r="AO2348" s="192">
        <f t="shared" si="999"/>
        <v>-2</v>
      </c>
      <c r="AP2348" s="4">
        <f t="shared" si="1000"/>
        <v>0</v>
      </c>
      <c r="AR2348" s="192">
        <f t="shared" si="1001"/>
        <v>-2</v>
      </c>
      <c r="AS2348" s="4">
        <f t="shared" si="1002"/>
        <v>0</v>
      </c>
    </row>
    <row r="2349" spans="1:45" ht="15" customHeight="1">
      <c r="A2349" s="41"/>
      <c r="B2349" s="30"/>
      <c r="C2349" s="247" t="s">
        <v>89</v>
      </c>
      <c r="D2349" s="468" t="str">
        <f t="shared" si="993"/>
        <v/>
      </c>
      <c r="E2349" s="469"/>
      <c r="F2349" s="469"/>
      <c r="G2349" s="469"/>
      <c r="H2349" s="469"/>
      <c r="I2349" s="469"/>
      <c r="J2349" s="469"/>
      <c r="K2349" s="469"/>
      <c r="L2349" s="470"/>
      <c r="M2349" s="357"/>
      <c r="N2349" s="304"/>
      <c r="O2349" s="304"/>
      <c r="P2349" s="304"/>
      <c r="Q2349" s="304"/>
      <c r="R2349" s="358"/>
      <c r="S2349" s="357"/>
      <c r="T2349" s="304"/>
      <c r="U2349" s="304"/>
      <c r="V2349" s="304"/>
      <c r="W2349" s="304"/>
      <c r="X2349" s="358"/>
      <c r="Y2349" s="357"/>
      <c r="Z2349" s="304"/>
      <c r="AA2349" s="304"/>
      <c r="AB2349" s="304"/>
      <c r="AC2349" s="304"/>
      <c r="AD2349" s="358"/>
      <c r="AG2349" s="197">
        <f t="shared" si="994"/>
        <v>18</v>
      </c>
      <c r="AH2349" s="197">
        <f t="shared" si="995"/>
        <v>0</v>
      </c>
      <c r="AJ2349" s="4">
        <f t="shared" si="996"/>
        <v>0</v>
      </c>
      <c r="AL2349" s="192">
        <f t="shared" si="997"/>
        <v>-2</v>
      </c>
      <c r="AM2349" s="4">
        <f t="shared" si="998"/>
        <v>0</v>
      </c>
      <c r="AO2349" s="192">
        <f t="shared" si="999"/>
        <v>-2</v>
      </c>
      <c r="AP2349" s="4">
        <f t="shared" si="1000"/>
        <v>0</v>
      </c>
      <c r="AR2349" s="192">
        <f t="shared" si="1001"/>
        <v>-2</v>
      </c>
      <c r="AS2349" s="4">
        <f t="shared" si="1002"/>
        <v>0</v>
      </c>
    </row>
    <row r="2350" spans="1:45" ht="15" customHeight="1">
      <c r="A2350" s="41"/>
      <c r="B2350" s="30"/>
      <c r="C2350" s="247" t="s">
        <v>90</v>
      </c>
      <c r="D2350" s="468" t="str">
        <f t="shared" si="993"/>
        <v/>
      </c>
      <c r="E2350" s="469"/>
      <c r="F2350" s="469"/>
      <c r="G2350" s="469"/>
      <c r="H2350" s="469"/>
      <c r="I2350" s="469"/>
      <c r="J2350" s="469"/>
      <c r="K2350" s="469"/>
      <c r="L2350" s="470"/>
      <c r="M2350" s="357"/>
      <c r="N2350" s="304"/>
      <c r="O2350" s="304"/>
      <c r="P2350" s="304"/>
      <c r="Q2350" s="304"/>
      <c r="R2350" s="358"/>
      <c r="S2350" s="357"/>
      <c r="T2350" s="304"/>
      <c r="U2350" s="304"/>
      <c r="V2350" s="304"/>
      <c r="W2350" s="304"/>
      <c r="X2350" s="358"/>
      <c r="Y2350" s="357"/>
      <c r="Z2350" s="304"/>
      <c r="AA2350" s="304"/>
      <c r="AB2350" s="304"/>
      <c r="AC2350" s="304"/>
      <c r="AD2350" s="358"/>
      <c r="AG2350" s="197">
        <f t="shared" si="994"/>
        <v>18</v>
      </c>
      <c r="AH2350" s="197">
        <f t="shared" si="995"/>
        <v>0</v>
      </c>
      <c r="AJ2350" s="4">
        <f t="shared" si="996"/>
        <v>0</v>
      </c>
      <c r="AL2350" s="192">
        <f t="shared" si="997"/>
        <v>-2</v>
      </c>
      <c r="AM2350" s="4">
        <f t="shared" si="998"/>
        <v>0</v>
      </c>
      <c r="AO2350" s="192">
        <f t="shared" si="999"/>
        <v>-2</v>
      </c>
      <c r="AP2350" s="4">
        <f t="shared" si="1000"/>
        <v>0</v>
      </c>
      <c r="AR2350" s="192">
        <f t="shared" si="1001"/>
        <v>-2</v>
      </c>
      <c r="AS2350" s="4">
        <f t="shared" si="1002"/>
        <v>0</v>
      </c>
    </row>
    <row r="2351" spans="1:45" ht="15" customHeight="1">
      <c r="A2351" s="41"/>
      <c r="B2351" s="30"/>
      <c r="C2351" s="247" t="s">
        <v>91</v>
      </c>
      <c r="D2351" s="468" t="str">
        <f t="shared" si="993"/>
        <v/>
      </c>
      <c r="E2351" s="469"/>
      <c r="F2351" s="469"/>
      <c r="G2351" s="469"/>
      <c r="H2351" s="469"/>
      <c r="I2351" s="469"/>
      <c r="J2351" s="469"/>
      <c r="K2351" s="469"/>
      <c r="L2351" s="470"/>
      <c r="M2351" s="357"/>
      <c r="N2351" s="304"/>
      <c r="O2351" s="304"/>
      <c r="P2351" s="304"/>
      <c r="Q2351" s="304"/>
      <c r="R2351" s="358"/>
      <c r="S2351" s="357"/>
      <c r="T2351" s="304"/>
      <c r="U2351" s="304"/>
      <c r="V2351" s="304"/>
      <c r="W2351" s="304"/>
      <c r="X2351" s="358"/>
      <c r="Y2351" s="357"/>
      <c r="Z2351" s="304"/>
      <c r="AA2351" s="304"/>
      <c r="AB2351" s="304"/>
      <c r="AC2351" s="304"/>
      <c r="AD2351" s="358"/>
      <c r="AG2351" s="197">
        <f t="shared" si="994"/>
        <v>18</v>
      </c>
      <c r="AH2351" s="197">
        <f t="shared" si="995"/>
        <v>0</v>
      </c>
      <c r="AJ2351" s="4">
        <f t="shared" si="996"/>
        <v>0</v>
      </c>
      <c r="AL2351" s="192">
        <f t="shared" si="997"/>
        <v>-2</v>
      </c>
      <c r="AM2351" s="4">
        <f t="shared" si="998"/>
        <v>0</v>
      </c>
      <c r="AO2351" s="192">
        <f t="shared" si="999"/>
        <v>-2</v>
      </c>
      <c r="AP2351" s="4">
        <f t="shared" si="1000"/>
        <v>0</v>
      </c>
      <c r="AR2351" s="192">
        <f t="shared" si="1001"/>
        <v>-2</v>
      </c>
      <c r="AS2351" s="4">
        <f t="shared" si="1002"/>
        <v>0</v>
      </c>
    </row>
    <row r="2352" spans="1:45" ht="15" customHeight="1">
      <c r="A2352" s="41"/>
      <c r="B2352" s="30"/>
      <c r="C2352" s="247" t="s">
        <v>92</v>
      </c>
      <c r="D2352" s="468" t="str">
        <f t="shared" si="993"/>
        <v/>
      </c>
      <c r="E2352" s="469"/>
      <c r="F2352" s="469"/>
      <c r="G2352" s="469"/>
      <c r="H2352" s="469"/>
      <c r="I2352" s="469"/>
      <c r="J2352" s="469"/>
      <c r="K2352" s="469"/>
      <c r="L2352" s="470"/>
      <c r="M2352" s="357"/>
      <c r="N2352" s="304"/>
      <c r="O2352" s="304"/>
      <c r="P2352" s="304"/>
      <c r="Q2352" s="304"/>
      <c r="R2352" s="358"/>
      <c r="S2352" s="357"/>
      <c r="T2352" s="304"/>
      <c r="U2352" s="304"/>
      <c r="V2352" s="304"/>
      <c r="W2352" s="304"/>
      <c r="X2352" s="358"/>
      <c r="Y2352" s="357"/>
      <c r="Z2352" s="304"/>
      <c r="AA2352" s="304"/>
      <c r="AB2352" s="304"/>
      <c r="AC2352" s="304"/>
      <c r="AD2352" s="358"/>
      <c r="AG2352" s="197">
        <f t="shared" si="994"/>
        <v>18</v>
      </c>
      <c r="AH2352" s="197">
        <f t="shared" si="995"/>
        <v>0</v>
      </c>
      <c r="AJ2352" s="4">
        <f t="shared" si="996"/>
        <v>0</v>
      </c>
      <c r="AL2352" s="192">
        <f t="shared" si="997"/>
        <v>-2</v>
      </c>
      <c r="AM2352" s="4">
        <f t="shared" si="998"/>
        <v>0</v>
      </c>
      <c r="AO2352" s="192">
        <f t="shared" si="999"/>
        <v>-2</v>
      </c>
      <c r="AP2352" s="4">
        <f t="shared" si="1000"/>
        <v>0</v>
      </c>
      <c r="AR2352" s="192">
        <f t="shared" si="1001"/>
        <v>-2</v>
      </c>
      <c r="AS2352" s="4">
        <f t="shared" si="1002"/>
        <v>0</v>
      </c>
    </row>
    <row r="2353" spans="1:45" ht="15" customHeight="1">
      <c r="A2353" s="41"/>
      <c r="B2353" s="30"/>
      <c r="C2353" s="247" t="s">
        <v>105</v>
      </c>
      <c r="D2353" s="468" t="str">
        <f t="shared" si="993"/>
        <v/>
      </c>
      <c r="E2353" s="469"/>
      <c r="F2353" s="469"/>
      <c r="G2353" s="469"/>
      <c r="H2353" s="469"/>
      <c r="I2353" s="469"/>
      <c r="J2353" s="469"/>
      <c r="K2353" s="469"/>
      <c r="L2353" s="470"/>
      <c r="M2353" s="357"/>
      <c r="N2353" s="304"/>
      <c r="O2353" s="304"/>
      <c r="P2353" s="304"/>
      <c r="Q2353" s="304"/>
      <c r="R2353" s="358"/>
      <c r="S2353" s="357"/>
      <c r="T2353" s="304"/>
      <c r="U2353" s="304"/>
      <c r="V2353" s="304"/>
      <c r="W2353" s="304"/>
      <c r="X2353" s="358"/>
      <c r="Y2353" s="357"/>
      <c r="Z2353" s="304"/>
      <c r="AA2353" s="304"/>
      <c r="AB2353" s="304"/>
      <c r="AC2353" s="304"/>
      <c r="AD2353" s="358"/>
      <c r="AG2353" s="197">
        <f t="shared" si="994"/>
        <v>18</v>
      </c>
      <c r="AH2353" s="197">
        <f t="shared" si="995"/>
        <v>0</v>
      </c>
      <c r="AJ2353" s="4">
        <f t="shared" si="996"/>
        <v>0</v>
      </c>
      <c r="AL2353" s="192">
        <f t="shared" si="997"/>
        <v>-2</v>
      </c>
      <c r="AM2353" s="4">
        <f t="shared" si="998"/>
        <v>0</v>
      </c>
      <c r="AO2353" s="192">
        <f t="shared" si="999"/>
        <v>-2</v>
      </c>
      <c r="AP2353" s="4">
        <f t="shared" si="1000"/>
        <v>0</v>
      </c>
      <c r="AR2353" s="192">
        <f t="shared" si="1001"/>
        <v>-2</v>
      </c>
      <c r="AS2353" s="4">
        <f t="shared" si="1002"/>
        <v>0</v>
      </c>
    </row>
    <row r="2354" spans="1:45" ht="15" customHeight="1">
      <c r="A2354" s="41"/>
      <c r="B2354" s="30"/>
      <c r="C2354" s="247" t="s">
        <v>106</v>
      </c>
      <c r="D2354" s="468" t="str">
        <f t="shared" si="993"/>
        <v/>
      </c>
      <c r="E2354" s="469"/>
      <c r="F2354" s="469"/>
      <c r="G2354" s="469"/>
      <c r="H2354" s="469"/>
      <c r="I2354" s="469"/>
      <c r="J2354" s="469"/>
      <c r="K2354" s="469"/>
      <c r="L2354" s="470"/>
      <c r="M2354" s="357"/>
      <c r="N2354" s="304"/>
      <c r="O2354" s="304"/>
      <c r="P2354" s="304"/>
      <c r="Q2354" s="304"/>
      <c r="R2354" s="358"/>
      <c r="S2354" s="357"/>
      <c r="T2354" s="304"/>
      <c r="U2354" s="304"/>
      <c r="V2354" s="304"/>
      <c r="W2354" s="304"/>
      <c r="X2354" s="358"/>
      <c r="Y2354" s="357"/>
      <c r="Z2354" s="304"/>
      <c r="AA2354" s="304"/>
      <c r="AB2354" s="304"/>
      <c r="AC2354" s="304"/>
      <c r="AD2354" s="358"/>
      <c r="AG2354" s="197">
        <f t="shared" si="994"/>
        <v>18</v>
      </c>
      <c r="AH2354" s="197">
        <f t="shared" si="995"/>
        <v>0</v>
      </c>
      <c r="AJ2354" s="4">
        <f t="shared" si="996"/>
        <v>0</v>
      </c>
      <c r="AL2354" s="192">
        <f t="shared" si="997"/>
        <v>-2</v>
      </c>
      <c r="AM2354" s="4">
        <f t="shared" si="998"/>
        <v>0</v>
      </c>
      <c r="AO2354" s="192">
        <f t="shared" si="999"/>
        <v>-2</v>
      </c>
      <c r="AP2354" s="4">
        <f t="shared" si="1000"/>
        <v>0</v>
      </c>
      <c r="AR2354" s="192">
        <f t="shared" si="1001"/>
        <v>-2</v>
      </c>
      <c r="AS2354" s="4">
        <f t="shared" si="1002"/>
        <v>0</v>
      </c>
    </row>
    <row r="2355" spans="1:45" ht="15" customHeight="1">
      <c r="A2355" s="41"/>
      <c r="B2355" s="30"/>
      <c r="C2355" s="248" t="s">
        <v>107</v>
      </c>
      <c r="D2355" s="468" t="str">
        <f t="shared" si="993"/>
        <v/>
      </c>
      <c r="E2355" s="469"/>
      <c r="F2355" s="469"/>
      <c r="G2355" s="469"/>
      <c r="H2355" s="469"/>
      <c r="I2355" s="469"/>
      <c r="J2355" s="469"/>
      <c r="K2355" s="469"/>
      <c r="L2355" s="470"/>
      <c r="M2355" s="357"/>
      <c r="N2355" s="304"/>
      <c r="O2355" s="304"/>
      <c r="P2355" s="304"/>
      <c r="Q2355" s="304"/>
      <c r="R2355" s="358"/>
      <c r="S2355" s="357"/>
      <c r="T2355" s="304"/>
      <c r="U2355" s="304"/>
      <c r="V2355" s="304"/>
      <c r="W2355" s="304"/>
      <c r="X2355" s="358"/>
      <c r="Y2355" s="357"/>
      <c r="Z2355" s="304"/>
      <c r="AA2355" s="304"/>
      <c r="AB2355" s="304"/>
      <c r="AC2355" s="304"/>
      <c r="AD2355" s="358"/>
      <c r="AG2355" s="197">
        <f t="shared" si="994"/>
        <v>18</v>
      </c>
      <c r="AH2355" s="197">
        <f t="shared" si="995"/>
        <v>0</v>
      </c>
      <c r="AJ2355" s="4">
        <f t="shared" si="996"/>
        <v>0</v>
      </c>
      <c r="AL2355" s="192">
        <f t="shared" si="997"/>
        <v>-2</v>
      </c>
      <c r="AM2355" s="4">
        <f t="shared" si="998"/>
        <v>0</v>
      </c>
      <c r="AO2355" s="192">
        <f t="shared" si="999"/>
        <v>-2</v>
      </c>
      <c r="AP2355" s="4">
        <f t="shared" si="1000"/>
        <v>0</v>
      </c>
      <c r="AR2355" s="192">
        <f t="shared" si="1001"/>
        <v>-2</v>
      </c>
      <c r="AS2355" s="4">
        <f t="shared" si="1002"/>
        <v>0</v>
      </c>
    </row>
    <row r="2356" spans="1:45" ht="15" customHeight="1">
      <c r="A2356" s="41"/>
      <c r="B2356" s="30"/>
      <c r="C2356" s="101" t="s">
        <v>108</v>
      </c>
      <c r="D2356" s="468" t="str">
        <f t="shared" si="993"/>
        <v/>
      </c>
      <c r="E2356" s="469"/>
      <c r="F2356" s="469"/>
      <c r="G2356" s="469"/>
      <c r="H2356" s="469"/>
      <c r="I2356" s="469"/>
      <c r="J2356" s="469"/>
      <c r="K2356" s="469"/>
      <c r="L2356" s="470"/>
      <c r="M2356" s="357"/>
      <c r="N2356" s="304"/>
      <c r="O2356" s="304"/>
      <c r="P2356" s="304"/>
      <c r="Q2356" s="304"/>
      <c r="R2356" s="358"/>
      <c r="S2356" s="357"/>
      <c r="T2356" s="304"/>
      <c r="U2356" s="304"/>
      <c r="V2356" s="304"/>
      <c r="W2356" s="304"/>
      <c r="X2356" s="358"/>
      <c r="Y2356" s="357"/>
      <c r="Z2356" s="304"/>
      <c r="AA2356" s="304"/>
      <c r="AB2356" s="304"/>
      <c r="AC2356" s="304"/>
      <c r="AD2356" s="358"/>
      <c r="AG2356" s="197">
        <f t="shared" si="994"/>
        <v>18</v>
      </c>
      <c r="AH2356" s="197">
        <f t="shared" si="995"/>
        <v>0</v>
      </c>
      <c r="AJ2356" s="4">
        <f t="shared" si="996"/>
        <v>0</v>
      </c>
      <c r="AL2356" s="192">
        <f t="shared" si="997"/>
        <v>-2</v>
      </c>
      <c r="AM2356" s="4">
        <f t="shared" si="998"/>
        <v>0</v>
      </c>
      <c r="AO2356" s="192">
        <f t="shared" si="999"/>
        <v>-2</v>
      </c>
      <c r="AP2356" s="4">
        <f t="shared" si="1000"/>
        <v>0</v>
      </c>
      <c r="AR2356" s="192">
        <f t="shared" si="1001"/>
        <v>-2</v>
      </c>
      <c r="AS2356" s="4">
        <f t="shared" si="1002"/>
        <v>0</v>
      </c>
    </row>
    <row r="2357" spans="1:45" ht="15" customHeight="1">
      <c r="A2357" s="41"/>
      <c r="B2357" s="30"/>
      <c r="C2357" s="101" t="s">
        <v>109</v>
      </c>
      <c r="D2357" s="468" t="str">
        <f t="shared" si="993"/>
        <v/>
      </c>
      <c r="E2357" s="469"/>
      <c r="F2357" s="469"/>
      <c r="G2357" s="469"/>
      <c r="H2357" s="469"/>
      <c r="I2357" s="469"/>
      <c r="J2357" s="469"/>
      <c r="K2357" s="469"/>
      <c r="L2357" s="470"/>
      <c r="M2357" s="357"/>
      <c r="N2357" s="304"/>
      <c r="O2357" s="304"/>
      <c r="P2357" s="304"/>
      <c r="Q2357" s="304"/>
      <c r="R2357" s="358"/>
      <c r="S2357" s="357"/>
      <c r="T2357" s="304"/>
      <c r="U2357" s="304"/>
      <c r="V2357" s="304"/>
      <c r="W2357" s="304"/>
      <c r="X2357" s="358"/>
      <c r="Y2357" s="357"/>
      <c r="Z2357" s="304"/>
      <c r="AA2357" s="304"/>
      <c r="AB2357" s="304"/>
      <c r="AC2357" s="304"/>
      <c r="AD2357" s="358"/>
      <c r="AG2357" s="197">
        <f t="shared" si="994"/>
        <v>18</v>
      </c>
      <c r="AH2357" s="197">
        <f t="shared" si="995"/>
        <v>0</v>
      </c>
      <c r="AJ2357" s="4">
        <f t="shared" si="996"/>
        <v>0</v>
      </c>
      <c r="AL2357" s="192">
        <f t="shared" si="997"/>
        <v>-2</v>
      </c>
      <c r="AM2357" s="4">
        <f t="shared" si="998"/>
        <v>0</v>
      </c>
      <c r="AO2357" s="192">
        <f t="shared" si="999"/>
        <v>-2</v>
      </c>
      <c r="AP2357" s="4">
        <f t="shared" si="1000"/>
        <v>0</v>
      </c>
      <c r="AR2357" s="192">
        <f t="shared" si="1001"/>
        <v>-2</v>
      </c>
      <c r="AS2357" s="4">
        <f t="shared" si="1002"/>
        <v>0</v>
      </c>
    </row>
    <row r="2358" spans="1:45" ht="15" customHeight="1">
      <c r="A2358" s="41"/>
      <c r="B2358" s="30"/>
      <c r="C2358" s="214" t="s">
        <v>110</v>
      </c>
      <c r="D2358" s="468" t="str">
        <f t="shared" si="993"/>
        <v/>
      </c>
      <c r="E2358" s="469"/>
      <c r="F2358" s="469"/>
      <c r="G2358" s="469"/>
      <c r="H2358" s="469"/>
      <c r="I2358" s="469"/>
      <c r="J2358" s="469"/>
      <c r="K2358" s="469"/>
      <c r="L2358" s="470"/>
      <c r="M2358" s="357"/>
      <c r="N2358" s="304"/>
      <c r="O2358" s="304"/>
      <c r="P2358" s="304"/>
      <c r="Q2358" s="304"/>
      <c r="R2358" s="358"/>
      <c r="S2358" s="357"/>
      <c r="T2358" s="304"/>
      <c r="U2358" s="304"/>
      <c r="V2358" s="304"/>
      <c r="W2358" s="304"/>
      <c r="X2358" s="358"/>
      <c r="Y2358" s="357"/>
      <c r="Z2358" s="304"/>
      <c r="AA2358" s="304"/>
      <c r="AB2358" s="304"/>
      <c r="AC2358" s="304"/>
      <c r="AD2358" s="358"/>
      <c r="AG2358" s="197">
        <f t="shared" si="994"/>
        <v>18</v>
      </c>
      <c r="AH2358" s="197">
        <f t="shared" si="995"/>
        <v>0</v>
      </c>
      <c r="AJ2358" s="4">
        <f t="shared" si="996"/>
        <v>0</v>
      </c>
      <c r="AL2358" s="192">
        <f t="shared" si="997"/>
        <v>-2</v>
      </c>
      <c r="AM2358" s="4">
        <f t="shared" si="998"/>
        <v>0</v>
      </c>
      <c r="AO2358" s="192">
        <f t="shared" si="999"/>
        <v>-2</v>
      </c>
      <c r="AP2358" s="4">
        <f t="shared" si="1000"/>
        <v>0</v>
      </c>
      <c r="AR2358" s="192">
        <f t="shared" si="1001"/>
        <v>-2</v>
      </c>
      <c r="AS2358" s="4">
        <f t="shared" si="1002"/>
        <v>0</v>
      </c>
    </row>
    <row r="2359" spans="1:45" ht="15" customHeight="1">
      <c r="A2359" s="41"/>
      <c r="B2359" s="30"/>
      <c r="C2359" s="247" t="s">
        <v>111</v>
      </c>
      <c r="D2359" s="468" t="str">
        <f t="shared" si="993"/>
        <v/>
      </c>
      <c r="E2359" s="469"/>
      <c r="F2359" s="469"/>
      <c r="G2359" s="469"/>
      <c r="H2359" s="469"/>
      <c r="I2359" s="469"/>
      <c r="J2359" s="469"/>
      <c r="K2359" s="469"/>
      <c r="L2359" s="470"/>
      <c r="M2359" s="357"/>
      <c r="N2359" s="304"/>
      <c r="O2359" s="304"/>
      <c r="P2359" s="304"/>
      <c r="Q2359" s="304"/>
      <c r="R2359" s="358"/>
      <c r="S2359" s="357"/>
      <c r="T2359" s="304"/>
      <c r="U2359" s="304"/>
      <c r="V2359" s="304"/>
      <c r="W2359" s="304"/>
      <c r="X2359" s="358"/>
      <c r="Y2359" s="357"/>
      <c r="Z2359" s="304"/>
      <c r="AA2359" s="304"/>
      <c r="AB2359" s="304"/>
      <c r="AC2359" s="304"/>
      <c r="AD2359" s="358"/>
      <c r="AG2359" s="197">
        <f t="shared" si="994"/>
        <v>18</v>
      </c>
      <c r="AH2359" s="197">
        <f t="shared" si="995"/>
        <v>0</v>
      </c>
      <c r="AJ2359" s="4">
        <f t="shared" si="996"/>
        <v>0</v>
      </c>
      <c r="AL2359" s="192">
        <f t="shared" si="997"/>
        <v>-2</v>
      </c>
      <c r="AM2359" s="4">
        <f t="shared" si="998"/>
        <v>0</v>
      </c>
      <c r="AO2359" s="192">
        <f t="shared" si="999"/>
        <v>-2</v>
      </c>
      <c r="AP2359" s="4">
        <f t="shared" si="1000"/>
        <v>0</v>
      </c>
      <c r="AR2359" s="192">
        <f t="shared" si="1001"/>
        <v>-2</v>
      </c>
      <c r="AS2359" s="4">
        <f t="shared" si="1002"/>
        <v>0</v>
      </c>
    </row>
    <row r="2360" spans="1:45" ht="15" customHeight="1">
      <c r="A2360" s="41"/>
      <c r="B2360" s="30"/>
      <c r="C2360" s="247" t="s">
        <v>112</v>
      </c>
      <c r="D2360" s="468" t="str">
        <f t="shared" si="993"/>
        <v/>
      </c>
      <c r="E2360" s="469"/>
      <c r="F2360" s="469"/>
      <c r="G2360" s="469"/>
      <c r="H2360" s="469"/>
      <c r="I2360" s="469"/>
      <c r="J2360" s="469"/>
      <c r="K2360" s="469"/>
      <c r="L2360" s="470"/>
      <c r="M2360" s="357"/>
      <c r="N2360" s="304"/>
      <c r="O2360" s="304"/>
      <c r="P2360" s="304"/>
      <c r="Q2360" s="304"/>
      <c r="R2360" s="358"/>
      <c r="S2360" s="357"/>
      <c r="T2360" s="304"/>
      <c r="U2360" s="304"/>
      <c r="V2360" s="304"/>
      <c r="W2360" s="304"/>
      <c r="X2360" s="358"/>
      <c r="Y2360" s="357"/>
      <c r="Z2360" s="304"/>
      <c r="AA2360" s="304"/>
      <c r="AB2360" s="304"/>
      <c r="AC2360" s="304"/>
      <c r="AD2360" s="358"/>
      <c r="AG2360" s="197">
        <f t="shared" si="994"/>
        <v>18</v>
      </c>
      <c r="AH2360" s="197">
        <f t="shared" si="995"/>
        <v>0</v>
      </c>
      <c r="AJ2360" s="4">
        <f t="shared" si="996"/>
        <v>0</v>
      </c>
      <c r="AL2360" s="192">
        <f t="shared" si="997"/>
        <v>-2</v>
      </c>
      <c r="AM2360" s="4">
        <f t="shared" si="998"/>
        <v>0</v>
      </c>
      <c r="AO2360" s="192">
        <f t="shared" si="999"/>
        <v>-2</v>
      </c>
      <c r="AP2360" s="4">
        <f t="shared" si="1000"/>
        <v>0</v>
      </c>
      <c r="AR2360" s="192">
        <f t="shared" si="1001"/>
        <v>-2</v>
      </c>
      <c r="AS2360" s="4">
        <f t="shared" si="1002"/>
        <v>0</v>
      </c>
    </row>
    <row r="2361" spans="1:45" ht="15" customHeight="1">
      <c r="A2361" s="41"/>
      <c r="B2361" s="30"/>
      <c r="C2361" s="247" t="s">
        <v>113</v>
      </c>
      <c r="D2361" s="468" t="str">
        <f t="shared" si="993"/>
        <v/>
      </c>
      <c r="E2361" s="469"/>
      <c r="F2361" s="469"/>
      <c r="G2361" s="469"/>
      <c r="H2361" s="469"/>
      <c r="I2361" s="469"/>
      <c r="J2361" s="469"/>
      <c r="K2361" s="469"/>
      <c r="L2361" s="470"/>
      <c r="M2361" s="357"/>
      <c r="N2361" s="304"/>
      <c r="O2361" s="304"/>
      <c r="P2361" s="304"/>
      <c r="Q2361" s="304"/>
      <c r="R2361" s="358"/>
      <c r="S2361" s="357"/>
      <c r="T2361" s="304"/>
      <c r="U2361" s="304"/>
      <c r="V2361" s="304"/>
      <c r="W2361" s="304"/>
      <c r="X2361" s="358"/>
      <c r="Y2361" s="357"/>
      <c r="Z2361" s="304"/>
      <c r="AA2361" s="304"/>
      <c r="AB2361" s="304"/>
      <c r="AC2361" s="304"/>
      <c r="AD2361" s="358"/>
      <c r="AG2361" s="197">
        <f t="shared" si="994"/>
        <v>18</v>
      </c>
      <c r="AH2361" s="197">
        <f t="shared" si="995"/>
        <v>0</v>
      </c>
      <c r="AJ2361" s="4">
        <f t="shared" si="996"/>
        <v>0</v>
      </c>
      <c r="AL2361" s="192">
        <f t="shared" si="997"/>
        <v>-2</v>
      </c>
      <c r="AM2361" s="4">
        <f t="shared" si="998"/>
        <v>0</v>
      </c>
      <c r="AO2361" s="192">
        <f t="shared" si="999"/>
        <v>-2</v>
      </c>
      <c r="AP2361" s="4">
        <f t="shared" si="1000"/>
        <v>0</v>
      </c>
      <c r="AR2361" s="192">
        <f t="shared" si="1001"/>
        <v>-2</v>
      </c>
      <c r="AS2361" s="4">
        <f t="shared" si="1002"/>
        <v>0</v>
      </c>
    </row>
    <row r="2362" spans="1:45" ht="15" customHeight="1">
      <c r="A2362" s="41"/>
      <c r="B2362" s="30"/>
      <c r="C2362" s="247" t="s">
        <v>114</v>
      </c>
      <c r="D2362" s="468" t="str">
        <f t="shared" si="993"/>
        <v/>
      </c>
      <c r="E2362" s="469"/>
      <c r="F2362" s="469"/>
      <c r="G2362" s="469"/>
      <c r="H2362" s="469"/>
      <c r="I2362" s="469"/>
      <c r="J2362" s="469"/>
      <c r="K2362" s="469"/>
      <c r="L2362" s="470"/>
      <c r="M2362" s="357"/>
      <c r="N2362" s="304"/>
      <c r="O2362" s="304"/>
      <c r="P2362" s="304"/>
      <c r="Q2362" s="304"/>
      <c r="R2362" s="358"/>
      <c r="S2362" s="357"/>
      <c r="T2362" s="304"/>
      <c r="U2362" s="304"/>
      <c r="V2362" s="304"/>
      <c r="W2362" s="304"/>
      <c r="X2362" s="358"/>
      <c r="Y2362" s="357"/>
      <c r="Z2362" s="304"/>
      <c r="AA2362" s="304"/>
      <c r="AB2362" s="304"/>
      <c r="AC2362" s="304"/>
      <c r="AD2362" s="358"/>
      <c r="AG2362" s="197">
        <f t="shared" si="994"/>
        <v>18</v>
      </c>
      <c r="AH2362" s="197">
        <f t="shared" si="995"/>
        <v>0</v>
      </c>
      <c r="AJ2362" s="4">
        <f t="shared" si="996"/>
        <v>0</v>
      </c>
      <c r="AL2362" s="192">
        <f t="shared" si="997"/>
        <v>-2</v>
      </c>
      <c r="AM2362" s="4">
        <f t="shared" si="998"/>
        <v>0</v>
      </c>
      <c r="AO2362" s="192">
        <f t="shared" si="999"/>
        <v>-2</v>
      </c>
      <c r="AP2362" s="4">
        <f t="shared" si="1000"/>
        <v>0</v>
      </c>
      <c r="AR2362" s="192">
        <f t="shared" si="1001"/>
        <v>-2</v>
      </c>
      <c r="AS2362" s="4">
        <f t="shared" si="1002"/>
        <v>0</v>
      </c>
    </row>
    <row r="2363" spans="1:45" ht="15" customHeight="1">
      <c r="A2363" s="41"/>
      <c r="B2363" s="30"/>
      <c r="C2363" s="247" t="s">
        <v>115</v>
      </c>
      <c r="D2363" s="468" t="str">
        <f t="shared" si="993"/>
        <v/>
      </c>
      <c r="E2363" s="469"/>
      <c r="F2363" s="469"/>
      <c r="G2363" s="469"/>
      <c r="H2363" s="469"/>
      <c r="I2363" s="469"/>
      <c r="J2363" s="469"/>
      <c r="K2363" s="469"/>
      <c r="L2363" s="470"/>
      <c r="M2363" s="357"/>
      <c r="N2363" s="304"/>
      <c r="O2363" s="304"/>
      <c r="P2363" s="304"/>
      <c r="Q2363" s="304"/>
      <c r="R2363" s="358"/>
      <c r="S2363" s="357"/>
      <c r="T2363" s="304"/>
      <c r="U2363" s="304"/>
      <c r="V2363" s="304"/>
      <c r="W2363" s="304"/>
      <c r="X2363" s="358"/>
      <c r="Y2363" s="357"/>
      <c r="Z2363" s="304"/>
      <c r="AA2363" s="304"/>
      <c r="AB2363" s="304"/>
      <c r="AC2363" s="304"/>
      <c r="AD2363" s="358"/>
      <c r="AG2363" s="197">
        <f t="shared" si="994"/>
        <v>18</v>
      </c>
      <c r="AH2363" s="197">
        <f t="shared" si="995"/>
        <v>0</v>
      </c>
      <c r="AJ2363" s="4">
        <f t="shared" si="996"/>
        <v>0</v>
      </c>
      <c r="AL2363" s="192">
        <f t="shared" si="997"/>
        <v>-2</v>
      </c>
      <c r="AM2363" s="4">
        <f t="shared" si="998"/>
        <v>0</v>
      </c>
      <c r="AO2363" s="192">
        <f t="shared" si="999"/>
        <v>-2</v>
      </c>
      <c r="AP2363" s="4">
        <f t="shared" si="1000"/>
        <v>0</v>
      </c>
      <c r="AR2363" s="192">
        <f t="shared" si="1001"/>
        <v>-2</v>
      </c>
      <c r="AS2363" s="4">
        <f t="shared" si="1002"/>
        <v>0</v>
      </c>
    </row>
    <row r="2364" spans="1:45" ht="15" customHeight="1">
      <c r="A2364" s="41"/>
      <c r="B2364" s="30"/>
      <c r="C2364" s="247" t="s">
        <v>116</v>
      </c>
      <c r="D2364" s="468" t="str">
        <f t="shared" si="993"/>
        <v/>
      </c>
      <c r="E2364" s="469"/>
      <c r="F2364" s="469"/>
      <c r="G2364" s="469"/>
      <c r="H2364" s="469"/>
      <c r="I2364" s="469"/>
      <c r="J2364" s="469"/>
      <c r="K2364" s="469"/>
      <c r="L2364" s="470"/>
      <c r="M2364" s="357"/>
      <c r="N2364" s="304"/>
      <c r="O2364" s="304"/>
      <c r="P2364" s="304"/>
      <c r="Q2364" s="304"/>
      <c r="R2364" s="358"/>
      <c r="S2364" s="357"/>
      <c r="T2364" s="304"/>
      <c r="U2364" s="304"/>
      <c r="V2364" s="304"/>
      <c r="W2364" s="304"/>
      <c r="X2364" s="358"/>
      <c r="Y2364" s="357"/>
      <c r="Z2364" s="304"/>
      <c r="AA2364" s="304"/>
      <c r="AB2364" s="304"/>
      <c r="AC2364" s="304"/>
      <c r="AD2364" s="358"/>
      <c r="AG2364" s="197">
        <f t="shared" si="994"/>
        <v>18</v>
      </c>
      <c r="AH2364" s="197">
        <f t="shared" si="995"/>
        <v>0</v>
      </c>
      <c r="AJ2364" s="4">
        <f t="shared" si="996"/>
        <v>0</v>
      </c>
      <c r="AL2364" s="192">
        <f t="shared" si="997"/>
        <v>-2</v>
      </c>
      <c r="AM2364" s="4">
        <f t="shared" si="998"/>
        <v>0</v>
      </c>
      <c r="AO2364" s="192">
        <f t="shared" si="999"/>
        <v>-2</v>
      </c>
      <c r="AP2364" s="4">
        <f t="shared" si="1000"/>
        <v>0</v>
      </c>
      <c r="AR2364" s="192">
        <f t="shared" si="1001"/>
        <v>-2</v>
      </c>
      <c r="AS2364" s="4">
        <f t="shared" si="1002"/>
        <v>0</v>
      </c>
    </row>
    <row r="2365" spans="1:45" ht="15" customHeight="1">
      <c r="A2365" s="41"/>
      <c r="B2365" s="30"/>
      <c r="C2365" s="247" t="s">
        <v>117</v>
      </c>
      <c r="D2365" s="468" t="str">
        <f t="shared" si="993"/>
        <v/>
      </c>
      <c r="E2365" s="469"/>
      <c r="F2365" s="469"/>
      <c r="G2365" s="469"/>
      <c r="H2365" s="469"/>
      <c r="I2365" s="469"/>
      <c r="J2365" s="469"/>
      <c r="K2365" s="469"/>
      <c r="L2365" s="470"/>
      <c r="M2365" s="357"/>
      <c r="N2365" s="304"/>
      <c r="O2365" s="304"/>
      <c r="P2365" s="304"/>
      <c r="Q2365" s="304"/>
      <c r="R2365" s="358"/>
      <c r="S2365" s="357"/>
      <c r="T2365" s="304"/>
      <c r="U2365" s="304"/>
      <c r="V2365" s="304"/>
      <c r="W2365" s="304"/>
      <c r="X2365" s="358"/>
      <c r="Y2365" s="357"/>
      <c r="Z2365" s="304"/>
      <c r="AA2365" s="304"/>
      <c r="AB2365" s="304"/>
      <c r="AC2365" s="304"/>
      <c r="AD2365" s="358"/>
      <c r="AG2365" s="197">
        <f t="shared" si="994"/>
        <v>18</v>
      </c>
      <c r="AH2365" s="197">
        <f t="shared" si="995"/>
        <v>0</v>
      </c>
      <c r="AJ2365" s="4">
        <f t="shared" si="996"/>
        <v>0</v>
      </c>
      <c r="AL2365" s="192">
        <f t="shared" si="997"/>
        <v>-2</v>
      </c>
      <c r="AM2365" s="4">
        <f t="shared" si="998"/>
        <v>0</v>
      </c>
      <c r="AO2365" s="192">
        <f t="shared" si="999"/>
        <v>-2</v>
      </c>
      <c r="AP2365" s="4">
        <f t="shared" si="1000"/>
        <v>0</v>
      </c>
      <c r="AR2365" s="192">
        <f t="shared" si="1001"/>
        <v>-2</v>
      </c>
      <c r="AS2365" s="4">
        <f t="shared" si="1002"/>
        <v>0</v>
      </c>
    </row>
    <row r="2366" spans="1:45" ht="15" customHeight="1">
      <c r="A2366" s="41"/>
      <c r="B2366" s="30"/>
      <c r="C2366" s="247" t="s">
        <v>118</v>
      </c>
      <c r="D2366" s="468" t="str">
        <f t="shared" si="993"/>
        <v/>
      </c>
      <c r="E2366" s="469"/>
      <c r="F2366" s="469"/>
      <c r="G2366" s="469"/>
      <c r="H2366" s="469"/>
      <c r="I2366" s="469"/>
      <c r="J2366" s="469"/>
      <c r="K2366" s="469"/>
      <c r="L2366" s="470"/>
      <c r="M2366" s="357"/>
      <c r="N2366" s="304"/>
      <c r="O2366" s="304"/>
      <c r="P2366" s="304"/>
      <c r="Q2366" s="304"/>
      <c r="R2366" s="358"/>
      <c r="S2366" s="357"/>
      <c r="T2366" s="304"/>
      <c r="U2366" s="304"/>
      <c r="V2366" s="304"/>
      <c r="W2366" s="304"/>
      <c r="X2366" s="358"/>
      <c r="Y2366" s="357"/>
      <c r="Z2366" s="304"/>
      <c r="AA2366" s="304"/>
      <c r="AB2366" s="304"/>
      <c r="AC2366" s="304"/>
      <c r="AD2366" s="358"/>
      <c r="AG2366" s="197">
        <f t="shared" si="994"/>
        <v>18</v>
      </c>
      <c r="AH2366" s="197">
        <f t="shared" si="995"/>
        <v>0</v>
      </c>
      <c r="AJ2366" s="4">
        <f t="shared" si="996"/>
        <v>0</v>
      </c>
      <c r="AL2366" s="192">
        <f t="shared" si="997"/>
        <v>-2</v>
      </c>
      <c r="AM2366" s="4">
        <f t="shared" si="998"/>
        <v>0</v>
      </c>
      <c r="AO2366" s="192">
        <f t="shared" si="999"/>
        <v>-2</v>
      </c>
      <c r="AP2366" s="4">
        <f t="shared" si="1000"/>
        <v>0</v>
      </c>
      <c r="AR2366" s="192">
        <f t="shared" si="1001"/>
        <v>-2</v>
      </c>
      <c r="AS2366" s="4">
        <f t="shared" si="1002"/>
        <v>0</v>
      </c>
    </row>
    <row r="2367" spans="1:45" ht="15" customHeight="1">
      <c r="A2367" s="41"/>
      <c r="B2367" s="30"/>
      <c r="C2367" s="247" t="s">
        <v>119</v>
      </c>
      <c r="D2367" s="468" t="str">
        <f t="shared" si="993"/>
        <v/>
      </c>
      <c r="E2367" s="469"/>
      <c r="F2367" s="469"/>
      <c r="G2367" s="469"/>
      <c r="H2367" s="469"/>
      <c r="I2367" s="469"/>
      <c r="J2367" s="469"/>
      <c r="K2367" s="469"/>
      <c r="L2367" s="470"/>
      <c r="M2367" s="357"/>
      <c r="N2367" s="304"/>
      <c r="O2367" s="304"/>
      <c r="P2367" s="304"/>
      <c r="Q2367" s="304"/>
      <c r="R2367" s="358"/>
      <c r="S2367" s="357"/>
      <c r="T2367" s="304"/>
      <c r="U2367" s="304"/>
      <c r="V2367" s="304"/>
      <c r="W2367" s="304"/>
      <c r="X2367" s="358"/>
      <c r="Y2367" s="357"/>
      <c r="Z2367" s="304"/>
      <c r="AA2367" s="304"/>
      <c r="AB2367" s="304"/>
      <c r="AC2367" s="304"/>
      <c r="AD2367" s="358"/>
      <c r="AG2367" s="197">
        <f t="shared" si="994"/>
        <v>18</v>
      </c>
      <c r="AH2367" s="197">
        <f t="shared" si="995"/>
        <v>0</v>
      </c>
      <c r="AJ2367" s="4">
        <f t="shared" si="996"/>
        <v>0</v>
      </c>
      <c r="AL2367" s="192">
        <f t="shared" si="997"/>
        <v>-2</v>
      </c>
      <c r="AM2367" s="4">
        <f t="shared" si="998"/>
        <v>0</v>
      </c>
      <c r="AO2367" s="192">
        <f t="shared" si="999"/>
        <v>-2</v>
      </c>
      <c r="AP2367" s="4">
        <f t="shared" si="1000"/>
        <v>0</v>
      </c>
      <c r="AR2367" s="192">
        <f t="shared" si="1001"/>
        <v>-2</v>
      </c>
      <c r="AS2367" s="4">
        <f t="shared" si="1002"/>
        <v>0</v>
      </c>
    </row>
    <row r="2368" spans="1:45" ht="15" customHeight="1">
      <c r="A2368" s="41"/>
      <c r="B2368" s="30"/>
      <c r="C2368" s="247" t="s">
        <v>120</v>
      </c>
      <c r="D2368" s="468" t="str">
        <f t="shared" si="993"/>
        <v/>
      </c>
      <c r="E2368" s="469"/>
      <c r="F2368" s="469"/>
      <c r="G2368" s="469"/>
      <c r="H2368" s="469"/>
      <c r="I2368" s="469"/>
      <c r="J2368" s="469"/>
      <c r="K2368" s="469"/>
      <c r="L2368" s="470"/>
      <c r="M2368" s="357"/>
      <c r="N2368" s="304"/>
      <c r="O2368" s="304"/>
      <c r="P2368" s="304"/>
      <c r="Q2368" s="304"/>
      <c r="R2368" s="358"/>
      <c r="S2368" s="357"/>
      <c r="T2368" s="304"/>
      <c r="U2368" s="304"/>
      <c r="V2368" s="304"/>
      <c r="W2368" s="304"/>
      <c r="X2368" s="358"/>
      <c r="Y2368" s="357"/>
      <c r="Z2368" s="304"/>
      <c r="AA2368" s="304"/>
      <c r="AB2368" s="304"/>
      <c r="AC2368" s="304"/>
      <c r="AD2368" s="358"/>
      <c r="AG2368" s="197">
        <f t="shared" si="994"/>
        <v>18</v>
      </c>
      <c r="AH2368" s="197">
        <f t="shared" si="995"/>
        <v>0</v>
      </c>
      <c r="AJ2368" s="4">
        <f t="shared" si="996"/>
        <v>0</v>
      </c>
      <c r="AL2368" s="192">
        <f t="shared" si="997"/>
        <v>-2</v>
      </c>
      <c r="AM2368" s="4">
        <f t="shared" si="998"/>
        <v>0</v>
      </c>
      <c r="AO2368" s="192">
        <f t="shared" si="999"/>
        <v>-2</v>
      </c>
      <c r="AP2368" s="4">
        <f t="shared" si="1000"/>
        <v>0</v>
      </c>
      <c r="AR2368" s="192">
        <f t="shared" si="1001"/>
        <v>-2</v>
      </c>
      <c r="AS2368" s="4">
        <f t="shared" si="1002"/>
        <v>0</v>
      </c>
    </row>
    <row r="2369" spans="1:45" ht="15" customHeight="1">
      <c r="A2369" s="41"/>
      <c r="B2369" s="30"/>
      <c r="C2369" s="247" t="s">
        <v>121</v>
      </c>
      <c r="D2369" s="468" t="str">
        <f t="shared" si="993"/>
        <v/>
      </c>
      <c r="E2369" s="469"/>
      <c r="F2369" s="469"/>
      <c r="G2369" s="469"/>
      <c r="H2369" s="469"/>
      <c r="I2369" s="469"/>
      <c r="J2369" s="469"/>
      <c r="K2369" s="469"/>
      <c r="L2369" s="470"/>
      <c r="M2369" s="357"/>
      <c r="N2369" s="304"/>
      <c r="O2369" s="304"/>
      <c r="P2369" s="304"/>
      <c r="Q2369" s="304"/>
      <c r="R2369" s="358"/>
      <c r="S2369" s="357"/>
      <c r="T2369" s="304"/>
      <c r="U2369" s="304"/>
      <c r="V2369" s="304"/>
      <c r="W2369" s="304"/>
      <c r="X2369" s="358"/>
      <c r="Y2369" s="357"/>
      <c r="Z2369" s="304"/>
      <c r="AA2369" s="304"/>
      <c r="AB2369" s="304"/>
      <c r="AC2369" s="304"/>
      <c r="AD2369" s="358"/>
      <c r="AG2369" s="197">
        <f t="shared" si="994"/>
        <v>18</v>
      </c>
      <c r="AH2369" s="197">
        <f t="shared" si="995"/>
        <v>0</v>
      </c>
      <c r="AJ2369" s="4">
        <f t="shared" si="996"/>
        <v>0</v>
      </c>
      <c r="AL2369" s="192">
        <f t="shared" si="997"/>
        <v>-2</v>
      </c>
      <c r="AM2369" s="4">
        <f t="shared" si="998"/>
        <v>0</v>
      </c>
      <c r="AO2369" s="192">
        <f t="shared" si="999"/>
        <v>-2</v>
      </c>
      <c r="AP2369" s="4">
        <f t="shared" si="1000"/>
        <v>0</v>
      </c>
      <c r="AR2369" s="192">
        <f t="shared" si="1001"/>
        <v>-2</v>
      </c>
      <c r="AS2369" s="4">
        <f t="shared" si="1002"/>
        <v>0</v>
      </c>
    </row>
    <row r="2370" spans="1:45" ht="15" customHeight="1">
      <c r="A2370" s="41"/>
      <c r="B2370" s="30"/>
      <c r="C2370" s="247" t="s">
        <v>122</v>
      </c>
      <c r="D2370" s="468" t="str">
        <f t="shared" si="993"/>
        <v/>
      </c>
      <c r="E2370" s="469"/>
      <c r="F2370" s="469"/>
      <c r="G2370" s="469"/>
      <c r="H2370" s="469"/>
      <c r="I2370" s="469"/>
      <c r="J2370" s="469"/>
      <c r="K2370" s="469"/>
      <c r="L2370" s="470"/>
      <c r="M2370" s="357"/>
      <c r="N2370" s="304"/>
      <c r="O2370" s="304"/>
      <c r="P2370" s="304"/>
      <c r="Q2370" s="304"/>
      <c r="R2370" s="358"/>
      <c r="S2370" s="357"/>
      <c r="T2370" s="304"/>
      <c r="U2370" s="304"/>
      <c r="V2370" s="304"/>
      <c r="W2370" s="304"/>
      <c r="X2370" s="358"/>
      <c r="Y2370" s="357"/>
      <c r="Z2370" s="304"/>
      <c r="AA2370" s="304"/>
      <c r="AB2370" s="304"/>
      <c r="AC2370" s="304"/>
      <c r="AD2370" s="358"/>
      <c r="AG2370" s="197">
        <f t="shared" si="994"/>
        <v>18</v>
      </c>
      <c r="AH2370" s="197">
        <f t="shared" si="995"/>
        <v>0</v>
      </c>
      <c r="AJ2370" s="4">
        <f t="shared" si="996"/>
        <v>0</v>
      </c>
      <c r="AL2370" s="192">
        <f t="shared" si="997"/>
        <v>-2</v>
      </c>
      <c r="AM2370" s="4">
        <f t="shared" si="998"/>
        <v>0</v>
      </c>
      <c r="AO2370" s="192">
        <f t="shared" si="999"/>
        <v>-2</v>
      </c>
      <c r="AP2370" s="4">
        <f t="shared" si="1000"/>
        <v>0</v>
      </c>
      <c r="AR2370" s="192">
        <f t="shared" si="1001"/>
        <v>-2</v>
      </c>
      <c r="AS2370" s="4">
        <f t="shared" si="1002"/>
        <v>0</v>
      </c>
    </row>
    <row r="2371" spans="1:45" ht="15" customHeight="1">
      <c r="A2371" s="41"/>
      <c r="B2371" s="30"/>
      <c r="C2371" s="247" t="s">
        <v>123</v>
      </c>
      <c r="D2371" s="468" t="str">
        <f t="shared" si="993"/>
        <v/>
      </c>
      <c r="E2371" s="469"/>
      <c r="F2371" s="469"/>
      <c r="G2371" s="469"/>
      <c r="H2371" s="469"/>
      <c r="I2371" s="469"/>
      <c r="J2371" s="469"/>
      <c r="K2371" s="469"/>
      <c r="L2371" s="470"/>
      <c r="M2371" s="357"/>
      <c r="N2371" s="304"/>
      <c r="O2371" s="304"/>
      <c r="P2371" s="304"/>
      <c r="Q2371" s="304"/>
      <c r="R2371" s="358"/>
      <c r="S2371" s="357"/>
      <c r="T2371" s="304"/>
      <c r="U2371" s="304"/>
      <c r="V2371" s="304"/>
      <c r="W2371" s="304"/>
      <c r="X2371" s="358"/>
      <c r="Y2371" s="357"/>
      <c r="Z2371" s="304"/>
      <c r="AA2371" s="304"/>
      <c r="AB2371" s="304"/>
      <c r="AC2371" s="304"/>
      <c r="AD2371" s="358"/>
      <c r="AG2371" s="197">
        <f t="shared" si="994"/>
        <v>18</v>
      </c>
      <c r="AH2371" s="197">
        <f t="shared" si="995"/>
        <v>0</v>
      </c>
      <c r="AJ2371" s="4">
        <f t="shared" si="996"/>
        <v>0</v>
      </c>
      <c r="AL2371" s="192">
        <f t="shared" si="997"/>
        <v>-2</v>
      </c>
      <c r="AM2371" s="4">
        <f t="shared" si="998"/>
        <v>0</v>
      </c>
      <c r="AO2371" s="192">
        <f t="shared" si="999"/>
        <v>-2</v>
      </c>
      <c r="AP2371" s="4">
        <f t="shared" si="1000"/>
        <v>0</v>
      </c>
      <c r="AR2371" s="192">
        <f t="shared" si="1001"/>
        <v>-2</v>
      </c>
      <c r="AS2371" s="4">
        <f t="shared" si="1002"/>
        <v>0</v>
      </c>
    </row>
    <row r="2372" spans="1:45" ht="15" customHeight="1">
      <c r="A2372" s="41"/>
      <c r="B2372" s="30"/>
      <c r="C2372" s="247" t="s">
        <v>124</v>
      </c>
      <c r="D2372" s="468" t="str">
        <f t="shared" si="993"/>
        <v/>
      </c>
      <c r="E2372" s="469"/>
      <c r="F2372" s="469"/>
      <c r="G2372" s="469"/>
      <c r="H2372" s="469"/>
      <c r="I2372" s="469"/>
      <c r="J2372" s="469"/>
      <c r="K2372" s="469"/>
      <c r="L2372" s="470"/>
      <c r="M2372" s="357"/>
      <c r="N2372" s="304"/>
      <c r="O2372" s="304"/>
      <c r="P2372" s="304"/>
      <c r="Q2372" s="304"/>
      <c r="R2372" s="358"/>
      <c r="S2372" s="357"/>
      <c r="T2372" s="304"/>
      <c r="U2372" s="304"/>
      <c r="V2372" s="304"/>
      <c r="W2372" s="304"/>
      <c r="X2372" s="358"/>
      <c r="Y2372" s="357"/>
      <c r="Z2372" s="304"/>
      <c r="AA2372" s="304"/>
      <c r="AB2372" s="304"/>
      <c r="AC2372" s="304"/>
      <c r="AD2372" s="358"/>
      <c r="AG2372" s="197">
        <f t="shared" si="994"/>
        <v>18</v>
      </c>
      <c r="AH2372" s="197">
        <f t="shared" si="995"/>
        <v>0</v>
      </c>
      <c r="AJ2372" s="4">
        <f t="shared" si="996"/>
        <v>0</v>
      </c>
      <c r="AL2372" s="192">
        <f t="shared" si="997"/>
        <v>-2</v>
      </c>
      <c r="AM2372" s="4">
        <f t="shared" si="998"/>
        <v>0</v>
      </c>
      <c r="AO2372" s="192">
        <f t="shared" si="999"/>
        <v>-2</v>
      </c>
      <c r="AP2372" s="4">
        <f t="shared" si="1000"/>
        <v>0</v>
      </c>
      <c r="AR2372" s="192">
        <f t="shared" si="1001"/>
        <v>-2</v>
      </c>
      <c r="AS2372" s="4">
        <f t="shared" si="1002"/>
        <v>0</v>
      </c>
    </row>
    <row r="2373" spans="1:45" ht="15" customHeight="1">
      <c r="A2373" s="41"/>
      <c r="B2373" s="30"/>
      <c r="C2373" s="247" t="s">
        <v>125</v>
      </c>
      <c r="D2373" s="468" t="str">
        <f t="shared" si="993"/>
        <v/>
      </c>
      <c r="E2373" s="469"/>
      <c r="F2373" s="469"/>
      <c r="G2373" s="469"/>
      <c r="H2373" s="469"/>
      <c r="I2373" s="469"/>
      <c r="J2373" s="469"/>
      <c r="K2373" s="469"/>
      <c r="L2373" s="470"/>
      <c r="M2373" s="357"/>
      <c r="N2373" s="304"/>
      <c r="O2373" s="304"/>
      <c r="P2373" s="304"/>
      <c r="Q2373" s="304"/>
      <c r="R2373" s="358"/>
      <c r="S2373" s="357"/>
      <c r="T2373" s="304"/>
      <c r="U2373" s="304"/>
      <c r="V2373" s="304"/>
      <c r="W2373" s="304"/>
      <c r="X2373" s="358"/>
      <c r="Y2373" s="357"/>
      <c r="Z2373" s="304"/>
      <c r="AA2373" s="304"/>
      <c r="AB2373" s="304"/>
      <c r="AC2373" s="304"/>
      <c r="AD2373" s="358"/>
      <c r="AG2373" s="197">
        <f t="shared" si="994"/>
        <v>18</v>
      </c>
      <c r="AH2373" s="197">
        <f t="shared" si="995"/>
        <v>0</v>
      </c>
      <c r="AJ2373" s="4">
        <f t="shared" si="996"/>
        <v>0</v>
      </c>
      <c r="AL2373" s="192">
        <f t="shared" si="997"/>
        <v>-2</v>
      </c>
      <c r="AM2373" s="4">
        <f t="shared" si="998"/>
        <v>0</v>
      </c>
      <c r="AO2373" s="192">
        <f t="shared" si="999"/>
        <v>-2</v>
      </c>
      <c r="AP2373" s="4">
        <f t="shared" si="1000"/>
        <v>0</v>
      </c>
      <c r="AR2373" s="192">
        <f t="shared" si="1001"/>
        <v>-2</v>
      </c>
      <c r="AS2373" s="4">
        <f t="shared" si="1002"/>
        <v>0</v>
      </c>
    </row>
    <row r="2374" spans="1:45" ht="15" customHeight="1">
      <c r="A2374" s="41"/>
      <c r="B2374" s="30"/>
      <c r="C2374" s="247" t="s">
        <v>126</v>
      </c>
      <c r="D2374" s="468" t="str">
        <f t="shared" si="993"/>
        <v/>
      </c>
      <c r="E2374" s="469"/>
      <c r="F2374" s="469"/>
      <c r="G2374" s="469"/>
      <c r="H2374" s="469"/>
      <c r="I2374" s="469"/>
      <c r="J2374" s="469"/>
      <c r="K2374" s="469"/>
      <c r="L2374" s="470"/>
      <c r="M2374" s="357"/>
      <c r="N2374" s="304"/>
      <c r="O2374" s="304"/>
      <c r="P2374" s="304"/>
      <c r="Q2374" s="304"/>
      <c r="R2374" s="358"/>
      <c r="S2374" s="357"/>
      <c r="T2374" s="304"/>
      <c r="U2374" s="304"/>
      <c r="V2374" s="304"/>
      <c r="W2374" s="304"/>
      <c r="X2374" s="358"/>
      <c r="Y2374" s="357"/>
      <c r="Z2374" s="304"/>
      <c r="AA2374" s="304"/>
      <c r="AB2374" s="304"/>
      <c r="AC2374" s="304"/>
      <c r="AD2374" s="358"/>
      <c r="AG2374" s="197">
        <f t="shared" si="994"/>
        <v>18</v>
      </c>
      <c r="AH2374" s="197">
        <f t="shared" si="995"/>
        <v>0</v>
      </c>
      <c r="AJ2374" s="4">
        <f t="shared" si="996"/>
        <v>0</v>
      </c>
      <c r="AL2374" s="192">
        <f t="shared" si="997"/>
        <v>-2</v>
      </c>
      <c r="AM2374" s="4">
        <f t="shared" si="998"/>
        <v>0</v>
      </c>
      <c r="AO2374" s="192">
        <f t="shared" si="999"/>
        <v>-2</v>
      </c>
      <c r="AP2374" s="4">
        <f t="shared" si="1000"/>
        <v>0</v>
      </c>
      <c r="AR2374" s="192">
        <f t="shared" si="1001"/>
        <v>-2</v>
      </c>
      <c r="AS2374" s="4">
        <f t="shared" si="1002"/>
        <v>0</v>
      </c>
    </row>
    <row r="2375" spans="1:45" ht="15" customHeight="1">
      <c r="A2375" s="41"/>
      <c r="B2375" s="30"/>
      <c r="C2375" s="247" t="s">
        <v>127</v>
      </c>
      <c r="D2375" s="468" t="str">
        <f t="shared" si="993"/>
        <v/>
      </c>
      <c r="E2375" s="469"/>
      <c r="F2375" s="469"/>
      <c r="G2375" s="469"/>
      <c r="H2375" s="469"/>
      <c r="I2375" s="469"/>
      <c r="J2375" s="469"/>
      <c r="K2375" s="469"/>
      <c r="L2375" s="470"/>
      <c r="M2375" s="357"/>
      <c r="N2375" s="304"/>
      <c r="O2375" s="304"/>
      <c r="P2375" s="304"/>
      <c r="Q2375" s="304"/>
      <c r="R2375" s="358"/>
      <c r="S2375" s="357"/>
      <c r="T2375" s="304"/>
      <c r="U2375" s="304"/>
      <c r="V2375" s="304"/>
      <c r="W2375" s="304"/>
      <c r="X2375" s="358"/>
      <c r="Y2375" s="357"/>
      <c r="Z2375" s="304"/>
      <c r="AA2375" s="304"/>
      <c r="AB2375" s="304"/>
      <c r="AC2375" s="304"/>
      <c r="AD2375" s="358"/>
      <c r="AG2375" s="197">
        <f t="shared" si="994"/>
        <v>18</v>
      </c>
      <c r="AH2375" s="197">
        <f t="shared" si="995"/>
        <v>0</v>
      </c>
      <c r="AJ2375" s="4">
        <f t="shared" si="996"/>
        <v>0</v>
      </c>
      <c r="AL2375" s="192">
        <f t="shared" si="997"/>
        <v>-2</v>
      </c>
      <c r="AM2375" s="4">
        <f t="shared" si="998"/>
        <v>0</v>
      </c>
      <c r="AO2375" s="192">
        <f t="shared" si="999"/>
        <v>-2</v>
      </c>
      <c r="AP2375" s="4">
        <f t="shared" si="1000"/>
        <v>0</v>
      </c>
      <c r="AR2375" s="192">
        <f t="shared" si="1001"/>
        <v>-2</v>
      </c>
      <c r="AS2375" s="4">
        <f t="shared" si="1002"/>
        <v>0</v>
      </c>
    </row>
    <row r="2376" spans="1:45" ht="15" customHeight="1">
      <c r="A2376" s="41"/>
      <c r="B2376" s="30"/>
      <c r="C2376" s="247" t="s">
        <v>128</v>
      </c>
      <c r="D2376" s="468" t="str">
        <f t="shared" si="993"/>
        <v/>
      </c>
      <c r="E2376" s="469"/>
      <c r="F2376" s="469"/>
      <c r="G2376" s="469"/>
      <c r="H2376" s="469"/>
      <c r="I2376" s="469"/>
      <c r="J2376" s="469"/>
      <c r="K2376" s="469"/>
      <c r="L2376" s="470"/>
      <c r="M2376" s="357"/>
      <c r="N2376" s="304"/>
      <c r="O2376" s="304"/>
      <c r="P2376" s="304"/>
      <c r="Q2376" s="304"/>
      <c r="R2376" s="358"/>
      <c r="S2376" s="357"/>
      <c r="T2376" s="304"/>
      <c r="U2376" s="304"/>
      <c r="V2376" s="304"/>
      <c r="W2376" s="304"/>
      <c r="X2376" s="358"/>
      <c r="Y2376" s="357"/>
      <c r="Z2376" s="304"/>
      <c r="AA2376" s="304"/>
      <c r="AB2376" s="304"/>
      <c r="AC2376" s="304"/>
      <c r="AD2376" s="358"/>
      <c r="AG2376" s="197">
        <f t="shared" si="994"/>
        <v>18</v>
      </c>
      <c r="AH2376" s="197">
        <f t="shared" si="995"/>
        <v>0</v>
      </c>
      <c r="AJ2376" s="4">
        <f t="shared" si="996"/>
        <v>0</v>
      </c>
      <c r="AL2376" s="192">
        <f t="shared" si="997"/>
        <v>-2</v>
      </c>
      <c r="AM2376" s="4">
        <f t="shared" si="998"/>
        <v>0</v>
      </c>
      <c r="AO2376" s="192">
        <f t="shared" si="999"/>
        <v>-2</v>
      </c>
      <c r="AP2376" s="4">
        <f t="shared" si="1000"/>
        <v>0</v>
      </c>
      <c r="AR2376" s="192">
        <f t="shared" si="1001"/>
        <v>-2</v>
      </c>
      <c r="AS2376" s="4">
        <f t="shared" si="1002"/>
        <v>0</v>
      </c>
    </row>
    <row r="2377" spans="1:45" ht="15" customHeight="1">
      <c r="A2377" s="41"/>
      <c r="B2377" s="30"/>
      <c r="C2377" s="247" t="s">
        <v>129</v>
      </c>
      <c r="D2377" s="468" t="str">
        <f t="shared" si="993"/>
        <v/>
      </c>
      <c r="E2377" s="469"/>
      <c r="F2377" s="469"/>
      <c r="G2377" s="469"/>
      <c r="H2377" s="469"/>
      <c r="I2377" s="469"/>
      <c r="J2377" s="469"/>
      <c r="K2377" s="469"/>
      <c r="L2377" s="470"/>
      <c r="M2377" s="357"/>
      <c r="N2377" s="304"/>
      <c r="O2377" s="304"/>
      <c r="P2377" s="304"/>
      <c r="Q2377" s="304"/>
      <c r="R2377" s="358"/>
      <c r="S2377" s="357"/>
      <c r="T2377" s="304"/>
      <c r="U2377" s="304"/>
      <c r="V2377" s="304"/>
      <c r="W2377" s="304"/>
      <c r="X2377" s="358"/>
      <c r="Y2377" s="357"/>
      <c r="Z2377" s="304"/>
      <c r="AA2377" s="304"/>
      <c r="AB2377" s="304"/>
      <c r="AC2377" s="304"/>
      <c r="AD2377" s="358"/>
      <c r="AG2377" s="197">
        <f t="shared" si="994"/>
        <v>18</v>
      </c>
      <c r="AH2377" s="197">
        <f t="shared" si="995"/>
        <v>0</v>
      </c>
      <c r="AJ2377" s="4">
        <f t="shared" si="996"/>
        <v>0</v>
      </c>
      <c r="AL2377" s="192">
        <f t="shared" si="997"/>
        <v>-2</v>
      </c>
      <c r="AM2377" s="4">
        <f t="shared" si="998"/>
        <v>0</v>
      </c>
      <c r="AO2377" s="192">
        <f t="shared" si="999"/>
        <v>-2</v>
      </c>
      <c r="AP2377" s="4">
        <f t="shared" si="1000"/>
        <v>0</v>
      </c>
      <c r="AR2377" s="192">
        <f t="shared" si="1001"/>
        <v>-2</v>
      </c>
      <c r="AS2377" s="4">
        <f t="shared" si="1002"/>
        <v>0</v>
      </c>
    </row>
    <row r="2378" spans="1:45" ht="15" customHeight="1">
      <c r="A2378" s="41"/>
      <c r="B2378" s="30"/>
      <c r="C2378" s="247" t="s">
        <v>130</v>
      </c>
      <c r="D2378" s="468" t="str">
        <f t="shared" si="993"/>
        <v/>
      </c>
      <c r="E2378" s="469"/>
      <c r="F2378" s="469"/>
      <c r="G2378" s="469"/>
      <c r="H2378" s="469"/>
      <c r="I2378" s="469"/>
      <c r="J2378" s="469"/>
      <c r="K2378" s="469"/>
      <c r="L2378" s="470"/>
      <c r="M2378" s="357"/>
      <c r="N2378" s="304"/>
      <c r="O2378" s="304"/>
      <c r="P2378" s="304"/>
      <c r="Q2378" s="304"/>
      <c r="R2378" s="358"/>
      <c r="S2378" s="357"/>
      <c r="T2378" s="304"/>
      <c r="U2378" s="304"/>
      <c r="V2378" s="304"/>
      <c r="W2378" s="304"/>
      <c r="X2378" s="358"/>
      <c r="Y2378" s="357"/>
      <c r="Z2378" s="304"/>
      <c r="AA2378" s="304"/>
      <c r="AB2378" s="304"/>
      <c r="AC2378" s="304"/>
      <c r="AD2378" s="358"/>
      <c r="AG2378" s="197">
        <f t="shared" si="994"/>
        <v>18</v>
      </c>
      <c r="AH2378" s="197">
        <f t="shared" si="995"/>
        <v>0</v>
      </c>
      <c r="AJ2378" s="4">
        <f t="shared" si="996"/>
        <v>0</v>
      </c>
      <c r="AL2378" s="192">
        <f t="shared" si="997"/>
        <v>-2</v>
      </c>
      <c r="AM2378" s="4">
        <f t="shared" si="998"/>
        <v>0</v>
      </c>
      <c r="AO2378" s="192">
        <f t="shared" si="999"/>
        <v>-2</v>
      </c>
      <c r="AP2378" s="4">
        <f t="shared" si="1000"/>
        <v>0</v>
      </c>
      <c r="AR2378" s="192">
        <f t="shared" si="1001"/>
        <v>-2</v>
      </c>
      <c r="AS2378" s="4">
        <f t="shared" si="1002"/>
        <v>0</v>
      </c>
    </row>
    <row r="2379" spans="1:45" ht="15" customHeight="1">
      <c r="A2379" s="41"/>
      <c r="B2379" s="30"/>
      <c r="C2379" s="247" t="s">
        <v>131</v>
      </c>
      <c r="D2379" s="468" t="str">
        <f t="shared" si="993"/>
        <v/>
      </c>
      <c r="E2379" s="469"/>
      <c r="F2379" s="469"/>
      <c r="G2379" s="469"/>
      <c r="H2379" s="469"/>
      <c r="I2379" s="469"/>
      <c r="J2379" s="469"/>
      <c r="K2379" s="469"/>
      <c r="L2379" s="470"/>
      <c r="M2379" s="357"/>
      <c r="N2379" s="304"/>
      <c r="O2379" s="304"/>
      <c r="P2379" s="304"/>
      <c r="Q2379" s="304"/>
      <c r="R2379" s="358"/>
      <c r="S2379" s="357"/>
      <c r="T2379" s="304"/>
      <c r="U2379" s="304"/>
      <c r="V2379" s="304"/>
      <c r="W2379" s="304"/>
      <c r="X2379" s="358"/>
      <c r="Y2379" s="357"/>
      <c r="Z2379" s="304"/>
      <c r="AA2379" s="304"/>
      <c r="AB2379" s="304"/>
      <c r="AC2379" s="304"/>
      <c r="AD2379" s="358"/>
      <c r="AG2379" s="197">
        <f t="shared" si="994"/>
        <v>18</v>
      </c>
      <c r="AH2379" s="197">
        <f t="shared" si="995"/>
        <v>0</v>
      </c>
      <c r="AJ2379" s="4">
        <f t="shared" si="996"/>
        <v>0</v>
      </c>
      <c r="AL2379" s="192">
        <f t="shared" si="997"/>
        <v>-2</v>
      </c>
      <c r="AM2379" s="4">
        <f t="shared" si="998"/>
        <v>0</v>
      </c>
      <c r="AO2379" s="192">
        <f t="shared" si="999"/>
        <v>-2</v>
      </c>
      <c r="AP2379" s="4">
        <f t="shared" si="1000"/>
        <v>0</v>
      </c>
      <c r="AR2379" s="192">
        <f t="shared" si="1001"/>
        <v>-2</v>
      </c>
      <c r="AS2379" s="4">
        <f t="shared" si="1002"/>
        <v>0</v>
      </c>
    </row>
    <row r="2380" spans="1:45" ht="15" customHeight="1">
      <c r="A2380" s="41"/>
      <c r="B2380" s="30"/>
      <c r="C2380" s="247" t="s">
        <v>132</v>
      </c>
      <c r="D2380" s="468" t="str">
        <f t="shared" si="993"/>
        <v/>
      </c>
      <c r="E2380" s="469"/>
      <c r="F2380" s="469"/>
      <c r="G2380" s="469"/>
      <c r="H2380" s="469"/>
      <c r="I2380" s="469"/>
      <c r="J2380" s="469"/>
      <c r="K2380" s="469"/>
      <c r="L2380" s="470"/>
      <c r="M2380" s="357"/>
      <c r="N2380" s="304"/>
      <c r="O2380" s="304"/>
      <c r="P2380" s="304"/>
      <c r="Q2380" s="304"/>
      <c r="R2380" s="358"/>
      <c r="S2380" s="357"/>
      <c r="T2380" s="304"/>
      <c r="U2380" s="304"/>
      <c r="V2380" s="304"/>
      <c r="W2380" s="304"/>
      <c r="X2380" s="358"/>
      <c r="Y2380" s="357"/>
      <c r="Z2380" s="304"/>
      <c r="AA2380" s="304"/>
      <c r="AB2380" s="304"/>
      <c r="AC2380" s="304"/>
      <c r="AD2380" s="358"/>
      <c r="AG2380" s="197">
        <f t="shared" si="994"/>
        <v>18</v>
      </c>
      <c r="AH2380" s="197">
        <f t="shared" si="995"/>
        <v>0</v>
      </c>
      <c r="AJ2380" s="4">
        <f t="shared" si="996"/>
        <v>0</v>
      </c>
      <c r="AL2380" s="192">
        <f t="shared" si="997"/>
        <v>-2</v>
      </c>
      <c r="AM2380" s="4">
        <f t="shared" si="998"/>
        <v>0</v>
      </c>
      <c r="AO2380" s="192">
        <f t="shared" si="999"/>
        <v>-2</v>
      </c>
      <c r="AP2380" s="4">
        <f t="shared" si="1000"/>
        <v>0</v>
      </c>
      <c r="AR2380" s="192">
        <f t="shared" si="1001"/>
        <v>-2</v>
      </c>
      <c r="AS2380" s="4">
        <f t="shared" si="1002"/>
        <v>0</v>
      </c>
    </row>
    <row r="2381" spans="1:45" ht="15" customHeight="1">
      <c r="A2381" s="41"/>
      <c r="B2381" s="30"/>
      <c r="C2381" s="247" t="s">
        <v>133</v>
      </c>
      <c r="D2381" s="468" t="str">
        <f t="shared" si="993"/>
        <v/>
      </c>
      <c r="E2381" s="469"/>
      <c r="F2381" s="469"/>
      <c r="G2381" s="469"/>
      <c r="H2381" s="469"/>
      <c r="I2381" s="469"/>
      <c r="J2381" s="469"/>
      <c r="K2381" s="469"/>
      <c r="L2381" s="470"/>
      <c r="M2381" s="357"/>
      <c r="N2381" s="304"/>
      <c r="O2381" s="304"/>
      <c r="P2381" s="304"/>
      <c r="Q2381" s="304"/>
      <c r="R2381" s="358"/>
      <c r="S2381" s="357"/>
      <c r="T2381" s="304"/>
      <c r="U2381" s="304"/>
      <c r="V2381" s="304"/>
      <c r="W2381" s="304"/>
      <c r="X2381" s="358"/>
      <c r="Y2381" s="357"/>
      <c r="Z2381" s="304"/>
      <c r="AA2381" s="304"/>
      <c r="AB2381" s="304"/>
      <c r="AC2381" s="304"/>
      <c r="AD2381" s="358"/>
      <c r="AG2381" s="197">
        <f t="shared" si="994"/>
        <v>18</v>
      </c>
      <c r="AH2381" s="197">
        <f t="shared" si="995"/>
        <v>0</v>
      </c>
      <c r="AJ2381" s="4">
        <f t="shared" si="996"/>
        <v>0</v>
      </c>
      <c r="AL2381" s="192">
        <f t="shared" si="997"/>
        <v>-2</v>
      </c>
      <c r="AM2381" s="4">
        <f t="shared" si="998"/>
        <v>0</v>
      </c>
      <c r="AO2381" s="192">
        <f t="shared" si="999"/>
        <v>-2</v>
      </c>
      <c r="AP2381" s="4">
        <f t="shared" si="1000"/>
        <v>0</v>
      </c>
      <c r="AR2381" s="192">
        <f t="shared" si="1001"/>
        <v>-2</v>
      </c>
      <c r="AS2381" s="4">
        <f t="shared" si="1002"/>
        <v>0</v>
      </c>
    </row>
    <row r="2382" spans="1:45" ht="15" customHeight="1">
      <c r="A2382" s="41"/>
      <c r="B2382" s="30"/>
      <c r="C2382" s="247" t="s">
        <v>134</v>
      </c>
      <c r="D2382" s="468" t="str">
        <f t="shared" si="993"/>
        <v/>
      </c>
      <c r="E2382" s="469"/>
      <c r="F2382" s="469"/>
      <c r="G2382" s="469"/>
      <c r="H2382" s="469"/>
      <c r="I2382" s="469"/>
      <c r="J2382" s="469"/>
      <c r="K2382" s="469"/>
      <c r="L2382" s="470"/>
      <c r="M2382" s="357"/>
      <c r="N2382" s="304"/>
      <c r="O2382" s="304"/>
      <c r="P2382" s="304"/>
      <c r="Q2382" s="304"/>
      <c r="R2382" s="358"/>
      <c r="S2382" s="357"/>
      <c r="T2382" s="304"/>
      <c r="U2382" s="304"/>
      <c r="V2382" s="304"/>
      <c r="W2382" s="304"/>
      <c r="X2382" s="358"/>
      <c r="Y2382" s="357"/>
      <c r="Z2382" s="304"/>
      <c r="AA2382" s="304"/>
      <c r="AB2382" s="304"/>
      <c r="AC2382" s="304"/>
      <c r="AD2382" s="358"/>
      <c r="AG2382" s="197">
        <f t="shared" si="994"/>
        <v>18</v>
      </c>
      <c r="AH2382" s="197">
        <f t="shared" si="995"/>
        <v>0</v>
      </c>
      <c r="AJ2382" s="4">
        <f t="shared" si="996"/>
        <v>0</v>
      </c>
      <c r="AL2382" s="192">
        <f t="shared" si="997"/>
        <v>-2</v>
      </c>
      <c r="AM2382" s="4">
        <f t="shared" si="998"/>
        <v>0</v>
      </c>
      <c r="AO2382" s="192">
        <f t="shared" si="999"/>
        <v>-2</v>
      </c>
      <c r="AP2382" s="4">
        <f t="shared" si="1000"/>
        <v>0</v>
      </c>
      <c r="AR2382" s="192">
        <f t="shared" si="1001"/>
        <v>-2</v>
      </c>
      <c r="AS2382" s="4">
        <f t="shared" si="1002"/>
        <v>0</v>
      </c>
    </row>
    <row r="2383" spans="1:45" ht="15" customHeight="1">
      <c r="A2383" s="41"/>
      <c r="B2383" s="30"/>
      <c r="C2383" s="247" t="s">
        <v>135</v>
      </c>
      <c r="D2383" s="468" t="str">
        <f t="shared" ref="D2383:D2437" si="1003">+IF(D114="","",D114)</f>
        <v/>
      </c>
      <c r="E2383" s="469"/>
      <c r="F2383" s="469"/>
      <c r="G2383" s="469"/>
      <c r="H2383" s="469"/>
      <c r="I2383" s="469"/>
      <c r="J2383" s="469"/>
      <c r="K2383" s="469"/>
      <c r="L2383" s="470"/>
      <c r="M2383" s="357"/>
      <c r="N2383" s="304"/>
      <c r="O2383" s="304"/>
      <c r="P2383" s="304"/>
      <c r="Q2383" s="304"/>
      <c r="R2383" s="358"/>
      <c r="S2383" s="357"/>
      <c r="T2383" s="304"/>
      <c r="U2383" s="304"/>
      <c r="V2383" s="304"/>
      <c r="W2383" s="304"/>
      <c r="X2383" s="358"/>
      <c r="Y2383" s="357"/>
      <c r="Z2383" s="304"/>
      <c r="AA2383" s="304"/>
      <c r="AB2383" s="304"/>
      <c r="AC2383" s="304"/>
      <c r="AD2383" s="358"/>
      <c r="AG2383" s="197">
        <f t="shared" ref="AG2383:AG2437" si="1004">+COUNTBLANK(M2383:AD2383)</f>
        <v>18</v>
      </c>
      <c r="AH2383" s="197">
        <f t="shared" ref="AH2383:AH2437" si="1005">+IF($AG$2314=$AH$2314,0,IF(OR(AND(D2383&lt;&gt;"",AG2383=15),AND(D2383="",AG2383=18)),0,1))</f>
        <v>0</v>
      </c>
      <c r="AJ2383" s="4">
        <f t="shared" ref="AJ2383:AJ2437" si="1006">IF($AG$2314=$AH$2314,0,IF(OR(AND(Y2383&gt;S2383,C2506&lt;&gt;""),AND(Y2383&lt;=S2383,OR(C2506="",C2506&lt;&gt;""))),0,1))</f>
        <v>0</v>
      </c>
      <c r="AL2383" s="192">
        <f t="shared" ref="AL2383:AL2437" si="1007">IF(M2383="NS",0,LEN(M2383)-LEN(INT(M2383))-1)</f>
        <v>-2</v>
      </c>
      <c r="AM2383" s="4">
        <f t="shared" ref="AM2383:AM2437" si="1008">IF(AL2383&lt;3,0,1)</f>
        <v>0</v>
      </c>
      <c r="AO2383" s="192">
        <f t="shared" ref="AO2383:AO2437" si="1009">IF(S2383="NS",0,LEN(S2383)-LEN(INT(S2383))-1)</f>
        <v>-2</v>
      </c>
      <c r="AP2383" s="4">
        <f t="shared" ref="AP2383:AP2437" si="1010">IF(AO2383&lt;3,0,1)</f>
        <v>0</v>
      </c>
      <c r="AR2383" s="192">
        <f t="shared" ref="AR2383:AR2437" si="1011">IF(Y2383="NS",0,LEN(Y2383)-LEN(INT(Y2383))-1)</f>
        <v>-2</v>
      </c>
      <c r="AS2383" s="4">
        <f t="shared" ref="AS2383:AS2437" si="1012">IF(AR2383&lt;3,0,1)</f>
        <v>0</v>
      </c>
    </row>
    <row r="2384" spans="1:45" ht="15" customHeight="1">
      <c r="A2384" s="41"/>
      <c r="B2384" s="30"/>
      <c r="C2384" s="247" t="s">
        <v>136</v>
      </c>
      <c r="D2384" s="468" t="str">
        <f t="shared" si="1003"/>
        <v/>
      </c>
      <c r="E2384" s="469"/>
      <c r="F2384" s="469"/>
      <c r="G2384" s="469"/>
      <c r="H2384" s="469"/>
      <c r="I2384" s="469"/>
      <c r="J2384" s="469"/>
      <c r="K2384" s="469"/>
      <c r="L2384" s="470"/>
      <c r="M2384" s="357"/>
      <c r="N2384" s="304"/>
      <c r="O2384" s="304"/>
      <c r="P2384" s="304"/>
      <c r="Q2384" s="304"/>
      <c r="R2384" s="358"/>
      <c r="S2384" s="357"/>
      <c r="T2384" s="304"/>
      <c r="U2384" s="304"/>
      <c r="V2384" s="304"/>
      <c r="W2384" s="304"/>
      <c r="X2384" s="358"/>
      <c r="Y2384" s="357"/>
      <c r="Z2384" s="304"/>
      <c r="AA2384" s="304"/>
      <c r="AB2384" s="304"/>
      <c r="AC2384" s="304"/>
      <c r="AD2384" s="358"/>
      <c r="AG2384" s="197">
        <f t="shared" si="1004"/>
        <v>18</v>
      </c>
      <c r="AH2384" s="197">
        <f t="shared" si="1005"/>
        <v>0</v>
      </c>
      <c r="AJ2384" s="4">
        <f t="shared" si="1006"/>
        <v>0</v>
      </c>
      <c r="AL2384" s="192">
        <f t="shared" si="1007"/>
        <v>-2</v>
      </c>
      <c r="AM2384" s="4">
        <f t="shared" si="1008"/>
        <v>0</v>
      </c>
      <c r="AO2384" s="192">
        <f t="shared" si="1009"/>
        <v>-2</v>
      </c>
      <c r="AP2384" s="4">
        <f t="shared" si="1010"/>
        <v>0</v>
      </c>
      <c r="AR2384" s="192">
        <f t="shared" si="1011"/>
        <v>-2</v>
      </c>
      <c r="AS2384" s="4">
        <f t="shared" si="1012"/>
        <v>0</v>
      </c>
    </row>
    <row r="2385" spans="1:45" ht="15" customHeight="1">
      <c r="A2385" s="41"/>
      <c r="B2385" s="30"/>
      <c r="C2385" s="247" t="s">
        <v>137</v>
      </c>
      <c r="D2385" s="468" t="str">
        <f t="shared" si="1003"/>
        <v/>
      </c>
      <c r="E2385" s="469"/>
      <c r="F2385" s="469"/>
      <c r="G2385" s="469"/>
      <c r="H2385" s="469"/>
      <c r="I2385" s="469"/>
      <c r="J2385" s="469"/>
      <c r="K2385" s="469"/>
      <c r="L2385" s="470"/>
      <c r="M2385" s="357"/>
      <c r="N2385" s="304"/>
      <c r="O2385" s="304"/>
      <c r="P2385" s="304"/>
      <c r="Q2385" s="304"/>
      <c r="R2385" s="358"/>
      <c r="S2385" s="357"/>
      <c r="T2385" s="304"/>
      <c r="U2385" s="304"/>
      <c r="V2385" s="304"/>
      <c r="W2385" s="304"/>
      <c r="X2385" s="358"/>
      <c r="Y2385" s="357"/>
      <c r="Z2385" s="304"/>
      <c r="AA2385" s="304"/>
      <c r="AB2385" s="304"/>
      <c r="AC2385" s="304"/>
      <c r="AD2385" s="358"/>
      <c r="AG2385" s="197">
        <f t="shared" si="1004"/>
        <v>18</v>
      </c>
      <c r="AH2385" s="197">
        <f t="shared" si="1005"/>
        <v>0</v>
      </c>
      <c r="AJ2385" s="4">
        <f t="shared" si="1006"/>
        <v>0</v>
      </c>
      <c r="AL2385" s="192">
        <f t="shared" si="1007"/>
        <v>-2</v>
      </c>
      <c r="AM2385" s="4">
        <f t="shared" si="1008"/>
        <v>0</v>
      </c>
      <c r="AO2385" s="192">
        <f t="shared" si="1009"/>
        <v>-2</v>
      </c>
      <c r="AP2385" s="4">
        <f t="shared" si="1010"/>
        <v>0</v>
      </c>
      <c r="AR2385" s="192">
        <f t="shared" si="1011"/>
        <v>-2</v>
      </c>
      <c r="AS2385" s="4">
        <f t="shared" si="1012"/>
        <v>0</v>
      </c>
    </row>
    <row r="2386" spans="1:45" ht="15" customHeight="1">
      <c r="A2386" s="41"/>
      <c r="B2386" s="30"/>
      <c r="C2386" s="247" t="s">
        <v>138</v>
      </c>
      <c r="D2386" s="468" t="str">
        <f t="shared" si="1003"/>
        <v/>
      </c>
      <c r="E2386" s="469"/>
      <c r="F2386" s="469"/>
      <c r="G2386" s="469"/>
      <c r="H2386" s="469"/>
      <c r="I2386" s="469"/>
      <c r="J2386" s="469"/>
      <c r="K2386" s="469"/>
      <c r="L2386" s="470"/>
      <c r="M2386" s="357"/>
      <c r="N2386" s="304"/>
      <c r="O2386" s="304"/>
      <c r="P2386" s="304"/>
      <c r="Q2386" s="304"/>
      <c r="R2386" s="358"/>
      <c r="S2386" s="357"/>
      <c r="T2386" s="304"/>
      <c r="U2386" s="304"/>
      <c r="V2386" s="304"/>
      <c r="W2386" s="304"/>
      <c r="X2386" s="358"/>
      <c r="Y2386" s="357"/>
      <c r="Z2386" s="304"/>
      <c r="AA2386" s="304"/>
      <c r="AB2386" s="304"/>
      <c r="AC2386" s="304"/>
      <c r="AD2386" s="358"/>
      <c r="AG2386" s="197">
        <f t="shared" si="1004"/>
        <v>18</v>
      </c>
      <c r="AH2386" s="197">
        <f t="shared" si="1005"/>
        <v>0</v>
      </c>
      <c r="AJ2386" s="4">
        <f t="shared" si="1006"/>
        <v>0</v>
      </c>
      <c r="AL2386" s="192">
        <f t="shared" si="1007"/>
        <v>-2</v>
      </c>
      <c r="AM2386" s="4">
        <f t="shared" si="1008"/>
        <v>0</v>
      </c>
      <c r="AO2386" s="192">
        <f t="shared" si="1009"/>
        <v>-2</v>
      </c>
      <c r="AP2386" s="4">
        <f t="shared" si="1010"/>
        <v>0</v>
      </c>
      <c r="AR2386" s="192">
        <f t="shared" si="1011"/>
        <v>-2</v>
      </c>
      <c r="AS2386" s="4">
        <f t="shared" si="1012"/>
        <v>0</v>
      </c>
    </row>
    <row r="2387" spans="1:45" ht="15" customHeight="1">
      <c r="A2387" s="41"/>
      <c r="B2387" s="30"/>
      <c r="C2387" s="247" t="s">
        <v>139</v>
      </c>
      <c r="D2387" s="468" t="str">
        <f t="shared" si="1003"/>
        <v/>
      </c>
      <c r="E2387" s="469"/>
      <c r="F2387" s="469"/>
      <c r="G2387" s="469"/>
      <c r="H2387" s="469"/>
      <c r="I2387" s="469"/>
      <c r="J2387" s="469"/>
      <c r="K2387" s="469"/>
      <c r="L2387" s="470"/>
      <c r="M2387" s="357"/>
      <c r="N2387" s="304"/>
      <c r="O2387" s="304"/>
      <c r="P2387" s="304"/>
      <c r="Q2387" s="304"/>
      <c r="R2387" s="358"/>
      <c r="S2387" s="357"/>
      <c r="T2387" s="304"/>
      <c r="U2387" s="304"/>
      <c r="V2387" s="304"/>
      <c r="W2387" s="304"/>
      <c r="X2387" s="358"/>
      <c r="Y2387" s="357"/>
      <c r="Z2387" s="304"/>
      <c r="AA2387" s="304"/>
      <c r="AB2387" s="304"/>
      <c r="AC2387" s="304"/>
      <c r="AD2387" s="358"/>
      <c r="AG2387" s="197">
        <f t="shared" si="1004"/>
        <v>18</v>
      </c>
      <c r="AH2387" s="197">
        <f t="shared" si="1005"/>
        <v>0</v>
      </c>
      <c r="AJ2387" s="4">
        <f t="shared" si="1006"/>
        <v>0</v>
      </c>
      <c r="AL2387" s="192">
        <f t="shared" si="1007"/>
        <v>-2</v>
      </c>
      <c r="AM2387" s="4">
        <f t="shared" si="1008"/>
        <v>0</v>
      </c>
      <c r="AO2387" s="192">
        <f t="shared" si="1009"/>
        <v>-2</v>
      </c>
      <c r="AP2387" s="4">
        <f t="shared" si="1010"/>
        <v>0</v>
      </c>
      <c r="AR2387" s="192">
        <f t="shared" si="1011"/>
        <v>-2</v>
      </c>
      <c r="AS2387" s="4">
        <f t="shared" si="1012"/>
        <v>0</v>
      </c>
    </row>
    <row r="2388" spans="1:45" ht="15" customHeight="1">
      <c r="A2388" s="41"/>
      <c r="B2388" s="30"/>
      <c r="C2388" s="247" t="s">
        <v>140</v>
      </c>
      <c r="D2388" s="468" t="str">
        <f t="shared" si="1003"/>
        <v/>
      </c>
      <c r="E2388" s="469"/>
      <c r="F2388" s="469"/>
      <c r="G2388" s="469"/>
      <c r="H2388" s="469"/>
      <c r="I2388" s="469"/>
      <c r="J2388" s="469"/>
      <c r="K2388" s="469"/>
      <c r="L2388" s="470"/>
      <c r="M2388" s="357"/>
      <c r="N2388" s="304"/>
      <c r="O2388" s="304"/>
      <c r="P2388" s="304"/>
      <c r="Q2388" s="304"/>
      <c r="R2388" s="358"/>
      <c r="S2388" s="357"/>
      <c r="T2388" s="304"/>
      <c r="U2388" s="304"/>
      <c r="V2388" s="304"/>
      <c r="W2388" s="304"/>
      <c r="X2388" s="358"/>
      <c r="Y2388" s="357"/>
      <c r="Z2388" s="304"/>
      <c r="AA2388" s="304"/>
      <c r="AB2388" s="304"/>
      <c r="AC2388" s="304"/>
      <c r="AD2388" s="358"/>
      <c r="AG2388" s="197">
        <f t="shared" si="1004"/>
        <v>18</v>
      </c>
      <c r="AH2388" s="197">
        <f t="shared" si="1005"/>
        <v>0</v>
      </c>
      <c r="AJ2388" s="4">
        <f t="shared" si="1006"/>
        <v>0</v>
      </c>
      <c r="AL2388" s="192">
        <f t="shared" si="1007"/>
        <v>-2</v>
      </c>
      <c r="AM2388" s="4">
        <f t="shared" si="1008"/>
        <v>0</v>
      </c>
      <c r="AO2388" s="192">
        <f t="shared" si="1009"/>
        <v>-2</v>
      </c>
      <c r="AP2388" s="4">
        <f t="shared" si="1010"/>
        <v>0</v>
      </c>
      <c r="AR2388" s="192">
        <f t="shared" si="1011"/>
        <v>-2</v>
      </c>
      <c r="AS2388" s="4">
        <f t="shared" si="1012"/>
        <v>0</v>
      </c>
    </row>
    <row r="2389" spans="1:45" ht="15" customHeight="1">
      <c r="A2389" s="41"/>
      <c r="B2389" s="30"/>
      <c r="C2389" s="247" t="s">
        <v>141</v>
      </c>
      <c r="D2389" s="468" t="str">
        <f t="shared" si="1003"/>
        <v/>
      </c>
      <c r="E2389" s="469"/>
      <c r="F2389" s="469"/>
      <c r="G2389" s="469"/>
      <c r="H2389" s="469"/>
      <c r="I2389" s="469"/>
      <c r="J2389" s="469"/>
      <c r="K2389" s="469"/>
      <c r="L2389" s="470"/>
      <c r="M2389" s="357"/>
      <c r="N2389" s="304"/>
      <c r="O2389" s="304"/>
      <c r="P2389" s="304"/>
      <c r="Q2389" s="304"/>
      <c r="R2389" s="358"/>
      <c r="S2389" s="357"/>
      <c r="T2389" s="304"/>
      <c r="U2389" s="304"/>
      <c r="V2389" s="304"/>
      <c r="W2389" s="304"/>
      <c r="X2389" s="358"/>
      <c r="Y2389" s="357"/>
      <c r="Z2389" s="304"/>
      <c r="AA2389" s="304"/>
      <c r="AB2389" s="304"/>
      <c r="AC2389" s="304"/>
      <c r="AD2389" s="358"/>
      <c r="AG2389" s="197">
        <f t="shared" si="1004"/>
        <v>18</v>
      </c>
      <c r="AH2389" s="197">
        <f t="shared" si="1005"/>
        <v>0</v>
      </c>
      <c r="AJ2389" s="4">
        <f t="shared" si="1006"/>
        <v>0</v>
      </c>
      <c r="AL2389" s="192">
        <f t="shared" si="1007"/>
        <v>-2</v>
      </c>
      <c r="AM2389" s="4">
        <f t="shared" si="1008"/>
        <v>0</v>
      </c>
      <c r="AO2389" s="192">
        <f t="shared" si="1009"/>
        <v>-2</v>
      </c>
      <c r="AP2389" s="4">
        <f t="shared" si="1010"/>
        <v>0</v>
      </c>
      <c r="AR2389" s="192">
        <f t="shared" si="1011"/>
        <v>-2</v>
      </c>
      <c r="AS2389" s="4">
        <f t="shared" si="1012"/>
        <v>0</v>
      </c>
    </row>
    <row r="2390" spans="1:45" ht="15" customHeight="1">
      <c r="A2390" s="41"/>
      <c r="B2390" s="30"/>
      <c r="C2390" s="247" t="s">
        <v>142</v>
      </c>
      <c r="D2390" s="468" t="str">
        <f t="shared" si="1003"/>
        <v/>
      </c>
      <c r="E2390" s="469"/>
      <c r="F2390" s="469"/>
      <c r="G2390" s="469"/>
      <c r="H2390" s="469"/>
      <c r="I2390" s="469"/>
      <c r="J2390" s="469"/>
      <c r="K2390" s="469"/>
      <c r="L2390" s="470"/>
      <c r="M2390" s="357"/>
      <c r="N2390" s="304"/>
      <c r="O2390" s="304"/>
      <c r="P2390" s="304"/>
      <c r="Q2390" s="304"/>
      <c r="R2390" s="358"/>
      <c r="S2390" s="357"/>
      <c r="T2390" s="304"/>
      <c r="U2390" s="304"/>
      <c r="V2390" s="304"/>
      <c r="W2390" s="304"/>
      <c r="X2390" s="358"/>
      <c r="Y2390" s="357"/>
      <c r="Z2390" s="304"/>
      <c r="AA2390" s="304"/>
      <c r="AB2390" s="304"/>
      <c r="AC2390" s="304"/>
      <c r="AD2390" s="358"/>
      <c r="AG2390" s="197">
        <f t="shared" si="1004"/>
        <v>18</v>
      </c>
      <c r="AH2390" s="197">
        <f t="shared" si="1005"/>
        <v>0</v>
      </c>
      <c r="AJ2390" s="4">
        <f t="shared" si="1006"/>
        <v>0</v>
      </c>
      <c r="AL2390" s="192">
        <f t="shared" si="1007"/>
        <v>-2</v>
      </c>
      <c r="AM2390" s="4">
        <f t="shared" si="1008"/>
        <v>0</v>
      </c>
      <c r="AO2390" s="192">
        <f t="shared" si="1009"/>
        <v>-2</v>
      </c>
      <c r="AP2390" s="4">
        <f t="shared" si="1010"/>
        <v>0</v>
      </c>
      <c r="AR2390" s="192">
        <f t="shared" si="1011"/>
        <v>-2</v>
      </c>
      <c r="AS2390" s="4">
        <f t="shared" si="1012"/>
        <v>0</v>
      </c>
    </row>
    <row r="2391" spans="1:45" ht="15" customHeight="1">
      <c r="A2391" s="41"/>
      <c r="B2391" s="30"/>
      <c r="C2391" s="247" t="s">
        <v>143</v>
      </c>
      <c r="D2391" s="468" t="str">
        <f t="shared" si="1003"/>
        <v/>
      </c>
      <c r="E2391" s="469"/>
      <c r="F2391" s="469"/>
      <c r="G2391" s="469"/>
      <c r="H2391" s="469"/>
      <c r="I2391" s="469"/>
      <c r="J2391" s="469"/>
      <c r="K2391" s="469"/>
      <c r="L2391" s="470"/>
      <c r="M2391" s="357"/>
      <c r="N2391" s="304"/>
      <c r="O2391" s="304"/>
      <c r="P2391" s="304"/>
      <c r="Q2391" s="304"/>
      <c r="R2391" s="358"/>
      <c r="S2391" s="357"/>
      <c r="T2391" s="304"/>
      <c r="U2391" s="304"/>
      <c r="V2391" s="304"/>
      <c r="W2391" s="304"/>
      <c r="X2391" s="358"/>
      <c r="Y2391" s="357"/>
      <c r="Z2391" s="304"/>
      <c r="AA2391" s="304"/>
      <c r="AB2391" s="304"/>
      <c r="AC2391" s="304"/>
      <c r="AD2391" s="358"/>
      <c r="AG2391" s="197">
        <f t="shared" si="1004"/>
        <v>18</v>
      </c>
      <c r="AH2391" s="197">
        <f t="shared" si="1005"/>
        <v>0</v>
      </c>
      <c r="AJ2391" s="4">
        <f t="shared" si="1006"/>
        <v>0</v>
      </c>
      <c r="AL2391" s="192">
        <f t="shared" si="1007"/>
        <v>-2</v>
      </c>
      <c r="AM2391" s="4">
        <f t="shared" si="1008"/>
        <v>0</v>
      </c>
      <c r="AO2391" s="192">
        <f t="shared" si="1009"/>
        <v>-2</v>
      </c>
      <c r="AP2391" s="4">
        <f t="shared" si="1010"/>
        <v>0</v>
      </c>
      <c r="AR2391" s="192">
        <f t="shared" si="1011"/>
        <v>-2</v>
      </c>
      <c r="AS2391" s="4">
        <f t="shared" si="1012"/>
        <v>0</v>
      </c>
    </row>
    <row r="2392" spans="1:45" ht="15" customHeight="1">
      <c r="A2392" s="41"/>
      <c r="B2392" s="30"/>
      <c r="C2392" s="247" t="s">
        <v>144</v>
      </c>
      <c r="D2392" s="468" t="str">
        <f t="shared" si="1003"/>
        <v/>
      </c>
      <c r="E2392" s="469"/>
      <c r="F2392" s="469"/>
      <c r="G2392" s="469"/>
      <c r="H2392" s="469"/>
      <c r="I2392" s="469"/>
      <c r="J2392" s="469"/>
      <c r="K2392" s="469"/>
      <c r="L2392" s="470"/>
      <c r="M2392" s="357"/>
      <c r="N2392" s="304"/>
      <c r="O2392" s="304"/>
      <c r="P2392" s="304"/>
      <c r="Q2392" s="304"/>
      <c r="R2392" s="358"/>
      <c r="S2392" s="357"/>
      <c r="T2392" s="304"/>
      <c r="U2392" s="304"/>
      <c r="V2392" s="304"/>
      <c r="W2392" s="304"/>
      <c r="X2392" s="358"/>
      <c r="Y2392" s="357"/>
      <c r="Z2392" s="304"/>
      <c r="AA2392" s="304"/>
      <c r="AB2392" s="304"/>
      <c r="AC2392" s="304"/>
      <c r="AD2392" s="358"/>
      <c r="AG2392" s="197">
        <f t="shared" si="1004"/>
        <v>18</v>
      </c>
      <c r="AH2392" s="197">
        <f t="shared" si="1005"/>
        <v>0</v>
      </c>
      <c r="AJ2392" s="4">
        <f t="shared" si="1006"/>
        <v>0</v>
      </c>
      <c r="AL2392" s="192">
        <f t="shared" si="1007"/>
        <v>-2</v>
      </c>
      <c r="AM2392" s="4">
        <f t="shared" si="1008"/>
        <v>0</v>
      </c>
      <c r="AO2392" s="192">
        <f t="shared" si="1009"/>
        <v>-2</v>
      </c>
      <c r="AP2392" s="4">
        <f t="shared" si="1010"/>
        <v>0</v>
      </c>
      <c r="AR2392" s="192">
        <f t="shared" si="1011"/>
        <v>-2</v>
      </c>
      <c r="AS2392" s="4">
        <f t="shared" si="1012"/>
        <v>0</v>
      </c>
    </row>
    <row r="2393" spans="1:45" ht="15" customHeight="1">
      <c r="A2393" s="41"/>
      <c r="B2393" s="30"/>
      <c r="C2393" s="247" t="s">
        <v>145</v>
      </c>
      <c r="D2393" s="468" t="str">
        <f t="shared" si="1003"/>
        <v/>
      </c>
      <c r="E2393" s="469"/>
      <c r="F2393" s="469"/>
      <c r="G2393" s="469"/>
      <c r="H2393" s="469"/>
      <c r="I2393" s="469"/>
      <c r="J2393" s="469"/>
      <c r="K2393" s="469"/>
      <c r="L2393" s="470"/>
      <c r="M2393" s="357"/>
      <c r="N2393" s="304"/>
      <c r="O2393" s="304"/>
      <c r="P2393" s="304"/>
      <c r="Q2393" s="304"/>
      <c r="R2393" s="358"/>
      <c r="S2393" s="357"/>
      <c r="T2393" s="304"/>
      <c r="U2393" s="304"/>
      <c r="V2393" s="304"/>
      <c r="W2393" s="304"/>
      <c r="X2393" s="358"/>
      <c r="Y2393" s="357"/>
      <c r="Z2393" s="304"/>
      <c r="AA2393" s="304"/>
      <c r="AB2393" s="304"/>
      <c r="AC2393" s="304"/>
      <c r="AD2393" s="358"/>
      <c r="AG2393" s="197">
        <f t="shared" si="1004"/>
        <v>18</v>
      </c>
      <c r="AH2393" s="197">
        <f t="shared" si="1005"/>
        <v>0</v>
      </c>
      <c r="AJ2393" s="4">
        <f t="shared" si="1006"/>
        <v>0</v>
      </c>
      <c r="AL2393" s="192">
        <f t="shared" si="1007"/>
        <v>-2</v>
      </c>
      <c r="AM2393" s="4">
        <f t="shared" si="1008"/>
        <v>0</v>
      </c>
      <c r="AO2393" s="192">
        <f t="shared" si="1009"/>
        <v>-2</v>
      </c>
      <c r="AP2393" s="4">
        <f t="shared" si="1010"/>
        <v>0</v>
      </c>
      <c r="AR2393" s="192">
        <f t="shared" si="1011"/>
        <v>-2</v>
      </c>
      <c r="AS2393" s="4">
        <f t="shared" si="1012"/>
        <v>0</v>
      </c>
    </row>
    <row r="2394" spans="1:45" ht="15" customHeight="1">
      <c r="A2394" s="41"/>
      <c r="B2394" s="30"/>
      <c r="C2394" s="247" t="s">
        <v>146</v>
      </c>
      <c r="D2394" s="468" t="str">
        <f t="shared" si="1003"/>
        <v/>
      </c>
      <c r="E2394" s="469"/>
      <c r="F2394" s="469"/>
      <c r="G2394" s="469"/>
      <c r="H2394" s="469"/>
      <c r="I2394" s="469"/>
      <c r="J2394" s="469"/>
      <c r="K2394" s="469"/>
      <c r="L2394" s="470"/>
      <c r="M2394" s="357"/>
      <c r="N2394" s="304"/>
      <c r="O2394" s="304"/>
      <c r="P2394" s="304"/>
      <c r="Q2394" s="304"/>
      <c r="R2394" s="358"/>
      <c r="S2394" s="357"/>
      <c r="T2394" s="304"/>
      <c r="U2394" s="304"/>
      <c r="V2394" s="304"/>
      <c r="W2394" s="304"/>
      <c r="X2394" s="358"/>
      <c r="Y2394" s="357"/>
      <c r="Z2394" s="304"/>
      <c r="AA2394" s="304"/>
      <c r="AB2394" s="304"/>
      <c r="AC2394" s="304"/>
      <c r="AD2394" s="358"/>
      <c r="AG2394" s="197">
        <f t="shared" si="1004"/>
        <v>18</v>
      </c>
      <c r="AH2394" s="197">
        <f t="shared" si="1005"/>
        <v>0</v>
      </c>
      <c r="AJ2394" s="4">
        <f t="shared" si="1006"/>
        <v>0</v>
      </c>
      <c r="AL2394" s="192">
        <f t="shared" si="1007"/>
        <v>-2</v>
      </c>
      <c r="AM2394" s="4">
        <f t="shared" si="1008"/>
        <v>0</v>
      </c>
      <c r="AO2394" s="192">
        <f t="shared" si="1009"/>
        <v>-2</v>
      </c>
      <c r="AP2394" s="4">
        <f t="shared" si="1010"/>
        <v>0</v>
      </c>
      <c r="AR2394" s="192">
        <f t="shared" si="1011"/>
        <v>-2</v>
      </c>
      <c r="AS2394" s="4">
        <f t="shared" si="1012"/>
        <v>0</v>
      </c>
    </row>
    <row r="2395" spans="1:45" ht="15" customHeight="1">
      <c r="A2395" s="41"/>
      <c r="B2395" s="30"/>
      <c r="C2395" s="247" t="s">
        <v>147</v>
      </c>
      <c r="D2395" s="468" t="str">
        <f t="shared" si="1003"/>
        <v/>
      </c>
      <c r="E2395" s="469"/>
      <c r="F2395" s="469"/>
      <c r="G2395" s="469"/>
      <c r="H2395" s="469"/>
      <c r="I2395" s="469"/>
      <c r="J2395" s="469"/>
      <c r="K2395" s="469"/>
      <c r="L2395" s="470"/>
      <c r="M2395" s="357"/>
      <c r="N2395" s="304"/>
      <c r="O2395" s="304"/>
      <c r="P2395" s="304"/>
      <c r="Q2395" s="304"/>
      <c r="R2395" s="358"/>
      <c r="S2395" s="357"/>
      <c r="T2395" s="304"/>
      <c r="U2395" s="304"/>
      <c r="V2395" s="304"/>
      <c r="W2395" s="304"/>
      <c r="X2395" s="358"/>
      <c r="Y2395" s="357"/>
      <c r="Z2395" s="304"/>
      <c r="AA2395" s="304"/>
      <c r="AB2395" s="304"/>
      <c r="AC2395" s="304"/>
      <c r="AD2395" s="358"/>
      <c r="AG2395" s="197">
        <f t="shared" si="1004"/>
        <v>18</v>
      </c>
      <c r="AH2395" s="197">
        <f t="shared" si="1005"/>
        <v>0</v>
      </c>
      <c r="AJ2395" s="4">
        <f t="shared" si="1006"/>
        <v>0</v>
      </c>
      <c r="AL2395" s="192">
        <f t="shared" si="1007"/>
        <v>-2</v>
      </c>
      <c r="AM2395" s="4">
        <f t="shared" si="1008"/>
        <v>0</v>
      </c>
      <c r="AO2395" s="192">
        <f t="shared" si="1009"/>
        <v>-2</v>
      </c>
      <c r="AP2395" s="4">
        <f t="shared" si="1010"/>
        <v>0</v>
      </c>
      <c r="AR2395" s="192">
        <f t="shared" si="1011"/>
        <v>-2</v>
      </c>
      <c r="AS2395" s="4">
        <f t="shared" si="1012"/>
        <v>0</v>
      </c>
    </row>
    <row r="2396" spans="1:45" ht="15" customHeight="1">
      <c r="A2396" s="41"/>
      <c r="B2396" s="30"/>
      <c r="C2396" s="247" t="s">
        <v>148</v>
      </c>
      <c r="D2396" s="468" t="str">
        <f t="shared" si="1003"/>
        <v/>
      </c>
      <c r="E2396" s="469"/>
      <c r="F2396" s="469"/>
      <c r="G2396" s="469"/>
      <c r="H2396" s="469"/>
      <c r="I2396" s="469"/>
      <c r="J2396" s="469"/>
      <c r="K2396" s="469"/>
      <c r="L2396" s="470"/>
      <c r="M2396" s="357"/>
      <c r="N2396" s="304"/>
      <c r="O2396" s="304"/>
      <c r="P2396" s="304"/>
      <c r="Q2396" s="304"/>
      <c r="R2396" s="358"/>
      <c r="S2396" s="357"/>
      <c r="T2396" s="304"/>
      <c r="U2396" s="304"/>
      <c r="V2396" s="304"/>
      <c r="W2396" s="304"/>
      <c r="X2396" s="358"/>
      <c r="Y2396" s="357"/>
      <c r="Z2396" s="304"/>
      <c r="AA2396" s="304"/>
      <c r="AB2396" s="304"/>
      <c r="AC2396" s="304"/>
      <c r="AD2396" s="358"/>
      <c r="AG2396" s="197">
        <f t="shared" si="1004"/>
        <v>18</v>
      </c>
      <c r="AH2396" s="197">
        <f t="shared" si="1005"/>
        <v>0</v>
      </c>
      <c r="AJ2396" s="4">
        <f t="shared" si="1006"/>
        <v>0</v>
      </c>
      <c r="AL2396" s="192">
        <f t="shared" si="1007"/>
        <v>-2</v>
      </c>
      <c r="AM2396" s="4">
        <f t="shared" si="1008"/>
        <v>0</v>
      </c>
      <c r="AO2396" s="192">
        <f t="shared" si="1009"/>
        <v>-2</v>
      </c>
      <c r="AP2396" s="4">
        <f t="shared" si="1010"/>
        <v>0</v>
      </c>
      <c r="AR2396" s="192">
        <f t="shared" si="1011"/>
        <v>-2</v>
      </c>
      <c r="AS2396" s="4">
        <f t="shared" si="1012"/>
        <v>0</v>
      </c>
    </row>
    <row r="2397" spans="1:45" ht="15" customHeight="1">
      <c r="A2397" s="41"/>
      <c r="B2397" s="30"/>
      <c r="C2397" s="247" t="s">
        <v>149</v>
      </c>
      <c r="D2397" s="468" t="str">
        <f t="shared" si="1003"/>
        <v/>
      </c>
      <c r="E2397" s="469"/>
      <c r="F2397" s="469"/>
      <c r="G2397" s="469"/>
      <c r="H2397" s="469"/>
      <c r="I2397" s="469"/>
      <c r="J2397" s="469"/>
      <c r="K2397" s="469"/>
      <c r="L2397" s="470"/>
      <c r="M2397" s="357"/>
      <c r="N2397" s="304"/>
      <c r="O2397" s="304"/>
      <c r="P2397" s="304"/>
      <c r="Q2397" s="304"/>
      <c r="R2397" s="358"/>
      <c r="S2397" s="357"/>
      <c r="T2397" s="304"/>
      <c r="U2397" s="304"/>
      <c r="V2397" s="304"/>
      <c r="W2397" s="304"/>
      <c r="X2397" s="358"/>
      <c r="Y2397" s="357"/>
      <c r="Z2397" s="304"/>
      <c r="AA2397" s="304"/>
      <c r="AB2397" s="304"/>
      <c r="AC2397" s="304"/>
      <c r="AD2397" s="358"/>
      <c r="AG2397" s="197">
        <f t="shared" si="1004"/>
        <v>18</v>
      </c>
      <c r="AH2397" s="197">
        <f t="shared" si="1005"/>
        <v>0</v>
      </c>
      <c r="AJ2397" s="4">
        <f t="shared" si="1006"/>
        <v>0</v>
      </c>
      <c r="AL2397" s="192">
        <f t="shared" si="1007"/>
        <v>-2</v>
      </c>
      <c r="AM2397" s="4">
        <f t="shared" si="1008"/>
        <v>0</v>
      </c>
      <c r="AO2397" s="192">
        <f t="shared" si="1009"/>
        <v>-2</v>
      </c>
      <c r="AP2397" s="4">
        <f t="shared" si="1010"/>
        <v>0</v>
      </c>
      <c r="AR2397" s="192">
        <f t="shared" si="1011"/>
        <v>-2</v>
      </c>
      <c r="AS2397" s="4">
        <f t="shared" si="1012"/>
        <v>0</v>
      </c>
    </row>
    <row r="2398" spans="1:45" ht="15" customHeight="1">
      <c r="A2398" s="41"/>
      <c r="B2398" s="30"/>
      <c r="C2398" s="247" t="s">
        <v>150</v>
      </c>
      <c r="D2398" s="468" t="str">
        <f t="shared" si="1003"/>
        <v/>
      </c>
      <c r="E2398" s="469"/>
      <c r="F2398" s="469"/>
      <c r="G2398" s="469"/>
      <c r="H2398" s="469"/>
      <c r="I2398" s="469"/>
      <c r="J2398" s="469"/>
      <c r="K2398" s="469"/>
      <c r="L2398" s="470"/>
      <c r="M2398" s="357"/>
      <c r="N2398" s="304"/>
      <c r="O2398" s="304"/>
      <c r="P2398" s="304"/>
      <c r="Q2398" s="304"/>
      <c r="R2398" s="358"/>
      <c r="S2398" s="357"/>
      <c r="T2398" s="304"/>
      <c r="U2398" s="304"/>
      <c r="V2398" s="304"/>
      <c r="W2398" s="304"/>
      <c r="X2398" s="358"/>
      <c r="Y2398" s="357"/>
      <c r="Z2398" s="304"/>
      <c r="AA2398" s="304"/>
      <c r="AB2398" s="304"/>
      <c r="AC2398" s="304"/>
      <c r="AD2398" s="358"/>
      <c r="AG2398" s="197">
        <f t="shared" si="1004"/>
        <v>18</v>
      </c>
      <c r="AH2398" s="197">
        <f t="shared" si="1005"/>
        <v>0</v>
      </c>
      <c r="AJ2398" s="4">
        <f t="shared" si="1006"/>
        <v>0</v>
      </c>
      <c r="AL2398" s="192">
        <f t="shared" si="1007"/>
        <v>-2</v>
      </c>
      <c r="AM2398" s="4">
        <f t="shared" si="1008"/>
        <v>0</v>
      </c>
      <c r="AO2398" s="192">
        <f t="shared" si="1009"/>
        <v>-2</v>
      </c>
      <c r="AP2398" s="4">
        <f t="shared" si="1010"/>
        <v>0</v>
      </c>
      <c r="AR2398" s="192">
        <f t="shared" si="1011"/>
        <v>-2</v>
      </c>
      <c r="AS2398" s="4">
        <f t="shared" si="1012"/>
        <v>0</v>
      </c>
    </row>
    <row r="2399" spans="1:45" ht="15" customHeight="1">
      <c r="A2399" s="41"/>
      <c r="B2399" s="30"/>
      <c r="C2399" s="247" t="s">
        <v>151</v>
      </c>
      <c r="D2399" s="468" t="str">
        <f t="shared" si="1003"/>
        <v/>
      </c>
      <c r="E2399" s="469"/>
      <c r="F2399" s="469"/>
      <c r="G2399" s="469"/>
      <c r="H2399" s="469"/>
      <c r="I2399" s="469"/>
      <c r="J2399" s="469"/>
      <c r="K2399" s="469"/>
      <c r="L2399" s="470"/>
      <c r="M2399" s="357"/>
      <c r="N2399" s="304"/>
      <c r="O2399" s="304"/>
      <c r="P2399" s="304"/>
      <c r="Q2399" s="304"/>
      <c r="R2399" s="358"/>
      <c r="S2399" s="357"/>
      <c r="T2399" s="304"/>
      <c r="U2399" s="304"/>
      <c r="V2399" s="304"/>
      <c r="W2399" s="304"/>
      <c r="X2399" s="358"/>
      <c r="Y2399" s="357"/>
      <c r="Z2399" s="304"/>
      <c r="AA2399" s="304"/>
      <c r="AB2399" s="304"/>
      <c r="AC2399" s="304"/>
      <c r="AD2399" s="358"/>
      <c r="AG2399" s="197">
        <f t="shared" si="1004"/>
        <v>18</v>
      </c>
      <c r="AH2399" s="197">
        <f t="shared" si="1005"/>
        <v>0</v>
      </c>
      <c r="AJ2399" s="4">
        <f t="shared" si="1006"/>
        <v>0</v>
      </c>
      <c r="AL2399" s="192">
        <f t="shared" si="1007"/>
        <v>-2</v>
      </c>
      <c r="AM2399" s="4">
        <f t="shared" si="1008"/>
        <v>0</v>
      </c>
      <c r="AO2399" s="192">
        <f t="shared" si="1009"/>
        <v>-2</v>
      </c>
      <c r="AP2399" s="4">
        <f t="shared" si="1010"/>
        <v>0</v>
      </c>
      <c r="AR2399" s="192">
        <f t="shared" si="1011"/>
        <v>-2</v>
      </c>
      <c r="AS2399" s="4">
        <f t="shared" si="1012"/>
        <v>0</v>
      </c>
    </row>
    <row r="2400" spans="1:45" ht="15" customHeight="1">
      <c r="A2400" s="41"/>
      <c r="B2400" s="30"/>
      <c r="C2400" s="247" t="s">
        <v>152</v>
      </c>
      <c r="D2400" s="468" t="str">
        <f t="shared" si="1003"/>
        <v/>
      </c>
      <c r="E2400" s="469"/>
      <c r="F2400" s="469"/>
      <c r="G2400" s="469"/>
      <c r="H2400" s="469"/>
      <c r="I2400" s="469"/>
      <c r="J2400" s="469"/>
      <c r="K2400" s="469"/>
      <c r="L2400" s="470"/>
      <c r="M2400" s="357"/>
      <c r="N2400" s="304"/>
      <c r="O2400" s="304"/>
      <c r="P2400" s="304"/>
      <c r="Q2400" s="304"/>
      <c r="R2400" s="358"/>
      <c r="S2400" s="357"/>
      <c r="T2400" s="304"/>
      <c r="U2400" s="304"/>
      <c r="V2400" s="304"/>
      <c r="W2400" s="304"/>
      <c r="X2400" s="358"/>
      <c r="Y2400" s="357"/>
      <c r="Z2400" s="304"/>
      <c r="AA2400" s="304"/>
      <c r="AB2400" s="304"/>
      <c r="AC2400" s="304"/>
      <c r="AD2400" s="358"/>
      <c r="AG2400" s="197">
        <f t="shared" si="1004"/>
        <v>18</v>
      </c>
      <c r="AH2400" s="197">
        <f t="shared" si="1005"/>
        <v>0</v>
      </c>
      <c r="AJ2400" s="4">
        <f t="shared" si="1006"/>
        <v>0</v>
      </c>
      <c r="AL2400" s="192">
        <f t="shared" si="1007"/>
        <v>-2</v>
      </c>
      <c r="AM2400" s="4">
        <f t="shared" si="1008"/>
        <v>0</v>
      </c>
      <c r="AO2400" s="192">
        <f t="shared" si="1009"/>
        <v>-2</v>
      </c>
      <c r="AP2400" s="4">
        <f t="shared" si="1010"/>
        <v>0</v>
      </c>
      <c r="AR2400" s="192">
        <f t="shared" si="1011"/>
        <v>-2</v>
      </c>
      <c r="AS2400" s="4">
        <f t="shared" si="1012"/>
        <v>0</v>
      </c>
    </row>
    <row r="2401" spans="1:45" ht="15" customHeight="1">
      <c r="A2401" s="41"/>
      <c r="B2401" s="30"/>
      <c r="C2401" s="247" t="s">
        <v>153</v>
      </c>
      <c r="D2401" s="468" t="str">
        <f t="shared" si="1003"/>
        <v/>
      </c>
      <c r="E2401" s="469"/>
      <c r="F2401" s="469"/>
      <c r="G2401" s="469"/>
      <c r="H2401" s="469"/>
      <c r="I2401" s="469"/>
      <c r="J2401" s="469"/>
      <c r="K2401" s="469"/>
      <c r="L2401" s="470"/>
      <c r="M2401" s="357"/>
      <c r="N2401" s="304"/>
      <c r="O2401" s="304"/>
      <c r="P2401" s="304"/>
      <c r="Q2401" s="304"/>
      <c r="R2401" s="358"/>
      <c r="S2401" s="357"/>
      <c r="T2401" s="304"/>
      <c r="U2401" s="304"/>
      <c r="V2401" s="304"/>
      <c r="W2401" s="304"/>
      <c r="X2401" s="358"/>
      <c r="Y2401" s="357"/>
      <c r="Z2401" s="304"/>
      <c r="AA2401" s="304"/>
      <c r="AB2401" s="304"/>
      <c r="AC2401" s="304"/>
      <c r="AD2401" s="358"/>
      <c r="AG2401" s="197">
        <f t="shared" si="1004"/>
        <v>18</v>
      </c>
      <c r="AH2401" s="197">
        <f t="shared" si="1005"/>
        <v>0</v>
      </c>
      <c r="AJ2401" s="4">
        <f t="shared" si="1006"/>
        <v>0</v>
      </c>
      <c r="AL2401" s="192">
        <f t="shared" si="1007"/>
        <v>-2</v>
      </c>
      <c r="AM2401" s="4">
        <f t="shared" si="1008"/>
        <v>0</v>
      </c>
      <c r="AO2401" s="192">
        <f t="shared" si="1009"/>
        <v>-2</v>
      </c>
      <c r="AP2401" s="4">
        <f t="shared" si="1010"/>
        <v>0</v>
      </c>
      <c r="AR2401" s="192">
        <f t="shared" si="1011"/>
        <v>-2</v>
      </c>
      <c r="AS2401" s="4">
        <f t="shared" si="1012"/>
        <v>0</v>
      </c>
    </row>
    <row r="2402" spans="1:45" ht="15" customHeight="1">
      <c r="A2402" s="41"/>
      <c r="B2402" s="30"/>
      <c r="C2402" s="247" t="s">
        <v>154</v>
      </c>
      <c r="D2402" s="468" t="str">
        <f t="shared" si="1003"/>
        <v/>
      </c>
      <c r="E2402" s="469"/>
      <c r="F2402" s="469"/>
      <c r="G2402" s="469"/>
      <c r="H2402" s="469"/>
      <c r="I2402" s="469"/>
      <c r="J2402" s="469"/>
      <c r="K2402" s="469"/>
      <c r="L2402" s="470"/>
      <c r="M2402" s="357"/>
      <c r="N2402" s="304"/>
      <c r="O2402" s="304"/>
      <c r="P2402" s="304"/>
      <c r="Q2402" s="304"/>
      <c r="R2402" s="358"/>
      <c r="S2402" s="357"/>
      <c r="T2402" s="304"/>
      <c r="U2402" s="304"/>
      <c r="V2402" s="304"/>
      <c r="W2402" s="304"/>
      <c r="X2402" s="358"/>
      <c r="Y2402" s="357"/>
      <c r="Z2402" s="304"/>
      <c r="AA2402" s="304"/>
      <c r="AB2402" s="304"/>
      <c r="AC2402" s="304"/>
      <c r="AD2402" s="358"/>
      <c r="AG2402" s="197">
        <f t="shared" si="1004"/>
        <v>18</v>
      </c>
      <c r="AH2402" s="197">
        <f t="shared" si="1005"/>
        <v>0</v>
      </c>
      <c r="AJ2402" s="4">
        <f t="shared" si="1006"/>
        <v>0</v>
      </c>
      <c r="AL2402" s="192">
        <f t="shared" si="1007"/>
        <v>-2</v>
      </c>
      <c r="AM2402" s="4">
        <f t="shared" si="1008"/>
        <v>0</v>
      </c>
      <c r="AO2402" s="192">
        <f t="shared" si="1009"/>
        <v>-2</v>
      </c>
      <c r="AP2402" s="4">
        <f t="shared" si="1010"/>
        <v>0</v>
      </c>
      <c r="AR2402" s="192">
        <f t="shared" si="1011"/>
        <v>-2</v>
      </c>
      <c r="AS2402" s="4">
        <f t="shared" si="1012"/>
        <v>0</v>
      </c>
    </row>
    <row r="2403" spans="1:45" ht="15" customHeight="1">
      <c r="A2403" s="41"/>
      <c r="B2403" s="30"/>
      <c r="C2403" s="247" t="s">
        <v>155</v>
      </c>
      <c r="D2403" s="468" t="str">
        <f t="shared" si="1003"/>
        <v/>
      </c>
      <c r="E2403" s="469"/>
      <c r="F2403" s="469"/>
      <c r="G2403" s="469"/>
      <c r="H2403" s="469"/>
      <c r="I2403" s="469"/>
      <c r="J2403" s="469"/>
      <c r="K2403" s="469"/>
      <c r="L2403" s="470"/>
      <c r="M2403" s="357"/>
      <c r="N2403" s="304"/>
      <c r="O2403" s="304"/>
      <c r="P2403" s="304"/>
      <c r="Q2403" s="304"/>
      <c r="R2403" s="358"/>
      <c r="S2403" s="357"/>
      <c r="T2403" s="304"/>
      <c r="U2403" s="304"/>
      <c r="V2403" s="304"/>
      <c r="W2403" s="304"/>
      <c r="X2403" s="358"/>
      <c r="Y2403" s="357"/>
      <c r="Z2403" s="304"/>
      <c r="AA2403" s="304"/>
      <c r="AB2403" s="304"/>
      <c r="AC2403" s="304"/>
      <c r="AD2403" s="358"/>
      <c r="AG2403" s="197">
        <f t="shared" si="1004"/>
        <v>18</v>
      </c>
      <c r="AH2403" s="197">
        <f t="shared" si="1005"/>
        <v>0</v>
      </c>
      <c r="AJ2403" s="4">
        <f t="shared" si="1006"/>
        <v>0</v>
      </c>
      <c r="AL2403" s="192">
        <f t="shared" si="1007"/>
        <v>-2</v>
      </c>
      <c r="AM2403" s="4">
        <f t="shared" si="1008"/>
        <v>0</v>
      </c>
      <c r="AO2403" s="192">
        <f t="shared" si="1009"/>
        <v>-2</v>
      </c>
      <c r="AP2403" s="4">
        <f t="shared" si="1010"/>
        <v>0</v>
      </c>
      <c r="AR2403" s="192">
        <f t="shared" si="1011"/>
        <v>-2</v>
      </c>
      <c r="AS2403" s="4">
        <f t="shared" si="1012"/>
        <v>0</v>
      </c>
    </row>
    <row r="2404" spans="1:45" ht="15" customHeight="1">
      <c r="A2404" s="41"/>
      <c r="B2404" s="30"/>
      <c r="C2404" s="247" t="s">
        <v>156</v>
      </c>
      <c r="D2404" s="468" t="str">
        <f t="shared" si="1003"/>
        <v/>
      </c>
      <c r="E2404" s="469"/>
      <c r="F2404" s="469"/>
      <c r="G2404" s="469"/>
      <c r="H2404" s="469"/>
      <c r="I2404" s="469"/>
      <c r="J2404" s="469"/>
      <c r="K2404" s="469"/>
      <c r="L2404" s="470"/>
      <c r="M2404" s="357"/>
      <c r="N2404" s="304"/>
      <c r="O2404" s="304"/>
      <c r="P2404" s="304"/>
      <c r="Q2404" s="304"/>
      <c r="R2404" s="358"/>
      <c r="S2404" s="357"/>
      <c r="T2404" s="304"/>
      <c r="U2404" s="304"/>
      <c r="V2404" s="304"/>
      <c r="W2404" s="304"/>
      <c r="X2404" s="358"/>
      <c r="Y2404" s="357"/>
      <c r="Z2404" s="304"/>
      <c r="AA2404" s="304"/>
      <c r="AB2404" s="304"/>
      <c r="AC2404" s="304"/>
      <c r="AD2404" s="358"/>
      <c r="AG2404" s="197">
        <f t="shared" si="1004"/>
        <v>18</v>
      </c>
      <c r="AH2404" s="197">
        <f t="shared" si="1005"/>
        <v>0</v>
      </c>
      <c r="AJ2404" s="4">
        <f t="shared" si="1006"/>
        <v>0</v>
      </c>
      <c r="AL2404" s="192">
        <f t="shared" si="1007"/>
        <v>-2</v>
      </c>
      <c r="AM2404" s="4">
        <f t="shared" si="1008"/>
        <v>0</v>
      </c>
      <c r="AO2404" s="192">
        <f t="shared" si="1009"/>
        <v>-2</v>
      </c>
      <c r="AP2404" s="4">
        <f t="shared" si="1010"/>
        <v>0</v>
      </c>
      <c r="AR2404" s="192">
        <f t="shared" si="1011"/>
        <v>-2</v>
      </c>
      <c r="AS2404" s="4">
        <f t="shared" si="1012"/>
        <v>0</v>
      </c>
    </row>
    <row r="2405" spans="1:45" ht="15" customHeight="1">
      <c r="A2405" s="41"/>
      <c r="B2405" s="30"/>
      <c r="C2405" s="247" t="s">
        <v>157</v>
      </c>
      <c r="D2405" s="468" t="str">
        <f t="shared" si="1003"/>
        <v/>
      </c>
      <c r="E2405" s="469"/>
      <c r="F2405" s="469"/>
      <c r="G2405" s="469"/>
      <c r="H2405" s="469"/>
      <c r="I2405" s="469"/>
      <c r="J2405" s="469"/>
      <c r="K2405" s="469"/>
      <c r="L2405" s="470"/>
      <c r="M2405" s="357"/>
      <c r="N2405" s="304"/>
      <c r="O2405" s="304"/>
      <c r="P2405" s="304"/>
      <c r="Q2405" s="304"/>
      <c r="R2405" s="358"/>
      <c r="S2405" s="357"/>
      <c r="T2405" s="304"/>
      <c r="U2405" s="304"/>
      <c r="V2405" s="304"/>
      <c r="W2405" s="304"/>
      <c r="X2405" s="358"/>
      <c r="Y2405" s="357"/>
      <c r="Z2405" s="304"/>
      <c r="AA2405" s="304"/>
      <c r="AB2405" s="304"/>
      <c r="AC2405" s="304"/>
      <c r="AD2405" s="358"/>
      <c r="AG2405" s="197">
        <f t="shared" si="1004"/>
        <v>18</v>
      </c>
      <c r="AH2405" s="197">
        <f t="shared" si="1005"/>
        <v>0</v>
      </c>
      <c r="AJ2405" s="4">
        <f t="shared" si="1006"/>
        <v>0</v>
      </c>
      <c r="AL2405" s="192">
        <f t="shared" si="1007"/>
        <v>-2</v>
      </c>
      <c r="AM2405" s="4">
        <f t="shared" si="1008"/>
        <v>0</v>
      </c>
      <c r="AO2405" s="192">
        <f t="shared" si="1009"/>
        <v>-2</v>
      </c>
      <c r="AP2405" s="4">
        <f t="shared" si="1010"/>
        <v>0</v>
      </c>
      <c r="AR2405" s="192">
        <f t="shared" si="1011"/>
        <v>-2</v>
      </c>
      <c r="AS2405" s="4">
        <f t="shared" si="1012"/>
        <v>0</v>
      </c>
    </row>
    <row r="2406" spans="1:45" ht="15" customHeight="1">
      <c r="A2406" s="41"/>
      <c r="B2406" s="30"/>
      <c r="C2406" s="247" t="s">
        <v>158</v>
      </c>
      <c r="D2406" s="468" t="str">
        <f t="shared" si="1003"/>
        <v/>
      </c>
      <c r="E2406" s="469"/>
      <c r="F2406" s="469"/>
      <c r="G2406" s="469"/>
      <c r="H2406" s="469"/>
      <c r="I2406" s="469"/>
      <c r="J2406" s="469"/>
      <c r="K2406" s="469"/>
      <c r="L2406" s="470"/>
      <c r="M2406" s="357"/>
      <c r="N2406" s="304"/>
      <c r="O2406" s="304"/>
      <c r="P2406" s="304"/>
      <c r="Q2406" s="304"/>
      <c r="R2406" s="358"/>
      <c r="S2406" s="357"/>
      <c r="T2406" s="304"/>
      <c r="U2406" s="304"/>
      <c r="V2406" s="304"/>
      <c r="W2406" s="304"/>
      <c r="X2406" s="358"/>
      <c r="Y2406" s="357"/>
      <c r="Z2406" s="304"/>
      <c r="AA2406" s="304"/>
      <c r="AB2406" s="304"/>
      <c r="AC2406" s="304"/>
      <c r="AD2406" s="358"/>
      <c r="AG2406" s="197">
        <f t="shared" si="1004"/>
        <v>18</v>
      </c>
      <c r="AH2406" s="197">
        <f t="shared" si="1005"/>
        <v>0</v>
      </c>
      <c r="AJ2406" s="4">
        <f t="shared" si="1006"/>
        <v>0</v>
      </c>
      <c r="AL2406" s="192">
        <f t="shared" si="1007"/>
        <v>-2</v>
      </c>
      <c r="AM2406" s="4">
        <f t="shared" si="1008"/>
        <v>0</v>
      </c>
      <c r="AO2406" s="192">
        <f t="shared" si="1009"/>
        <v>-2</v>
      </c>
      <c r="AP2406" s="4">
        <f t="shared" si="1010"/>
        <v>0</v>
      </c>
      <c r="AR2406" s="192">
        <f t="shared" si="1011"/>
        <v>-2</v>
      </c>
      <c r="AS2406" s="4">
        <f t="shared" si="1012"/>
        <v>0</v>
      </c>
    </row>
    <row r="2407" spans="1:45" ht="15" customHeight="1">
      <c r="A2407" s="41"/>
      <c r="B2407" s="30"/>
      <c r="C2407" s="247" t="s">
        <v>159</v>
      </c>
      <c r="D2407" s="468" t="str">
        <f t="shared" si="1003"/>
        <v/>
      </c>
      <c r="E2407" s="469"/>
      <c r="F2407" s="469"/>
      <c r="G2407" s="469"/>
      <c r="H2407" s="469"/>
      <c r="I2407" s="469"/>
      <c r="J2407" s="469"/>
      <c r="K2407" s="469"/>
      <c r="L2407" s="470"/>
      <c r="M2407" s="357"/>
      <c r="N2407" s="304"/>
      <c r="O2407" s="304"/>
      <c r="P2407" s="304"/>
      <c r="Q2407" s="304"/>
      <c r="R2407" s="358"/>
      <c r="S2407" s="357"/>
      <c r="T2407" s="304"/>
      <c r="U2407" s="304"/>
      <c r="V2407" s="304"/>
      <c r="W2407" s="304"/>
      <c r="X2407" s="358"/>
      <c r="Y2407" s="357"/>
      <c r="Z2407" s="304"/>
      <c r="AA2407" s="304"/>
      <c r="AB2407" s="304"/>
      <c r="AC2407" s="304"/>
      <c r="AD2407" s="358"/>
      <c r="AG2407" s="197">
        <f t="shared" si="1004"/>
        <v>18</v>
      </c>
      <c r="AH2407" s="197">
        <f t="shared" si="1005"/>
        <v>0</v>
      </c>
      <c r="AJ2407" s="4">
        <f t="shared" si="1006"/>
        <v>0</v>
      </c>
      <c r="AL2407" s="192">
        <f t="shared" si="1007"/>
        <v>-2</v>
      </c>
      <c r="AM2407" s="4">
        <f t="shared" si="1008"/>
        <v>0</v>
      </c>
      <c r="AO2407" s="192">
        <f t="shared" si="1009"/>
        <v>-2</v>
      </c>
      <c r="AP2407" s="4">
        <f t="shared" si="1010"/>
        <v>0</v>
      </c>
      <c r="AR2407" s="192">
        <f t="shared" si="1011"/>
        <v>-2</v>
      </c>
      <c r="AS2407" s="4">
        <f t="shared" si="1012"/>
        <v>0</v>
      </c>
    </row>
    <row r="2408" spans="1:45" ht="15" customHeight="1">
      <c r="A2408" s="41"/>
      <c r="B2408" s="30"/>
      <c r="C2408" s="247" t="s">
        <v>160</v>
      </c>
      <c r="D2408" s="468" t="str">
        <f t="shared" si="1003"/>
        <v/>
      </c>
      <c r="E2408" s="469"/>
      <c r="F2408" s="469"/>
      <c r="G2408" s="469"/>
      <c r="H2408" s="469"/>
      <c r="I2408" s="469"/>
      <c r="J2408" s="469"/>
      <c r="K2408" s="469"/>
      <c r="L2408" s="470"/>
      <c r="M2408" s="357"/>
      <c r="N2408" s="304"/>
      <c r="O2408" s="304"/>
      <c r="P2408" s="304"/>
      <c r="Q2408" s="304"/>
      <c r="R2408" s="358"/>
      <c r="S2408" s="357"/>
      <c r="T2408" s="304"/>
      <c r="U2408" s="304"/>
      <c r="V2408" s="304"/>
      <c r="W2408" s="304"/>
      <c r="X2408" s="358"/>
      <c r="Y2408" s="357"/>
      <c r="Z2408" s="304"/>
      <c r="AA2408" s="304"/>
      <c r="AB2408" s="304"/>
      <c r="AC2408" s="304"/>
      <c r="AD2408" s="358"/>
      <c r="AG2408" s="197">
        <f t="shared" si="1004"/>
        <v>18</v>
      </c>
      <c r="AH2408" s="197">
        <f t="shared" si="1005"/>
        <v>0</v>
      </c>
      <c r="AJ2408" s="4">
        <f t="shared" si="1006"/>
        <v>0</v>
      </c>
      <c r="AL2408" s="192">
        <f t="shared" si="1007"/>
        <v>-2</v>
      </c>
      <c r="AM2408" s="4">
        <f t="shared" si="1008"/>
        <v>0</v>
      </c>
      <c r="AO2408" s="192">
        <f t="shared" si="1009"/>
        <v>-2</v>
      </c>
      <c r="AP2408" s="4">
        <f t="shared" si="1010"/>
        <v>0</v>
      </c>
      <c r="AR2408" s="192">
        <f t="shared" si="1011"/>
        <v>-2</v>
      </c>
      <c r="AS2408" s="4">
        <f t="shared" si="1012"/>
        <v>0</v>
      </c>
    </row>
    <row r="2409" spans="1:45" ht="15" customHeight="1">
      <c r="A2409" s="41"/>
      <c r="B2409" s="30"/>
      <c r="C2409" s="247" t="s">
        <v>161</v>
      </c>
      <c r="D2409" s="468" t="str">
        <f t="shared" si="1003"/>
        <v/>
      </c>
      <c r="E2409" s="469"/>
      <c r="F2409" s="469"/>
      <c r="G2409" s="469"/>
      <c r="H2409" s="469"/>
      <c r="I2409" s="469"/>
      <c r="J2409" s="469"/>
      <c r="K2409" s="469"/>
      <c r="L2409" s="470"/>
      <c r="M2409" s="357"/>
      <c r="N2409" s="304"/>
      <c r="O2409" s="304"/>
      <c r="P2409" s="304"/>
      <c r="Q2409" s="304"/>
      <c r="R2409" s="358"/>
      <c r="S2409" s="357"/>
      <c r="T2409" s="304"/>
      <c r="U2409" s="304"/>
      <c r="V2409" s="304"/>
      <c r="W2409" s="304"/>
      <c r="X2409" s="358"/>
      <c r="Y2409" s="357"/>
      <c r="Z2409" s="304"/>
      <c r="AA2409" s="304"/>
      <c r="AB2409" s="304"/>
      <c r="AC2409" s="304"/>
      <c r="AD2409" s="358"/>
      <c r="AG2409" s="197">
        <f t="shared" si="1004"/>
        <v>18</v>
      </c>
      <c r="AH2409" s="197">
        <f t="shared" si="1005"/>
        <v>0</v>
      </c>
      <c r="AJ2409" s="4">
        <f t="shared" si="1006"/>
        <v>0</v>
      </c>
      <c r="AL2409" s="192">
        <f t="shared" si="1007"/>
        <v>-2</v>
      </c>
      <c r="AM2409" s="4">
        <f t="shared" si="1008"/>
        <v>0</v>
      </c>
      <c r="AO2409" s="192">
        <f t="shared" si="1009"/>
        <v>-2</v>
      </c>
      <c r="AP2409" s="4">
        <f t="shared" si="1010"/>
        <v>0</v>
      </c>
      <c r="AR2409" s="192">
        <f t="shared" si="1011"/>
        <v>-2</v>
      </c>
      <c r="AS2409" s="4">
        <f t="shared" si="1012"/>
        <v>0</v>
      </c>
    </row>
    <row r="2410" spans="1:45" ht="15" customHeight="1">
      <c r="A2410" s="41"/>
      <c r="B2410" s="30"/>
      <c r="C2410" s="247" t="s">
        <v>162</v>
      </c>
      <c r="D2410" s="468" t="str">
        <f t="shared" si="1003"/>
        <v/>
      </c>
      <c r="E2410" s="469"/>
      <c r="F2410" s="469"/>
      <c r="G2410" s="469"/>
      <c r="H2410" s="469"/>
      <c r="I2410" s="469"/>
      <c r="J2410" s="469"/>
      <c r="K2410" s="469"/>
      <c r="L2410" s="470"/>
      <c r="M2410" s="357"/>
      <c r="N2410" s="304"/>
      <c r="O2410" s="304"/>
      <c r="P2410" s="304"/>
      <c r="Q2410" s="304"/>
      <c r="R2410" s="358"/>
      <c r="S2410" s="357"/>
      <c r="T2410" s="304"/>
      <c r="U2410" s="304"/>
      <c r="V2410" s="304"/>
      <c r="W2410" s="304"/>
      <c r="X2410" s="358"/>
      <c r="Y2410" s="357"/>
      <c r="Z2410" s="304"/>
      <c r="AA2410" s="304"/>
      <c r="AB2410" s="304"/>
      <c r="AC2410" s="304"/>
      <c r="AD2410" s="358"/>
      <c r="AG2410" s="197">
        <f t="shared" si="1004"/>
        <v>18</v>
      </c>
      <c r="AH2410" s="197">
        <f t="shared" si="1005"/>
        <v>0</v>
      </c>
      <c r="AJ2410" s="4">
        <f t="shared" si="1006"/>
        <v>0</v>
      </c>
      <c r="AL2410" s="192">
        <f t="shared" si="1007"/>
        <v>-2</v>
      </c>
      <c r="AM2410" s="4">
        <f t="shared" si="1008"/>
        <v>0</v>
      </c>
      <c r="AO2410" s="192">
        <f t="shared" si="1009"/>
        <v>-2</v>
      </c>
      <c r="AP2410" s="4">
        <f t="shared" si="1010"/>
        <v>0</v>
      </c>
      <c r="AR2410" s="192">
        <f t="shared" si="1011"/>
        <v>-2</v>
      </c>
      <c r="AS2410" s="4">
        <f t="shared" si="1012"/>
        <v>0</v>
      </c>
    </row>
    <row r="2411" spans="1:45" ht="15" customHeight="1">
      <c r="A2411" s="41"/>
      <c r="B2411" s="30"/>
      <c r="C2411" s="91" t="s">
        <v>163</v>
      </c>
      <c r="D2411" s="468" t="str">
        <f t="shared" si="1003"/>
        <v/>
      </c>
      <c r="E2411" s="469"/>
      <c r="F2411" s="469"/>
      <c r="G2411" s="469"/>
      <c r="H2411" s="469"/>
      <c r="I2411" s="469"/>
      <c r="J2411" s="469"/>
      <c r="K2411" s="469"/>
      <c r="L2411" s="470"/>
      <c r="M2411" s="357"/>
      <c r="N2411" s="304"/>
      <c r="O2411" s="304"/>
      <c r="P2411" s="304"/>
      <c r="Q2411" s="304"/>
      <c r="R2411" s="358"/>
      <c r="S2411" s="357"/>
      <c r="T2411" s="304"/>
      <c r="U2411" s="304"/>
      <c r="V2411" s="304"/>
      <c r="W2411" s="304"/>
      <c r="X2411" s="358"/>
      <c r="Y2411" s="357"/>
      <c r="Z2411" s="304"/>
      <c r="AA2411" s="304"/>
      <c r="AB2411" s="304"/>
      <c r="AC2411" s="304"/>
      <c r="AD2411" s="358"/>
      <c r="AG2411" s="197">
        <f t="shared" si="1004"/>
        <v>18</v>
      </c>
      <c r="AH2411" s="197">
        <f t="shared" si="1005"/>
        <v>0</v>
      </c>
      <c r="AJ2411" s="4">
        <f t="shared" si="1006"/>
        <v>0</v>
      </c>
      <c r="AL2411" s="192">
        <f t="shared" si="1007"/>
        <v>-2</v>
      </c>
      <c r="AM2411" s="4">
        <f t="shared" si="1008"/>
        <v>0</v>
      </c>
      <c r="AO2411" s="192">
        <f t="shared" si="1009"/>
        <v>-2</v>
      </c>
      <c r="AP2411" s="4">
        <f t="shared" si="1010"/>
        <v>0</v>
      </c>
      <c r="AR2411" s="192">
        <f t="shared" si="1011"/>
        <v>-2</v>
      </c>
      <c r="AS2411" s="4">
        <f t="shared" si="1012"/>
        <v>0</v>
      </c>
    </row>
    <row r="2412" spans="1:45" ht="15" customHeight="1">
      <c r="A2412" s="41"/>
      <c r="B2412" s="30"/>
      <c r="C2412" s="91" t="s">
        <v>164</v>
      </c>
      <c r="D2412" s="468" t="str">
        <f t="shared" si="1003"/>
        <v/>
      </c>
      <c r="E2412" s="469"/>
      <c r="F2412" s="469"/>
      <c r="G2412" s="469"/>
      <c r="H2412" s="469"/>
      <c r="I2412" s="469"/>
      <c r="J2412" s="469"/>
      <c r="K2412" s="469"/>
      <c r="L2412" s="470"/>
      <c r="M2412" s="357"/>
      <c r="N2412" s="304"/>
      <c r="O2412" s="304"/>
      <c r="P2412" s="304"/>
      <c r="Q2412" s="304"/>
      <c r="R2412" s="358"/>
      <c r="S2412" s="357"/>
      <c r="T2412" s="304"/>
      <c r="U2412" s="304"/>
      <c r="V2412" s="304"/>
      <c r="W2412" s="304"/>
      <c r="X2412" s="358"/>
      <c r="Y2412" s="357"/>
      <c r="Z2412" s="304"/>
      <c r="AA2412" s="304"/>
      <c r="AB2412" s="304"/>
      <c r="AC2412" s="304"/>
      <c r="AD2412" s="358"/>
      <c r="AG2412" s="197">
        <f t="shared" si="1004"/>
        <v>18</v>
      </c>
      <c r="AH2412" s="197">
        <f t="shared" si="1005"/>
        <v>0</v>
      </c>
      <c r="AJ2412" s="4">
        <f t="shared" si="1006"/>
        <v>0</v>
      </c>
      <c r="AL2412" s="192">
        <f t="shared" si="1007"/>
        <v>-2</v>
      </c>
      <c r="AM2412" s="4">
        <f t="shared" si="1008"/>
        <v>0</v>
      </c>
      <c r="AO2412" s="192">
        <f t="shared" si="1009"/>
        <v>-2</v>
      </c>
      <c r="AP2412" s="4">
        <f t="shared" si="1010"/>
        <v>0</v>
      </c>
      <c r="AR2412" s="192">
        <f t="shared" si="1011"/>
        <v>-2</v>
      </c>
      <c r="AS2412" s="4">
        <f t="shared" si="1012"/>
        <v>0</v>
      </c>
    </row>
    <row r="2413" spans="1:45" ht="15" customHeight="1">
      <c r="A2413" s="41"/>
      <c r="B2413" s="30"/>
      <c r="C2413" s="91" t="s">
        <v>165</v>
      </c>
      <c r="D2413" s="468" t="str">
        <f t="shared" si="1003"/>
        <v/>
      </c>
      <c r="E2413" s="469"/>
      <c r="F2413" s="469"/>
      <c r="G2413" s="469"/>
      <c r="H2413" s="469"/>
      <c r="I2413" s="469"/>
      <c r="J2413" s="469"/>
      <c r="K2413" s="469"/>
      <c r="L2413" s="470"/>
      <c r="M2413" s="357"/>
      <c r="N2413" s="304"/>
      <c r="O2413" s="304"/>
      <c r="P2413" s="304"/>
      <c r="Q2413" s="304"/>
      <c r="R2413" s="358"/>
      <c r="S2413" s="357"/>
      <c r="T2413" s="304"/>
      <c r="U2413" s="304"/>
      <c r="V2413" s="304"/>
      <c r="W2413" s="304"/>
      <c r="X2413" s="358"/>
      <c r="Y2413" s="357"/>
      <c r="Z2413" s="304"/>
      <c r="AA2413" s="304"/>
      <c r="AB2413" s="304"/>
      <c r="AC2413" s="304"/>
      <c r="AD2413" s="358"/>
      <c r="AG2413" s="197">
        <f t="shared" si="1004"/>
        <v>18</v>
      </c>
      <c r="AH2413" s="197">
        <f t="shared" si="1005"/>
        <v>0</v>
      </c>
      <c r="AJ2413" s="4">
        <f t="shared" si="1006"/>
        <v>0</v>
      </c>
      <c r="AL2413" s="192">
        <f t="shared" si="1007"/>
        <v>-2</v>
      </c>
      <c r="AM2413" s="4">
        <f t="shared" si="1008"/>
        <v>0</v>
      </c>
      <c r="AO2413" s="192">
        <f t="shared" si="1009"/>
        <v>-2</v>
      </c>
      <c r="AP2413" s="4">
        <f t="shared" si="1010"/>
        <v>0</v>
      </c>
      <c r="AR2413" s="192">
        <f t="shared" si="1011"/>
        <v>-2</v>
      </c>
      <c r="AS2413" s="4">
        <f t="shared" si="1012"/>
        <v>0</v>
      </c>
    </row>
    <row r="2414" spans="1:45" ht="15" customHeight="1">
      <c r="A2414" s="41"/>
      <c r="B2414" s="30"/>
      <c r="C2414" s="91" t="s">
        <v>166</v>
      </c>
      <c r="D2414" s="468" t="str">
        <f t="shared" si="1003"/>
        <v/>
      </c>
      <c r="E2414" s="469"/>
      <c r="F2414" s="469"/>
      <c r="G2414" s="469"/>
      <c r="H2414" s="469"/>
      <c r="I2414" s="469"/>
      <c r="J2414" s="469"/>
      <c r="K2414" s="469"/>
      <c r="L2414" s="470"/>
      <c r="M2414" s="357"/>
      <c r="N2414" s="304"/>
      <c r="O2414" s="304"/>
      <c r="P2414" s="304"/>
      <c r="Q2414" s="304"/>
      <c r="R2414" s="358"/>
      <c r="S2414" s="357"/>
      <c r="T2414" s="304"/>
      <c r="U2414" s="304"/>
      <c r="V2414" s="304"/>
      <c r="W2414" s="304"/>
      <c r="X2414" s="358"/>
      <c r="Y2414" s="357"/>
      <c r="Z2414" s="304"/>
      <c r="AA2414" s="304"/>
      <c r="AB2414" s="304"/>
      <c r="AC2414" s="304"/>
      <c r="AD2414" s="358"/>
      <c r="AG2414" s="197">
        <f t="shared" si="1004"/>
        <v>18</v>
      </c>
      <c r="AH2414" s="197">
        <f t="shared" si="1005"/>
        <v>0</v>
      </c>
      <c r="AJ2414" s="4">
        <f t="shared" si="1006"/>
        <v>0</v>
      </c>
      <c r="AL2414" s="192">
        <f t="shared" si="1007"/>
        <v>-2</v>
      </c>
      <c r="AM2414" s="4">
        <f t="shared" si="1008"/>
        <v>0</v>
      </c>
      <c r="AO2414" s="192">
        <f t="shared" si="1009"/>
        <v>-2</v>
      </c>
      <c r="AP2414" s="4">
        <f t="shared" si="1010"/>
        <v>0</v>
      </c>
      <c r="AR2414" s="192">
        <f t="shared" si="1011"/>
        <v>-2</v>
      </c>
      <c r="AS2414" s="4">
        <f t="shared" si="1012"/>
        <v>0</v>
      </c>
    </row>
    <row r="2415" spans="1:45" ht="15" customHeight="1">
      <c r="A2415" s="41"/>
      <c r="B2415" s="30"/>
      <c r="C2415" s="92" t="s">
        <v>167</v>
      </c>
      <c r="D2415" s="468" t="str">
        <f t="shared" si="1003"/>
        <v/>
      </c>
      <c r="E2415" s="469"/>
      <c r="F2415" s="469"/>
      <c r="G2415" s="469"/>
      <c r="H2415" s="469"/>
      <c r="I2415" s="469"/>
      <c r="J2415" s="469"/>
      <c r="K2415" s="469"/>
      <c r="L2415" s="470"/>
      <c r="M2415" s="357"/>
      <c r="N2415" s="304"/>
      <c r="O2415" s="304"/>
      <c r="P2415" s="304"/>
      <c r="Q2415" s="304"/>
      <c r="R2415" s="358"/>
      <c r="S2415" s="357"/>
      <c r="T2415" s="304"/>
      <c r="U2415" s="304"/>
      <c r="V2415" s="304"/>
      <c r="W2415" s="304"/>
      <c r="X2415" s="358"/>
      <c r="Y2415" s="357"/>
      <c r="Z2415" s="304"/>
      <c r="AA2415" s="304"/>
      <c r="AB2415" s="304"/>
      <c r="AC2415" s="304"/>
      <c r="AD2415" s="358"/>
      <c r="AG2415" s="197">
        <f t="shared" si="1004"/>
        <v>18</v>
      </c>
      <c r="AH2415" s="197">
        <f t="shared" si="1005"/>
        <v>0</v>
      </c>
      <c r="AJ2415" s="4">
        <f t="shared" si="1006"/>
        <v>0</v>
      </c>
      <c r="AL2415" s="192">
        <f t="shared" si="1007"/>
        <v>-2</v>
      </c>
      <c r="AM2415" s="4">
        <f t="shared" si="1008"/>
        <v>0</v>
      </c>
      <c r="AO2415" s="192">
        <f t="shared" si="1009"/>
        <v>-2</v>
      </c>
      <c r="AP2415" s="4">
        <f t="shared" si="1010"/>
        <v>0</v>
      </c>
      <c r="AR2415" s="192">
        <f t="shared" si="1011"/>
        <v>-2</v>
      </c>
      <c r="AS2415" s="4">
        <f t="shared" si="1012"/>
        <v>0</v>
      </c>
    </row>
    <row r="2416" spans="1:45" ht="15" customHeight="1">
      <c r="A2416" s="41"/>
      <c r="B2416" s="30"/>
      <c r="C2416" s="89" t="s">
        <v>168</v>
      </c>
      <c r="D2416" s="468" t="str">
        <f t="shared" si="1003"/>
        <v/>
      </c>
      <c r="E2416" s="469"/>
      <c r="F2416" s="469"/>
      <c r="G2416" s="469"/>
      <c r="H2416" s="469"/>
      <c r="I2416" s="469"/>
      <c r="J2416" s="469"/>
      <c r="K2416" s="469"/>
      <c r="L2416" s="470"/>
      <c r="M2416" s="357"/>
      <c r="N2416" s="304"/>
      <c r="O2416" s="304"/>
      <c r="P2416" s="304"/>
      <c r="Q2416" s="304"/>
      <c r="R2416" s="358"/>
      <c r="S2416" s="357"/>
      <c r="T2416" s="304"/>
      <c r="U2416" s="304"/>
      <c r="V2416" s="304"/>
      <c r="W2416" s="304"/>
      <c r="X2416" s="358"/>
      <c r="Y2416" s="357"/>
      <c r="Z2416" s="304"/>
      <c r="AA2416" s="304"/>
      <c r="AB2416" s="304"/>
      <c r="AC2416" s="304"/>
      <c r="AD2416" s="358"/>
      <c r="AG2416" s="197">
        <f t="shared" si="1004"/>
        <v>18</v>
      </c>
      <c r="AH2416" s="197">
        <f t="shared" si="1005"/>
        <v>0</v>
      </c>
      <c r="AJ2416" s="4">
        <f t="shared" si="1006"/>
        <v>0</v>
      </c>
      <c r="AL2416" s="192">
        <f t="shared" si="1007"/>
        <v>-2</v>
      </c>
      <c r="AM2416" s="4">
        <f t="shared" si="1008"/>
        <v>0</v>
      </c>
      <c r="AO2416" s="192">
        <f t="shared" si="1009"/>
        <v>-2</v>
      </c>
      <c r="AP2416" s="4">
        <f t="shared" si="1010"/>
        <v>0</v>
      </c>
      <c r="AR2416" s="192">
        <f t="shared" si="1011"/>
        <v>-2</v>
      </c>
      <c r="AS2416" s="4">
        <f t="shared" si="1012"/>
        <v>0</v>
      </c>
    </row>
    <row r="2417" spans="1:45" ht="15" customHeight="1">
      <c r="A2417" s="41"/>
      <c r="B2417" s="30"/>
      <c r="C2417" s="89" t="s">
        <v>169</v>
      </c>
      <c r="D2417" s="468" t="str">
        <f t="shared" si="1003"/>
        <v/>
      </c>
      <c r="E2417" s="469"/>
      <c r="F2417" s="469"/>
      <c r="G2417" s="469"/>
      <c r="H2417" s="469"/>
      <c r="I2417" s="469"/>
      <c r="J2417" s="469"/>
      <c r="K2417" s="469"/>
      <c r="L2417" s="470"/>
      <c r="M2417" s="357"/>
      <c r="N2417" s="304"/>
      <c r="O2417" s="304"/>
      <c r="P2417" s="304"/>
      <c r="Q2417" s="304"/>
      <c r="R2417" s="358"/>
      <c r="S2417" s="357"/>
      <c r="T2417" s="304"/>
      <c r="U2417" s="304"/>
      <c r="V2417" s="304"/>
      <c r="W2417" s="304"/>
      <c r="X2417" s="358"/>
      <c r="Y2417" s="357"/>
      <c r="Z2417" s="304"/>
      <c r="AA2417" s="304"/>
      <c r="AB2417" s="304"/>
      <c r="AC2417" s="304"/>
      <c r="AD2417" s="358"/>
      <c r="AG2417" s="197">
        <f t="shared" si="1004"/>
        <v>18</v>
      </c>
      <c r="AH2417" s="197">
        <f t="shared" si="1005"/>
        <v>0</v>
      </c>
      <c r="AJ2417" s="4">
        <f t="shared" si="1006"/>
        <v>0</v>
      </c>
      <c r="AL2417" s="192">
        <f t="shared" si="1007"/>
        <v>-2</v>
      </c>
      <c r="AM2417" s="4">
        <f t="shared" si="1008"/>
        <v>0</v>
      </c>
      <c r="AO2417" s="192">
        <f t="shared" si="1009"/>
        <v>-2</v>
      </c>
      <c r="AP2417" s="4">
        <f t="shared" si="1010"/>
        <v>0</v>
      </c>
      <c r="AR2417" s="192">
        <f t="shared" si="1011"/>
        <v>-2</v>
      </c>
      <c r="AS2417" s="4">
        <f t="shared" si="1012"/>
        <v>0</v>
      </c>
    </row>
    <row r="2418" spans="1:45" ht="15" customHeight="1">
      <c r="A2418" s="41"/>
      <c r="B2418" s="30"/>
      <c r="C2418" s="90" t="s">
        <v>170</v>
      </c>
      <c r="D2418" s="468" t="str">
        <f t="shared" si="1003"/>
        <v/>
      </c>
      <c r="E2418" s="469"/>
      <c r="F2418" s="469"/>
      <c r="G2418" s="469"/>
      <c r="H2418" s="469"/>
      <c r="I2418" s="469"/>
      <c r="J2418" s="469"/>
      <c r="K2418" s="469"/>
      <c r="L2418" s="470"/>
      <c r="M2418" s="357"/>
      <c r="N2418" s="304"/>
      <c r="O2418" s="304"/>
      <c r="P2418" s="304"/>
      <c r="Q2418" s="304"/>
      <c r="R2418" s="358"/>
      <c r="S2418" s="357"/>
      <c r="T2418" s="304"/>
      <c r="U2418" s="304"/>
      <c r="V2418" s="304"/>
      <c r="W2418" s="304"/>
      <c r="X2418" s="358"/>
      <c r="Y2418" s="357"/>
      <c r="Z2418" s="304"/>
      <c r="AA2418" s="304"/>
      <c r="AB2418" s="304"/>
      <c r="AC2418" s="304"/>
      <c r="AD2418" s="358"/>
      <c r="AG2418" s="197">
        <f t="shared" si="1004"/>
        <v>18</v>
      </c>
      <c r="AH2418" s="197">
        <f t="shared" si="1005"/>
        <v>0</v>
      </c>
      <c r="AJ2418" s="4">
        <f t="shared" si="1006"/>
        <v>0</v>
      </c>
      <c r="AL2418" s="192">
        <f t="shared" si="1007"/>
        <v>-2</v>
      </c>
      <c r="AM2418" s="4">
        <f t="shared" si="1008"/>
        <v>0</v>
      </c>
      <c r="AO2418" s="192">
        <f t="shared" si="1009"/>
        <v>-2</v>
      </c>
      <c r="AP2418" s="4">
        <f t="shared" si="1010"/>
        <v>0</v>
      </c>
      <c r="AR2418" s="192">
        <f t="shared" si="1011"/>
        <v>-2</v>
      </c>
      <c r="AS2418" s="4">
        <f t="shared" si="1012"/>
        <v>0</v>
      </c>
    </row>
    <row r="2419" spans="1:45" ht="15" customHeight="1">
      <c r="A2419" s="41"/>
      <c r="B2419" s="30"/>
      <c r="C2419" s="91" t="s">
        <v>171</v>
      </c>
      <c r="D2419" s="468" t="str">
        <f t="shared" si="1003"/>
        <v/>
      </c>
      <c r="E2419" s="469"/>
      <c r="F2419" s="469"/>
      <c r="G2419" s="469"/>
      <c r="H2419" s="469"/>
      <c r="I2419" s="469"/>
      <c r="J2419" s="469"/>
      <c r="K2419" s="469"/>
      <c r="L2419" s="470"/>
      <c r="M2419" s="357"/>
      <c r="N2419" s="304"/>
      <c r="O2419" s="304"/>
      <c r="P2419" s="304"/>
      <c r="Q2419" s="304"/>
      <c r="R2419" s="358"/>
      <c r="S2419" s="357"/>
      <c r="T2419" s="304"/>
      <c r="U2419" s="304"/>
      <c r="V2419" s="304"/>
      <c r="W2419" s="304"/>
      <c r="X2419" s="358"/>
      <c r="Y2419" s="357"/>
      <c r="Z2419" s="304"/>
      <c r="AA2419" s="304"/>
      <c r="AB2419" s="304"/>
      <c r="AC2419" s="304"/>
      <c r="AD2419" s="358"/>
      <c r="AG2419" s="197">
        <f t="shared" si="1004"/>
        <v>18</v>
      </c>
      <c r="AH2419" s="197">
        <f t="shared" si="1005"/>
        <v>0</v>
      </c>
      <c r="AJ2419" s="4">
        <f t="shared" si="1006"/>
        <v>0</v>
      </c>
      <c r="AL2419" s="192">
        <f t="shared" si="1007"/>
        <v>-2</v>
      </c>
      <c r="AM2419" s="4">
        <f t="shared" si="1008"/>
        <v>0</v>
      </c>
      <c r="AO2419" s="192">
        <f t="shared" si="1009"/>
        <v>-2</v>
      </c>
      <c r="AP2419" s="4">
        <f t="shared" si="1010"/>
        <v>0</v>
      </c>
      <c r="AR2419" s="192">
        <f t="shared" si="1011"/>
        <v>-2</v>
      </c>
      <c r="AS2419" s="4">
        <f t="shared" si="1012"/>
        <v>0</v>
      </c>
    </row>
    <row r="2420" spans="1:45" ht="15" customHeight="1">
      <c r="A2420" s="41"/>
      <c r="B2420" s="30"/>
      <c r="C2420" s="91" t="s">
        <v>172</v>
      </c>
      <c r="D2420" s="468" t="str">
        <f t="shared" si="1003"/>
        <v/>
      </c>
      <c r="E2420" s="469"/>
      <c r="F2420" s="469"/>
      <c r="G2420" s="469"/>
      <c r="H2420" s="469"/>
      <c r="I2420" s="469"/>
      <c r="J2420" s="469"/>
      <c r="K2420" s="469"/>
      <c r="L2420" s="470"/>
      <c r="M2420" s="357"/>
      <c r="N2420" s="304"/>
      <c r="O2420" s="304"/>
      <c r="P2420" s="304"/>
      <c r="Q2420" s="304"/>
      <c r="R2420" s="358"/>
      <c r="S2420" s="357"/>
      <c r="T2420" s="304"/>
      <c r="U2420" s="304"/>
      <c r="V2420" s="304"/>
      <c r="W2420" s="304"/>
      <c r="X2420" s="358"/>
      <c r="Y2420" s="357"/>
      <c r="Z2420" s="304"/>
      <c r="AA2420" s="304"/>
      <c r="AB2420" s="304"/>
      <c r="AC2420" s="304"/>
      <c r="AD2420" s="358"/>
      <c r="AG2420" s="197">
        <f t="shared" si="1004"/>
        <v>18</v>
      </c>
      <c r="AH2420" s="197">
        <f t="shared" si="1005"/>
        <v>0</v>
      </c>
      <c r="AJ2420" s="4">
        <f t="shared" si="1006"/>
        <v>0</v>
      </c>
      <c r="AL2420" s="192">
        <f t="shared" si="1007"/>
        <v>-2</v>
      </c>
      <c r="AM2420" s="4">
        <f t="shared" si="1008"/>
        <v>0</v>
      </c>
      <c r="AO2420" s="192">
        <f t="shared" si="1009"/>
        <v>-2</v>
      </c>
      <c r="AP2420" s="4">
        <f t="shared" si="1010"/>
        <v>0</v>
      </c>
      <c r="AR2420" s="192">
        <f t="shared" si="1011"/>
        <v>-2</v>
      </c>
      <c r="AS2420" s="4">
        <f t="shared" si="1012"/>
        <v>0</v>
      </c>
    </row>
    <row r="2421" spans="1:45" ht="15" customHeight="1">
      <c r="A2421" s="41"/>
      <c r="B2421" s="30"/>
      <c r="C2421" s="91" t="s">
        <v>173</v>
      </c>
      <c r="D2421" s="468" t="str">
        <f t="shared" si="1003"/>
        <v/>
      </c>
      <c r="E2421" s="469"/>
      <c r="F2421" s="469"/>
      <c r="G2421" s="469"/>
      <c r="H2421" s="469"/>
      <c r="I2421" s="469"/>
      <c r="J2421" s="469"/>
      <c r="K2421" s="469"/>
      <c r="L2421" s="470"/>
      <c r="M2421" s="357"/>
      <c r="N2421" s="304"/>
      <c r="O2421" s="304"/>
      <c r="P2421" s="304"/>
      <c r="Q2421" s="304"/>
      <c r="R2421" s="358"/>
      <c r="S2421" s="357"/>
      <c r="T2421" s="304"/>
      <c r="U2421" s="304"/>
      <c r="V2421" s="304"/>
      <c r="W2421" s="304"/>
      <c r="X2421" s="358"/>
      <c r="Y2421" s="357"/>
      <c r="Z2421" s="304"/>
      <c r="AA2421" s="304"/>
      <c r="AB2421" s="304"/>
      <c r="AC2421" s="304"/>
      <c r="AD2421" s="358"/>
      <c r="AG2421" s="197">
        <f t="shared" si="1004"/>
        <v>18</v>
      </c>
      <c r="AH2421" s="197">
        <f t="shared" si="1005"/>
        <v>0</v>
      </c>
      <c r="AJ2421" s="4">
        <f t="shared" si="1006"/>
        <v>0</v>
      </c>
      <c r="AL2421" s="192">
        <f t="shared" si="1007"/>
        <v>-2</v>
      </c>
      <c r="AM2421" s="4">
        <f t="shared" si="1008"/>
        <v>0</v>
      </c>
      <c r="AO2421" s="192">
        <f t="shared" si="1009"/>
        <v>-2</v>
      </c>
      <c r="AP2421" s="4">
        <f t="shared" si="1010"/>
        <v>0</v>
      </c>
      <c r="AR2421" s="192">
        <f t="shared" si="1011"/>
        <v>-2</v>
      </c>
      <c r="AS2421" s="4">
        <f t="shared" si="1012"/>
        <v>0</v>
      </c>
    </row>
    <row r="2422" spans="1:45" ht="15" customHeight="1">
      <c r="A2422" s="41"/>
      <c r="B2422" s="30"/>
      <c r="C2422" s="91" t="s">
        <v>174</v>
      </c>
      <c r="D2422" s="468" t="str">
        <f t="shared" si="1003"/>
        <v/>
      </c>
      <c r="E2422" s="469"/>
      <c r="F2422" s="469"/>
      <c r="G2422" s="469"/>
      <c r="H2422" s="469"/>
      <c r="I2422" s="469"/>
      <c r="J2422" s="469"/>
      <c r="K2422" s="469"/>
      <c r="L2422" s="470"/>
      <c r="M2422" s="357"/>
      <c r="N2422" s="304"/>
      <c r="O2422" s="304"/>
      <c r="P2422" s="304"/>
      <c r="Q2422" s="304"/>
      <c r="R2422" s="358"/>
      <c r="S2422" s="357"/>
      <c r="T2422" s="304"/>
      <c r="U2422" s="304"/>
      <c r="V2422" s="304"/>
      <c r="W2422" s="304"/>
      <c r="X2422" s="358"/>
      <c r="Y2422" s="357"/>
      <c r="Z2422" s="304"/>
      <c r="AA2422" s="304"/>
      <c r="AB2422" s="304"/>
      <c r="AC2422" s="304"/>
      <c r="AD2422" s="358"/>
      <c r="AG2422" s="197">
        <f t="shared" si="1004"/>
        <v>18</v>
      </c>
      <c r="AH2422" s="197">
        <f t="shared" si="1005"/>
        <v>0</v>
      </c>
      <c r="AJ2422" s="4">
        <f t="shared" si="1006"/>
        <v>0</v>
      </c>
      <c r="AL2422" s="192">
        <f t="shared" si="1007"/>
        <v>-2</v>
      </c>
      <c r="AM2422" s="4">
        <f t="shared" si="1008"/>
        <v>0</v>
      </c>
      <c r="AO2422" s="192">
        <f t="shared" si="1009"/>
        <v>-2</v>
      </c>
      <c r="AP2422" s="4">
        <f t="shared" si="1010"/>
        <v>0</v>
      </c>
      <c r="AR2422" s="192">
        <f t="shared" si="1011"/>
        <v>-2</v>
      </c>
      <c r="AS2422" s="4">
        <f t="shared" si="1012"/>
        <v>0</v>
      </c>
    </row>
    <row r="2423" spans="1:45" ht="15" customHeight="1">
      <c r="A2423" s="41"/>
      <c r="B2423" s="30"/>
      <c r="C2423" s="91" t="s">
        <v>175</v>
      </c>
      <c r="D2423" s="468" t="str">
        <f t="shared" si="1003"/>
        <v/>
      </c>
      <c r="E2423" s="469"/>
      <c r="F2423" s="469"/>
      <c r="G2423" s="469"/>
      <c r="H2423" s="469"/>
      <c r="I2423" s="469"/>
      <c r="J2423" s="469"/>
      <c r="K2423" s="469"/>
      <c r="L2423" s="470"/>
      <c r="M2423" s="357"/>
      <c r="N2423" s="304"/>
      <c r="O2423" s="304"/>
      <c r="P2423" s="304"/>
      <c r="Q2423" s="304"/>
      <c r="R2423" s="358"/>
      <c r="S2423" s="357"/>
      <c r="T2423" s="304"/>
      <c r="U2423" s="304"/>
      <c r="V2423" s="304"/>
      <c r="W2423" s="304"/>
      <c r="X2423" s="358"/>
      <c r="Y2423" s="357"/>
      <c r="Z2423" s="304"/>
      <c r="AA2423" s="304"/>
      <c r="AB2423" s="304"/>
      <c r="AC2423" s="304"/>
      <c r="AD2423" s="358"/>
      <c r="AG2423" s="197">
        <f t="shared" si="1004"/>
        <v>18</v>
      </c>
      <c r="AH2423" s="197">
        <f t="shared" si="1005"/>
        <v>0</v>
      </c>
      <c r="AJ2423" s="4">
        <f t="shared" si="1006"/>
        <v>0</v>
      </c>
      <c r="AL2423" s="192">
        <f t="shared" si="1007"/>
        <v>-2</v>
      </c>
      <c r="AM2423" s="4">
        <f t="shared" si="1008"/>
        <v>0</v>
      </c>
      <c r="AO2423" s="192">
        <f t="shared" si="1009"/>
        <v>-2</v>
      </c>
      <c r="AP2423" s="4">
        <f t="shared" si="1010"/>
        <v>0</v>
      </c>
      <c r="AR2423" s="192">
        <f t="shared" si="1011"/>
        <v>-2</v>
      </c>
      <c r="AS2423" s="4">
        <f t="shared" si="1012"/>
        <v>0</v>
      </c>
    </row>
    <row r="2424" spans="1:45" ht="15" customHeight="1">
      <c r="A2424" s="41"/>
      <c r="B2424" s="30"/>
      <c r="C2424" s="91" t="s">
        <v>176</v>
      </c>
      <c r="D2424" s="468" t="str">
        <f t="shared" si="1003"/>
        <v/>
      </c>
      <c r="E2424" s="469"/>
      <c r="F2424" s="469"/>
      <c r="G2424" s="469"/>
      <c r="H2424" s="469"/>
      <c r="I2424" s="469"/>
      <c r="J2424" s="469"/>
      <c r="K2424" s="469"/>
      <c r="L2424" s="470"/>
      <c r="M2424" s="357"/>
      <c r="N2424" s="304"/>
      <c r="O2424" s="304"/>
      <c r="P2424" s="304"/>
      <c r="Q2424" s="304"/>
      <c r="R2424" s="358"/>
      <c r="S2424" s="357"/>
      <c r="T2424" s="304"/>
      <c r="U2424" s="304"/>
      <c r="V2424" s="304"/>
      <c r="W2424" s="304"/>
      <c r="X2424" s="358"/>
      <c r="Y2424" s="357"/>
      <c r="Z2424" s="304"/>
      <c r="AA2424" s="304"/>
      <c r="AB2424" s="304"/>
      <c r="AC2424" s="304"/>
      <c r="AD2424" s="358"/>
      <c r="AG2424" s="197">
        <f t="shared" si="1004"/>
        <v>18</v>
      </c>
      <c r="AH2424" s="197">
        <f t="shared" si="1005"/>
        <v>0</v>
      </c>
      <c r="AJ2424" s="4">
        <f t="shared" si="1006"/>
        <v>0</v>
      </c>
      <c r="AL2424" s="192">
        <f t="shared" si="1007"/>
        <v>-2</v>
      </c>
      <c r="AM2424" s="4">
        <f t="shared" si="1008"/>
        <v>0</v>
      </c>
      <c r="AO2424" s="192">
        <f t="shared" si="1009"/>
        <v>-2</v>
      </c>
      <c r="AP2424" s="4">
        <f t="shared" si="1010"/>
        <v>0</v>
      </c>
      <c r="AR2424" s="192">
        <f t="shared" si="1011"/>
        <v>-2</v>
      </c>
      <c r="AS2424" s="4">
        <f t="shared" si="1012"/>
        <v>0</v>
      </c>
    </row>
    <row r="2425" spans="1:45" ht="15" customHeight="1">
      <c r="A2425" s="41"/>
      <c r="B2425" s="30"/>
      <c r="C2425" s="91" t="s">
        <v>177</v>
      </c>
      <c r="D2425" s="468" t="str">
        <f t="shared" si="1003"/>
        <v/>
      </c>
      <c r="E2425" s="469"/>
      <c r="F2425" s="469"/>
      <c r="G2425" s="469"/>
      <c r="H2425" s="469"/>
      <c r="I2425" s="469"/>
      <c r="J2425" s="469"/>
      <c r="K2425" s="469"/>
      <c r="L2425" s="470"/>
      <c r="M2425" s="357"/>
      <c r="N2425" s="304"/>
      <c r="O2425" s="304"/>
      <c r="P2425" s="304"/>
      <c r="Q2425" s="304"/>
      <c r="R2425" s="358"/>
      <c r="S2425" s="357"/>
      <c r="T2425" s="304"/>
      <c r="U2425" s="304"/>
      <c r="V2425" s="304"/>
      <c r="W2425" s="304"/>
      <c r="X2425" s="358"/>
      <c r="Y2425" s="357"/>
      <c r="Z2425" s="304"/>
      <c r="AA2425" s="304"/>
      <c r="AB2425" s="304"/>
      <c r="AC2425" s="304"/>
      <c r="AD2425" s="358"/>
      <c r="AG2425" s="197">
        <f t="shared" si="1004"/>
        <v>18</v>
      </c>
      <c r="AH2425" s="197">
        <f t="shared" si="1005"/>
        <v>0</v>
      </c>
      <c r="AJ2425" s="4">
        <f t="shared" si="1006"/>
        <v>0</v>
      </c>
      <c r="AL2425" s="192">
        <f t="shared" si="1007"/>
        <v>-2</v>
      </c>
      <c r="AM2425" s="4">
        <f t="shared" si="1008"/>
        <v>0</v>
      </c>
      <c r="AO2425" s="192">
        <f t="shared" si="1009"/>
        <v>-2</v>
      </c>
      <c r="AP2425" s="4">
        <f t="shared" si="1010"/>
        <v>0</v>
      </c>
      <c r="AR2425" s="192">
        <f t="shared" si="1011"/>
        <v>-2</v>
      </c>
      <c r="AS2425" s="4">
        <f t="shared" si="1012"/>
        <v>0</v>
      </c>
    </row>
    <row r="2426" spans="1:45" ht="15" customHeight="1">
      <c r="A2426" s="41"/>
      <c r="B2426" s="30"/>
      <c r="C2426" s="91" t="s">
        <v>178</v>
      </c>
      <c r="D2426" s="468" t="str">
        <f t="shared" si="1003"/>
        <v/>
      </c>
      <c r="E2426" s="469"/>
      <c r="F2426" s="469"/>
      <c r="G2426" s="469"/>
      <c r="H2426" s="469"/>
      <c r="I2426" s="469"/>
      <c r="J2426" s="469"/>
      <c r="K2426" s="469"/>
      <c r="L2426" s="470"/>
      <c r="M2426" s="357"/>
      <c r="N2426" s="304"/>
      <c r="O2426" s="304"/>
      <c r="P2426" s="304"/>
      <c r="Q2426" s="304"/>
      <c r="R2426" s="358"/>
      <c r="S2426" s="357"/>
      <c r="T2426" s="304"/>
      <c r="U2426" s="304"/>
      <c r="V2426" s="304"/>
      <c r="W2426" s="304"/>
      <c r="X2426" s="358"/>
      <c r="Y2426" s="357"/>
      <c r="Z2426" s="304"/>
      <c r="AA2426" s="304"/>
      <c r="AB2426" s="304"/>
      <c r="AC2426" s="304"/>
      <c r="AD2426" s="358"/>
      <c r="AG2426" s="197">
        <f t="shared" si="1004"/>
        <v>18</v>
      </c>
      <c r="AH2426" s="197">
        <f t="shared" si="1005"/>
        <v>0</v>
      </c>
      <c r="AJ2426" s="4">
        <f t="shared" si="1006"/>
        <v>0</v>
      </c>
      <c r="AL2426" s="192">
        <f t="shared" si="1007"/>
        <v>-2</v>
      </c>
      <c r="AM2426" s="4">
        <f t="shared" si="1008"/>
        <v>0</v>
      </c>
      <c r="AO2426" s="192">
        <f t="shared" si="1009"/>
        <v>-2</v>
      </c>
      <c r="AP2426" s="4">
        <f t="shared" si="1010"/>
        <v>0</v>
      </c>
      <c r="AR2426" s="192">
        <f t="shared" si="1011"/>
        <v>-2</v>
      </c>
      <c r="AS2426" s="4">
        <f t="shared" si="1012"/>
        <v>0</v>
      </c>
    </row>
    <row r="2427" spans="1:45" ht="15" customHeight="1">
      <c r="A2427" s="41"/>
      <c r="B2427" s="30"/>
      <c r="C2427" s="91" t="s">
        <v>179</v>
      </c>
      <c r="D2427" s="468" t="str">
        <f t="shared" si="1003"/>
        <v/>
      </c>
      <c r="E2427" s="469"/>
      <c r="F2427" s="469"/>
      <c r="G2427" s="469"/>
      <c r="H2427" s="469"/>
      <c r="I2427" s="469"/>
      <c r="J2427" s="469"/>
      <c r="K2427" s="469"/>
      <c r="L2427" s="470"/>
      <c r="M2427" s="357"/>
      <c r="N2427" s="304"/>
      <c r="O2427" s="304"/>
      <c r="P2427" s="304"/>
      <c r="Q2427" s="304"/>
      <c r="R2427" s="358"/>
      <c r="S2427" s="357"/>
      <c r="T2427" s="304"/>
      <c r="U2427" s="304"/>
      <c r="V2427" s="304"/>
      <c r="W2427" s="304"/>
      <c r="X2427" s="358"/>
      <c r="Y2427" s="357"/>
      <c r="Z2427" s="304"/>
      <c r="AA2427" s="304"/>
      <c r="AB2427" s="304"/>
      <c r="AC2427" s="304"/>
      <c r="AD2427" s="358"/>
      <c r="AG2427" s="197">
        <f t="shared" si="1004"/>
        <v>18</v>
      </c>
      <c r="AH2427" s="197">
        <f t="shared" si="1005"/>
        <v>0</v>
      </c>
      <c r="AJ2427" s="4">
        <f t="shared" si="1006"/>
        <v>0</v>
      </c>
      <c r="AL2427" s="192">
        <f t="shared" si="1007"/>
        <v>-2</v>
      </c>
      <c r="AM2427" s="4">
        <f t="shared" si="1008"/>
        <v>0</v>
      </c>
      <c r="AO2427" s="192">
        <f t="shared" si="1009"/>
        <v>-2</v>
      </c>
      <c r="AP2427" s="4">
        <f t="shared" si="1010"/>
        <v>0</v>
      </c>
      <c r="AR2427" s="192">
        <f t="shared" si="1011"/>
        <v>-2</v>
      </c>
      <c r="AS2427" s="4">
        <f t="shared" si="1012"/>
        <v>0</v>
      </c>
    </row>
    <row r="2428" spans="1:45" ht="15" customHeight="1">
      <c r="A2428" s="41"/>
      <c r="B2428" s="30"/>
      <c r="C2428" s="91" t="s">
        <v>180</v>
      </c>
      <c r="D2428" s="468" t="str">
        <f t="shared" si="1003"/>
        <v/>
      </c>
      <c r="E2428" s="469"/>
      <c r="F2428" s="469"/>
      <c r="G2428" s="469"/>
      <c r="H2428" s="469"/>
      <c r="I2428" s="469"/>
      <c r="J2428" s="469"/>
      <c r="K2428" s="469"/>
      <c r="L2428" s="470"/>
      <c r="M2428" s="357"/>
      <c r="N2428" s="304"/>
      <c r="O2428" s="304"/>
      <c r="P2428" s="304"/>
      <c r="Q2428" s="304"/>
      <c r="R2428" s="358"/>
      <c r="S2428" s="357"/>
      <c r="T2428" s="304"/>
      <c r="U2428" s="304"/>
      <c r="V2428" s="304"/>
      <c r="W2428" s="304"/>
      <c r="X2428" s="358"/>
      <c r="Y2428" s="357"/>
      <c r="Z2428" s="304"/>
      <c r="AA2428" s="304"/>
      <c r="AB2428" s="304"/>
      <c r="AC2428" s="304"/>
      <c r="AD2428" s="358"/>
      <c r="AG2428" s="197">
        <f t="shared" si="1004"/>
        <v>18</v>
      </c>
      <c r="AH2428" s="197">
        <f t="shared" si="1005"/>
        <v>0</v>
      </c>
      <c r="AJ2428" s="4">
        <f t="shared" si="1006"/>
        <v>0</v>
      </c>
      <c r="AL2428" s="192">
        <f t="shared" si="1007"/>
        <v>-2</v>
      </c>
      <c r="AM2428" s="4">
        <f t="shared" si="1008"/>
        <v>0</v>
      </c>
      <c r="AO2428" s="192">
        <f t="shared" si="1009"/>
        <v>-2</v>
      </c>
      <c r="AP2428" s="4">
        <f t="shared" si="1010"/>
        <v>0</v>
      </c>
      <c r="AR2428" s="192">
        <f t="shared" si="1011"/>
        <v>-2</v>
      </c>
      <c r="AS2428" s="4">
        <f t="shared" si="1012"/>
        <v>0</v>
      </c>
    </row>
    <row r="2429" spans="1:45" ht="15" customHeight="1">
      <c r="A2429" s="41"/>
      <c r="B2429" s="30"/>
      <c r="C2429" s="91" t="s">
        <v>181</v>
      </c>
      <c r="D2429" s="468" t="str">
        <f t="shared" si="1003"/>
        <v/>
      </c>
      <c r="E2429" s="469"/>
      <c r="F2429" s="469"/>
      <c r="G2429" s="469"/>
      <c r="H2429" s="469"/>
      <c r="I2429" s="469"/>
      <c r="J2429" s="469"/>
      <c r="K2429" s="469"/>
      <c r="L2429" s="470"/>
      <c r="M2429" s="357"/>
      <c r="N2429" s="304"/>
      <c r="O2429" s="304"/>
      <c r="P2429" s="304"/>
      <c r="Q2429" s="304"/>
      <c r="R2429" s="358"/>
      <c r="S2429" s="357"/>
      <c r="T2429" s="304"/>
      <c r="U2429" s="304"/>
      <c r="V2429" s="304"/>
      <c r="W2429" s="304"/>
      <c r="X2429" s="358"/>
      <c r="Y2429" s="357"/>
      <c r="Z2429" s="304"/>
      <c r="AA2429" s="304"/>
      <c r="AB2429" s="304"/>
      <c r="AC2429" s="304"/>
      <c r="AD2429" s="358"/>
      <c r="AG2429" s="197">
        <f t="shared" si="1004"/>
        <v>18</v>
      </c>
      <c r="AH2429" s="197">
        <f t="shared" si="1005"/>
        <v>0</v>
      </c>
      <c r="AJ2429" s="4">
        <f t="shared" si="1006"/>
        <v>0</v>
      </c>
      <c r="AL2429" s="192">
        <f t="shared" si="1007"/>
        <v>-2</v>
      </c>
      <c r="AM2429" s="4">
        <f t="shared" si="1008"/>
        <v>0</v>
      </c>
      <c r="AO2429" s="192">
        <f t="shared" si="1009"/>
        <v>-2</v>
      </c>
      <c r="AP2429" s="4">
        <f t="shared" si="1010"/>
        <v>0</v>
      </c>
      <c r="AR2429" s="192">
        <f t="shared" si="1011"/>
        <v>-2</v>
      </c>
      <c r="AS2429" s="4">
        <f t="shared" si="1012"/>
        <v>0</v>
      </c>
    </row>
    <row r="2430" spans="1:45" ht="15" customHeight="1">
      <c r="A2430" s="41"/>
      <c r="B2430" s="30"/>
      <c r="C2430" s="91" t="s">
        <v>182</v>
      </c>
      <c r="D2430" s="468" t="str">
        <f t="shared" si="1003"/>
        <v/>
      </c>
      <c r="E2430" s="469"/>
      <c r="F2430" s="469"/>
      <c r="G2430" s="469"/>
      <c r="H2430" s="469"/>
      <c r="I2430" s="469"/>
      <c r="J2430" s="469"/>
      <c r="K2430" s="469"/>
      <c r="L2430" s="470"/>
      <c r="M2430" s="357"/>
      <c r="N2430" s="304"/>
      <c r="O2430" s="304"/>
      <c r="P2430" s="304"/>
      <c r="Q2430" s="304"/>
      <c r="R2430" s="358"/>
      <c r="S2430" s="357"/>
      <c r="T2430" s="304"/>
      <c r="U2430" s="304"/>
      <c r="V2430" s="304"/>
      <c r="W2430" s="304"/>
      <c r="X2430" s="358"/>
      <c r="Y2430" s="357"/>
      <c r="Z2430" s="304"/>
      <c r="AA2430" s="304"/>
      <c r="AB2430" s="304"/>
      <c r="AC2430" s="304"/>
      <c r="AD2430" s="358"/>
      <c r="AG2430" s="197">
        <f t="shared" si="1004"/>
        <v>18</v>
      </c>
      <c r="AH2430" s="197">
        <f t="shared" si="1005"/>
        <v>0</v>
      </c>
      <c r="AJ2430" s="4">
        <f t="shared" si="1006"/>
        <v>0</v>
      </c>
      <c r="AL2430" s="192">
        <f t="shared" si="1007"/>
        <v>-2</v>
      </c>
      <c r="AM2430" s="4">
        <f t="shared" si="1008"/>
        <v>0</v>
      </c>
      <c r="AO2430" s="192">
        <f t="shared" si="1009"/>
        <v>-2</v>
      </c>
      <c r="AP2430" s="4">
        <f t="shared" si="1010"/>
        <v>0</v>
      </c>
      <c r="AR2430" s="192">
        <f t="shared" si="1011"/>
        <v>-2</v>
      </c>
      <c r="AS2430" s="4">
        <f t="shared" si="1012"/>
        <v>0</v>
      </c>
    </row>
    <row r="2431" spans="1:45" ht="15" customHeight="1">
      <c r="A2431" s="41"/>
      <c r="B2431" s="30"/>
      <c r="C2431" s="91" t="s">
        <v>183</v>
      </c>
      <c r="D2431" s="468" t="str">
        <f t="shared" si="1003"/>
        <v/>
      </c>
      <c r="E2431" s="469"/>
      <c r="F2431" s="469"/>
      <c r="G2431" s="469"/>
      <c r="H2431" s="469"/>
      <c r="I2431" s="469"/>
      <c r="J2431" s="469"/>
      <c r="K2431" s="469"/>
      <c r="L2431" s="470"/>
      <c r="M2431" s="357"/>
      <c r="N2431" s="304"/>
      <c r="O2431" s="304"/>
      <c r="P2431" s="304"/>
      <c r="Q2431" s="304"/>
      <c r="R2431" s="358"/>
      <c r="S2431" s="357"/>
      <c r="T2431" s="304"/>
      <c r="U2431" s="304"/>
      <c r="V2431" s="304"/>
      <c r="W2431" s="304"/>
      <c r="X2431" s="358"/>
      <c r="Y2431" s="357"/>
      <c r="Z2431" s="304"/>
      <c r="AA2431" s="304"/>
      <c r="AB2431" s="304"/>
      <c r="AC2431" s="304"/>
      <c r="AD2431" s="358"/>
      <c r="AG2431" s="197">
        <f t="shared" si="1004"/>
        <v>18</v>
      </c>
      <c r="AH2431" s="197">
        <f t="shared" si="1005"/>
        <v>0</v>
      </c>
      <c r="AJ2431" s="4">
        <f t="shared" si="1006"/>
        <v>0</v>
      </c>
      <c r="AL2431" s="192">
        <f t="shared" si="1007"/>
        <v>-2</v>
      </c>
      <c r="AM2431" s="4">
        <f t="shared" si="1008"/>
        <v>0</v>
      </c>
      <c r="AO2431" s="192">
        <f t="shared" si="1009"/>
        <v>-2</v>
      </c>
      <c r="AP2431" s="4">
        <f t="shared" si="1010"/>
        <v>0</v>
      </c>
      <c r="AR2431" s="192">
        <f t="shared" si="1011"/>
        <v>-2</v>
      </c>
      <c r="AS2431" s="4">
        <f t="shared" si="1012"/>
        <v>0</v>
      </c>
    </row>
    <row r="2432" spans="1:45" ht="15" customHeight="1">
      <c r="A2432" s="41"/>
      <c r="B2432" s="30"/>
      <c r="C2432" s="91" t="s">
        <v>184</v>
      </c>
      <c r="D2432" s="468" t="str">
        <f t="shared" si="1003"/>
        <v/>
      </c>
      <c r="E2432" s="469"/>
      <c r="F2432" s="469"/>
      <c r="G2432" s="469"/>
      <c r="H2432" s="469"/>
      <c r="I2432" s="469"/>
      <c r="J2432" s="469"/>
      <c r="K2432" s="469"/>
      <c r="L2432" s="470"/>
      <c r="M2432" s="357"/>
      <c r="N2432" s="304"/>
      <c r="O2432" s="304"/>
      <c r="P2432" s="304"/>
      <c r="Q2432" s="304"/>
      <c r="R2432" s="358"/>
      <c r="S2432" s="357"/>
      <c r="T2432" s="304"/>
      <c r="U2432" s="304"/>
      <c r="V2432" s="304"/>
      <c r="W2432" s="304"/>
      <c r="X2432" s="358"/>
      <c r="Y2432" s="357"/>
      <c r="Z2432" s="304"/>
      <c r="AA2432" s="304"/>
      <c r="AB2432" s="304"/>
      <c r="AC2432" s="304"/>
      <c r="AD2432" s="358"/>
      <c r="AG2432" s="197">
        <f t="shared" si="1004"/>
        <v>18</v>
      </c>
      <c r="AH2432" s="197">
        <f t="shared" si="1005"/>
        <v>0</v>
      </c>
      <c r="AJ2432" s="4">
        <f t="shared" si="1006"/>
        <v>0</v>
      </c>
      <c r="AL2432" s="192">
        <f t="shared" si="1007"/>
        <v>-2</v>
      </c>
      <c r="AM2432" s="4">
        <f t="shared" si="1008"/>
        <v>0</v>
      </c>
      <c r="AO2432" s="192">
        <f t="shared" si="1009"/>
        <v>-2</v>
      </c>
      <c r="AP2432" s="4">
        <f t="shared" si="1010"/>
        <v>0</v>
      </c>
      <c r="AR2432" s="192">
        <f t="shared" si="1011"/>
        <v>-2</v>
      </c>
      <c r="AS2432" s="4">
        <f t="shared" si="1012"/>
        <v>0</v>
      </c>
    </row>
    <row r="2433" spans="1:79" ht="15" customHeight="1">
      <c r="A2433" s="41"/>
      <c r="B2433" s="30"/>
      <c r="C2433" s="91" t="s">
        <v>185</v>
      </c>
      <c r="D2433" s="468" t="str">
        <f t="shared" si="1003"/>
        <v/>
      </c>
      <c r="E2433" s="469"/>
      <c r="F2433" s="469"/>
      <c r="G2433" s="469"/>
      <c r="H2433" s="469"/>
      <c r="I2433" s="469"/>
      <c r="J2433" s="469"/>
      <c r="K2433" s="469"/>
      <c r="L2433" s="470"/>
      <c r="M2433" s="357"/>
      <c r="N2433" s="304"/>
      <c r="O2433" s="304"/>
      <c r="P2433" s="304"/>
      <c r="Q2433" s="304"/>
      <c r="R2433" s="358"/>
      <c r="S2433" s="357"/>
      <c r="T2433" s="304"/>
      <c r="U2433" s="304"/>
      <c r="V2433" s="304"/>
      <c r="W2433" s="304"/>
      <c r="X2433" s="358"/>
      <c r="Y2433" s="357"/>
      <c r="Z2433" s="304"/>
      <c r="AA2433" s="304"/>
      <c r="AB2433" s="304"/>
      <c r="AC2433" s="304"/>
      <c r="AD2433" s="358"/>
      <c r="AG2433" s="197">
        <f t="shared" si="1004"/>
        <v>18</v>
      </c>
      <c r="AH2433" s="197">
        <f t="shared" si="1005"/>
        <v>0</v>
      </c>
      <c r="AJ2433" s="4">
        <f t="shared" si="1006"/>
        <v>0</v>
      </c>
      <c r="AL2433" s="192">
        <f t="shared" si="1007"/>
        <v>-2</v>
      </c>
      <c r="AM2433" s="4">
        <f t="shared" si="1008"/>
        <v>0</v>
      </c>
      <c r="AO2433" s="192">
        <f t="shared" si="1009"/>
        <v>-2</v>
      </c>
      <c r="AP2433" s="4">
        <f t="shared" si="1010"/>
        <v>0</v>
      </c>
      <c r="AR2433" s="192">
        <f t="shared" si="1011"/>
        <v>-2</v>
      </c>
      <c r="AS2433" s="4">
        <f t="shared" si="1012"/>
        <v>0</v>
      </c>
    </row>
    <row r="2434" spans="1:79" ht="15" customHeight="1">
      <c r="A2434" s="41"/>
      <c r="B2434" s="30"/>
      <c r="C2434" s="91" t="s">
        <v>186</v>
      </c>
      <c r="D2434" s="468" t="str">
        <f t="shared" si="1003"/>
        <v/>
      </c>
      <c r="E2434" s="469"/>
      <c r="F2434" s="469"/>
      <c r="G2434" s="469"/>
      <c r="H2434" s="469"/>
      <c r="I2434" s="469"/>
      <c r="J2434" s="469"/>
      <c r="K2434" s="469"/>
      <c r="L2434" s="470"/>
      <c r="M2434" s="357"/>
      <c r="N2434" s="304"/>
      <c r="O2434" s="304"/>
      <c r="P2434" s="304"/>
      <c r="Q2434" s="304"/>
      <c r="R2434" s="358"/>
      <c r="S2434" s="357"/>
      <c r="T2434" s="304"/>
      <c r="U2434" s="304"/>
      <c r="V2434" s="304"/>
      <c r="W2434" s="304"/>
      <c r="X2434" s="358"/>
      <c r="Y2434" s="357"/>
      <c r="Z2434" s="304"/>
      <c r="AA2434" s="304"/>
      <c r="AB2434" s="304"/>
      <c r="AC2434" s="304"/>
      <c r="AD2434" s="358"/>
      <c r="AG2434" s="197">
        <f t="shared" si="1004"/>
        <v>18</v>
      </c>
      <c r="AH2434" s="197">
        <f t="shared" si="1005"/>
        <v>0</v>
      </c>
      <c r="AJ2434" s="4">
        <f t="shared" si="1006"/>
        <v>0</v>
      </c>
      <c r="AL2434" s="192">
        <f t="shared" si="1007"/>
        <v>-2</v>
      </c>
      <c r="AM2434" s="4">
        <f t="shared" si="1008"/>
        <v>0</v>
      </c>
      <c r="AO2434" s="192">
        <f t="shared" si="1009"/>
        <v>-2</v>
      </c>
      <c r="AP2434" s="4">
        <f t="shared" si="1010"/>
        <v>0</v>
      </c>
      <c r="AR2434" s="192">
        <f t="shared" si="1011"/>
        <v>-2</v>
      </c>
      <c r="AS2434" s="4">
        <f t="shared" si="1012"/>
        <v>0</v>
      </c>
    </row>
    <row r="2435" spans="1:79" ht="15" customHeight="1">
      <c r="A2435" s="41"/>
      <c r="B2435" s="30"/>
      <c r="C2435" s="91" t="s">
        <v>187</v>
      </c>
      <c r="D2435" s="468" t="str">
        <f t="shared" si="1003"/>
        <v/>
      </c>
      <c r="E2435" s="469"/>
      <c r="F2435" s="469"/>
      <c r="G2435" s="469"/>
      <c r="H2435" s="469"/>
      <c r="I2435" s="469"/>
      <c r="J2435" s="469"/>
      <c r="K2435" s="469"/>
      <c r="L2435" s="470"/>
      <c r="M2435" s="357"/>
      <c r="N2435" s="304"/>
      <c r="O2435" s="304"/>
      <c r="P2435" s="304"/>
      <c r="Q2435" s="304"/>
      <c r="R2435" s="358"/>
      <c r="S2435" s="357"/>
      <c r="T2435" s="304"/>
      <c r="U2435" s="304"/>
      <c r="V2435" s="304"/>
      <c r="W2435" s="304"/>
      <c r="X2435" s="358"/>
      <c r="Y2435" s="357"/>
      <c r="Z2435" s="304"/>
      <c r="AA2435" s="304"/>
      <c r="AB2435" s="304"/>
      <c r="AC2435" s="304"/>
      <c r="AD2435" s="358"/>
      <c r="AG2435" s="197">
        <f t="shared" si="1004"/>
        <v>18</v>
      </c>
      <c r="AH2435" s="197">
        <f t="shared" si="1005"/>
        <v>0</v>
      </c>
      <c r="AJ2435" s="4">
        <f t="shared" si="1006"/>
        <v>0</v>
      </c>
      <c r="AL2435" s="192">
        <f t="shared" si="1007"/>
        <v>-2</v>
      </c>
      <c r="AM2435" s="4">
        <f t="shared" si="1008"/>
        <v>0</v>
      </c>
      <c r="AO2435" s="192">
        <f t="shared" si="1009"/>
        <v>-2</v>
      </c>
      <c r="AP2435" s="4">
        <f t="shared" si="1010"/>
        <v>0</v>
      </c>
      <c r="AR2435" s="192">
        <f t="shared" si="1011"/>
        <v>-2</v>
      </c>
      <c r="AS2435" s="4">
        <f t="shared" si="1012"/>
        <v>0</v>
      </c>
    </row>
    <row r="2436" spans="1:79" ht="15" customHeight="1">
      <c r="A2436" s="41"/>
      <c r="B2436" s="30"/>
      <c r="C2436" s="91" t="s">
        <v>188</v>
      </c>
      <c r="D2436" s="468" t="str">
        <f t="shared" si="1003"/>
        <v/>
      </c>
      <c r="E2436" s="469"/>
      <c r="F2436" s="469"/>
      <c r="G2436" s="469"/>
      <c r="H2436" s="469"/>
      <c r="I2436" s="469"/>
      <c r="J2436" s="469"/>
      <c r="K2436" s="469"/>
      <c r="L2436" s="470"/>
      <c r="M2436" s="357"/>
      <c r="N2436" s="304"/>
      <c r="O2436" s="304"/>
      <c r="P2436" s="304"/>
      <c r="Q2436" s="304"/>
      <c r="R2436" s="358"/>
      <c r="S2436" s="357"/>
      <c r="T2436" s="304"/>
      <c r="U2436" s="304"/>
      <c r="V2436" s="304"/>
      <c r="W2436" s="304"/>
      <c r="X2436" s="358"/>
      <c r="Y2436" s="357"/>
      <c r="Z2436" s="304"/>
      <c r="AA2436" s="304"/>
      <c r="AB2436" s="304"/>
      <c r="AC2436" s="304"/>
      <c r="AD2436" s="358"/>
      <c r="AG2436" s="197">
        <f t="shared" si="1004"/>
        <v>18</v>
      </c>
      <c r="AH2436" s="197">
        <f t="shared" si="1005"/>
        <v>0</v>
      </c>
      <c r="AJ2436" s="4">
        <f t="shared" si="1006"/>
        <v>0</v>
      </c>
      <c r="AL2436" s="192">
        <f t="shared" si="1007"/>
        <v>-2</v>
      </c>
      <c r="AM2436" s="4">
        <f t="shared" si="1008"/>
        <v>0</v>
      </c>
      <c r="AO2436" s="192">
        <f t="shared" si="1009"/>
        <v>-2</v>
      </c>
      <c r="AP2436" s="4">
        <f t="shared" si="1010"/>
        <v>0</v>
      </c>
      <c r="AR2436" s="192">
        <f t="shared" si="1011"/>
        <v>-2</v>
      </c>
      <c r="AS2436" s="4">
        <f t="shared" si="1012"/>
        <v>0</v>
      </c>
    </row>
    <row r="2437" spans="1:79" ht="15" customHeight="1">
      <c r="A2437" s="41"/>
      <c r="B2437" s="30"/>
      <c r="C2437" s="64" t="s">
        <v>189</v>
      </c>
      <c r="D2437" s="468" t="str">
        <f t="shared" si="1003"/>
        <v/>
      </c>
      <c r="E2437" s="469"/>
      <c r="F2437" s="469"/>
      <c r="G2437" s="469"/>
      <c r="H2437" s="469"/>
      <c r="I2437" s="469"/>
      <c r="J2437" s="469"/>
      <c r="K2437" s="469"/>
      <c r="L2437" s="470"/>
      <c r="M2437" s="357"/>
      <c r="N2437" s="304"/>
      <c r="O2437" s="304"/>
      <c r="P2437" s="304"/>
      <c r="Q2437" s="304"/>
      <c r="R2437" s="358"/>
      <c r="S2437" s="357"/>
      <c r="T2437" s="304"/>
      <c r="U2437" s="304"/>
      <c r="V2437" s="304"/>
      <c r="W2437" s="304"/>
      <c r="X2437" s="358"/>
      <c r="Y2437" s="357"/>
      <c r="Z2437" s="304"/>
      <c r="AA2437" s="304"/>
      <c r="AB2437" s="304"/>
      <c r="AC2437" s="304"/>
      <c r="AD2437" s="358"/>
      <c r="AG2437" s="197">
        <f t="shared" si="1004"/>
        <v>18</v>
      </c>
      <c r="AH2437" s="197">
        <f t="shared" si="1005"/>
        <v>0</v>
      </c>
      <c r="AJ2437" s="4">
        <f t="shared" si="1006"/>
        <v>0</v>
      </c>
      <c r="AL2437" s="192">
        <f t="shared" si="1007"/>
        <v>-2</v>
      </c>
      <c r="AM2437" s="4">
        <f t="shared" si="1008"/>
        <v>0</v>
      </c>
      <c r="AO2437" s="192">
        <f t="shared" si="1009"/>
        <v>-2</v>
      </c>
      <c r="AP2437" s="4">
        <f t="shared" si="1010"/>
        <v>0</v>
      </c>
      <c r="AR2437" s="192">
        <f t="shared" si="1011"/>
        <v>-2</v>
      </c>
      <c r="AS2437" s="4">
        <f t="shared" si="1012"/>
        <v>0</v>
      </c>
    </row>
    <row r="2438" spans="1:79" ht="15" customHeight="1">
      <c r="A2438" s="41"/>
      <c r="B2438" s="30"/>
      <c r="C2438" s="52"/>
      <c r="D2438" s="52"/>
      <c r="E2438" s="52"/>
      <c r="F2438" s="52"/>
      <c r="G2438" s="52"/>
      <c r="H2438" s="52"/>
      <c r="I2438" s="52"/>
      <c r="J2438" s="52"/>
      <c r="K2438" s="52"/>
      <c r="L2438" s="80" t="s">
        <v>321</v>
      </c>
      <c r="M2438" s="411">
        <f>IF(AND(SUM(M2318:R2437)=0,COUNTIF(M2318:R2437,"NS")&gt;0),"NS",
IF(AND(SUM(M2318:R2437)=0,COUNTIF(M2318:R2437,0)&gt;0),0,
IF(AND(SUM(M2318:R2437)=0,COUNTIF(M2318:R2437,"NA")&gt;0),"NA",
SUM(M2318:R2437))))</f>
        <v>0</v>
      </c>
      <c r="N2438" s="412"/>
      <c r="O2438" s="412"/>
      <c r="P2438" s="412"/>
      <c r="Q2438" s="412"/>
      <c r="R2438" s="413"/>
      <c r="S2438" s="411">
        <f>IF(AND(SUM(S2318:X2437)=0,COUNTIF(S2318:X2437,"NS")&gt;0),"NS",
IF(AND(SUM(S2318:X2437)=0,COUNTIF(S2318:X2437,0)&gt;0),0,
IF(AND(SUM(S2318:X2437)=0,COUNTIF(S2318:X2437,"NA")&gt;0),"NA",
SUM(S2318:X2437))))</f>
        <v>0</v>
      </c>
      <c r="T2438" s="412"/>
      <c r="U2438" s="412"/>
      <c r="V2438" s="412"/>
      <c r="W2438" s="412"/>
      <c r="X2438" s="413"/>
      <c r="Y2438" s="409">
        <f>IF(AND(SUM(Y2318:AD2437)=0,COUNTIF(Y2318:AD2437,"NS")&gt;0),"NS",
IF(AND(SUM(Y2318:AD2437)=0,COUNTIF(Y2318:AD2437,0)&gt;0),0,
IF(AND(SUM(Y2318:AD2437)=0,COUNTIF(Y2318:AD2437,"NA")&gt;0),"NA",
SUM(Y2318:AD2437))))</f>
        <v>0</v>
      </c>
      <c r="Z2438" s="409"/>
      <c r="AA2438" s="409"/>
      <c r="AB2438" s="409"/>
      <c r="AC2438" s="409"/>
      <c r="AD2438" s="409"/>
      <c r="AH2438" s="197">
        <f>+SUM(AH2318:AH2437)</f>
        <v>0</v>
      </c>
      <c r="AJ2438" s="197">
        <f>+SUM(AJ2318:AJ2437)</f>
        <v>0</v>
      </c>
      <c r="AM2438" s="197">
        <f>+SUM(AM2318:AM2437)</f>
        <v>0</v>
      </c>
      <c r="AP2438" s="197">
        <f>+SUM(AP2318:AP2437)</f>
        <v>0</v>
      </c>
      <c r="AS2438" s="197">
        <f>+SUM(AS2318:AS2437)</f>
        <v>0</v>
      </c>
      <c r="AT2438" s="197">
        <f>+SUM(AM2438:AS2438)</f>
        <v>0</v>
      </c>
    </row>
    <row r="2439" spans="1:79" ht="15" customHeight="1">
      <c r="A2439" s="41"/>
      <c r="B2439" s="30"/>
      <c r="C2439"/>
      <c r="D2439"/>
      <c r="E2439"/>
      <c r="F2439"/>
      <c r="G2439"/>
      <c r="H2439"/>
      <c r="I2439"/>
      <c r="J2439"/>
      <c r="K2439"/>
      <c r="L2439"/>
      <c r="M2439"/>
      <c r="N2439"/>
      <c r="O2439"/>
      <c r="P2439"/>
      <c r="Q2439"/>
      <c r="R2439"/>
      <c r="S2439"/>
      <c r="T2439"/>
      <c r="U2439"/>
      <c r="V2439"/>
      <c r="W2439"/>
      <c r="X2439"/>
      <c r="Y2439"/>
      <c r="Z2439"/>
      <c r="AA2439"/>
      <c r="AB2439"/>
      <c r="AC2439"/>
      <c r="AD2439"/>
    </row>
    <row r="2440" spans="1:79" ht="24" customHeight="1">
      <c r="A2440" s="41"/>
      <c r="B2440" s="30"/>
      <c r="C2440" s="348" t="s">
        <v>225</v>
      </c>
      <c r="D2440" s="348"/>
      <c r="E2440" s="348"/>
      <c r="F2440" s="348"/>
      <c r="G2440" s="348"/>
      <c r="H2440" s="348"/>
      <c r="I2440" s="348"/>
      <c r="J2440" s="348"/>
      <c r="K2440" s="348"/>
      <c r="L2440" s="348"/>
      <c r="M2440" s="348"/>
      <c r="N2440" s="348"/>
      <c r="O2440" s="348"/>
      <c r="P2440" s="348"/>
      <c r="Q2440" s="348"/>
      <c r="R2440" s="348"/>
      <c r="S2440" s="348"/>
      <c r="T2440" s="348"/>
      <c r="U2440" s="348"/>
      <c r="V2440" s="348"/>
      <c r="W2440" s="348"/>
      <c r="X2440" s="348"/>
      <c r="Y2440" s="348"/>
      <c r="Z2440" s="348"/>
      <c r="AA2440" s="348"/>
      <c r="AB2440" s="348"/>
      <c r="AC2440" s="348"/>
      <c r="AD2440" s="348"/>
    </row>
    <row r="2441" spans="1:79" ht="60" customHeight="1">
      <c r="A2441" s="41"/>
      <c r="B2441" s="30"/>
      <c r="C2441" s="415"/>
      <c r="D2441" s="415"/>
      <c r="E2441" s="415"/>
      <c r="F2441" s="415"/>
      <c r="G2441" s="415"/>
      <c r="H2441" s="415"/>
      <c r="I2441" s="415"/>
      <c r="J2441" s="415"/>
      <c r="K2441" s="415"/>
      <c r="L2441" s="415"/>
      <c r="M2441" s="415"/>
      <c r="N2441" s="415"/>
      <c r="O2441" s="415"/>
      <c r="P2441" s="415"/>
      <c r="Q2441" s="415"/>
      <c r="R2441" s="415"/>
      <c r="S2441" s="415"/>
      <c r="T2441" s="415"/>
      <c r="U2441" s="415"/>
      <c r="V2441" s="415"/>
      <c r="W2441" s="415"/>
      <c r="X2441" s="415"/>
      <c r="Y2441" s="415"/>
      <c r="Z2441" s="415"/>
      <c r="AA2441" s="415"/>
      <c r="AB2441" s="415"/>
      <c r="AC2441" s="415"/>
      <c r="AD2441" s="415"/>
    </row>
    <row r="2442" spans="1:79" ht="15" customHeight="1">
      <c r="A2442" s="41"/>
      <c r="B2442"/>
      <c r="C2442"/>
      <c r="D2442"/>
      <c r="E2442"/>
      <c r="F2442"/>
      <c r="G2442"/>
      <c r="H2442"/>
      <c r="I2442"/>
      <c r="J2442"/>
      <c r="K2442"/>
      <c r="L2442"/>
      <c r="M2442"/>
      <c r="N2442"/>
      <c r="O2442"/>
      <c r="P2442"/>
      <c r="Q2442"/>
      <c r="R2442"/>
      <c r="S2442"/>
      <c r="T2442"/>
      <c r="U2442"/>
      <c r="V2442"/>
      <c r="W2442"/>
      <c r="X2442"/>
      <c r="Y2442"/>
      <c r="Z2442"/>
      <c r="AA2442"/>
      <c r="AB2442"/>
      <c r="AC2442"/>
      <c r="AD2442"/>
    </row>
    <row r="2443" spans="1:79" ht="15" customHeight="1">
      <c r="A2443" s="41"/>
      <c r="B2443" s="467" t="str">
        <f>IF(AJ2438=0,"","Alerta: favor de agregar un comentario ya que el presupuesto ejercido es mayor al autorizado.")</f>
        <v/>
      </c>
      <c r="C2443" s="467"/>
      <c r="D2443" s="467"/>
      <c r="E2443" s="467"/>
      <c r="F2443" s="467"/>
      <c r="G2443" s="467"/>
      <c r="H2443" s="467"/>
      <c r="I2443" s="467"/>
      <c r="J2443" s="467"/>
      <c r="K2443" s="467"/>
      <c r="L2443" s="467"/>
      <c r="M2443" s="467"/>
      <c r="N2443" s="467"/>
      <c r="O2443" s="467"/>
      <c r="P2443" s="467"/>
      <c r="Q2443" s="467"/>
      <c r="R2443" s="467"/>
      <c r="S2443" s="467"/>
      <c r="T2443" s="467"/>
      <c r="U2443" s="467"/>
      <c r="V2443" s="467"/>
      <c r="W2443" s="467"/>
      <c r="X2443" s="467"/>
      <c r="Y2443" s="467"/>
      <c r="Z2443" s="467"/>
      <c r="AA2443" s="467"/>
      <c r="AB2443" s="467"/>
      <c r="AC2443" s="467"/>
      <c r="AD2443" s="467"/>
    </row>
    <row r="2444" spans="1:79" ht="15" customHeight="1">
      <c r="A2444" s="41"/>
      <c r="B2444" s="467" t="str">
        <f>IF(CA2315=0,"","Alerta: se registró NS (no se sabe), favor de agregar su respectivo comentario (7ᵃ instrucción general).")</f>
        <v/>
      </c>
      <c r="C2444" s="467"/>
      <c r="D2444" s="467"/>
      <c r="E2444" s="467"/>
      <c r="F2444" s="467"/>
      <c r="G2444" s="467"/>
      <c r="H2444" s="467"/>
      <c r="I2444" s="467"/>
      <c r="J2444" s="467"/>
      <c r="K2444" s="467"/>
      <c r="L2444" s="467"/>
      <c r="M2444" s="467"/>
      <c r="N2444" s="467"/>
      <c r="O2444" s="467"/>
      <c r="P2444" s="467"/>
      <c r="Q2444" s="467"/>
      <c r="R2444" s="467"/>
      <c r="S2444" s="467"/>
      <c r="T2444" s="467"/>
      <c r="U2444" s="467"/>
      <c r="V2444" s="467"/>
      <c r="W2444" s="467"/>
      <c r="X2444" s="467"/>
      <c r="Y2444" s="467"/>
      <c r="Z2444" s="467"/>
      <c r="AA2444" s="467"/>
      <c r="AB2444" s="467"/>
      <c r="AC2444" s="467"/>
      <c r="AD2444" s="467"/>
    </row>
    <row r="2445" spans="1:79" ht="15" customHeight="1">
      <c r="A2445" s="41"/>
      <c r="B2445" s="393" t="str">
        <f>IF(AT2438=0,"","Error: la cantidad de decimales no debe ser mayor a dos.")</f>
        <v/>
      </c>
      <c r="C2445" s="393"/>
      <c r="D2445" s="393"/>
      <c r="E2445" s="393"/>
      <c r="F2445" s="393"/>
      <c r="G2445" s="393"/>
      <c r="H2445" s="393"/>
      <c r="I2445" s="393"/>
      <c r="J2445" s="393"/>
      <c r="K2445" s="393"/>
      <c r="L2445" s="393"/>
      <c r="M2445" s="393"/>
      <c r="N2445" s="393"/>
      <c r="O2445" s="393"/>
      <c r="P2445" s="393"/>
      <c r="Q2445" s="393"/>
      <c r="R2445" s="393"/>
      <c r="S2445" s="393"/>
      <c r="T2445" s="393"/>
      <c r="U2445" s="393"/>
      <c r="V2445" s="393"/>
      <c r="W2445" s="393"/>
      <c r="X2445" s="393"/>
      <c r="Y2445" s="393"/>
      <c r="Z2445" s="393"/>
      <c r="AA2445" s="393"/>
      <c r="AB2445" s="393"/>
      <c r="AC2445" s="393"/>
      <c r="AD2445" s="393"/>
    </row>
    <row r="2446" spans="1:79" ht="15" customHeight="1">
      <c r="A2446" s="41"/>
      <c r="B2446" s="392" t="str">
        <f>IF(AH2438=0,"","Error: debe completar toda la información requerida.")</f>
        <v/>
      </c>
      <c r="C2446" s="392"/>
      <c r="D2446" s="392"/>
      <c r="E2446" s="392"/>
      <c r="F2446" s="392"/>
      <c r="G2446" s="392"/>
      <c r="H2446" s="392"/>
      <c r="I2446" s="392"/>
      <c r="J2446" s="392"/>
      <c r="K2446" s="392"/>
      <c r="L2446" s="392"/>
      <c r="M2446" s="392"/>
      <c r="N2446" s="392"/>
      <c r="O2446" s="392"/>
      <c r="P2446" s="392"/>
      <c r="Q2446" s="392"/>
      <c r="R2446" s="392"/>
      <c r="S2446" s="392"/>
      <c r="T2446" s="392"/>
      <c r="U2446" s="392"/>
      <c r="V2446" s="392"/>
      <c r="W2446" s="392"/>
      <c r="X2446" s="392"/>
      <c r="Y2446" s="392"/>
      <c r="Z2446" s="392"/>
      <c r="AA2446" s="392"/>
      <c r="AB2446" s="392"/>
      <c r="AC2446" s="392"/>
      <c r="AD2446" s="392"/>
    </row>
    <row r="2447" spans="1:79" ht="15" customHeight="1">
      <c r="A2447" s="41"/>
      <c r="B2447" s="30"/>
      <c r="C2447"/>
      <c r="D2447"/>
      <c r="E2447"/>
      <c r="F2447"/>
      <c r="G2447"/>
      <c r="H2447"/>
      <c r="I2447"/>
      <c r="J2447"/>
      <c r="K2447"/>
      <c r="L2447"/>
      <c r="M2447"/>
      <c r="N2447"/>
      <c r="O2447"/>
      <c r="P2447"/>
      <c r="Q2447"/>
      <c r="R2447"/>
      <c r="S2447"/>
      <c r="T2447"/>
      <c r="U2447"/>
      <c r="V2447"/>
      <c r="W2447"/>
      <c r="X2447"/>
      <c r="Y2447"/>
      <c r="Z2447"/>
      <c r="AA2447"/>
      <c r="AB2447"/>
      <c r="AC2447"/>
      <c r="AD2447"/>
      <c r="AG2447" s="197" t="s">
        <v>1259</v>
      </c>
    </row>
    <row r="2448" spans="1:79" ht="36" customHeight="1">
      <c r="A2448" s="85" t="s">
        <v>901</v>
      </c>
      <c r="B2448" s="417" t="s">
        <v>386</v>
      </c>
      <c r="C2448" s="417"/>
      <c r="D2448" s="417"/>
      <c r="E2448" s="417"/>
      <c r="F2448" s="417"/>
      <c r="G2448" s="417"/>
      <c r="H2448" s="417"/>
      <c r="I2448" s="417"/>
      <c r="J2448" s="417"/>
      <c r="K2448" s="417"/>
      <c r="L2448" s="417"/>
      <c r="M2448" s="417"/>
      <c r="N2448" s="417"/>
      <c r="O2448" s="417"/>
      <c r="P2448" s="417"/>
      <c r="Q2448" s="417"/>
      <c r="R2448" s="417"/>
      <c r="S2448" s="417"/>
      <c r="T2448" s="417"/>
      <c r="U2448" s="417"/>
      <c r="V2448" s="417"/>
      <c r="W2448" s="417"/>
      <c r="X2448" s="417"/>
      <c r="Y2448" s="417"/>
      <c r="Z2448" s="417"/>
      <c r="AA2448" s="417"/>
      <c r="AB2448" s="417"/>
      <c r="AC2448" s="417"/>
      <c r="AD2448" s="417"/>
      <c r="AG2448" s="197">
        <f>+COUNTBLANK(M2453:AD2572)</f>
        <v>2160</v>
      </c>
      <c r="AH2448" s="197">
        <v>2160</v>
      </c>
      <c r="CA2448" s="197" t="s">
        <v>1279</v>
      </c>
    </row>
    <row r="2449" spans="1:79" ht="24" customHeight="1">
      <c r="A2449" s="85"/>
      <c r="B2449" s="60"/>
      <c r="C2449" s="337" t="s">
        <v>387</v>
      </c>
      <c r="D2449" s="337"/>
      <c r="E2449" s="337"/>
      <c r="F2449" s="337"/>
      <c r="G2449" s="337"/>
      <c r="H2449" s="337"/>
      <c r="I2449" s="337"/>
      <c r="J2449" s="337"/>
      <c r="K2449" s="337"/>
      <c r="L2449" s="337"/>
      <c r="M2449" s="337"/>
      <c r="N2449" s="337"/>
      <c r="O2449" s="337"/>
      <c r="P2449" s="337"/>
      <c r="Q2449" s="337"/>
      <c r="R2449" s="337"/>
      <c r="S2449" s="337"/>
      <c r="T2449" s="337"/>
      <c r="U2449" s="337"/>
      <c r="V2449" s="337"/>
      <c r="W2449" s="337"/>
      <c r="X2449" s="337"/>
      <c r="Y2449" s="337"/>
      <c r="Z2449" s="337"/>
      <c r="AA2449" s="337"/>
      <c r="AB2449" s="337"/>
      <c r="AC2449" s="337"/>
      <c r="AD2449" s="337"/>
      <c r="CA2449" s="197">
        <f>+COUNTIF(M2453:AD2572,"ns")</f>
        <v>0</v>
      </c>
    </row>
    <row r="2450" spans="1:79" ht="15" customHeight="1">
      <c r="A2450" s="41"/>
      <c r="B2450" s="30"/>
      <c r="C2450"/>
      <c r="D2450"/>
      <c r="E2450"/>
      <c r="F2450"/>
      <c r="G2450"/>
      <c r="H2450"/>
      <c r="I2450"/>
      <c r="J2450"/>
      <c r="K2450"/>
      <c r="L2450"/>
      <c r="M2450"/>
      <c r="N2450"/>
      <c r="O2450"/>
      <c r="P2450"/>
      <c r="Q2450"/>
      <c r="R2450"/>
      <c r="S2450"/>
      <c r="T2450"/>
      <c r="U2450"/>
      <c r="V2450"/>
      <c r="W2450"/>
      <c r="X2450"/>
      <c r="Y2450"/>
      <c r="Z2450"/>
      <c r="AA2450"/>
      <c r="AB2450"/>
      <c r="AC2450"/>
      <c r="AD2450"/>
    </row>
    <row r="2451" spans="1:79" ht="15" customHeight="1">
      <c r="A2451" s="41"/>
      <c r="B2451" s="30"/>
      <c r="C2451" s="369" t="s">
        <v>98</v>
      </c>
      <c r="D2451" s="370"/>
      <c r="E2451" s="370"/>
      <c r="F2451" s="370"/>
      <c r="G2451" s="370"/>
      <c r="H2451" s="370"/>
      <c r="I2451" s="370"/>
      <c r="J2451" s="370"/>
      <c r="K2451" s="370"/>
      <c r="L2451" s="371"/>
      <c r="M2451" s="411" t="s">
        <v>388</v>
      </c>
      <c r="N2451" s="412"/>
      <c r="O2451" s="412"/>
      <c r="P2451" s="412"/>
      <c r="Q2451" s="412"/>
      <c r="R2451" s="412"/>
      <c r="S2451" s="412"/>
      <c r="T2451" s="412"/>
      <c r="U2451" s="412"/>
      <c r="V2451" s="412"/>
      <c r="W2451" s="412"/>
      <c r="X2451" s="412"/>
      <c r="Y2451" s="412"/>
      <c r="Z2451" s="412"/>
      <c r="AA2451" s="412"/>
      <c r="AB2451" s="412"/>
      <c r="AC2451" s="412"/>
      <c r="AD2451" s="413"/>
    </row>
    <row r="2452" spans="1:79" ht="168" customHeight="1" thickBot="1">
      <c r="A2452" s="41"/>
      <c r="B2452" s="30"/>
      <c r="C2452" s="372"/>
      <c r="D2452" s="373"/>
      <c r="E2452" s="373"/>
      <c r="F2452" s="373"/>
      <c r="G2452" s="373"/>
      <c r="H2452" s="373"/>
      <c r="I2452" s="373"/>
      <c r="J2452" s="373"/>
      <c r="K2452" s="373"/>
      <c r="L2452" s="374"/>
      <c r="M2452" s="456" t="s">
        <v>677</v>
      </c>
      <c r="N2452" s="457"/>
      <c r="O2452" s="456" t="s">
        <v>678</v>
      </c>
      <c r="P2452" s="457"/>
      <c r="Q2452" s="456" t="s">
        <v>679</v>
      </c>
      <c r="R2452" s="457"/>
      <c r="S2452" s="456" t="s">
        <v>680</v>
      </c>
      <c r="T2452" s="458"/>
      <c r="U2452" s="456" t="s">
        <v>681</v>
      </c>
      <c r="V2452" s="457"/>
      <c r="W2452" s="456" t="s">
        <v>682</v>
      </c>
      <c r="X2452" s="457"/>
      <c r="Y2452" s="456" t="s">
        <v>683</v>
      </c>
      <c r="Z2452" s="457"/>
      <c r="AA2452" s="456" t="s">
        <v>1051</v>
      </c>
      <c r="AB2452" s="457"/>
      <c r="AC2452" s="456" t="s">
        <v>1052</v>
      </c>
      <c r="AD2452" s="457"/>
      <c r="AG2452" s="197" t="s">
        <v>1259</v>
      </c>
      <c r="AH2452" s="197" t="s">
        <v>1269</v>
      </c>
      <c r="AJ2452" s="213" t="s">
        <v>318</v>
      </c>
      <c r="AK2452" s="213" t="s">
        <v>1258</v>
      </c>
      <c r="AL2452" s="213" t="s">
        <v>1283</v>
      </c>
      <c r="AM2452" s="213" t="s">
        <v>1260</v>
      </c>
      <c r="AO2452" s="192" t="s">
        <v>1272</v>
      </c>
      <c r="AP2452" s="4" t="s">
        <v>1260</v>
      </c>
      <c r="AR2452" s="192" t="s">
        <v>1272</v>
      </c>
      <c r="AS2452" s="4" t="s">
        <v>1260</v>
      </c>
      <c r="AU2452" s="192" t="s">
        <v>1272</v>
      </c>
      <c r="AV2452" s="4" t="s">
        <v>1260</v>
      </c>
      <c r="AX2452" s="192" t="s">
        <v>1272</v>
      </c>
      <c r="AY2452" s="4" t="s">
        <v>1260</v>
      </c>
      <c r="BA2452" s="192" t="s">
        <v>1272</v>
      </c>
      <c r="BB2452" s="4" t="s">
        <v>1260</v>
      </c>
      <c r="BD2452" s="192" t="s">
        <v>1272</v>
      </c>
      <c r="BE2452" s="4" t="s">
        <v>1260</v>
      </c>
      <c r="BG2452" s="192" t="s">
        <v>1272</v>
      </c>
      <c r="BH2452" s="4" t="s">
        <v>1260</v>
      </c>
      <c r="BJ2452" s="192" t="s">
        <v>1272</v>
      </c>
      <c r="BK2452" s="4" t="s">
        <v>1260</v>
      </c>
      <c r="BM2452" s="192" t="s">
        <v>1272</v>
      </c>
      <c r="BN2452" s="4" t="s">
        <v>1260</v>
      </c>
    </row>
    <row r="2453" spans="1:79" ht="15" customHeight="1" thickBot="1">
      <c r="A2453" s="41"/>
      <c r="B2453" s="30"/>
      <c r="C2453" s="61" t="s">
        <v>58</v>
      </c>
      <c r="D2453" s="464" t="str">
        <f>IF(D49="","",D49)</f>
        <v/>
      </c>
      <c r="E2453" s="465"/>
      <c r="F2453" s="465"/>
      <c r="G2453" s="465"/>
      <c r="H2453" s="465"/>
      <c r="I2453" s="465"/>
      <c r="J2453" s="465"/>
      <c r="K2453" s="465"/>
      <c r="L2453" s="466"/>
      <c r="M2453" s="357"/>
      <c r="N2453" s="358"/>
      <c r="O2453" s="357"/>
      <c r="P2453" s="358"/>
      <c r="Q2453" s="357"/>
      <c r="R2453" s="358"/>
      <c r="S2453" s="357"/>
      <c r="T2453" s="358"/>
      <c r="U2453" s="357"/>
      <c r="V2453" s="358"/>
      <c r="W2453" s="357"/>
      <c r="X2453" s="358"/>
      <c r="Y2453" s="357"/>
      <c r="Z2453" s="358"/>
      <c r="AA2453" s="357"/>
      <c r="AB2453" s="358"/>
      <c r="AC2453" s="357"/>
      <c r="AD2453" s="358"/>
      <c r="AG2453" s="197">
        <f>+COUNTBLANK(M2453:AD2453)</f>
        <v>18</v>
      </c>
      <c r="AH2453" s="197">
        <f>+IF($AG$2448=$AH$2448,0,IF(OR(AND(D2453&lt;&gt;"",AG2453=9),AND(D2453="",AG2453=18)),0,1))</f>
        <v>0</v>
      </c>
      <c r="AJ2453" s="192">
        <f>Y2318</f>
        <v>0</v>
      </c>
      <c r="AK2453" s="215">
        <f>COUNTIF(M2453:AD2453,"NS")</f>
        <v>0</v>
      </c>
      <c r="AL2453" s="216">
        <f>SUM(M2453:AD2453)</f>
        <v>0</v>
      </c>
      <c r="AM2453" s="217">
        <f>IF($AG$2448=$AH$2448, 0, IF(OR(AND(AJ2453=0, AK2453&gt;0), AND(AJ2453="NS", AL2453&gt;0), AND(AJ2453="NS", AL2453=0, AK2453=0)), 1, IF(OR(AND(AK2453&gt;=2, AL2453&lt;AJ2453), AND(AJ2453="NS", AL2453=0, AK2453&gt;0), AJ2453=AL2453, AND(AJ2453="NA", COUNTIF(M2453:AD2453, "NA")=COUNTA(M2453:AD2453))), 0, 1)))</f>
        <v>0</v>
      </c>
      <c r="AO2453" s="192">
        <f>IF(M2453="NS",0,LEN(M2453)-LEN(INT(M2453))-1)</f>
        <v>-2</v>
      </c>
      <c r="AP2453" s="4">
        <f>IF(AO2453&lt;3,0,1)</f>
        <v>0</v>
      </c>
      <c r="AR2453" s="192">
        <f>IF(O2453="NS",0,LEN(O2453)-LEN(INT(O2453))-1)</f>
        <v>-2</v>
      </c>
      <c r="AS2453" s="4">
        <f>IF(AR2453&lt;3,0,1)</f>
        <v>0</v>
      </c>
      <c r="AU2453" s="192">
        <f>IF(Q2453="NS",0,LEN(Q2453)-LEN(INT(Q2453))-1)</f>
        <v>-2</v>
      </c>
      <c r="AV2453" s="4">
        <f>IF(AU2453&lt;3,0,1)</f>
        <v>0</v>
      </c>
      <c r="AX2453" s="192">
        <f>IF(S2453="NS",0,LEN(S2453)-LEN(INT(S2453))-1)</f>
        <v>-2</v>
      </c>
      <c r="AY2453" s="4">
        <f>IF(AX2453&lt;3,0,1)</f>
        <v>0</v>
      </c>
      <c r="BA2453" s="192">
        <f>IF(U2453="NS",0,LEN(U2453)-LEN(INT(U2453))-1)</f>
        <v>-2</v>
      </c>
      <c r="BB2453" s="4">
        <f>IF(BA2453&lt;3,0,1)</f>
        <v>0</v>
      </c>
      <c r="BD2453" s="192">
        <f>IF(W2453="NS",0,LEN(W2453)-LEN(INT(W2453))-1)</f>
        <v>-2</v>
      </c>
      <c r="BE2453" s="4">
        <f>IF(BD2453&lt;3,0,1)</f>
        <v>0</v>
      </c>
      <c r="BG2453" s="192">
        <f>IF(Y2453="NS",0,LEN(Y2453)-LEN(INT(Y2453))-1)</f>
        <v>-2</v>
      </c>
      <c r="BH2453" s="4">
        <f>IF(BG2453&lt;3,0,1)</f>
        <v>0</v>
      </c>
      <c r="BJ2453" s="192">
        <f>IF(AA2453="NS",0,LEN(AA2453)-LEN(INT(AA2453))-1)</f>
        <v>-2</v>
      </c>
      <c r="BK2453" s="4">
        <f>IF(BJ2453&lt;3,0,1)</f>
        <v>0</v>
      </c>
      <c r="BM2453" s="192">
        <f>IF(AC2453="NS",0,LEN(AC2453)-LEN(INT(AC2453))-1)</f>
        <v>-2</v>
      </c>
      <c r="BN2453" s="4">
        <f>IF(BM2453&lt;3,0,1)</f>
        <v>0</v>
      </c>
    </row>
    <row r="2454" spans="1:79" ht="15" customHeight="1" thickBot="1">
      <c r="A2454" s="41"/>
      <c r="B2454" s="30"/>
      <c r="C2454" s="62" t="s">
        <v>59</v>
      </c>
      <c r="D2454" s="464" t="str">
        <f t="shared" ref="D2454:D2517" si="1013">IF(D50="","",D50)</f>
        <v/>
      </c>
      <c r="E2454" s="465"/>
      <c r="F2454" s="465"/>
      <c r="G2454" s="465"/>
      <c r="H2454" s="465"/>
      <c r="I2454" s="465"/>
      <c r="J2454" s="465"/>
      <c r="K2454" s="465"/>
      <c r="L2454" s="466"/>
      <c r="M2454" s="357"/>
      <c r="N2454" s="358"/>
      <c r="O2454" s="357"/>
      <c r="P2454" s="358"/>
      <c r="Q2454" s="357"/>
      <c r="R2454" s="358"/>
      <c r="S2454" s="357"/>
      <c r="T2454" s="358"/>
      <c r="U2454" s="357"/>
      <c r="V2454" s="358"/>
      <c r="W2454" s="357"/>
      <c r="X2454" s="358"/>
      <c r="Y2454" s="357"/>
      <c r="Z2454" s="358"/>
      <c r="AA2454" s="357"/>
      <c r="AB2454" s="358"/>
      <c r="AC2454" s="357"/>
      <c r="AD2454" s="358"/>
      <c r="AG2454" s="197">
        <f t="shared" ref="AG2454:AG2517" si="1014">+COUNTBLANK(M2454:AD2454)</f>
        <v>18</v>
      </c>
      <c r="AH2454" s="197">
        <f t="shared" ref="AH2454:AH2517" si="1015">+IF($AG$2448=$AH$2448,0,IF(OR(AND(D2454&lt;&gt;"",AG2454=9),AND(D2454="",AG2454=18)),0,1))</f>
        <v>0</v>
      </c>
      <c r="AJ2454" s="192">
        <f t="shared" ref="AJ2454:AJ2517" si="1016">Y2319</f>
        <v>0</v>
      </c>
      <c r="AK2454" s="215">
        <f t="shared" ref="AK2454:AK2517" si="1017">COUNTIF(M2454:AD2454,"NS")</f>
        <v>0</v>
      </c>
      <c r="AL2454" s="216">
        <f t="shared" ref="AL2454:AL2517" si="1018">SUM(M2454:AD2454)</f>
        <v>0</v>
      </c>
      <c r="AM2454" s="217">
        <f t="shared" ref="AM2454:AM2517" si="1019">IF($AG$2448=$AH$2448, 0, IF(OR(AND(AJ2454=0, AK2454&gt;0), AND(AJ2454="NS", AL2454&gt;0), AND(AJ2454="NS", AL2454=0, AK2454=0)), 1, IF(OR(AND(AK2454&gt;=2, AL2454&lt;AJ2454), AND(AJ2454="NS", AL2454=0, AK2454&gt;0), AJ2454=AL2454, AND(AJ2454="NA", COUNTIF(M2454:AD2454, "NA")=COUNTA(M2454:AD2454))), 0, 1)))</f>
        <v>0</v>
      </c>
      <c r="AO2454" s="192">
        <f t="shared" ref="AO2454:AO2517" si="1020">IF(M2454="NS",0,LEN(M2454)-LEN(INT(M2454))-1)</f>
        <v>-2</v>
      </c>
      <c r="AP2454" s="4">
        <f t="shared" ref="AP2454:AP2517" si="1021">IF(AO2454&lt;3,0,1)</f>
        <v>0</v>
      </c>
      <c r="AR2454" s="192">
        <f t="shared" ref="AR2454:AR2517" si="1022">IF(O2454="NS",0,LEN(O2454)-LEN(INT(O2454))-1)</f>
        <v>-2</v>
      </c>
      <c r="AS2454" s="4">
        <f t="shared" ref="AS2454:AS2517" si="1023">IF(AR2454&lt;3,0,1)</f>
        <v>0</v>
      </c>
      <c r="AU2454" s="192">
        <f t="shared" ref="AU2454:AU2517" si="1024">IF(Q2454="NS",0,LEN(Q2454)-LEN(INT(Q2454))-1)</f>
        <v>-2</v>
      </c>
      <c r="AV2454" s="4">
        <f t="shared" ref="AV2454:AV2517" si="1025">IF(AU2454&lt;3,0,1)</f>
        <v>0</v>
      </c>
      <c r="AX2454" s="192">
        <f t="shared" ref="AX2454:AX2517" si="1026">IF(S2454="NS",0,LEN(S2454)-LEN(INT(S2454))-1)</f>
        <v>-2</v>
      </c>
      <c r="AY2454" s="4">
        <f t="shared" ref="AY2454:AY2517" si="1027">IF(AX2454&lt;3,0,1)</f>
        <v>0</v>
      </c>
      <c r="BA2454" s="192">
        <f t="shared" ref="BA2454:BA2517" si="1028">IF(U2454="NS",0,LEN(U2454)-LEN(INT(U2454))-1)</f>
        <v>-2</v>
      </c>
      <c r="BB2454" s="4">
        <f t="shared" ref="BB2454:BB2517" si="1029">IF(BA2454&lt;3,0,1)</f>
        <v>0</v>
      </c>
      <c r="BD2454" s="192">
        <f t="shared" ref="BD2454:BD2517" si="1030">IF(W2454="NS",0,LEN(W2454)-LEN(INT(W2454))-1)</f>
        <v>-2</v>
      </c>
      <c r="BE2454" s="4">
        <f t="shared" ref="BE2454:BE2517" si="1031">IF(BD2454&lt;3,0,1)</f>
        <v>0</v>
      </c>
      <c r="BG2454" s="192">
        <f t="shared" ref="BG2454:BG2517" si="1032">IF(Y2454="NS",0,LEN(Y2454)-LEN(INT(Y2454))-1)</f>
        <v>-2</v>
      </c>
      <c r="BH2454" s="4">
        <f t="shared" ref="BH2454:BH2517" si="1033">IF(BG2454&lt;3,0,1)</f>
        <v>0</v>
      </c>
      <c r="BJ2454" s="192">
        <f t="shared" ref="BJ2454:BJ2517" si="1034">IF(AA2454="NS",0,LEN(AA2454)-LEN(INT(AA2454))-1)</f>
        <v>-2</v>
      </c>
      <c r="BK2454" s="4">
        <f t="shared" ref="BK2454:BK2517" si="1035">IF(BJ2454&lt;3,0,1)</f>
        <v>0</v>
      </c>
      <c r="BM2454" s="192">
        <f t="shared" ref="BM2454:BM2517" si="1036">IF(AC2454="NS",0,LEN(AC2454)-LEN(INT(AC2454))-1)</f>
        <v>-2</v>
      </c>
      <c r="BN2454" s="4">
        <f t="shared" ref="BN2454:BN2517" si="1037">IF(BM2454&lt;3,0,1)</f>
        <v>0</v>
      </c>
    </row>
    <row r="2455" spans="1:79" ht="15" customHeight="1" thickBot="1">
      <c r="A2455" s="41"/>
      <c r="B2455" s="30"/>
      <c r="C2455" s="63" t="s">
        <v>60</v>
      </c>
      <c r="D2455" s="464" t="str">
        <f t="shared" si="1013"/>
        <v/>
      </c>
      <c r="E2455" s="465"/>
      <c r="F2455" s="465"/>
      <c r="G2455" s="465"/>
      <c r="H2455" s="465"/>
      <c r="I2455" s="465"/>
      <c r="J2455" s="465"/>
      <c r="K2455" s="465"/>
      <c r="L2455" s="466"/>
      <c r="M2455" s="357"/>
      <c r="N2455" s="358"/>
      <c r="O2455" s="357"/>
      <c r="P2455" s="358"/>
      <c r="Q2455" s="357"/>
      <c r="R2455" s="358"/>
      <c r="S2455" s="357"/>
      <c r="T2455" s="358"/>
      <c r="U2455" s="357"/>
      <c r="V2455" s="358"/>
      <c r="W2455" s="357"/>
      <c r="X2455" s="358"/>
      <c r="Y2455" s="357"/>
      <c r="Z2455" s="358"/>
      <c r="AA2455" s="357"/>
      <c r="AB2455" s="358"/>
      <c r="AC2455" s="357"/>
      <c r="AD2455" s="358"/>
      <c r="AG2455" s="197">
        <f t="shared" si="1014"/>
        <v>18</v>
      </c>
      <c r="AH2455" s="197">
        <f t="shared" si="1015"/>
        <v>0</v>
      </c>
      <c r="AJ2455" s="192">
        <f t="shared" si="1016"/>
        <v>0</v>
      </c>
      <c r="AK2455" s="215">
        <f t="shared" si="1017"/>
        <v>0</v>
      </c>
      <c r="AL2455" s="216">
        <f t="shared" si="1018"/>
        <v>0</v>
      </c>
      <c r="AM2455" s="217">
        <f t="shared" si="1019"/>
        <v>0</v>
      </c>
      <c r="AO2455" s="192">
        <f>IF(M2455="NS",0,LEN(M2455)-LEN(INT(M2455))-1)</f>
        <v>-2</v>
      </c>
      <c r="AP2455" s="4">
        <f t="shared" si="1021"/>
        <v>0</v>
      </c>
      <c r="AR2455" s="192">
        <f t="shared" si="1022"/>
        <v>-2</v>
      </c>
      <c r="AS2455" s="4">
        <f t="shared" si="1023"/>
        <v>0</v>
      </c>
      <c r="AU2455" s="192">
        <f t="shared" si="1024"/>
        <v>-2</v>
      </c>
      <c r="AV2455" s="4">
        <f t="shared" si="1025"/>
        <v>0</v>
      </c>
      <c r="AX2455" s="192">
        <f t="shared" si="1026"/>
        <v>-2</v>
      </c>
      <c r="AY2455" s="4">
        <f t="shared" si="1027"/>
        <v>0</v>
      </c>
      <c r="BA2455" s="192">
        <f t="shared" si="1028"/>
        <v>-2</v>
      </c>
      <c r="BB2455" s="4">
        <f t="shared" si="1029"/>
        <v>0</v>
      </c>
      <c r="BD2455" s="192">
        <f t="shared" si="1030"/>
        <v>-2</v>
      </c>
      <c r="BE2455" s="4">
        <f t="shared" si="1031"/>
        <v>0</v>
      </c>
      <c r="BG2455" s="192">
        <f t="shared" si="1032"/>
        <v>-2</v>
      </c>
      <c r="BH2455" s="4">
        <f t="shared" si="1033"/>
        <v>0</v>
      </c>
      <c r="BJ2455" s="192">
        <f t="shared" si="1034"/>
        <v>-2</v>
      </c>
      <c r="BK2455" s="4">
        <f t="shared" si="1035"/>
        <v>0</v>
      </c>
      <c r="BM2455" s="192">
        <f t="shared" si="1036"/>
        <v>-2</v>
      </c>
      <c r="BN2455" s="4">
        <f t="shared" si="1037"/>
        <v>0</v>
      </c>
    </row>
    <row r="2456" spans="1:79" ht="15" customHeight="1" thickBot="1">
      <c r="A2456" s="41"/>
      <c r="B2456" s="30"/>
      <c r="C2456" s="63" t="s">
        <v>61</v>
      </c>
      <c r="D2456" s="464" t="str">
        <f t="shared" si="1013"/>
        <v/>
      </c>
      <c r="E2456" s="465"/>
      <c r="F2456" s="465"/>
      <c r="G2456" s="465"/>
      <c r="H2456" s="465"/>
      <c r="I2456" s="465"/>
      <c r="J2456" s="465"/>
      <c r="K2456" s="465"/>
      <c r="L2456" s="466"/>
      <c r="M2456" s="357"/>
      <c r="N2456" s="358"/>
      <c r="O2456" s="357"/>
      <c r="P2456" s="358"/>
      <c r="Q2456" s="357"/>
      <c r="R2456" s="358"/>
      <c r="S2456" s="357"/>
      <c r="T2456" s="358"/>
      <c r="U2456" s="357"/>
      <c r="V2456" s="358"/>
      <c r="W2456" s="357"/>
      <c r="X2456" s="358"/>
      <c r="Y2456" s="357"/>
      <c r="Z2456" s="358"/>
      <c r="AA2456" s="357"/>
      <c r="AB2456" s="358"/>
      <c r="AC2456" s="357"/>
      <c r="AD2456" s="358"/>
      <c r="AG2456" s="197">
        <f t="shared" si="1014"/>
        <v>18</v>
      </c>
      <c r="AH2456" s="197">
        <f t="shared" si="1015"/>
        <v>0</v>
      </c>
      <c r="AJ2456" s="192">
        <f t="shared" si="1016"/>
        <v>0</v>
      </c>
      <c r="AK2456" s="215">
        <f t="shared" si="1017"/>
        <v>0</v>
      </c>
      <c r="AL2456" s="216">
        <f t="shared" si="1018"/>
        <v>0</v>
      </c>
      <c r="AM2456" s="217">
        <f t="shared" si="1019"/>
        <v>0</v>
      </c>
      <c r="AO2456" s="192">
        <f t="shared" si="1020"/>
        <v>-2</v>
      </c>
      <c r="AP2456" s="4">
        <f t="shared" si="1021"/>
        <v>0</v>
      </c>
      <c r="AR2456" s="192">
        <f t="shared" si="1022"/>
        <v>-2</v>
      </c>
      <c r="AS2456" s="4">
        <f t="shared" si="1023"/>
        <v>0</v>
      </c>
      <c r="AU2456" s="192">
        <f t="shared" si="1024"/>
        <v>-2</v>
      </c>
      <c r="AV2456" s="4">
        <f t="shared" si="1025"/>
        <v>0</v>
      </c>
      <c r="AX2456" s="192">
        <f t="shared" si="1026"/>
        <v>-2</v>
      </c>
      <c r="AY2456" s="4">
        <f t="shared" si="1027"/>
        <v>0</v>
      </c>
      <c r="BA2456" s="192">
        <f t="shared" si="1028"/>
        <v>-2</v>
      </c>
      <c r="BB2456" s="4">
        <f t="shared" si="1029"/>
        <v>0</v>
      </c>
      <c r="BD2456" s="192">
        <f t="shared" si="1030"/>
        <v>-2</v>
      </c>
      <c r="BE2456" s="4">
        <f t="shared" si="1031"/>
        <v>0</v>
      </c>
      <c r="BG2456" s="192">
        <f t="shared" si="1032"/>
        <v>-2</v>
      </c>
      <c r="BH2456" s="4">
        <f t="shared" si="1033"/>
        <v>0</v>
      </c>
      <c r="BJ2456" s="192">
        <f t="shared" si="1034"/>
        <v>-2</v>
      </c>
      <c r="BK2456" s="4">
        <f t="shared" si="1035"/>
        <v>0</v>
      </c>
      <c r="BM2456" s="192">
        <f t="shared" si="1036"/>
        <v>-2</v>
      </c>
      <c r="BN2456" s="4">
        <f t="shared" si="1037"/>
        <v>0</v>
      </c>
    </row>
    <row r="2457" spans="1:79" ht="15" customHeight="1" thickBot="1">
      <c r="A2457" s="41"/>
      <c r="B2457" s="30"/>
      <c r="C2457" s="63" t="s">
        <v>62</v>
      </c>
      <c r="D2457" s="464" t="str">
        <f t="shared" si="1013"/>
        <v/>
      </c>
      <c r="E2457" s="465"/>
      <c r="F2457" s="465"/>
      <c r="G2457" s="465"/>
      <c r="H2457" s="465"/>
      <c r="I2457" s="465"/>
      <c r="J2457" s="465"/>
      <c r="K2457" s="465"/>
      <c r="L2457" s="466"/>
      <c r="M2457" s="357"/>
      <c r="N2457" s="358"/>
      <c r="O2457" s="357"/>
      <c r="P2457" s="358"/>
      <c r="Q2457" s="357"/>
      <c r="R2457" s="358"/>
      <c r="S2457" s="357"/>
      <c r="T2457" s="358"/>
      <c r="U2457" s="357"/>
      <c r="V2457" s="358"/>
      <c r="W2457" s="357"/>
      <c r="X2457" s="358"/>
      <c r="Y2457" s="357"/>
      <c r="Z2457" s="358"/>
      <c r="AA2457" s="357"/>
      <c r="AB2457" s="358"/>
      <c r="AC2457" s="357"/>
      <c r="AD2457" s="358"/>
      <c r="AG2457" s="197">
        <f t="shared" si="1014"/>
        <v>18</v>
      </c>
      <c r="AH2457" s="197">
        <f t="shared" si="1015"/>
        <v>0</v>
      </c>
      <c r="AJ2457" s="192">
        <f t="shared" si="1016"/>
        <v>0</v>
      </c>
      <c r="AK2457" s="215">
        <f t="shared" si="1017"/>
        <v>0</v>
      </c>
      <c r="AL2457" s="216">
        <f t="shared" si="1018"/>
        <v>0</v>
      </c>
      <c r="AM2457" s="217">
        <f t="shared" si="1019"/>
        <v>0</v>
      </c>
      <c r="AO2457" s="192">
        <f t="shared" si="1020"/>
        <v>-2</v>
      </c>
      <c r="AP2457" s="4">
        <f t="shared" si="1021"/>
        <v>0</v>
      </c>
      <c r="AR2457" s="192">
        <f t="shared" si="1022"/>
        <v>-2</v>
      </c>
      <c r="AS2457" s="4">
        <f t="shared" si="1023"/>
        <v>0</v>
      </c>
      <c r="AU2457" s="192">
        <f t="shared" si="1024"/>
        <v>-2</v>
      </c>
      <c r="AV2457" s="4">
        <f t="shared" si="1025"/>
        <v>0</v>
      </c>
      <c r="AX2457" s="192">
        <f t="shared" si="1026"/>
        <v>-2</v>
      </c>
      <c r="AY2457" s="4">
        <f t="shared" si="1027"/>
        <v>0</v>
      </c>
      <c r="BA2457" s="192">
        <f t="shared" si="1028"/>
        <v>-2</v>
      </c>
      <c r="BB2457" s="4">
        <f t="shared" si="1029"/>
        <v>0</v>
      </c>
      <c r="BD2457" s="192">
        <f t="shared" si="1030"/>
        <v>-2</v>
      </c>
      <c r="BE2457" s="4">
        <f t="shared" si="1031"/>
        <v>0</v>
      </c>
      <c r="BG2457" s="192">
        <f t="shared" si="1032"/>
        <v>-2</v>
      </c>
      <c r="BH2457" s="4">
        <f t="shared" si="1033"/>
        <v>0</v>
      </c>
      <c r="BJ2457" s="192">
        <f t="shared" si="1034"/>
        <v>-2</v>
      </c>
      <c r="BK2457" s="4">
        <f t="shared" si="1035"/>
        <v>0</v>
      </c>
      <c r="BM2457" s="192">
        <f t="shared" si="1036"/>
        <v>-2</v>
      </c>
      <c r="BN2457" s="4">
        <f t="shared" si="1037"/>
        <v>0</v>
      </c>
    </row>
    <row r="2458" spans="1:79" ht="15" customHeight="1" thickBot="1">
      <c r="A2458" s="41"/>
      <c r="B2458" s="30"/>
      <c r="C2458" s="63" t="s">
        <v>63</v>
      </c>
      <c r="D2458" s="464" t="str">
        <f t="shared" si="1013"/>
        <v/>
      </c>
      <c r="E2458" s="465"/>
      <c r="F2458" s="465"/>
      <c r="G2458" s="465"/>
      <c r="H2458" s="465"/>
      <c r="I2458" s="465"/>
      <c r="J2458" s="465"/>
      <c r="K2458" s="465"/>
      <c r="L2458" s="466"/>
      <c r="M2458" s="357"/>
      <c r="N2458" s="358"/>
      <c r="O2458" s="357"/>
      <c r="P2458" s="358"/>
      <c r="Q2458" s="357"/>
      <c r="R2458" s="358"/>
      <c r="S2458" s="357"/>
      <c r="T2458" s="358"/>
      <c r="U2458" s="357"/>
      <c r="V2458" s="358"/>
      <c r="W2458" s="357"/>
      <c r="X2458" s="358"/>
      <c r="Y2458" s="357"/>
      <c r="Z2458" s="358"/>
      <c r="AA2458" s="357"/>
      <c r="AB2458" s="358"/>
      <c r="AC2458" s="357"/>
      <c r="AD2458" s="358"/>
      <c r="AG2458" s="197">
        <f t="shared" si="1014"/>
        <v>18</v>
      </c>
      <c r="AH2458" s="197">
        <f t="shared" si="1015"/>
        <v>0</v>
      </c>
      <c r="AJ2458" s="192">
        <f t="shared" si="1016"/>
        <v>0</v>
      </c>
      <c r="AK2458" s="215">
        <f t="shared" si="1017"/>
        <v>0</v>
      </c>
      <c r="AL2458" s="216">
        <f t="shared" si="1018"/>
        <v>0</v>
      </c>
      <c r="AM2458" s="217">
        <f t="shared" si="1019"/>
        <v>0</v>
      </c>
      <c r="AO2458" s="192">
        <f t="shared" si="1020"/>
        <v>-2</v>
      </c>
      <c r="AP2458" s="4">
        <f t="shared" si="1021"/>
        <v>0</v>
      </c>
      <c r="AR2458" s="192">
        <f t="shared" si="1022"/>
        <v>-2</v>
      </c>
      <c r="AS2458" s="4">
        <f t="shared" si="1023"/>
        <v>0</v>
      </c>
      <c r="AU2458" s="192">
        <f t="shared" si="1024"/>
        <v>-2</v>
      </c>
      <c r="AV2458" s="4">
        <f t="shared" si="1025"/>
        <v>0</v>
      </c>
      <c r="AX2458" s="192">
        <f t="shared" si="1026"/>
        <v>-2</v>
      </c>
      <c r="AY2458" s="4">
        <f t="shared" si="1027"/>
        <v>0</v>
      </c>
      <c r="BA2458" s="192">
        <f t="shared" si="1028"/>
        <v>-2</v>
      </c>
      <c r="BB2458" s="4">
        <f t="shared" si="1029"/>
        <v>0</v>
      </c>
      <c r="BD2458" s="192">
        <f t="shared" si="1030"/>
        <v>-2</v>
      </c>
      <c r="BE2458" s="4">
        <f t="shared" si="1031"/>
        <v>0</v>
      </c>
      <c r="BG2458" s="192">
        <f t="shared" si="1032"/>
        <v>-2</v>
      </c>
      <c r="BH2458" s="4">
        <f t="shared" si="1033"/>
        <v>0</v>
      </c>
      <c r="BJ2458" s="192">
        <f t="shared" si="1034"/>
        <v>-2</v>
      </c>
      <c r="BK2458" s="4">
        <f t="shared" si="1035"/>
        <v>0</v>
      </c>
      <c r="BM2458" s="192">
        <f t="shared" si="1036"/>
        <v>-2</v>
      </c>
      <c r="BN2458" s="4">
        <f t="shared" si="1037"/>
        <v>0</v>
      </c>
    </row>
    <row r="2459" spans="1:79" ht="15" customHeight="1" thickBot="1">
      <c r="A2459" s="41"/>
      <c r="B2459" s="30"/>
      <c r="C2459" s="63" t="s">
        <v>64</v>
      </c>
      <c r="D2459" s="464" t="str">
        <f t="shared" si="1013"/>
        <v/>
      </c>
      <c r="E2459" s="465"/>
      <c r="F2459" s="465"/>
      <c r="G2459" s="465"/>
      <c r="H2459" s="465"/>
      <c r="I2459" s="465"/>
      <c r="J2459" s="465"/>
      <c r="K2459" s="465"/>
      <c r="L2459" s="466"/>
      <c r="M2459" s="357"/>
      <c r="N2459" s="358"/>
      <c r="O2459" s="357"/>
      <c r="P2459" s="358"/>
      <c r="Q2459" s="357"/>
      <c r="R2459" s="358"/>
      <c r="S2459" s="357"/>
      <c r="T2459" s="358"/>
      <c r="U2459" s="357"/>
      <c r="V2459" s="358"/>
      <c r="W2459" s="357"/>
      <c r="X2459" s="358"/>
      <c r="Y2459" s="357"/>
      <c r="Z2459" s="358"/>
      <c r="AA2459" s="357"/>
      <c r="AB2459" s="358"/>
      <c r="AC2459" s="357"/>
      <c r="AD2459" s="358"/>
      <c r="AG2459" s="197">
        <f t="shared" si="1014"/>
        <v>18</v>
      </c>
      <c r="AH2459" s="197">
        <f t="shared" si="1015"/>
        <v>0</v>
      </c>
      <c r="AJ2459" s="192">
        <f t="shared" si="1016"/>
        <v>0</v>
      </c>
      <c r="AK2459" s="215">
        <f t="shared" si="1017"/>
        <v>0</v>
      </c>
      <c r="AL2459" s="216">
        <f t="shared" si="1018"/>
        <v>0</v>
      </c>
      <c r="AM2459" s="217">
        <f t="shared" si="1019"/>
        <v>0</v>
      </c>
      <c r="AO2459" s="192">
        <f t="shared" si="1020"/>
        <v>-2</v>
      </c>
      <c r="AP2459" s="4">
        <f t="shared" si="1021"/>
        <v>0</v>
      </c>
      <c r="AR2459" s="192">
        <f t="shared" si="1022"/>
        <v>-2</v>
      </c>
      <c r="AS2459" s="4">
        <f t="shared" si="1023"/>
        <v>0</v>
      </c>
      <c r="AU2459" s="192">
        <f t="shared" si="1024"/>
        <v>-2</v>
      </c>
      <c r="AV2459" s="4">
        <f t="shared" si="1025"/>
        <v>0</v>
      </c>
      <c r="AX2459" s="192">
        <f t="shared" si="1026"/>
        <v>-2</v>
      </c>
      <c r="AY2459" s="4">
        <f t="shared" si="1027"/>
        <v>0</v>
      </c>
      <c r="BA2459" s="192">
        <f t="shared" si="1028"/>
        <v>-2</v>
      </c>
      <c r="BB2459" s="4">
        <f t="shared" si="1029"/>
        <v>0</v>
      </c>
      <c r="BD2459" s="192">
        <f t="shared" si="1030"/>
        <v>-2</v>
      </c>
      <c r="BE2459" s="4">
        <f t="shared" si="1031"/>
        <v>0</v>
      </c>
      <c r="BG2459" s="192">
        <f t="shared" si="1032"/>
        <v>-2</v>
      </c>
      <c r="BH2459" s="4">
        <f t="shared" si="1033"/>
        <v>0</v>
      </c>
      <c r="BJ2459" s="192">
        <f t="shared" si="1034"/>
        <v>-2</v>
      </c>
      <c r="BK2459" s="4">
        <f t="shared" si="1035"/>
        <v>0</v>
      </c>
      <c r="BM2459" s="192">
        <f t="shared" si="1036"/>
        <v>-2</v>
      </c>
      <c r="BN2459" s="4">
        <f t="shared" si="1037"/>
        <v>0</v>
      </c>
    </row>
    <row r="2460" spans="1:79" ht="15" customHeight="1" thickBot="1">
      <c r="A2460" s="41"/>
      <c r="B2460" s="30"/>
      <c r="C2460" s="63" t="s">
        <v>65</v>
      </c>
      <c r="D2460" s="464" t="str">
        <f t="shared" si="1013"/>
        <v/>
      </c>
      <c r="E2460" s="465"/>
      <c r="F2460" s="465"/>
      <c r="G2460" s="465"/>
      <c r="H2460" s="465"/>
      <c r="I2460" s="465"/>
      <c r="J2460" s="465"/>
      <c r="K2460" s="465"/>
      <c r="L2460" s="466"/>
      <c r="M2460" s="357"/>
      <c r="N2460" s="358"/>
      <c r="O2460" s="357"/>
      <c r="P2460" s="358"/>
      <c r="Q2460" s="357"/>
      <c r="R2460" s="358"/>
      <c r="S2460" s="357"/>
      <c r="T2460" s="358"/>
      <c r="U2460" s="357"/>
      <c r="V2460" s="358"/>
      <c r="W2460" s="357"/>
      <c r="X2460" s="358"/>
      <c r="Y2460" s="357"/>
      <c r="Z2460" s="358"/>
      <c r="AA2460" s="357"/>
      <c r="AB2460" s="358"/>
      <c r="AC2460" s="357"/>
      <c r="AD2460" s="358"/>
      <c r="AG2460" s="197">
        <f t="shared" si="1014"/>
        <v>18</v>
      </c>
      <c r="AH2460" s="197">
        <f t="shared" si="1015"/>
        <v>0</v>
      </c>
      <c r="AJ2460" s="192">
        <f t="shared" si="1016"/>
        <v>0</v>
      </c>
      <c r="AK2460" s="215">
        <f t="shared" si="1017"/>
        <v>0</v>
      </c>
      <c r="AL2460" s="216">
        <f t="shared" si="1018"/>
        <v>0</v>
      </c>
      <c r="AM2460" s="217">
        <f t="shared" si="1019"/>
        <v>0</v>
      </c>
      <c r="AO2460" s="192">
        <f t="shared" si="1020"/>
        <v>-2</v>
      </c>
      <c r="AP2460" s="4">
        <f t="shared" si="1021"/>
        <v>0</v>
      </c>
      <c r="AR2460" s="192">
        <f t="shared" si="1022"/>
        <v>-2</v>
      </c>
      <c r="AS2460" s="4">
        <f t="shared" si="1023"/>
        <v>0</v>
      </c>
      <c r="AU2460" s="192">
        <f t="shared" si="1024"/>
        <v>-2</v>
      </c>
      <c r="AV2460" s="4">
        <f t="shared" si="1025"/>
        <v>0</v>
      </c>
      <c r="AX2460" s="192">
        <f t="shared" si="1026"/>
        <v>-2</v>
      </c>
      <c r="AY2460" s="4">
        <f t="shared" si="1027"/>
        <v>0</v>
      </c>
      <c r="BA2460" s="192">
        <f t="shared" si="1028"/>
        <v>-2</v>
      </c>
      <c r="BB2460" s="4">
        <f t="shared" si="1029"/>
        <v>0</v>
      </c>
      <c r="BD2460" s="192">
        <f t="shared" si="1030"/>
        <v>-2</v>
      </c>
      <c r="BE2460" s="4">
        <f t="shared" si="1031"/>
        <v>0</v>
      </c>
      <c r="BG2460" s="192">
        <f t="shared" si="1032"/>
        <v>-2</v>
      </c>
      <c r="BH2460" s="4">
        <f t="shared" si="1033"/>
        <v>0</v>
      </c>
      <c r="BJ2460" s="192">
        <f t="shared" si="1034"/>
        <v>-2</v>
      </c>
      <c r="BK2460" s="4">
        <f t="shared" si="1035"/>
        <v>0</v>
      </c>
      <c r="BM2460" s="192">
        <f t="shared" si="1036"/>
        <v>-2</v>
      </c>
      <c r="BN2460" s="4">
        <f t="shared" si="1037"/>
        <v>0</v>
      </c>
    </row>
    <row r="2461" spans="1:79" ht="15" customHeight="1" thickBot="1">
      <c r="A2461" s="41"/>
      <c r="B2461" s="30"/>
      <c r="C2461" s="63" t="s">
        <v>66</v>
      </c>
      <c r="D2461" s="464" t="str">
        <f t="shared" si="1013"/>
        <v/>
      </c>
      <c r="E2461" s="465"/>
      <c r="F2461" s="465"/>
      <c r="G2461" s="465"/>
      <c r="H2461" s="465"/>
      <c r="I2461" s="465"/>
      <c r="J2461" s="465"/>
      <c r="K2461" s="465"/>
      <c r="L2461" s="466"/>
      <c r="M2461" s="357"/>
      <c r="N2461" s="358"/>
      <c r="O2461" s="357"/>
      <c r="P2461" s="358"/>
      <c r="Q2461" s="357"/>
      <c r="R2461" s="358"/>
      <c r="S2461" s="357"/>
      <c r="T2461" s="358"/>
      <c r="U2461" s="357"/>
      <c r="V2461" s="358"/>
      <c r="W2461" s="357"/>
      <c r="X2461" s="358"/>
      <c r="Y2461" s="357"/>
      <c r="Z2461" s="358"/>
      <c r="AA2461" s="357"/>
      <c r="AB2461" s="358"/>
      <c r="AC2461" s="357"/>
      <c r="AD2461" s="358"/>
      <c r="AG2461" s="197">
        <f t="shared" si="1014"/>
        <v>18</v>
      </c>
      <c r="AH2461" s="197">
        <f t="shared" si="1015"/>
        <v>0</v>
      </c>
      <c r="AJ2461" s="192">
        <f t="shared" si="1016"/>
        <v>0</v>
      </c>
      <c r="AK2461" s="215">
        <f t="shared" si="1017"/>
        <v>0</v>
      </c>
      <c r="AL2461" s="216">
        <f t="shared" si="1018"/>
        <v>0</v>
      </c>
      <c r="AM2461" s="217">
        <f t="shared" si="1019"/>
        <v>0</v>
      </c>
      <c r="AO2461" s="192">
        <f t="shared" si="1020"/>
        <v>-2</v>
      </c>
      <c r="AP2461" s="4">
        <f t="shared" si="1021"/>
        <v>0</v>
      </c>
      <c r="AR2461" s="192">
        <f t="shared" si="1022"/>
        <v>-2</v>
      </c>
      <c r="AS2461" s="4">
        <f t="shared" si="1023"/>
        <v>0</v>
      </c>
      <c r="AU2461" s="192">
        <f t="shared" si="1024"/>
        <v>-2</v>
      </c>
      <c r="AV2461" s="4">
        <f t="shared" si="1025"/>
        <v>0</v>
      </c>
      <c r="AX2461" s="192">
        <f t="shared" si="1026"/>
        <v>-2</v>
      </c>
      <c r="AY2461" s="4">
        <f t="shared" si="1027"/>
        <v>0</v>
      </c>
      <c r="BA2461" s="192">
        <f t="shared" si="1028"/>
        <v>-2</v>
      </c>
      <c r="BB2461" s="4">
        <f t="shared" si="1029"/>
        <v>0</v>
      </c>
      <c r="BD2461" s="192">
        <f t="shared" si="1030"/>
        <v>-2</v>
      </c>
      <c r="BE2461" s="4">
        <f t="shared" si="1031"/>
        <v>0</v>
      </c>
      <c r="BG2461" s="192">
        <f t="shared" si="1032"/>
        <v>-2</v>
      </c>
      <c r="BH2461" s="4">
        <f t="shared" si="1033"/>
        <v>0</v>
      </c>
      <c r="BJ2461" s="192">
        <f t="shared" si="1034"/>
        <v>-2</v>
      </c>
      <c r="BK2461" s="4">
        <f t="shared" si="1035"/>
        <v>0</v>
      </c>
      <c r="BM2461" s="192">
        <f t="shared" si="1036"/>
        <v>-2</v>
      </c>
      <c r="BN2461" s="4">
        <f t="shared" si="1037"/>
        <v>0</v>
      </c>
    </row>
    <row r="2462" spans="1:79" ht="15" customHeight="1" thickBot="1">
      <c r="A2462" s="41"/>
      <c r="B2462" s="30"/>
      <c r="C2462" s="63" t="s">
        <v>67</v>
      </c>
      <c r="D2462" s="464" t="str">
        <f t="shared" si="1013"/>
        <v/>
      </c>
      <c r="E2462" s="465"/>
      <c r="F2462" s="465"/>
      <c r="G2462" s="465"/>
      <c r="H2462" s="465"/>
      <c r="I2462" s="465"/>
      <c r="J2462" s="465"/>
      <c r="K2462" s="465"/>
      <c r="L2462" s="466"/>
      <c r="M2462" s="357"/>
      <c r="N2462" s="358"/>
      <c r="O2462" s="357"/>
      <c r="P2462" s="358"/>
      <c r="Q2462" s="357"/>
      <c r="R2462" s="358"/>
      <c r="S2462" s="357"/>
      <c r="T2462" s="358"/>
      <c r="U2462" s="357"/>
      <c r="V2462" s="358"/>
      <c r="W2462" s="357"/>
      <c r="X2462" s="358"/>
      <c r="Y2462" s="357"/>
      <c r="Z2462" s="358"/>
      <c r="AA2462" s="357"/>
      <c r="AB2462" s="358"/>
      <c r="AC2462" s="357"/>
      <c r="AD2462" s="358"/>
      <c r="AG2462" s="197">
        <f t="shared" si="1014"/>
        <v>18</v>
      </c>
      <c r="AH2462" s="197">
        <f t="shared" si="1015"/>
        <v>0</v>
      </c>
      <c r="AJ2462" s="192">
        <f t="shared" si="1016"/>
        <v>0</v>
      </c>
      <c r="AK2462" s="215">
        <f t="shared" si="1017"/>
        <v>0</v>
      </c>
      <c r="AL2462" s="216">
        <f t="shared" si="1018"/>
        <v>0</v>
      </c>
      <c r="AM2462" s="217">
        <f t="shared" si="1019"/>
        <v>0</v>
      </c>
      <c r="AO2462" s="192">
        <f t="shared" si="1020"/>
        <v>-2</v>
      </c>
      <c r="AP2462" s="4">
        <f t="shared" si="1021"/>
        <v>0</v>
      </c>
      <c r="AR2462" s="192">
        <f t="shared" si="1022"/>
        <v>-2</v>
      </c>
      <c r="AS2462" s="4">
        <f t="shared" si="1023"/>
        <v>0</v>
      </c>
      <c r="AU2462" s="192">
        <f t="shared" si="1024"/>
        <v>-2</v>
      </c>
      <c r="AV2462" s="4">
        <f t="shared" si="1025"/>
        <v>0</v>
      </c>
      <c r="AX2462" s="192">
        <f t="shared" si="1026"/>
        <v>-2</v>
      </c>
      <c r="AY2462" s="4">
        <f t="shared" si="1027"/>
        <v>0</v>
      </c>
      <c r="BA2462" s="192">
        <f t="shared" si="1028"/>
        <v>-2</v>
      </c>
      <c r="BB2462" s="4">
        <f t="shared" si="1029"/>
        <v>0</v>
      </c>
      <c r="BD2462" s="192">
        <f t="shared" si="1030"/>
        <v>-2</v>
      </c>
      <c r="BE2462" s="4">
        <f t="shared" si="1031"/>
        <v>0</v>
      </c>
      <c r="BG2462" s="192">
        <f t="shared" si="1032"/>
        <v>-2</v>
      </c>
      <c r="BH2462" s="4">
        <f t="shared" si="1033"/>
        <v>0</v>
      </c>
      <c r="BJ2462" s="192">
        <f t="shared" si="1034"/>
        <v>-2</v>
      </c>
      <c r="BK2462" s="4">
        <f t="shared" si="1035"/>
        <v>0</v>
      </c>
      <c r="BM2462" s="192">
        <f t="shared" si="1036"/>
        <v>-2</v>
      </c>
      <c r="BN2462" s="4">
        <f t="shared" si="1037"/>
        <v>0</v>
      </c>
    </row>
    <row r="2463" spans="1:79" ht="15" customHeight="1" thickBot="1">
      <c r="A2463" s="41"/>
      <c r="B2463" s="30"/>
      <c r="C2463" s="63" t="s">
        <v>68</v>
      </c>
      <c r="D2463" s="464" t="str">
        <f t="shared" si="1013"/>
        <v/>
      </c>
      <c r="E2463" s="465"/>
      <c r="F2463" s="465"/>
      <c r="G2463" s="465"/>
      <c r="H2463" s="465"/>
      <c r="I2463" s="465"/>
      <c r="J2463" s="465"/>
      <c r="K2463" s="465"/>
      <c r="L2463" s="466"/>
      <c r="M2463" s="357"/>
      <c r="N2463" s="358"/>
      <c r="O2463" s="357"/>
      <c r="P2463" s="358"/>
      <c r="Q2463" s="357"/>
      <c r="R2463" s="358"/>
      <c r="S2463" s="357"/>
      <c r="T2463" s="358"/>
      <c r="U2463" s="357"/>
      <c r="V2463" s="358"/>
      <c r="W2463" s="357"/>
      <c r="X2463" s="358"/>
      <c r="Y2463" s="357"/>
      <c r="Z2463" s="358"/>
      <c r="AA2463" s="357"/>
      <c r="AB2463" s="358"/>
      <c r="AC2463" s="357"/>
      <c r="AD2463" s="358"/>
      <c r="AG2463" s="197">
        <f t="shared" si="1014"/>
        <v>18</v>
      </c>
      <c r="AH2463" s="197">
        <f t="shared" si="1015"/>
        <v>0</v>
      </c>
      <c r="AJ2463" s="192">
        <f t="shared" si="1016"/>
        <v>0</v>
      </c>
      <c r="AK2463" s="215">
        <f t="shared" si="1017"/>
        <v>0</v>
      </c>
      <c r="AL2463" s="216">
        <f t="shared" si="1018"/>
        <v>0</v>
      </c>
      <c r="AM2463" s="217">
        <f t="shared" si="1019"/>
        <v>0</v>
      </c>
      <c r="AO2463" s="192">
        <f t="shared" si="1020"/>
        <v>-2</v>
      </c>
      <c r="AP2463" s="4">
        <f t="shared" si="1021"/>
        <v>0</v>
      </c>
      <c r="AR2463" s="192">
        <f t="shared" si="1022"/>
        <v>-2</v>
      </c>
      <c r="AS2463" s="4">
        <f t="shared" si="1023"/>
        <v>0</v>
      </c>
      <c r="AU2463" s="192">
        <f t="shared" si="1024"/>
        <v>-2</v>
      </c>
      <c r="AV2463" s="4">
        <f t="shared" si="1025"/>
        <v>0</v>
      </c>
      <c r="AX2463" s="192">
        <f t="shared" si="1026"/>
        <v>-2</v>
      </c>
      <c r="AY2463" s="4">
        <f t="shared" si="1027"/>
        <v>0</v>
      </c>
      <c r="BA2463" s="192">
        <f t="shared" si="1028"/>
        <v>-2</v>
      </c>
      <c r="BB2463" s="4">
        <f t="shared" si="1029"/>
        <v>0</v>
      </c>
      <c r="BD2463" s="192">
        <f t="shared" si="1030"/>
        <v>-2</v>
      </c>
      <c r="BE2463" s="4">
        <f t="shared" si="1031"/>
        <v>0</v>
      </c>
      <c r="BG2463" s="192">
        <f t="shared" si="1032"/>
        <v>-2</v>
      </c>
      <c r="BH2463" s="4">
        <f t="shared" si="1033"/>
        <v>0</v>
      </c>
      <c r="BJ2463" s="192">
        <f t="shared" si="1034"/>
        <v>-2</v>
      </c>
      <c r="BK2463" s="4">
        <f t="shared" si="1035"/>
        <v>0</v>
      </c>
      <c r="BM2463" s="192">
        <f t="shared" si="1036"/>
        <v>-2</v>
      </c>
      <c r="BN2463" s="4">
        <f t="shared" si="1037"/>
        <v>0</v>
      </c>
    </row>
    <row r="2464" spans="1:79" ht="15" customHeight="1" thickBot="1">
      <c r="A2464" s="41"/>
      <c r="B2464" s="30"/>
      <c r="C2464" s="63" t="s">
        <v>69</v>
      </c>
      <c r="D2464" s="464" t="str">
        <f t="shared" si="1013"/>
        <v/>
      </c>
      <c r="E2464" s="465"/>
      <c r="F2464" s="465"/>
      <c r="G2464" s="465"/>
      <c r="H2464" s="465"/>
      <c r="I2464" s="465"/>
      <c r="J2464" s="465"/>
      <c r="K2464" s="465"/>
      <c r="L2464" s="466"/>
      <c r="M2464" s="357"/>
      <c r="N2464" s="358"/>
      <c r="O2464" s="357"/>
      <c r="P2464" s="358"/>
      <c r="Q2464" s="357"/>
      <c r="R2464" s="358"/>
      <c r="S2464" s="357"/>
      <c r="T2464" s="358"/>
      <c r="U2464" s="357"/>
      <c r="V2464" s="358"/>
      <c r="W2464" s="357"/>
      <c r="X2464" s="358"/>
      <c r="Y2464" s="357"/>
      <c r="Z2464" s="358"/>
      <c r="AA2464" s="357"/>
      <c r="AB2464" s="358"/>
      <c r="AC2464" s="357"/>
      <c r="AD2464" s="358"/>
      <c r="AG2464" s="197">
        <f t="shared" si="1014"/>
        <v>18</v>
      </c>
      <c r="AH2464" s="197">
        <f t="shared" si="1015"/>
        <v>0</v>
      </c>
      <c r="AJ2464" s="192">
        <f t="shared" si="1016"/>
        <v>0</v>
      </c>
      <c r="AK2464" s="215">
        <f t="shared" si="1017"/>
        <v>0</v>
      </c>
      <c r="AL2464" s="216">
        <f t="shared" si="1018"/>
        <v>0</v>
      </c>
      <c r="AM2464" s="217">
        <f t="shared" si="1019"/>
        <v>0</v>
      </c>
      <c r="AO2464" s="192">
        <f t="shared" si="1020"/>
        <v>-2</v>
      </c>
      <c r="AP2464" s="4">
        <f t="shared" si="1021"/>
        <v>0</v>
      </c>
      <c r="AR2464" s="192">
        <f t="shared" si="1022"/>
        <v>-2</v>
      </c>
      <c r="AS2464" s="4">
        <f t="shared" si="1023"/>
        <v>0</v>
      </c>
      <c r="AU2464" s="192">
        <f t="shared" si="1024"/>
        <v>-2</v>
      </c>
      <c r="AV2464" s="4">
        <f t="shared" si="1025"/>
        <v>0</v>
      </c>
      <c r="AX2464" s="192">
        <f t="shared" si="1026"/>
        <v>-2</v>
      </c>
      <c r="AY2464" s="4">
        <f t="shared" si="1027"/>
        <v>0</v>
      </c>
      <c r="BA2464" s="192">
        <f t="shared" si="1028"/>
        <v>-2</v>
      </c>
      <c r="BB2464" s="4">
        <f t="shared" si="1029"/>
        <v>0</v>
      </c>
      <c r="BD2464" s="192">
        <f t="shared" si="1030"/>
        <v>-2</v>
      </c>
      <c r="BE2464" s="4">
        <f t="shared" si="1031"/>
        <v>0</v>
      </c>
      <c r="BG2464" s="192">
        <f t="shared" si="1032"/>
        <v>-2</v>
      </c>
      <c r="BH2464" s="4">
        <f t="shared" si="1033"/>
        <v>0</v>
      </c>
      <c r="BJ2464" s="192">
        <f t="shared" si="1034"/>
        <v>-2</v>
      </c>
      <c r="BK2464" s="4">
        <f t="shared" si="1035"/>
        <v>0</v>
      </c>
      <c r="BM2464" s="192">
        <f t="shared" si="1036"/>
        <v>-2</v>
      </c>
      <c r="BN2464" s="4">
        <f t="shared" si="1037"/>
        <v>0</v>
      </c>
    </row>
    <row r="2465" spans="1:66" ht="15" customHeight="1" thickBot="1">
      <c r="A2465" s="41"/>
      <c r="B2465" s="30"/>
      <c r="C2465" s="63" t="s">
        <v>70</v>
      </c>
      <c r="D2465" s="464" t="str">
        <f t="shared" si="1013"/>
        <v/>
      </c>
      <c r="E2465" s="465"/>
      <c r="F2465" s="465"/>
      <c r="G2465" s="465"/>
      <c r="H2465" s="465"/>
      <c r="I2465" s="465"/>
      <c r="J2465" s="465"/>
      <c r="K2465" s="465"/>
      <c r="L2465" s="466"/>
      <c r="M2465" s="357"/>
      <c r="N2465" s="358"/>
      <c r="O2465" s="357"/>
      <c r="P2465" s="358"/>
      <c r="Q2465" s="357"/>
      <c r="R2465" s="358"/>
      <c r="S2465" s="357"/>
      <c r="T2465" s="358"/>
      <c r="U2465" s="357"/>
      <c r="V2465" s="358"/>
      <c r="W2465" s="357"/>
      <c r="X2465" s="358"/>
      <c r="Y2465" s="357"/>
      <c r="Z2465" s="358"/>
      <c r="AA2465" s="357"/>
      <c r="AB2465" s="358"/>
      <c r="AC2465" s="357"/>
      <c r="AD2465" s="358"/>
      <c r="AG2465" s="197">
        <f t="shared" si="1014"/>
        <v>18</v>
      </c>
      <c r="AH2465" s="197">
        <f t="shared" si="1015"/>
        <v>0</v>
      </c>
      <c r="AJ2465" s="192">
        <f t="shared" si="1016"/>
        <v>0</v>
      </c>
      <c r="AK2465" s="215">
        <f t="shared" si="1017"/>
        <v>0</v>
      </c>
      <c r="AL2465" s="216">
        <f t="shared" si="1018"/>
        <v>0</v>
      </c>
      <c r="AM2465" s="217">
        <f t="shared" si="1019"/>
        <v>0</v>
      </c>
      <c r="AO2465" s="192">
        <f t="shared" si="1020"/>
        <v>-2</v>
      </c>
      <c r="AP2465" s="4">
        <f t="shared" si="1021"/>
        <v>0</v>
      </c>
      <c r="AR2465" s="192">
        <f t="shared" si="1022"/>
        <v>-2</v>
      </c>
      <c r="AS2465" s="4">
        <f t="shared" si="1023"/>
        <v>0</v>
      </c>
      <c r="AU2465" s="192">
        <f t="shared" si="1024"/>
        <v>-2</v>
      </c>
      <c r="AV2465" s="4">
        <f t="shared" si="1025"/>
        <v>0</v>
      </c>
      <c r="AX2465" s="192">
        <f t="shared" si="1026"/>
        <v>-2</v>
      </c>
      <c r="AY2465" s="4">
        <f t="shared" si="1027"/>
        <v>0</v>
      </c>
      <c r="BA2465" s="192">
        <f t="shared" si="1028"/>
        <v>-2</v>
      </c>
      <c r="BB2465" s="4">
        <f t="shared" si="1029"/>
        <v>0</v>
      </c>
      <c r="BD2465" s="192">
        <f t="shared" si="1030"/>
        <v>-2</v>
      </c>
      <c r="BE2465" s="4">
        <f t="shared" si="1031"/>
        <v>0</v>
      </c>
      <c r="BG2465" s="192">
        <f t="shared" si="1032"/>
        <v>-2</v>
      </c>
      <c r="BH2465" s="4">
        <f t="shared" si="1033"/>
        <v>0</v>
      </c>
      <c r="BJ2465" s="192">
        <f t="shared" si="1034"/>
        <v>-2</v>
      </c>
      <c r="BK2465" s="4">
        <f t="shared" si="1035"/>
        <v>0</v>
      </c>
      <c r="BM2465" s="192">
        <f t="shared" si="1036"/>
        <v>-2</v>
      </c>
      <c r="BN2465" s="4">
        <f t="shared" si="1037"/>
        <v>0</v>
      </c>
    </row>
    <row r="2466" spans="1:66" ht="15" customHeight="1" thickBot="1">
      <c r="A2466" s="41"/>
      <c r="B2466" s="30"/>
      <c r="C2466" s="63" t="s">
        <v>71</v>
      </c>
      <c r="D2466" s="464" t="str">
        <f t="shared" si="1013"/>
        <v/>
      </c>
      <c r="E2466" s="465"/>
      <c r="F2466" s="465"/>
      <c r="G2466" s="465"/>
      <c r="H2466" s="465"/>
      <c r="I2466" s="465"/>
      <c r="J2466" s="465"/>
      <c r="K2466" s="465"/>
      <c r="L2466" s="466"/>
      <c r="M2466" s="357"/>
      <c r="N2466" s="358"/>
      <c r="O2466" s="357"/>
      <c r="P2466" s="358"/>
      <c r="Q2466" s="357"/>
      <c r="R2466" s="358"/>
      <c r="S2466" s="357"/>
      <c r="T2466" s="358"/>
      <c r="U2466" s="357"/>
      <c r="V2466" s="358"/>
      <c r="W2466" s="357"/>
      <c r="X2466" s="358"/>
      <c r="Y2466" s="357"/>
      <c r="Z2466" s="358"/>
      <c r="AA2466" s="357"/>
      <c r="AB2466" s="358"/>
      <c r="AC2466" s="357"/>
      <c r="AD2466" s="358"/>
      <c r="AG2466" s="197">
        <f t="shared" si="1014"/>
        <v>18</v>
      </c>
      <c r="AH2466" s="197">
        <f t="shared" si="1015"/>
        <v>0</v>
      </c>
      <c r="AJ2466" s="192">
        <f t="shared" si="1016"/>
        <v>0</v>
      </c>
      <c r="AK2466" s="215">
        <f t="shared" si="1017"/>
        <v>0</v>
      </c>
      <c r="AL2466" s="216">
        <f t="shared" si="1018"/>
        <v>0</v>
      </c>
      <c r="AM2466" s="217">
        <f t="shared" si="1019"/>
        <v>0</v>
      </c>
      <c r="AO2466" s="192">
        <f t="shared" si="1020"/>
        <v>-2</v>
      </c>
      <c r="AP2466" s="4">
        <f t="shared" si="1021"/>
        <v>0</v>
      </c>
      <c r="AR2466" s="192">
        <f t="shared" si="1022"/>
        <v>-2</v>
      </c>
      <c r="AS2466" s="4">
        <f t="shared" si="1023"/>
        <v>0</v>
      </c>
      <c r="AU2466" s="192">
        <f t="shared" si="1024"/>
        <v>-2</v>
      </c>
      <c r="AV2466" s="4">
        <f t="shared" si="1025"/>
        <v>0</v>
      </c>
      <c r="AX2466" s="192">
        <f t="shared" si="1026"/>
        <v>-2</v>
      </c>
      <c r="AY2466" s="4">
        <f t="shared" si="1027"/>
        <v>0</v>
      </c>
      <c r="BA2466" s="192">
        <f t="shared" si="1028"/>
        <v>-2</v>
      </c>
      <c r="BB2466" s="4">
        <f t="shared" si="1029"/>
        <v>0</v>
      </c>
      <c r="BD2466" s="192">
        <f t="shared" si="1030"/>
        <v>-2</v>
      </c>
      <c r="BE2466" s="4">
        <f t="shared" si="1031"/>
        <v>0</v>
      </c>
      <c r="BG2466" s="192">
        <f t="shared" si="1032"/>
        <v>-2</v>
      </c>
      <c r="BH2466" s="4">
        <f t="shared" si="1033"/>
        <v>0</v>
      </c>
      <c r="BJ2466" s="192">
        <f t="shared" si="1034"/>
        <v>-2</v>
      </c>
      <c r="BK2466" s="4">
        <f t="shared" si="1035"/>
        <v>0</v>
      </c>
      <c r="BM2466" s="192">
        <f t="shared" si="1036"/>
        <v>-2</v>
      </c>
      <c r="BN2466" s="4">
        <f t="shared" si="1037"/>
        <v>0</v>
      </c>
    </row>
    <row r="2467" spans="1:66" ht="15" customHeight="1" thickBot="1">
      <c r="A2467" s="41"/>
      <c r="B2467" s="30"/>
      <c r="C2467" s="63" t="s">
        <v>72</v>
      </c>
      <c r="D2467" s="464" t="str">
        <f t="shared" si="1013"/>
        <v/>
      </c>
      <c r="E2467" s="465"/>
      <c r="F2467" s="465"/>
      <c r="G2467" s="465"/>
      <c r="H2467" s="465"/>
      <c r="I2467" s="465"/>
      <c r="J2467" s="465"/>
      <c r="K2467" s="465"/>
      <c r="L2467" s="466"/>
      <c r="M2467" s="357"/>
      <c r="N2467" s="358"/>
      <c r="O2467" s="357"/>
      <c r="P2467" s="358"/>
      <c r="Q2467" s="357"/>
      <c r="R2467" s="358"/>
      <c r="S2467" s="357"/>
      <c r="T2467" s="358"/>
      <c r="U2467" s="357"/>
      <c r="V2467" s="358"/>
      <c r="W2467" s="357"/>
      <c r="X2467" s="358"/>
      <c r="Y2467" s="357"/>
      <c r="Z2467" s="358"/>
      <c r="AA2467" s="357"/>
      <c r="AB2467" s="358"/>
      <c r="AC2467" s="357"/>
      <c r="AD2467" s="358"/>
      <c r="AG2467" s="197">
        <f t="shared" si="1014"/>
        <v>18</v>
      </c>
      <c r="AH2467" s="197">
        <f t="shared" si="1015"/>
        <v>0</v>
      </c>
      <c r="AJ2467" s="192">
        <f t="shared" si="1016"/>
        <v>0</v>
      </c>
      <c r="AK2467" s="215">
        <f t="shared" si="1017"/>
        <v>0</v>
      </c>
      <c r="AL2467" s="216">
        <f t="shared" si="1018"/>
        <v>0</v>
      </c>
      <c r="AM2467" s="217">
        <f t="shared" si="1019"/>
        <v>0</v>
      </c>
      <c r="AO2467" s="192">
        <f t="shared" si="1020"/>
        <v>-2</v>
      </c>
      <c r="AP2467" s="4">
        <f t="shared" si="1021"/>
        <v>0</v>
      </c>
      <c r="AR2467" s="192">
        <f t="shared" si="1022"/>
        <v>-2</v>
      </c>
      <c r="AS2467" s="4">
        <f t="shared" si="1023"/>
        <v>0</v>
      </c>
      <c r="AU2467" s="192">
        <f t="shared" si="1024"/>
        <v>-2</v>
      </c>
      <c r="AV2467" s="4">
        <f t="shared" si="1025"/>
        <v>0</v>
      </c>
      <c r="AX2467" s="192">
        <f t="shared" si="1026"/>
        <v>-2</v>
      </c>
      <c r="AY2467" s="4">
        <f t="shared" si="1027"/>
        <v>0</v>
      </c>
      <c r="BA2467" s="192">
        <f t="shared" si="1028"/>
        <v>-2</v>
      </c>
      <c r="BB2467" s="4">
        <f t="shared" si="1029"/>
        <v>0</v>
      </c>
      <c r="BD2467" s="192">
        <f t="shared" si="1030"/>
        <v>-2</v>
      </c>
      <c r="BE2467" s="4">
        <f t="shared" si="1031"/>
        <v>0</v>
      </c>
      <c r="BG2467" s="192">
        <f t="shared" si="1032"/>
        <v>-2</v>
      </c>
      <c r="BH2467" s="4">
        <f t="shared" si="1033"/>
        <v>0</v>
      </c>
      <c r="BJ2467" s="192">
        <f t="shared" si="1034"/>
        <v>-2</v>
      </c>
      <c r="BK2467" s="4">
        <f t="shared" si="1035"/>
        <v>0</v>
      </c>
      <c r="BM2467" s="192">
        <f t="shared" si="1036"/>
        <v>-2</v>
      </c>
      <c r="BN2467" s="4">
        <f t="shared" si="1037"/>
        <v>0</v>
      </c>
    </row>
    <row r="2468" spans="1:66" ht="15" customHeight="1" thickBot="1">
      <c r="A2468" s="41"/>
      <c r="B2468" s="30"/>
      <c r="C2468" s="63" t="s">
        <v>73</v>
      </c>
      <c r="D2468" s="464" t="str">
        <f t="shared" si="1013"/>
        <v/>
      </c>
      <c r="E2468" s="465"/>
      <c r="F2468" s="465"/>
      <c r="G2468" s="465"/>
      <c r="H2468" s="465"/>
      <c r="I2468" s="465"/>
      <c r="J2468" s="465"/>
      <c r="K2468" s="465"/>
      <c r="L2468" s="466"/>
      <c r="M2468" s="357"/>
      <c r="N2468" s="358"/>
      <c r="O2468" s="357"/>
      <c r="P2468" s="358"/>
      <c r="Q2468" s="357"/>
      <c r="R2468" s="358"/>
      <c r="S2468" s="357"/>
      <c r="T2468" s="358"/>
      <c r="U2468" s="357"/>
      <c r="V2468" s="358"/>
      <c r="W2468" s="357"/>
      <c r="X2468" s="358"/>
      <c r="Y2468" s="357"/>
      <c r="Z2468" s="358"/>
      <c r="AA2468" s="357"/>
      <c r="AB2468" s="358"/>
      <c r="AC2468" s="357"/>
      <c r="AD2468" s="358"/>
      <c r="AG2468" s="197">
        <f t="shared" si="1014"/>
        <v>18</v>
      </c>
      <c r="AH2468" s="197">
        <f t="shared" si="1015"/>
        <v>0</v>
      </c>
      <c r="AJ2468" s="192">
        <f t="shared" si="1016"/>
        <v>0</v>
      </c>
      <c r="AK2468" s="215">
        <f t="shared" si="1017"/>
        <v>0</v>
      </c>
      <c r="AL2468" s="216">
        <f t="shared" si="1018"/>
        <v>0</v>
      </c>
      <c r="AM2468" s="217">
        <f t="shared" si="1019"/>
        <v>0</v>
      </c>
      <c r="AO2468" s="192">
        <f t="shared" si="1020"/>
        <v>-2</v>
      </c>
      <c r="AP2468" s="4">
        <f t="shared" si="1021"/>
        <v>0</v>
      </c>
      <c r="AR2468" s="192">
        <f t="shared" si="1022"/>
        <v>-2</v>
      </c>
      <c r="AS2468" s="4">
        <f t="shared" si="1023"/>
        <v>0</v>
      </c>
      <c r="AU2468" s="192">
        <f t="shared" si="1024"/>
        <v>-2</v>
      </c>
      <c r="AV2468" s="4">
        <f t="shared" si="1025"/>
        <v>0</v>
      </c>
      <c r="AX2468" s="192">
        <f t="shared" si="1026"/>
        <v>-2</v>
      </c>
      <c r="AY2468" s="4">
        <f t="shared" si="1027"/>
        <v>0</v>
      </c>
      <c r="BA2468" s="192">
        <f t="shared" si="1028"/>
        <v>-2</v>
      </c>
      <c r="BB2468" s="4">
        <f t="shared" si="1029"/>
        <v>0</v>
      </c>
      <c r="BD2468" s="192">
        <f t="shared" si="1030"/>
        <v>-2</v>
      </c>
      <c r="BE2468" s="4">
        <f t="shared" si="1031"/>
        <v>0</v>
      </c>
      <c r="BG2468" s="192">
        <f t="shared" si="1032"/>
        <v>-2</v>
      </c>
      <c r="BH2468" s="4">
        <f t="shared" si="1033"/>
        <v>0</v>
      </c>
      <c r="BJ2468" s="192">
        <f t="shared" si="1034"/>
        <v>-2</v>
      </c>
      <c r="BK2468" s="4">
        <f t="shared" si="1035"/>
        <v>0</v>
      </c>
      <c r="BM2468" s="192">
        <f t="shared" si="1036"/>
        <v>-2</v>
      </c>
      <c r="BN2468" s="4">
        <f t="shared" si="1037"/>
        <v>0</v>
      </c>
    </row>
    <row r="2469" spans="1:66" ht="15" customHeight="1" thickBot="1">
      <c r="A2469" s="41"/>
      <c r="B2469" s="30"/>
      <c r="C2469" s="63" t="s">
        <v>74</v>
      </c>
      <c r="D2469" s="464" t="str">
        <f t="shared" si="1013"/>
        <v/>
      </c>
      <c r="E2469" s="465"/>
      <c r="F2469" s="465"/>
      <c r="G2469" s="465"/>
      <c r="H2469" s="465"/>
      <c r="I2469" s="465"/>
      <c r="J2469" s="465"/>
      <c r="K2469" s="465"/>
      <c r="L2469" s="466"/>
      <c r="M2469" s="357"/>
      <c r="N2469" s="358"/>
      <c r="O2469" s="357"/>
      <c r="P2469" s="358"/>
      <c r="Q2469" s="357"/>
      <c r="R2469" s="358"/>
      <c r="S2469" s="357"/>
      <c r="T2469" s="358"/>
      <c r="U2469" s="357"/>
      <c r="V2469" s="358"/>
      <c r="W2469" s="357"/>
      <c r="X2469" s="358"/>
      <c r="Y2469" s="357"/>
      <c r="Z2469" s="358"/>
      <c r="AA2469" s="357"/>
      <c r="AB2469" s="358"/>
      <c r="AC2469" s="357"/>
      <c r="AD2469" s="358"/>
      <c r="AG2469" s="197">
        <f t="shared" si="1014"/>
        <v>18</v>
      </c>
      <c r="AH2469" s="197">
        <f t="shared" si="1015"/>
        <v>0</v>
      </c>
      <c r="AJ2469" s="192">
        <f t="shared" si="1016"/>
        <v>0</v>
      </c>
      <c r="AK2469" s="215">
        <f t="shared" si="1017"/>
        <v>0</v>
      </c>
      <c r="AL2469" s="216">
        <f t="shared" si="1018"/>
        <v>0</v>
      </c>
      <c r="AM2469" s="217">
        <f t="shared" si="1019"/>
        <v>0</v>
      </c>
      <c r="AO2469" s="192">
        <f t="shared" si="1020"/>
        <v>-2</v>
      </c>
      <c r="AP2469" s="4">
        <f t="shared" si="1021"/>
        <v>0</v>
      </c>
      <c r="AR2469" s="192">
        <f t="shared" si="1022"/>
        <v>-2</v>
      </c>
      <c r="AS2469" s="4">
        <f t="shared" si="1023"/>
        <v>0</v>
      </c>
      <c r="AU2469" s="192">
        <f t="shared" si="1024"/>
        <v>-2</v>
      </c>
      <c r="AV2469" s="4">
        <f t="shared" si="1025"/>
        <v>0</v>
      </c>
      <c r="AX2469" s="192">
        <f t="shared" si="1026"/>
        <v>-2</v>
      </c>
      <c r="AY2469" s="4">
        <f t="shared" si="1027"/>
        <v>0</v>
      </c>
      <c r="BA2469" s="192">
        <f t="shared" si="1028"/>
        <v>-2</v>
      </c>
      <c r="BB2469" s="4">
        <f t="shared" si="1029"/>
        <v>0</v>
      </c>
      <c r="BD2469" s="192">
        <f t="shared" si="1030"/>
        <v>-2</v>
      </c>
      <c r="BE2469" s="4">
        <f t="shared" si="1031"/>
        <v>0</v>
      </c>
      <c r="BG2469" s="192">
        <f t="shared" si="1032"/>
        <v>-2</v>
      </c>
      <c r="BH2469" s="4">
        <f t="shared" si="1033"/>
        <v>0</v>
      </c>
      <c r="BJ2469" s="192">
        <f t="shared" si="1034"/>
        <v>-2</v>
      </c>
      <c r="BK2469" s="4">
        <f t="shared" si="1035"/>
        <v>0</v>
      </c>
      <c r="BM2469" s="192">
        <f t="shared" si="1036"/>
        <v>-2</v>
      </c>
      <c r="BN2469" s="4">
        <f t="shared" si="1037"/>
        <v>0</v>
      </c>
    </row>
    <row r="2470" spans="1:66" ht="15" customHeight="1" thickBot="1">
      <c r="A2470" s="41"/>
      <c r="B2470" s="30"/>
      <c r="C2470" s="63" t="s">
        <v>75</v>
      </c>
      <c r="D2470" s="464" t="str">
        <f t="shared" si="1013"/>
        <v/>
      </c>
      <c r="E2470" s="465"/>
      <c r="F2470" s="465"/>
      <c r="G2470" s="465"/>
      <c r="H2470" s="465"/>
      <c r="I2470" s="465"/>
      <c r="J2470" s="465"/>
      <c r="K2470" s="465"/>
      <c r="L2470" s="466"/>
      <c r="M2470" s="357"/>
      <c r="N2470" s="358"/>
      <c r="O2470" s="357"/>
      <c r="P2470" s="358"/>
      <c r="Q2470" s="357"/>
      <c r="R2470" s="358"/>
      <c r="S2470" s="357"/>
      <c r="T2470" s="358"/>
      <c r="U2470" s="357"/>
      <c r="V2470" s="358"/>
      <c r="W2470" s="357"/>
      <c r="X2470" s="358"/>
      <c r="Y2470" s="357"/>
      <c r="Z2470" s="358"/>
      <c r="AA2470" s="357"/>
      <c r="AB2470" s="358"/>
      <c r="AC2470" s="357"/>
      <c r="AD2470" s="358"/>
      <c r="AG2470" s="197">
        <f t="shared" si="1014"/>
        <v>18</v>
      </c>
      <c r="AH2470" s="197">
        <f t="shared" si="1015"/>
        <v>0</v>
      </c>
      <c r="AJ2470" s="192">
        <f t="shared" si="1016"/>
        <v>0</v>
      </c>
      <c r="AK2470" s="215">
        <f t="shared" si="1017"/>
        <v>0</v>
      </c>
      <c r="AL2470" s="216">
        <f t="shared" si="1018"/>
        <v>0</v>
      </c>
      <c r="AM2470" s="217">
        <f t="shared" si="1019"/>
        <v>0</v>
      </c>
      <c r="AO2470" s="192">
        <f t="shared" si="1020"/>
        <v>-2</v>
      </c>
      <c r="AP2470" s="4">
        <f t="shared" si="1021"/>
        <v>0</v>
      </c>
      <c r="AR2470" s="192">
        <f t="shared" si="1022"/>
        <v>-2</v>
      </c>
      <c r="AS2470" s="4">
        <f t="shared" si="1023"/>
        <v>0</v>
      </c>
      <c r="AU2470" s="192">
        <f t="shared" si="1024"/>
        <v>-2</v>
      </c>
      <c r="AV2470" s="4">
        <f t="shared" si="1025"/>
        <v>0</v>
      </c>
      <c r="AX2470" s="192">
        <f t="shared" si="1026"/>
        <v>-2</v>
      </c>
      <c r="AY2470" s="4">
        <f t="shared" si="1027"/>
        <v>0</v>
      </c>
      <c r="BA2470" s="192">
        <f t="shared" si="1028"/>
        <v>-2</v>
      </c>
      <c r="BB2470" s="4">
        <f t="shared" si="1029"/>
        <v>0</v>
      </c>
      <c r="BD2470" s="192">
        <f t="shared" si="1030"/>
        <v>-2</v>
      </c>
      <c r="BE2470" s="4">
        <f t="shared" si="1031"/>
        <v>0</v>
      </c>
      <c r="BG2470" s="192">
        <f t="shared" si="1032"/>
        <v>-2</v>
      </c>
      <c r="BH2470" s="4">
        <f t="shared" si="1033"/>
        <v>0</v>
      </c>
      <c r="BJ2470" s="192">
        <f t="shared" si="1034"/>
        <v>-2</v>
      </c>
      <c r="BK2470" s="4">
        <f t="shared" si="1035"/>
        <v>0</v>
      </c>
      <c r="BM2470" s="192">
        <f t="shared" si="1036"/>
        <v>-2</v>
      </c>
      <c r="BN2470" s="4">
        <f t="shared" si="1037"/>
        <v>0</v>
      </c>
    </row>
    <row r="2471" spans="1:66" ht="15" customHeight="1" thickBot="1">
      <c r="A2471" s="41"/>
      <c r="B2471" s="30"/>
      <c r="C2471" s="63" t="s">
        <v>76</v>
      </c>
      <c r="D2471" s="464" t="str">
        <f t="shared" si="1013"/>
        <v/>
      </c>
      <c r="E2471" s="465"/>
      <c r="F2471" s="465"/>
      <c r="G2471" s="465"/>
      <c r="H2471" s="465"/>
      <c r="I2471" s="465"/>
      <c r="J2471" s="465"/>
      <c r="K2471" s="465"/>
      <c r="L2471" s="466"/>
      <c r="M2471" s="357"/>
      <c r="N2471" s="358"/>
      <c r="O2471" s="357"/>
      <c r="P2471" s="358"/>
      <c r="Q2471" s="357"/>
      <c r="R2471" s="358"/>
      <c r="S2471" s="357"/>
      <c r="T2471" s="358"/>
      <c r="U2471" s="357"/>
      <c r="V2471" s="358"/>
      <c r="W2471" s="357"/>
      <c r="X2471" s="358"/>
      <c r="Y2471" s="357"/>
      <c r="Z2471" s="358"/>
      <c r="AA2471" s="357"/>
      <c r="AB2471" s="358"/>
      <c r="AC2471" s="357"/>
      <c r="AD2471" s="358"/>
      <c r="AG2471" s="197">
        <f t="shared" si="1014"/>
        <v>18</v>
      </c>
      <c r="AH2471" s="197">
        <f t="shared" si="1015"/>
        <v>0</v>
      </c>
      <c r="AJ2471" s="192">
        <f t="shared" si="1016"/>
        <v>0</v>
      </c>
      <c r="AK2471" s="215">
        <f t="shared" si="1017"/>
        <v>0</v>
      </c>
      <c r="AL2471" s="216">
        <f t="shared" si="1018"/>
        <v>0</v>
      </c>
      <c r="AM2471" s="217">
        <f t="shared" si="1019"/>
        <v>0</v>
      </c>
      <c r="AO2471" s="192">
        <f t="shared" si="1020"/>
        <v>-2</v>
      </c>
      <c r="AP2471" s="4">
        <f t="shared" si="1021"/>
        <v>0</v>
      </c>
      <c r="AR2471" s="192">
        <f t="shared" si="1022"/>
        <v>-2</v>
      </c>
      <c r="AS2471" s="4">
        <f t="shared" si="1023"/>
        <v>0</v>
      </c>
      <c r="AU2471" s="192">
        <f t="shared" si="1024"/>
        <v>-2</v>
      </c>
      <c r="AV2471" s="4">
        <f t="shared" si="1025"/>
        <v>0</v>
      </c>
      <c r="AX2471" s="192">
        <f t="shared" si="1026"/>
        <v>-2</v>
      </c>
      <c r="AY2471" s="4">
        <f t="shared" si="1027"/>
        <v>0</v>
      </c>
      <c r="BA2471" s="192">
        <f t="shared" si="1028"/>
        <v>-2</v>
      </c>
      <c r="BB2471" s="4">
        <f t="shared" si="1029"/>
        <v>0</v>
      </c>
      <c r="BD2471" s="192">
        <f t="shared" si="1030"/>
        <v>-2</v>
      </c>
      <c r="BE2471" s="4">
        <f t="shared" si="1031"/>
        <v>0</v>
      </c>
      <c r="BG2471" s="192">
        <f t="shared" si="1032"/>
        <v>-2</v>
      </c>
      <c r="BH2471" s="4">
        <f t="shared" si="1033"/>
        <v>0</v>
      </c>
      <c r="BJ2471" s="192">
        <f t="shared" si="1034"/>
        <v>-2</v>
      </c>
      <c r="BK2471" s="4">
        <f t="shared" si="1035"/>
        <v>0</v>
      </c>
      <c r="BM2471" s="192">
        <f t="shared" si="1036"/>
        <v>-2</v>
      </c>
      <c r="BN2471" s="4">
        <f t="shared" si="1037"/>
        <v>0</v>
      </c>
    </row>
    <row r="2472" spans="1:66" ht="15" customHeight="1" thickBot="1">
      <c r="A2472" s="41"/>
      <c r="B2472" s="30"/>
      <c r="C2472" s="63" t="s">
        <v>77</v>
      </c>
      <c r="D2472" s="464" t="str">
        <f t="shared" si="1013"/>
        <v/>
      </c>
      <c r="E2472" s="465"/>
      <c r="F2472" s="465"/>
      <c r="G2472" s="465"/>
      <c r="H2472" s="465"/>
      <c r="I2472" s="465"/>
      <c r="J2472" s="465"/>
      <c r="K2472" s="465"/>
      <c r="L2472" s="466"/>
      <c r="M2472" s="357"/>
      <c r="N2472" s="358"/>
      <c r="O2472" s="357"/>
      <c r="P2472" s="358"/>
      <c r="Q2472" s="357"/>
      <c r="R2472" s="358"/>
      <c r="S2472" s="357"/>
      <c r="T2472" s="358"/>
      <c r="U2472" s="357"/>
      <c r="V2472" s="358"/>
      <c r="W2472" s="357"/>
      <c r="X2472" s="358"/>
      <c r="Y2472" s="357"/>
      <c r="Z2472" s="358"/>
      <c r="AA2472" s="357"/>
      <c r="AB2472" s="358"/>
      <c r="AC2472" s="357"/>
      <c r="AD2472" s="358"/>
      <c r="AG2472" s="197">
        <f t="shared" si="1014"/>
        <v>18</v>
      </c>
      <c r="AH2472" s="197">
        <f t="shared" si="1015"/>
        <v>0</v>
      </c>
      <c r="AJ2472" s="192">
        <f t="shared" si="1016"/>
        <v>0</v>
      </c>
      <c r="AK2472" s="215">
        <f t="shared" si="1017"/>
        <v>0</v>
      </c>
      <c r="AL2472" s="216">
        <f t="shared" si="1018"/>
        <v>0</v>
      </c>
      <c r="AM2472" s="217">
        <f t="shared" si="1019"/>
        <v>0</v>
      </c>
      <c r="AO2472" s="192">
        <f t="shared" si="1020"/>
        <v>-2</v>
      </c>
      <c r="AP2472" s="4">
        <f t="shared" si="1021"/>
        <v>0</v>
      </c>
      <c r="AR2472" s="192">
        <f t="shared" si="1022"/>
        <v>-2</v>
      </c>
      <c r="AS2472" s="4">
        <f t="shared" si="1023"/>
        <v>0</v>
      </c>
      <c r="AU2472" s="192">
        <f t="shared" si="1024"/>
        <v>-2</v>
      </c>
      <c r="AV2472" s="4">
        <f t="shared" si="1025"/>
        <v>0</v>
      </c>
      <c r="AX2472" s="192">
        <f t="shared" si="1026"/>
        <v>-2</v>
      </c>
      <c r="AY2472" s="4">
        <f t="shared" si="1027"/>
        <v>0</v>
      </c>
      <c r="BA2472" s="192">
        <f t="shared" si="1028"/>
        <v>-2</v>
      </c>
      <c r="BB2472" s="4">
        <f t="shared" si="1029"/>
        <v>0</v>
      </c>
      <c r="BD2472" s="192">
        <f t="shared" si="1030"/>
        <v>-2</v>
      </c>
      <c r="BE2472" s="4">
        <f t="shared" si="1031"/>
        <v>0</v>
      </c>
      <c r="BG2472" s="192">
        <f t="shared" si="1032"/>
        <v>-2</v>
      </c>
      <c r="BH2472" s="4">
        <f t="shared" si="1033"/>
        <v>0</v>
      </c>
      <c r="BJ2472" s="192">
        <f t="shared" si="1034"/>
        <v>-2</v>
      </c>
      <c r="BK2472" s="4">
        <f t="shared" si="1035"/>
        <v>0</v>
      </c>
      <c r="BM2472" s="192">
        <f t="shared" si="1036"/>
        <v>-2</v>
      </c>
      <c r="BN2472" s="4">
        <f t="shared" si="1037"/>
        <v>0</v>
      </c>
    </row>
    <row r="2473" spans="1:66" ht="15" customHeight="1" thickBot="1">
      <c r="A2473" s="41"/>
      <c r="B2473" s="30"/>
      <c r="C2473" s="63" t="s">
        <v>78</v>
      </c>
      <c r="D2473" s="464" t="str">
        <f t="shared" si="1013"/>
        <v/>
      </c>
      <c r="E2473" s="465"/>
      <c r="F2473" s="465"/>
      <c r="G2473" s="465"/>
      <c r="H2473" s="465"/>
      <c r="I2473" s="465"/>
      <c r="J2473" s="465"/>
      <c r="K2473" s="465"/>
      <c r="L2473" s="466"/>
      <c r="M2473" s="357"/>
      <c r="N2473" s="358"/>
      <c r="O2473" s="357"/>
      <c r="P2473" s="358"/>
      <c r="Q2473" s="357"/>
      <c r="R2473" s="358"/>
      <c r="S2473" s="357"/>
      <c r="T2473" s="358"/>
      <c r="U2473" s="357"/>
      <c r="V2473" s="358"/>
      <c r="W2473" s="357"/>
      <c r="X2473" s="358"/>
      <c r="Y2473" s="357"/>
      <c r="Z2473" s="358"/>
      <c r="AA2473" s="357"/>
      <c r="AB2473" s="358"/>
      <c r="AC2473" s="357"/>
      <c r="AD2473" s="358"/>
      <c r="AG2473" s="197">
        <f t="shared" si="1014"/>
        <v>18</v>
      </c>
      <c r="AH2473" s="197">
        <f t="shared" si="1015"/>
        <v>0</v>
      </c>
      <c r="AJ2473" s="192">
        <f t="shared" si="1016"/>
        <v>0</v>
      </c>
      <c r="AK2473" s="215">
        <f t="shared" si="1017"/>
        <v>0</v>
      </c>
      <c r="AL2473" s="216">
        <f t="shared" si="1018"/>
        <v>0</v>
      </c>
      <c r="AM2473" s="217">
        <f t="shared" si="1019"/>
        <v>0</v>
      </c>
      <c r="AO2473" s="192">
        <f t="shared" si="1020"/>
        <v>-2</v>
      </c>
      <c r="AP2473" s="4">
        <f t="shared" si="1021"/>
        <v>0</v>
      </c>
      <c r="AR2473" s="192">
        <f t="shared" si="1022"/>
        <v>-2</v>
      </c>
      <c r="AS2473" s="4">
        <f t="shared" si="1023"/>
        <v>0</v>
      </c>
      <c r="AU2473" s="192">
        <f t="shared" si="1024"/>
        <v>-2</v>
      </c>
      <c r="AV2473" s="4">
        <f t="shared" si="1025"/>
        <v>0</v>
      </c>
      <c r="AX2473" s="192">
        <f t="shared" si="1026"/>
        <v>-2</v>
      </c>
      <c r="AY2473" s="4">
        <f t="shared" si="1027"/>
        <v>0</v>
      </c>
      <c r="BA2473" s="192">
        <f t="shared" si="1028"/>
        <v>-2</v>
      </c>
      <c r="BB2473" s="4">
        <f t="shared" si="1029"/>
        <v>0</v>
      </c>
      <c r="BD2473" s="192">
        <f t="shared" si="1030"/>
        <v>-2</v>
      </c>
      <c r="BE2473" s="4">
        <f t="shared" si="1031"/>
        <v>0</v>
      </c>
      <c r="BG2473" s="192">
        <f t="shared" si="1032"/>
        <v>-2</v>
      </c>
      <c r="BH2473" s="4">
        <f t="shared" si="1033"/>
        <v>0</v>
      </c>
      <c r="BJ2473" s="192">
        <f t="shared" si="1034"/>
        <v>-2</v>
      </c>
      <c r="BK2473" s="4">
        <f t="shared" si="1035"/>
        <v>0</v>
      </c>
      <c r="BM2473" s="192">
        <f t="shared" si="1036"/>
        <v>-2</v>
      </c>
      <c r="BN2473" s="4">
        <f t="shared" si="1037"/>
        <v>0</v>
      </c>
    </row>
    <row r="2474" spans="1:66" ht="15" customHeight="1" thickBot="1">
      <c r="A2474" s="41"/>
      <c r="B2474" s="30"/>
      <c r="C2474" s="63" t="s">
        <v>79</v>
      </c>
      <c r="D2474" s="464" t="str">
        <f t="shared" si="1013"/>
        <v/>
      </c>
      <c r="E2474" s="465"/>
      <c r="F2474" s="465"/>
      <c r="G2474" s="465"/>
      <c r="H2474" s="465"/>
      <c r="I2474" s="465"/>
      <c r="J2474" s="465"/>
      <c r="K2474" s="465"/>
      <c r="L2474" s="466"/>
      <c r="M2474" s="357"/>
      <c r="N2474" s="358"/>
      <c r="O2474" s="357"/>
      <c r="P2474" s="358"/>
      <c r="Q2474" s="357"/>
      <c r="R2474" s="358"/>
      <c r="S2474" s="357"/>
      <c r="T2474" s="358"/>
      <c r="U2474" s="357"/>
      <c r="V2474" s="358"/>
      <c r="W2474" s="357"/>
      <c r="X2474" s="358"/>
      <c r="Y2474" s="357"/>
      <c r="Z2474" s="358"/>
      <c r="AA2474" s="357"/>
      <c r="AB2474" s="358"/>
      <c r="AC2474" s="357"/>
      <c r="AD2474" s="358"/>
      <c r="AG2474" s="197">
        <f t="shared" si="1014"/>
        <v>18</v>
      </c>
      <c r="AH2474" s="197">
        <f t="shared" si="1015"/>
        <v>0</v>
      </c>
      <c r="AJ2474" s="192">
        <f t="shared" si="1016"/>
        <v>0</v>
      </c>
      <c r="AK2474" s="215">
        <f t="shared" si="1017"/>
        <v>0</v>
      </c>
      <c r="AL2474" s="216">
        <f t="shared" si="1018"/>
        <v>0</v>
      </c>
      <c r="AM2474" s="217">
        <f t="shared" si="1019"/>
        <v>0</v>
      </c>
      <c r="AO2474" s="192">
        <f t="shared" si="1020"/>
        <v>-2</v>
      </c>
      <c r="AP2474" s="4">
        <f t="shared" si="1021"/>
        <v>0</v>
      </c>
      <c r="AR2474" s="192">
        <f t="shared" si="1022"/>
        <v>-2</v>
      </c>
      <c r="AS2474" s="4">
        <f t="shared" si="1023"/>
        <v>0</v>
      </c>
      <c r="AU2474" s="192">
        <f t="shared" si="1024"/>
        <v>-2</v>
      </c>
      <c r="AV2474" s="4">
        <f t="shared" si="1025"/>
        <v>0</v>
      </c>
      <c r="AX2474" s="192">
        <f t="shared" si="1026"/>
        <v>-2</v>
      </c>
      <c r="AY2474" s="4">
        <f t="shared" si="1027"/>
        <v>0</v>
      </c>
      <c r="BA2474" s="192">
        <f t="shared" si="1028"/>
        <v>-2</v>
      </c>
      <c r="BB2474" s="4">
        <f t="shared" si="1029"/>
        <v>0</v>
      </c>
      <c r="BD2474" s="192">
        <f t="shared" si="1030"/>
        <v>-2</v>
      </c>
      <c r="BE2474" s="4">
        <f t="shared" si="1031"/>
        <v>0</v>
      </c>
      <c r="BG2474" s="192">
        <f t="shared" si="1032"/>
        <v>-2</v>
      </c>
      <c r="BH2474" s="4">
        <f t="shared" si="1033"/>
        <v>0</v>
      </c>
      <c r="BJ2474" s="192">
        <f t="shared" si="1034"/>
        <v>-2</v>
      </c>
      <c r="BK2474" s="4">
        <f t="shared" si="1035"/>
        <v>0</v>
      </c>
      <c r="BM2474" s="192">
        <f t="shared" si="1036"/>
        <v>-2</v>
      </c>
      <c r="BN2474" s="4">
        <f t="shared" si="1037"/>
        <v>0</v>
      </c>
    </row>
    <row r="2475" spans="1:66" ht="15" customHeight="1" thickBot="1">
      <c r="A2475" s="41"/>
      <c r="B2475" s="30"/>
      <c r="C2475" s="63" t="s">
        <v>80</v>
      </c>
      <c r="D2475" s="464" t="str">
        <f t="shared" si="1013"/>
        <v/>
      </c>
      <c r="E2475" s="465"/>
      <c r="F2475" s="465"/>
      <c r="G2475" s="465"/>
      <c r="H2475" s="465"/>
      <c r="I2475" s="465"/>
      <c r="J2475" s="465"/>
      <c r="K2475" s="465"/>
      <c r="L2475" s="466"/>
      <c r="M2475" s="357"/>
      <c r="N2475" s="358"/>
      <c r="O2475" s="357"/>
      <c r="P2475" s="358"/>
      <c r="Q2475" s="357"/>
      <c r="R2475" s="358"/>
      <c r="S2475" s="357"/>
      <c r="T2475" s="358"/>
      <c r="U2475" s="357"/>
      <c r="V2475" s="358"/>
      <c r="W2475" s="357"/>
      <c r="X2475" s="358"/>
      <c r="Y2475" s="357"/>
      <c r="Z2475" s="358"/>
      <c r="AA2475" s="357"/>
      <c r="AB2475" s="358"/>
      <c r="AC2475" s="357"/>
      <c r="AD2475" s="358"/>
      <c r="AG2475" s="197">
        <f t="shared" si="1014"/>
        <v>18</v>
      </c>
      <c r="AH2475" s="197">
        <f t="shared" si="1015"/>
        <v>0</v>
      </c>
      <c r="AJ2475" s="192">
        <f t="shared" si="1016"/>
        <v>0</v>
      </c>
      <c r="AK2475" s="215">
        <f t="shared" si="1017"/>
        <v>0</v>
      </c>
      <c r="AL2475" s="216">
        <f t="shared" si="1018"/>
        <v>0</v>
      </c>
      <c r="AM2475" s="217">
        <f t="shared" si="1019"/>
        <v>0</v>
      </c>
      <c r="AO2475" s="192">
        <f t="shared" si="1020"/>
        <v>-2</v>
      </c>
      <c r="AP2475" s="4">
        <f t="shared" si="1021"/>
        <v>0</v>
      </c>
      <c r="AR2475" s="192">
        <f t="shared" si="1022"/>
        <v>-2</v>
      </c>
      <c r="AS2475" s="4">
        <f t="shared" si="1023"/>
        <v>0</v>
      </c>
      <c r="AU2475" s="192">
        <f t="shared" si="1024"/>
        <v>-2</v>
      </c>
      <c r="AV2475" s="4">
        <f t="shared" si="1025"/>
        <v>0</v>
      </c>
      <c r="AX2475" s="192">
        <f t="shared" si="1026"/>
        <v>-2</v>
      </c>
      <c r="AY2475" s="4">
        <f t="shared" si="1027"/>
        <v>0</v>
      </c>
      <c r="BA2475" s="192">
        <f t="shared" si="1028"/>
        <v>-2</v>
      </c>
      <c r="BB2475" s="4">
        <f t="shared" si="1029"/>
        <v>0</v>
      </c>
      <c r="BD2475" s="192">
        <f t="shared" si="1030"/>
        <v>-2</v>
      </c>
      <c r="BE2475" s="4">
        <f t="shared" si="1031"/>
        <v>0</v>
      </c>
      <c r="BG2475" s="192">
        <f t="shared" si="1032"/>
        <v>-2</v>
      </c>
      <c r="BH2475" s="4">
        <f t="shared" si="1033"/>
        <v>0</v>
      </c>
      <c r="BJ2475" s="192">
        <f t="shared" si="1034"/>
        <v>-2</v>
      </c>
      <c r="BK2475" s="4">
        <f t="shared" si="1035"/>
        <v>0</v>
      </c>
      <c r="BM2475" s="192">
        <f t="shared" si="1036"/>
        <v>-2</v>
      </c>
      <c r="BN2475" s="4">
        <f t="shared" si="1037"/>
        <v>0</v>
      </c>
    </row>
    <row r="2476" spans="1:66" ht="15" customHeight="1" thickBot="1">
      <c r="A2476" s="41"/>
      <c r="B2476" s="30"/>
      <c r="C2476" s="63" t="s">
        <v>81</v>
      </c>
      <c r="D2476" s="464" t="str">
        <f t="shared" si="1013"/>
        <v/>
      </c>
      <c r="E2476" s="465"/>
      <c r="F2476" s="465"/>
      <c r="G2476" s="465"/>
      <c r="H2476" s="465"/>
      <c r="I2476" s="465"/>
      <c r="J2476" s="465"/>
      <c r="K2476" s="465"/>
      <c r="L2476" s="466"/>
      <c r="M2476" s="357"/>
      <c r="N2476" s="358"/>
      <c r="O2476" s="357"/>
      <c r="P2476" s="358"/>
      <c r="Q2476" s="357"/>
      <c r="R2476" s="358"/>
      <c r="S2476" s="357"/>
      <c r="T2476" s="358"/>
      <c r="U2476" s="357"/>
      <c r="V2476" s="358"/>
      <c r="W2476" s="357"/>
      <c r="X2476" s="358"/>
      <c r="Y2476" s="357"/>
      <c r="Z2476" s="358"/>
      <c r="AA2476" s="357"/>
      <c r="AB2476" s="358"/>
      <c r="AC2476" s="357"/>
      <c r="AD2476" s="358"/>
      <c r="AG2476" s="197">
        <f t="shared" si="1014"/>
        <v>18</v>
      </c>
      <c r="AH2476" s="197">
        <f t="shared" si="1015"/>
        <v>0</v>
      </c>
      <c r="AJ2476" s="192">
        <f t="shared" si="1016"/>
        <v>0</v>
      </c>
      <c r="AK2476" s="215">
        <f t="shared" si="1017"/>
        <v>0</v>
      </c>
      <c r="AL2476" s="216">
        <f t="shared" si="1018"/>
        <v>0</v>
      </c>
      <c r="AM2476" s="217">
        <f t="shared" si="1019"/>
        <v>0</v>
      </c>
      <c r="AO2476" s="192">
        <f t="shared" si="1020"/>
        <v>-2</v>
      </c>
      <c r="AP2476" s="4">
        <f t="shared" si="1021"/>
        <v>0</v>
      </c>
      <c r="AR2476" s="192">
        <f t="shared" si="1022"/>
        <v>-2</v>
      </c>
      <c r="AS2476" s="4">
        <f t="shared" si="1023"/>
        <v>0</v>
      </c>
      <c r="AU2476" s="192">
        <f t="shared" si="1024"/>
        <v>-2</v>
      </c>
      <c r="AV2476" s="4">
        <f t="shared" si="1025"/>
        <v>0</v>
      </c>
      <c r="AX2476" s="192">
        <f t="shared" si="1026"/>
        <v>-2</v>
      </c>
      <c r="AY2476" s="4">
        <f t="shared" si="1027"/>
        <v>0</v>
      </c>
      <c r="BA2476" s="192">
        <f t="shared" si="1028"/>
        <v>-2</v>
      </c>
      <c r="BB2476" s="4">
        <f t="shared" si="1029"/>
        <v>0</v>
      </c>
      <c r="BD2476" s="192">
        <f t="shared" si="1030"/>
        <v>-2</v>
      </c>
      <c r="BE2476" s="4">
        <f t="shared" si="1031"/>
        <v>0</v>
      </c>
      <c r="BG2476" s="192">
        <f t="shared" si="1032"/>
        <v>-2</v>
      </c>
      <c r="BH2476" s="4">
        <f t="shared" si="1033"/>
        <v>0</v>
      </c>
      <c r="BJ2476" s="192">
        <f t="shared" si="1034"/>
        <v>-2</v>
      </c>
      <c r="BK2476" s="4">
        <f t="shared" si="1035"/>
        <v>0</v>
      </c>
      <c r="BM2476" s="192">
        <f t="shared" si="1036"/>
        <v>-2</v>
      </c>
      <c r="BN2476" s="4">
        <f t="shared" si="1037"/>
        <v>0</v>
      </c>
    </row>
    <row r="2477" spans="1:66" ht="15" customHeight="1" thickBot="1">
      <c r="A2477" s="41"/>
      <c r="B2477" s="30"/>
      <c r="C2477" s="63" t="s">
        <v>82</v>
      </c>
      <c r="D2477" s="464" t="str">
        <f t="shared" si="1013"/>
        <v/>
      </c>
      <c r="E2477" s="465"/>
      <c r="F2477" s="465"/>
      <c r="G2477" s="465"/>
      <c r="H2477" s="465"/>
      <c r="I2477" s="465"/>
      <c r="J2477" s="465"/>
      <c r="K2477" s="465"/>
      <c r="L2477" s="466"/>
      <c r="M2477" s="357"/>
      <c r="N2477" s="358"/>
      <c r="O2477" s="357"/>
      <c r="P2477" s="358"/>
      <c r="Q2477" s="357"/>
      <c r="R2477" s="358"/>
      <c r="S2477" s="357"/>
      <c r="T2477" s="358"/>
      <c r="U2477" s="357"/>
      <c r="V2477" s="358"/>
      <c r="W2477" s="357"/>
      <c r="X2477" s="358"/>
      <c r="Y2477" s="357"/>
      <c r="Z2477" s="358"/>
      <c r="AA2477" s="357"/>
      <c r="AB2477" s="358"/>
      <c r="AC2477" s="357"/>
      <c r="AD2477" s="358"/>
      <c r="AG2477" s="197">
        <f t="shared" si="1014"/>
        <v>18</v>
      </c>
      <c r="AH2477" s="197">
        <f t="shared" si="1015"/>
        <v>0</v>
      </c>
      <c r="AJ2477" s="192">
        <f t="shared" si="1016"/>
        <v>0</v>
      </c>
      <c r="AK2477" s="215">
        <f t="shared" si="1017"/>
        <v>0</v>
      </c>
      <c r="AL2477" s="216">
        <f t="shared" si="1018"/>
        <v>0</v>
      </c>
      <c r="AM2477" s="217">
        <f t="shared" si="1019"/>
        <v>0</v>
      </c>
      <c r="AO2477" s="192">
        <f t="shared" si="1020"/>
        <v>-2</v>
      </c>
      <c r="AP2477" s="4">
        <f t="shared" si="1021"/>
        <v>0</v>
      </c>
      <c r="AR2477" s="192">
        <f t="shared" si="1022"/>
        <v>-2</v>
      </c>
      <c r="AS2477" s="4">
        <f t="shared" si="1023"/>
        <v>0</v>
      </c>
      <c r="AU2477" s="192">
        <f t="shared" si="1024"/>
        <v>-2</v>
      </c>
      <c r="AV2477" s="4">
        <f t="shared" si="1025"/>
        <v>0</v>
      </c>
      <c r="AX2477" s="192">
        <f t="shared" si="1026"/>
        <v>-2</v>
      </c>
      <c r="AY2477" s="4">
        <f t="shared" si="1027"/>
        <v>0</v>
      </c>
      <c r="BA2477" s="192">
        <f t="shared" si="1028"/>
        <v>-2</v>
      </c>
      <c r="BB2477" s="4">
        <f t="shared" si="1029"/>
        <v>0</v>
      </c>
      <c r="BD2477" s="192">
        <f t="shared" si="1030"/>
        <v>-2</v>
      </c>
      <c r="BE2477" s="4">
        <f t="shared" si="1031"/>
        <v>0</v>
      </c>
      <c r="BG2477" s="192">
        <f t="shared" si="1032"/>
        <v>-2</v>
      </c>
      <c r="BH2477" s="4">
        <f t="shared" si="1033"/>
        <v>0</v>
      </c>
      <c r="BJ2477" s="192">
        <f t="shared" si="1034"/>
        <v>-2</v>
      </c>
      <c r="BK2477" s="4">
        <f t="shared" si="1035"/>
        <v>0</v>
      </c>
      <c r="BM2477" s="192">
        <f t="shared" si="1036"/>
        <v>-2</v>
      </c>
      <c r="BN2477" s="4">
        <f t="shared" si="1037"/>
        <v>0</v>
      </c>
    </row>
    <row r="2478" spans="1:66" ht="15" customHeight="1" thickBot="1">
      <c r="A2478" s="41"/>
      <c r="B2478" s="30"/>
      <c r="C2478" s="63" t="s">
        <v>83</v>
      </c>
      <c r="D2478" s="464" t="str">
        <f t="shared" si="1013"/>
        <v/>
      </c>
      <c r="E2478" s="465"/>
      <c r="F2478" s="465"/>
      <c r="G2478" s="465"/>
      <c r="H2478" s="465"/>
      <c r="I2478" s="465"/>
      <c r="J2478" s="465"/>
      <c r="K2478" s="465"/>
      <c r="L2478" s="466"/>
      <c r="M2478" s="357"/>
      <c r="N2478" s="358"/>
      <c r="O2478" s="357"/>
      <c r="P2478" s="358"/>
      <c r="Q2478" s="357"/>
      <c r="R2478" s="358"/>
      <c r="S2478" s="357"/>
      <c r="T2478" s="358"/>
      <c r="U2478" s="357"/>
      <c r="V2478" s="358"/>
      <c r="W2478" s="357"/>
      <c r="X2478" s="358"/>
      <c r="Y2478" s="357"/>
      <c r="Z2478" s="358"/>
      <c r="AA2478" s="357"/>
      <c r="AB2478" s="358"/>
      <c r="AC2478" s="357"/>
      <c r="AD2478" s="358"/>
      <c r="AG2478" s="197">
        <f t="shared" si="1014"/>
        <v>18</v>
      </c>
      <c r="AH2478" s="197">
        <f t="shared" si="1015"/>
        <v>0</v>
      </c>
      <c r="AJ2478" s="192">
        <f t="shared" si="1016"/>
        <v>0</v>
      </c>
      <c r="AK2478" s="215">
        <f t="shared" si="1017"/>
        <v>0</v>
      </c>
      <c r="AL2478" s="216">
        <f t="shared" si="1018"/>
        <v>0</v>
      </c>
      <c r="AM2478" s="217">
        <f t="shared" si="1019"/>
        <v>0</v>
      </c>
      <c r="AO2478" s="192">
        <f t="shared" si="1020"/>
        <v>-2</v>
      </c>
      <c r="AP2478" s="4">
        <f t="shared" si="1021"/>
        <v>0</v>
      </c>
      <c r="AR2478" s="192">
        <f t="shared" si="1022"/>
        <v>-2</v>
      </c>
      <c r="AS2478" s="4">
        <f t="shared" si="1023"/>
        <v>0</v>
      </c>
      <c r="AU2478" s="192">
        <f t="shared" si="1024"/>
        <v>-2</v>
      </c>
      <c r="AV2478" s="4">
        <f t="shared" si="1025"/>
        <v>0</v>
      </c>
      <c r="AX2478" s="192">
        <f t="shared" si="1026"/>
        <v>-2</v>
      </c>
      <c r="AY2478" s="4">
        <f t="shared" si="1027"/>
        <v>0</v>
      </c>
      <c r="BA2478" s="192">
        <f t="shared" si="1028"/>
        <v>-2</v>
      </c>
      <c r="BB2478" s="4">
        <f t="shared" si="1029"/>
        <v>0</v>
      </c>
      <c r="BD2478" s="192">
        <f t="shared" si="1030"/>
        <v>-2</v>
      </c>
      <c r="BE2478" s="4">
        <f t="shared" si="1031"/>
        <v>0</v>
      </c>
      <c r="BG2478" s="192">
        <f t="shared" si="1032"/>
        <v>-2</v>
      </c>
      <c r="BH2478" s="4">
        <f t="shared" si="1033"/>
        <v>0</v>
      </c>
      <c r="BJ2478" s="192">
        <f t="shared" si="1034"/>
        <v>-2</v>
      </c>
      <c r="BK2478" s="4">
        <f t="shared" si="1035"/>
        <v>0</v>
      </c>
      <c r="BM2478" s="192">
        <f t="shared" si="1036"/>
        <v>-2</v>
      </c>
      <c r="BN2478" s="4">
        <f t="shared" si="1037"/>
        <v>0</v>
      </c>
    </row>
    <row r="2479" spans="1:66" ht="15" customHeight="1" thickBot="1">
      <c r="A2479" s="41"/>
      <c r="B2479" s="30"/>
      <c r="C2479" s="63" t="s">
        <v>84</v>
      </c>
      <c r="D2479" s="464" t="str">
        <f t="shared" si="1013"/>
        <v/>
      </c>
      <c r="E2479" s="465"/>
      <c r="F2479" s="465"/>
      <c r="G2479" s="465"/>
      <c r="H2479" s="465"/>
      <c r="I2479" s="465"/>
      <c r="J2479" s="465"/>
      <c r="K2479" s="465"/>
      <c r="L2479" s="466"/>
      <c r="M2479" s="357"/>
      <c r="N2479" s="358"/>
      <c r="O2479" s="357"/>
      <c r="P2479" s="358"/>
      <c r="Q2479" s="357"/>
      <c r="R2479" s="358"/>
      <c r="S2479" s="357"/>
      <c r="T2479" s="358"/>
      <c r="U2479" s="357"/>
      <c r="V2479" s="358"/>
      <c r="W2479" s="357"/>
      <c r="X2479" s="358"/>
      <c r="Y2479" s="357"/>
      <c r="Z2479" s="358"/>
      <c r="AA2479" s="357"/>
      <c r="AB2479" s="358"/>
      <c r="AC2479" s="357"/>
      <c r="AD2479" s="358"/>
      <c r="AG2479" s="197">
        <f t="shared" si="1014"/>
        <v>18</v>
      </c>
      <c r="AH2479" s="197">
        <f t="shared" si="1015"/>
        <v>0</v>
      </c>
      <c r="AJ2479" s="192">
        <f t="shared" si="1016"/>
        <v>0</v>
      </c>
      <c r="AK2479" s="215">
        <f t="shared" si="1017"/>
        <v>0</v>
      </c>
      <c r="AL2479" s="216">
        <f t="shared" si="1018"/>
        <v>0</v>
      </c>
      <c r="AM2479" s="217">
        <f t="shared" si="1019"/>
        <v>0</v>
      </c>
      <c r="AO2479" s="192">
        <f t="shared" si="1020"/>
        <v>-2</v>
      </c>
      <c r="AP2479" s="4">
        <f t="shared" si="1021"/>
        <v>0</v>
      </c>
      <c r="AR2479" s="192">
        <f t="shared" si="1022"/>
        <v>-2</v>
      </c>
      <c r="AS2479" s="4">
        <f t="shared" si="1023"/>
        <v>0</v>
      </c>
      <c r="AU2479" s="192">
        <f t="shared" si="1024"/>
        <v>-2</v>
      </c>
      <c r="AV2479" s="4">
        <f t="shared" si="1025"/>
        <v>0</v>
      </c>
      <c r="AX2479" s="192">
        <f t="shared" si="1026"/>
        <v>-2</v>
      </c>
      <c r="AY2479" s="4">
        <f t="shared" si="1027"/>
        <v>0</v>
      </c>
      <c r="BA2479" s="192">
        <f t="shared" si="1028"/>
        <v>-2</v>
      </c>
      <c r="BB2479" s="4">
        <f t="shared" si="1029"/>
        <v>0</v>
      </c>
      <c r="BD2479" s="192">
        <f t="shared" si="1030"/>
        <v>-2</v>
      </c>
      <c r="BE2479" s="4">
        <f t="shared" si="1031"/>
        <v>0</v>
      </c>
      <c r="BG2479" s="192">
        <f t="shared" si="1032"/>
        <v>-2</v>
      </c>
      <c r="BH2479" s="4">
        <f t="shared" si="1033"/>
        <v>0</v>
      </c>
      <c r="BJ2479" s="192">
        <f t="shared" si="1034"/>
        <v>-2</v>
      </c>
      <c r="BK2479" s="4">
        <f t="shared" si="1035"/>
        <v>0</v>
      </c>
      <c r="BM2479" s="192">
        <f t="shared" si="1036"/>
        <v>-2</v>
      </c>
      <c r="BN2479" s="4">
        <f t="shared" si="1037"/>
        <v>0</v>
      </c>
    </row>
    <row r="2480" spans="1:66" ht="15" customHeight="1" thickBot="1">
      <c r="A2480" s="41"/>
      <c r="B2480" s="30"/>
      <c r="C2480" s="63" t="s">
        <v>85</v>
      </c>
      <c r="D2480" s="464" t="str">
        <f t="shared" si="1013"/>
        <v/>
      </c>
      <c r="E2480" s="465"/>
      <c r="F2480" s="465"/>
      <c r="G2480" s="465"/>
      <c r="H2480" s="465"/>
      <c r="I2480" s="465"/>
      <c r="J2480" s="465"/>
      <c r="K2480" s="465"/>
      <c r="L2480" s="466"/>
      <c r="M2480" s="357"/>
      <c r="N2480" s="358"/>
      <c r="O2480" s="357"/>
      <c r="P2480" s="358"/>
      <c r="Q2480" s="357"/>
      <c r="R2480" s="358"/>
      <c r="S2480" s="357"/>
      <c r="T2480" s="358"/>
      <c r="U2480" s="357"/>
      <c r="V2480" s="358"/>
      <c r="W2480" s="357"/>
      <c r="X2480" s="358"/>
      <c r="Y2480" s="357"/>
      <c r="Z2480" s="358"/>
      <c r="AA2480" s="357"/>
      <c r="AB2480" s="358"/>
      <c r="AC2480" s="357"/>
      <c r="AD2480" s="358"/>
      <c r="AG2480" s="197">
        <f t="shared" si="1014"/>
        <v>18</v>
      </c>
      <c r="AH2480" s="197">
        <f t="shared" si="1015"/>
        <v>0</v>
      </c>
      <c r="AJ2480" s="192">
        <f t="shared" si="1016"/>
        <v>0</v>
      </c>
      <c r="AK2480" s="215">
        <f t="shared" si="1017"/>
        <v>0</v>
      </c>
      <c r="AL2480" s="216">
        <f t="shared" si="1018"/>
        <v>0</v>
      </c>
      <c r="AM2480" s="217">
        <f t="shared" si="1019"/>
        <v>0</v>
      </c>
      <c r="AO2480" s="192">
        <f t="shared" si="1020"/>
        <v>-2</v>
      </c>
      <c r="AP2480" s="4">
        <f t="shared" si="1021"/>
        <v>0</v>
      </c>
      <c r="AR2480" s="192">
        <f t="shared" si="1022"/>
        <v>-2</v>
      </c>
      <c r="AS2480" s="4">
        <f t="shared" si="1023"/>
        <v>0</v>
      </c>
      <c r="AU2480" s="192">
        <f t="shared" si="1024"/>
        <v>-2</v>
      </c>
      <c r="AV2480" s="4">
        <f t="shared" si="1025"/>
        <v>0</v>
      </c>
      <c r="AX2480" s="192">
        <f t="shared" si="1026"/>
        <v>-2</v>
      </c>
      <c r="AY2480" s="4">
        <f t="shared" si="1027"/>
        <v>0</v>
      </c>
      <c r="BA2480" s="192">
        <f t="shared" si="1028"/>
        <v>-2</v>
      </c>
      <c r="BB2480" s="4">
        <f t="shared" si="1029"/>
        <v>0</v>
      </c>
      <c r="BD2480" s="192">
        <f t="shared" si="1030"/>
        <v>-2</v>
      </c>
      <c r="BE2480" s="4">
        <f t="shared" si="1031"/>
        <v>0</v>
      </c>
      <c r="BG2480" s="192">
        <f t="shared" si="1032"/>
        <v>-2</v>
      </c>
      <c r="BH2480" s="4">
        <f t="shared" si="1033"/>
        <v>0</v>
      </c>
      <c r="BJ2480" s="192">
        <f t="shared" si="1034"/>
        <v>-2</v>
      </c>
      <c r="BK2480" s="4">
        <f t="shared" si="1035"/>
        <v>0</v>
      </c>
      <c r="BM2480" s="192">
        <f t="shared" si="1036"/>
        <v>-2</v>
      </c>
      <c r="BN2480" s="4">
        <f t="shared" si="1037"/>
        <v>0</v>
      </c>
    </row>
    <row r="2481" spans="1:66" ht="15" customHeight="1" thickBot="1">
      <c r="A2481" s="41"/>
      <c r="B2481" s="30"/>
      <c r="C2481" s="63" t="s">
        <v>86</v>
      </c>
      <c r="D2481" s="464" t="str">
        <f t="shared" si="1013"/>
        <v/>
      </c>
      <c r="E2481" s="465"/>
      <c r="F2481" s="465"/>
      <c r="G2481" s="465"/>
      <c r="H2481" s="465"/>
      <c r="I2481" s="465"/>
      <c r="J2481" s="465"/>
      <c r="K2481" s="465"/>
      <c r="L2481" s="466"/>
      <c r="M2481" s="357"/>
      <c r="N2481" s="358"/>
      <c r="O2481" s="357"/>
      <c r="P2481" s="358"/>
      <c r="Q2481" s="357"/>
      <c r="R2481" s="358"/>
      <c r="S2481" s="357"/>
      <c r="T2481" s="358"/>
      <c r="U2481" s="357"/>
      <c r="V2481" s="358"/>
      <c r="W2481" s="357"/>
      <c r="X2481" s="358"/>
      <c r="Y2481" s="357"/>
      <c r="Z2481" s="358"/>
      <c r="AA2481" s="357"/>
      <c r="AB2481" s="358"/>
      <c r="AC2481" s="357"/>
      <c r="AD2481" s="358"/>
      <c r="AG2481" s="197">
        <f t="shared" si="1014"/>
        <v>18</v>
      </c>
      <c r="AH2481" s="197">
        <f t="shared" si="1015"/>
        <v>0</v>
      </c>
      <c r="AJ2481" s="192">
        <f t="shared" si="1016"/>
        <v>0</v>
      </c>
      <c r="AK2481" s="215">
        <f t="shared" si="1017"/>
        <v>0</v>
      </c>
      <c r="AL2481" s="216">
        <f t="shared" si="1018"/>
        <v>0</v>
      </c>
      <c r="AM2481" s="217">
        <f t="shared" si="1019"/>
        <v>0</v>
      </c>
      <c r="AO2481" s="192">
        <f t="shared" si="1020"/>
        <v>-2</v>
      </c>
      <c r="AP2481" s="4">
        <f t="shared" si="1021"/>
        <v>0</v>
      </c>
      <c r="AR2481" s="192">
        <f t="shared" si="1022"/>
        <v>-2</v>
      </c>
      <c r="AS2481" s="4">
        <f t="shared" si="1023"/>
        <v>0</v>
      </c>
      <c r="AU2481" s="192">
        <f t="shared" si="1024"/>
        <v>-2</v>
      </c>
      <c r="AV2481" s="4">
        <f t="shared" si="1025"/>
        <v>0</v>
      </c>
      <c r="AX2481" s="192">
        <f t="shared" si="1026"/>
        <v>-2</v>
      </c>
      <c r="AY2481" s="4">
        <f t="shared" si="1027"/>
        <v>0</v>
      </c>
      <c r="BA2481" s="192">
        <f t="shared" si="1028"/>
        <v>-2</v>
      </c>
      <c r="BB2481" s="4">
        <f t="shared" si="1029"/>
        <v>0</v>
      </c>
      <c r="BD2481" s="192">
        <f t="shared" si="1030"/>
        <v>-2</v>
      </c>
      <c r="BE2481" s="4">
        <f t="shared" si="1031"/>
        <v>0</v>
      </c>
      <c r="BG2481" s="192">
        <f t="shared" si="1032"/>
        <v>-2</v>
      </c>
      <c r="BH2481" s="4">
        <f t="shared" si="1033"/>
        <v>0</v>
      </c>
      <c r="BJ2481" s="192">
        <f t="shared" si="1034"/>
        <v>-2</v>
      </c>
      <c r="BK2481" s="4">
        <f t="shared" si="1035"/>
        <v>0</v>
      </c>
      <c r="BM2481" s="192">
        <f t="shared" si="1036"/>
        <v>-2</v>
      </c>
      <c r="BN2481" s="4">
        <f t="shared" si="1037"/>
        <v>0</v>
      </c>
    </row>
    <row r="2482" spans="1:66" ht="15" customHeight="1" thickBot="1">
      <c r="A2482" s="41"/>
      <c r="B2482" s="30"/>
      <c r="C2482" s="63" t="s">
        <v>87</v>
      </c>
      <c r="D2482" s="464" t="str">
        <f t="shared" si="1013"/>
        <v/>
      </c>
      <c r="E2482" s="465"/>
      <c r="F2482" s="465"/>
      <c r="G2482" s="465"/>
      <c r="H2482" s="465"/>
      <c r="I2482" s="465"/>
      <c r="J2482" s="465"/>
      <c r="K2482" s="465"/>
      <c r="L2482" s="466"/>
      <c r="M2482" s="357"/>
      <c r="N2482" s="358"/>
      <c r="O2482" s="357"/>
      <c r="P2482" s="358"/>
      <c r="Q2482" s="357"/>
      <c r="R2482" s="358"/>
      <c r="S2482" s="357"/>
      <c r="T2482" s="358"/>
      <c r="U2482" s="357"/>
      <c r="V2482" s="358"/>
      <c r="W2482" s="357"/>
      <c r="X2482" s="358"/>
      <c r="Y2482" s="357"/>
      <c r="Z2482" s="358"/>
      <c r="AA2482" s="357"/>
      <c r="AB2482" s="358"/>
      <c r="AC2482" s="357"/>
      <c r="AD2482" s="358"/>
      <c r="AG2482" s="197">
        <f t="shared" si="1014"/>
        <v>18</v>
      </c>
      <c r="AH2482" s="197">
        <f t="shared" si="1015"/>
        <v>0</v>
      </c>
      <c r="AJ2482" s="192">
        <f t="shared" si="1016"/>
        <v>0</v>
      </c>
      <c r="AK2482" s="215">
        <f t="shared" si="1017"/>
        <v>0</v>
      </c>
      <c r="AL2482" s="216">
        <f t="shared" si="1018"/>
        <v>0</v>
      </c>
      <c r="AM2482" s="217">
        <f t="shared" si="1019"/>
        <v>0</v>
      </c>
      <c r="AO2482" s="192">
        <f t="shared" si="1020"/>
        <v>-2</v>
      </c>
      <c r="AP2482" s="4">
        <f t="shared" si="1021"/>
        <v>0</v>
      </c>
      <c r="AR2482" s="192">
        <f t="shared" si="1022"/>
        <v>-2</v>
      </c>
      <c r="AS2482" s="4">
        <f t="shared" si="1023"/>
        <v>0</v>
      </c>
      <c r="AU2482" s="192">
        <f t="shared" si="1024"/>
        <v>-2</v>
      </c>
      <c r="AV2482" s="4">
        <f t="shared" si="1025"/>
        <v>0</v>
      </c>
      <c r="AX2482" s="192">
        <f t="shared" si="1026"/>
        <v>-2</v>
      </c>
      <c r="AY2482" s="4">
        <f t="shared" si="1027"/>
        <v>0</v>
      </c>
      <c r="BA2482" s="192">
        <f t="shared" si="1028"/>
        <v>-2</v>
      </c>
      <c r="BB2482" s="4">
        <f t="shared" si="1029"/>
        <v>0</v>
      </c>
      <c r="BD2482" s="192">
        <f t="shared" si="1030"/>
        <v>-2</v>
      </c>
      <c r="BE2482" s="4">
        <f t="shared" si="1031"/>
        <v>0</v>
      </c>
      <c r="BG2482" s="192">
        <f t="shared" si="1032"/>
        <v>-2</v>
      </c>
      <c r="BH2482" s="4">
        <f t="shared" si="1033"/>
        <v>0</v>
      </c>
      <c r="BJ2482" s="192">
        <f t="shared" si="1034"/>
        <v>-2</v>
      </c>
      <c r="BK2482" s="4">
        <f t="shared" si="1035"/>
        <v>0</v>
      </c>
      <c r="BM2482" s="192">
        <f t="shared" si="1036"/>
        <v>-2</v>
      </c>
      <c r="BN2482" s="4">
        <f t="shared" si="1037"/>
        <v>0</v>
      </c>
    </row>
    <row r="2483" spans="1:66" ht="15" customHeight="1" thickBot="1">
      <c r="A2483" s="41"/>
      <c r="B2483" s="30"/>
      <c r="C2483" s="63" t="s">
        <v>88</v>
      </c>
      <c r="D2483" s="464" t="str">
        <f t="shared" si="1013"/>
        <v/>
      </c>
      <c r="E2483" s="465"/>
      <c r="F2483" s="465"/>
      <c r="G2483" s="465"/>
      <c r="H2483" s="465"/>
      <c r="I2483" s="465"/>
      <c r="J2483" s="465"/>
      <c r="K2483" s="465"/>
      <c r="L2483" s="466"/>
      <c r="M2483" s="357"/>
      <c r="N2483" s="358"/>
      <c r="O2483" s="357"/>
      <c r="P2483" s="358"/>
      <c r="Q2483" s="357"/>
      <c r="R2483" s="358"/>
      <c r="S2483" s="357"/>
      <c r="T2483" s="358"/>
      <c r="U2483" s="357"/>
      <c r="V2483" s="358"/>
      <c r="W2483" s="357"/>
      <c r="X2483" s="358"/>
      <c r="Y2483" s="357"/>
      <c r="Z2483" s="358"/>
      <c r="AA2483" s="357"/>
      <c r="AB2483" s="358"/>
      <c r="AC2483" s="357"/>
      <c r="AD2483" s="358"/>
      <c r="AG2483" s="197">
        <f t="shared" si="1014"/>
        <v>18</v>
      </c>
      <c r="AH2483" s="197">
        <f t="shared" si="1015"/>
        <v>0</v>
      </c>
      <c r="AJ2483" s="192">
        <f t="shared" si="1016"/>
        <v>0</v>
      </c>
      <c r="AK2483" s="215">
        <f t="shared" si="1017"/>
        <v>0</v>
      </c>
      <c r="AL2483" s="216">
        <f t="shared" si="1018"/>
        <v>0</v>
      </c>
      <c r="AM2483" s="217">
        <f t="shared" si="1019"/>
        <v>0</v>
      </c>
      <c r="AO2483" s="192">
        <f t="shared" si="1020"/>
        <v>-2</v>
      </c>
      <c r="AP2483" s="4">
        <f t="shared" si="1021"/>
        <v>0</v>
      </c>
      <c r="AR2483" s="192">
        <f t="shared" si="1022"/>
        <v>-2</v>
      </c>
      <c r="AS2483" s="4">
        <f t="shared" si="1023"/>
        <v>0</v>
      </c>
      <c r="AU2483" s="192">
        <f t="shared" si="1024"/>
        <v>-2</v>
      </c>
      <c r="AV2483" s="4">
        <f t="shared" si="1025"/>
        <v>0</v>
      </c>
      <c r="AX2483" s="192">
        <f t="shared" si="1026"/>
        <v>-2</v>
      </c>
      <c r="AY2483" s="4">
        <f t="shared" si="1027"/>
        <v>0</v>
      </c>
      <c r="BA2483" s="192">
        <f t="shared" si="1028"/>
        <v>-2</v>
      </c>
      <c r="BB2483" s="4">
        <f t="shared" si="1029"/>
        <v>0</v>
      </c>
      <c r="BD2483" s="192">
        <f t="shared" si="1030"/>
        <v>-2</v>
      </c>
      <c r="BE2483" s="4">
        <f t="shared" si="1031"/>
        <v>0</v>
      </c>
      <c r="BG2483" s="192">
        <f t="shared" si="1032"/>
        <v>-2</v>
      </c>
      <c r="BH2483" s="4">
        <f t="shared" si="1033"/>
        <v>0</v>
      </c>
      <c r="BJ2483" s="192">
        <f t="shared" si="1034"/>
        <v>-2</v>
      </c>
      <c r="BK2483" s="4">
        <f t="shared" si="1035"/>
        <v>0</v>
      </c>
      <c r="BM2483" s="192">
        <f t="shared" si="1036"/>
        <v>-2</v>
      </c>
      <c r="BN2483" s="4">
        <f t="shared" si="1037"/>
        <v>0</v>
      </c>
    </row>
    <row r="2484" spans="1:66" ht="15" customHeight="1" thickBot="1">
      <c r="A2484" s="41"/>
      <c r="B2484" s="30"/>
      <c r="C2484" s="63" t="s">
        <v>89</v>
      </c>
      <c r="D2484" s="464" t="str">
        <f t="shared" si="1013"/>
        <v/>
      </c>
      <c r="E2484" s="465"/>
      <c r="F2484" s="465"/>
      <c r="G2484" s="465"/>
      <c r="H2484" s="465"/>
      <c r="I2484" s="465"/>
      <c r="J2484" s="465"/>
      <c r="K2484" s="465"/>
      <c r="L2484" s="466"/>
      <c r="M2484" s="357"/>
      <c r="N2484" s="358"/>
      <c r="O2484" s="357"/>
      <c r="P2484" s="358"/>
      <c r="Q2484" s="357"/>
      <c r="R2484" s="358"/>
      <c r="S2484" s="357"/>
      <c r="T2484" s="358"/>
      <c r="U2484" s="357"/>
      <c r="V2484" s="358"/>
      <c r="W2484" s="357"/>
      <c r="X2484" s="358"/>
      <c r="Y2484" s="357"/>
      <c r="Z2484" s="358"/>
      <c r="AA2484" s="357"/>
      <c r="AB2484" s="358"/>
      <c r="AC2484" s="357"/>
      <c r="AD2484" s="358"/>
      <c r="AG2484" s="197">
        <f t="shared" si="1014"/>
        <v>18</v>
      </c>
      <c r="AH2484" s="197">
        <f t="shared" si="1015"/>
        <v>0</v>
      </c>
      <c r="AJ2484" s="192">
        <f t="shared" si="1016"/>
        <v>0</v>
      </c>
      <c r="AK2484" s="215">
        <f t="shared" si="1017"/>
        <v>0</v>
      </c>
      <c r="AL2484" s="216">
        <f t="shared" si="1018"/>
        <v>0</v>
      </c>
      <c r="AM2484" s="217">
        <f t="shared" si="1019"/>
        <v>0</v>
      </c>
      <c r="AO2484" s="192">
        <f t="shared" si="1020"/>
        <v>-2</v>
      </c>
      <c r="AP2484" s="4">
        <f t="shared" si="1021"/>
        <v>0</v>
      </c>
      <c r="AR2484" s="192">
        <f t="shared" si="1022"/>
        <v>-2</v>
      </c>
      <c r="AS2484" s="4">
        <f t="shared" si="1023"/>
        <v>0</v>
      </c>
      <c r="AU2484" s="192">
        <f t="shared" si="1024"/>
        <v>-2</v>
      </c>
      <c r="AV2484" s="4">
        <f t="shared" si="1025"/>
        <v>0</v>
      </c>
      <c r="AX2484" s="192">
        <f t="shared" si="1026"/>
        <v>-2</v>
      </c>
      <c r="AY2484" s="4">
        <f t="shared" si="1027"/>
        <v>0</v>
      </c>
      <c r="BA2484" s="192">
        <f t="shared" si="1028"/>
        <v>-2</v>
      </c>
      <c r="BB2484" s="4">
        <f t="shared" si="1029"/>
        <v>0</v>
      </c>
      <c r="BD2484" s="192">
        <f t="shared" si="1030"/>
        <v>-2</v>
      </c>
      <c r="BE2484" s="4">
        <f t="shared" si="1031"/>
        <v>0</v>
      </c>
      <c r="BG2484" s="192">
        <f t="shared" si="1032"/>
        <v>-2</v>
      </c>
      <c r="BH2484" s="4">
        <f t="shared" si="1033"/>
        <v>0</v>
      </c>
      <c r="BJ2484" s="192">
        <f t="shared" si="1034"/>
        <v>-2</v>
      </c>
      <c r="BK2484" s="4">
        <f t="shared" si="1035"/>
        <v>0</v>
      </c>
      <c r="BM2484" s="192">
        <f t="shared" si="1036"/>
        <v>-2</v>
      </c>
      <c r="BN2484" s="4">
        <f t="shared" si="1037"/>
        <v>0</v>
      </c>
    </row>
    <row r="2485" spans="1:66" ht="15" customHeight="1" thickBot="1">
      <c r="A2485" s="41"/>
      <c r="B2485" s="30"/>
      <c r="C2485" s="63" t="s">
        <v>90</v>
      </c>
      <c r="D2485" s="464" t="str">
        <f t="shared" si="1013"/>
        <v/>
      </c>
      <c r="E2485" s="465"/>
      <c r="F2485" s="465"/>
      <c r="G2485" s="465"/>
      <c r="H2485" s="465"/>
      <c r="I2485" s="465"/>
      <c r="J2485" s="465"/>
      <c r="K2485" s="465"/>
      <c r="L2485" s="466"/>
      <c r="M2485" s="357"/>
      <c r="N2485" s="358"/>
      <c r="O2485" s="357"/>
      <c r="P2485" s="358"/>
      <c r="Q2485" s="357"/>
      <c r="R2485" s="358"/>
      <c r="S2485" s="357"/>
      <c r="T2485" s="358"/>
      <c r="U2485" s="357"/>
      <c r="V2485" s="358"/>
      <c r="W2485" s="357"/>
      <c r="X2485" s="358"/>
      <c r="Y2485" s="357"/>
      <c r="Z2485" s="358"/>
      <c r="AA2485" s="357"/>
      <c r="AB2485" s="358"/>
      <c r="AC2485" s="357"/>
      <c r="AD2485" s="358"/>
      <c r="AG2485" s="197">
        <f t="shared" si="1014"/>
        <v>18</v>
      </c>
      <c r="AH2485" s="197">
        <f t="shared" si="1015"/>
        <v>0</v>
      </c>
      <c r="AJ2485" s="192">
        <f t="shared" si="1016"/>
        <v>0</v>
      </c>
      <c r="AK2485" s="215">
        <f t="shared" si="1017"/>
        <v>0</v>
      </c>
      <c r="AL2485" s="216">
        <f t="shared" si="1018"/>
        <v>0</v>
      </c>
      <c r="AM2485" s="217">
        <f t="shared" si="1019"/>
        <v>0</v>
      </c>
      <c r="AO2485" s="192">
        <f t="shared" si="1020"/>
        <v>-2</v>
      </c>
      <c r="AP2485" s="4">
        <f t="shared" si="1021"/>
        <v>0</v>
      </c>
      <c r="AR2485" s="192">
        <f t="shared" si="1022"/>
        <v>-2</v>
      </c>
      <c r="AS2485" s="4">
        <f t="shared" si="1023"/>
        <v>0</v>
      </c>
      <c r="AU2485" s="192">
        <f t="shared" si="1024"/>
        <v>-2</v>
      </c>
      <c r="AV2485" s="4">
        <f t="shared" si="1025"/>
        <v>0</v>
      </c>
      <c r="AX2485" s="192">
        <f t="shared" si="1026"/>
        <v>-2</v>
      </c>
      <c r="AY2485" s="4">
        <f t="shared" si="1027"/>
        <v>0</v>
      </c>
      <c r="BA2485" s="192">
        <f t="shared" si="1028"/>
        <v>-2</v>
      </c>
      <c r="BB2485" s="4">
        <f t="shared" si="1029"/>
        <v>0</v>
      </c>
      <c r="BD2485" s="192">
        <f t="shared" si="1030"/>
        <v>-2</v>
      </c>
      <c r="BE2485" s="4">
        <f t="shared" si="1031"/>
        <v>0</v>
      </c>
      <c r="BG2485" s="192">
        <f t="shared" si="1032"/>
        <v>-2</v>
      </c>
      <c r="BH2485" s="4">
        <f t="shared" si="1033"/>
        <v>0</v>
      </c>
      <c r="BJ2485" s="192">
        <f t="shared" si="1034"/>
        <v>-2</v>
      </c>
      <c r="BK2485" s="4">
        <f t="shared" si="1035"/>
        <v>0</v>
      </c>
      <c r="BM2485" s="192">
        <f t="shared" si="1036"/>
        <v>-2</v>
      </c>
      <c r="BN2485" s="4">
        <f t="shared" si="1037"/>
        <v>0</v>
      </c>
    </row>
    <row r="2486" spans="1:66" ht="15" customHeight="1" thickBot="1">
      <c r="A2486" s="41"/>
      <c r="B2486" s="30"/>
      <c r="C2486" s="63" t="s">
        <v>91</v>
      </c>
      <c r="D2486" s="464" t="str">
        <f t="shared" si="1013"/>
        <v/>
      </c>
      <c r="E2486" s="465"/>
      <c r="F2486" s="465"/>
      <c r="G2486" s="465"/>
      <c r="H2486" s="465"/>
      <c r="I2486" s="465"/>
      <c r="J2486" s="465"/>
      <c r="K2486" s="465"/>
      <c r="L2486" s="466"/>
      <c r="M2486" s="357"/>
      <c r="N2486" s="358"/>
      <c r="O2486" s="357"/>
      <c r="P2486" s="358"/>
      <c r="Q2486" s="357"/>
      <c r="R2486" s="358"/>
      <c r="S2486" s="357"/>
      <c r="T2486" s="358"/>
      <c r="U2486" s="357"/>
      <c r="V2486" s="358"/>
      <c r="W2486" s="357"/>
      <c r="X2486" s="358"/>
      <c r="Y2486" s="357"/>
      <c r="Z2486" s="358"/>
      <c r="AA2486" s="357"/>
      <c r="AB2486" s="358"/>
      <c r="AC2486" s="357"/>
      <c r="AD2486" s="358"/>
      <c r="AG2486" s="197">
        <f t="shared" si="1014"/>
        <v>18</v>
      </c>
      <c r="AH2486" s="197">
        <f t="shared" si="1015"/>
        <v>0</v>
      </c>
      <c r="AJ2486" s="192">
        <f t="shared" si="1016"/>
        <v>0</v>
      </c>
      <c r="AK2486" s="215">
        <f t="shared" si="1017"/>
        <v>0</v>
      </c>
      <c r="AL2486" s="216">
        <f t="shared" si="1018"/>
        <v>0</v>
      </c>
      <c r="AM2486" s="217">
        <f t="shared" si="1019"/>
        <v>0</v>
      </c>
      <c r="AO2486" s="192">
        <f t="shared" si="1020"/>
        <v>-2</v>
      </c>
      <c r="AP2486" s="4">
        <f t="shared" si="1021"/>
        <v>0</v>
      </c>
      <c r="AR2486" s="192">
        <f t="shared" si="1022"/>
        <v>-2</v>
      </c>
      <c r="AS2486" s="4">
        <f t="shared" si="1023"/>
        <v>0</v>
      </c>
      <c r="AU2486" s="192">
        <f t="shared" si="1024"/>
        <v>-2</v>
      </c>
      <c r="AV2486" s="4">
        <f t="shared" si="1025"/>
        <v>0</v>
      </c>
      <c r="AX2486" s="192">
        <f t="shared" si="1026"/>
        <v>-2</v>
      </c>
      <c r="AY2486" s="4">
        <f t="shared" si="1027"/>
        <v>0</v>
      </c>
      <c r="BA2486" s="192">
        <f t="shared" si="1028"/>
        <v>-2</v>
      </c>
      <c r="BB2486" s="4">
        <f t="shared" si="1029"/>
        <v>0</v>
      </c>
      <c r="BD2486" s="192">
        <f t="shared" si="1030"/>
        <v>-2</v>
      </c>
      <c r="BE2486" s="4">
        <f t="shared" si="1031"/>
        <v>0</v>
      </c>
      <c r="BG2486" s="192">
        <f t="shared" si="1032"/>
        <v>-2</v>
      </c>
      <c r="BH2486" s="4">
        <f t="shared" si="1033"/>
        <v>0</v>
      </c>
      <c r="BJ2486" s="192">
        <f t="shared" si="1034"/>
        <v>-2</v>
      </c>
      <c r="BK2486" s="4">
        <f t="shared" si="1035"/>
        <v>0</v>
      </c>
      <c r="BM2486" s="192">
        <f t="shared" si="1036"/>
        <v>-2</v>
      </c>
      <c r="BN2486" s="4">
        <f t="shared" si="1037"/>
        <v>0</v>
      </c>
    </row>
    <row r="2487" spans="1:66" ht="15" customHeight="1" thickBot="1">
      <c r="A2487" s="41"/>
      <c r="B2487" s="30"/>
      <c r="C2487" s="63" t="s">
        <v>92</v>
      </c>
      <c r="D2487" s="464" t="str">
        <f t="shared" si="1013"/>
        <v/>
      </c>
      <c r="E2487" s="465"/>
      <c r="F2487" s="465"/>
      <c r="G2487" s="465"/>
      <c r="H2487" s="465"/>
      <c r="I2487" s="465"/>
      <c r="J2487" s="465"/>
      <c r="K2487" s="465"/>
      <c r="L2487" s="466"/>
      <c r="M2487" s="357"/>
      <c r="N2487" s="358"/>
      <c r="O2487" s="357"/>
      <c r="P2487" s="358"/>
      <c r="Q2487" s="357"/>
      <c r="R2487" s="358"/>
      <c r="S2487" s="357"/>
      <c r="T2487" s="358"/>
      <c r="U2487" s="357"/>
      <c r="V2487" s="358"/>
      <c r="W2487" s="357"/>
      <c r="X2487" s="358"/>
      <c r="Y2487" s="357"/>
      <c r="Z2487" s="358"/>
      <c r="AA2487" s="357"/>
      <c r="AB2487" s="358"/>
      <c r="AC2487" s="357"/>
      <c r="AD2487" s="358"/>
      <c r="AG2487" s="197">
        <f t="shared" si="1014"/>
        <v>18</v>
      </c>
      <c r="AH2487" s="197">
        <f t="shared" si="1015"/>
        <v>0</v>
      </c>
      <c r="AJ2487" s="192">
        <f t="shared" si="1016"/>
        <v>0</v>
      </c>
      <c r="AK2487" s="215">
        <f t="shared" si="1017"/>
        <v>0</v>
      </c>
      <c r="AL2487" s="216">
        <f t="shared" si="1018"/>
        <v>0</v>
      </c>
      <c r="AM2487" s="217">
        <f t="shared" si="1019"/>
        <v>0</v>
      </c>
      <c r="AO2487" s="192">
        <f t="shared" si="1020"/>
        <v>-2</v>
      </c>
      <c r="AP2487" s="4">
        <f t="shared" si="1021"/>
        <v>0</v>
      </c>
      <c r="AR2487" s="192">
        <f t="shared" si="1022"/>
        <v>-2</v>
      </c>
      <c r="AS2487" s="4">
        <f t="shared" si="1023"/>
        <v>0</v>
      </c>
      <c r="AU2487" s="192">
        <f t="shared" si="1024"/>
        <v>-2</v>
      </c>
      <c r="AV2487" s="4">
        <f t="shared" si="1025"/>
        <v>0</v>
      </c>
      <c r="AX2487" s="192">
        <f t="shared" si="1026"/>
        <v>-2</v>
      </c>
      <c r="AY2487" s="4">
        <f t="shared" si="1027"/>
        <v>0</v>
      </c>
      <c r="BA2487" s="192">
        <f t="shared" si="1028"/>
        <v>-2</v>
      </c>
      <c r="BB2487" s="4">
        <f t="shared" si="1029"/>
        <v>0</v>
      </c>
      <c r="BD2487" s="192">
        <f t="shared" si="1030"/>
        <v>-2</v>
      </c>
      <c r="BE2487" s="4">
        <f t="shared" si="1031"/>
        <v>0</v>
      </c>
      <c r="BG2487" s="192">
        <f t="shared" si="1032"/>
        <v>-2</v>
      </c>
      <c r="BH2487" s="4">
        <f t="shared" si="1033"/>
        <v>0</v>
      </c>
      <c r="BJ2487" s="192">
        <f t="shared" si="1034"/>
        <v>-2</v>
      </c>
      <c r="BK2487" s="4">
        <f t="shared" si="1035"/>
        <v>0</v>
      </c>
      <c r="BM2487" s="192">
        <f t="shared" si="1036"/>
        <v>-2</v>
      </c>
      <c r="BN2487" s="4">
        <f t="shared" si="1037"/>
        <v>0</v>
      </c>
    </row>
    <row r="2488" spans="1:66" ht="15" customHeight="1" thickBot="1">
      <c r="A2488" s="41"/>
      <c r="B2488" s="30"/>
      <c r="C2488" s="63" t="s">
        <v>105</v>
      </c>
      <c r="D2488" s="464" t="str">
        <f t="shared" si="1013"/>
        <v/>
      </c>
      <c r="E2488" s="465"/>
      <c r="F2488" s="465"/>
      <c r="G2488" s="465"/>
      <c r="H2488" s="465"/>
      <c r="I2488" s="465"/>
      <c r="J2488" s="465"/>
      <c r="K2488" s="465"/>
      <c r="L2488" s="466"/>
      <c r="M2488" s="357"/>
      <c r="N2488" s="358"/>
      <c r="O2488" s="357"/>
      <c r="P2488" s="358"/>
      <c r="Q2488" s="357"/>
      <c r="R2488" s="358"/>
      <c r="S2488" s="357"/>
      <c r="T2488" s="358"/>
      <c r="U2488" s="357"/>
      <c r="V2488" s="358"/>
      <c r="W2488" s="357"/>
      <c r="X2488" s="358"/>
      <c r="Y2488" s="357"/>
      <c r="Z2488" s="358"/>
      <c r="AA2488" s="357"/>
      <c r="AB2488" s="358"/>
      <c r="AC2488" s="357"/>
      <c r="AD2488" s="358"/>
      <c r="AG2488" s="197">
        <f t="shared" si="1014"/>
        <v>18</v>
      </c>
      <c r="AH2488" s="197">
        <f t="shared" si="1015"/>
        <v>0</v>
      </c>
      <c r="AJ2488" s="192">
        <f t="shared" si="1016"/>
        <v>0</v>
      </c>
      <c r="AK2488" s="215">
        <f t="shared" si="1017"/>
        <v>0</v>
      </c>
      <c r="AL2488" s="216">
        <f t="shared" si="1018"/>
        <v>0</v>
      </c>
      <c r="AM2488" s="217">
        <f t="shared" si="1019"/>
        <v>0</v>
      </c>
      <c r="AO2488" s="192">
        <f t="shared" si="1020"/>
        <v>-2</v>
      </c>
      <c r="AP2488" s="4">
        <f t="shared" si="1021"/>
        <v>0</v>
      </c>
      <c r="AR2488" s="192">
        <f t="shared" si="1022"/>
        <v>-2</v>
      </c>
      <c r="AS2488" s="4">
        <f t="shared" si="1023"/>
        <v>0</v>
      </c>
      <c r="AU2488" s="192">
        <f t="shared" si="1024"/>
        <v>-2</v>
      </c>
      <c r="AV2488" s="4">
        <f t="shared" si="1025"/>
        <v>0</v>
      </c>
      <c r="AX2488" s="192">
        <f t="shared" si="1026"/>
        <v>-2</v>
      </c>
      <c r="AY2488" s="4">
        <f t="shared" si="1027"/>
        <v>0</v>
      </c>
      <c r="BA2488" s="192">
        <f t="shared" si="1028"/>
        <v>-2</v>
      </c>
      <c r="BB2488" s="4">
        <f t="shared" si="1029"/>
        <v>0</v>
      </c>
      <c r="BD2488" s="192">
        <f t="shared" si="1030"/>
        <v>-2</v>
      </c>
      <c r="BE2488" s="4">
        <f t="shared" si="1031"/>
        <v>0</v>
      </c>
      <c r="BG2488" s="192">
        <f t="shared" si="1032"/>
        <v>-2</v>
      </c>
      <c r="BH2488" s="4">
        <f t="shared" si="1033"/>
        <v>0</v>
      </c>
      <c r="BJ2488" s="192">
        <f t="shared" si="1034"/>
        <v>-2</v>
      </c>
      <c r="BK2488" s="4">
        <f t="shared" si="1035"/>
        <v>0</v>
      </c>
      <c r="BM2488" s="192">
        <f t="shared" si="1036"/>
        <v>-2</v>
      </c>
      <c r="BN2488" s="4">
        <f t="shared" si="1037"/>
        <v>0</v>
      </c>
    </row>
    <row r="2489" spans="1:66" ht="15" customHeight="1" thickBot="1">
      <c r="A2489" s="41"/>
      <c r="B2489" s="30"/>
      <c r="C2489" s="63" t="s">
        <v>106</v>
      </c>
      <c r="D2489" s="464" t="str">
        <f t="shared" si="1013"/>
        <v/>
      </c>
      <c r="E2489" s="465"/>
      <c r="F2489" s="465"/>
      <c r="G2489" s="465"/>
      <c r="H2489" s="465"/>
      <c r="I2489" s="465"/>
      <c r="J2489" s="465"/>
      <c r="K2489" s="465"/>
      <c r="L2489" s="466"/>
      <c r="M2489" s="357"/>
      <c r="N2489" s="358"/>
      <c r="O2489" s="357"/>
      <c r="P2489" s="358"/>
      <c r="Q2489" s="357"/>
      <c r="R2489" s="358"/>
      <c r="S2489" s="357"/>
      <c r="T2489" s="358"/>
      <c r="U2489" s="357"/>
      <c r="V2489" s="358"/>
      <c r="W2489" s="357"/>
      <c r="X2489" s="358"/>
      <c r="Y2489" s="357"/>
      <c r="Z2489" s="358"/>
      <c r="AA2489" s="357"/>
      <c r="AB2489" s="358"/>
      <c r="AC2489" s="357"/>
      <c r="AD2489" s="358"/>
      <c r="AG2489" s="197">
        <f t="shared" si="1014"/>
        <v>18</v>
      </c>
      <c r="AH2489" s="197">
        <f t="shared" si="1015"/>
        <v>0</v>
      </c>
      <c r="AJ2489" s="192">
        <f t="shared" si="1016"/>
        <v>0</v>
      </c>
      <c r="AK2489" s="215">
        <f t="shared" si="1017"/>
        <v>0</v>
      </c>
      <c r="AL2489" s="216">
        <f t="shared" si="1018"/>
        <v>0</v>
      </c>
      <c r="AM2489" s="217">
        <f t="shared" si="1019"/>
        <v>0</v>
      </c>
      <c r="AO2489" s="192">
        <f t="shared" si="1020"/>
        <v>-2</v>
      </c>
      <c r="AP2489" s="4">
        <f t="shared" si="1021"/>
        <v>0</v>
      </c>
      <c r="AR2489" s="192">
        <f t="shared" si="1022"/>
        <v>-2</v>
      </c>
      <c r="AS2489" s="4">
        <f t="shared" si="1023"/>
        <v>0</v>
      </c>
      <c r="AU2489" s="192">
        <f t="shared" si="1024"/>
        <v>-2</v>
      </c>
      <c r="AV2489" s="4">
        <f t="shared" si="1025"/>
        <v>0</v>
      </c>
      <c r="AX2489" s="192">
        <f t="shared" si="1026"/>
        <v>-2</v>
      </c>
      <c r="AY2489" s="4">
        <f t="shared" si="1027"/>
        <v>0</v>
      </c>
      <c r="BA2489" s="192">
        <f t="shared" si="1028"/>
        <v>-2</v>
      </c>
      <c r="BB2489" s="4">
        <f t="shared" si="1029"/>
        <v>0</v>
      </c>
      <c r="BD2489" s="192">
        <f t="shared" si="1030"/>
        <v>-2</v>
      </c>
      <c r="BE2489" s="4">
        <f t="shared" si="1031"/>
        <v>0</v>
      </c>
      <c r="BG2489" s="192">
        <f t="shared" si="1032"/>
        <v>-2</v>
      </c>
      <c r="BH2489" s="4">
        <f t="shared" si="1033"/>
        <v>0</v>
      </c>
      <c r="BJ2489" s="192">
        <f t="shared" si="1034"/>
        <v>-2</v>
      </c>
      <c r="BK2489" s="4">
        <f t="shared" si="1035"/>
        <v>0</v>
      </c>
      <c r="BM2489" s="192">
        <f t="shared" si="1036"/>
        <v>-2</v>
      </c>
      <c r="BN2489" s="4">
        <f t="shared" si="1037"/>
        <v>0</v>
      </c>
    </row>
    <row r="2490" spans="1:66" ht="15" customHeight="1" thickBot="1">
      <c r="A2490" s="41"/>
      <c r="B2490" s="30"/>
      <c r="C2490" s="111" t="s">
        <v>107</v>
      </c>
      <c r="D2490" s="464" t="str">
        <f t="shared" si="1013"/>
        <v/>
      </c>
      <c r="E2490" s="465"/>
      <c r="F2490" s="465"/>
      <c r="G2490" s="465"/>
      <c r="H2490" s="465"/>
      <c r="I2490" s="465"/>
      <c r="J2490" s="465"/>
      <c r="K2490" s="465"/>
      <c r="L2490" s="466"/>
      <c r="M2490" s="357"/>
      <c r="N2490" s="358"/>
      <c r="O2490" s="357"/>
      <c r="P2490" s="358"/>
      <c r="Q2490" s="357"/>
      <c r="R2490" s="358"/>
      <c r="S2490" s="357"/>
      <c r="T2490" s="358"/>
      <c r="U2490" s="357"/>
      <c r="V2490" s="358"/>
      <c r="W2490" s="357"/>
      <c r="X2490" s="358"/>
      <c r="Y2490" s="357"/>
      <c r="Z2490" s="358"/>
      <c r="AA2490" s="357"/>
      <c r="AB2490" s="358"/>
      <c r="AC2490" s="357"/>
      <c r="AD2490" s="358"/>
      <c r="AG2490" s="197">
        <f t="shared" si="1014"/>
        <v>18</v>
      </c>
      <c r="AH2490" s="197">
        <f t="shared" si="1015"/>
        <v>0</v>
      </c>
      <c r="AJ2490" s="192">
        <f t="shared" si="1016"/>
        <v>0</v>
      </c>
      <c r="AK2490" s="215">
        <f t="shared" si="1017"/>
        <v>0</v>
      </c>
      <c r="AL2490" s="216">
        <f t="shared" si="1018"/>
        <v>0</v>
      </c>
      <c r="AM2490" s="217">
        <f t="shared" si="1019"/>
        <v>0</v>
      </c>
      <c r="AO2490" s="192">
        <f t="shared" si="1020"/>
        <v>-2</v>
      </c>
      <c r="AP2490" s="4">
        <f t="shared" si="1021"/>
        <v>0</v>
      </c>
      <c r="AR2490" s="192">
        <f t="shared" si="1022"/>
        <v>-2</v>
      </c>
      <c r="AS2490" s="4">
        <f t="shared" si="1023"/>
        <v>0</v>
      </c>
      <c r="AU2490" s="192">
        <f t="shared" si="1024"/>
        <v>-2</v>
      </c>
      <c r="AV2490" s="4">
        <f t="shared" si="1025"/>
        <v>0</v>
      </c>
      <c r="AX2490" s="192">
        <f t="shared" si="1026"/>
        <v>-2</v>
      </c>
      <c r="AY2490" s="4">
        <f t="shared" si="1027"/>
        <v>0</v>
      </c>
      <c r="BA2490" s="192">
        <f t="shared" si="1028"/>
        <v>-2</v>
      </c>
      <c r="BB2490" s="4">
        <f t="shared" si="1029"/>
        <v>0</v>
      </c>
      <c r="BD2490" s="192">
        <f t="shared" si="1030"/>
        <v>-2</v>
      </c>
      <c r="BE2490" s="4">
        <f t="shared" si="1031"/>
        <v>0</v>
      </c>
      <c r="BG2490" s="192">
        <f t="shared" si="1032"/>
        <v>-2</v>
      </c>
      <c r="BH2490" s="4">
        <f t="shared" si="1033"/>
        <v>0</v>
      </c>
      <c r="BJ2490" s="192">
        <f t="shared" si="1034"/>
        <v>-2</v>
      </c>
      <c r="BK2490" s="4">
        <f t="shared" si="1035"/>
        <v>0</v>
      </c>
      <c r="BM2490" s="192">
        <f t="shared" si="1036"/>
        <v>-2</v>
      </c>
      <c r="BN2490" s="4">
        <f t="shared" si="1037"/>
        <v>0</v>
      </c>
    </row>
    <row r="2491" spans="1:66" ht="15" customHeight="1" thickBot="1">
      <c r="A2491" s="41"/>
      <c r="B2491" s="30"/>
      <c r="C2491" s="61" t="s">
        <v>108</v>
      </c>
      <c r="D2491" s="464" t="str">
        <f t="shared" si="1013"/>
        <v/>
      </c>
      <c r="E2491" s="465"/>
      <c r="F2491" s="465"/>
      <c r="G2491" s="465"/>
      <c r="H2491" s="465"/>
      <c r="I2491" s="465"/>
      <c r="J2491" s="465"/>
      <c r="K2491" s="465"/>
      <c r="L2491" s="466"/>
      <c r="M2491" s="357"/>
      <c r="N2491" s="358"/>
      <c r="O2491" s="357"/>
      <c r="P2491" s="358"/>
      <c r="Q2491" s="357"/>
      <c r="R2491" s="358"/>
      <c r="S2491" s="357"/>
      <c r="T2491" s="358"/>
      <c r="U2491" s="357"/>
      <c r="V2491" s="358"/>
      <c r="W2491" s="357"/>
      <c r="X2491" s="358"/>
      <c r="Y2491" s="357"/>
      <c r="Z2491" s="358"/>
      <c r="AA2491" s="357"/>
      <c r="AB2491" s="358"/>
      <c r="AC2491" s="357"/>
      <c r="AD2491" s="358"/>
      <c r="AG2491" s="197">
        <f t="shared" si="1014"/>
        <v>18</v>
      </c>
      <c r="AH2491" s="197">
        <f t="shared" si="1015"/>
        <v>0</v>
      </c>
      <c r="AJ2491" s="192">
        <f t="shared" si="1016"/>
        <v>0</v>
      </c>
      <c r="AK2491" s="215">
        <f t="shared" si="1017"/>
        <v>0</v>
      </c>
      <c r="AL2491" s="216">
        <f t="shared" si="1018"/>
        <v>0</v>
      </c>
      <c r="AM2491" s="217">
        <f t="shared" si="1019"/>
        <v>0</v>
      </c>
      <c r="AO2491" s="192">
        <f t="shared" si="1020"/>
        <v>-2</v>
      </c>
      <c r="AP2491" s="4">
        <f t="shared" si="1021"/>
        <v>0</v>
      </c>
      <c r="AR2491" s="192">
        <f t="shared" si="1022"/>
        <v>-2</v>
      </c>
      <c r="AS2491" s="4">
        <f t="shared" si="1023"/>
        <v>0</v>
      </c>
      <c r="AU2491" s="192">
        <f t="shared" si="1024"/>
        <v>-2</v>
      </c>
      <c r="AV2491" s="4">
        <f t="shared" si="1025"/>
        <v>0</v>
      </c>
      <c r="AX2491" s="192">
        <f t="shared" si="1026"/>
        <v>-2</v>
      </c>
      <c r="AY2491" s="4">
        <f t="shared" si="1027"/>
        <v>0</v>
      </c>
      <c r="BA2491" s="192">
        <f t="shared" si="1028"/>
        <v>-2</v>
      </c>
      <c r="BB2491" s="4">
        <f t="shared" si="1029"/>
        <v>0</v>
      </c>
      <c r="BD2491" s="192">
        <f t="shared" si="1030"/>
        <v>-2</v>
      </c>
      <c r="BE2491" s="4">
        <f t="shared" si="1031"/>
        <v>0</v>
      </c>
      <c r="BG2491" s="192">
        <f t="shared" si="1032"/>
        <v>-2</v>
      </c>
      <c r="BH2491" s="4">
        <f t="shared" si="1033"/>
        <v>0</v>
      </c>
      <c r="BJ2491" s="192">
        <f t="shared" si="1034"/>
        <v>-2</v>
      </c>
      <c r="BK2491" s="4">
        <f t="shared" si="1035"/>
        <v>0</v>
      </c>
      <c r="BM2491" s="192">
        <f t="shared" si="1036"/>
        <v>-2</v>
      </c>
      <c r="BN2491" s="4">
        <f t="shared" si="1037"/>
        <v>0</v>
      </c>
    </row>
    <row r="2492" spans="1:66" ht="15" customHeight="1" thickBot="1">
      <c r="A2492" s="41"/>
      <c r="B2492" s="30"/>
      <c r="C2492" s="61" t="s">
        <v>109</v>
      </c>
      <c r="D2492" s="464" t="str">
        <f t="shared" si="1013"/>
        <v/>
      </c>
      <c r="E2492" s="465"/>
      <c r="F2492" s="465"/>
      <c r="G2492" s="465"/>
      <c r="H2492" s="465"/>
      <c r="I2492" s="465"/>
      <c r="J2492" s="465"/>
      <c r="K2492" s="465"/>
      <c r="L2492" s="466"/>
      <c r="M2492" s="357"/>
      <c r="N2492" s="358"/>
      <c r="O2492" s="357"/>
      <c r="P2492" s="358"/>
      <c r="Q2492" s="357"/>
      <c r="R2492" s="358"/>
      <c r="S2492" s="357"/>
      <c r="T2492" s="358"/>
      <c r="U2492" s="357"/>
      <c r="V2492" s="358"/>
      <c r="W2492" s="357"/>
      <c r="X2492" s="358"/>
      <c r="Y2492" s="357"/>
      <c r="Z2492" s="358"/>
      <c r="AA2492" s="357"/>
      <c r="AB2492" s="358"/>
      <c r="AC2492" s="357"/>
      <c r="AD2492" s="358"/>
      <c r="AG2492" s="197">
        <f t="shared" si="1014"/>
        <v>18</v>
      </c>
      <c r="AH2492" s="197">
        <f t="shared" si="1015"/>
        <v>0</v>
      </c>
      <c r="AJ2492" s="192">
        <f t="shared" si="1016"/>
        <v>0</v>
      </c>
      <c r="AK2492" s="215">
        <f t="shared" si="1017"/>
        <v>0</v>
      </c>
      <c r="AL2492" s="216">
        <f t="shared" si="1018"/>
        <v>0</v>
      </c>
      <c r="AM2492" s="217">
        <f t="shared" si="1019"/>
        <v>0</v>
      </c>
      <c r="AO2492" s="192">
        <f t="shared" si="1020"/>
        <v>-2</v>
      </c>
      <c r="AP2492" s="4">
        <f t="shared" si="1021"/>
        <v>0</v>
      </c>
      <c r="AR2492" s="192">
        <f t="shared" si="1022"/>
        <v>-2</v>
      </c>
      <c r="AS2492" s="4">
        <f t="shared" si="1023"/>
        <v>0</v>
      </c>
      <c r="AU2492" s="192">
        <f t="shared" si="1024"/>
        <v>-2</v>
      </c>
      <c r="AV2492" s="4">
        <f t="shared" si="1025"/>
        <v>0</v>
      </c>
      <c r="AX2492" s="192">
        <f t="shared" si="1026"/>
        <v>-2</v>
      </c>
      <c r="AY2492" s="4">
        <f t="shared" si="1027"/>
        <v>0</v>
      </c>
      <c r="BA2492" s="192">
        <f t="shared" si="1028"/>
        <v>-2</v>
      </c>
      <c r="BB2492" s="4">
        <f t="shared" si="1029"/>
        <v>0</v>
      </c>
      <c r="BD2492" s="192">
        <f t="shared" si="1030"/>
        <v>-2</v>
      </c>
      <c r="BE2492" s="4">
        <f t="shared" si="1031"/>
        <v>0</v>
      </c>
      <c r="BG2492" s="192">
        <f t="shared" si="1032"/>
        <v>-2</v>
      </c>
      <c r="BH2492" s="4">
        <f t="shared" si="1033"/>
        <v>0</v>
      </c>
      <c r="BJ2492" s="192">
        <f t="shared" si="1034"/>
        <v>-2</v>
      </c>
      <c r="BK2492" s="4">
        <f t="shared" si="1035"/>
        <v>0</v>
      </c>
      <c r="BM2492" s="192">
        <f t="shared" si="1036"/>
        <v>-2</v>
      </c>
      <c r="BN2492" s="4">
        <f t="shared" si="1037"/>
        <v>0</v>
      </c>
    </row>
    <row r="2493" spans="1:66" ht="15" customHeight="1" thickBot="1">
      <c r="A2493" s="41"/>
      <c r="B2493" s="30"/>
      <c r="C2493" s="62" t="s">
        <v>110</v>
      </c>
      <c r="D2493" s="464" t="str">
        <f t="shared" si="1013"/>
        <v/>
      </c>
      <c r="E2493" s="465"/>
      <c r="F2493" s="465"/>
      <c r="G2493" s="465"/>
      <c r="H2493" s="465"/>
      <c r="I2493" s="465"/>
      <c r="J2493" s="465"/>
      <c r="K2493" s="465"/>
      <c r="L2493" s="466"/>
      <c r="M2493" s="357"/>
      <c r="N2493" s="358"/>
      <c r="O2493" s="357"/>
      <c r="P2493" s="358"/>
      <c r="Q2493" s="357"/>
      <c r="R2493" s="358"/>
      <c r="S2493" s="357"/>
      <c r="T2493" s="358"/>
      <c r="U2493" s="357"/>
      <c r="V2493" s="358"/>
      <c r="W2493" s="357"/>
      <c r="X2493" s="358"/>
      <c r="Y2493" s="357"/>
      <c r="Z2493" s="358"/>
      <c r="AA2493" s="357"/>
      <c r="AB2493" s="358"/>
      <c r="AC2493" s="357"/>
      <c r="AD2493" s="358"/>
      <c r="AG2493" s="197">
        <f t="shared" si="1014"/>
        <v>18</v>
      </c>
      <c r="AH2493" s="197">
        <f t="shared" si="1015"/>
        <v>0</v>
      </c>
      <c r="AJ2493" s="192">
        <f t="shared" si="1016"/>
        <v>0</v>
      </c>
      <c r="AK2493" s="215">
        <f t="shared" si="1017"/>
        <v>0</v>
      </c>
      <c r="AL2493" s="216">
        <f t="shared" si="1018"/>
        <v>0</v>
      </c>
      <c r="AM2493" s="217">
        <f t="shared" si="1019"/>
        <v>0</v>
      </c>
      <c r="AO2493" s="192">
        <f t="shared" si="1020"/>
        <v>-2</v>
      </c>
      <c r="AP2493" s="4">
        <f t="shared" si="1021"/>
        <v>0</v>
      </c>
      <c r="AR2493" s="192">
        <f t="shared" si="1022"/>
        <v>-2</v>
      </c>
      <c r="AS2493" s="4">
        <f t="shared" si="1023"/>
        <v>0</v>
      </c>
      <c r="AU2493" s="192">
        <f t="shared" si="1024"/>
        <v>-2</v>
      </c>
      <c r="AV2493" s="4">
        <f t="shared" si="1025"/>
        <v>0</v>
      </c>
      <c r="AX2493" s="192">
        <f t="shared" si="1026"/>
        <v>-2</v>
      </c>
      <c r="AY2493" s="4">
        <f t="shared" si="1027"/>
        <v>0</v>
      </c>
      <c r="BA2493" s="192">
        <f t="shared" si="1028"/>
        <v>-2</v>
      </c>
      <c r="BB2493" s="4">
        <f t="shared" si="1029"/>
        <v>0</v>
      </c>
      <c r="BD2493" s="192">
        <f t="shared" si="1030"/>
        <v>-2</v>
      </c>
      <c r="BE2493" s="4">
        <f t="shared" si="1031"/>
        <v>0</v>
      </c>
      <c r="BG2493" s="192">
        <f t="shared" si="1032"/>
        <v>-2</v>
      </c>
      <c r="BH2493" s="4">
        <f t="shared" si="1033"/>
        <v>0</v>
      </c>
      <c r="BJ2493" s="192">
        <f t="shared" si="1034"/>
        <v>-2</v>
      </c>
      <c r="BK2493" s="4">
        <f t="shared" si="1035"/>
        <v>0</v>
      </c>
      <c r="BM2493" s="192">
        <f t="shared" si="1036"/>
        <v>-2</v>
      </c>
      <c r="BN2493" s="4">
        <f t="shared" si="1037"/>
        <v>0</v>
      </c>
    </row>
    <row r="2494" spans="1:66" ht="15" customHeight="1" thickBot="1">
      <c r="A2494" s="41"/>
      <c r="B2494" s="30"/>
      <c r="C2494" s="63" t="s">
        <v>111</v>
      </c>
      <c r="D2494" s="464" t="str">
        <f t="shared" si="1013"/>
        <v/>
      </c>
      <c r="E2494" s="465"/>
      <c r="F2494" s="465"/>
      <c r="G2494" s="465"/>
      <c r="H2494" s="465"/>
      <c r="I2494" s="465"/>
      <c r="J2494" s="465"/>
      <c r="K2494" s="465"/>
      <c r="L2494" s="466"/>
      <c r="M2494" s="357"/>
      <c r="N2494" s="358"/>
      <c r="O2494" s="357"/>
      <c r="P2494" s="358"/>
      <c r="Q2494" s="357"/>
      <c r="R2494" s="358"/>
      <c r="S2494" s="357"/>
      <c r="T2494" s="358"/>
      <c r="U2494" s="357"/>
      <c r="V2494" s="358"/>
      <c r="W2494" s="357"/>
      <c r="X2494" s="358"/>
      <c r="Y2494" s="357"/>
      <c r="Z2494" s="358"/>
      <c r="AA2494" s="357"/>
      <c r="AB2494" s="358"/>
      <c r="AC2494" s="357"/>
      <c r="AD2494" s="358"/>
      <c r="AG2494" s="197">
        <f t="shared" si="1014"/>
        <v>18</v>
      </c>
      <c r="AH2494" s="197">
        <f t="shared" si="1015"/>
        <v>0</v>
      </c>
      <c r="AJ2494" s="192">
        <f t="shared" si="1016"/>
        <v>0</v>
      </c>
      <c r="AK2494" s="215">
        <f t="shared" si="1017"/>
        <v>0</v>
      </c>
      <c r="AL2494" s="216">
        <f t="shared" si="1018"/>
        <v>0</v>
      </c>
      <c r="AM2494" s="217">
        <f t="shared" si="1019"/>
        <v>0</v>
      </c>
      <c r="AO2494" s="192">
        <f t="shared" si="1020"/>
        <v>-2</v>
      </c>
      <c r="AP2494" s="4">
        <f t="shared" si="1021"/>
        <v>0</v>
      </c>
      <c r="AR2494" s="192">
        <f t="shared" si="1022"/>
        <v>-2</v>
      </c>
      <c r="AS2494" s="4">
        <f t="shared" si="1023"/>
        <v>0</v>
      </c>
      <c r="AU2494" s="192">
        <f t="shared" si="1024"/>
        <v>-2</v>
      </c>
      <c r="AV2494" s="4">
        <f t="shared" si="1025"/>
        <v>0</v>
      </c>
      <c r="AX2494" s="192">
        <f t="shared" si="1026"/>
        <v>-2</v>
      </c>
      <c r="AY2494" s="4">
        <f t="shared" si="1027"/>
        <v>0</v>
      </c>
      <c r="BA2494" s="192">
        <f t="shared" si="1028"/>
        <v>-2</v>
      </c>
      <c r="BB2494" s="4">
        <f t="shared" si="1029"/>
        <v>0</v>
      </c>
      <c r="BD2494" s="192">
        <f t="shared" si="1030"/>
        <v>-2</v>
      </c>
      <c r="BE2494" s="4">
        <f t="shared" si="1031"/>
        <v>0</v>
      </c>
      <c r="BG2494" s="192">
        <f t="shared" si="1032"/>
        <v>-2</v>
      </c>
      <c r="BH2494" s="4">
        <f t="shared" si="1033"/>
        <v>0</v>
      </c>
      <c r="BJ2494" s="192">
        <f t="shared" si="1034"/>
        <v>-2</v>
      </c>
      <c r="BK2494" s="4">
        <f t="shared" si="1035"/>
        <v>0</v>
      </c>
      <c r="BM2494" s="192">
        <f t="shared" si="1036"/>
        <v>-2</v>
      </c>
      <c r="BN2494" s="4">
        <f t="shared" si="1037"/>
        <v>0</v>
      </c>
    </row>
    <row r="2495" spans="1:66" ht="15" customHeight="1" thickBot="1">
      <c r="A2495" s="41"/>
      <c r="B2495" s="30"/>
      <c r="C2495" s="63" t="s">
        <v>112</v>
      </c>
      <c r="D2495" s="464" t="str">
        <f t="shared" si="1013"/>
        <v/>
      </c>
      <c r="E2495" s="465"/>
      <c r="F2495" s="465"/>
      <c r="G2495" s="465"/>
      <c r="H2495" s="465"/>
      <c r="I2495" s="465"/>
      <c r="J2495" s="465"/>
      <c r="K2495" s="465"/>
      <c r="L2495" s="466"/>
      <c r="M2495" s="357"/>
      <c r="N2495" s="358"/>
      <c r="O2495" s="357"/>
      <c r="P2495" s="358"/>
      <c r="Q2495" s="357"/>
      <c r="R2495" s="358"/>
      <c r="S2495" s="357"/>
      <c r="T2495" s="358"/>
      <c r="U2495" s="357"/>
      <c r="V2495" s="358"/>
      <c r="W2495" s="357"/>
      <c r="X2495" s="358"/>
      <c r="Y2495" s="357"/>
      <c r="Z2495" s="358"/>
      <c r="AA2495" s="357"/>
      <c r="AB2495" s="358"/>
      <c r="AC2495" s="357"/>
      <c r="AD2495" s="358"/>
      <c r="AG2495" s="197">
        <f t="shared" si="1014"/>
        <v>18</v>
      </c>
      <c r="AH2495" s="197">
        <f t="shared" si="1015"/>
        <v>0</v>
      </c>
      <c r="AJ2495" s="192">
        <f t="shared" si="1016"/>
        <v>0</v>
      </c>
      <c r="AK2495" s="215">
        <f t="shared" si="1017"/>
        <v>0</v>
      </c>
      <c r="AL2495" s="216">
        <f t="shared" si="1018"/>
        <v>0</v>
      </c>
      <c r="AM2495" s="217">
        <f t="shared" si="1019"/>
        <v>0</v>
      </c>
      <c r="AO2495" s="192">
        <f t="shared" si="1020"/>
        <v>-2</v>
      </c>
      <c r="AP2495" s="4">
        <f t="shared" si="1021"/>
        <v>0</v>
      </c>
      <c r="AR2495" s="192">
        <f t="shared" si="1022"/>
        <v>-2</v>
      </c>
      <c r="AS2495" s="4">
        <f t="shared" si="1023"/>
        <v>0</v>
      </c>
      <c r="AU2495" s="192">
        <f t="shared" si="1024"/>
        <v>-2</v>
      </c>
      <c r="AV2495" s="4">
        <f t="shared" si="1025"/>
        <v>0</v>
      </c>
      <c r="AX2495" s="192">
        <f t="shared" si="1026"/>
        <v>-2</v>
      </c>
      <c r="AY2495" s="4">
        <f t="shared" si="1027"/>
        <v>0</v>
      </c>
      <c r="BA2495" s="192">
        <f t="shared" si="1028"/>
        <v>-2</v>
      </c>
      <c r="BB2495" s="4">
        <f t="shared" si="1029"/>
        <v>0</v>
      </c>
      <c r="BD2495" s="192">
        <f t="shared" si="1030"/>
        <v>-2</v>
      </c>
      <c r="BE2495" s="4">
        <f t="shared" si="1031"/>
        <v>0</v>
      </c>
      <c r="BG2495" s="192">
        <f t="shared" si="1032"/>
        <v>-2</v>
      </c>
      <c r="BH2495" s="4">
        <f t="shared" si="1033"/>
        <v>0</v>
      </c>
      <c r="BJ2495" s="192">
        <f t="shared" si="1034"/>
        <v>-2</v>
      </c>
      <c r="BK2495" s="4">
        <f t="shared" si="1035"/>
        <v>0</v>
      </c>
      <c r="BM2495" s="192">
        <f t="shared" si="1036"/>
        <v>-2</v>
      </c>
      <c r="BN2495" s="4">
        <f t="shared" si="1037"/>
        <v>0</v>
      </c>
    </row>
    <row r="2496" spans="1:66" ht="15" customHeight="1" thickBot="1">
      <c r="A2496" s="41"/>
      <c r="B2496" s="30"/>
      <c r="C2496" s="63" t="s">
        <v>113</v>
      </c>
      <c r="D2496" s="464" t="str">
        <f t="shared" si="1013"/>
        <v/>
      </c>
      <c r="E2496" s="465"/>
      <c r="F2496" s="465"/>
      <c r="G2496" s="465"/>
      <c r="H2496" s="465"/>
      <c r="I2496" s="465"/>
      <c r="J2496" s="465"/>
      <c r="K2496" s="465"/>
      <c r="L2496" s="466"/>
      <c r="M2496" s="357"/>
      <c r="N2496" s="358"/>
      <c r="O2496" s="357"/>
      <c r="P2496" s="358"/>
      <c r="Q2496" s="357"/>
      <c r="R2496" s="358"/>
      <c r="S2496" s="357"/>
      <c r="T2496" s="358"/>
      <c r="U2496" s="357"/>
      <c r="V2496" s="358"/>
      <c r="W2496" s="357"/>
      <c r="X2496" s="358"/>
      <c r="Y2496" s="357"/>
      <c r="Z2496" s="358"/>
      <c r="AA2496" s="357"/>
      <c r="AB2496" s="358"/>
      <c r="AC2496" s="357"/>
      <c r="AD2496" s="358"/>
      <c r="AG2496" s="197">
        <f t="shared" si="1014"/>
        <v>18</v>
      </c>
      <c r="AH2496" s="197">
        <f t="shared" si="1015"/>
        <v>0</v>
      </c>
      <c r="AJ2496" s="192">
        <f t="shared" si="1016"/>
        <v>0</v>
      </c>
      <c r="AK2496" s="215">
        <f t="shared" si="1017"/>
        <v>0</v>
      </c>
      <c r="AL2496" s="216">
        <f t="shared" si="1018"/>
        <v>0</v>
      </c>
      <c r="AM2496" s="217">
        <f t="shared" si="1019"/>
        <v>0</v>
      </c>
      <c r="AO2496" s="192">
        <f t="shared" si="1020"/>
        <v>-2</v>
      </c>
      <c r="AP2496" s="4">
        <f t="shared" si="1021"/>
        <v>0</v>
      </c>
      <c r="AR2496" s="192">
        <f t="shared" si="1022"/>
        <v>-2</v>
      </c>
      <c r="AS2496" s="4">
        <f t="shared" si="1023"/>
        <v>0</v>
      </c>
      <c r="AU2496" s="192">
        <f t="shared" si="1024"/>
        <v>-2</v>
      </c>
      <c r="AV2496" s="4">
        <f t="shared" si="1025"/>
        <v>0</v>
      </c>
      <c r="AX2496" s="192">
        <f t="shared" si="1026"/>
        <v>-2</v>
      </c>
      <c r="AY2496" s="4">
        <f t="shared" si="1027"/>
        <v>0</v>
      </c>
      <c r="BA2496" s="192">
        <f t="shared" si="1028"/>
        <v>-2</v>
      </c>
      <c r="BB2496" s="4">
        <f t="shared" si="1029"/>
        <v>0</v>
      </c>
      <c r="BD2496" s="192">
        <f t="shared" si="1030"/>
        <v>-2</v>
      </c>
      <c r="BE2496" s="4">
        <f t="shared" si="1031"/>
        <v>0</v>
      </c>
      <c r="BG2496" s="192">
        <f t="shared" si="1032"/>
        <v>-2</v>
      </c>
      <c r="BH2496" s="4">
        <f t="shared" si="1033"/>
        <v>0</v>
      </c>
      <c r="BJ2496" s="192">
        <f t="shared" si="1034"/>
        <v>-2</v>
      </c>
      <c r="BK2496" s="4">
        <f t="shared" si="1035"/>
        <v>0</v>
      </c>
      <c r="BM2496" s="192">
        <f t="shared" si="1036"/>
        <v>-2</v>
      </c>
      <c r="BN2496" s="4">
        <f t="shared" si="1037"/>
        <v>0</v>
      </c>
    </row>
    <row r="2497" spans="1:66" ht="15" customHeight="1" thickBot="1">
      <c r="A2497" s="41"/>
      <c r="B2497" s="30"/>
      <c r="C2497" s="63" t="s">
        <v>114</v>
      </c>
      <c r="D2497" s="464" t="str">
        <f t="shared" si="1013"/>
        <v/>
      </c>
      <c r="E2497" s="465"/>
      <c r="F2497" s="465"/>
      <c r="G2497" s="465"/>
      <c r="H2497" s="465"/>
      <c r="I2497" s="465"/>
      <c r="J2497" s="465"/>
      <c r="K2497" s="465"/>
      <c r="L2497" s="466"/>
      <c r="M2497" s="357"/>
      <c r="N2497" s="358"/>
      <c r="O2497" s="357"/>
      <c r="P2497" s="358"/>
      <c r="Q2497" s="357"/>
      <c r="R2497" s="358"/>
      <c r="S2497" s="357"/>
      <c r="T2497" s="358"/>
      <c r="U2497" s="357"/>
      <c r="V2497" s="358"/>
      <c r="W2497" s="357"/>
      <c r="X2497" s="358"/>
      <c r="Y2497" s="357"/>
      <c r="Z2497" s="358"/>
      <c r="AA2497" s="357"/>
      <c r="AB2497" s="358"/>
      <c r="AC2497" s="357"/>
      <c r="AD2497" s="358"/>
      <c r="AG2497" s="197">
        <f t="shared" si="1014"/>
        <v>18</v>
      </c>
      <c r="AH2497" s="197">
        <f t="shared" si="1015"/>
        <v>0</v>
      </c>
      <c r="AJ2497" s="192">
        <f t="shared" si="1016"/>
        <v>0</v>
      </c>
      <c r="AK2497" s="215">
        <f t="shared" si="1017"/>
        <v>0</v>
      </c>
      <c r="AL2497" s="216">
        <f t="shared" si="1018"/>
        <v>0</v>
      </c>
      <c r="AM2497" s="217">
        <f t="shared" si="1019"/>
        <v>0</v>
      </c>
      <c r="AO2497" s="192">
        <f t="shared" si="1020"/>
        <v>-2</v>
      </c>
      <c r="AP2497" s="4">
        <f t="shared" si="1021"/>
        <v>0</v>
      </c>
      <c r="AR2497" s="192">
        <f t="shared" si="1022"/>
        <v>-2</v>
      </c>
      <c r="AS2497" s="4">
        <f t="shared" si="1023"/>
        <v>0</v>
      </c>
      <c r="AU2497" s="192">
        <f t="shared" si="1024"/>
        <v>-2</v>
      </c>
      <c r="AV2497" s="4">
        <f t="shared" si="1025"/>
        <v>0</v>
      </c>
      <c r="AX2497" s="192">
        <f t="shared" si="1026"/>
        <v>-2</v>
      </c>
      <c r="AY2497" s="4">
        <f t="shared" si="1027"/>
        <v>0</v>
      </c>
      <c r="BA2497" s="192">
        <f t="shared" si="1028"/>
        <v>-2</v>
      </c>
      <c r="BB2497" s="4">
        <f t="shared" si="1029"/>
        <v>0</v>
      </c>
      <c r="BD2497" s="192">
        <f t="shared" si="1030"/>
        <v>-2</v>
      </c>
      <c r="BE2497" s="4">
        <f t="shared" si="1031"/>
        <v>0</v>
      </c>
      <c r="BG2497" s="192">
        <f t="shared" si="1032"/>
        <v>-2</v>
      </c>
      <c r="BH2497" s="4">
        <f t="shared" si="1033"/>
        <v>0</v>
      </c>
      <c r="BJ2497" s="192">
        <f t="shared" si="1034"/>
        <v>-2</v>
      </c>
      <c r="BK2497" s="4">
        <f t="shared" si="1035"/>
        <v>0</v>
      </c>
      <c r="BM2497" s="192">
        <f t="shared" si="1036"/>
        <v>-2</v>
      </c>
      <c r="BN2497" s="4">
        <f t="shared" si="1037"/>
        <v>0</v>
      </c>
    </row>
    <row r="2498" spans="1:66" ht="15" customHeight="1" thickBot="1">
      <c r="A2498" s="41"/>
      <c r="B2498" s="30"/>
      <c r="C2498" s="63" t="s">
        <v>115</v>
      </c>
      <c r="D2498" s="464" t="str">
        <f t="shared" si="1013"/>
        <v/>
      </c>
      <c r="E2498" s="465"/>
      <c r="F2498" s="465"/>
      <c r="G2498" s="465"/>
      <c r="H2498" s="465"/>
      <c r="I2498" s="465"/>
      <c r="J2498" s="465"/>
      <c r="K2498" s="465"/>
      <c r="L2498" s="466"/>
      <c r="M2498" s="357"/>
      <c r="N2498" s="358"/>
      <c r="O2498" s="357"/>
      <c r="P2498" s="358"/>
      <c r="Q2498" s="357"/>
      <c r="R2498" s="358"/>
      <c r="S2498" s="357"/>
      <c r="T2498" s="358"/>
      <c r="U2498" s="357"/>
      <c r="V2498" s="358"/>
      <c r="W2498" s="357"/>
      <c r="X2498" s="358"/>
      <c r="Y2498" s="357"/>
      <c r="Z2498" s="358"/>
      <c r="AA2498" s="357"/>
      <c r="AB2498" s="358"/>
      <c r="AC2498" s="357"/>
      <c r="AD2498" s="358"/>
      <c r="AG2498" s="197">
        <f t="shared" si="1014"/>
        <v>18</v>
      </c>
      <c r="AH2498" s="197">
        <f t="shared" si="1015"/>
        <v>0</v>
      </c>
      <c r="AJ2498" s="192">
        <f t="shared" si="1016"/>
        <v>0</v>
      </c>
      <c r="AK2498" s="215">
        <f t="shared" si="1017"/>
        <v>0</v>
      </c>
      <c r="AL2498" s="216">
        <f t="shared" si="1018"/>
        <v>0</v>
      </c>
      <c r="AM2498" s="217">
        <f t="shared" si="1019"/>
        <v>0</v>
      </c>
      <c r="AO2498" s="192">
        <f t="shared" si="1020"/>
        <v>-2</v>
      </c>
      <c r="AP2498" s="4">
        <f t="shared" si="1021"/>
        <v>0</v>
      </c>
      <c r="AR2498" s="192">
        <f t="shared" si="1022"/>
        <v>-2</v>
      </c>
      <c r="AS2498" s="4">
        <f t="shared" si="1023"/>
        <v>0</v>
      </c>
      <c r="AU2498" s="192">
        <f t="shared" si="1024"/>
        <v>-2</v>
      </c>
      <c r="AV2498" s="4">
        <f t="shared" si="1025"/>
        <v>0</v>
      </c>
      <c r="AX2498" s="192">
        <f t="shared" si="1026"/>
        <v>-2</v>
      </c>
      <c r="AY2498" s="4">
        <f t="shared" si="1027"/>
        <v>0</v>
      </c>
      <c r="BA2498" s="192">
        <f t="shared" si="1028"/>
        <v>-2</v>
      </c>
      <c r="BB2498" s="4">
        <f t="shared" si="1029"/>
        <v>0</v>
      </c>
      <c r="BD2498" s="192">
        <f t="shared" si="1030"/>
        <v>-2</v>
      </c>
      <c r="BE2498" s="4">
        <f t="shared" si="1031"/>
        <v>0</v>
      </c>
      <c r="BG2498" s="192">
        <f t="shared" si="1032"/>
        <v>-2</v>
      </c>
      <c r="BH2498" s="4">
        <f t="shared" si="1033"/>
        <v>0</v>
      </c>
      <c r="BJ2498" s="192">
        <f t="shared" si="1034"/>
        <v>-2</v>
      </c>
      <c r="BK2498" s="4">
        <f t="shared" si="1035"/>
        <v>0</v>
      </c>
      <c r="BM2498" s="192">
        <f t="shared" si="1036"/>
        <v>-2</v>
      </c>
      <c r="BN2498" s="4">
        <f t="shared" si="1037"/>
        <v>0</v>
      </c>
    </row>
    <row r="2499" spans="1:66" ht="15" customHeight="1" thickBot="1">
      <c r="A2499" s="41"/>
      <c r="B2499" s="30"/>
      <c r="C2499" s="63" t="s">
        <v>116</v>
      </c>
      <c r="D2499" s="464" t="str">
        <f t="shared" si="1013"/>
        <v/>
      </c>
      <c r="E2499" s="465"/>
      <c r="F2499" s="465"/>
      <c r="G2499" s="465"/>
      <c r="H2499" s="465"/>
      <c r="I2499" s="465"/>
      <c r="J2499" s="465"/>
      <c r="K2499" s="465"/>
      <c r="L2499" s="466"/>
      <c r="M2499" s="357"/>
      <c r="N2499" s="358"/>
      <c r="O2499" s="357"/>
      <c r="P2499" s="358"/>
      <c r="Q2499" s="357"/>
      <c r="R2499" s="358"/>
      <c r="S2499" s="357"/>
      <c r="T2499" s="358"/>
      <c r="U2499" s="357"/>
      <c r="V2499" s="358"/>
      <c r="W2499" s="357"/>
      <c r="X2499" s="358"/>
      <c r="Y2499" s="357"/>
      <c r="Z2499" s="358"/>
      <c r="AA2499" s="357"/>
      <c r="AB2499" s="358"/>
      <c r="AC2499" s="357"/>
      <c r="AD2499" s="358"/>
      <c r="AG2499" s="197">
        <f t="shared" si="1014"/>
        <v>18</v>
      </c>
      <c r="AH2499" s="197">
        <f t="shared" si="1015"/>
        <v>0</v>
      </c>
      <c r="AJ2499" s="192">
        <f t="shared" si="1016"/>
        <v>0</v>
      </c>
      <c r="AK2499" s="215">
        <f t="shared" si="1017"/>
        <v>0</v>
      </c>
      <c r="AL2499" s="216">
        <f t="shared" si="1018"/>
        <v>0</v>
      </c>
      <c r="AM2499" s="217">
        <f t="shared" si="1019"/>
        <v>0</v>
      </c>
      <c r="AO2499" s="192">
        <f t="shared" si="1020"/>
        <v>-2</v>
      </c>
      <c r="AP2499" s="4">
        <f t="shared" si="1021"/>
        <v>0</v>
      </c>
      <c r="AR2499" s="192">
        <f t="shared" si="1022"/>
        <v>-2</v>
      </c>
      <c r="AS2499" s="4">
        <f t="shared" si="1023"/>
        <v>0</v>
      </c>
      <c r="AU2499" s="192">
        <f t="shared" si="1024"/>
        <v>-2</v>
      </c>
      <c r="AV2499" s="4">
        <f t="shared" si="1025"/>
        <v>0</v>
      </c>
      <c r="AX2499" s="192">
        <f t="shared" si="1026"/>
        <v>-2</v>
      </c>
      <c r="AY2499" s="4">
        <f t="shared" si="1027"/>
        <v>0</v>
      </c>
      <c r="BA2499" s="192">
        <f t="shared" si="1028"/>
        <v>-2</v>
      </c>
      <c r="BB2499" s="4">
        <f t="shared" si="1029"/>
        <v>0</v>
      </c>
      <c r="BD2499" s="192">
        <f t="shared" si="1030"/>
        <v>-2</v>
      </c>
      <c r="BE2499" s="4">
        <f t="shared" si="1031"/>
        <v>0</v>
      </c>
      <c r="BG2499" s="192">
        <f t="shared" si="1032"/>
        <v>-2</v>
      </c>
      <c r="BH2499" s="4">
        <f t="shared" si="1033"/>
        <v>0</v>
      </c>
      <c r="BJ2499" s="192">
        <f t="shared" si="1034"/>
        <v>-2</v>
      </c>
      <c r="BK2499" s="4">
        <f t="shared" si="1035"/>
        <v>0</v>
      </c>
      <c r="BM2499" s="192">
        <f t="shared" si="1036"/>
        <v>-2</v>
      </c>
      <c r="BN2499" s="4">
        <f t="shared" si="1037"/>
        <v>0</v>
      </c>
    </row>
    <row r="2500" spans="1:66" ht="15" customHeight="1" thickBot="1">
      <c r="A2500" s="41"/>
      <c r="B2500" s="30"/>
      <c r="C2500" s="63" t="s">
        <v>117</v>
      </c>
      <c r="D2500" s="464" t="str">
        <f t="shared" si="1013"/>
        <v/>
      </c>
      <c r="E2500" s="465"/>
      <c r="F2500" s="465"/>
      <c r="G2500" s="465"/>
      <c r="H2500" s="465"/>
      <c r="I2500" s="465"/>
      <c r="J2500" s="465"/>
      <c r="K2500" s="465"/>
      <c r="L2500" s="466"/>
      <c r="M2500" s="357"/>
      <c r="N2500" s="358"/>
      <c r="O2500" s="357"/>
      <c r="P2500" s="358"/>
      <c r="Q2500" s="357"/>
      <c r="R2500" s="358"/>
      <c r="S2500" s="357"/>
      <c r="T2500" s="358"/>
      <c r="U2500" s="357"/>
      <c r="V2500" s="358"/>
      <c r="W2500" s="357"/>
      <c r="X2500" s="358"/>
      <c r="Y2500" s="357"/>
      <c r="Z2500" s="358"/>
      <c r="AA2500" s="357"/>
      <c r="AB2500" s="358"/>
      <c r="AC2500" s="357"/>
      <c r="AD2500" s="358"/>
      <c r="AG2500" s="197">
        <f t="shared" si="1014"/>
        <v>18</v>
      </c>
      <c r="AH2500" s="197">
        <f t="shared" si="1015"/>
        <v>0</v>
      </c>
      <c r="AJ2500" s="192">
        <f t="shared" si="1016"/>
        <v>0</v>
      </c>
      <c r="AK2500" s="215">
        <f t="shared" si="1017"/>
        <v>0</v>
      </c>
      <c r="AL2500" s="216">
        <f t="shared" si="1018"/>
        <v>0</v>
      </c>
      <c r="AM2500" s="217">
        <f t="shared" si="1019"/>
        <v>0</v>
      </c>
      <c r="AO2500" s="192">
        <f t="shared" si="1020"/>
        <v>-2</v>
      </c>
      <c r="AP2500" s="4">
        <f t="shared" si="1021"/>
        <v>0</v>
      </c>
      <c r="AR2500" s="192">
        <f t="shared" si="1022"/>
        <v>-2</v>
      </c>
      <c r="AS2500" s="4">
        <f t="shared" si="1023"/>
        <v>0</v>
      </c>
      <c r="AU2500" s="192">
        <f t="shared" si="1024"/>
        <v>-2</v>
      </c>
      <c r="AV2500" s="4">
        <f t="shared" si="1025"/>
        <v>0</v>
      </c>
      <c r="AX2500" s="192">
        <f t="shared" si="1026"/>
        <v>-2</v>
      </c>
      <c r="AY2500" s="4">
        <f t="shared" si="1027"/>
        <v>0</v>
      </c>
      <c r="BA2500" s="192">
        <f t="shared" si="1028"/>
        <v>-2</v>
      </c>
      <c r="BB2500" s="4">
        <f t="shared" si="1029"/>
        <v>0</v>
      </c>
      <c r="BD2500" s="192">
        <f t="shared" si="1030"/>
        <v>-2</v>
      </c>
      <c r="BE2500" s="4">
        <f t="shared" si="1031"/>
        <v>0</v>
      </c>
      <c r="BG2500" s="192">
        <f t="shared" si="1032"/>
        <v>-2</v>
      </c>
      <c r="BH2500" s="4">
        <f t="shared" si="1033"/>
        <v>0</v>
      </c>
      <c r="BJ2500" s="192">
        <f t="shared" si="1034"/>
        <v>-2</v>
      </c>
      <c r="BK2500" s="4">
        <f t="shared" si="1035"/>
        <v>0</v>
      </c>
      <c r="BM2500" s="192">
        <f t="shared" si="1036"/>
        <v>-2</v>
      </c>
      <c r="BN2500" s="4">
        <f t="shared" si="1037"/>
        <v>0</v>
      </c>
    </row>
    <row r="2501" spans="1:66" ht="15" customHeight="1" thickBot="1">
      <c r="A2501" s="41"/>
      <c r="B2501" s="30"/>
      <c r="C2501" s="63" t="s">
        <v>118</v>
      </c>
      <c r="D2501" s="464" t="str">
        <f t="shared" si="1013"/>
        <v/>
      </c>
      <c r="E2501" s="465"/>
      <c r="F2501" s="465"/>
      <c r="G2501" s="465"/>
      <c r="H2501" s="465"/>
      <c r="I2501" s="465"/>
      <c r="J2501" s="465"/>
      <c r="K2501" s="465"/>
      <c r="L2501" s="466"/>
      <c r="M2501" s="357"/>
      <c r="N2501" s="358"/>
      <c r="O2501" s="357"/>
      <c r="P2501" s="358"/>
      <c r="Q2501" s="357"/>
      <c r="R2501" s="358"/>
      <c r="S2501" s="357"/>
      <c r="T2501" s="358"/>
      <c r="U2501" s="357"/>
      <c r="V2501" s="358"/>
      <c r="W2501" s="357"/>
      <c r="X2501" s="358"/>
      <c r="Y2501" s="357"/>
      <c r="Z2501" s="358"/>
      <c r="AA2501" s="357"/>
      <c r="AB2501" s="358"/>
      <c r="AC2501" s="357"/>
      <c r="AD2501" s="358"/>
      <c r="AG2501" s="197">
        <f t="shared" si="1014"/>
        <v>18</v>
      </c>
      <c r="AH2501" s="197">
        <f t="shared" si="1015"/>
        <v>0</v>
      </c>
      <c r="AJ2501" s="192">
        <f t="shared" si="1016"/>
        <v>0</v>
      </c>
      <c r="AK2501" s="215">
        <f t="shared" si="1017"/>
        <v>0</v>
      </c>
      <c r="AL2501" s="216">
        <f t="shared" si="1018"/>
        <v>0</v>
      </c>
      <c r="AM2501" s="217">
        <f t="shared" si="1019"/>
        <v>0</v>
      </c>
      <c r="AO2501" s="192">
        <f t="shared" si="1020"/>
        <v>-2</v>
      </c>
      <c r="AP2501" s="4">
        <f t="shared" si="1021"/>
        <v>0</v>
      </c>
      <c r="AR2501" s="192">
        <f t="shared" si="1022"/>
        <v>-2</v>
      </c>
      <c r="AS2501" s="4">
        <f t="shared" si="1023"/>
        <v>0</v>
      </c>
      <c r="AU2501" s="192">
        <f t="shared" si="1024"/>
        <v>-2</v>
      </c>
      <c r="AV2501" s="4">
        <f t="shared" si="1025"/>
        <v>0</v>
      </c>
      <c r="AX2501" s="192">
        <f t="shared" si="1026"/>
        <v>-2</v>
      </c>
      <c r="AY2501" s="4">
        <f t="shared" si="1027"/>
        <v>0</v>
      </c>
      <c r="BA2501" s="192">
        <f t="shared" si="1028"/>
        <v>-2</v>
      </c>
      <c r="BB2501" s="4">
        <f t="shared" si="1029"/>
        <v>0</v>
      </c>
      <c r="BD2501" s="192">
        <f t="shared" si="1030"/>
        <v>-2</v>
      </c>
      <c r="BE2501" s="4">
        <f t="shared" si="1031"/>
        <v>0</v>
      </c>
      <c r="BG2501" s="192">
        <f t="shared" si="1032"/>
        <v>-2</v>
      </c>
      <c r="BH2501" s="4">
        <f t="shared" si="1033"/>
        <v>0</v>
      </c>
      <c r="BJ2501" s="192">
        <f t="shared" si="1034"/>
        <v>-2</v>
      </c>
      <c r="BK2501" s="4">
        <f t="shared" si="1035"/>
        <v>0</v>
      </c>
      <c r="BM2501" s="192">
        <f t="shared" si="1036"/>
        <v>-2</v>
      </c>
      <c r="BN2501" s="4">
        <f t="shared" si="1037"/>
        <v>0</v>
      </c>
    </row>
    <row r="2502" spans="1:66" ht="15" customHeight="1" thickBot="1">
      <c r="A2502" s="41"/>
      <c r="B2502" s="30"/>
      <c r="C2502" s="63" t="s">
        <v>119</v>
      </c>
      <c r="D2502" s="464" t="str">
        <f t="shared" si="1013"/>
        <v/>
      </c>
      <c r="E2502" s="465"/>
      <c r="F2502" s="465"/>
      <c r="G2502" s="465"/>
      <c r="H2502" s="465"/>
      <c r="I2502" s="465"/>
      <c r="J2502" s="465"/>
      <c r="K2502" s="465"/>
      <c r="L2502" s="466"/>
      <c r="M2502" s="357"/>
      <c r="N2502" s="358"/>
      <c r="O2502" s="357"/>
      <c r="P2502" s="358"/>
      <c r="Q2502" s="357"/>
      <c r="R2502" s="358"/>
      <c r="S2502" s="357"/>
      <c r="T2502" s="358"/>
      <c r="U2502" s="357"/>
      <c r="V2502" s="358"/>
      <c r="W2502" s="357"/>
      <c r="X2502" s="358"/>
      <c r="Y2502" s="357"/>
      <c r="Z2502" s="358"/>
      <c r="AA2502" s="357"/>
      <c r="AB2502" s="358"/>
      <c r="AC2502" s="357"/>
      <c r="AD2502" s="358"/>
      <c r="AG2502" s="197">
        <f t="shared" si="1014"/>
        <v>18</v>
      </c>
      <c r="AH2502" s="197">
        <f t="shared" si="1015"/>
        <v>0</v>
      </c>
      <c r="AJ2502" s="192">
        <f t="shared" si="1016"/>
        <v>0</v>
      </c>
      <c r="AK2502" s="215">
        <f t="shared" si="1017"/>
        <v>0</v>
      </c>
      <c r="AL2502" s="216">
        <f t="shared" si="1018"/>
        <v>0</v>
      </c>
      <c r="AM2502" s="217">
        <f t="shared" si="1019"/>
        <v>0</v>
      </c>
      <c r="AO2502" s="192">
        <f t="shared" si="1020"/>
        <v>-2</v>
      </c>
      <c r="AP2502" s="4">
        <f t="shared" si="1021"/>
        <v>0</v>
      </c>
      <c r="AR2502" s="192">
        <f t="shared" si="1022"/>
        <v>-2</v>
      </c>
      <c r="AS2502" s="4">
        <f t="shared" si="1023"/>
        <v>0</v>
      </c>
      <c r="AU2502" s="192">
        <f t="shared" si="1024"/>
        <v>-2</v>
      </c>
      <c r="AV2502" s="4">
        <f t="shared" si="1025"/>
        <v>0</v>
      </c>
      <c r="AX2502" s="192">
        <f t="shared" si="1026"/>
        <v>-2</v>
      </c>
      <c r="AY2502" s="4">
        <f t="shared" si="1027"/>
        <v>0</v>
      </c>
      <c r="BA2502" s="192">
        <f t="shared" si="1028"/>
        <v>-2</v>
      </c>
      <c r="BB2502" s="4">
        <f t="shared" si="1029"/>
        <v>0</v>
      </c>
      <c r="BD2502" s="192">
        <f t="shared" si="1030"/>
        <v>-2</v>
      </c>
      <c r="BE2502" s="4">
        <f t="shared" si="1031"/>
        <v>0</v>
      </c>
      <c r="BG2502" s="192">
        <f t="shared" si="1032"/>
        <v>-2</v>
      </c>
      <c r="BH2502" s="4">
        <f t="shared" si="1033"/>
        <v>0</v>
      </c>
      <c r="BJ2502" s="192">
        <f t="shared" si="1034"/>
        <v>-2</v>
      </c>
      <c r="BK2502" s="4">
        <f t="shared" si="1035"/>
        <v>0</v>
      </c>
      <c r="BM2502" s="192">
        <f t="shared" si="1036"/>
        <v>-2</v>
      </c>
      <c r="BN2502" s="4">
        <f t="shared" si="1037"/>
        <v>0</v>
      </c>
    </row>
    <row r="2503" spans="1:66" ht="15" customHeight="1" thickBot="1">
      <c r="A2503" s="41"/>
      <c r="B2503" s="30"/>
      <c r="C2503" s="63" t="s">
        <v>120</v>
      </c>
      <c r="D2503" s="464" t="str">
        <f t="shared" si="1013"/>
        <v/>
      </c>
      <c r="E2503" s="465"/>
      <c r="F2503" s="465"/>
      <c r="G2503" s="465"/>
      <c r="H2503" s="465"/>
      <c r="I2503" s="465"/>
      <c r="J2503" s="465"/>
      <c r="K2503" s="465"/>
      <c r="L2503" s="466"/>
      <c r="M2503" s="357"/>
      <c r="N2503" s="358"/>
      <c r="O2503" s="357"/>
      <c r="P2503" s="358"/>
      <c r="Q2503" s="357"/>
      <c r="R2503" s="358"/>
      <c r="S2503" s="357"/>
      <c r="T2503" s="358"/>
      <c r="U2503" s="357"/>
      <c r="V2503" s="358"/>
      <c r="W2503" s="357"/>
      <c r="X2503" s="358"/>
      <c r="Y2503" s="357"/>
      <c r="Z2503" s="358"/>
      <c r="AA2503" s="357"/>
      <c r="AB2503" s="358"/>
      <c r="AC2503" s="357"/>
      <c r="AD2503" s="358"/>
      <c r="AG2503" s="197">
        <f t="shared" si="1014"/>
        <v>18</v>
      </c>
      <c r="AH2503" s="197">
        <f t="shared" si="1015"/>
        <v>0</v>
      </c>
      <c r="AJ2503" s="192">
        <f t="shared" si="1016"/>
        <v>0</v>
      </c>
      <c r="AK2503" s="215">
        <f t="shared" si="1017"/>
        <v>0</v>
      </c>
      <c r="AL2503" s="216">
        <f t="shared" si="1018"/>
        <v>0</v>
      </c>
      <c r="AM2503" s="217">
        <f t="shared" si="1019"/>
        <v>0</v>
      </c>
      <c r="AO2503" s="192">
        <f t="shared" si="1020"/>
        <v>-2</v>
      </c>
      <c r="AP2503" s="4">
        <f t="shared" si="1021"/>
        <v>0</v>
      </c>
      <c r="AR2503" s="192">
        <f t="shared" si="1022"/>
        <v>-2</v>
      </c>
      <c r="AS2503" s="4">
        <f t="shared" si="1023"/>
        <v>0</v>
      </c>
      <c r="AU2503" s="192">
        <f t="shared" si="1024"/>
        <v>-2</v>
      </c>
      <c r="AV2503" s="4">
        <f t="shared" si="1025"/>
        <v>0</v>
      </c>
      <c r="AX2503" s="192">
        <f t="shared" si="1026"/>
        <v>-2</v>
      </c>
      <c r="AY2503" s="4">
        <f t="shared" si="1027"/>
        <v>0</v>
      </c>
      <c r="BA2503" s="192">
        <f t="shared" si="1028"/>
        <v>-2</v>
      </c>
      <c r="BB2503" s="4">
        <f t="shared" si="1029"/>
        <v>0</v>
      </c>
      <c r="BD2503" s="192">
        <f t="shared" si="1030"/>
        <v>-2</v>
      </c>
      <c r="BE2503" s="4">
        <f t="shared" si="1031"/>
        <v>0</v>
      </c>
      <c r="BG2503" s="192">
        <f t="shared" si="1032"/>
        <v>-2</v>
      </c>
      <c r="BH2503" s="4">
        <f t="shared" si="1033"/>
        <v>0</v>
      </c>
      <c r="BJ2503" s="192">
        <f t="shared" si="1034"/>
        <v>-2</v>
      </c>
      <c r="BK2503" s="4">
        <f t="shared" si="1035"/>
        <v>0</v>
      </c>
      <c r="BM2503" s="192">
        <f t="shared" si="1036"/>
        <v>-2</v>
      </c>
      <c r="BN2503" s="4">
        <f t="shared" si="1037"/>
        <v>0</v>
      </c>
    </row>
    <row r="2504" spans="1:66" ht="15" customHeight="1" thickBot="1">
      <c r="A2504" s="41"/>
      <c r="B2504" s="30"/>
      <c r="C2504" s="63" t="s">
        <v>121</v>
      </c>
      <c r="D2504" s="464" t="str">
        <f t="shared" si="1013"/>
        <v/>
      </c>
      <c r="E2504" s="465"/>
      <c r="F2504" s="465"/>
      <c r="G2504" s="465"/>
      <c r="H2504" s="465"/>
      <c r="I2504" s="465"/>
      <c r="J2504" s="465"/>
      <c r="K2504" s="465"/>
      <c r="L2504" s="466"/>
      <c r="M2504" s="357"/>
      <c r="N2504" s="358"/>
      <c r="O2504" s="357"/>
      <c r="P2504" s="358"/>
      <c r="Q2504" s="357"/>
      <c r="R2504" s="358"/>
      <c r="S2504" s="357"/>
      <c r="T2504" s="358"/>
      <c r="U2504" s="357"/>
      <c r="V2504" s="358"/>
      <c r="W2504" s="357"/>
      <c r="X2504" s="358"/>
      <c r="Y2504" s="357"/>
      <c r="Z2504" s="358"/>
      <c r="AA2504" s="357"/>
      <c r="AB2504" s="358"/>
      <c r="AC2504" s="357"/>
      <c r="AD2504" s="358"/>
      <c r="AG2504" s="197">
        <f t="shared" si="1014"/>
        <v>18</v>
      </c>
      <c r="AH2504" s="197">
        <f t="shared" si="1015"/>
        <v>0</v>
      </c>
      <c r="AJ2504" s="192">
        <f t="shared" si="1016"/>
        <v>0</v>
      </c>
      <c r="AK2504" s="215">
        <f t="shared" si="1017"/>
        <v>0</v>
      </c>
      <c r="AL2504" s="216">
        <f t="shared" si="1018"/>
        <v>0</v>
      </c>
      <c r="AM2504" s="217">
        <f t="shared" si="1019"/>
        <v>0</v>
      </c>
      <c r="AO2504" s="192">
        <f t="shared" si="1020"/>
        <v>-2</v>
      </c>
      <c r="AP2504" s="4">
        <f t="shared" si="1021"/>
        <v>0</v>
      </c>
      <c r="AR2504" s="192">
        <f t="shared" si="1022"/>
        <v>-2</v>
      </c>
      <c r="AS2504" s="4">
        <f t="shared" si="1023"/>
        <v>0</v>
      </c>
      <c r="AU2504" s="192">
        <f t="shared" si="1024"/>
        <v>-2</v>
      </c>
      <c r="AV2504" s="4">
        <f t="shared" si="1025"/>
        <v>0</v>
      </c>
      <c r="AX2504" s="192">
        <f t="shared" si="1026"/>
        <v>-2</v>
      </c>
      <c r="AY2504" s="4">
        <f t="shared" si="1027"/>
        <v>0</v>
      </c>
      <c r="BA2504" s="192">
        <f t="shared" si="1028"/>
        <v>-2</v>
      </c>
      <c r="BB2504" s="4">
        <f t="shared" si="1029"/>
        <v>0</v>
      </c>
      <c r="BD2504" s="192">
        <f t="shared" si="1030"/>
        <v>-2</v>
      </c>
      <c r="BE2504" s="4">
        <f t="shared" si="1031"/>
        <v>0</v>
      </c>
      <c r="BG2504" s="192">
        <f t="shared" si="1032"/>
        <v>-2</v>
      </c>
      <c r="BH2504" s="4">
        <f t="shared" si="1033"/>
        <v>0</v>
      </c>
      <c r="BJ2504" s="192">
        <f t="shared" si="1034"/>
        <v>-2</v>
      </c>
      <c r="BK2504" s="4">
        <f t="shared" si="1035"/>
        <v>0</v>
      </c>
      <c r="BM2504" s="192">
        <f t="shared" si="1036"/>
        <v>-2</v>
      </c>
      <c r="BN2504" s="4">
        <f t="shared" si="1037"/>
        <v>0</v>
      </c>
    </row>
    <row r="2505" spans="1:66" ht="15" customHeight="1" thickBot="1">
      <c r="A2505" s="41"/>
      <c r="B2505" s="30"/>
      <c r="C2505" s="63" t="s">
        <v>122</v>
      </c>
      <c r="D2505" s="464" t="str">
        <f t="shared" si="1013"/>
        <v/>
      </c>
      <c r="E2505" s="465"/>
      <c r="F2505" s="465"/>
      <c r="G2505" s="465"/>
      <c r="H2505" s="465"/>
      <c r="I2505" s="465"/>
      <c r="J2505" s="465"/>
      <c r="K2505" s="465"/>
      <c r="L2505" s="466"/>
      <c r="M2505" s="357"/>
      <c r="N2505" s="358"/>
      <c r="O2505" s="357"/>
      <c r="P2505" s="358"/>
      <c r="Q2505" s="357"/>
      <c r="R2505" s="358"/>
      <c r="S2505" s="357"/>
      <c r="T2505" s="358"/>
      <c r="U2505" s="357"/>
      <c r="V2505" s="358"/>
      <c r="W2505" s="357"/>
      <c r="X2505" s="358"/>
      <c r="Y2505" s="357"/>
      <c r="Z2505" s="358"/>
      <c r="AA2505" s="357"/>
      <c r="AB2505" s="358"/>
      <c r="AC2505" s="357"/>
      <c r="AD2505" s="358"/>
      <c r="AG2505" s="197">
        <f t="shared" si="1014"/>
        <v>18</v>
      </c>
      <c r="AH2505" s="197">
        <f t="shared" si="1015"/>
        <v>0</v>
      </c>
      <c r="AJ2505" s="192">
        <f t="shared" si="1016"/>
        <v>0</v>
      </c>
      <c r="AK2505" s="215">
        <f t="shared" si="1017"/>
        <v>0</v>
      </c>
      <c r="AL2505" s="216">
        <f t="shared" si="1018"/>
        <v>0</v>
      </c>
      <c r="AM2505" s="217">
        <f t="shared" si="1019"/>
        <v>0</v>
      </c>
      <c r="AO2505" s="192">
        <f t="shared" si="1020"/>
        <v>-2</v>
      </c>
      <c r="AP2505" s="4">
        <f t="shared" si="1021"/>
        <v>0</v>
      </c>
      <c r="AR2505" s="192">
        <f t="shared" si="1022"/>
        <v>-2</v>
      </c>
      <c r="AS2505" s="4">
        <f t="shared" si="1023"/>
        <v>0</v>
      </c>
      <c r="AU2505" s="192">
        <f t="shared" si="1024"/>
        <v>-2</v>
      </c>
      <c r="AV2505" s="4">
        <f t="shared" si="1025"/>
        <v>0</v>
      </c>
      <c r="AX2505" s="192">
        <f t="shared" si="1026"/>
        <v>-2</v>
      </c>
      <c r="AY2505" s="4">
        <f t="shared" si="1027"/>
        <v>0</v>
      </c>
      <c r="BA2505" s="192">
        <f t="shared" si="1028"/>
        <v>-2</v>
      </c>
      <c r="BB2505" s="4">
        <f t="shared" si="1029"/>
        <v>0</v>
      </c>
      <c r="BD2505" s="192">
        <f t="shared" si="1030"/>
        <v>-2</v>
      </c>
      <c r="BE2505" s="4">
        <f t="shared" si="1031"/>
        <v>0</v>
      </c>
      <c r="BG2505" s="192">
        <f t="shared" si="1032"/>
        <v>-2</v>
      </c>
      <c r="BH2505" s="4">
        <f t="shared" si="1033"/>
        <v>0</v>
      </c>
      <c r="BJ2505" s="192">
        <f t="shared" si="1034"/>
        <v>-2</v>
      </c>
      <c r="BK2505" s="4">
        <f t="shared" si="1035"/>
        <v>0</v>
      </c>
      <c r="BM2505" s="192">
        <f t="shared" si="1036"/>
        <v>-2</v>
      </c>
      <c r="BN2505" s="4">
        <f t="shared" si="1037"/>
        <v>0</v>
      </c>
    </row>
    <row r="2506" spans="1:66" ht="15" customHeight="1" thickBot="1">
      <c r="A2506" s="41"/>
      <c r="B2506" s="30"/>
      <c r="C2506" s="63" t="s">
        <v>123</v>
      </c>
      <c r="D2506" s="464" t="str">
        <f t="shared" si="1013"/>
        <v/>
      </c>
      <c r="E2506" s="465"/>
      <c r="F2506" s="465"/>
      <c r="G2506" s="465"/>
      <c r="H2506" s="465"/>
      <c r="I2506" s="465"/>
      <c r="J2506" s="465"/>
      <c r="K2506" s="465"/>
      <c r="L2506" s="466"/>
      <c r="M2506" s="357"/>
      <c r="N2506" s="358"/>
      <c r="O2506" s="357"/>
      <c r="P2506" s="358"/>
      <c r="Q2506" s="357"/>
      <c r="R2506" s="358"/>
      <c r="S2506" s="357"/>
      <c r="T2506" s="358"/>
      <c r="U2506" s="357"/>
      <c r="V2506" s="358"/>
      <c r="W2506" s="357"/>
      <c r="X2506" s="358"/>
      <c r="Y2506" s="357"/>
      <c r="Z2506" s="358"/>
      <c r="AA2506" s="357"/>
      <c r="AB2506" s="358"/>
      <c r="AC2506" s="357"/>
      <c r="AD2506" s="358"/>
      <c r="AG2506" s="197">
        <f t="shared" si="1014"/>
        <v>18</v>
      </c>
      <c r="AH2506" s="197">
        <f t="shared" si="1015"/>
        <v>0</v>
      </c>
      <c r="AJ2506" s="192">
        <f t="shared" si="1016"/>
        <v>0</v>
      </c>
      <c r="AK2506" s="215">
        <f t="shared" si="1017"/>
        <v>0</v>
      </c>
      <c r="AL2506" s="216">
        <f t="shared" si="1018"/>
        <v>0</v>
      </c>
      <c r="AM2506" s="217">
        <f t="shared" si="1019"/>
        <v>0</v>
      </c>
      <c r="AO2506" s="192">
        <f t="shared" si="1020"/>
        <v>-2</v>
      </c>
      <c r="AP2506" s="4">
        <f t="shared" si="1021"/>
        <v>0</v>
      </c>
      <c r="AR2506" s="192">
        <f t="shared" si="1022"/>
        <v>-2</v>
      </c>
      <c r="AS2506" s="4">
        <f t="shared" si="1023"/>
        <v>0</v>
      </c>
      <c r="AU2506" s="192">
        <f t="shared" si="1024"/>
        <v>-2</v>
      </c>
      <c r="AV2506" s="4">
        <f t="shared" si="1025"/>
        <v>0</v>
      </c>
      <c r="AX2506" s="192">
        <f t="shared" si="1026"/>
        <v>-2</v>
      </c>
      <c r="AY2506" s="4">
        <f t="shared" si="1027"/>
        <v>0</v>
      </c>
      <c r="BA2506" s="192">
        <f t="shared" si="1028"/>
        <v>-2</v>
      </c>
      <c r="BB2506" s="4">
        <f t="shared" si="1029"/>
        <v>0</v>
      </c>
      <c r="BD2506" s="192">
        <f t="shared" si="1030"/>
        <v>-2</v>
      </c>
      <c r="BE2506" s="4">
        <f t="shared" si="1031"/>
        <v>0</v>
      </c>
      <c r="BG2506" s="192">
        <f t="shared" si="1032"/>
        <v>-2</v>
      </c>
      <c r="BH2506" s="4">
        <f t="shared" si="1033"/>
        <v>0</v>
      </c>
      <c r="BJ2506" s="192">
        <f t="shared" si="1034"/>
        <v>-2</v>
      </c>
      <c r="BK2506" s="4">
        <f t="shared" si="1035"/>
        <v>0</v>
      </c>
      <c r="BM2506" s="192">
        <f t="shared" si="1036"/>
        <v>-2</v>
      </c>
      <c r="BN2506" s="4">
        <f t="shared" si="1037"/>
        <v>0</v>
      </c>
    </row>
    <row r="2507" spans="1:66" ht="15" customHeight="1" thickBot="1">
      <c r="A2507" s="41"/>
      <c r="B2507" s="30"/>
      <c r="C2507" s="63" t="s">
        <v>124</v>
      </c>
      <c r="D2507" s="464" t="str">
        <f t="shared" si="1013"/>
        <v/>
      </c>
      <c r="E2507" s="465"/>
      <c r="F2507" s="465"/>
      <c r="G2507" s="465"/>
      <c r="H2507" s="465"/>
      <c r="I2507" s="465"/>
      <c r="J2507" s="465"/>
      <c r="K2507" s="465"/>
      <c r="L2507" s="466"/>
      <c r="M2507" s="357"/>
      <c r="N2507" s="358"/>
      <c r="O2507" s="357"/>
      <c r="P2507" s="358"/>
      <c r="Q2507" s="357"/>
      <c r="R2507" s="358"/>
      <c r="S2507" s="357"/>
      <c r="T2507" s="358"/>
      <c r="U2507" s="357"/>
      <c r="V2507" s="358"/>
      <c r="W2507" s="357"/>
      <c r="X2507" s="358"/>
      <c r="Y2507" s="357"/>
      <c r="Z2507" s="358"/>
      <c r="AA2507" s="357"/>
      <c r="AB2507" s="358"/>
      <c r="AC2507" s="357"/>
      <c r="AD2507" s="358"/>
      <c r="AG2507" s="197">
        <f t="shared" si="1014"/>
        <v>18</v>
      </c>
      <c r="AH2507" s="197">
        <f t="shared" si="1015"/>
        <v>0</v>
      </c>
      <c r="AJ2507" s="192">
        <f t="shared" si="1016"/>
        <v>0</v>
      </c>
      <c r="AK2507" s="215">
        <f t="shared" si="1017"/>
        <v>0</v>
      </c>
      <c r="AL2507" s="216">
        <f t="shared" si="1018"/>
        <v>0</v>
      </c>
      <c r="AM2507" s="217">
        <f t="shared" si="1019"/>
        <v>0</v>
      </c>
      <c r="AO2507" s="192">
        <f t="shared" si="1020"/>
        <v>-2</v>
      </c>
      <c r="AP2507" s="4">
        <f t="shared" si="1021"/>
        <v>0</v>
      </c>
      <c r="AR2507" s="192">
        <f t="shared" si="1022"/>
        <v>-2</v>
      </c>
      <c r="AS2507" s="4">
        <f t="shared" si="1023"/>
        <v>0</v>
      </c>
      <c r="AU2507" s="192">
        <f t="shared" si="1024"/>
        <v>-2</v>
      </c>
      <c r="AV2507" s="4">
        <f t="shared" si="1025"/>
        <v>0</v>
      </c>
      <c r="AX2507" s="192">
        <f t="shared" si="1026"/>
        <v>-2</v>
      </c>
      <c r="AY2507" s="4">
        <f t="shared" si="1027"/>
        <v>0</v>
      </c>
      <c r="BA2507" s="192">
        <f t="shared" si="1028"/>
        <v>-2</v>
      </c>
      <c r="BB2507" s="4">
        <f t="shared" si="1029"/>
        <v>0</v>
      </c>
      <c r="BD2507" s="192">
        <f t="shared" si="1030"/>
        <v>-2</v>
      </c>
      <c r="BE2507" s="4">
        <f t="shared" si="1031"/>
        <v>0</v>
      </c>
      <c r="BG2507" s="192">
        <f t="shared" si="1032"/>
        <v>-2</v>
      </c>
      <c r="BH2507" s="4">
        <f t="shared" si="1033"/>
        <v>0</v>
      </c>
      <c r="BJ2507" s="192">
        <f t="shared" si="1034"/>
        <v>-2</v>
      </c>
      <c r="BK2507" s="4">
        <f t="shared" si="1035"/>
        <v>0</v>
      </c>
      <c r="BM2507" s="192">
        <f t="shared" si="1036"/>
        <v>-2</v>
      </c>
      <c r="BN2507" s="4">
        <f t="shared" si="1037"/>
        <v>0</v>
      </c>
    </row>
    <row r="2508" spans="1:66" ht="15" customHeight="1" thickBot="1">
      <c r="A2508" s="41"/>
      <c r="B2508" s="30"/>
      <c r="C2508" s="63" t="s">
        <v>125</v>
      </c>
      <c r="D2508" s="464" t="str">
        <f t="shared" si="1013"/>
        <v/>
      </c>
      <c r="E2508" s="465"/>
      <c r="F2508" s="465"/>
      <c r="G2508" s="465"/>
      <c r="H2508" s="465"/>
      <c r="I2508" s="465"/>
      <c r="J2508" s="465"/>
      <c r="K2508" s="465"/>
      <c r="L2508" s="466"/>
      <c r="M2508" s="357"/>
      <c r="N2508" s="358"/>
      <c r="O2508" s="357"/>
      <c r="P2508" s="358"/>
      <c r="Q2508" s="357"/>
      <c r="R2508" s="358"/>
      <c r="S2508" s="357"/>
      <c r="T2508" s="358"/>
      <c r="U2508" s="357"/>
      <c r="V2508" s="358"/>
      <c r="W2508" s="357"/>
      <c r="X2508" s="358"/>
      <c r="Y2508" s="357"/>
      <c r="Z2508" s="358"/>
      <c r="AA2508" s="357"/>
      <c r="AB2508" s="358"/>
      <c r="AC2508" s="357"/>
      <c r="AD2508" s="358"/>
      <c r="AG2508" s="197">
        <f t="shared" si="1014"/>
        <v>18</v>
      </c>
      <c r="AH2508" s="197">
        <f t="shared" si="1015"/>
        <v>0</v>
      </c>
      <c r="AJ2508" s="192">
        <f t="shared" si="1016"/>
        <v>0</v>
      </c>
      <c r="AK2508" s="215">
        <f t="shared" si="1017"/>
        <v>0</v>
      </c>
      <c r="AL2508" s="216">
        <f t="shared" si="1018"/>
        <v>0</v>
      </c>
      <c r="AM2508" s="217">
        <f t="shared" si="1019"/>
        <v>0</v>
      </c>
      <c r="AO2508" s="192">
        <f t="shared" si="1020"/>
        <v>-2</v>
      </c>
      <c r="AP2508" s="4">
        <f t="shared" si="1021"/>
        <v>0</v>
      </c>
      <c r="AR2508" s="192">
        <f t="shared" si="1022"/>
        <v>-2</v>
      </c>
      <c r="AS2508" s="4">
        <f t="shared" si="1023"/>
        <v>0</v>
      </c>
      <c r="AU2508" s="192">
        <f t="shared" si="1024"/>
        <v>-2</v>
      </c>
      <c r="AV2508" s="4">
        <f t="shared" si="1025"/>
        <v>0</v>
      </c>
      <c r="AX2508" s="192">
        <f t="shared" si="1026"/>
        <v>-2</v>
      </c>
      <c r="AY2508" s="4">
        <f t="shared" si="1027"/>
        <v>0</v>
      </c>
      <c r="BA2508" s="192">
        <f t="shared" si="1028"/>
        <v>-2</v>
      </c>
      <c r="BB2508" s="4">
        <f t="shared" si="1029"/>
        <v>0</v>
      </c>
      <c r="BD2508" s="192">
        <f t="shared" si="1030"/>
        <v>-2</v>
      </c>
      <c r="BE2508" s="4">
        <f t="shared" si="1031"/>
        <v>0</v>
      </c>
      <c r="BG2508" s="192">
        <f t="shared" si="1032"/>
        <v>-2</v>
      </c>
      <c r="BH2508" s="4">
        <f t="shared" si="1033"/>
        <v>0</v>
      </c>
      <c r="BJ2508" s="192">
        <f t="shared" si="1034"/>
        <v>-2</v>
      </c>
      <c r="BK2508" s="4">
        <f t="shared" si="1035"/>
        <v>0</v>
      </c>
      <c r="BM2508" s="192">
        <f t="shared" si="1036"/>
        <v>-2</v>
      </c>
      <c r="BN2508" s="4">
        <f t="shared" si="1037"/>
        <v>0</v>
      </c>
    </row>
    <row r="2509" spans="1:66" ht="15" customHeight="1" thickBot="1">
      <c r="A2509" s="41"/>
      <c r="B2509" s="30"/>
      <c r="C2509" s="63" t="s">
        <v>126</v>
      </c>
      <c r="D2509" s="464" t="str">
        <f t="shared" si="1013"/>
        <v/>
      </c>
      <c r="E2509" s="465"/>
      <c r="F2509" s="465"/>
      <c r="G2509" s="465"/>
      <c r="H2509" s="465"/>
      <c r="I2509" s="465"/>
      <c r="J2509" s="465"/>
      <c r="K2509" s="465"/>
      <c r="L2509" s="466"/>
      <c r="M2509" s="357"/>
      <c r="N2509" s="358"/>
      <c r="O2509" s="357"/>
      <c r="P2509" s="358"/>
      <c r="Q2509" s="357"/>
      <c r="R2509" s="358"/>
      <c r="S2509" s="357"/>
      <c r="T2509" s="358"/>
      <c r="U2509" s="357"/>
      <c r="V2509" s="358"/>
      <c r="W2509" s="357"/>
      <c r="X2509" s="358"/>
      <c r="Y2509" s="357"/>
      <c r="Z2509" s="358"/>
      <c r="AA2509" s="357"/>
      <c r="AB2509" s="358"/>
      <c r="AC2509" s="357"/>
      <c r="AD2509" s="358"/>
      <c r="AG2509" s="197">
        <f t="shared" si="1014"/>
        <v>18</v>
      </c>
      <c r="AH2509" s="197">
        <f t="shared" si="1015"/>
        <v>0</v>
      </c>
      <c r="AJ2509" s="192">
        <f t="shared" si="1016"/>
        <v>0</v>
      </c>
      <c r="AK2509" s="215">
        <f t="shared" si="1017"/>
        <v>0</v>
      </c>
      <c r="AL2509" s="216">
        <f t="shared" si="1018"/>
        <v>0</v>
      </c>
      <c r="AM2509" s="217">
        <f t="shared" si="1019"/>
        <v>0</v>
      </c>
      <c r="AO2509" s="192">
        <f t="shared" si="1020"/>
        <v>-2</v>
      </c>
      <c r="AP2509" s="4">
        <f t="shared" si="1021"/>
        <v>0</v>
      </c>
      <c r="AR2509" s="192">
        <f t="shared" si="1022"/>
        <v>-2</v>
      </c>
      <c r="AS2509" s="4">
        <f t="shared" si="1023"/>
        <v>0</v>
      </c>
      <c r="AU2509" s="192">
        <f t="shared" si="1024"/>
        <v>-2</v>
      </c>
      <c r="AV2509" s="4">
        <f t="shared" si="1025"/>
        <v>0</v>
      </c>
      <c r="AX2509" s="192">
        <f t="shared" si="1026"/>
        <v>-2</v>
      </c>
      <c r="AY2509" s="4">
        <f t="shared" si="1027"/>
        <v>0</v>
      </c>
      <c r="BA2509" s="192">
        <f t="shared" si="1028"/>
        <v>-2</v>
      </c>
      <c r="BB2509" s="4">
        <f t="shared" si="1029"/>
        <v>0</v>
      </c>
      <c r="BD2509" s="192">
        <f t="shared" si="1030"/>
        <v>-2</v>
      </c>
      <c r="BE2509" s="4">
        <f t="shared" si="1031"/>
        <v>0</v>
      </c>
      <c r="BG2509" s="192">
        <f t="shared" si="1032"/>
        <v>-2</v>
      </c>
      <c r="BH2509" s="4">
        <f t="shared" si="1033"/>
        <v>0</v>
      </c>
      <c r="BJ2509" s="192">
        <f t="shared" si="1034"/>
        <v>-2</v>
      </c>
      <c r="BK2509" s="4">
        <f t="shared" si="1035"/>
        <v>0</v>
      </c>
      <c r="BM2509" s="192">
        <f t="shared" si="1036"/>
        <v>-2</v>
      </c>
      <c r="BN2509" s="4">
        <f t="shared" si="1037"/>
        <v>0</v>
      </c>
    </row>
    <row r="2510" spans="1:66" ht="15" customHeight="1" thickBot="1">
      <c r="A2510" s="41"/>
      <c r="B2510" s="30"/>
      <c r="C2510" s="63" t="s">
        <v>127</v>
      </c>
      <c r="D2510" s="464" t="str">
        <f t="shared" si="1013"/>
        <v/>
      </c>
      <c r="E2510" s="465"/>
      <c r="F2510" s="465"/>
      <c r="G2510" s="465"/>
      <c r="H2510" s="465"/>
      <c r="I2510" s="465"/>
      <c r="J2510" s="465"/>
      <c r="K2510" s="465"/>
      <c r="L2510" s="466"/>
      <c r="M2510" s="357"/>
      <c r="N2510" s="358"/>
      <c r="O2510" s="357"/>
      <c r="P2510" s="358"/>
      <c r="Q2510" s="357"/>
      <c r="R2510" s="358"/>
      <c r="S2510" s="357"/>
      <c r="T2510" s="358"/>
      <c r="U2510" s="357"/>
      <c r="V2510" s="358"/>
      <c r="W2510" s="357"/>
      <c r="X2510" s="358"/>
      <c r="Y2510" s="357"/>
      <c r="Z2510" s="358"/>
      <c r="AA2510" s="357"/>
      <c r="AB2510" s="358"/>
      <c r="AC2510" s="357"/>
      <c r="AD2510" s="358"/>
      <c r="AG2510" s="197">
        <f t="shared" si="1014"/>
        <v>18</v>
      </c>
      <c r="AH2510" s="197">
        <f t="shared" si="1015"/>
        <v>0</v>
      </c>
      <c r="AJ2510" s="192">
        <f t="shared" si="1016"/>
        <v>0</v>
      </c>
      <c r="AK2510" s="215">
        <f t="shared" si="1017"/>
        <v>0</v>
      </c>
      <c r="AL2510" s="216">
        <f t="shared" si="1018"/>
        <v>0</v>
      </c>
      <c r="AM2510" s="217">
        <f t="shared" si="1019"/>
        <v>0</v>
      </c>
      <c r="AO2510" s="192">
        <f t="shared" si="1020"/>
        <v>-2</v>
      </c>
      <c r="AP2510" s="4">
        <f t="shared" si="1021"/>
        <v>0</v>
      </c>
      <c r="AR2510" s="192">
        <f t="shared" si="1022"/>
        <v>-2</v>
      </c>
      <c r="AS2510" s="4">
        <f t="shared" si="1023"/>
        <v>0</v>
      </c>
      <c r="AU2510" s="192">
        <f t="shared" si="1024"/>
        <v>-2</v>
      </c>
      <c r="AV2510" s="4">
        <f t="shared" si="1025"/>
        <v>0</v>
      </c>
      <c r="AX2510" s="192">
        <f t="shared" si="1026"/>
        <v>-2</v>
      </c>
      <c r="AY2510" s="4">
        <f t="shared" si="1027"/>
        <v>0</v>
      </c>
      <c r="BA2510" s="192">
        <f t="shared" si="1028"/>
        <v>-2</v>
      </c>
      <c r="BB2510" s="4">
        <f t="shared" si="1029"/>
        <v>0</v>
      </c>
      <c r="BD2510" s="192">
        <f t="shared" si="1030"/>
        <v>-2</v>
      </c>
      <c r="BE2510" s="4">
        <f t="shared" si="1031"/>
        <v>0</v>
      </c>
      <c r="BG2510" s="192">
        <f t="shared" si="1032"/>
        <v>-2</v>
      </c>
      <c r="BH2510" s="4">
        <f t="shared" si="1033"/>
        <v>0</v>
      </c>
      <c r="BJ2510" s="192">
        <f t="shared" si="1034"/>
        <v>-2</v>
      </c>
      <c r="BK2510" s="4">
        <f t="shared" si="1035"/>
        <v>0</v>
      </c>
      <c r="BM2510" s="192">
        <f t="shared" si="1036"/>
        <v>-2</v>
      </c>
      <c r="BN2510" s="4">
        <f t="shared" si="1037"/>
        <v>0</v>
      </c>
    </row>
    <row r="2511" spans="1:66" ht="15" customHeight="1" thickBot="1">
      <c r="A2511" s="41"/>
      <c r="B2511" s="30"/>
      <c r="C2511" s="63" t="s">
        <v>128</v>
      </c>
      <c r="D2511" s="464" t="str">
        <f t="shared" si="1013"/>
        <v/>
      </c>
      <c r="E2511" s="465"/>
      <c r="F2511" s="465"/>
      <c r="G2511" s="465"/>
      <c r="H2511" s="465"/>
      <c r="I2511" s="465"/>
      <c r="J2511" s="465"/>
      <c r="K2511" s="465"/>
      <c r="L2511" s="466"/>
      <c r="M2511" s="357"/>
      <c r="N2511" s="358"/>
      <c r="O2511" s="357"/>
      <c r="P2511" s="358"/>
      <c r="Q2511" s="357"/>
      <c r="R2511" s="358"/>
      <c r="S2511" s="357"/>
      <c r="T2511" s="358"/>
      <c r="U2511" s="357"/>
      <c r="V2511" s="358"/>
      <c r="W2511" s="357"/>
      <c r="X2511" s="358"/>
      <c r="Y2511" s="357"/>
      <c r="Z2511" s="358"/>
      <c r="AA2511" s="357"/>
      <c r="AB2511" s="358"/>
      <c r="AC2511" s="357"/>
      <c r="AD2511" s="358"/>
      <c r="AG2511" s="197">
        <f t="shared" si="1014"/>
        <v>18</v>
      </c>
      <c r="AH2511" s="197">
        <f t="shared" si="1015"/>
        <v>0</v>
      </c>
      <c r="AJ2511" s="192">
        <f t="shared" si="1016"/>
        <v>0</v>
      </c>
      <c r="AK2511" s="215">
        <f t="shared" si="1017"/>
        <v>0</v>
      </c>
      <c r="AL2511" s="216">
        <f t="shared" si="1018"/>
        <v>0</v>
      </c>
      <c r="AM2511" s="217">
        <f t="shared" si="1019"/>
        <v>0</v>
      </c>
      <c r="AO2511" s="192">
        <f t="shared" si="1020"/>
        <v>-2</v>
      </c>
      <c r="AP2511" s="4">
        <f t="shared" si="1021"/>
        <v>0</v>
      </c>
      <c r="AR2511" s="192">
        <f t="shared" si="1022"/>
        <v>-2</v>
      </c>
      <c r="AS2511" s="4">
        <f t="shared" si="1023"/>
        <v>0</v>
      </c>
      <c r="AU2511" s="192">
        <f t="shared" si="1024"/>
        <v>-2</v>
      </c>
      <c r="AV2511" s="4">
        <f t="shared" si="1025"/>
        <v>0</v>
      </c>
      <c r="AX2511" s="192">
        <f t="shared" si="1026"/>
        <v>-2</v>
      </c>
      <c r="AY2511" s="4">
        <f t="shared" si="1027"/>
        <v>0</v>
      </c>
      <c r="BA2511" s="192">
        <f t="shared" si="1028"/>
        <v>-2</v>
      </c>
      <c r="BB2511" s="4">
        <f t="shared" si="1029"/>
        <v>0</v>
      </c>
      <c r="BD2511" s="192">
        <f t="shared" si="1030"/>
        <v>-2</v>
      </c>
      <c r="BE2511" s="4">
        <f t="shared" si="1031"/>
        <v>0</v>
      </c>
      <c r="BG2511" s="192">
        <f t="shared" si="1032"/>
        <v>-2</v>
      </c>
      <c r="BH2511" s="4">
        <f t="shared" si="1033"/>
        <v>0</v>
      </c>
      <c r="BJ2511" s="192">
        <f t="shared" si="1034"/>
        <v>-2</v>
      </c>
      <c r="BK2511" s="4">
        <f t="shared" si="1035"/>
        <v>0</v>
      </c>
      <c r="BM2511" s="192">
        <f t="shared" si="1036"/>
        <v>-2</v>
      </c>
      <c r="BN2511" s="4">
        <f t="shared" si="1037"/>
        <v>0</v>
      </c>
    </row>
    <row r="2512" spans="1:66" ht="15" customHeight="1" thickBot="1">
      <c r="A2512" s="41"/>
      <c r="B2512" s="30"/>
      <c r="C2512" s="63" t="s">
        <v>129</v>
      </c>
      <c r="D2512" s="464" t="str">
        <f t="shared" si="1013"/>
        <v/>
      </c>
      <c r="E2512" s="465"/>
      <c r="F2512" s="465"/>
      <c r="G2512" s="465"/>
      <c r="H2512" s="465"/>
      <c r="I2512" s="465"/>
      <c r="J2512" s="465"/>
      <c r="K2512" s="465"/>
      <c r="L2512" s="466"/>
      <c r="M2512" s="357"/>
      <c r="N2512" s="358"/>
      <c r="O2512" s="357"/>
      <c r="P2512" s="358"/>
      <c r="Q2512" s="357"/>
      <c r="R2512" s="358"/>
      <c r="S2512" s="357"/>
      <c r="T2512" s="358"/>
      <c r="U2512" s="357"/>
      <c r="V2512" s="358"/>
      <c r="W2512" s="357"/>
      <c r="X2512" s="358"/>
      <c r="Y2512" s="357"/>
      <c r="Z2512" s="358"/>
      <c r="AA2512" s="357"/>
      <c r="AB2512" s="358"/>
      <c r="AC2512" s="357"/>
      <c r="AD2512" s="358"/>
      <c r="AG2512" s="197">
        <f t="shared" si="1014"/>
        <v>18</v>
      </c>
      <c r="AH2512" s="197">
        <f t="shared" si="1015"/>
        <v>0</v>
      </c>
      <c r="AJ2512" s="192">
        <f t="shared" si="1016"/>
        <v>0</v>
      </c>
      <c r="AK2512" s="215">
        <f t="shared" si="1017"/>
        <v>0</v>
      </c>
      <c r="AL2512" s="216">
        <f t="shared" si="1018"/>
        <v>0</v>
      </c>
      <c r="AM2512" s="217">
        <f t="shared" si="1019"/>
        <v>0</v>
      </c>
      <c r="AO2512" s="192">
        <f t="shared" si="1020"/>
        <v>-2</v>
      </c>
      <c r="AP2512" s="4">
        <f t="shared" si="1021"/>
        <v>0</v>
      </c>
      <c r="AR2512" s="192">
        <f t="shared" si="1022"/>
        <v>-2</v>
      </c>
      <c r="AS2512" s="4">
        <f t="shared" si="1023"/>
        <v>0</v>
      </c>
      <c r="AU2512" s="192">
        <f t="shared" si="1024"/>
        <v>-2</v>
      </c>
      <c r="AV2512" s="4">
        <f t="shared" si="1025"/>
        <v>0</v>
      </c>
      <c r="AX2512" s="192">
        <f t="shared" si="1026"/>
        <v>-2</v>
      </c>
      <c r="AY2512" s="4">
        <f t="shared" si="1027"/>
        <v>0</v>
      </c>
      <c r="BA2512" s="192">
        <f t="shared" si="1028"/>
        <v>-2</v>
      </c>
      <c r="BB2512" s="4">
        <f t="shared" si="1029"/>
        <v>0</v>
      </c>
      <c r="BD2512" s="192">
        <f t="shared" si="1030"/>
        <v>-2</v>
      </c>
      <c r="BE2512" s="4">
        <f t="shared" si="1031"/>
        <v>0</v>
      </c>
      <c r="BG2512" s="192">
        <f t="shared" si="1032"/>
        <v>-2</v>
      </c>
      <c r="BH2512" s="4">
        <f t="shared" si="1033"/>
        <v>0</v>
      </c>
      <c r="BJ2512" s="192">
        <f t="shared" si="1034"/>
        <v>-2</v>
      </c>
      <c r="BK2512" s="4">
        <f t="shared" si="1035"/>
        <v>0</v>
      </c>
      <c r="BM2512" s="192">
        <f t="shared" si="1036"/>
        <v>-2</v>
      </c>
      <c r="BN2512" s="4">
        <f t="shared" si="1037"/>
        <v>0</v>
      </c>
    </row>
    <row r="2513" spans="1:66" ht="15" customHeight="1" thickBot="1">
      <c r="A2513" s="41"/>
      <c r="B2513" s="30"/>
      <c r="C2513" s="63" t="s">
        <v>130</v>
      </c>
      <c r="D2513" s="464" t="str">
        <f t="shared" si="1013"/>
        <v/>
      </c>
      <c r="E2513" s="465"/>
      <c r="F2513" s="465"/>
      <c r="G2513" s="465"/>
      <c r="H2513" s="465"/>
      <c r="I2513" s="465"/>
      <c r="J2513" s="465"/>
      <c r="K2513" s="465"/>
      <c r="L2513" s="466"/>
      <c r="M2513" s="357"/>
      <c r="N2513" s="358"/>
      <c r="O2513" s="357"/>
      <c r="P2513" s="358"/>
      <c r="Q2513" s="357"/>
      <c r="R2513" s="358"/>
      <c r="S2513" s="357"/>
      <c r="T2513" s="358"/>
      <c r="U2513" s="357"/>
      <c r="V2513" s="358"/>
      <c r="W2513" s="357"/>
      <c r="X2513" s="358"/>
      <c r="Y2513" s="357"/>
      <c r="Z2513" s="358"/>
      <c r="AA2513" s="357"/>
      <c r="AB2513" s="358"/>
      <c r="AC2513" s="357"/>
      <c r="AD2513" s="358"/>
      <c r="AG2513" s="197">
        <f t="shared" si="1014"/>
        <v>18</v>
      </c>
      <c r="AH2513" s="197">
        <f t="shared" si="1015"/>
        <v>0</v>
      </c>
      <c r="AJ2513" s="192">
        <f t="shared" si="1016"/>
        <v>0</v>
      </c>
      <c r="AK2513" s="215">
        <f t="shared" si="1017"/>
        <v>0</v>
      </c>
      <c r="AL2513" s="216">
        <f t="shared" si="1018"/>
        <v>0</v>
      </c>
      <c r="AM2513" s="217">
        <f t="shared" si="1019"/>
        <v>0</v>
      </c>
      <c r="AO2513" s="192">
        <f t="shared" si="1020"/>
        <v>-2</v>
      </c>
      <c r="AP2513" s="4">
        <f t="shared" si="1021"/>
        <v>0</v>
      </c>
      <c r="AR2513" s="192">
        <f t="shared" si="1022"/>
        <v>-2</v>
      </c>
      <c r="AS2513" s="4">
        <f t="shared" si="1023"/>
        <v>0</v>
      </c>
      <c r="AU2513" s="192">
        <f t="shared" si="1024"/>
        <v>-2</v>
      </c>
      <c r="AV2513" s="4">
        <f t="shared" si="1025"/>
        <v>0</v>
      </c>
      <c r="AX2513" s="192">
        <f t="shared" si="1026"/>
        <v>-2</v>
      </c>
      <c r="AY2513" s="4">
        <f t="shared" si="1027"/>
        <v>0</v>
      </c>
      <c r="BA2513" s="192">
        <f t="shared" si="1028"/>
        <v>-2</v>
      </c>
      <c r="BB2513" s="4">
        <f t="shared" si="1029"/>
        <v>0</v>
      </c>
      <c r="BD2513" s="192">
        <f t="shared" si="1030"/>
        <v>-2</v>
      </c>
      <c r="BE2513" s="4">
        <f t="shared" si="1031"/>
        <v>0</v>
      </c>
      <c r="BG2513" s="192">
        <f t="shared" si="1032"/>
        <v>-2</v>
      </c>
      <c r="BH2513" s="4">
        <f t="shared" si="1033"/>
        <v>0</v>
      </c>
      <c r="BJ2513" s="192">
        <f t="shared" si="1034"/>
        <v>-2</v>
      </c>
      <c r="BK2513" s="4">
        <f t="shared" si="1035"/>
        <v>0</v>
      </c>
      <c r="BM2513" s="192">
        <f t="shared" si="1036"/>
        <v>-2</v>
      </c>
      <c r="BN2513" s="4">
        <f t="shared" si="1037"/>
        <v>0</v>
      </c>
    </row>
    <row r="2514" spans="1:66" ht="15" customHeight="1" thickBot="1">
      <c r="A2514" s="41"/>
      <c r="B2514" s="30"/>
      <c r="C2514" s="63" t="s">
        <v>131</v>
      </c>
      <c r="D2514" s="464" t="str">
        <f t="shared" si="1013"/>
        <v/>
      </c>
      <c r="E2514" s="465"/>
      <c r="F2514" s="465"/>
      <c r="G2514" s="465"/>
      <c r="H2514" s="465"/>
      <c r="I2514" s="465"/>
      <c r="J2514" s="465"/>
      <c r="K2514" s="465"/>
      <c r="L2514" s="466"/>
      <c r="M2514" s="357"/>
      <c r="N2514" s="358"/>
      <c r="O2514" s="357"/>
      <c r="P2514" s="358"/>
      <c r="Q2514" s="357"/>
      <c r="R2514" s="358"/>
      <c r="S2514" s="357"/>
      <c r="T2514" s="358"/>
      <c r="U2514" s="357"/>
      <c r="V2514" s="358"/>
      <c r="W2514" s="357"/>
      <c r="X2514" s="358"/>
      <c r="Y2514" s="357"/>
      <c r="Z2514" s="358"/>
      <c r="AA2514" s="357"/>
      <c r="AB2514" s="358"/>
      <c r="AC2514" s="357"/>
      <c r="AD2514" s="358"/>
      <c r="AG2514" s="197">
        <f t="shared" si="1014"/>
        <v>18</v>
      </c>
      <c r="AH2514" s="197">
        <f t="shared" si="1015"/>
        <v>0</v>
      </c>
      <c r="AJ2514" s="192">
        <f t="shared" si="1016"/>
        <v>0</v>
      </c>
      <c r="AK2514" s="215">
        <f t="shared" si="1017"/>
        <v>0</v>
      </c>
      <c r="AL2514" s="216">
        <f t="shared" si="1018"/>
        <v>0</v>
      </c>
      <c r="AM2514" s="217">
        <f t="shared" si="1019"/>
        <v>0</v>
      </c>
      <c r="AO2514" s="192">
        <f t="shared" si="1020"/>
        <v>-2</v>
      </c>
      <c r="AP2514" s="4">
        <f t="shared" si="1021"/>
        <v>0</v>
      </c>
      <c r="AR2514" s="192">
        <f t="shared" si="1022"/>
        <v>-2</v>
      </c>
      <c r="AS2514" s="4">
        <f t="shared" si="1023"/>
        <v>0</v>
      </c>
      <c r="AU2514" s="192">
        <f t="shared" si="1024"/>
        <v>-2</v>
      </c>
      <c r="AV2514" s="4">
        <f t="shared" si="1025"/>
        <v>0</v>
      </c>
      <c r="AX2514" s="192">
        <f t="shared" si="1026"/>
        <v>-2</v>
      </c>
      <c r="AY2514" s="4">
        <f t="shared" si="1027"/>
        <v>0</v>
      </c>
      <c r="BA2514" s="192">
        <f t="shared" si="1028"/>
        <v>-2</v>
      </c>
      <c r="BB2514" s="4">
        <f t="shared" si="1029"/>
        <v>0</v>
      </c>
      <c r="BD2514" s="192">
        <f t="shared" si="1030"/>
        <v>-2</v>
      </c>
      <c r="BE2514" s="4">
        <f t="shared" si="1031"/>
        <v>0</v>
      </c>
      <c r="BG2514" s="192">
        <f t="shared" si="1032"/>
        <v>-2</v>
      </c>
      <c r="BH2514" s="4">
        <f t="shared" si="1033"/>
        <v>0</v>
      </c>
      <c r="BJ2514" s="192">
        <f t="shared" si="1034"/>
        <v>-2</v>
      </c>
      <c r="BK2514" s="4">
        <f t="shared" si="1035"/>
        <v>0</v>
      </c>
      <c r="BM2514" s="192">
        <f t="shared" si="1036"/>
        <v>-2</v>
      </c>
      <c r="BN2514" s="4">
        <f t="shared" si="1037"/>
        <v>0</v>
      </c>
    </row>
    <row r="2515" spans="1:66" ht="15" customHeight="1" thickBot="1">
      <c r="A2515" s="41"/>
      <c r="B2515" s="30"/>
      <c r="C2515" s="63" t="s">
        <v>132</v>
      </c>
      <c r="D2515" s="464" t="str">
        <f t="shared" si="1013"/>
        <v/>
      </c>
      <c r="E2515" s="465"/>
      <c r="F2515" s="465"/>
      <c r="G2515" s="465"/>
      <c r="H2515" s="465"/>
      <c r="I2515" s="465"/>
      <c r="J2515" s="465"/>
      <c r="K2515" s="465"/>
      <c r="L2515" s="466"/>
      <c r="M2515" s="357"/>
      <c r="N2515" s="358"/>
      <c r="O2515" s="357"/>
      <c r="P2515" s="358"/>
      <c r="Q2515" s="357"/>
      <c r="R2515" s="358"/>
      <c r="S2515" s="357"/>
      <c r="T2515" s="358"/>
      <c r="U2515" s="357"/>
      <c r="V2515" s="358"/>
      <c r="W2515" s="357"/>
      <c r="X2515" s="358"/>
      <c r="Y2515" s="357"/>
      <c r="Z2515" s="358"/>
      <c r="AA2515" s="357"/>
      <c r="AB2515" s="358"/>
      <c r="AC2515" s="357"/>
      <c r="AD2515" s="358"/>
      <c r="AG2515" s="197">
        <f t="shared" si="1014"/>
        <v>18</v>
      </c>
      <c r="AH2515" s="197">
        <f t="shared" si="1015"/>
        <v>0</v>
      </c>
      <c r="AJ2515" s="192">
        <f t="shared" si="1016"/>
        <v>0</v>
      </c>
      <c r="AK2515" s="215">
        <f t="shared" si="1017"/>
        <v>0</v>
      </c>
      <c r="AL2515" s="216">
        <f t="shared" si="1018"/>
        <v>0</v>
      </c>
      <c r="AM2515" s="217">
        <f t="shared" si="1019"/>
        <v>0</v>
      </c>
      <c r="AO2515" s="192">
        <f t="shared" si="1020"/>
        <v>-2</v>
      </c>
      <c r="AP2515" s="4">
        <f t="shared" si="1021"/>
        <v>0</v>
      </c>
      <c r="AR2515" s="192">
        <f t="shared" si="1022"/>
        <v>-2</v>
      </c>
      <c r="AS2515" s="4">
        <f t="shared" si="1023"/>
        <v>0</v>
      </c>
      <c r="AU2515" s="192">
        <f t="shared" si="1024"/>
        <v>-2</v>
      </c>
      <c r="AV2515" s="4">
        <f t="shared" si="1025"/>
        <v>0</v>
      </c>
      <c r="AX2515" s="192">
        <f t="shared" si="1026"/>
        <v>-2</v>
      </c>
      <c r="AY2515" s="4">
        <f t="shared" si="1027"/>
        <v>0</v>
      </c>
      <c r="BA2515" s="192">
        <f t="shared" si="1028"/>
        <v>-2</v>
      </c>
      <c r="BB2515" s="4">
        <f t="shared" si="1029"/>
        <v>0</v>
      </c>
      <c r="BD2515" s="192">
        <f t="shared" si="1030"/>
        <v>-2</v>
      </c>
      <c r="BE2515" s="4">
        <f t="shared" si="1031"/>
        <v>0</v>
      </c>
      <c r="BG2515" s="192">
        <f t="shared" si="1032"/>
        <v>-2</v>
      </c>
      <c r="BH2515" s="4">
        <f t="shared" si="1033"/>
        <v>0</v>
      </c>
      <c r="BJ2515" s="192">
        <f t="shared" si="1034"/>
        <v>-2</v>
      </c>
      <c r="BK2515" s="4">
        <f t="shared" si="1035"/>
        <v>0</v>
      </c>
      <c r="BM2515" s="192">
        <f t="shared" si="1036"/>
        <v>-2</v>
      </c>
      <c r="BN2515" s="4">
        <f t="shared" si="1037"/>
        <v>0</v>
      </c>
    </row>
    <row r="2516" spans="1:66" ht="15" customHeight="1" thickBot="1">
      <c r="A2516" s="41"/>
      <c r="B2516" s="30"/>
      <c r="C2516" s="63" t="s">
        <v>133</v>
      </c>
      <c r="D2516" s="464" t="str">
        <f t="shared" si="1013"/>
        <v/>
      </c>
      <c r="E2516" s="465"/>
      <c r="F2516" s="465"/>
      <c r="G2516" s="465"/>
      <c r="H2516" s="465"/>
      <c r="I2516" s="465"/>
      <c r="J2516" s="465"/>
      <c r="K2516" s="465"/>
      <c r="L2516" s="466"/>
      <c r="M2516" s="357"/>
      <c r="N2516" s="358"/>
      <c r="O2516" s="357"/>
      <c r="P2516" s="358"/>
      <c r="Q2516" s="357"/>
      <c r="R2516" s="358"/>
      <c r="S2516" s="357"/>
      <c r="T2516" s="358"/>
      <c r="U2516" s="357"/>
      <c r="V2516" s="358"/>
      <c r="W2516" s="357"/>
      <c r="X2516" s="358"/>
      <c r="Y2516" s="357"/>
      <c r="Z2516" s="358"/>
      <c r="AA2516" s="357"/>
      <c r="AB2516" s="358"/>
      <c r="AC2516" s="357"/>
      <c r="AD2516" s="358"/>
      <c r="AG2516" s="197">
        <f t="shared" si="1014"/>
        <v>18</v>
      </c>
      <c r="AH2516" s="197">
        <f t="shared" si="1015"/>
        <v>0</v>
      </c>
      <c r="AJ2516" s="192">
        <f t="shared" si="1016"/>
        <v>0</v>
      </c>
      <c r="AK2516" s="215">
        <f t="shared" si="1017"/>
        <v>0</v>
      </c>
      <c r="AL2516" s="216">
        <f t="shared" si="1018"/>
        <v>0</v>
      </c>
      <c r="AM2516" s="217">
        <f t="shared" si="1019"/>
        <v>0</v>
      </c>
      <c r="AO2516" s="192">
        <f t="shared" si="1020"/>
        <v>-2</v>
      </c>
      <c r="AP2516" s="4">
        <f t="shared" si="1021"/>
        <v>0</v>
      </c>
      <c r="AR2516" s="192">
        <f t="shared" si="1022"/>
        <v>-2</v>
      </c>
      <c r="AS2516" s="4">
        <f t="shared" si="1023"/>
        <v>0</v>
      </c>
      <c r="AU2516" s="192">
        <f t="shared" si="1024"/>
        <v>-2</v>
      </c>
      <c r="AV2516" s="4">
        <f t="shared" si="1025"/>
        <v>0</v>
      </c>
      <c r="AX2516" s="192">
        <f t="shared" si="1026"/>
        <v>-2</v>
      </c>
      <c r="AY2516" s="4">
        <f t="shared" si="1027"/>
        <v>0</v>
      </c>
      <c r="BA2516" s="192">
        <f t="shared" si="1028"/>
        <v>-2</v>
      </c>
      <c r="BB2516" s="4">
        <f t="shared" si="1029"/>
        <v>0</v>
      </c>
      <c r="BD2516" s="192">
        <f t="shared" si="1030"/>
        <v>-2</v>
      </c>
      <c r="BE2516" s="4">
        <f t="shared" si="1031"/>
        <v>0</v>
      </c>
      <c r="BG2516" s="192">
        <f t="shared" si="1032"/>
        <v>-2</v>
      </c>
      <c r="BH2516" s="4">
        <f t="shared" si="1033"/>
        <v>0</v>
      </c>
      <c r="BJ2516" s="192">
        <f t="shared" si="1034"/>
        <v>-2</v>
      </c>
      <c r="BK2516" s="4">
        <f t="shared" si="1035"/>
        <v>0</v>
      </c>
      <c r="BM2516" s="192">
        <f t="shared" si="1036"/>
        <v>-2</v>
      </c>
      <c r="BN2516" s="4">
        <f t="shared" si="1037"/>
        <v>0</v>
      </c>
    </row>
    <row r="2517" spans="1:66" ht="15" customHeight="1" thickBot="1">
      <c r="A2517" s="41"/>
      <c r="B2517" s="30"/>
      <c r="C2517" s="63" t="s">
        <v>134</v>
      </c>
      <c r="D2517" s="464" t="str">
        <f t="shared" si="1013"/>
        <v/>
      </c>
      <c r="E2517" s="465"/>
      <c r="F2517" s="465"/>
      <c r="G2517" s="465"/>
      <c r="H2517" s="465"/>
      <c r="I2517" s="465"/>
      <c r="J2517" s="465"/>
      <c r="K2517" s="465"/>
      <c r="L2517" s="466"/>
      <c r="M2517" s="357"/>
      <c r="N2517" s="358"/>
      <c r="O2517" s="357"/>
      <c r="P2517" s="358"/>
      <c r="Q2517" s="357"/>
      <c r="R2517" s="358"/>
      <c r="S2517" s="357"/>
      <c r="T2517" s="358"/>
      <c r="U2517" s="357"/>
      <c r="V2517" s="358"/>
      <c r="W2517" s="357"/>
      <c r="X2517" s="358"/>
      <c r="Y2517" s="357"/>
      <c r="Z2517" s="358"/>
      <c r="AA2517" s="357"/>
      <c r="AB2517" s="358"/>
      <c r="AC2517" s="357"/>
      <c r="AD2517" s="358"/>
      <c r="AG2517" s="197">
        <f t="shared" si="1014"/>
        <v>18</v>
      </c>
      <c r="AH2517" s="197">
        <f t="shared" si="1015"/>
        <v>0</v>
      </c>
      <c r="AJ2517" s="192">
        <f t="shared" si="1016"/>
        <v>0</v>
      </c>
      <c r="AK2517" s="215">
        <f t="shared" si="1017"/>
        <v>0</v>
      </c>
      <c r="AL2517" s="216">
        <f t="shared" si="1018"/>
        <v>0</v>
      </c>
      <c r="AM2517" s="217">
        <f t="shared" si="1019"/>
        <v>0</v>
      </c>
      <c r="AO2517" s="192">
        <f t="shared" si="1020"/>
        <v>-2</v>
      </c>
      <c r="AP2517" s="4">
        <f t="shared" si="1021"/>
        <v>0</v>
      </c>
      <c r="AR2517" s="192">
        <f t="shared" si="1022"/>
        <v>-2</v>
      </c>
      <c r="AS2517" s="4">
        <f t="shared" si="1023"/>
        <v>0</v>
      </c>
      <c r="AU2517" s="192">
        <f t="shared" si="1024"/>
        <v>-2</v>
      </c>
      <c r="AV2517" s="4">
        <f t="shared" si="1025"/>
        <v>0</v>
      </c>
      <c r="AX2517" s="192">
        <f t="shared" si="1026"/>
        <v>-2</v>
      </c>
      <c r="AY2517" s="4">
        <f t="shared" si="1027"/>
        <v>0</v>
      </c>
      <c r="BA2517" s="192">
        <f t="shared" si="1028"/>
        <v>-2</v>
      </c>
      <c r="BB2517" s="4">
        <f t="shared" si="1029"/>
        <v>0</v>
      </c>
      <c r="BD2517" s="192">
        <f t="shared" si="1030"/>
        <v>-2</v>
      </c>
      <c r="BE2517" s="4">
        <f t="shared" si="1031"/>
        <v>0</v>
      </c>
      <c r="BG2517" s="192">
        <f t="shared" si="1032"/>
        <v>-2</v>
      </c>
      <c r="BH2517" s="4">
        <f t="shared" si="1033"/>
        <v>0</v>
      </c>
      <c r="BJ2517" s="192">
        <f t="shared" si="1034"/>
        <v>-2</v>
      </c>
      <c r="BK2517" s="4">
        <f t="shared" si="1035"/>
        <v>0</v>
      </c>
      <c r="BM2517" s="192">
        <f t="shared" si="1036"/>
        <v>-2</v>
      </c>
      <c r="BN2517" s="4">
        <f t="shared" si="1037"/>
        <v>0</v>
      </c>
    </row>
    <row r="2518" spans="1:66" ht="15" customHeight="1" thickBot="1">
      <c r="A2518" s="41"/>
      <c r="B2518" s="30"/>
      <c r="C2518" s="63" t="s">
        <v>135</v>
      </c>
      <c r="D2518" s="464" t="str">
        <f t="shared" ref="D2518:D2572" si="1038">IF(D114="","",D114)</f>
        <v/>
      </c>
      <c r="E2518" s="465"/>
      <c r="F2518" s="465"/>
      <c r="G2518" s="465"/>
      <c r="H2518" s="465"/>
      <c r="I2518" s="465"/>
      <c r="J2518" s="465"/>
      <c r="K2518" s="465"/>
      <c r="L2518" s="466"/>
      <c r="M2518" s="357"/>
      <c r="N2518" s="358"/>
      <c r="O2518" s="357"/>
      <c r="P2518" s="358"/>
      <c r="Q2518" s="357"/>
      <c r="R2518" s="358"/>
      <c r="S2518" s="357"/>
      <c r="T2518" s="358"/>
      <c r="U2518" s="357"/>
      <c r="V2518" s="358"/>
      <c r="W2518" s="357"/>
      <c r="X2518" s="358"/>
      <c r="Y2518" s="357"/>
      <c r="Z2518" s="358"/>
      <c r="AA2518" s="357"/>
      <c r="AB2518" s="358"/>
      <c r="AC2518" s="357"/>
      <c r="AD2518" s="358"/>
      <c r="AG2518" s="197">
        <f t="shared" ref="AG2518:AG2572" si="1039">+COUNTBLANK(M2518:AD2518)</f>
        <v>18</v>
      </c>
      <c r="AH2518" s="197">
        <f t="shared" ref="AH2518:AH2572" si="1040">+IF($AG$2448=$AH$2448,0,IF(OR(AND(D2518&lt;&gt;"",AG2518=9),AND(D2518="",AG2518=18)),0,1))</f>
        <v>0</v>
      </c>
      <c r="AJ2518" s="192">
        <f t="shared" ref="AJ2518:AJ2572" si="1041">Y2383</f>
        <v>0</v>
      </c>
      <c r="AK2518" s="215">
        <f t="shared" ref="AK2518:AK2572" si="1042">COUNTIF(M2518:AD2518,"NS")</f>
        <v>0</v>
      </c>
      <c r="AL2518" s="216">
        <f t="shared" ref="AL2518:AL2572" si="1043">SUM(M2518:AD2518)</f>
        <v>0</v>
      </c>
      <c r="AM2518" s="217">
        <f t="shared" ref="AM2518:AM2572" si="1044">IF($AG$2448=$AH$2448, 0, IF(OR(AND(AJ2518=0, AK2518&gt;0), AND(AJ2518="NS", AL2518&gt;0), AND(AJ2518="NS", AL2518=0, AK2518=0)), 1, IF(OR(AND(AK2518&gt;=2, AL2518&lt;AJ2518), AND(AJ2518="NS", AL2518=0, AK2518&gt;0), AJ2518=AL2518, AND(AJ2518="NA", COUNTIF(M2518:AD2518, "NA")=COUNTA(M2518:AD2518))), 0, 1)))</f>
        <v>0</v>
      </c>
      <c r="AO2518" s="192">
        <f t="shared" ref="AO2518:AO2572" si="1045">IF(M2518="NS",0,LEN(M2518)-LEN(INT(M2518))-1)</f>
        <v>-2</v>
      </c>
      <c r="AP2518" s="4">
        <f t="shared" ref="AP2518:AP2572" si="1046">IF(AO2518&lt;3,0,1)</f>
        <v>0</v>
      </c>
      <c r="AR2518" s="192">
        <f t="shared" ref="AR2518:AR2572" si="1047">IF(O2518="NS",0,LEN(O2518)-LEN(INT(O2518))-1)</f>
        <v>-2</v>
      </c>
      <c r="AS2518" s="4">
        <f t="shared" ref="AS2518:AS2572" si="1048">IF(AR2518&lt;3,0,1)</f>
        <v>0</v>
      </c>
      <c r="AU2518" s="192">
        <f t="shared" ref="AU2518:AU2572" si="1049">IF(Q2518="NS",0,LEN(Q2518)-LEN(INT(Q2518))-1)</f>
        <v>-2</v>
      </c>
      <c r="AV2518" s="4">
        <f t="shared" ref="AV2518:AV2572" si="1050">IF(AU2518&lt;3,0,1)</f>
        <v>0</v>
      </c>
      <c r="AX2518" s="192">
        <f t="shared" ref="AX2518:AX2572" si="1051">IF(S2518="NS",0,LEN(S2518)-LEN(INT(S2518))-1)</f>
        <v>-2</v>
      </c>
      <c r="AY2518" s="4">
        <f t="shared" ref="AY2518:AY2572" si="1052">IF(AX2518&lt;3,0,1)</f>
        <v>0</v>
      </c>
      <c r="BA2518" s="192">
        <f t="shared" ref="BA2518:BA2572" si="1053">IF(U2518="NS",0,LEN(U2518)-LEN(INT(U2518))-1)</f>
        <v>-2</v>
      </c>
      <c r="BB2518" s="4">
        <f t="shared" ref="BB2518:BB2572" si="1054">IF(BA2518&lt;3,0,1)</f>
        <v>0</v>
      </c>
      <c r="BD2518" s="192">
        <f t="shared" ref="BD2518:BD2572" si="1055">IF(W2518="NS",0,LEN(W2518)-LEN(INT(W2518))-1)</f>
        <v>-2</v>
      </c>
      <c r="BE2518" s="4">
        <f t="shared" ref="BE2518:BE2572" si="1056">IF(BD2518&lt;3,0,1)</f>
        <v>0</v>
      </c>
      <c r="BG2518" s="192">
        <f t="shared" ref="BG2518:BG2572" si="1057">IF(Y2518="NS",0,LEN(Y2518)-LEN(INT(Y2518))-1)</f>
        <v>-2</v>
      </c>
      <c r="BH2518" s="4">
        <f t="shared" ref="BH2518:BH2572" si="1058">IF(BG2518&lt;3,0,1)</f>
        <v>0</v>
      </c>
      <c r="BJ2518" s="192">
        <f t="shared" ref="BJ2518:BJ2572" si="1059">IF(AA2518="NS",0,LEN(AA2518)-LEN(INT(AA2518))-1)</f>
        <v>-2</v>
      </c>
      <c r="BK2518" s="4">
        <f t="shared" ref="BK2518:BK2572" si="1060">IF(BJ2518&lt;3,0,1)</f>
        <v>0</v>
      </c>
      <c r="BM2518" s="192">
        <f t="shared" ref="BM2518:BM2572" si="1061">IF(AC2518="NS",0,LEN(AC2518)-LEN(INT(AC2518))-1)</f>
        <v>-2</v>
      </c>
      <c r="BN2518" s="4">
        <f t="shared" ref="BN2518:BN2572" si="1062">IF(BM2518&lt;3,0,1)</f>
        <v>0</v>
      </c>
    </row>
    <row r="2519" spans="1:66" ht="15" customHeight="1" thickBot="1">
      <c r="A2519" s="41"/>
      <c r="B2519" s="30"/>
      <c r="C2519" s="63" t="s">
        <v>136</v>
      </c>
      <c r="D2519" s="464" t="str">
        <f t="shared" si="1038"/>
        <v/>
      </c>
      <c r="E2519" s="465"/>
      <c r="F2519" s="465"/>
      <c r="G2519" s="465"/>
      <c r="H2519" s="465"/>
      <c r="I2519" s="465"/>
      <c r="J2519" s="465"/>
      <c r="K2519" s="465"/>
      <c r="L2519" s="466"/>
      <c r="M2519" s="357"/>
      <c r="N2519" s="358"/>
      <c r="O2519" s="357"/>
      <c r="P2519" s="358"/>
      <c r="Q2519" s="357"/>
      <c r="R2519" s="358"/>
      <c r="S2519" s="357"/>
      <c r="T2519" s="358"/>
      <c r="U2519" s="357"/>
      <c r="V2519" s="358"/>
      <c r="W2519" s="357"/>
      <c r="X2519" s="358"/>
      <c r="Y2519" s="357"/>
      <c r="Z2519" s="358"/>
      <c r="AA2519" s="357"/>
      <c r="AB2519" s="358"/>
      <c r="AC2519" s="357"/>
      <c r="AD2519" s="358"/>
      <c r="AG2519" s="197">
        <f t="shared" si="1039"/>
        <v>18</v>
      </c>
      <c r="AH2519" s="197">
        <f t="shared" si="1040"/>
        <v>0</v>
      </c>
      <c r="AJ2519" s="192">
        <f t="shared" si="1041"/>
        <v>0</v>
      </c>
      <c r="AK2519" s="215">
        <f t="shared" si="1042"/>
        <v>0</v>
      </c>
      <c r="AL2519" s="216">
        <f t="shared" si="1043"/>
        <v>0</v>
      </c>
      <c r="AM2519" s="217">
        <f t="shared" si="1044"/>
        <v>0</v>
      </c>
      <c r="AO2519" s="192">
        <f t="shared" si="1045"/>
        <v>-2</v>
      </c>
      <c r="AP2519" s="4">
        <f t="shared" si="1046"/>
        <v>0</v>
      </c>
      <c r="AR2519" s="192">
        <f t="shared" si="1047"/>
        <v>-2</v>
      </c>
      <c r="AS2519" s="4">
        <f t="shared" si="1048"/>
        <v>0</v>
      </c>
      <c r="AU2519" s="192">
        <f t="shared" si="1049"/>
        <v>-2</v>
      </c>
      <c r="AV2519" s="4">
        <f t="shared" si="1050"/>
        <v>0</v>
      </c>
      <c r="AX2519" s="192">
        <f t="shared" si="1051"/>
        <v>-2</v>
      </c>
      <c r="AY2519" s="4">
        <f t="shared" si="1052"/>
        <v>0</v>
      </c>
      <c r="BA2519" s="192">
        <f t="shared" si="1053"/>
        <v>-2</v>
      </c>
      <c r="BB2519" s="4">
        <f t="shared" si="1054"/>
        <v>0</v>
      </c>
      <c r="BD2519" s="192">
        <f t="shared" si="1055"/>
        <v>-2</v>
      </c>
      <c r="BE2519" s="4">
        <f t="shared" si="1056"/>
        <v>0</v>
      </c>
      <c r="BG2519" s="192">
        <f t="shared" si="1057"/>
        <v>-2</v>
      </c>
      <c r="BH2519" s="4">
        <f t="shared" si="1058"/>
        <v>0</v>
      </c>
      <c r="BJ2519" s="192">
        <f t="shared" si="1059"/>
        <v>-2</v>
      </c>
      <c r="BK2519" s="4">
        <f t="shared" si="1060"/>
        <v>0</v>
      </c>
      <c r="BM2519" s="192">
        <f t="shared" si="1061"/>
        <v>-2</v>
      </c>
      <c r="BN2519" s="4">
        <f t="shared" si="1062"/>
        <v>0</v>
      </c>
    </row>
    <row r="2520" spans="1:66" ht="15" customHeight="1" thickBot="1">
      <c r="A2520" s="41"/>
      <c r="B2520" s="30"/>
      <c r="C2520" s="63" t="s">
        <v>137</v>
      </c>
      <c r="D2520" s="464" t="str">
        <f t="shared" si="1038"/>
        <v/>
      </c>
      <c r="E2520" s="465"/>
      <c r="F2520" s="465"/>
      <c r="G2520" s="465"/>
      <c r="H2520" s="465"/>
      <c r="I2520" s="465"/>
      <c r="J2520" s="465"/>
      <c r="K2520" s="465"/>
      <c r="L2520" s="466"/>
      <c r="M2520" s="357"/>
      <c r="N2520" s="358"/>
      <c r="O2520" s="357"/>
      <c r="P2520" s="358"/>
      <c r="Q2520" s="357"/>
      <c r="R2520" s="358"/>
      <c r="S2520" s="357"/>
      <c r="T2520" s="358"/>
      <c r="U2520" s="357"/>
      <c r="V2520" s="358"/>
      <c r="W2520" s="357"/>
      <c r="X2520" s="358"/>
      <c r="Y2520" s="357"/>
      <c r="Z2520" s="358"/>
      <c r="AA2520" s="357"/>
      <c r="AB2520" s="358"/>
      <c r="AC2520" s="357"/>
      <c r="AD2520" s="358"/>
      <c r="AG2520" s="197">
        <f t="shared" si="1039"/>
        <v>18</v>
      </c>
      <c r="AH2520" s="197">
        <f t="shared" si="1040"/>
        <v>0</v>
      </c>
      <c r="AJ2520" s="192">
        <f t="shared" si="1041"/>
        <v>0</v>
      </c>
      <c r="AK2520" s="215">
        <f t="shared" si="1042"/>
        <v>0</v>
      </c>
      <c r="AL2520" s="216">
        <f t="shared" si="1043"/>
        <v>0</v>
      </c>
      <c r="AM2520" s="217">
        <f t="shared" si="1044"/>
        <v>0</v>
      </c>
      <c r="AO2520" s="192">
        <f t="shared" si="1045"/>
        <v>-2</v>
      </c>
      <c r="AP2520" s="4">
        <f t="shared" si="1046"/>
        <v>0</v>
      </c>
      <c r="AR2520" s="192">
        <f t="shared" si="1047"/>
        <v>-2</v>
      </c>
      <c r="AS2520" s="4">
        <f t="shared" si="1048"/>
        <v>0</v>
      </c>
      <c r="AU2520" s="192">
        <f t="shared" si="1049"/>
        <v>-2</v>
      </c>
      <c r="AV2520" s="4">
        <f t="shared" si="1050"/>
        <v>0</v>
      </c>
      <c r="AX2520" s="192">
        <f t="shared" si="1051"/>
        <v>-2</v>
      </c>
      <c r="AY2520" s="4">
        <f t="shared" si="1052"/>
        <v>0</v>
      </c>
      <c r="BA2520" s="192">
        <f t="shared" si="1053"/>
        <v>-2</v>
      </c>
      <c r="BB2520" s="4">
        <f t="shared" si="1054"/>
        <v>0</v>
      </c>
      <c r="BD2520" s="192">
        <f t="shared" si="1055"/>
        <v>-2</v>
      </c>
      <c r="BE2520" s="4">
        <f t="shared" si="1056"/>
        <v>0</v>
      </c>
      <c r="BG2520" s="192">
        <f t="shared" si="1057"/>
        <v>-2</v>
      </c>
      <c r="BH2520" s="4">
        <f t="shared" si="1058"/>
        <v>0</v>
      </c>
      <c r="BJ2520" s="192">
        <f t="shared" si="1059"/>
        <v>-2</v>
      </c>
      <c r="BK2520" s="4">
        <f t="shared" si="1060"/>
        <v>0</v>
      </c>
      <c r="BM2520" s="192">
        <f t="shared" si="1061"/>
        <v>-2</v>
      </c>
      <c r="BN2520" s="4">
        <f t="shared" si="1062"/>
        <v>0</v>
      </c>
    </row>
    <row r="2521" spans="1:66" ht="15" customHeight="1" thickBot="1">
      <c r="A2521" s="41"/>
      <c r="B2521" s="30"/>
      <c r="C2521" s="63" t="s">
        <v>138</v>
      </c>
      <c r="D2521" s="464" t="str">
        <f t="shared" si="1038"/>
        <v/>
      </c>
      <c r="E2521" s="465"/>
      <c r="F2521" s="465"/>
      <c r="G2521" s="465"/>
      <c r="H2521" s="465"/>
      <c r="I2521" s="465"/>
      <c r="J2521" s="465"/>
      <c r="K2521" s="465"/>
      <c r="L2521" s="466"/>
      <c r="M2521" s="357"/>
      <c r="N2521" s="358"/>
      <c r="O2521" s="357"/>
      <c r="P2521" s="358"/>
      <c r="Q2521" s="357"/>
      <c r="R2521" s="358"/>
      <c r="S2521" s="357"/>
      <c r="T2521" s="358"/>
      <c r="U2521" s="357"/>
      <c r="V2521" s="358"/>
      <c r="W2521" s="357"/>
      <c r="X2521" s="358"/>
      <c r="Y2521" s="357"/>
      <c r="Z2521" s="358"/>
      <c r="AA2521" s="357"/>
      <c r="AB2521" s="358"/>
      <c r="AC2521" s="357"/>
      <c r="AD2521" s="358"/>
      <c r="AG2521" s="197">
        <f t="shared" si="1039"/>
        <v>18</v>
      </c>
      <c r="AH2521" s="197">
        <f t="shared" si="1040"/>
        <v>0</v>
      </c>
      <c r="AJ2521" s="192">
        <f t="shared" si="1041"/>
        <v>0</v>
      </c>
      <c r="AK2521" s="215">
        <f t="shared" si="1042"/>
        <v>0</v>
      </c>
      <c r="AL2521" s="216">
        <f t="shared" si="1043"/>
        <v>0</v>
      </c>
      <c r="AM2521" s="217">
        <f t="shared" si="1044"/>
        <v>0</v>
      </c>
      <c r="AO2521" s="192">
        <f t="shared" si="1045"/>
        <v>-2</v>
      </c>
      <c r="AP2521" s="4">
        <f t="shared" si="1046"/>
        <v>0</v>
      </c>
      <c r="AR2521" s="192">
        <f t="shared" si="1047"/>
        <v>-2</v>
      </c>
      <c r="AS2521" s="4">
        <f t="shared" si="1048"/>
        <v>0</v>
      </c>
      <c r="AU2521" s="192">
        <f t="shared" si="1049"/>
        <v>-2</v>
      </c>
      <c r="AV2521" s="4">
        <f t="shared" si="1050"/>
        <v>0</v>
      </c>
      <c r="AX2521" s="192">
        <f t="shared" si="1051"/>
        <v>-2</v>
      </c>
      <c r="AY2521" s="4">
        <f t="shared" si="1052"/>
        <v>0</v>
      </c>
      <c r="BA2521" s="192">
        <f t="shared" si="1053"/>
        <v>-2</v>
      </c>
      <c r="BB2521" s="4">
        <f t="shared" si="1054"/>
        <v>0</v>
      </c>
      <c r="BD2521" s="192">
        <f t="shared" si="1055"/>
        <v>-2</v>
      </c>
      <c r="BE2521" s="4">
        <f t="shared" si="1056"/>
        <v>0</v>
      </c>
      <c r="BG2521" s="192">
        <f t="shared" si="1057"/>
        <v>-2</v>
      </c>
      <c r="BH2521" s="4">
        <f t="shared" si="1058"/>
        <v>0</v>
      </c>
      <c r="BJ2521" s="192">
        <f t="shared" si="1059"/>
        <v>-2</v>
      </c>
      <c r="BK2521" s="4">
        <f t="shared" si="1060"/>
        <v>0</v>
      </c>
      <c r="BM2521" s="192">
        <f t="shared" si="1061"/>
        <v>-2</v>
      </c>
      <c r="BN2521" s="4">
        <f t="shared" si="1062"/>
        <v>0</v>
      </c>
    </row>
    <row r="2522" spans="1:66" ht="15" customHeight="1" thickBot="1">
      <c r="A2522" s="41"/>
      <c r="B2522" s="30"/>
      <c r="C2522" s="63" t="s">
        <v>139</v>
      </c>
      <c r="D2522" s="464" t="str">
        <f t="shared" si="1038"/>
        <v/>
      </c>
      <c r="E2522" s="465"/>
      <c r="F2522" s="465"/>
      <c r="G2522" s="465"/>
      <c r="H2522" s="465"/>
      <c r="I2522" s="465"/>
      <c r="J2522" s="465"/>
      <c r="K2522" s="465"/>
      <c r="L2522" s="466"/>
      <c r="M2522" s="357"/>
      <c r="N2522" s="358"/>
      <c r="O2522" s="357"/>
      <c r="P2522" s="358"/>
      <c r="Q2522" s="357"/>
      <c r="R2522" s="358"/>
      <c r="S2522" s="357"/>
      <c r="T2522" s="358"/>
      <c r="U2522" s="357"/>
      <c r="V2522" s="358"/>
      <c r="W2522" s="357"/>
      <c r="X2522" s="358"/>
      <c r="Y2522" s="357"/>
      <c r="Z2522" s="358"/>
      <c r="AA2522" s="357"/>
      <c r="AB2522" s="358"/>
      <c r="AC2522" s="357"/>
      <c r="AD2522" s="358"/>
      <c r="AG2522" s="197">
        <f t="shared" si="1039"/>
        <v>18</v>
      </c>
      <c r="AH2522" s="197">
        <f t="shared" si="1040"/>
        <v>0</v>
      </c>
      <c r="AJ2522" s="192">
        <f t="shared" si="1041"/>
        <v>0</v>
      </c>
      <c r="AK2522" s="215">
        <f t="shared" si="1042"/>
        <v>0</v>
      </c>
      <c r="AL2522" s="216">
        <f t="shared" si="1043"/>
        <v>0</v>
      </c>
      <c r="AM2522" s="217">
        <f t="shared" si="1044"/>
        <v>0</v>
      </c>
      <c r="AO2522" s="192">
        <f t="shared" si="1045"/>
        <v>-2</v>
      </c>
      <c r="AP2522" s="4">
        <f t="shared" si="1046"/>
        <v>0</v>
      </c>
      <c r="AR2522" s="192">
        <f t="shared" si="1047"/>
        <v>-2</v>
      </c>
      <c r="AS2522" s="4">
        <f t="shared" si="1048"/>
        <v>0</v>
      </c>
      <c r="AU2522" s="192">
        <f t="shared" si="1049"/>
        <v>-2</v>
      </c>
      <c r="AV2522" s="4">
        <f t="shared" si="1050"/>
        <v>0</v>
      </c>
      <c r="AX2522" s="192">
        <f t="shared" si="1051"/>
        <v>-2</v>
      </c>
      <c r="AY2522" s="4">
        <f t="shared" si="1052"/>
        <v>0</v>
      </c>
      <c r="BA2522" s="192">
        <f t="shared" si="1053"/>
        <v>-2</v>
      </c>
      <c r="BB2522" s="4">
        <f t="shared" si="1054"/>
        <v>0</v>
      </c>
      <c r="BD2522" s="192">
        <f t="shared" si="1055"/>
        <v>-2</v>
      </c>
      <c r="BE2522" s="4">
        <f t="shared" si="1056"/>
        <v>0</v>
      </c>
      <c r="BG2522" s="192">
        <f t="shared" si="1057"/>
        <v>-2</v>
      </c>
      <c r="BH2522" s="4">
        <f t="shared" si="1058"/>
        <v>0</v>
      </c>
      <c r="BJ2522" s="192">
        <f t="shared" si="1059"/>
        <v>-2</v>
      </c>
      <c r="BK2522" s="4">
        <f t="shared" si="1060"/>
        <v>0</v>
      </c>
      <c r="BM2522" s="192">
        <f t="shared" si="1061"/>
        <v>-2</v>
      </c>
      <c r="BN2522" s="4">
        <f t="shared" si="1062"/>
        <v>0</v>
      </c>
    </row>
    <row r="2523" spans="1:66" ht="15" customHeight="1" thickBot="1">
      <c r="A2523" s="41"/>
      <c r="B2523" s="30"/>
      <c r="C2523" s="63" t="s">
        <v>140</v>
      </c>
      <c r="D2523" s="464" t="str">
        <f t="shared" si="1038"/>
        <v/>
      </c>
      <c r="E2523" s="465"/>
      <c r="F2523" s="465"/>
      <c r="G2523" s="465"/>
      <c r="H2523" s="465"/>
      <c r="I2523" s="465"/>
      <c r="J2523" s="465"/>
      <c r="K2523" s="465"/>
      <c r="L2523" s="466"/>
      <c r="M2523" s="357"/>
      <c r="N2523" s="358"/>
      <c r="O2523" s="357"/>
      <c r="P2523" s="358"/>
      <c r="Q2523" s="357"/>
      <c r="R2523" s="358"/>
      <c r="S2523" s="357"/>
      <c r="T2523" s="358"/>
      <c r="U2523" s="357"/>
      <c r="V2523" s="358"/>
      <c r="W2523" s="357"/>
      <c r="X2523" s="358"/>
      <c r="Y2523" s="357"/>
      <c r="Z2523" s="358"/>
      <c r="AA2523" s="357"/>
      <c r="AB2523" s="358"/>
      <c r="AC2523" s="357"/>
      <c r="AD2523" s="358"/>
      <c r="AG2523" s="197">
        <f t="shared" si="1039"/>
        <v>18</v>
      </c>
      <c r="AH2523" s="197">
        <f t="shared" si="1040"/>
        <v>0</v>
      </c>
      <c r="AJ2523" s="192">
        <f t="shared" si="1041"/>
        <v>0</v>
      </c>
      <c r="AK2523" s="215">
        <f t="shared" si="1042"/>
        <v>0</v>
      </c>
      <c r="AL2523" s="216">
        <f t="shared" si="1043"/>
        <v>0</v>
      </c>
      <c r="AM2523" s="217">
        <f t="shared" si="1044"/>
        <v>0</v>
      </c>
      <c r="AO2523" s="192">
        <f t="shared" si="1045"/>
        <v>-2</v>
      </c>
      <c r="AP2523" s="4">
        <f t="shared" si="1046"/>
        <v>0</v>
      </c>
      <c r="AR2523" s="192">
        <f t="shared" si="1047"/>
        <v>-2</v>
      </c>
      <c r="AS2523" s="4">
        <f t="shared" si="1048"/>
        <v>0</v>
      </c>
      <c r="AU2523" s="192">
        <f t="shared" si="1049"/>
        <v>-2</v>
      </c>
      <c r="AV2523" s="4">
        <f t="shared" si="1050"/>
        <v>0</v>
      </c>
      <c r="AX2523" s="192">
        <f t="shared" si="1051"/>
        <v>-2</v>
      </c>
      <c r="AY2523" s="4">
        <f t="shared" si="1052"/>
        <v>0</v>
      </c>
      <c r="BA2523" s="192">
        <f t="shared" si="1053"/>
        <v>-2</v>
      </c>
      <c r="BB2523" s="4">
        <f t="shared" si="1054"/>
        <v>0</v>
      </c>
      <c r="BD2523" s="192">
        <f t="shared" si="1055"/>
        <v>-2</v>
      </c>
      <c r="BE2523" s="4">
        <f t="shared" si="1056"/>
        <v>0</v>
      </c>
      <c r="BG2523" s="192">
        <f t="shared" si="1057"/>
        <v>-2</v>
      </c>
      <c r="BH2523" s="4">
        <f t="shared" si="1058"/>
        <v>0</v>
      </c>
      <c r="BJ2523" s="192">
        <f t="shared" si="1059"/>
        <v>-2</v>
      </c>
      <c r="BK2523" s="4">
        <f t="shared" si="1060"/>
        <v>0</v>
      </c>
      <c r="BM2523" s="192">
        <f t="shared" si="1061"/>
        <v>-2</v>
      </c>
      <c r="BN2523" s="4">
        <f t="shared" si="1062"/>
        <v>0</v>
      </c>
    </row>
    <row r="2524" spans="1:66" ht="15" customHeight="1" thickBot="1">
      <c r="A2524" s="41"/>
      <c r="B2524" s="30"/>
      <c r="C2524" s="63" t="s">
        <v>141</v>
      </c>
      <c r="D2524" s="464" t="str">
        <f t="shared" si="1038"/>
        <v/>
      </c>
      <c r="E2524" s="465"/>
      <c r="F2524" s="465"/>
      <c r="G2524" s="465"/>
      <c r="H2524" s="465"/>
      <c r="I2524" s="465"/>
      <c r="J2524" s="465"/>
      <c r="K2524" s="465"/>
      <c r="L2524" s="466"/>
      <c r="M2524" s="357"/>
      <c r="N2524" s="358"/>
      <c r="O2524" s="357"/>
      <c r="P2524" s="358"/>
      <c r="Q2524" s="357"/>
      <c r="R2524" s="358"/>
      <c r="S2524" s="357"/>
      <c r="T2524" s="358"/>
      <c r="U2524" s="357"/>
      <c r="V2524" s="358"/>
      <c r="W2524" s="357"/>
      <c r="X2524" s="358"/>
      <c r="Y2524" s="357"/>
      <c r="Z2524" s="358"/>
      <c r="AA2524" s="357"/>
      <c r="AB2524" s="358"/>
      <c r="AC2524" s="357"/>
      <c r="AD2524" s="358"/>
      <c r="AG2524" s="197">
        <f t="shared" si="1039"/>
        <v>18</v>
      </c>
      <c r="AH2524" s="197">
        <f t="shared" si="1040"/>
        <v>0</v>
      </c>
      <c r="AJ2524" s="192">
        <f t="shared" si="1041"/>
        <v>0</v>
      </c>
      <c r="AK2524" s="215">
        <f t="shared" si="1042"/>
        <v>0</v>
      </c>
      <c r="AL2524" s="216">
        <f t="shared" si="1043"/>
        <v>0</v>
      </c>
      <c r="AM2524" s="217">
        <f t="shared" si="1044"/>
        <v>0</v>
      </c>
      <c r="AO2524" s="192">
        <f t="shared" si="1045"/>
        <v>-2</v>
      </c>
      <c r="AP2524" s="4">
        <f t="shared" si="1046"/>
        <v>0</v>
      </c>
      <c r="AR2524" s="192">
        <f t="shared" si="1047"/>
        <v>-2</v>
      </c>
      <c r="AS2524" s="4">
        <f t="shared" si="1048"/>
        <v>0</v>
      </c>
      <c r="AU2524" s="192">
        <f t="shared" si="1049"/>
        <v>-2</v>
      </c>
      <c r="AV2524" s="4">
        <f t="shared" si="1050"/>
        <v>0</v>
      </c>
      <c r="AX2524" s="192">
        <f t="shared" si="1051"/>
        <v>-2</v>
      </c>
      <c r="AY2524" s="4">
        <f t="shared" si="1052"/>
        <v>0</v>
      </c>
      <c r="BA2524" s="192">
        <f t="shared" si="1053"/>
        <v>-2</v>
      </c>
      <c r="BB2524" s="4">
        <f t="shared" si="1054"/>
        <v>0</v>
      </c>
      <c r="BD2524" s="192">
        <f t="shared" si="1055"/>
        <v>-2</v>
      </c>
      <c r="BE2524" s="4">
        <f t="shared" si="1056"/>
        <v>0</v>
      </c>
      <c r="BG2524" s="192">
        <f t="shared" si="1057"/>
        <v>-2</v>
      </c>
      <c r="BH2524" s="4">
        <f t="shared" si="1058"/>
        <v>0</v>
      </c>
      <c r="BJ2524" s="192">
        <f t="shared" si="1059"/>
        <v>-2</v>
      </c>
      <c r="BK2524" s="4">
        <f t="shared" si="1060"/>
        <v>0</v>
      </c>
      <c r="BM2524" s="192">
        <f t="shared" si="1061"/>
        <v>-2</v>
      </c>
      <c r="BN2524" s="4">
        <f t="shared" si="1062"/>
        <v>0</v>
      </c>
    </row>
    <row r="2525" spans="1:66" ht="15" customHeight="1" thickBot="1">
      <c r="A2525" s="41"/>
      <c r="B2525" s="30"/>
      <c r="C2525" s="63" t="s">
        <v>142</v>
      </c>
      <c r="D2525" s="464" t="str">
        <f t="shared" si="1038"/>
        <v/>
      </c>
      <c r="E2525" s="465"/>
      <c r="F2525" s="465"/>
      <c r="G2525" s="465"/>
      <c r="H2525" s="465"/>
      <c r="I2525" s="465"/>
      <c r="J2525" s="465"/>
      <c r="K2525" s="465"/>
      <c r="L2525" s="466"/>
      <c r="M2525" s="357"/>
      <c r="N2525" s="358"/>
      <c r="O2525" s="357"/>
      <c r="P2525" s="358"/>
      <c r="Q2525" s="357"/>
      <c r="R2525" s="358"/>
      <c r="S2525" s="357"/>
      <c r="T2525" s="358"/>
      <c r="U2525" s="357"/>
      <c r="V2525" s="358"/>
      <c r="W2525" s="357"/>
      <c r="X2525" s="358"/>
      <c r="Y2525" s="357"/>
      <c r="Z2525" s="358"/>
      <c r="AA2525" s="357"/>
      <c r="AB2525" s="358"/>
      <c r="AC2525" s="357"/>
      <c r="AD2525" s="358"/>
      <c r="AG2525" s="197">
        <f t="shared" si="1039"/>
        <v>18</v>
      </c>
      <c r="AH2525" s="197">
        <f t="shared" si="1040"/>
        <v>0</v>
      </c>
      <c r="AJ2525" s="192">
        <f t="shared" si="1041"/>
        <v>0</v>
      </c>
      <c r="AK2525" s="215">
        <f t="shared" si="1042"/>
        <v>0</v>
      </c>
      <c r="AL2525" s="216">
        <f t="shared" si="1043"/>
        <v>0</v>
      </c>
      <c r="AM2525" s="217">
        <f t="shared" si="1044"/>
        <v>0</v>
      </c>
      <c r="AO2525" s="192">
        <f t="shared" si="1045"/>
        <v>-2</v>
      </c>
      <c r="AP2525" s="4">
        <f t="shared" si="1046"/>
        <v>0</v>
      </c>
      <c r="AR2525" s="192">
        <f t="shared" si="1047"/>
        <v>-2</v>
      </c>
      <c r="AS2525" s="4">
        <f t="shared" si="1048"/>
        <v>0</v>
      </c>
      <c r="AU2525" s="192">
        <f t="shared" si="1049"/>
        <v>-2</v>
      </c>
      <c r="AV2525" s="4">
        <f t="shared" si="1050"/>
        <v>0</v>
      </c>
      <c r="AX2525" s="192">
        <f t="shared" si="1051"/>
        <v>-2</v>
      </c>
      <c r="AY2525" s="4">
        <f t="shared" si="1052"/>
        <v>0</v>
      </c>
      <c r="BA2525" s="192">
        <f t="shared" si="1053"/>
        <v>-2</v>
      </c>
      <c r="BB2525" s="4">
        <f t="shared" si="1054"/>
        <v>0</v>
      </c>
      <c r="BD2525" s="192">
        <f t="shared" si="1055"/>
        <v>-2</v>
      </c>
      <c r="BE2525" s="4">
        <f t="shared" si="1056"/>
        <v>0</v>
      </c>
      <c r="BG2525" s="192">
        <f t="shared" si="1057"/>
        <v>-2</v>
      </c>
      <c r="BH2525" s="4">
        <f t="shared" si="1058"/>
        <v>0</v>
      </c>
      <c r="BJ2525" s="192">
        <f t="shared" si="1059"/>
        <v>-2</v>
      </c>
      <c r="BK2525" s="4">
        <f t="shared" si="1060"/>
        <v>0</v>
      </c>
      <c r="BM2525" s="192">
        <f t="shared" si="1061"/>
        <v>-2</v>
      </c>
      <c r="BN2525" s="4">
        <f t="shared" si="1062"/>
        <v>0</v>
      </c>
    </row>
    <row r="2526" spans="1:66" ht="15" customHeight="1" thickBot="1">
      <c r="A2526" s="41"/>
      <c r="B2526" s="30"/>
      <c r="C2526" s="63" t="s">
        <v>143</v>
      </c>
      <c r="D2526" s="464" t="str">
        <f t="shared" si="1038"/>
        <v/>
      </c>
      <c r="E2526" s="465"/>
      <c r="F2526" s="465"/>
      <c r="G2526" s="465"/>
      <c r="H2526" s="465"/>
      <c r="I2526" s="465"/>
      <c r="J2526" s="465"/>
      <c r="K2526" s="465"/>
      <c r="L2526" s="466"/>
      <c r="M2526" s="357"/>
      <c r="N2526" s="358"/>
      <c r="O2526" s="357"/>
      <c r="P2526" s="358"/>
      <c r="Q2526" s="357"/>
      <c r="R2526" s="358"/>
      <c r="S2526" s="357"/>
      <c r="T2526" s="358"/>
      <c r="U2526" s="357"/>
      <c r="V2526" s="358"/>
      <c r="W2526" s="357"/>
      <c r="X2526" s="358"/>
      <c r="Y2526" s="357"/>
      <c r="Z2526" s="358"/>
      <c r="AA2526" s="357"/>
      <c r="AB2526" s="358"/>
      <c r="AC2526" s="357"/>
      <c r="AD2526" s="358"/>
      <c r="AG2526" s="197">
        <f t="shared" si="1039"/>
        <v>18</v>
      </c>
      <c r="AH2526" s="197">
        <f t="shared" si="1040"/>
        <v>0</v>
      </c>
      <c r="AJ2526" s="192">
        <f t="shared" si="1041"/>
        <v>0</v>
      </c>
      <c r="AK2526" s="215">
        <f t="shared" si="1042"/>
        <v>0</v>
      </c>
      <c r="AL2526" s="216">
        <f t="shared" si="1043"/>
        <v>0</v>
      </c>
      <c r="AM2526" s="217">
        <f t="shared" si="1044"/>
        <v>0</v>
      </c>
      <c r="AO2526" s="192">
        <f t="shared" si="1045"/>
        <v>-2</v>
      </c>
      <c r="AP2526" s="4">
        <f t="shared" si="1046"/>
        <v>0</v>
      </c>
      <c r="AR2526" s="192">
        <f t="shared" si="1047"/>
        <v>-2</v>
      </c>
      <c r="AS2526" s="4">
        <f t="shared" si="1048"/>
        <v>0</v>
      </c>
      <c r="AU2526" s="192">
        <f t="shared" si="1049"/>
        <v>-2</v>
      </c>
      <c r="AV2526" s="4">
        <f t="shared" si="1050"/>
        <v>0</v>
      </c>
      <c r="AX2526" s="192">
        <f t="shared" si="1051"/>
        <v>-2</v>
      </c>
      <c r="AY2526" s="4">
        <f t="shared" si="1052"/>
        <v>0</v>
      </c>
      <c r="BA2526" s="192">
        <f t="shared" si="1053"/>
        <v>-2</v>
      </c>
      <c r="BB2526" s="4">
        <f t="shared" si="1054"/>
        <v>0</v>
      </c>
      <c r="BD2526" s="192">
        <f t="shared" si="1055"/>
        <v>-2</v>
      </c>
      <c r="BE2526" s="4">
        <f t="shared" si="1056"/>
        <v>0</v>
      </c>
      <c r="BG2526" s="192">
        <f t="shared" si="1057"/>
        <v>-2</v>
      </c>
      <c r="BH2526" s="4">
        <f t="shared" si="1058"/>
        <v>0</v>
      </c>
      <c r="BJ2526" s="192">
        <f t="shared" si="1059"/>
        <v>-2</v>
      </c>
      <c r="BK2526" s="4">
        <f t="shared" si="1060"/>
        <v>0</v>
      </c>
      <c r="BM2526" s="192">
        <f t="shared" si="1061"/>
        <v>-2</v>
      </c>
      <c r="BN2526" s="4">
        <f t="shared" si="1062"/>
        <v>0</v>
      </c>
    </row>
    <row r="2527" spans="1:66" ht="15" customHeight="1" thickBot="1">
      <c r="A2527" s="41"/>
      <c r="B2527" s="30"/>
      <c r="C2527" s="63" t="s">
        <v>144</v>
      </c>
      <c r="D2527" s="464" t="str">
        <f t="shared" si="1038"/>
        <v/>
      </c>
      <c r="E2527" s="465"/>
      <c r="F2527" s="465"/>
      <c r="G2527" s="465"/>
      <c r="H2527" s="465"/>
      <c r="I2527" s="465"/>
      <c r="J2527" s="465"/>
      <c r="K2527" s="465"/>
      <c r="L2527" s="466"/>
      <c r="M2527" s="357"/>
      <c r="N2527" s="358"/>
      <c r="O2527" s="357"/>
      <c r="P2527" s="358"/>
      <c r="Q2527" s="357"/>
      <c r="R2527" s="358"/>
      <c r="S2527" s="357"/>
      <c r="T2527" s="358"/>
      <c r="U2527" s="357"/>
      <c r="V2527" s="358"/>
      <c r="W2527" s="357"/>
      <c r="X2527" s="358"/>
      <c r="Y2527" s="357"/>
      <c r="Z2527" s="358"/>
      <c r="AA2527" s="357"/>
      <c r="AB2527" s="358"/>
      <c r="AC2527" s="357"/>
      <c r="AD2527" s="358"/>
      <c r="AG2527" s="197">
        <f t="shared" si="1039"/>
        <v>18</v>
      </c>
      <c r="AH2527" s="197">
        <f t="shared" si="1040"/>
        <v>0</v>
      </c>
      <c r="AJ2527" s="192">
        <f t="shared" si="1041"/>
        <v>0</v>
      </c>
      <c r="AK2527" s="215">
        <f t="shared" si="1042"/>
        <v>0</v>
      </c>
      <c r="AL2527" s="216">
        <f t="shared" si="1043"/>
        <v>0</v>
      </c>
      <c r="AM2527" s="217">
        <f t="shared" si="1044"/>
        <v>0</v>
      </c>
      <c r="AO2527" s="192">
        <f t="shared" si="1045"/>
        <v>-2</v>
      </c>
      <c r="AP2527" s="4">
        <f t="shared" si="1046"/>
        <v>0</v>
      </c>
      <c r="AR2527" s="192">
        <f t="shared" si="1047"/>
        <v>-2</v>
      </c>
      <c r="AS2527" s="4">
        <f t="shared" si="1048"/>
        <v>0</v>
      </c>
      <c r="AU2527" s="192">
        <f t="shared" si="1049"/>
        <v>-2</v>
      </c>
      <c r="AV2527" s="4">
        <f t="shared" si="1050"/>
        <v>0</v>
      </c>
      <c r="AX2527" s="192">
        <f t="shared" si="1051"/>
        <v>-2</v>
      </c>
      <c r="AY2527" s="4">
        <f t="shared" si="1052"/>
        <v>0</v>
      </c>
      <c r="BA2527" s="192">
        <f t="shared" si="1053"/>
        <v>-2</v>
      </c>
      <c r="BB2527" s="4">
        <f t="shared" si="1054"/>
        <v>0</v>
      </c>
      <c r="BD2527" s="192">
        <f t="shared" si="1055"/>
        <v>-2</v>
      </c>
      <c r="BE2527" s="4">
        <f t="shared" si="1056"/>
        <v>0</v>
      </c>
      <c r="BG2527" s="192">
        <f t="shared" si="1057"/>
        <v>-2</v>
      </c>
      <c r="BH2527" s="4">
        <f t="shared" si="1058"/>
        <v>0</v>
      </c>
      <c r="BJ2527" s="192">
        <f t="shared" si="1059"/>
        <v>-2</v>
      </c>
      <c r="BK2527" s="4">
        <f t="shared" si="1060"/>
        <v>0</v>
      </c>
      <c r="BM2527" s="192">
        <f t="shared" si="1061"/>
        <v>-2</v>
      </c>
      <c r="BN2527" s="4">
        <f t="shared" si="1062"/>
        <v>0</v>
      </c>
    </row>
    <row r="2528" spans="1:66" ht="15" customHeight="1" thickBot="1">
      <c r="A2528" s="41"/>
      <c r="B2528" s="30"/>
      <c r="C2528" s="63" t="s">
        <v>145</v>
      </c>
      <c r="D2528" s="464" t="str">
        <f t="shared" si="1038"/>
        <v/>
      </c>
      <c r="E2528" s="465"/>
      <c r="F2528" s="465"/>
      <c r="G2528" s="465"/>
      <c r="H2528" s="465"/>
      <c r="I2528" s="465"/>
      <c r="J2528" s="465"/>
      <c r="K2528" s="465"/>
      <c r="L2528" s="466"/>
      <c r="M2528" s="357"/>
      <c r="N2528" s="358"/>
      <c r="O2528" s="357"/>
      <c r="P2528" s="358"/>
      <c r="Q2528" s="357"/>
      <c r="R2528" s="358"/>
      <c r="S2528" s="357"/>
      <c r="T2528" s="358"/>
      <c r="U2528" s="357"/>
      <c r="V2528" s="358"/>
      <c r="W2528" s="357"/>
      <c r="X2528" s="358"/>
      <c r="Y2528" s="357"/>
      <c r="Z2528" s="358"/>
      <c r="AA2528" s="357"/>
      <c r="AB2528" s="358"/>
      <c r="AC2528" s="357"/>
      <c r="AD2528" s="358"/>
      <c r="AG2528" s="197">
        <f t="shared" si="1039"/>
        <v>18</v>
      </c>
      <c r="AH2528" s="197">
        <f t="shared" si="1040"/>
        <v>0</v>
      </c>
      <c r="AJ2528" s="192">
        <f t="shared" si="1041"/>
        <v>0</v>
      </c>
      <c r="AK2528" s="215">
        <f t="shared" si="1042"/>
        <v>0</v>
      </c>
      <c r="AL2528" s="216">
        <f t="shared" si="1043"/>
        <v>0</v>
      </c>
      <c r="AM2528" s="217">
        <f t="shared" si="1044"/>
        <v>0</v>
      </c>
      <c r="AO2528" s="192">
        <f t="shared" si="1045"/>
        <v>-2</v>
      </c>
      <c r="AP2528" s="4">
        <f t="shared" si="1046"/>
        <v>0</v>
      </c>
      <c r="AR2528" s="192">
        <f t="shared" si="1047"/>
        <v>-2</v>
      </c>
      <c r="AS2528" s="4">
        <f t="shared" si="1048"/>
        <v>0</v>
      </c>
      <c r="AU2528" s="192">
        <f t="shared" si="1049"/>
        <v>-2</v>
      </c>
      <c r="AV2528" s="4">
        <f t="shared" si="1050"/>
        <v>0</v>
      </c>
      <c r="AX2528" s="192">
        <f t="shared" si="1051"/>
        <v>-2</v>
      </c>
      <c r="AY2528" s="4">
        <f t="shared" si="1052"/>
        <v>0</v>
      </c>
      <c r="BA2528" s="192">
        <f t="shared" si="1053"/>
        <v>-2</v>
      </c>
      <c r="BB2528" s="4">
        <f t="shared" si="1054"/>
        <v>0</v>
      </c>
      <c r="BD2528" s="192">
        <f t="shared" si="1055"/>
        <v>-2</v>
      </c>
      <c r="BE2528" s="4">
        <f t="shared" si="1056"/>
        <v>0</v>
      </c>
      <c r="BG2528" s="192">
        <f t="shared" si="1057"/>
        <v>-2</v>
      </c>
      <c r="BH2528" s="4">
        <f t="shared" si="1058"/>
        <v>0</v>
      </c>
      <c r="BJ2528" s="192">
        <f t="shared" si="1059"/>
        <v>-2</v>
      </c>
      <c r="BK2528" s="4">
        <f t="shared" si="1060"/>
        <v>0</v>
      </c>
      <c r="BM2528" s="192">
        <f t="shared" si="1061"/>
        <v>-2</v>
      </c>
      <c r="BN2528" s="4">
        <f t="shared" si="1062"/>
        <v>0</v>
      </c>
    </row>
    <row r="2529" spans="1:66" ht="15" customHeight="1" thickBot="1">
      <c r="A2529" s="41"/>
      <c r="B2529" s="30"/>
      <c r="C2529" s="63" t="s">
        <v>146</v>
      </c>
      <c r="D2529" s="464" t="str">
        <f t="shared" si="1038"/>
        <v/>
      </c>
      <c r="E2529" s="465"/>
      <c r="F2529" s="465"/>
      <c r="G2529" s="465"/>
      <c r="H2529" s="465"/>
      <c r="I2529" s="465"/>
      <c r="J2529" s="465"/>
      <c r="K2529" s="465"/>
      <c r="L2529" s="466"/>
      <c r="M2529" s="357"/>
      <c r="N2529" s="358"/>
      <c r="O2529" s="357"/>
      <c r="P2529" s="358"/>
      <c r="Q2529" s="357"/>
      <c r="R2529" s="358"/>
      <c r="S2529" s="357"/>
      <c r="T2529" s="358"/>
      <c r="U2529" s="357"/>
      <c r="V2529" s="358"/>
      <c r="W2529" s="357"/>
      <c r="X2529" s="358"/>
      <c r="Y2529" s="357"/>
      <c r="Z2529" s="358"/>
      <c r="AA2529" s="357"/>
      <c r="AB2529" s="358"/>
      <c r="AC2529" s="357"/>
      <c r="AD2529" s="358"/>
      <c r="AG2529" s="197">
        <f t="shared" si="1039"/>
        <v>18</v>
      </c>
      <c r="AH2529" s="197">
        <f t="shared" si="1040"/>
        <v>0</v>
      </c>
      <c r="AJ2529" s="192">
        <f t="shared" si="1041"/>
        <v>0</v>
      </c>
      <c r="AK2529" s="215">
        <f t="shared" si="1042"/>
        <v>0</v>
      </c>
      <c r="AL2529" s="216">
        <f t="shared" si="1043"/>
        <v>0</v>
      </c>
      <c r="AM2529" s="217">
        <f t="shared" si="1044"/>
        <v>0</v>
      </c>
      <c r="AO2529" s="192">
        <f t="shared" si="1045"/>
        <v>-2</v>
      </c>
      <c r="AP2529" s="4">
        <f t="shared" si="1046"/>
        <v>0</v>
      </c>
      <c r="AR2529" s="192">
        <f t="shared" si="1047"/>
        <v>-2</v>
      </c>
      <c r="AS2529" s="4">
        <f t="shared" si="1048"/>
        <v>0</v>
      </c>
      <c r="AU2529" s="192">
        <f t="shared" si="1049"/>
        <v>-2</v>
      </c>
      <c r="AV2529" s="4">
        <f t="shared" si="1050"/>
        <v>0</v>
      </c>
      <c r="AX2529" s="192">
        <f t="shared" si="1051"/>
        <v>-2</v>
      </c>
      <c r="AY2529" s="4">
        <f t="shared" si="1052"/>
        <v>0</v>
      </c>
      <c r="BA2529" s="192">
        <f t="shared" si="1053"/>
        <v>-2</v>
      </c>
      <c r="BB2529" s="4">
        <f t="shared" si="1054"/>
        <v>0</v>
      </c>
      <c r="BD2529" s="192">
        <f t="shared" si="1055"/>
        <v>-2</v>
      </c>
      <c r="BE2529" s="4">
        <f t="shared" si="1056"/>
        <v>0</v>
      </c>
      <c r="BG2529" s="192">
        <f t="shared" si="1057"/>
        <v>-2</v>
      </c>
      <c r="BH2529" s="4">
        <f t="shared" si="1058"/>
        <v>0</v>
      </c>
      <c r="BJ2529" s="192">
        <f t="shared" si="1059"/>
        <v>-2</v>
      </c>
      <c r="BK2529" s="4">
        <f t="shared" si="1060"/>
        <v>0</v>
      </c>
      <c r="BM2529" s="192">
        <f t="shared" si="1061"/>
        <v>-2</v>
      </c>
      <c r="BN2529" s="4">
        <f t="shared" si="1062"/>
        <v>0</v>
      </c>
    </row>
    <row r="2530" spans="1:66" ht="15" customHeight="1" thickBot="1">
      <c r="A2530" s="41"/>
      <c r="B2530" s="30"/>
      <c r="C2530" s="63" t="s">
        <v>147</v>
      </c>
      <c r="D2530" s="464" t="str">
        <f t="shared" si="1038"/>
        <v/>
      </c>
      <c r="E2530" s="465"/>
      <c r="F2530" s="465"/>
      <c r="G2530" s="465"/>
      <c r="H2530" s="465"/>
      <c r="I2530" s="465"/>
      <c r="J2530" s="465"/>
      <c r="K2530" s="465"/>
      <c r="L2530" s="466"/>
      <c r="M2530" s="357"/>
      <c r="N2530" s="358"/>
      <c r="O2530" s="357"/>
      <c r="P2530" s="358"/>
      <c r="Q2530" s="357"/>
      <c r="R2530" s="358"/>
      <c r="S2530" s="357"/>
      <c r="T2530" s="358"/>
      <c r="U2530" s="357"/>
      <c r="V2530" s="358"/>
      <c r="W2530" s="357"/>
      <c r="X2530" s="358"/>
      <c r="Y2530" s="357"/>
      <c r="Z2530" s="358"/>
      <c r="AA2530" s="357"/>
      <c r="AB2530" s="358"/>
      <c r="AC2530" s="357"/>
      <c r="AD2530" s="358"/>
      <c r="AG2530" s="197">
        <f t="shared" si="1039"/>
        <v>18</v>
      </c>
      <c r="AH2530" s="197">
        <f t="shared" si="1040"/>
        <v>0</v>
      </c>
      <c r="AJ2530" s="192">
        <f t="shared" si="1041"/>
        <v>0</v>
      </c>
      <c r="AK2530" s="215">
        <f t="shared" si="1042"/>
        <v>0</v>
      </c>
      <c r="AL2530" s="216">
        <f t="shared" si="1043"/>
        <v>0</v>
      </c>
      <c r="AM2530" s="217">
        <f t="shared" si="1044"/>
        <v>0</v>
      </c>
      <c r="AO2530" s="192">
        <f t="shared" si="1045"/>
        <v>-2</v>
      </c>
      <c r="AP2530" s="4">
        <f t="shared" si="1046"/>
        <v>0</v>
      </c>
      <c r="AR2530" s="192">
        <f t="shared" si="1047"/>
        <v>-2</v>
      </c>
      <c r="AS2530" s="4">
        <f t="shared" si="1048"/>
        <v>0</v>
      </c>
      <c r="AU2530" s="192">
        <f t="shared" si="1049"/>
        <v>-2</v>
      </c>
      <c r="AV2530" s="4">
        <f t="shared" si="1050"/>
        <v>0</v>
      </c>
      <c r="AX2530" s="192">
        <f t="shared" si="1051"/>
        <v>-2</v>
      </c>
      <c r="AY2530" s="4">
        <f t="shared" si="1052"/>
        <v>0</v>
      </c>
      <c r="BA2530" s="192">
        <f t="shared" si="1053"/>
        <v>-2</v>
      </c>
      <c r="BB2530" s="4">
        <f t="shared" si="1054"/>
        <v>0</v>
      </c>
      <c r="BD2530" s="192">
        <f t="shared" si="1055"/>
        <v>-2</v>
      </c>
      <c r="BE2530" s="4">
        <f t="shared" si="1056"/>
        <v>0</v>
      </c>
      <c r="BG2530" s="192">
        <f t="shared" si="1057"/>
        <v>-2</v>
      </c>
      <c r="BH2530" s="4">
        <f t="shared" si="1058"/>
        <v>0</v>
      </c>
      <c r="BJ2530" s="192">
        <f t="shared" si="1059"/>
        <v>-2</v>
      </c>
      <c r="BK2530" s="4">
        <f t="shared" si="1060"/>
        <v>0</v>
      </c>
      <c r="BM2530" s="192">
        <f t="shared" si="1061"/>
        <v>-2</v>
      </c>
      <c r="BN2530" s="4">
        <f t="shared" si="1062"/>
        <v>0</v>
      </c>
    </row>
    <row r="2531" spans="1:66" ht="15" customHeight="1" thickBot="1">
      <c r="A2531" s="41"/>
      <c r="B2531" s="30"/>
      <c r="C2531" s="63" t="s">
        <v>148</v>
      </c>
      <c r="D2531" s="464" t="str">
        <f t="shared" si="1038"/>
        <v/>
      </c>
      <c r="E2531" s="465"/>
      <c r="F2531" s="465"/>
      <c r="G2531" s="465"/>
      <c r="H2531" s="465"/>
      <c r="I2531" s="465"/>
      <c r="J2531" s="465"/>
      <c r="K2531" s="465"/>
      <c r="L2531" s="466"/>
      <c r="M2531" s="357"/>
      <c r="N2531" s="358"/>
      <c r="O2531" s="357"/>
      <c r="P2531" s="358"/>
      <c r="Q2531" s="357"/>
      <c r="R2531" s="358"/>
      <c r="S2531" s="357"/>
      <c r="T2531" s="358"/>
      <c r="U2531" s="357"/>
      <c r="V2531" s="358"/>
      <c r="W2531" s="357"/>
      <c r="X2531" s="358"/>
      <c r="Y2531" s="357"/>
      <c r="Z2531" s="358"/>
      <c r="AA2531" s="357"/>
      <c r="AB2531" s="358"/>
      <c r="AC2531" s="357"/>
      <c r="AD2531" s="358"/>
      <c r="AG2531" s="197">
        <f t="shared" si="1039"/>
        <v>18</v>
      </c>
      <c r="AH2531" s="197">
        <f t="shared" si="1040"/>
        <v>0</v>
      </c>
      <c r="AJ2531" s="192">
        <f t="shared" si="1041"/>
        <v>0</v>
      </c>
      <c r="AK2531" s="215">
        <f t="shared" si="1042"/>
        <v>0</v>
      </c>
      <c r="AL2531" s="216">
        <f t="shared" si="1043"/>
        <v>0</v>
      </c>
      <c r="AM2531" s="217">
        <f t="shared" si="1044"/>
        <v>0</v>
      </c>
      <c r="AO2531" s="192">
        <f t="shared" si="1045"/>
        <v>-2</v>
      </c>
      <c r="AP2531" s="4">
        <f t="shared" si="1046"/>
        <v>0</v>
      </c>
      <c r="AR2531" s="192">
        <f t="shared" si="1047"/>
        <v>-2</v>
      </c>
      <c r="AS2531" s="4">
        <f t="shared" si="1048"/>
        <v>0</v>
      </c>
      <c r="AU2531" s="192">
        <f t="shared" si="1049"/>
        <v>-2</v>
      </c>
      <c r="AV2531" s="4">
        <f t="shared" si="1050"/>
        <v>0</v>
      </c>
      <c r="AX2531" s="192">
        <f t="shared" si="1051"/>
        <v>-2</v>
      </c>
      <c r="AY2531" s="4">
        <f t="shared" si="1052"/>
        <v>0</v>
      </c>
      <c r="BA2531" s="192">
        <f t="shared" si="1053"/>
        <v>-2</v>
      </c>
      <c r="BB2531" s="4">
        <f t="shared" si="1054"/>
        <v>0</v>
      </c>
      <c r="BD2531" s="192">
        <f t="shared" si="1055"/>
        <v>-2</v>
      </c>
      <c r="BE2531" s="4">
        <f t="shared" si="1056"/>
        <v>0</v>
      </c>
      <c r="BG2531" s="192">
        <f t="shared" si="1057"/>
        <v>-2</v>
      </c>
      <c r="BH2531" s="4">
        <f t="shared" si="1058"/>
        <v>0</v>
      </c>
      <c r="BJ2531" s="192">
        <f t="shared" si="1059"/>
        <v>-2</v>
      </c>
      <c r="BK2531" s="4">
        <f t="shared" si="1060"/>
        <v>0</v>
      </c>
      <c r="BM2531" s="192">
        <f t="shared" si="1061"/>
        <v>-2</v>
      </c>
      <c r="BN2531" s="4">
        <f t="shared" si="1062"/>
        <v>0</v>
      </c>
    </row>
    <row r="2532" spans="1:66" ht="15" customHeight="1" thickBot="1">
      <c r="A2532" s="41"/>
      <c r="B2532" s="30"/>
      <c r="C2532" s="63" t="s">
        <v>149</v>
      </c>
      <c r="D2532" s="464" t="str">
        <f t="shared" si="1038"/>
        <v/>
      </c>
      <c r="E2532" s="465"/>
      <c r="F2532" s="465"/>
      <c r="G2532" s="465"/>
      <c r="H2532" s="465"/>
      <c r="I2532" s="465"/>
      <c r="J2532" s="465"/>
      <c r="K2532" s="465"/>
      <c r="L2532" s="466"/>
      <c r="M2532" s="357"/>
      <c r="N2532" s="358"/>
      <c r="O2532" s="357"/>
      <c r="P2532" s="358"/>
      <c r="Q2532" s="357"/>
      <c r="R2532" s="358"/>
      <c r="S2532" s="357"/>
      <c r="T2532" s="358"/>
      <c r="U2532" s="357"/>
      <c r="V2532" s="358"/>
      <c r="W2532" s="357"/>
      <c r="X2532" s="358"/>
      <c r="Y2532" s="357"/>
      <c r="Z2532" s="358"/>
      <c r="AA2532" s="357"/>
      <c r="AB2532" s="358"/>
      <c r="AC2532" s="357"/>
      <c r="AD2532" s="358"/>
      <c r="AG2532" s="197">
        <f t="shared" si="1039"/>
        <v>18</v>
      </c>
      <c r="AH2532" s="197">
        <f t="shared" si="1040"/>
        <v>0</v>
      </c>
      <c r="AJ2532" s="192">
        <f t="shared" si="1041"/>
        <v>0</v>
      </c>
      <c r="AK2532" s="215">
        <f t="shared" si="1042"/>
        <v>0</v>
      </c>
      <c r="AL2532" s="216">
        <f t="shared" si="1043"/>
        <v>0</v>
      </c>
      <c r="AM2532" s="217">
        <f t="shared" si="1044"/>
        <v>0</v>
      </c>
      <c r="AO2532" s="192">
        <f t="shared" si="1045"/>
        <v>-2</v>
      </c>
      <c r="AP2532" s="4">
        <f t="shared" si="1046"/>
        <v>0</v>
      </c>
      <c r="AR2532" s="192">
        <f t="shared" si="1047"/>
        <v>-2</v>
      </c>
      <c r="AS2532" s="4">
        <f t="shared" si="1048"/>
        <v>0</v>
      </c>
      <c r="AU2532" s="192">
        <f t="shared" si="1049"/>
        <v>-2</v>
      </c>
      <c r="AV2532" s="4">
        <f t="shared" si="1050"/>
        <v>0</v>
      </c>
      <c r="AX2532" s="192">
        <f t="shared" si="1051"/>
        <v>-2</v>
      </c>
      <c r="AY2532" s="4">
        <f t="shared" si="1052"/>
        <v>0</v>
      </c>
      <c r="BA2532" s="192">
        <f t="shared" si="1053"/>
        <v>-2</v>
      </c>
      <c r="BB2532" s="4">
        <f t="shared" si="1054"/>
        <v>0</v>
      </c>
      <c r="BD2532" s="192">
        <f t="shared" si="1055"/>
        <v>-2</v>
      </c>
      <c r="BE2532" s="4">
        <f t="shared" si="1056"/>
        <v>0</v>
      </c>
      <c r="BG2532" s="192">
        <f t="shared" si="1057"/>
        <v>-2</v>
      </c>
      <c r="BH2532" s="4">
        <f t="shared" si="1058"/>
        <v>0</v>
      </c>
      <c r="BJ2532" s="192">
        <f t="shared" si="1059"/>
        <v>-2</v>
      </c>
      <c r="BK2532" s="4">
        <f t="shared" si="1060"/>
        <v>0</v>
      </c>
      <c r="BM2532" s="192">
        <f t="shared" si="1061"/>
        <v>-2</v>
      </c>
      <c r="BN2532" s="4">
        <f t="shared" si="1062"/>
        <v>0</v>
      </c>
    </row>
    <row r="2533" spans="1:66" ht="15" customHeight="1" thickBot="1">
      <c r="A2533" s="41"/>
      <c r="B2533" s="30"/>
      <c r="C2533" s="63" t="s">
        <v>150</v>
      </c>
      <c r="D2533" s="464" t="str">
        <f t="shared" si="1038"/>
        <v/>
      </c>
      <c r="E2533" s="465"/>
      <c r="F2533" s="465"/>
      <c r="G2533" s="465"/>
      <c r="H2533" s="465"/>
      <c r="I2533" s="465"/>
      <c r="J2533" s="465"/>
      <c r="K2533" s="465"/>
      <c r="L2533" s="466"/>
      <c r="M2533" s="357"/>
      <c r="N2533" s="358"/>
      <c r="O2533" s="357"/>
      <c r="P2533" s="358"/>
      <c r="Q2533" s="357"/>
      <c r="R2533" s="358"/>
      <c r="S2533" s="357"/>
      <c r="T2533" s="358"/>
      <c r="U2533" s="357"/>
      <c r="V2533" s="358"/>
      <c r="W2533" s="357"/>
      <c r="X2533" s="358"/>
      <c r="Y2533" s="357"/>
      <c r="Z2533" s="358"/>
      <c r="AA2533" s="357"/>
      <c r="AB2533" s="358"/>
      <c r="AC2533" s="357"/>
      <c r="AD2533" s="358"/>
      <c r="AG2533" s="197">
        <f t="shared" si="1039"/>
        <v>18</v>
      </c>
      <c r="AH2533" s="197">
        <f t="shared" si="1040"/>
        <v>0</v>
      </c>
      <c r="AJ2533" s="192">
        <f t="shared" si="1041"/>
        <v>0</v>
      </c>
      <c r="AK2533" s="215">
        <f t="shared" si="1042"/>
        <v>0</v>
      </c>
      <c r="AL2533" s="216">
        <f t="shared" si="1043"/>
        <v>0</v>
      </c>
      <c r="AM2533" s="217">
        <f t="shared" si="1044"/>
        <v>0</v>
      </c>
      <c r="AO2533" s="192">
        <f t="shared" si="1045"/>
        <v>-2</v>
      </c>
      <c r="AP2533" s="4">
        <f t="shared" si="1046"/>
        <v>0</v>
      </c>
      <c r="AR2533" s="192">
        <f t="shared" si="1047"/>
        <v>-2</v>
      </c>
      <c r="AS2533" s="4">
        <f t="shared" si="1048"/>
        <v>0</v>
      </c>
      <c r="AU2533" s="192">
        <f t="shared" si="1049"/>
        <v>-2</v>
      </c>
      <c r="AV2533" s="4">
        <f t="shared" si="1050"/>
        <v>0</v>
      </c>
      <c r="AX2533" s="192">
        <f t="shared" si="1051"/>
        <v>-2</v>
      </c>
      <c r="AY2533" s="4">
        <f t="shared" si="1052"/>
        <v>0</v>
      </c>
      <c r="BA2533" s="192">
        <f t="shared" si="1053"/>
        <v>-2</v>
      </c>
      <c r="BB2533" s="4">
        <f t="shared" si="1054"/>
        <v>0</v>
      </c>
      <c r="BD2533" s="192">
        <f t="shared" si="1055"/>
        <v>-2</v>
      </c>
      <c r="BE2533" s="4">
        <f t="shared" si="1056"/>
        <v>0</v>
      </c>
      <c r="BG2533" s="192">
        <f t="shared" si="1057"/>
        <v>-2</v>
      </c>
      <c r="BH2533" s="4">
        <f t="shared" si="1058"/>
        <v>0</v>
      </c>
      <c r="BJ2533" s="192">
        <f t="shared" si="1059"/>
        <v>-2</v>
      </c>
      <c r="BK2533" s="4">
        <f t="shared" si="1060"/>
        <v>0</v>
      </c>
      <c r="BM2533" s="192">
        <f t="shared" si="1061"/>
        <v>-2</v>
      </c>
      <c r="BN2533" s="4">
        <f t="shared" si="1062"/>
        <v>0</v>
      </c>
    </row>
    <row r="2534" spans="1:66" ht="15" customHeight="1" thickBot="1">
      <c r="A2534" s="41"/>
      <c r="B2534" s="30"/>
      <c r="C2534" s="63" t="s">
        <v>151</v>
      </c>
      <c r="D2534" s="464" t="str">
        <f t="shared" si="1038"/>
        <v/>
      </c>
      <c r="E2534" s="465"/>
      <c r="F2534" s="465"/>
      <c r="G2534" s="465"/>
      <c r="H2534" s="465"/>
      <c r="I2534" s="465"/>
      <c r="J2534" s="465"/>
      <c r="K2534" s="465"/>
      <c r="L2534" s="466"/>
      <c r="M2534" s="357"/>
      <c r="N2534" s="358"/>
      <c r="O2534" s="357"/>
      <c r="P2534" s="358"/>
      <c r="Q2534" s="357"/>
      <c r="R2534" s="358"/>
      <c r="S2534" s="357"/>
      <c r="T2534" s="358"/>
      <c r="U2534" s="357"/>
      <c r="V2534" s="358"/>
      <c r="W2534" s="357"/>
      <c r="X2534" s="358"/>
      <c r="Y2534" s="357"/>
      <c r="Z2534" s="358"/>
      <c r="AA2534" s="357"/>
      <c r="AB2534" s="358"/>
      <c r="AC2534" s="357"/>
      <c r="AD2534" s="358"/>
      <c r="AG2534" s="197">
        <f t="shared" si="1039"/>
        <v>18</v>
      </c>
      <c r="AH2534" s="197">
        <f t="shared" si="1040"/>
        <v>0</v>
      </c>
      <c r="AJ2534" s="192">
        <f t="shared" si="1041"/>
        <v>0</v>
      </c>
      <c r="AK2534" s="215">
        <f t="shared" si="1042"/>
        <v>0</v>
      </c>
      <c r="AL2534" s="216">
        <f t="shared" si="1043"/>
        <v>0</v>
      </c>
      <c r="AM2534" s="217">
        <f t="shared" si="1044"/>
        <v>0</v>
      </c>
      <c r="AO2534" s="192">
        <f t="shared" si="1045"/>
        <v>-2</v>
      </c>
      <c r="AP2534" s="4">
        <f t="shared" si="1046"/>
        <v>0</v>
      </c>
      <c r="AR2534" s="192">
        <f t="shared" si="1047"/>
        <v>-2</v>
      </c>
      <c r="AS2534" s="4">
        <f t="shared" si="1048"/>
        <v>0</v>
      </c>
      <c r="AU2534" s="192">
        <f t="shared" si="1049"/>
        <v>-2</v>
      </c>
      <c r="AV2534" s="4">
        <f t="shared" si="1050"/>
        <v>0</v>
      </c>
      <c r="AX2534" s="192">
        <f t="shared" si="1051"/>
        <v>-2</v>
      </c>
      <c r="AY2534" s="4">
        <f t="shared" si="1052"/>
        <v>0</v>
      </c>
      <c r="BA2534" s="192">
        <f t="shared" si="1053"/>
        <v>-2</v>
      </c>
      <c r="BB2534" s="4">
        <f t="shared" si="1054"/>
        <v>0</v>
      </c>
      <c r="BD2534" s="192">
        <f t="shared" si="1055"/>
        <v>-2</v>
      </c>
      <c r="BE2534" s="4">
        <f t="shared" si="1056"/>
        <v>0</v>
      </c>
      <c r="BG2534" s="192">
        <f t="shared" si="1057"/>
        <v>-2</v>
      </c>
      <c r="BH2534" s="4">
        <f t="shared" si="1058"/>
        <v>0</v>
      </c>
      <c r="BJ2534" s="192">
        <f t="shared" si="1059"/>
        <v>-2</v>
      </c>
      <c r="BK2534" s="4">
        <f t="shared" si="1060"/>
        <v>0</v>
      </c>
      <c r="BM2534" s="192">
        <f t="shared" si="1061"/>
        <v>-2</v>
      </c>
      <c r="BN2534" s="4">
        <f t="shared" si="1062"/>
        <v>0</v>
      </c>
    </row>
    <row r="2535" spans="1:66" ht="15" customHeight="1" thickBot="1">
      <c r="A2535" s="41"/>
      <c r="B2535" s="30"/>
      <c r="C2535" s="63" t="s">
        <v>152</v>
      </c>
      <c r="D2535" s="464" t="str">
        <f t="shared" si="1038"/>
        <v/>
      </c>
      <c r="E2535" s="465"/>
      <c r="F2535" s="465"/>
      <c r="G2535" s="465"/>
      <c r="H2535" s="465"/>
      <c r="I2535" s="465"/>
      <c r="J2535" s="465"/>
      <c r="K2535" s="465"/>
      <c r="L2535" s="466"/>
      <c r="M2535" s="357"/>
      <c r="N2535" s="358"/>
      <c r="O2535" s="357"/>
      <c r="P2535" s="358"/>
      <c r="Q2535" s="357"/>
      <c r="R2535" s="358"/>
      <c r="S2535" s="357"/>
      <c r="T2535" s="358"/>
      <c r="U2535" s="357"/>
      <c r="V2535" s="358"/>
      <c r="W2535" s="357"/>
      <c r="X2535" s="358"/>
      <c r="Y2535" s="357"/>
      <c r="Z2535" s="358"/>
      <c r="AA2535" s="357"/>
      <c r="AB2535" s="358"/>
      <c r="AC2535" s="357"/>
      <c r="AD2535" s="358"/>
      <c r="AG2535" s="197">
        <f t="shared" si="1039"/>
        <v>18</v>
      </c>
      <c r="AH2535" s="197">
        <f t="shared" si="1040"/>
        <v>0</v>
      </c>
      <c r="AJ2535" s="192">
        <f t="shared" si="1041"/>
        <v>0</v>
      </c>
      <c r="AK2535" s="215">
        <f t="shared" si="1042"/>
        <v>0</v>
      </c>
      <c r="AL2535" s="216">
        <f t="shared" si="1043"/>
        <v>0</v>
      </c>
      <c r="AM2535" s="217">
        <f t="shared" si="1044"/>
        <v>0</v>
      </c>
      <c r="AO2535" s="192">
        <f t="shared" si="1045"/>
        <v>-2</v>
      </c>
      <c r="AP2535" s="4">
        <f t="shared" si="1046"/>
        <v>0</v>
      </c>
      <c r="AR2535" s="192">
        <f t="shared" si="1047"/>
        <v>-2</v>
      </c>
      <c r="AS2535" s="4">
        <f t="shared" si="1048"/>
        <v>0</v>
      </c>
      <c r="AU2535" s="192">
        <f t="shared" si="1049"/>
        <v>-2</v>
      </c>
      <c r="AV2535" s="4">
        <f t="shared" si="1050"/>
        <v>0</v>
      </c>
      <c r="AX2535" s="192">
        <f t="shared" si="1051"/>
        <v>-2</v>
      </c>
      <c r="AY2535" s="4">
        <f t="shared" si="1052"/>
        <v>0</v>
      </c>
      <c r="BA2535" s="192">
        <f t="shared" si="1053"/>
        <v>-2</v>
      </c>
      <c r="BB2535" s="4">
        <f t="shared" si="1054"/>
        <v>0</v>
      </c>
      <c r="BD2535" s="192">
        <f t="shared" si="1055"/>
        <v>-2</v>
      </c>
      <c r="BE2535" s="4">
        <f t="shared" si="1056"/>
        <v>0</v>
      </c>
      <c r="BG2535" s="192">
        <f t="shared" si="1057"/>
        <v>-2</v>
      </c>
      <c r="BH2535" s="4">
        <f t="shared" si="1058"/>
        <v>0</v>
      </c>
      <c r="BJ2535" s="192">
        <f t="shared" si="1059"/>
        <v>-2</v>
      </c>
      <c r="BK2535" s="4">
        <f t="shared" si="1060"/>
        <v>0</v>
      </c>
      <c r="BM2535" s="192">
        <f t="shared" si="1061"/>
        <v>-2</v>
      </c>
      <c r="BN2535" s="4">
        <f t="shared" si="1062"/>
        <v>0</v>
      </c>
    </row>
    <row r="2536" spans="1:66" ht="15" customHeight="1" thickBot="1">
      <c r="A2536" s="41"/>
      <c r="B2536" s="30"/>
      <c r="C2536" s="63" t="s">
        <v>153</v>
      </c>
      <c r="D2536" s="464" t="str">
        <f t="shared" si="1038"/>
        <v/>
      </c>
      <c r="E2536" s="465"/>
      <c r="F2536" s="465"/>
      <c r="G2536" s="465"/>
      <c r="H2536" s="465"/>
      <c r="I2536" s="465"/>
      <c r="J2536" s="465"/>
      <c r="K2536" s="465"/>
      <c r="L2536" s="466"/>
      <c r="M2536" s="357"/>
      <c r="N2536" s="358"/>
      <c r="O2536" s="357"/>
      <c r="P2536" s="358"/>
      <c r="Q2536" s="357"/>
      <c r="R2536" s="358"/>
      <c r="S2536" s="357"/>
      <c r="T2536" s="358"/>
      <c r="U2536" s="357"/>
      <c r="V2536" s="358"/>
      <c r="W2536" s="357"/>
      <c r="X2536" s="358"/>
      <c r="Y2536" s="357"/>
      <c r="Z2536" s="358"/>
      <c r="AA2536" s="357"/>
      <c r="AB2536" s="358"/>
      <c r="AC2536" s="357"/>
      <c r="AD2536" s="358"/>
      <c r="AG2536" s="197">
        <f t="shared" si="1039"/>
        <v>18</v>
      </c>
      <c r="AH2536" s="197">
        <f t="shared" si="1040"/>
        <v>0</v>
      </c>
      <c r="AJ2536" s="192">
        <f t="shared" si="1041"/>
        <v>0</v>
      </c>
      <c r="AK2536" s="215">
        <f t="shared" si="1042"/>
        <v>0</v>
      </c>
      <c r="AL2536" s="216">
        <f t="shared" si="1043"/>
        <v>0</v>
      </c>
      <c r="AM2536" s="217">
        <f t="shared" si="1044"/>
        <v>0</v>
      </c>
      <c r="AO2536" s="192">
        <f t="shared" si="1045"/>
        <v>-2</v>
      </c>
      <c r="AP2536" s="4">
        <f t="shared" si="1046"/>
        <v>0</v>
      </c>
      <c r="AR2536" s="192">
        <f t="shared" si="1047"/>
        <v>-2</v>
      </c>
      <c r="AS2536" s="4">
        <f t="shared" si="1048"/>
        <v>0</v>
      </c>
      <c r="AU2536" s="192">
        <f t="shared" si="1049"/>
        <v>-2</v>
      </c>
      <c r="AV2536" s="4">
        <f t="shared" si="1050"/>
        <v>0</v>
      </c>
      <c r="AX2536" s="192">
        <f t="shared" si="1051"/>
        <v>-2</v>
      </c>
      <c r="AY2536" s="4">
        <f t="shared" si="1052"/>
        <v>0</v>
      </c>
      <c r="BA2536" s="192">
        <f t="shared" si="1053"/>
        <v>-2</v>
      </c>
      <c r="BB2536" s="4">
        <f t="shared" si="1054"/>
        <v>0</v>
      </c>
      <c r="BD2536" s="192">
        <f t="shared" si="1055"/>
        <v>-2</v>
      </c>
      <c r="BE2536" s="4">
        <f t="shared" si="1056"/>
        <v>0</v>
      </c>
      <c r="BG2536" s="192">
        <f t="shared" si="1057"/>
        <v>-2</v>
      </c>
      <c r="BH2536" s="4">
        <f t="shared" si="1058"/>
        <v>0</v>
      </c>
      <c r="BJ2536" s="192">
        <f t="shared" si="1059"/>
        <v>-2</v>
      </c>
      <c r="BK2536" s="4">
        <f t="shared" si="1060"/>
        <v>0</v>
      </c>
      <c r="BM2536" s="192">
        <f t="shared" si="1061"/>
        <v>-2</v>
      </c>
      <c r="BN2536" s="4">
        <f t="shared" si="1062"/>
        <v>0</v>
      </c>
    </row>
    <row r="2537" spans="1:66" ht="15" customHeight="1" thickBot="1">
      <c r="A2537" s="41"/>
      <c r="B2537" s="30"/>
      <c r="C2537" s="63" t="s">
        <v>154</v>
      </c>
      <c r="D2537" s="464" t="str">
        <f t="shared" si="1038"/>
        <v/>
      </c>
      <c r="E2537" s="465"/>
      <c r="F2537" s="465"/>
      <c r="G2537" s="465"/>
      <c r="H2537" s="465"/>
      <c r="I2537" s="465"/>
      <c r="J2537" s="465"/>
      <c r="K2537" s="465"/>
      <c r="L2537" s="466"/>
      <c r="M2537" s="357"/>
      <c r="N2537" s="358"/>
      <c r="O2537" s="357"/>
      <c r="P2537" s="358"/>
      <c r="Q2537" s="357"/>
      <c r="R2537" s="358"/>
      <c r="S2537" s="357"/>
      <c r="T2537" s="358"/>
      <c r="U2537" s="357"/>
      <c r="V2537" s="358"/>
      <c r="W2537" s="357"/>
      <c r="X2537" s="358"/>
      <c r="Y2537" s="357"/>
      <c r="Z2537" s="358"/>
      <c r="AA2537" s="357"/>
      <c r="AB2537" s="358"/>
      <c r="AC2537" s="357"/>
      <c r="AD2537" s="358"/>
      <c r="AG2537" s="197">
        <f t="shared" si="1039"/>
        <v>18</v>
      </c>
      <c r="AH2537" s="197">
        <f t="shared" si="1040"/>
        <v>0</v>
      </c>
      <c r="AJ2537" s="192">
        <f t="shared" si="1041"/>
        <v>0</v>
      </c>
      <c r="AK2537" s="215">
        <f t="shared" si="1042"/>
        <v>0</v>
      </c>
      <c r="AL2537" s="216">
        <f t="shared" si="1043"/>
        <v>0</v>
      </c>
      <c r="AM2537" s="217">
        <f t="shared" si="1044"/>
        <v>0</v>
      </c>
      <c r="AO2537" s="192">
        <f t="shared" si="1045"/>
        <v>-2</v>
      </c>
      <c r="AP2537" s="4">
        <f t="shared" si="1046"/>
        <v>0</v>
      </c>
      <c r="AR2537" s="192">
        <f t="shared" si="1047"/>
        <v>-2</v>
      </c>
      <c r="AS2537" s="4">
        <f t="shared" si="1048"/>
        <v>0</v>
      </c>
      <c r="AU2537" s="192">
        <f t="shared" si="1049"/>
        <v>-2</v>
      </c>
      <c r="AV2537" s="4">
        <f t="shared" si="1050"/>
        <v>0</v>
      </c>
      <c r="AX2537" s="192">
        <f t="shared" si="1051"/>
        <v>-2</v>
      </c>
      <c r="AY2537" s="4">
        <f t="shared" si="1052"/>
        <v>0</v>
      </c>
      <c r="BA2537" s="192">
        <f t="shared" si="1053"/>
        <v>-2</v>
      </c>
      <c r="BB2537" s="4">
        <f t="shared" si="1054"/>
        <v>0</v>
      </c>
      <c r="BD2537" s="192">
        <f t="shared" si="1055"/>
        <v>-2</v>
      </c>
      <c r="BE2537" s="4">
        <f t="shared" si="1056"/>
        <v>0</v>
      </c>
      <c r="BG2537" s="192">
        <f t="shared" si="1057"/>
        <v>-2</v>
      </c>
      <c r="BH2537" s="4">
        <f t="shared" si="1058"/>
        <v>0</v>
      </c>
      <c r="BJ2537" s="192">
        <f t="shared" si="1059"/>
        <v>-2</v>
      </c>
      <c r="BK2537" s="4">
        <f t="shared" si="1060"/>
        <v>0</v>
      </c>
      <c r="BM2537" s="192">
        <f t="shared" si="1061"/>
        <v>-2</v>
      </c>
      <c r="BN2537" s="4">
        <f t="shared" si="1062"/>
        <v>0</v>
      </c>
    </row>
    <row r="2538" spans="1:66" ht="15" customHeight="1" thickBot="1">
      <c r="A2538" s="41"/>
      <c r="B2538" s="30"/>
      <c r="C2538" s="63" t="s">
        <v>155</v>
      </c>
      <c r="D2538" s="464" t="str">
        <f t="shared" si="1038"/>
        <v/>
      </c>
      <c r="E2538" s="465"/>
      <c r="F2538" s="465"/>
      <c r="G2538" s="465"/>
      <c r="H2538" s="465"/>
      <c r="I2538" s="465"/>
      <c r="J2538" s="465"/>
      <c r="K2538" s="465"/>
      <c r="L2538" s="466"/>
      <c r="M2538" s="357"/>
      <c r="N2538" s="358"/>
      <c r="O2538" s="357"/>
      <c r="P2538" s="358"/>
      <c r="Q2538" s="357"/>
      <c r="R2538" s="358"/>
      <c r="S2538" s="357"/>
      <c r="T2538" s="358"/>
      <c r="U2538" s="357"/>
      <c r="V2538" s="358"/>
      <c r="W2538" s="357"/>
      <c r="X2538" s="358"/>
      <c r="Y2538" s="357"/>
      <c r="Z2538" s="358"/>
      <c r="AA2538" s="357"/>
      <c r="AB2538" s="358"/>
      <c r="AC2538" s="357"/>
      <c r="AD2538" s="358"/>
      <c r="AG2538" s="197">
        <f t="shared" si="1039"/>
        <v>18</v>
      </c>
      <c r="AH2538" s="197">
        <f t="shared" si="1040"/>
        <v>0</v>
      </c>
      <c r="AJ2538" s="192">
        <f t="shared" si="1041"/>
        <v>0</v>
      </c>
      <c r="AK2538" s="215">
        <f t="shared" si="1042"/>
        <v>0</v>
      </c>
      <c r="AL2538" s="216">
        <f t="shared" si="1043"/>
        <v>0</v>
      </c>
      <c r="AM2538" s="217">
        <f t="shared" si="1044"/>
        <v>0</v>
      </c>
      <c r="AO2538" s="192">
        <f t="shared" si="1045"/>
        <v>-2</v>
      </c>
      <c r="AP2538" s="4">
        <f t="shared" si="1046"/>
        <v>0</v>
      </c>
      <c r="AR2538" s="192">
        <f t="shared" si="1047"/>
        <v>-2</v>
      </c>
      <c r="AS2538" s="4">
        <f t="shared" si="1048"/>
        <v>0</v>
      </c>
      <c r="AU2538" s="192">
        <f t="shared" si="1049"/>
        <v>-2</v>
      </c>
      <c r="AV2538" s="4">
        <f t="shared" si="1050"/>
        <v>0</v>
      </c>
      <c r="AX2538" s="192">
        <f t="shared" si="1051"/>
        <v>-2</v>
      </c>
      <c r="AY2538" s="4">
        <f t="shared" si="1052"/>
        <v>0</v>
      </c>
      <c r="BA2538" s="192">
        <f t="shared" si="1053"/>
        <v>-2</v>
      </c>
      <c r="BB2538" s="4">
        <f t="shared" si="1054"/>
        <v>0</v>
      </c>
      <c r="BD2538" s="192">
        <f t="shared" si="1055"/>
        <v>-2</v>
      </c>
      <c r="BE2538" s="4">
        <f t="shared" si="1056"/>
        <v>0</v>
      </c>
      <c r="BG2538" s="192">
        <f t="shared" si="1057"/>
        <v>-2</v>
      </c>
      <c r="BH2538" s="4">
        <f t="shared" si="1058"/>
        <v>0</v>
      </c>
      <c r="BJ2538" s="192">
        <f t="shared" si="1059"/>
        <v>-2</v>
      </c>
      <c r="BK2538" s="4">
        <f t="shared" si="1060"/>
        <v>0</v>
      </c>
      <c r="BM2538" s="192">
        <f t="shared" si="1061"/>
        <v>-2</v>
      </c>
      <c r="BN2538" s="4">
        <f t="shared" si="1062"/>
        <v>0</v>
      </c>
    </row>
    <row r="2539" spans="1:66" ht="15" customHeight="1" thickBot="1">
      <c r="A2539" s="41"/>
      <c r="B2539" s="30"/>
      <c r="C2539" s="63" t="s">
        <v>156</v>
      </c>
      <c r="D2539" s="464" t="str">
        <f t="shared" si="1038"/>
        <v/>
      </c>
      <c r="E2539" s="465"/>
      <c r="F2539" s="465"/>
      <c r="G2539" s="465"/>
      <c r="H2539" s="465"/>
      <c r="I2539" s="465"/>
      <c r="J2539" s="465"/>
      <c r="K2539" s="465"/>
      <c r="L2539" s="466"/>
      <c r="M2539" s="357"/>
      <c r="N2539" s="358"/>
      <c r="O2539" s="357"/>
      <c r="P2539" s="358"/>
      <c r="Q2539" s="357"/>
      <c r="R2539" s="358"/>
      <c r="S2539" s="357"/>
      <c r="T2539" s="358"/>
      <c r="U2539" s="357"/>
      <c r="V2539" s="358"/>
      <c r="W2539" s="357"/>
      <c r="X2539" s="358"/>
      <c r="Y2539" s="357"/>
      <c r="Z2539" s="358"/>
      <c r="AA2539" s="357"/>
      <c r="AB2539" s="358"/>
      <c r="AC2539" s="357"/>
      <c r="AD2539" s="358"/>
      <c r="AG2539" s="197">
        <f t="shared" si="1039"/>
        <v>18</v>
      </c>
      <c r="AH2539" s="197">
        <f t="shared" si="1040"/>
        <v>0</v>
      </c>
      <c r="AJ2539" s="192">
        <f t="shared" si="1041"/>
        <v>0</v>
      </c>
      <c r="AK2539" s="215">
        <f t="shared" si="1042"/>
        <v>0</v>
      </c>
      <c r="AL2539" s="216">
        <f t="shared" si="1043"/>
        <v>0</v>
      </c>
      <c r="AM2539" s="217">
        <f t="shared" si="1044"/>
        <v>0</v>
      </c>
      <c r="AO2539" s="192">
        <f t="shared" si="1045"/>
        <v>-2</v>
      </c>
      <c r="AP2539" s="4">
        <f t="shared" si="1046"/>
        <v>0</v>
      </c>
      <c r="AR2539" s="192">
        <f t="shared" si="1047"/>
        <v>-2</v>
      </c>
      <c r="AS2539" s="4">
        <f t="shared" si="1048"/>
        <v>0</v>
      </c>
      <c r="AU2539" s="192">
        <f t="shared" si="1049"/>
        <v>-2</v>
      </c>
      <c r="AV2539" s="4">
        <f t="shared" si="1050"/>
        <v>0</v>
      </c>
      <c r="AX2539" s="192">
        <f t="shared" si="1051"/>
        <v>-2</v>
      </c>
      <c r="AY2539" s="4">
        <f t="shared" si="1052"/>
        <v>0</v>
      </c>
      <c r="BA2539" s="192">
        <f t="shared" si="1053"/>
        <v>-2</v>
      </c>
      <c r="BB2539" s="4">
        <f t="shared" si="1054"/>
        <v>0</v>
      </c>
      <c r="BD2539" s="192">
        <f t="shared" si="1055"/>
        <v>-2</v>
      </c>
      <c r="BE2539" s="4">
        <f t="shared" si="1056"/>
        <v>0</v>
      </c>
      <c r="BG2539" s="192">
        <f t="shared" si="1057"/>
        <v>-2</v>
      </c>
      <c r="BH2539" s="4">
        <f t="shared" si="1058"/>
        <v>0</v>
      </c>
      <c r="BJ2539" s="192">
        <f t="shared" si="1059"/>
        <v>-2</v>
      </c>
      <c r="BK2539" s="4">
        <f t="shared" si="1060"/>
        <v>0</v>
      </c>
      <c r="BM2539" s="192">
        <f t="shared" si="1061"/>
        <v>-2</v>
      </c>
      <c r="BN2539" s="4">
        <f t="shared" si="1062"/>
        <v>0</v>
      </c>
    </row>
    <row r="2540" spans="1:66" ht="15" customHeight="1" thickBot="1">
      <c r="A2540" s="41"/>
      <c r="B2540" s="30"/>
      <c r="C2540" s="63" t="s">
        <v>157</v>
      </c>
      <c r="D2540" s="464" t="str">
        <f t="shared" si="1038"/>
        <v/>
      </c>
      <c r="E2540" s="465"/>
      <c r="F2540" s="465"/>
      <c r="G2540" s="465"/>
      <c r="H2540" s="465"/>
      <c r="I2540" s="465"/>
      <c r="J2540" s="465"/>
      <c r="K2540" s="465"/>
      <c r="L2540" s="466"/>
      <c r="M2540" s="357"/>
      <c r="N2540" s="358"/>
      <c r="O2540" s="357"/>
      <c r="P2540" s="358"/>
      <c r="Q2540" s="357"/>
      <c r="R2540" s="358"/>
      <c r="S2540" s="357"/>
      <c r="T2540" s="358"/>
      <c r="U2540" s="357"/>
      <c r="V2540" s="358"/>
      <c r="W2540" s="357"/>
      <c r="X2540" s="358"/>
      <c r="Y2540" s="357"/>
      <c r="Z2540" s="358"/>
      <c r="AA2540" s="357"/>
      <c r="AB2540" s="358"/>
      <c r="AC2540" s="357"/>
      <c r="AD2540" s="358"/>
      <c r="AG2540" s="197">
        <f t="shared" si="1039"/>
        <v>18</v>
      </c>
      <c r="AH2540" s="197">
        <f t="shared" si="1040"/>
        <v>0</v>
      </c>
      <c r="AJ2540" s="192">
        <f t="shared" si="1041"/>
        <v>0</v>
      </c>
      <c r="AK2540" s="215">
        <f t="shared" si="1042"/>
        <v>0</v>
      </c>
      <c r="AL2540" s="216">
        <f t="shared" si="1043"/>
        <v>0</v>
      </c>
      <c r="AM2540" s="217">
        <f t="shared" si="1044"/>
        <v>0</v>
      </c>
      <c r="AO2540" s="192">
        <f t="shared" si="1045"/>
        <v>-2</v>
      </c>
      <c r="AP2540" s="4">
        <f t="shared" si="1046"/>
        <v>0</v>
      </c>
      <c r="AR2540" s="192">
        <f t="shared" si="1047"/>
        <v>-2</v>
      </c>
      <c r="AS2540" s="4">
        <f t="shared" si="1048"/>
        <v>0</v>
      </c>
      <c r="AU2540" s="192">
        <f t="shared" si="1049"/>
        <v>-2</v>
      </c>
      <c r="AV2540" s="4">
        <f t="shared" si="1050"/>
        <v>0</v>
      </c>
      <c r="AX2540" s="192">
        <f t="shared" si="1051"/>
        <v>-2</v>
      </c>
      <c r="AY2540" s="4">
        <f t="shared" si="1052"/>
        <v>0</v>
      </c>
      <c r="BA2540" s="192">
        <f t="shared" si="1053"/>
        <v>-2</v>
      </c>
      <c r="BB2540" s="4">
        <f t="shared" si="1054"/>
        <v>0</v>
      </c>
      <c r="BD2540" s="192">
        <f t="shared" si="1055"/>
        <v>-2</v>
      </c>
      <c r="BE2540" s="4">
        <f t="shared" si="1056"/>
        <v>0</v>
      </c>
      <c r="BG2540" s="192">
        <f t="shared" si="1057"/>
        <v>-2</v>
      </c>
      <c r="BH2540" s="4">
        <f t="shared" si="1058"/>
        <v>0</v>
      </c>
      <c r="BJ2540" s="192">
        <f t="shared" si="1059"/>
        <v>-2</v>
      </c>
      <c r="BK2540" s="4">
        <f t="shared" si="1060"/>
        <v>0</v>
      </c>
      <c r="BM2540" s="192">
        <f t="shared" si="1061"/>
        <v>-2</v>
      </c>
      <c r="BN2540" s="4">
        <f t="shared" si="1062"/>
        <v>0</v>
      </c>
    </row>
    <row r="2541" spans="1:66" ht="15" customHeight="1" thickBot="1">
      <c r="A2541" s="41"/>
      <c r="B2541" s="30"/>
      <c r="C2541" s="63" t="s">
        <v>158</v>
      </c>
      <c r="D2541" s="464" t="str">
        <f t="shared" si="1038"/>
        <v/>
      </c>
      <c r="E2541" s="465"/>
      <c r="F2541" s="465"/>
      <c r="G2541" s="465"/>
      <c r="H2541" s="465"/>
      <c r="I2541" s="465"/>
      <c r="J2541" s="465"/>
      <c r="K2541" s="465"/>
      <c r="L2541" s="466"/>
      <c r="M2541" s="357"/>
      <c r="N2541" s="358"/>
      <c r="O2541" s="357"/>
      <c r="P2541" s="358"/>
      <c r="Q2541" s="357"/>
      <c r="R2541" s="358"/>
      <c r="S2541" s="357"/>
      <c r="T2541" s="358"/>
      <c r="U2541" s="357"/>
      <c r="V2541" s="358"/>
      <c r="W2541" s="357"/>
      <c r="X2541" s="358"/>
      <c r="Y2541" s="357"/>
      <c r="Z2541" s="358"/>
      <c r="AA2541" s="357"/>
      <c r="AB2541" s="358"/>
      <c r="AC2541" s="357"/>
      <c r="AD2541" s="358"/>
      <c r="AG2541" s="197">
        <f t="shared" si="1039"/>
        <v>18</v>
      </c>
      <c r="AH2541" s="197">
        <f t="shared" si="1040"/>
        <v>0</v>
      </c>
      <c r="AJ2541" s="192">
        <f t="shared" si="1041"/>
        <v>0</v>
      </c>
      <c r="AK2541" s="215">
        <f t="shared" si="1042"/>
        <v>0</v>
      </c>
      <c r="AL2541" s="216">
        <f t="shared" si="1043"/>
        <v>0</v>
      </c>
      <c r="AM2541" s="217">
        <f t="shared" si="1044"/>
        <v>0</v>
      </c>
      <c r="AO2541" s="192">
        <f t="shared" si="1045"/>
        <v>-2</v>
      </c>
      <c r="AP2541" s="4">
        <f t="shared" si="1046"/>
        <v>0</v>
      </c>
      <c r="AR2541" s="192">
        <f t="shared" si="1047"/>
        <v>-2</v>
      </c>
      <c r="AS2541" s="4">
        <f t="shared" si="1048"/>
        <v>0</v>
      </c>
      <c r="AU2541" s="192">
        <f t="shared" si="1049"/>
        <v>-2</v>
      </c>
      <c r="AV2541" s="4">
        <f t="shared" si="1050"/>
        <v>0</v>
      </c>
      <c r="AX2541" s="192">
        <f t="shared" si="1051"/>
        <v>-2</v>
      </c>
      <c r="AY2541" s="4">
        <f t="shared" si="1052"/>
        <v>0</v>
      </c>
      <c r="BA2541" s="192">
        <f t="shared" si="1053"/>
        <v>-2</v>
      </c>
      <c r="BB2541" s="4">
        <f t="shared" si="1054"/>
        <v>0</v>
      </c>
      <c r="BD2541" s="192">
        <f t="shared" si="1055"/>
        <v>-2</v>
      </c>
      <c r="BE2541" s="4">
        <f t="shared" si="1056"/>
        <v>0</v>
      </c>
      <c r="BG2541" s="192">
        <f t="shared" si="1057"/>
        <v>-2</v>
      </c>
      <c r="BH2541" s="4">
        <f t="shared" si="1058"/>
        <v>0</v>
      </c>
      <c r="BJ2541" s="192">
        <f t="shared" si="1059"/>
        <v>-2</v>
      </c>
      <c r="BK2541" s="4">
        <f t="shared" si="1060"/>
        <v>0</v>
      </c>
      <c r="BM2541" s="192">
        <f t="shared" si="1061"/>
        <v>-2</v>
      </c>
      <c r="BN2541" s="4">
        <f t="shared" si="1062"/>
        <v>0</v>
      </c>
    </row>
    <row r="2542" spans="1:66" ht="15" customHeight="1" thickBot="1">
      <c r="A2542" s="41"/>
      <c r="B2542" s="30"/>
      <c r="C2542" s="63" t="s">
        <v>159</v>
      </c>
      <c r="D2542" s="464" t="str">
        <f t="shared" si="1038"/>
        <v/>
      </c>
      <c r="E2542" s="465"/>
      <c r="F2542" s="465"/>
      <c r="G2542" s="465"/>
      <c r="H2542" s="465"/>
      <c r="I2542" s="465"/>
      <c r="J2542" s="465"/>
      <c r="K2542" s="465"/>
      <c r="L2542" s="466"/>
      <c r="M2542" s="357"/>
      <c r="N2542" s="358"/>
      <c r="O2542" s="357"/>
      <c r="P2542" s="358"/>
      <c r="Q2542" s="357"/>
      <c r="R2542" s="358"/>
      <c r="S2542" s="357"/>
      <c r="T2542" s="358"/>
      <c r="U2542" s="357"/>
      <c r="V2542" s="358"/>
      <c r="W2542" s="357"/>
      <c r="X2542" s="358"/>
      <c r="Y2542" s="357"/>
      <c r="Z2542" s="358"/>
      <c r="AA2542" s="357"/>
      <c r="AB2542" s="358"/>
      <c r="AC2542" s="357"/>
      <c r="AD2542" s="358"/>
      <c r="AG2542" s="197">
        <f t="shared" si="1039"/>
        <v>18</v>
      </c>
      <c r="AH2542" s="197">
        <f t="shared" si="1040"/>
        <v>0</v>
      </c>
      <c r="AJ2542" s="192">
        <f t="shared" si="1041"/>
        <v>0</v>
      </c>
      <c r="AK2542" s="215">
        <f t="shared" si="1042"/>
        <v>0</v>
      </c>
      <c r="AL2542" s="216">
        <f t="shared" si="1043"/>
        <v>0</v>
      </c>
      <c r="AM2542" s="217">
        <f t="shared" si="1044"/>
        <v>0</v>
      </c>
      <c r="AO2542" s="192">
        <f t="shared" si="1045"/>
        <v>-2</v>
      </c>
      <c r="AP2542" s="4">
        <f t="shared" si="1046"/>
        <v>0</v>
      </c>
      <c r="AR2542" s="192">
        <f t="shared" si="1047"/>
        <v>-2</v>
      </c>
      <c r="AS2542" s="4">
        <f t="shared" si="1048"/>
        <v>0</v>
      </c>
      <c r="AU2542" s="192">
        <f t="shared" si="1049"/>
        <v>-2</v>
      </c>
      <c r="AV2542" s="4">
        <f t="shared" si="1050"/>
        <v>0</v>
      </c>
      <c r="AX2542" s="192">
        <f t="shared" si="1051"/>
        <v>-2</v>
      </c>
      <c r="AY2542" s="4">
        <f t="shared" si="1052"/>
        <v>0</v>
      </c>
      <c r="BA2542" s="192">
        <f t="shared" si="1053"/>
        <v>-2</v>
      </c>
      <c r="BB2542" s="4">
        <f t="shared" si="1054"/>
        <v>0</v>
      </c>
      <c r="BD2542" s="192">
        <f t="shared" si="1055"/>
        <v>-2</v>
      </c>
      <c r="BE2542" s="4">
        <f t="shared" si="1056"/>
        <v>0</v>
      </c>
      <c r="BG2542" s="192">
        <f t="shared" si="1057"/>
        <v>-2</v>
      </c>
      <c r="BH2542" s="4">
        <f t="shared" si="1058"/>
        <v>0</v>
      </c>
      <c r="BJ2542" s="192">
        <f t="shared" si="1059"/>
        <v>-2</v>
      </c>
      <c r="BK2542" s="4">
        <f t="shared" si="1060"/>
        <v>0</v>
      </c>
      <c r="BM2542" s="192">
        <f t="shared" si="1061"/>
        <v>-2</v>
      </c>
      <c r="BN2542" s="4">
        <f t="shared" si="1062"/>
        <v>0</v>
      </c>
    </row>
    <row r="2543" spans="1:66" ht="15" customHeight="1" thickBot="1">
      <c r="A2543" s="41"/>
      <c r="B2543" s="30"/>
      <c r="C2543" s="63" t="s">
        <v>160</v>
      </c>
      <c r="D2543" s="464" t="str">
        <f t="shared" si="1038"/>
        <v/>
      </c>
      <c r="E2543" s="465"/>
      <c r="F2543" s="465"/>
      <c r="G2543" s="465"/>
      <c r="H2543" s="465"/>
      <c r="I2543" s="465"/>
      <c r="J2543" s="465"/>
      <c r="K2543" s="465"/>
      <c r="L2543" s="466"/>
      <c r="M2543" s="357"/>
      <c r="N2543" s="358"/>
      <c r="O2543" s="357"/>
      <c r="P2543" s="358"/>
      <c r="Q2543" s="357"/>
      <c r="R2543" s="358"/>
      <c r="S2543" s="357"/>
      <c r="T2543" s="358"/>
      <c r="U2543" s="357"/>
      <c r="V2543" s="358"/>
      <c r="W2543" s="357"/>
      <c r="X2543" s="358"/>
      <c r="Y2543" s="357"/>
      <c r="Z2543" s="358"/>
      <c r="AA2543" s="357"/>
      <c r="AB2543" s="358"/>
      <c r="AC2543" s="357"/>
      <c r="AD2543" s="358"/>
      <c r="AG2543" s="197">
        <f t="shared" si="1039"/>
        <v>18</v>
      </c>
      <c r="AH2543" s="197">
        <f t="shared" si="1040"/>
        <v>0</v>
      </c>
      <c r="AJ2543" s="192">
        <f t="shared" si="1041"/>
        <v>0</v>
      </c>
      <c r="AK2543" s="215">
        <f t="shared" si="1042"/>
        <v>0</v>
      </c>
      <c r="AL2543" s="216">
        <f t="shared" si="1043"/>
        <v>0</v>
      </c>
      <c r="AM2543" s="217">
        <f t="shared" si="1044"/>
        <v>0</v>
      </c>
      <c r="AO2543" s="192">
        <f t="shared" si="1045"/>
        <v>-2</v>
      </c>
      <c r="AP2543" s="4">
        <f t="shared" si="1046"/>
        <v>0</v>
      </c>
      <c r="AR2543" s="192">
        <f t="shared" si="1047"/>
        <v>-2</v>
      </c>
      <c r="AS2543" s="4">
        <f t="shared" si="1048"/>
        <v>0</v>
      </c>
      <c r="AU2543" s="192">
        <f t="shared" si="1049"/>
        <v>-2</v>
      </c>
      <c r="AV2543" s="4">
        <f t="shared" si="1050"/>
        <v>0</v>
      </c>
      <c r="AX2543" s="192">
        <f t="shared" si="1051"/>
        <v>-2</v>
      </c>
      <c r="AY2543" s="4">
        <f t="shared" si="1052"/>
        <v>0</v>
      </c>
      <c r="BA2543" s="192">
        <f t="shared" si="1053"/>
        <v>-2</v>
      </c>
      <c r="BB2543" s="4">
        <f t="shared" si="1054"/>
        <v>0</v>
      </c>
      <c r="BD2543" s="192">
        <f t="shared" si="1055"/>
        <v>-2</v>
      </c>
      <c r="BE2543" s="4">
        <f t="shared" si="1056"/>
        <v>0</v>
      </c>
      <c r="BG2543" s="192">
        <f t="shared" si="1057"/>
        <v>-2</v>
      </c>
      <c r="BH2543" s="4">
        <f t="shared" si="1058"/>
        <v>0</v>
      </c>
      <c r="BJ2543" s="192">
        <f t="shared" si="1059"/>
        <v>-2</v>
      </c>
      <c r="BK2543" s="4">
        <f t="shared" si="1060"/>
        <v>0</v>
      </c>
      <c r="BM2543" s="192">
        <f t="shared" si="1061"/>
        <v>-2</v>
      </c>
      <c r="BN2543" s="4">
        <f t="shared" si="1062"/>
        <v>0</v>
      </c>
    </row>
    <row r="2544" spans="1:66" ht="15" customHeight="1" thickBot="1">
      <c r="A2544" s="41"/>
      <c r="B2544" s="30"/>
      <c r="C2544" s="63" t="s">
        <v>161</v>
      </c>
      <c r="D2544" s="464" t="str">
        <f t="shared" si="1038"/>
        <v/>
      </c>
      <c r="E2544" s="465"/>
      <c r="F2544" s="465"/>
      <c r="G2544" s="465"/>
      <c r="H2544" s="465"/>
      <c r="I2544" s="465"/>
      <c r="J2544" s="465"/>
      <c r="K2544" s="465"/>
      <c r="L2544" s="466"/>
      <c r="M2544" s="357"/>
      <c r="N2544" s="358"/>
      <c r="O2544" s="357"/>
      <c r="P2544" s="358"/>
      <c r="Q2544" s="357"/>
      <c r="R2544" s="358"/>
      <c r="S2544" s="357"/>
      <c r="T2544" s="358"/>
      <c r="U2544" s="357"/>
      <c r="V2544" s="358"/>
      <c r="W2544" s="357"/>
      <c r="X2544" s="358"/>
      <c r="Y2544" s="357"/>
      <c r="Z2544" s="358"/>
      <c r="AA2544" s="357"/>
      <c r="AB2544" s="358"/>
      <c r="AC2544" s="357"/>
      <c r="AD2544" s="358"/>
      <c r="AG2544" s="197">
        <f t="shared" si="1039"/>
        <v>18</v>
      </c>
      <c r="AH2544" s="197">
        <f t="shared" si="1040"/>
        <v>0</v>
      </c>
      <c r="AJ2544" s="192">
        <f t="shared" si="1041"/>
        <v>0</v>
      </c>
      <c r="AK2544" s="215">
        <f t="shared" si="1042"/>
        <v>0</v>
      </c>
      <c r="AL2544" s="216">
        <f t="shared" si="1043"/>
        <v>0</v>
      </c>
      <c r="AM2544" s="217">
        <f t="shared" si="1044"/>
        <v>0</v>
      </c>
      <c r="AO2544" s="192">
        <f t="shared" si="1045"/>
        <v>-2</v>
      </c>
      <c r="AP2544" s="4">
        <f t="shared" si="1046"/>
        <v>0</v>
      </c>
      <c r="AR2544" s="192">
        <f t="shared" si="1047"/>
        <v>-2</v>
      </c>
      <c r="AS2544" s="4">
        <f t="shared" si="1048"/>
        <v>0</v>
      </c>
      <c r="AU2544" s="192">
        <f t="shared" si="1049"/>
        <v>-2</v>
      </c>
      <c r="AV2544" s="4">
        <f t="shared" si="1050"/>
        <v>0</v>
      </c>
      <c r="AX2544" s="192">
        <f t="shared" si="1051"/>
        <v>-2</v>
      </c>
      <c r="AY2544" s="4">
        <f t="shared" si="1052"/>
        <v>0</v>
      </c>
      <c r="BA2544" s="192">
        <f t="shared" si="1053"/>
        <v>-2</v>
      </c>
      <c r="BB2544" s="4">
        <f t="shared" si="1054"/>
        <v>0</v>
      </c>
      <c r="BD2544" s="192">
        <f t="shared" si="1055"/>
        <v>-2</v>
      </c>
      <c r="BE2544" s="4">
        <f t="shared" si="1056"/>
        <v>0</v>
      </c>
      <c r="BG2544" s="192">
        <f t="shared" si="1057"/>
        <v>-2</v>
      </c>
      <c r="BH2544" s="4">
        <f t="shared" si="1058"/>
        <v>0</v>
      </c>
      <c r="BJ2544" s="192">
        <f t="shared" si="1059"/>
        <v>-2</v>
      </c>
      <c r="BK2544" s="4">
        <f t="shared" si="1060"/>
        <v>0</v>
      </c>
      <c r="BM2544" s="192">
        <f t="shared" si="1061"/>
        <v>-2</v>
      </c>
      <c r="BN2544" s="4">
        <f t="shared" si="1062"/>
        <v>0</v>
      </c>
    </row>
    <row r="2545" spans="1:66" ht="15" customHeight="1" thickBot="1">
      <c r="A2545" s="41"/>
      <c r="B2545" s="30"/>
      <c r="C2545" s="63" t="s">
        <v>162</v>
      </c>
      <c r="D2545" s="464" t="str">
        <f t="shared" si="1038"/>
        <v/>
      </c>
      <c r="E2545" s="465"/>
      <c r="F2545" s="465"/>
      <c r="G2545" s="465"/>
      <c r="H2545" s="465"/>
      <c r="I2545" s="465"/>
      <c r="J2545" s="465"/>
      <c r="K2545" s="465"/>
      <c r="L2545" s="466"/>
      <c r="M2545" s="357"/>
      <c r="N2545" s="358"/>
      <c r="O2545" s="357"/>
      <c r="P2545" s="358"/>
      <c r="Q2545" s="357"/>
      <c r="R2545" s="358"/>
      <c r="S2545" s="357"/>
      <c r="T2545" s="358"/>
      <c r="U2545" s="357"/>
      <c r="V2545" s="358"/>
      <c r="W2545" s="357"/>
      <c r="X2545" s="358"/>
      <c r="Y2545" s="357"/>
      <c r="Z2545" s="358"/>
      <c r="AA2545" s="357"/>
      <c r="AB2545" s="358"/>
      <c r="AC2545" s="357"/>
      <c r="AD2545" s="358"/>
      <c r="AG2545" s="197">
        <f t="shared" si="1039"/>
        <v>18</v>
      </c>
      <c r="AH2545" s="197">
        <f t="shared" si="1040"/>
        <v>0</v>
      </c>
      <c r="AJ2545" s="192">
        <f t="shared" si="1041"/>
        <v>0</v>
      </c>
      <c r="AK2545" s="215">
        <f t="shared" si="1042"/>
        <v>0</v>
      </c>
      <c r="AL2545" s="216">
        <f t="shared" si="1043"/>
        <v>0</v>
      </c>
      <c r="AM2545" s="217">
        <f t="shared" si="1044"/>
        <v>0</v>
      </c>
      <c r="AO2545" s="192">
        <f t="shared" si="1045"/>
        <v>-2</v>
      </c>
      <c r="AP2545" s="4">
        <f t="shared" si="1046"/>
        <v>0</v>
      </c>
      <c r="AR2545" s="192">
        <f t="shared" si="1047"/>
        <v>-2</v>
      </c>
      <c r="AS2545" s="4">
        <f t="shared" si="1048"/>
        <v>0</v>
      </c>
      <c r="AU2545" s="192">
        <f t="shared" si="1049"/>
        <v>-2</v>
      </c>
      <c r="AV2545" s="4">
        <f t="shared" si="1050"/>
        <v>0</v>
      </c>
      <c r="AX2545" s="192">
        <f t="shared" si="1051"/>
        <v>-2</v>
      </c>
      <c r="AY2545" s="4">
        <f t="shared" si="1052"/>
        <v>0</v>
      </c>
      <c r="BA2545" s="192">
        <f t="shared" si="1053"/>
        <v>-2</v>
      </c>
      <c r="BB2545" s="4">
        <f t="shared" si="1054"/>
        <v>0</v>
      </c>
      <c r="BD2545" s="192">
        <f t="shared" si="1055"/>
        <v>-2</v>
      </c>
      <c r="BE2545" s="4">
        <f t="shared" si="1056"/>
        <v>0</v>
      </c>
      <c r="BG2545" s="192">
        <f t="shared" si="1057"/>
        <v>-2</v>
      </c>
      <c r="BH2545" s="4">
        <f t="shared" si="1058"/>
        <v>0</v>
      </c>
      <c r="BJ2545" s="192">
        <f t="shared" si="1059"/>
        <v>-2</v>
      </c>
      <c r="BK2545" s="4">
        <f t="shared" si="1060"/>
        <v>0</v>
      </c>
      <c r="BM2545" s="192">
        <f t="shared" si="1061"/>
        <v>-2</v>
      </c>
      <c r="BN2545" s="4">
        <f t="shared" si="1062"/>
        <v>0</v>
      </c>
    </row>
    <row r="2546" spans="1:66" ht="15" customHeight="1" thickBot="1">
      <c r="A2546" s="41"/>
      <c r="B2546" s="30"/>
      <c r="C2546" s="64" t="s">
        <v>163</v>
      </c>
      <c r="D2546" s="464" t="str">
        <f t="shared" si="1038"/>
        <v/>
      </c>
      <c r="E2546" s="465"/>
      <c r="F2546" s="465"/>
      <c r="G2546" s="465"/>
      <c r="H2546" s="465"/>
      <c r="I2546" s="465"/>
      <c r="J2546" s="465"/>
      <c r="K2546" s="465"/>
      <c r="L2546" s="466"/>
      <c r="M2546" s="357"/>
      <c r="N2546" s="358"/>
      <c r="O2546" s="357"/>
      <c r="P2546" s="358"/>
      <c r="Q2546" s="357"/>
      <c r="R2546" s="358"/>
      <c r="S2546" s="357"/>
      <c r="T2546" s="358"/>
      <c r="U2546" s="357"/>
      <c r="V2546" s="358"/>
      <c r="W2546" s="357"/>
      <c r="X2546" s="358"/>
      <c r="Y2546" s="357"/>
      <c r="Z2546" s="358"/>
      <c r="AA2546" s="357"/>
      <c r="AB2546" s="358"/>
      <c r="AC2546" s="357"/>
      <c r="AD2546" s="358"/>
      <c r="AG2546" s="197">
        <f t="shared" si="1039"/>
        <v>18</v>
      </c>
      <c r="AH2546" s="197">
        <f t="shared" si="1040"/>
        <v>0</v>
      </c>
      <c r="AJ2546" s="192">
        <f t="shared" si="1041"/>
        <v>0</v>
      </c>
      <c r="AK2546" s="215">
        <f t="shared" si="1042"/>
        <v>0</v>
      </c>
      <c r="AL2546" s="216">
        <f t="shared" si="1043"/>
        <v>0</v>
      </c>
      <c r="AM2546" s="217">
        <f t="shared" si="1044"/>
        <v>0</v>
      </c>
      <c r="AO2546" s="192">
        <f t="shared" si="1045"/>
        <v>-2</v>
      </c>
      <c r="AP2546" s="4">
        <f t="shared" si="1046"/>
        <v>0</v>
      </c>
      <c r="AR2546" s="192">
        <f t="shared" si="1047"/>
        <v>-2</v>
      </c>
      <c r="AS2546" s="4">
        <f t="shared" si="1048"/>
        <v>0</v>
      </c>
      <c r="AU2546" s="192">
        <f t="shared" si="1049"/>
        <v>-2</v>
      </c>
      <c r="AV2546" s="4">
        <f t="shared" si="1050"/>
        <v>0</v>
      </c>
      <c r="AX2546" s="192">
        <f t="shared" si="1051"/>
        <v>-2</v>
      </c>
      <c r="AY2546" s="4">
        <f t="shared" si="1052"/>
        <v>0</v>
      </c>
      <c r="BA2546" s="192">
        <f t="shared" si="1053"/>
        <v>-2</v>
      </c>
      <c r="BB2546" s="4">
        <f t="shared" si="1054"/>
        <v>0</v>
      </c>
      <c r="BD2546" s="192">
        <f t="shared" si="1055"/>
        <v>-2</v>
      </c>
      <c r="BE2546" s="4">
        <f t="shared" si="1056"/>
        <v>0</v>
      </c>
      <c r="BG2546" s="192">
        <f t="shared" si="1057"/>
        <v>-2</v>
      </c>
      <c r="BH2546" s="4">
        <f t="shared" si="1058"/>
        <v>0</v>
      </c>
      <c r="BJ2546" s="192">
        <f t="shared" si="1059"/>
        <v>-2</v>
      </c>
      <c r="BK2546" s="4">
        <f t="shared" si="1060"/>
        <v>0</v>
      </c>
      <c r="BM2546" s="192">
        <f t="shared" si="1061"/>
        <v>-2</v>
      </c>
      <c r="BN2546" s="4">
        <f t="shared" si="1062"/>
        <v>0</v>
      </c>
    </row>
    <row r="2547" spans="1:66" ht="15" customHeight="1" thickBot="1">
      <c r="A2547" s="41"/>
      <c r="B2547" s="30"/>
      <c r="C2547" s="64" t="s">
        <v>164</v>
      </c>
      <c r="D2547" s="464" t="str">
        <f t="shared" si="1038"/>
        <v/>
      </c>
      <c r="E2547" s="465"/>
      <c r="F2547" s="465"/>
      <c r="G2547" s="465"/>
      <c r="H2547" s="465"/>
      <c r="I2547" s="465"/>
      <c r="J2547" s="465"/>
      <c r="K2547" s="465"/>
      <c r="L2547" s="466"/>
      <c r="M2547" s="357"/>
      <c r="N2547" s="358"/>
      <c r="O2547" s="357"/>
      <c r="P2547" s="358"/>
      <c r="Q2547" s="357"/>
      <c r="R2547" s="358"/>
      <c r="S2547" s="357"/>
      <c r="T2547" s="358"/>
      <c r="U2547" s="357"/>
      <c r="V2547" s="358"/>
      <c r="W2547" s="357"/>
      <c r="X2547" s="358"/>
      <c r="Y2547" s="357"/>
      <c r="Z2547" s="358"/>
      <c r="AA2547" s="357"/>
      <c r="AB2547" s="358"/>
      <c r="AC2547" s="357"/>
      <c r="AD2547" s="358"/>
      <c r="AG2547" s="197">
        <f t="shared" si="1039"/>
        <v>18</v>
      </c>
      <c r="AH2547" s="197">
        <f t="shared" si="1040"/>
        <v>0</v>
      </c>
      <c r="AJ2547" s="192">
        <f t="shared" si="1041"/>
        <v>0</v>
      </c>
      <c r="AK2547" s="215">
        <f t="shared" si="1042"/>
        <v>0</v>
      </c>
      <c r="AL2547" s="216">
        <f t="shared" si="1043"/>
        <v>0</v>
      </c>
      <c r="AM2547" s="217">
        <f t="shared" si="1044"/>
        <v>0</v>
      </c>
      <c r="AO2547" s="192">
        <f t="shared" si="1045"/>
        <v>-2</v>
      </c>
      <c r="AP2547" s="4">
        <f t="shared" si="1046"/>
        <v>0</v>
      </c>
      <c r="AR2547" s="192">
        <f t="shared" si="1047"/>
        <v>-2</v>
      </c>
      <c r="AS2547" s="4">
        <f t="shared" si="1048"/>
        <v>0</v>
      </c>
      <c r="AU2547" s="192">
        <f t="shared" si="1049"/>
        <v>-2</v>
      </c>
      <c r="AV2547" s="4">
        <f t="shared" si="1050"/>
        <v>0</v>
      </c>
      <c r="AX2547" s="192">
        <f t="shared" si="1051"/>
        <v>-2</v>
      </c>
      <c r="AY2547" s="4">
        <f t="shared" si="1052"/>
        <v>0</v>
      </c>
      <c r="BA2547" s="192">
        <f t="shared" si="1053"/>
        <v>-2</v>
      </c>
      <c r="BB2547" s="4">
        <f t="shared" si="1054"/>
        <v>0</v>
      </c>
      <c r="BD2547" s="192">
        <f t="shared" si="1055"/>
        <v>-2</v>
      </c>
      <c r="BE2547" s="4">
        <f t="shared" si="1056"/>
        <v>0</v>
      </c>
      <c r="BG2547" s="192">
        <f t="shared" si="1057"/>
        <v>-2</v>
      </c>
      <c r="BH2547" s="4">
        <f t="shared" si="1058"/>
        <v>0</v>
      </c>
      <c r="BJ2547" s="192">
        <f t="shared" si="1059"/>
        <v>-2</v>
      </c>
      <c r="BK2547" s="4">
        <f t="shared" si="1060"/>
        <v>0</v>
      </c>
      <c r="BM2547" s="192">
        <f t="shared" si="1061"/>
        <v>-2</v>
      </c>
      <c r="BN2547" s="4">
        <f t="shared" si="1062"/>
        <v>0</v>
      </c>
    </row>
    <row r="2548" spans="1:66" ht="15" customHeight="1" thickBot="1">
      <c r="A2548" s="41"/>
      <c r="B2548" s="30"/>
      <c r="C2548" s="64" t="s">
        <v>165</v>
      </c>
      <c r="D2548" s="464" t="str">
        <f t="shared" si="1038"/>
        <v/>
      </c>
      <c r="E2548" s="465"/>
      <c r="F2548" s="465"/>
      <c r="G2548" s="465"/>
      <c r="H2548" s="465"/>
      <c r="I2548" s="465"/>
      <c r="J2548" s="465"/>
      <c r="K2548" s="465"/>
      <c r="L2548" s="466"/>
      <c r="M2548" s="357"/>
      <c r="N2548" s="358"/>
      <c r="O2548" s="357"/>
      <c r="P2548" s="358"/>
      <c r="Q2548" s="357"/>
      <c r="R2548" s="358"/>
      <c r="S2548" s="357"/>
      <c r="T2548" s="358"/>
      <c r="U2548" s="357"/>
      <c r="V2548" s="358"/>
      <c r="W2548" s="357"/>
      <c r="X2548" s="358"/>
      <c r="Y2548" s="357"/>
      <c r="Z2548" s="358"/>
      <c r="AA2548" s="357"/>
      <c r="AB2548" s="358"/>
      <c r="AC2548" s="357"/>
      <c r="AD2548" s="358"/>
      <c r="AG2548" s="197">
        <f t="shared" si="1039"/>
        <v>18</v>
      </c>
      <c r="AH2548" s="197">
        <f t="shared" si="1040"/>
        <v>0</v>
      </c>
      <c r="AJ2548" s="192">
        <f t="shared" si="1041"/>
        <v>0</v>
      </c>
      <c r="AK2548" s="215">
        <f t="shared" si="1042"/>
        <v>0</v>
      </c>
      <c r="AL2548" s="216">
        <f t="shared" si="1043"/>
        <v>0</v>
      </c>
      <c r="AM2548" s="217">
        <f t="shared" si="1044"/>
        <v>0</v>
      </c>
      <c r="AO2548" s="192">
        <f t="shared" si="1045"/>
        <v>-2</v>
      </c>
      <c r="AP2548" s="4">
        <f t="shared" si="1046"/>
        <v>0</v>
      </c>
      <c r="AR2548" s="192">
        <f t="shared" si="1047"/>
        <v>-2</v>
      </c>
      <c r="AS2548" s="4">
        <f t="shared" si="1048"/>
        <v>0</v>
      </c>
      <c r="AU2548" s="192">
        <f t="shared" si="1049"/>
        <v>-2</v>
      </c>
      <c r="AV2548" s="4">
        <f t="shared" si="1050"/>
        <v>0</v>
      </c>
      <c r="AX2548" s="192">
        <f t="shared" si="1051"/>
        <v>-2</v>
      </c>
      <c r="AY2548" s="4">
        <f t="shared" si="1052"/>
        <v>0</v>
      </c>
      <c r="BA2548" s="192">
        <f t="shared" si="1053"/>
        <v>-2</v>
      </c>
      <c r="BB2548" s="4">
        <f t="shared" si="1054"/>
        <v>0</v>
      </c>
      <c r="BD2548" s="192">
        <f t="shared" si="1055"/>
        <v>-2</v>
      </c>
      <c r="BE2548" s="4">
        <f t="shared" si="1056"/>
        <v>0</v>
      </c>
      <c r="BG2548" s="192">
        <f t="shared" si="1057"/>
        <v>-2</v>
      </c>
      <c r="BH2548" s="4">
        <f t="shared" si="1058"/>
        <v>0</v>
      </c>
      <c r="BJ2548" s="192">
        <f t="shared" si="1059"/>
        <v>-2</v>
      </c>
      <c r="BK2548" s="4">
        <f t="shared" si="1060"/>
        <v>0</v>
      </c>
      <c r="BM2548" s="192">
        <f t="shared" si="1061"/>
        <v>-2</v>
      </c>
      <c r="BN2548" s="4">
        <f t="shared" si="1062"/>
        <v>0</v>
      </c>
    </row>
    <row r="2549" spans="1:66" ht="15" customHeight="1" thickBot="1">
      <c r="A2549" s="41"/>
      <c r="B2549" s="30"/>
      <c r="C2549" s="64" t="s">
        <v>166</v>
      </c>
      <c r="D2549" s="464" t="str">
        <f t="shared" si="1038"/>
        <v/>
      </c>
      <c r="E2549" s="465"/>
      <c r="F2549" s="465"/>
      <c r="G2549" s="465"/>
      <c r="H2549" s="465"/>
      <c r="I2549" s="465"/>
      <c r="J2549" s="465"/>
      <c r="K2549" s="465"/>
      <c r="L2549" s="466"/>
      <c r="M2549" s="357"/>
      <c r="N2549" s="358"/>
      <c r="O2549" s="357"/>
      <c r="P2549" s="358"/>
      <c r="Q2549" s="357"/>
      <c r="R2549" s="358"/>
      <c r="S2549" s="357"/>
      <c r="T2549" s="358"/>
      <c r="U2549" s="357"/>
      <c r="V2549" s="358"/>
      <c r="W2549" s="357"/>
      <c r="X2549" s="358"/>
      <c r="Y2549" s="357"/>
      <c r="Z2549" s="358"/>
      <c r="AA2549" s="357"/>
      <c r="AB2549" s="358"/>
      <c r="AC2549" s="357"/>
      <c r="AD2549" s="358"/>
      <c r="AG2549" s="197">
        <f t="shared" si="1039"/>
        <v>18</v>
      </c>
      <c r="AH2549" s="197">
        <f t="shared" si="1040"/>
        <v>0</v>
      </c>
      <c r="AJ2549" s="192">
        <f t="shared" si="1041"/>
        <v>0</v>
      </c>
      <c r="AK2549" s="215">
        <f t="shared" si="1042"/>
        <v>0</v>
      </c>
      <c r="AL2549" s="216">
        <f t="shared" si="1043"/>
        <v>0</v>
      </c>
      <c r="AM2549" s="217">
        <f t="shared" si="1044"/>
        <v>0</v>
      </c>
      <c r="AO2549" s="192">
        <f t="shared" si="1045"/>
        <v>-2</v>
      </c>
      <c r="AP2549" s="4">
        <f t="shared" si="1046"/>
        <v>0</v>
      </c>
      <c r="AR2549" s="192">
        <f t="shared" si="1047"/>
        <v>-2</v>
      </c>
      <c r="AS2549" s="4">
        <f t="shared" si="1048"/>
        <v>0</v>
      </c>
      <c r="AU2549" s="192">
        <f t="shared" si="1049"/>
        <v>-2</v>
      </c>
      <c r="AV2549" s="4">
        <f t="shared" si="1050"/>
        <v>0</v>
      </c>
      <c r="AX2549" s="192">
        <f t="shared" si="1051"/>
        <v>-2</v>
      </c>
      <c r="AY2549" s="4">
        <f t="shared" si="1052"/>
        <v>0</v>
      </c>
      <c r="BA2549" s="192">
        <f t="shared" si="1053"/>
        <v>-2</v>
      </c>
      <c r="BB2549" s="4">
        <f t="shared" si="1054"/>
        <v>0</v>
      </c>
      <c r="BD2549" s="192">
        <f t="shared" si="1055"/>
        <v>-2</v>
      </c>
      <c r="BE2549" s="4">
        <f t="shared" si="1056"/>
        <v>0</v>
      </c>
      <c r="BG2549" s="192">
        <f t="shared" si="1057"/>
        <v>-2</v>
      </c>
      <c r="BH2549" s="4">
        <f t="shared" si="1058"/>
        <v>0</v>
      </c>
      <c r="BJ2549" s="192">
        <f t="shared" si="1059"/>
        <v>-2</v>
      </c>
      <c r="BK2549" s="4">
        <f t="shared" si="1060"/>
        <v>0</v>
      </c>
      <c r="BM2549" s="192">
        <f t="shared" si="1061"/>
        <v>-2</v>
      </c>
      <c r="BN2549" s="4">
        <f t="shared" si="1062"/>
        <v>0</v>
      </c>
    </row>
    <row r="2550" spans="1:66" ht="15" customHeight="1" thickBot="1">
      <c r="A2550" s="41"/>
      <c r="B2550" s="30"/>
      <c r="C2550" s="77" t="s">
        <v>167</v>
      </c>
      <c r="D2550" s="464" t="str">
        <f t="shared" si="1038"/>
        <v/>
      </c>
      <c r="E2550" s="465"/>
      <c r="F2550" s="465"/>
      <c r="G2550" s="465"/>
      <c r="H2550" s="465"/>
      <c r="I2550" s="465"/>
      <c r="J2550" s="465"/>
      <c r="K2550" s="465"/>
      <c r="L2550" s="466"/>
      <c r="M2550" s="357"/>
      <c r="N2550" s="358"/>
      <c r="O2550" s="357"/>
      <c r="P2550" s="358"/>
      <c r="Q2550" s="357"/>
      <c r="R2550" s="358"/>
      <c r="S2550" s="357"/>
      <c r="T2550" s="358"/>
      <c r="U2550" s="357"/>
      <c r="V2550" s="358"/>
      <c r="W2550" s="357"/>
      <c r="X2550" s="358"/>
      <c r="Y2550" s="357"/>
      <c r="Z2550" s="358"/>
      <c r="AA2550" s="357"/>
      <c r="AB2550" s="358"/>
      <c r="AC2550" s="357"/>
      <c r="AD2550" s="358"/>
      <c r="AG2550" s="197">
        <f t="shared" si="1039"/>
        <v>18</v>
      </c>
      <c r="AH2550" s="197">
        <f t="shared" si="1040"/>
        <v>0</v>
      </c>
      <c r="AJ2550" s="192">
        <f t="shared" si="1041"/>
        <v>0</v>
      </c>
      <c r="AK2550" s="215">
        <f t="shared" si="1042"/>
        <v>0</v>
      </c>
      <c r="AL2550" s="216">
        <f t="shared" si="1043"/>
        <v>0</v>
      </c>
      <c r="AM2550" s="217">
        <f t="shared" si="1044"/>
        <v>0</v>
      </c>
      <c r="AO2550" s="192">
        <f t="shared" si="1045"/>
        <v>-2</v>
      </c>
      <c r="AP2550" s="4">
        <f t="shared" si="1046"/>
        <v>0</v>
      </c>
      <c r="AR2550" s="192">
        <f t="shared" si="1047"/>
        <v>-2</v>
      </c>
      <c r="AS2550" s="4">
        <f t="shared" si="1048"/>
        <v>0</v>
      </c>
      <c r="AU2550" s="192">
        <f t="shared" si="1049"/>
        <v>-2</v>
      </c>
      <c r="AV2550" s="4">
        <f t="shared" si="1050"/>
        <v>0</v>
      </c>
      <c r="AX2550" s="192">
        <f t="shared" si="1051"/>
        <v>-2</v>
      </c>
      <c r="AY2550" s="4">
        <f t="shared" si="1052"/>
        <v>0</v>
      </c>
      <c r="BA2550" s="192">
        <f t="shared" si="1053"/>
        <v>-2</v>
      </c>
      <c r="BB2550" s="4">
        <f t="shared" si="1054"/>
        <v>0</v>
      </c>
      <c r="BD2550" s="192">
        <f t="shared" si="1055"/>
        <v>-2</v>
      </c>
      <c r="BE2550" s="4">
        <f t="shared" si="1056"/>
        <v>0</v>
      </c>
      <c r="BG2550" s="192">
        <f t="shared" si="1057"/>
        <v>-2</v>
      </c>
      <c r="BH2550" s="4">
        <f t="shared" si="1058"/>
        <v>0</v>
      </c>
      <c r="BJ2550" s="192">
        <f t="shared" si="1059"/>
        <v>-2</v>
      </c>
      <c r="BK2550" s="4">
        <f t="shared" si="1060"/>
        <v>0</v>
      </c>
      <c r="BM2550" s="192">
        <f t="shared" si="1061"/>
        <v>-2</v>
      </c>
      <c r="BN2550" s="4">
        <f t="shared" si="1062"/>
        <v>0</v>
      </c>
    </row>
    <row r="2551" spans="1:66" ht="15" customHeight="1" thickBot="1">
      <c r="A2551" s="41"/>
      <c r="B2551" s="30"/>
      <c r="C2551" s="75" t="s">
        <v>168</v>
      </c>
      <c r="D2551" s="464" t="str">
        <f t="shared" si="1038"/>
        <v/>
      </c>
      <c r="E2551" s="465"/>
      <c r="F2551" s="465"/>
      <c r="G2551" s="465"/>
      <c r="H2551" s="465"/>
      <c r="I2551" s="465"/>
      <c r="J2551" s="465"/>
      <c r="K2551" s="465"/>
      <c r="L2551" s="466"/>
      <c r="M2551" s="357"/>
      <c r="N2551" s="358"/>
      <c r="O2551" s="357"/>
      <c r="P2551" s="358"/>
      <c r="Q2551" s="357"/>
      <c r="R2551" s="358"/>
      <c r="S2551" s="357"/>
      <c r="T2551" s="358"/>
      <c r="U2551" s="357"/>
      <c r="V2551" s="358"/>
      <c r="W2551" s="357"/>
      <c r="X2551" s="358"/>
      <c r="Y2551" s="357"/>
      <c r="Z2551" s="358"/>
      <c r="AA2551" s="357"/>
      <c r="AB2551" s="358"/>
      <c r="AC2551" s="357"/>
      <c r="AD2551" s="358"/>
      <c r="AG2551" s="197">
        <f t="shared" si="1039"/>
        <v>18</v>
      </c>
      <c r="AH2551" s="197">
        <f t="shared" si="1040"/>
        <v>0</v>
      </c>
      <c r="AJ2551" s="192">
        <f t="shared" si="1041"/>
        <v>0</v>
      </c>
      <c r="AK2551" s="215">
        <f t="shared" si="1042"/>
        <v>0</v>
      </c>
      <c r="AL2551" s="216">
        <f t="shared" si="1043"/>
        <v>0</v>
      </c>
      <c r="AM2551" s="217">
        <f t="shared" si="1044"/>
        <v>0</v>
      </c>
      <c r="AO2551" s="192">
        <f t="shared" si="1045"/>
        <v>-2</v>
      </c>
      <c r="AP2551" s="4">
        <f t="shared" si="1046"/>
        <v>0</v>
      </c>
      <c r="AR2551" s="192">
        <f t="shared" si="1047"/>
        <v>-2</v>
      </c>
      <c r="AS2551" s="4">
        <f t="shared" si="1048"/>
        <v>0</v>
      </c>
      <c r="AU2551" s="192">
        <f t="shared" si="1049"/>
        <v>-2</v>
      </c>
      <c r="AV2551" s="4">
        <f t="shared" si="1050"/>
        <v>0</v>
      </c>
      <c r="AX2551" s="192">
        <f t="shared" si="1051"/>
        <v>-2</v>
      </c>
      <c r="AY2551" s="4">
        <f t="shared" si="1052"/>
        <v>0</v>
      </c>
      <c r="BA2551" s="192">
        <f t="shared" si="1053"/>
        <v>-2</v>
      </c>
      <c r="BB2551" s="4">
        <f t="shared" si="1054"/>
        <v>0</v>
      </c>
      <c r="BD2551" s="192">
        <f t="shared" si="1055"/>
        <v>-2</v>
      </c>
      <c r="BE2551" s="4">
        <f t="shared" si="1056"/>
        <v>0</v>
      </c>
      <c r="BG2551" s="192">
        <f t="shared" si="1057"/>
        <v>-2</v>
      </c>
      <c r="BH2551" s="4">
        <f t="shared" si="1058"/>
        <v>0</v>
      </c>
      <c r="BJ2551" s="192">
        <f t="shared" si="1059"/>
        <v>-2</v>
      </c>
      <c r="BK2551" s="4">
        <f t="shared" si="1060"/>
        <v>0</v>
      </c>
      <c r="BM2551" s="192">
        <f t="shared" si="1061"/>
        <v>-2</v>
      </c>
      <c r="BN2551" s="4">
        <f t="shared" si="1062"/>
        <v>0</v>
      </c>
    </row>
    <row r="2552" spans="1:66" ht="15" customHeight="1" thickBot="1">
      <c r="A2552" s="41"/>
      <c r="B2552" s="30"/>
      <c r="C2552" s="75" t="s">
        <v>169</v>
      </c>
      <c r="D2552" s="464" t="str">
        <f t="shared" si="1038"/>
        <v/>
      </c>
      <c r="E2552" s="465"/>
      <c r="F2552" s="465"/>
      <c r="G2552" s="465"/>
      <c r="H2552" s="465"/>
      <c r="I2552" s="465"/>
      <c r="J2552" s="465"/>
      <c r="K2552" s="465"/>
      <c r="L2552" s="466"/>
      <c r="M2552" s="357"/>
      <c r="N2552" s="358"/>
      <c r="O2552" s="357"/>
      <c r="P2552" s="358"/>
      <c r="Q2552" s="357"/>
      <c r="R2552" s="358"/>
      <c r="S2552" s="357"/>
      <c r="T2552" s="358"/>
      <c r="U2552" s="357"/>
      <c r="V2552" s="358"/>
      <c r="W2552" s="357"/>
      <c r="X2552" s="358"/>
      <c r="Y2552" s="357"/>
      <c r="Z2552" s="358"/>
      <c r="AA2552" s="357"/>
      <c r="AB2552" s="358"/>
      <c r="AC2552" s="357"/>
      <c r="AD2552" s="358"/>
      <c r="AG2552" s="197">
        <f t="shared" si="1039"/>
        <v>18</v>
      </c>
      <c r="AH2552" s="197">
        <f t="shared" si="1040"/>
        <v>0</v>
      </c>
      <c r="AJ2552" s="192">
        <f t="shared" si="1041"/>
        <v>0</v>
      </c>
      <c r="AK2552" s="215">
        <f t="shared" si="1042"/>
        <v>0</v>
      </c>
      <c r="AL2552" s="216">
        <f t="shared" si="1043"/>
        <v>0</v>
      </c>
      <c r="AM2552" s="217">
        <f t="shared" si="1044"/>
        <v>0</v>
      </c>
      <c r="AO2552" s="192">
        <f t="shared" si="1045"/>
        <v>-2</v>
      </c>
      <c r="AP2552" s="4">
        <f t="shared" si="1046"/>
        <v>0</v>
      </c>
      <c r="AR2552" s="192">
        <f t="shared" si="1047"/>
        <v>-2</v>
      </c>
      <c r="AS2552" s="4">
        <f t="shared" si="1048"/>
        <v>0</v>
      </c>
      <c r="AU2552" s="192">
        <f t="shared" si="1049"/>
        <v>-2</v>
      </c>
      <c r="AV2552" s="4">
        <f t="shared" si="1050"/>
        <v>0</v>
      </c>
      <c r="AX2552" s="192">
        <f t="shared" si="1051"/>
        <v>-2</v>
      </c>
      <c r="AY2552" s="4">
        <f t="shared" si="1052"/>
        <v>0</v>
      </c>
      <c r="BA2552" s="192">
        <f t="shared" si="1053"/>
        <v>-2</v>
      </c>
      <c r="BB2552" s="4">
        <f t="shared" si="1054"/>
        <v>0</v>
      </c>
      <c r="BD2552" s="192">
        <f t="shared" si="1055"/>
        <v>-2</v>
      </c>
      <c r="BE2552" s="4">
        <f t="shared" si="1056"/>
        <v>0</v>
      </c>
      <c r="BG2552" s="192">
        <f t="shared" si="1057"/>
        <v>-2</v>
      </c>
      <c r="BH2552" s="4">
        <f t="shared" si="1058"/>
        <v>0</v>
      </c>
      <c r="BJ2552" s="192">
        <f t="shared" si="1059"/>
        <v>-2</v>
      </c>
      <c r="BK2552" s="4">
        <f t="shared" si="1060"/>
        <v>0</v>
      </c>
      <c r="BM2552" s="192">
        <f t="shared" si="1061"/>
        <v>-2</v>
      </c>
      <c r="BN2552" s="4">
        <f t="shared" si="1062"/>
        <v>0</v>
      </c>
    </row>
    <row r="2553" spans="1:66" ht="15" customHeight="1" thickBot="1">
      <c r="A2553" s="41"/>
      <c r="B2553" s="30"/>
      <c r="C2553" s="76" t="s">
        <v>170</v>
      </c>
      <c r="D2553" s="464" t="str">
        <f t="shared" si="1038"/>
        <v/>
      </c>
      <c r="E2553" s="465"/>
      <c r="F2553" s="465"/>
      <c r="G2553" s="465"/>
      <c r="H2553" s="465"/>
      <c r="I2553" s="465"/>
      <c r="J2553" s="465"/>
      <c r="K2553" s="465"/>
      <c r="L2553" s="466"/>
      <c r="M2553" s="357"/>
      <c r="N2553" s="358"/>
      <c r="O2553" s="357"/>
      <c r="P2553" s="358"/>
      <c r="Q2553" s="357"/>
      <c r="R2553" s="358"/>
      <c r="S2553" s="357"/>
      <c r="T2553" s="358"/>
      <c r="U2553" s="357"/>
      <c r="V2553" s="358"/>
      <c r="W2553" s="357"/>
      <c r="X2553" s="358"/>
      <c r="Y2553" s="357"/>
      <c r="Z2553" s="358"/>
      <c r="AA2553" s="357"/>
      <c r="AB2553" s="358"/>
      <c r="AC2553" s="357"/>
      <c r="AD2553" s="358"/>
      <c r="AG2553" s="197">
        <f t="shared" si="1039"/>
        <v>18</v>
      </c>
      <c r="AH2553" s="197">
        <f t="shared" si="1040"/>
        <v>0</v>
      </c>
      <c r="AJ2553" s="192">
        <f t="shared" si="1041"/>
        <v>0</v>
      </c>
      <c r="AK2553" s="215">
        <f t="shared" si="1042"/>
        <v>0</v>
      </c>
      <c r="AL2553" s="216">
        <f t="shared" si="1043"/>
        <v>0</v>
      </c>
      <c r="AM2553" s="217">
        <f t="shared" si="1044"/>
        <v>0</v>
      </c>
      <c r="AO2553" s="192">
        <f t="shared" si="1045"/>
        <v>-2</v>
      </c>
      <c r="AP2553" s="4">
        <f t="shared" si="1046"/>
        <v>0</v>
      </c>
      <c r="AR2553" s="192">
        <f t="shared" si="1047"/>
        <v>-2</v>
      </c>
      <c r="AS2553" s="4">
        <f t="shared" si="1048"/>
        <v>0</v>
      </c>
      <c r="AU2553" s="192">
        <f t="shared" si="1049"/>
        <v>-2</v>
      </c>
      <c r="AV2553" s="4">
        <f t="shared" si="1050"/>
        <v>0</v>
      </c>
      <c r="AX2553" s="192">
        <f t="shared" si="1051"/>
        <v>-2</v>
      </c>
      <c r="AY2553" s="4">
        <f t="shared" si="1052"/>
        <v>0</v>
      </c>
      <c r="BA2553" s="192">
        <f t="shared" si="1053"/>
        <v>-2</v>
      </c>
      <c r="BB2553" s="4">
        <f t="shared" si="1054"/>
        <v>0</v>
      </c>
      <c r="BD2553" s="192">
        <f t="shared" si="1055"/>
        <v>-2</v>
      </c>
      <c r="BE2553" s="4">
        <f t="shared" si="1056"/>
        <v>0</v>
      </c>
      <c r="BG2553" s="192">
        <f t="shared" si="1057"/>
        <v>-2</v>
      </c>
      <c r="BH2553" s="4">
        <f t="shared" si="1058"/>
        <v>0</v>
      </c>
      <c r="BJ2553" s="192">
        <f t="shared" si="1059"/>
        <v>-2</v>
      </c>
      <c r="BK2553" s="4">
        <f t="shared" si="1060"/>
        <v>0</v>
      </c>
      <c r="BM2553" s="192">
        <f t="shared" si="1061"/>
        <v>-2</v>
      </c>
      <c r="BN2553" s="4">
        <f t="shared" si="1062"/>
        <v>0</v>
      </c>
    </row>
    <row r="2554" spans="1:66" ht="15" customHeight="1" thickBot="1">
      <c r="A2554" s="41"/>
      <c r="B2554" s="30"/>
      <c r="C2554" s="64" t="s">
        <v>171</v>
      </c>
      <c r="D2554" s="464" t="str">
        <f t="shared" si="1038"/>
        <v/>
      </c>
      <c r="E2554" s="465"/>
      <c r="F2554" s="465"/>
      <c r="G2554" s="465"/>
      <c r="H2554" s="465"/>
      <c r="I2554" s="465"/>
      <c r="J2554" s="465"/>
      <c r="K2554" s="465"/>
      <c r="L2554" s="466"/>
      <c r="M2554" s="357"/>
      <c r="N2554" s="358"/>
      <c r="O2554" s="357"/>
      <c r="P2554" s="358"/>
      <c r="Q2554" s="357"/>
      <c r="R2554" s="358"/>
      <c r="S2554" s="357"/>
      <c r="T2554" s="358"/>
      <c r="U2554" s="357"/>
      <c r="V2554" s="358"/>
      <c r="W2554" s="357"/>
      <c r="X2554" s="358"/>
      <c r="Y2554" s="357"/>
      <c r="Z2554" s="358"/>
      <c r="AA2554" s="357"/>
      <c r="AB2554" s="358"/>
      <c r="AC2554" s="357"/>
      <c r="AD2554" s="358"/>
      <c r="AG2554" s="197">
        <f t="shared" si="1039"/>
        <v>18</v>
      </c>
      <c r="AH2554" s="197">
        <f t="shared" si="1040"/>
        <v>0</v>
      </c>
      <c r="AJ2554" s="192">
        <f t="shared" si="1041"/>
        <v>0</v>
      </c>
      <c r="AK2554" s="215">
        <f t="shared" si="1042"/>
        <v>0</v>
      </c>
      <c r="AL2554" s="216">
        <f t="shared" si="1043"/>
        <v>0</v>
      </c>
      <c r="AM2554" s="217">
        <f t="shared" si="1044"/>
        <v>0</v>
      </c>
      <c r="AO2554" s="192">
        <f t="shared" si="1045"/>
        <v>-2</v>
      </c>
      <c r="AP2554" s="4">
        <f t="shared" si="1046"/>
        <v>0</v>
      </c>
      <c r="AR2554" s="192">
        <f t="shared" si="1047"/>
        <v>-2</v>
      </c>
      <c r="AS2554" s="4">
        <f t="shared" si="1048"/>
        <v>0</v>
      </c>
      <c r="AU2554" s="192">
        <f t="shared" si="1049"/>
        <v>-2</v>
      </c>
      <c r="AV2554" s="4">
        <f t="shared" si="1050"/>
        <v>0</v>
      </c>
      <c r="AX2554" s="192">
        <f t="shared" si="1051"/>
        <v>-2</v>
      </c>
      <c r="AY2554" s="4">
        <f t="shared" si="1052"/>
        <v>0</v>
      </c>
      <c r="BA2554" s="192">
        <f t="shared" si="1053"/>
        <v>-2</v>
      </c>
      <c r="BB2554" s="4">
        <f t="shared" si="1054"/>
        <v>0</v>
      </c>
      <c r="BD2554" s="192">
        <f t="shared" si="1055"/>
        <v>-2</v>
      </c>
      <c r="BE2554" s="4">
        <f t="shared" si="1056"/>
        <v>0</v>
      </c>
      <c r="BG2554" s="192">
        <f t="shared" si="1057"/>
        <v>-2</v>
      </c>
      <c r="BH2554" s="4">
        <f t="shared" si="1058"/>
        <v>0</v>
      </c>
      <c r="BJ2554" s="192">
        <f t="shared" si="1059"/>
        <v>-2</v>
      </c>
      <c r="BK2554" s="4">
        <f t="shared" si="1060"/>
        <v>0</v>
      </c>
      <c r="BM2554" s="192">
        <f t="shared" si="1061"/>
        <v>-2</v>
      </c>
      <c r="BN2554" s="4">
        <f t="shared" si="1062"/>
        <v>0</v>
      </c>
    </row>
    <row r="2555" spans="1:66" ht="15" customHeight="1" thickBot="1">
      <c r="A2555" s="41"/>
      <c r="B2555" s="30"/>
      <c r="C2555" s="64" t="s">
        <v>172</v>
      </c>
      <c r="D2555" s="464" t="str">
        <f t="shared" si="1038"/>
        <v/>
      </c>
      <c r="E2555" s="465"/>
      <c r="F2555" s="465"/>
      <c r="G2555" s="465"/>
      <c r="H2555" s="465"/>
      <c r="I2555" s="465"/>
      <c r="J2555" s="465"/>
      <c r="K2555" s="465"/>
      <c r="L2555" s="466"/>
      <c r="M2555" s="357"/>
      <c r="N2555" s="358"/>
      <c r="O2555" s="357"/>
      <c r="P2555" s="358"/>
      <c r="Q2555" s="357"/>
      <c r="R2555" s="358"/>
      <c r="S2555" s="357"/>
      <c r="T2555" s="358"/>
      <c r="U2555" s="357"/>
      <c r="V2555" s="358"/>
      <c r="W2555" s="357"/>
      <c r="X2555" s="358"/>
      <c r="Y2555" s="357"/>
      <c r="Z2555" s="358"/>
      <c r="AA2555" s="357"/>
      <c r="AB2555" s="358"/>
      <c r="AC2555" s="357"/>
      <c r="AD2555" s="358"/>
      <c r="AG2555" s="197">
        <f t="shared" si="1039"/>
        <v>18</v>
      </c>
      <c r="AH2555" s="197">
        <f t="shared" si="1040"/>
        <v>0</v>
      </c>
      <c r="AJ2555" s="192">
        <f t="shared" si="1041"/>
        <v>0</v>
      </c>
      <c r="AK2555" s="215">
        <f t="shared" si="1042"/>
        <v>0</v>
      </c>
      <c r="AL2555" s="216">
        <f t="shared" si="1043"/>
        <v>0</v>
      </c>
      <c r="AM2555" s="217">
        <f t="shared" si="1044"/>
        <v>0</v>
      </c>
      <c r="AO2555" s="192">
        <f t="shared" si="1045"/>
        <v>-2</v>
      </c>
      <c r="AP2555" s="4">
        <f t="shared" si="1046"/>
        <v>0</v>
      </c>
      <c r="AR2555" s="192">
        <f t="shared" si="1047"/>
        <v>-2</v>
      </c>
      <c r="AS2555" s="4">
        <f t="shared" si="1048"/>
        <v>0</v>
      </c>
      <c r="AU2555" s="192">
        <f t="shared" si="1049"/>
        <v>-2</v>
      </c>
      <c r="AV2555" s="4">
        <f t="shared" si="1050"/>
        <v>0</v>
      </c>
      <c r="AX2555" s="192">
        <f t="shared" si="1051"/>
        <v>-2</v>
      </c>
      <c r="AY2555" s="4">
        <f t="shared" si="1052"/>
        <v>0</v>
      </c>
      <c r="BA2555" s="192">
        <f t="shared" si="1053"/>
        <v>-2</v>
      </c>
      <c r="BB2555" s="4">
        <f t="shared" si="1054"/>
        <v>0</v>
      </c>
      <c r="BD2555" s="192">
        <f t="shared" si="1055"/>
        <v>-2</v>
      </c>
      <c r="BE2555" s="4">
        <f t="shared" si="1056"/>
        <v>0</v>
      </c>
      <c r="BG2555" s="192">
        <f t="shared" si="1057"/>
        <v>-2</v>
      </c>
      <c r="BH2555" s="4">
        <f t="shared" si="1058"/>
        <v>0</v>
      </c>
      <c r="BJ2555" s="192">
        <f t="shared" si="1059"/>
        <v>-2</v>
      </c>
      <c r="BK2555" s="4">
        <f t="shared" si="1060"/>
        <v>0</v>
      </c>
      <c r="BM2555" s="192">
        <f t="shared" si="1061"/>
        <v>-2</v>
      </c>
      <c r="BN2555" s="4">
        <f t="shared" si="1062"/>
        <v>0</v>
      </c>
    </row>
    <row r="2556" spans="1:66" ht="15" customHeight="1" thickBot="1">
      <c r="A2556" s="41"/>
      <c r="B2556" s="30"/>
      <c r="C2556" s="64" t="s">
        <v>173</v>
      </c>
      <c r="D2556" s="464" t="str">
        <f t="shared" si="1038"/>
        <v/>
      </c>
      <c r="E2556" s="465"/>
      <c r="F2556" s="465"/>
      <c r="G2556" s="465"/>
      <c r="H2556" s="465"/>
      <c r="I2556" s="465"/>
      <c r="J2556" s="465"/>
      <c r="K2556" s="465"/>
      <c r="L2556" s="466"/>
      <c r="M2556" s="357"/>
      <c r="N2556" s="358"/>
      <c r="O2556" s="357"/>
      <c r="P2556" s="358"/>
      <c r="Q2556" s="357"/>
      <c r="R2556" s="358"/>
      <c r="S2556" s="357"/>
      <c r="T2556" s="358"/>
      <c r="U2556" s="357"/>
      <c r="V2556" s="358"/>
      <c r="W2556" s="357"/>
      <c r="X2556" s="358"/>
      <c r="Y2556" s="357"/>
      <c r="Z2556" s="358"/>
      <c r="AA2556" s="357"/>
      <c r="AB2556" s="358"/>
      <c r="AC2556" s="357"/>
      <c r="AD2556" s="358"/>
      <c r="AG2556" s="197">
        <f t="shared" si="1039"/>
        <v>18</v>
      </c>
      <c r="AH2556" s="197">
        <f t="shared" si="1040"/>
        <v>0</v>
      </c>
      <c r="AJ2556" s="192">
        <f t="shared" si="1041"/>
        <v>0</v>
      </c>
      <c r="AK2556" s="215">
        <f t="shared" si="1042"/>
        <v>0</v>
      </c>
      <c r="AL2556" s="216">
        <f t="shared" si="1043"/>
        <v>0</v>
      </c>
      <c r="AM2556" s="217">
        <f t="shared" si="1044"/>
        <v>0</v>
      </c>
      <c r="AO2556" s="192">
        <f t="shared" si="1045"/>
        <v>-2</v>
      </c>
      <c r="AP2556" s="4">
        <f t="shared" si="1046"/>
        <v>0</v>
      </c>
      <c r="AR2556" s="192">
        <f t="shared" si="1047"/>
        <v>-2</v>
      </c>
      <c r="AS2556" s="4">
        <f t="shared" si="1048"/>
        <v>0</v>
      </c>
      <c r="AU2556" s="192">
        <f t="shared" si="1049"/>
        <v>-2</v>
      </c>
      <c r="AV2556" s="4">
        <f t="shared" si="1050"/>
        <v>0</v>
      </c>
      <c r="AX2556" s="192">
        <f t="shared" si="1051"/>
        <v>-2</v>
      </c>
      <c r="AY2556" s="4">
        <f t="shared" si="1052"/>
        <v>0</v>
      </c>
      <c r="BA2556" s="192">
        <f t="shared" si="1053"/>
        <v>-2</v>
      </c>
      <c r="BB2556" s="4">
        <f t="shared" si="1054"/>
        <v>0</v>
      </c>
      <c r="BD2556" s="192">
        <f t="shared" si="1055"/>
        <v>-2</v>
      </c>
      <c r="BE2556" s="4">
        <f t="shared" si="1056"/>
        <v>0</v>
      </c>
      <c r="BG2556" s="192">
        <f t="shared" si="1057"/>
        <v>-2</v>
      </c>
      <c r="BH2556" s="4">
        <f t="shared" si="1058"/>
        <v>0</v>
      </c>
      <c r="BJ2556" s="192">
        <f t="shared" si="1059"/>
        <v>-2</v>
      </c>
      <c r="BK2556" s="4">
        <f t="shared" si="1060"/>
        <v>0</v>
      </c>
      <c r="BM2556" s="192">
        <f t="shared" si="1061"/>
        <v>-2</v>
      </c>
      <c r="BN2556" s="4">
        <f t="shared" si="1062"/>
        <v>0</v>
      </c>
    </row>
    <row r="2557" spans="1:66" ht="15" customHeight="1" thickBot="1">
      <c r="A2557" s="41"/>
      <c r="B2557" s="30"/>
      <c r="C2557" s="64" t="s">
        <v>174</v>
      </c>
      <c r="D2557" s="464" t="str">
        <f t="shared" si="1038"/>
        <v/>
      </c>
      <c r="E2557" s="465"/>
      <c r="F2557" s="465"/>
      <c r="G2557" s="465"/>
      <c r="H2557" s="465"/>
      <c r="I2557" s="465"/>
      <c r="J2557" s="465"/>
      <c r="K2557" s="465"/>
      <c r="L2557" s="466"/>
      <c r="M2557" s="357"/>
      <c r="N2557" s="358"/>
      <c r="O2557" s="357"/>
      <c r="P2557" s="358"/>
      <c r="Q2557" s="357"/>
      <c r="R2557" s="358"/>
      <c r="S2557" s="357"/>
      <c r="T2557" s="358"/>
      <c r="U2557" s="357"/>
      <c r="V2557" s="358"/>
      <c r="W2557" s="357"/>
      <c r="X2557" s="358"/>
      <c r="Y2557" s="357"/>
      <c r="Z2557" s="358"/>
      <c r="AA2557" s="357"/>
      <c r="AB2557" s="358"/>
      <c r="AC2557" s="357"/>
      <c r="AD2557" s="358"/>
      <c r="AG2557" s="197">
        <f t="shared" si="1039"/>
        <v>18</v>
      </c>
      <c r="AH2557" s="197">
        <f t="shared" si="1040"/>
        <v>0</v>
      </c>
      <c r="AJ2557" s="192">
        <f t="shared" si="1041"/>
        <v>0</v>
      </c>
      <c r="AK2557" s="215">
        <f t="shared" si="1042"/>
        <v>0</v>
      </c>
      <c r="AL2557" s="216">
        <f t="shared" si="1043"/>
        <v>0</v>
      </c>
      <c r="AM2557" s="217">
        <f t="shared" si="1044"/>
        <v>0</v>
      </c>
      <c r="AO2557" s="192">
        <f t="shared" si="1045"/>
        <v>-2</v>
      </c>
      <c r="AP2557" s="4">
        <f t="shared" si="1046"/>
        <v>0</v>
      </c>
      <c r="AR2557" s="192">
        <f t="shared" si="1047"/>
        <v>-2</v>
      </c>
      <c r="AS2557" s="4">
        <f t="shared" si="1048"/>
        <v>0</v>
      </c>
      <c r="AU2557" s="192">
        <f t="shared" si="1049"/>
        <v>-2</v>
      </c>
      <c r="AV2557" s="4">
        <f t="shared" si="1050"/>
        <v>0</v>
      </c>
      <c r="AX2557" s="192">
        <f t="shared" si="1051"/>
        <v>-2</v>
      </c>
      <c r="AY2557" s="4">
        <f t="shared" si="1052"/>
        <v>0</v>
      </c>
      <c r="BA2557" s="192">
        <f t="shared" si="1053"/>
        <v>-2</v>
      </c>
      <c r="BB2557" s="4">
        <f t="shared" si="1054"/>
        <v>0</v>
      </c>
      <c r="BD2557" s="192">
        <f t="shared" si="1055"/>
        <v>-2</v>
      </c>
      <c r="BE2557" s="4">
        <f t="shared" si="1056"/>
        <v>0</v>
      </c>
      <c r="BG2557" s="192">
        <f t="shared" si="1057"/>
        <v>-2</v>
      </c>
      <c r="BH2557" s="4">
        <f t="shared" si="1058"/>
        <v>0</v>
      </c>
      <c r="BJ2557" s="192">
        <f t="shared" si="1059"/>
        <v>-2</v>
      </c>
      <c r="BK2557" s="4">
        <f t="shared" si="1060"/>
        <v>0</v>
      </c>
      <c r="BM2557" s="192">
        <f t="shared" si="1061"/>
        <v>-2</v>
      </c>
      <c r="BN2557" s="4">
        <f t="shared" si="1062"/>
        <v>0</v>
      </c>
    </row>
    <row r="2558" spans="1:66" ht="15" customHeight="1" thickBot="1">
      <c r="A2558" s="41"/>
      <c r="B2558" s="30"/>
      <c r="C2558" s="64" t="s">
        <v>175</v>
      </c>
      <c r="D2558" s="464" t="str">
        <f t="shared" si="1038"/>
        <v/>
      </c>
      <c r="E2558" s="465"/>
      <c r="F2558" s="465"/>
      <c r="G2558" s="465"/>
      <c r="H2558" s="465"/>
      <c r="I2558" s="465"/>
      <c r="J2558" s="465"/>
      <c r="K2558" s="465"/>
      <c r="L2558" s="466"/>
      <c r="M2558" s="357"/>
      <c r="N2558" s="358"/>
      <c r="O2558" s="357"/>
      <c r="P2558" s="358"/>
      <c r="Q2558" s="357"/>
      <c r="R2558" s="358"/>
      <c r="S2558" s="357"/>
      <c r="T2558" s="358"/>
      <c r="U2558" s="357"/>
      <c r="V2558" s="358"/>
      <c r="W2558" s="357"/>
      <c r="X2558" s="358"/>
      <c r="Y2558" s="357"/>
      <c r="Z2558" s="358"/>
      <c r="AA2558" s="357"/>
      <c r="AB2558" s="358"/>
      <c r="AC2558" s="357"/>
      <c r="AD2558" s="358"/>
      <c r="AG2558" s="197">
        <f t="shared" si="1039"/>
        <v>18</v>
      </c>
      <c r="AH2558" s="197">
        <f t="shared" si="1040"/>
        <v>0</v>
      </c>
      <c r="AJ2558" s="192">
        <f t="shared" si="1041"/>
        <v>0</v>
      </c>
      <c r="AK2558" s="215">
        <f t="shared" si="1042"/>
        <v>0</v>
      </c>
      <c r="AL2558" s="216">
        <f t="shared" si="1043"/>
        <v>0</v>
      </c>
      <c r="AM2558" s="217">
        <f t="shared" si="1044"/>
        <v>0</v>
      </c>
      <c r="AO2558" s="192">
        <f t="shared" si="1045"/>
        <v>-2</v>
      </c>
      <c r="AP2558" s="4">
        <f t="shared" si="1046"/>
        <v>0</v>
      </c>
      <c r="AR2558" s="192">
        <f t="shared" si="1047"/>
        <v>-2</v>
      </c>
      <c r="AS2558" s="4">
        <f t="shared" si="1048"/>
        <v>0</v>
      </c>
      <c r="AU2558" s="192">
        <f t="shared" si="1049"/>
        <v>-2</v>
      </c>
      <c r="AV2558" s="4">
        <f t="shared" si="1050"/>
        <v>0</v>
      </c>
      <c r="AX2558" s="192">
        <f t="shared" si="1051"/>
        <v>-2</v>
      </c>
      <c r="AY2558" s="4">
        <f t="shared" si="1052"/>
        <v>0</v>
      </c>
      <c r="BA2558" s="192">
        <f t="shared" si="1053"/>
        <v>-2</v>
      </c>
      <c r="BB2558" s="4">
        <f t="shared" si="1054"/>
        <v>0</v>
      </c>
      <c r="BD2558" s="192">
        <f t="shared" si="1055"/>
        <v>-2</v>
      </c>
      <c r="BE2558" s="4">
        <f t="shared" si="1056"/>
        <v>0</v>
      </c>
      <c r="BG2558" s="192">
        <f t="shared" si="1057"/>
        <v>-2</v>
      </c>
      <c r="BH2558" s="4">
        <f t="shared" si="1058"/>
        <v>0</v>
      </c>
      <c r="BJ2558" s="192">
        <f t="shared" si="1059"/>
        <v>-2</v>
      </c>
      <c r="BK2558" s="4">
        <f t="shared" si="1060"/>
        <v>0</v>
      </c>
      <c r="BM2558" s="192">
        <f t="shared" si="1061"/>
        <v>-2</v>
      </c>
      <c r="BN2558" s="4">
        <f t="shared" si="1062"/>
        <v>0</v>
      </c>
    </row>
    <row r="2559" spans="1:66" ht="15" customHeight="1" thickBot="1">
      <c r="A2559" s="41"/>
      <c r="B2559" s="30"/>
      <c r="C2559" s="64" t="s">
        <v>176</v>
      </c>
      <c r="D2559" s="464" t="str">
        <f t="shared" si="1038"/>
        <v/>
      </c>
      <c r="E2559" s="465"/>
      <c r="F2559" s="465"/>
      <c r="G2559" s="465"/>
      <c r="H2559" s="465"/>
      <c r="I2559" s="465"/>
      <c r="J2559" s="465"/>
      <c r="K2559" s="465"/>
      <c r="L2559" s="466"/>
      <c r="M2559" s="357"/>
      <c r="N2559" s="358"/>
      <c r="O2559" s="357"/>
      <c r="P2559" s="358"/>
      <c r="Q2559" s="357"/>
      <c r="R2559" s="358"/>
      <c r="S2559" s="357"/>
      <c r="T2559" s="358"/>
      <c r="U2559" s="357"/>
      <c r="V2559" s="358"/>
      <c r="W2559" s="357"/>
      <c r="X2559" s="358"/>
      <c r="Y2559" s="357"/>
      <c r="Z2559" s="358"/>
      <c r="AA2559" s="357"/>
      <c r="AB2559" s="358"/>
      <c r="AC2559" s="357"/>
      <c r="AD2559" s="358"/>
      <c r="AG2559" s="197">
        <f t="shared" si="1039"/>
        <v>18</v>
      </c>
      <c r="AH2559" s="197">
        <f t="shared" si="1040"/>
        <v>0</v>
      </c>
      <c r="AJ2559" s="192">
        <f t="shared" si="1041"/>
        <v>0</v>
      </c>
      <c r="AK2559" s="215">
        <f t="shared" si="1042"/>
        <v>0</v>
      </c>
      <c r="AL2559" s="216">
        <f t="shared" si="1043"/>
        <v>0</v>
      </c>
      <c r="AM2559" s="217">
        <f t="shared" si="1044"/>
        <v>0</v>
      </c>
      <c r="AO2559" s="192">
        <f t="shared" si="1045"/>
        <v>-2</v>
      </c>
      <c r="AP2559" s="4">
        <f t="shared" si="1046"/>
        <v>0</v>
      </c>
      <c r="AR2559" s="192">
        <f t="shared" si="1047"/>
        <v>-2</v>
      </c>
      <c r="AS2559" s="4">
        <f t="shared" si="1048"/>
        <v>0</v>
      </c>
      <c r="AU2559" s="192">
        <f t="shared" si="1049"/>
        <v>-2</v>
      </c>
      <c r="AV2559" s="4">
        <f t="shared" si="1050"/>
        <v>0</v>
      </c>
      <c r="AX2559" s="192">
        <f t="shared" si="1051"/>
        <v>-2</v>
      </c>
      <c r="AY2559" s="4">
        <f t="shared" si="1052"/>
        <v>0</v>
      </c>
      <c r="BA2559" s="192">
        <f t="shared" si="1053"/>
        <v>-2</v>
      </c>
      <c r="BB2559" s="4">
        <f t="shared" si="1054"/>
        <v>0</v>
      </c>
      <c r="BD2559" s="192">
        <f t="shared" si="1055"/>
        <v>-2</v>
      </c>
      <c r="BE2559" s="4">
        <f t="shared" si="1056"/>
        <v>0</v>
      </c>
      <c r="BG2559" s="192">
        <f t="shared" si="1057"/>
        <v>-2</v>
      </c>
      <c r="BH2559" s="4">
        <f t="shared" si="1058"/>
        <v>0</v>
      </c>
      <c r="BJ2559" s="192">
        <f t="shared" si="1059"/>
        <v>-2</v>
      </c>
      <c r="BK2559" s="4">
        <f t="shared" si="1060"/>
        <v>0</v>
      </c>
      <c r="BM2559" s="192">
        <f t="shared" si="1061"/>
        <v>-2</v>
      </c>
      <c r="BN2559" s="4">
        <f t="shared" si="1062"/>
        <v>0</v>
      </c>
    </row>
    <row r="2560" spans="1:66" ht="15" customHeight="1" thickBot="1">
      <c r="A2560" s="41"/>
      <c r="B2560" s="30"/>
      <c r="C2560" s="64" t="s">
        <v>177</v>
      </c>
      <c r="D2560" s="464" t="str">
        <f t="shared" si="1038"/>
        <v/>
      </c>
      <c r="E2560" s="465"/>
      <c r="F2560" s="465"/>
      <c r="G2560" s="465"/>
      <c r="H2560" s="465"/>
      <c r="I2560" s="465"/>
      <c r="J2560" s="465"/>
      <c r="K2560" s="465"/>
      <c r="L2560" s="466"/>
      <c r="M2560" s="357"/>
      <c r="N2560" s="358"/>
      <c r="O2560" s="357"/>
      <c r="P2560" s="358"/>
      <c r="Q2560" s="357"/>
      <c r="R2560" s="358"/>
      <c r="S2560" s="357"/>
      <c r="T2560" s="358"/>
      <c r="U2560" s="357"/>
      <c r="V2560" s="358"/>
      <c r="W2560" s="357"/>
      <c r="X2560" s="358"/>
      <c r="Y2560" s="357"/>
      <c r="Z2560" s="358"/>
      <c r="AA2560" s="357"/>
      <c r="AB2560" s="358"/>
      <c r="AC2560" s="357"/>
      <c r="AD2560" s="358"/>
      <c r="AG2560" s="197">
        <f t="shared" si="1039"/>
        <v>18</v>
      </c>
      <c r="AH2560" s="197">
        <f t="shared" si="1040"/>
        <v>0</v>
      </c>
      <c r="AJ2560" s="192">
        <f t="shared" si="1041"/>
        <v>0</v>
      </c>
      <c r="AK2560" s="215">
        <f t="shared" si="1042"/>
        <v>0</v>
      </c>
      <c r="AL2560" s="216">
        <f t="shared" si="1043"/>
        <v>0</v>
      </c>
      <c r="AM2560" s="217">
        <f t="shared" si="1044"/>
        <v>0</v>
      </c>
      <c r="AO2560" s="192">
        <f t="shared" si="1045"/>
        <v>-2</v>
      </c>
      <c r="AP2560" s="4">
        <f t="shared" si="1046"/>
        <v>0</v>
      </c>
      <c r="AR2560" s="192">
        <f t="shared" si="1047"/>
        <v>-2</v>
      </c>
      <c r="AS2560" s="4">
        <f t="shared" si="1048"/>
        <v>0</v>
      </c>
      <c r="AU2560" s="192">
        <f t="shared" si="1049"/>
        <v>-2</v>
      </c>
      <c r="AV2560" s="4">
        <f t="shared" si="1050"/>
        <v>0</v>
      </c>
      <c r="AX2560" s="192">
        <f t="shared" si="1051"/>
        <v>-2</v>
      </c>
      <c r="AY2560" s="4">
        <f t="shared" si="1052"/>
        <v>0</v>
      </c>
      <c r="BA2560" s="192">
        <f t="shared" si="1053"/>
        <v>-2</v>
      </c>
      <c r="BB2560" s="4">
        <f t="shared" si="1054"/>
        <v>0</v>
      </c>
      <c r="BD2560" s="192">
        <f t="shared" si="1055"/>
        <v>-2</v>
      </c>
      <c r="BE2560" s="4">
        <f t="shared" si="1056"/>
        <v>0</v>
      </c>
      <c r="BG2560" s="192">
        <f t="shared" si="1057"/>
        <v>-2</v>
      </c>
      <c r="BH2560" s="4">
        <f t="shared" si="1058"/>
        <v>0</v>
      </c>
      <c r="BJ2560" s="192">
        <f t="shared" si="1059"/>
        <v>-2</v>
      </c>
      <c r="BK2560" s="4">
        <f t="shared" si="1060"/>
        <v>0</v>
      </c>
      <c r="BM2560" s="192">
        <f t="shared" si="1061"/>
        <v>-2</v>
      </c>
      <c r="BN2560" s="4">
        <f t="shared" si="1062"/>
        <v>0</v>
      </c>
    </row>
    <row r="2561" spans="1:67" ht="15" customHeight="1" thickBot="1">
      <c r="A2561" s="41"/>
      <c r="B2561" s="30"/>
      <c r="C2561" s="64" t="s">
        <v>178</v>
      </c>
      <c r="D2561" s="464" t="str">
        <f t="shared" si="1038"/>
        <v/>
      </c>
      <c r="E2561" s="465"/>
      <c r="F2561" s="465"/>
      <c r="G2561" s="465"/>
      <c r="H2561" s="465"/>
      <c r="I2561" s="465"/>
      <c r="J2561" s="465"/>
      <c r="K2561" s="465"/>
      <c r="L2561" s="466"/>
      <c r="M2561" s="357"/>
      <c r="N2561" s="358"/>
      <c r="O2561" s="357"/>
      <c r="P2561" s="358"/>
      <c r="Q2561" s="357"/>
      <c r="R2561" s="358"/>
      <c r="S2561" s="357"/>
      <c r="T2561" s="358"/>
      <c r="U2561" s="357"/>
      <c r="V2561" s="358"/>
      <c r="W2561" s="357"/>
      <c r="X2561" s="358"/>
      <c r="Y2561" s="357"/>
      <c r="Z2561" s="358"/>
      <c r="AA2561" s="357"/>
      <c r="AB2561" s="358"/>
      <c r="AC2561" s="357"/>
      <c r="AD2561" s="358"/>
      <c r="AG2561" s="197">
        <f t="shared" si="1039"/>
        <v>18</v>
      </c>
      <c r="AH2561" s="197">
        <f t="shared" si="1040"/>
        <v>0</v>
      </c>
      <c r="AJ2561" s="192">
        <f t="shared" si="1041"/>
        <v>0</v>
      </c>
      <c r="AK2561" s="215">
        <f t="shared" si="1042"/>
        <v>0</v>
      </c>
      <c r="AL2561" s="216">
        <f t="shared" si="1043"/>
        <v>0</v>
      </c>
      <c r="AM2561" s="217">
        <f t="shared" si="1044"/>
        <v>0</v>
      </c>
      <c r="AO2561" s="192">
        <f t="shared" si="1045"/>
        <v>-2</v>
      </c>
      <c r="AP2561" s="4">
        <f t="shared" si="1046"/>
        <v>0</v>
      </c>
      <c r="AR2561" s="192">
        <f t="shared" si="1047"/>
        <v>-2</v>
      </c>
      <c r="AS2561" s="4">
        <f t="shared" si="1048"/>
        <v>0</v>
      </c>
      <c r="AU2561" s="192">
        <f t="shared" si="1049"/>
        <v>-2</v>
      </c>
      <c r="AV2561" s="4">
        <f t="shared" si="1050"/>
        <v>0</v>
      </c>
      <c r="AX2561" s="192">
        <f t="shared" si="1051"/>
        <v>-2</v>
      </c>
      <c r="AY2561" s="4">
        <f t="shared" si="1052"/>
        <v>0</v>
      </c>
      <c r="BA2561" s="192">
        <f t="shared" si="1053"/>
        <v>-2</v>
      </c>
      <c r="BB2561" s="4">
        <f t="shared" si="1054"/>
        <v>0</v>
      </c>
      <c r="BD2561" s="192">
        <f t="shared" si="1055"/>
        <v>-2</v>
      </c>
      <c r="BE2561" s="4">
        <f t="shared" si="1056"/>
        <v>0</v>
      </c>
      <c r="BG2561" s="192">
        <f t="shared" si="1057"/>
        <v>-2</v>
      </c>
      <c r="BH2561" s="4">
        <f t="shared" si="1058"/>
        <v>0</v>
      </c>
      <c r="BJ2561" s="192">
        <f t="shared" si="1059"/>
        <v>-2</v>
      </c>
      <c r="BK2561" s="4">
        <f t="shared" si="1060"/>
        <v>0</v>
      </c>
      <c r="BM2561" s="192">
        <f t="shared" si="1061"/>
        <v>-2</v>
      </c>
      <c r="BN2561" s="4">
        <f t="shared" si="1062"/>
        <v>0</v>
      </c>
    </row>
    <row r="2562" spans="1:67" ht="15" customHeight="1" thickBot="1">
      <c r="A2562" s="41"/>
      <c r="B2562" s="30"/>
      <c r="C2562" s="64" t="s">
        <v>179</v>
      </c>
      <c r="D2562" s="464" t="str">
        <f t="shared" si="1038"/>
        <v/>
      </c>
      <c r="E2562" s="465"/>
      <c r="F2562" s="465"/>
      <c r="G2562" s="465"/>
      <c r="H2562" s="465"/>
      <c r="I2562" s="465"/>
      <c r="J2562" s="465"/>
      <c r="K2562" s="465"/>
      <c r="L2562" s="466"/>
      <c r="M2562" s="357"/>
      <c r="N2562" s="358"/>
      <c r="O2562" s="357"/>
      <c r="P2562" s="358"/>
      <c r="Q2562" s="357"/>
      <c r="R2562" s="358"/>
      <c r="S2562" s="357"/>
      <c r="T2562" s="358"/>
      <c r="U2562" s="357"/>
      <c r="V2562" s="358"/>
      <c r="W2562" s="357"/>
      <c r="X2562" s="358"/>
      <c r="Y2562" s="357"/>
      <c r="Z2562" s="358"/>
      <c r="AA2562" s="357"/>
      <c r="AB2562" s="358"/>
      <c r="AC2562" s="357"/>
      <c r="AD2562" s="358"/>
      <c r="AG2562" s="197">
        <f t="shared" si="1039"/>
        <v>18</v>
      </c>
      <c r="AH2562" s="197">
        <f t="shared" si="1040"/>
        <v>0</v>
      </c>
      <c r="AJ2562" s="192">
        <f t="shared" si="1041"/>
        <v>0</v>
      </c>
      <c r="AK2562" s="215">
        <f t="shared" si="1042"/>
        <v>0</v>
      </c>
      <c r="AL2562" s="216">
        <f t="shared" si="1043"/>
        <v>0</v>
      </c>
      <c r="AM2562" s="217">
        <f t="shared" si="1044"/>
        <v>0</v>
      </c>
      <c r="AO2562" s="192">
        <f t="shared" si="1045"/>
        <v>-2</v>
      </c>
      <c r="AP2562" s="4">
        <f t="shared" si="1046"/>
        <v>0</v>
      </c>
      <c r="AR2562" s="192">
        <f t="shared" si="1047"/>
        <v>-2</v>
      </c>
      <c r="AS2562" s="4">
        <f t="shared" si="1048"/>
        <v>0</v>
      </c>
      <c r="AU2562" s="192">
        <f t="shared" si="1049"/>
        <v>-2</v>
      </c>
      <c r="AV2562" s="4">
        <f t="shared" si="1050"/>
        <v>0</v>
      </c>
      <c r="AX2562" s="192">
        <f t="shared" si="1051"/>
        <v>-2</v>
      </c>
      <c r="AY2562" s="4">
        <f t="shared" si="1052"/>
        <v>0</v>
      </c>
      <c r="BA2562" s="192">
        <f t="shared" si="1053"/>
        <v>-2</v>
      </c>
      <c r="BB2562" s="4">
        <f t="shared" si="1054"/>
        <v>0</v>
      </c>
      <c r="BD2562" s="192">
        <f t="shared" si="1055"/>
        <v>-2</v>
      </c>
      <c r="BE2562" s="4">
        <f t="shared" si="1056"/>
        <v>0</v>
      </c>
      <c r="BG2562" s="192">
        <f t="shared" si="1057"/>
        <v>-2</v>
      </c>
      <c r="BH2562" s="4">
        <f t="shared" si="1058"/>
        <v>0</v>
      </c>
      <c r="BJ2562" s="192">
        <f t="shared" si="1059"/>
        <v>-2</v>
      </c>
      <c r="BK2562" s="4">
        <f t="shared" si="1060"/>
        <v>0</v>
      </c>
      <c r="BM2562" s="192">
        <f t="shared" si="1061"/>
        <v>-2</v>
      </c>
      <c r="BN2562" s="4">
        <f t="shared" si="1062"/>
        <v>0</v>
      </c>
    </row>
    <row r="2563" spans="1:67" ht="15" customHeight="1" thickBot="1">
      <c r="A2563" s="41"/>
      <c r="B2563" s="30"/>
      <c r="C2563" s="64" t="s">
        <v>180</v>
      </c>
      <c r="D2563" s="464" t="str">
        <f t="shared" si="1038"/>
        <v/>
      </c>
      <c r="E2563" s="465"/>
      <c r="F2563" s="465"/>
      <c r="G2563" s="465"/>
      <c r="H2563" s="465"/>
      <c r="I2563" s="465"/>
      <c r="J2563" s="465"/>
      <c r="K2563" s="465"/>
      <c r="L2563" s="466"/>
      <c r="M2563" s="357"/>
      <c r="N2563" s="358"/>
      <c r="O2563" s="357"/>
      <c r="P2563" s="358"/>
      <c r="Q2563" s="357"/>
      <c r="R2563" s="358"/>
      <c r="S2563" s="357"/>
      <c r="T2563" s="358"/>
      <c r="U2563" s="357"/>
      <c r="V2563" s="358"/>
      <c r="W2563" s="357"/>
      <c r="X2563" s="358"/>
      <c r="Y2563" s="357"/>
      <c r="Z2563" s="358"/>
      <c r="AA2563" s="357"/>
      <c r="AB2563" s="358"/>
      <c r="AC2563" s="357"/>
      <c r="AD2563" s="358"/>
      <c r="AG2563" s="197">
        <f t="shared" si="1039"/>
        <v>18</v>
      </c>
      <c r="AH2563" s="197">
        <f t="shared" si="1040"/>
        <v>0</v>
      </c>
      <c r="AJ2563" s="192">
        <f t="shared" si="1041"/>
        <v>0</v>
      </c>
      <c r="AK2563" s="215">
        <f t="shared" si="1042"/>
        <v>0</v>
      </c>
      <c r="AL2563" s="216">
        <f t="shared" si="1043"/>
        <v>0</v>
      </c>
      <c r="AM2563" s="217">
        <f t="shared" si="1044"/>
        <v>0</v>
      </c>
      <c r="AO2563" s="192">
        <f t="shared" si="1045"/>
        <v>-2</v>
      </c>
      <c r="AP2563" s="4">
        <f t="shared" si="1046"/>
        <v>0</v>
      </c>
      <c r="AR2563" s="192">
        <f t="shared" si="1047"/>
        <v>-2</v>
      </c>
      <c r="AS2563" s="4">
        <f t="shared" si="1048"/>
        <v>0</v>
      </c>
      <c r="AU2563" s="192">
        <f t="shared" si="1049"/>
        <v>-2</v>
      </c>
      <c r="AV2563" s="4">
        <f t="shared" si="1050"/>
        <v>0</v>
      </c>
      <c r="AX2563" s="192">
        <f t="shared" si="1051"/>
        <v>-2</v>
      </c>
      <c r="AY2563" s="4">
        <f t="shared" si="1052"/>
        <v>0</v>
      </c>
      <c r="BA2563" s="192">
        <f t="shared" si="1053"/>
        <v>-2</v>
      </c>
      <c r="BB2563" s="4">
        <f t="shared" si="1054"/>
        <v>0</v>
      </c>
      <c r="BD2563" s="192">
        <f t="shared" si="1055"/>
        <v>-2</v>
      </c>
      <c r="BE2563" s="4">
        <f t="shared" si="1056"/>
        <v>0</v>
      </c>
      <c r="BG2563" s="192">
        <f t="shared" si="1057"/>
        <v>-2</v>
      </c>
      <c r="BH2563" s="4">
        <f t="shared" si="1058"/>
        <v>0</v>
      </c>
      <c r="BJ2563" s="192">
        <f t="shared" si="1059"/>
        <v>-2</v>
      </c>
      <c r="BK2563" s="4">
        <f t="shared" si="1060"/>
        <v>0</v>
      </c>
      <c r="BM2563" s="192">
        <f t="shared" si="1061"/>
        <v>-2</v>
      </c>
      <c r="BN2563" s="4">
        <f t="shared" si="1062"/>
        <v>0</v>
      </c>
    </row>
    <row r="2564" spans="1:67" ht="15" customHeight="1" thickBot="1">
      <c r="A2564" s="41"/>
      <c r="B2564" s="30"/>
      <c r="C2564" s="64" t="s">
        <v>181</v>
      </c>
      <c r="D2564" s="464" t="str">
        <f t="shared" si="1038"/>
        <v/>
      </c>
      <c r="E2564" s="465"/>
      <c r="F2564" s="465"/>
      <c r="G2564" s="465"/>
      <c r="H2564" s="465"/>
      <c r="I2564" s="465"/>
      <c r="J2564" s="465"/>
      <c r="K2564" s="465"/>
      <c r="L2564" s="466"/>
      <c r="M2564" s="357"/>
      <c r="N2564" s="358"/>
      <c r="O2564" s="357"/>
      <c r="P2564" s="358"/>
      <c r="Q2564" s="357"/>
      <c r="R2564" s="358"/>
      <c r="S2564" s="357"/>
      <c r="T2564" s="358"/>
      <c r="U2564" s="357"/>
      <c r="V2564" s="358"/>
      <c r="W2564" s="357"/>
      <c r="X2564" s="358"/>
      <c r="Y2564" s="357"/>
      <c r="Z2564" s="358"/>
      <c r="AA2564" s="357"/>
      <c r="AB2564" s="358"/>
      <c r="AC2564" s="357"/>
      <c r="AD2564" s="358"/>
      <c r="AG2564" s="197">
        <f t="shared" si="1039"/>
        <v>18</v>
      </c>
      <c r="AH2564" s="197">
        <f t="shared" si="1040"/>
        <v>0</v>
      </c>
      <c r="AJ2564" s="192">
        <f t="shared" si="1041"/>
        <v>0</v>
      </c>
      <c r="AK2564" s="215">
        <f t="shared" si="1042"/>
        <v>0</v>
      </c>
      <c r="AL2564" s="216">
        <f t="shared" si="1043"/>
        <v>0</v>
      </c>
      <c r="AM2564" s="217">
        <f t="shared" si="1044"/>
        <v>0</v>
      </c>
      <c r="AO2564" s="192">
        <f t="shared" si="1045"/>
        <v>-2</v>
      </c>
      <c r="AP2564" s="4">
        <f t="shared" si="1046"/>
        <v>0</v>
      </c>
      <c r="AR2564" s="192">
        <f t="shared" si="1047"/>
        <v>-2</v>
      </c>
      <c r="AS2564" s="4">
        <f t="shared" si="1048"/>
        <v>0</v>
      </c>
      <c r="AU2564" s="192">
        <f t="shared" si="1049"/>
        <v>-2</v>
      </c>
      <c r="AV2564" s="4">
        <f t="shared" si="1050"/>
        <v>0</v>
      </c>
      <c r="AX2564" s="192">
        <f t="shared" si="1051"/>
        <v>-2</v>
      </c>
      <c r="AY2564" s="4">
        <f t="shared" si="1052"/>
        <v>0</v>
      </c>
      <c r="BA2564" s="192">
        <f t="shared" si="1053"/>
        <v>-2</v>
      </c>
      <c r="BB2564" s="4">
        <f t="shared" si="1054"/>
        <v>0</v>
      </c>
      <c r="BD2564" s="192">
        <f t="shared" si="1055"/>
        <v>-2</v>
      </c>
      <c r="BE2564" s="4">
        <f t="shared" si="1056"/>
        <v>0</v>
      </c>
      <c r="BG2564" s="192">
        <f t="shared" si="1057"/>
        <v>-2</v>
      </c>
      <c r="BH2564" s="4">
        <f t="shared" si="1058"/>
        <v>0</v>
      </c>
      <c r="BJ2564" s="192">
        <f t="shared" si="1059"/>
        <v>-2</v>
      </c>
      <c r="BK2564" s="4">
        <f t="shared" si="1060"/>
        <v>0</v>
      </c>
      <c r="BM2564" s="192">
        <f t="shared" si="1061"/>
        <v>-2</v>
      </c>
      <c r="BN2564" s="4">
        <f t="shared" si="1062"/>
        <v>0</v>
      </c>
    </row>
    <row r="2565" spans="1:67" ht="15" customHeight="1" thickBot="1">
      <c r="A2565" s="41"/>
      <c r="B2565" s="30"/>
      <c r="C2565" s="64" t="s">
        <v>182</v>
      </c>
      <c r="D2565" s="464" t="str">
        <f t="shared" si="1038"/>
        <v/>
      </c>
      <c r="E2565" s="465"/>
      <c r="F2565" s="465"/>
      <c r="G2565" s="465"/>
      <c r="H2565" s="465"/>
      <c r="I2565" s="465"/>
      <c r="J2565" s="465"/>
      <c r="K2565" s="465"/>
      <c r="L2565" s="466"/>
      <c r="M2565" s="357"/>
      <c r="N2565" s="358"/>
      <c r="O2565" s="357"/>
      <c r="P2565" s="358"/>
      <c r="Q2565" s="357"/>
      <c r="R2565" s="358"/>
      <c r="S2565" s="357"/>
      <c r="T2565" s="358"/>
      <c r="U2565" s="357"/>
      <c r="V2565" s="358"/>
      <c r="W2565" s="357"/>
      <c r="X2565" s="358"/>
      <c r="Y2565" s="357"/>
      <c r="Z2565" s="358"/>
      <c r="AA2565" s="357"/>
      <c r="AB2565" s="358"/>
      <c r="AC2565" s="357"/>
      <c r="AD2565" s="358"/>
      <c r="AG2565" s="197">
        <f t="shared" si="1039"/>
        <v>18</v>
      </c>
      <c r="AH2565" s="197">
        <f t="shared" si="1040"/>
        <v>0</v>
      </c>
      <c r="AJ2565" s="192">
        <f t="shared" si="1041"/>
        <v>0</v>
      </c>
      <c r="AK2565" s="215">
        <f t="shared" si="1042"/>
        <v>0</v>
      </c>
      <c r="AL2565" s="216">
        <f t="shared" si="1043"/>
        <v>0</v>
      </c>
      <c r="AM2565" s="217">
        <f t="shared" si="1044"/>
        <v>0</v>
      </c>
      <c r="AO2565" s="192">
        <f t="shared" si="1045"/>
        <v>-2</v>
      </c>
      <c r="AP2565" s="4">
        <f t="shared" si="1046"/>
        <v>0</v>
      </c>
      <c r="AR2565" s="192">
        <f t="shared" si="1047"/>
        <v>-2</v>
      </c>
      <c r="AS2565" s="4">
        <f t="shared" si="1048"/>
        <v>0</v>
      </c>
      <c r="AU2565" s="192">
        <f t="shared" si="1049"/>
        <v>-2</v>
      </c>
      <c r="AV2565" s="4">
        <f t="shared" si="1050"/>
        <v>0</v>
      </c>
      <c r="AX2565" s="192">
        <f t="shared" si="1051"/>
        <v>-2</v>
      </c>
      <c r="AY2565" s="4">
        <f t="shared" si="1052"/>
        <v>0</v>
      </c>
      <c r="BA2565" s="192">
        <f t="shared" si="1053"/>
        <v>-2</v>
      </c>
      <c r="BB2565" s="4">
        <f t="shared" si="1054"/>
        <v>0</v>
      </c>
      <c r="BD2565" s="192">
        <f t="shared" si="1055"/>
        <v>-2</v>
      </c>
      <c r="BE2565" s="4">
        <f t="shared" si="1056"/>
        <v>0</v>
      </c>
      <c r="BG2565" s="192">
        <f t="shared" si="1057"/>
        <v>-2</v>
      </c>
      <c r="BH2565" s="4">
        <f t="shared" si="1058"/>
        <v>0</v>
      </c>
      <c r="BJ2565" s="192">
        <f t="shared" si="1059"/>
        <v>-2</v>
      </c>
      <c r="BK2565" s="4">
        <f t="shared" si="1060"/>
        <v>0</v>
      </c>
      <c r="BM2565" s="192">
        <f t="shared" si="1061"/>
        <v>-2</v>
      </c>
      <c r="BN2565" s="4">
        <f t="shared" si="1062"/>
        <v>0</v>
      </c>
    </row>
    <row r="2566" spans="1:67" ht="15" customHeight="1" thickBot="1">
      <c r="A2566" s="41"/>
      <c r="B2566" s="30"/>
      <c r="C2566" s="64" t="s">
        <v>183</v>
      </c>
      <c r="D2566" s="464" t="str">
        <f t="shared" si="1038"/>
        <v/>
      </c>
      <c r="E2566" s="465"/>
      <c r="F2566" s="465"/>
      <c r="G2566" s="465"/>
      <c r="H2566" s="465"/>
      <c r="I2566" s="465"/>
      <c r="J2566" s="465"/>
      <c r="K2566" s="465"/>
      <c r="L2566" s="466"/>
      <c r="M2566" s="357"/>
      <c r="N2566" s="358"/>
      <c r="O2566" s="357"/>
      <c r="P2566" s="358"/>
      <c r="Q2566" s="357"/>
      <c r="R2566" s="358"/>
      <c r="S2566" s="357"/>
      <c r="T2566" s="358"/>
      <c r="U2566" s="357"/>
      <c r="V2566" s="358"/>
      <c r="W2566" s="357"/>
      <c r="X2566" s="358"/>
      <c r="Y2566" s="357"/>
      <c r="Z2566" s="358"/>
      <c r="AA2566" s="357"/>
      <c r="AB2566" s="358"/>
      <c r="AC2566" s="357"/>
      <c r="AD2566" s="358"/>
      <c r="AG2566" s="197">
        <f t="shared" si="1039"/>
        <v>18</v>
      </c>
      <c r="AH2566" s="197">
        <f t="shared" si="1040"/>
        <v>0</v>
      </c>
      <c r="AJ2566" s="192">
        <f t="shared" si="1041"/>
        <v>0</v>
      </c>
      <c r="AK2566" s="215">
        <f t="shared" si="1042"/>
        <v>0</v>
      </c>
      <c r="AL2566" s="216">
        <f t="shared" si="1043"/>
        <v>0</v>
      </c>
      <c r="AM2566" s="217">
        <f t="shared" si="1044"/>
        <v>0</v>
      </c>
      <c r="AO2566" s="192">
        <f t="shared" si="1045"/>
        <v>-2</v>
      </c>
      <c r="AP2566" s="4">
        <f t="shared" si="1046"/>
        <v>0</v>
      </c>
      <c r="AR2566" s="192">
        <f t="shared" si="1047"/>
        <v>-2</v>
      </c>
      <c r="AS2566" s="4">
        <f t="shared" si="1048"/>
        <v>0</v>
      </c>
      <c r="AU2566" s="192">
        <f t="shared" si="1049"/>
        <v>-2</v>
      </c>
      <c r="AV2566" s="4">
        <f t="shared" si="1050"/>
        <v>0</v>
      </c>
      <c r="AX2566" s="192">
        <f t="shared" si="1051"/>
        <v>-2</v>
      </c>
      <c r="AY2566" s="4">
        <f t="shared" si="1052"/>
        <v>0</v>
      </c>
      <c r="BA2566" s="192">
        <f t="shared" si="1053"/>
        <v>-2</v>
      </c>
      <c r="BB2566" s="4">
        <f t="shared" si="1054"/>
        <v>0</v>
      </c>
      <c r="BD2566" s="192">
        <f t="shared" si="1055"/>
        <v>-2</v>
      </c>
      <c r="BE2566" s="4">
        <f t="shared" si="1056"/>
        <v>0</v>
      </c>
      <c r="BG2566" s="192">
        <f t="shared" si="1057"/>
        <v>-2</v>
      </c>
      <c r="BH2566" s="4">
        <f t="shared" si="1058"/>
        <v>0</v>
      </c>
      <c r="BJ2566" s="192">
        <f t="shared" si="1059"/>
        <v>-2</v>
      </c>
      <c r="BK2566" s="4">
        <f t="shared" si="1060"/>
        <v>0</v>
      </c>
      <c r="BM2566" s="192">
        <f t="shared" si="1061"/>
        <v>-2</v>
      </c>
      <c r="BN2566" s="4">
        <f t="shared" si="1062"/>
        <v>0</v>
      </c>
    </row>
    <row r="2567" spans="1:67" ht="15" customHeight="1" thickBot="1">
      <c r="A2567" s="41"/>
      <c r="B2567" s="30"/>
      <c r="C2567" s="64" t="s">
        <v>184</v>
      </c>
      <c r="D2567" s="464" t="str">
        <f t="shared" si="1038"/>
        <v/>
      </c>
      <c r="E2567" s="465"/>
      <c r="F2567" s="465"/>
      <c r="G2567" s="465"/>
      <c r="H2567" s="465"/>
      <c r="I2567" s="465"/>
      <c r="J2567" s="465"/>
      <c r="K2567" s="465"/>
      <c r="L2567" s="466"/>
      <c r="M2567" s="357"/>
      <c r="N2567" s="358"/>
      <c r="O2567" s="357"/>
      <c r="P2567" s="358"/>
      <c r="Q2567" s="357"/>
      <c r="R2567" s="358"/>
      <c r="S2567" s="357"/>
      <c r="T2567" s="358"/>
      <c r="U2567" s="357"/>
      <c r="V2567" s="358"/>
      <c r="W2567" s="357"/>
      <c r="X2567" s="358"/>
      <c r="Y2567" s="357"/>
      <c r="Z2567" s="358"/>
      <c r="AA2567" s="357"/>
      <c r="AB2567" s="358"/>
      <c r="AC2567" s="357"/>
      <c r="AD2567" s="358"/>
      <c r="AG2567" s="197">
        <f t="shared" si="1039"/>
        <v>18</v>
      </c>
      <c r="AH2567" s="197">
        <f t="shared" si="1040"/>
        <v>0</v>
      </c>
      <c r="AJ2567" s="192">
        <f t="shared" si="1041"/>
        <v>0</v>
      </c>
      <c r="AK2567" s="215">
        <f t="shared" si="1042"/>
        <v>0</v>
      </c>
      <c r="AL2567" s="216">
        <f t="shared" si="1043"/>
        <v>0</v>
      </c>
      <c r="AM2567" s="217">
        <f t="shared" si="1044"/>
        <v>0</v>
      </c>
      <c r="AO2567" s="192">
        <f t="shared" si="1045"/>
        <v>-2</v>
      </c>
      <c r="AP2567" s="4">
        <f t="shared" si="1046"/>
        <v>0</v>
      </c>
      <c r="AR2567" s="192">
        <f t="shared" si="1047"/>
        <v>-2</v>
      </c>
      <c r="AS2567" s="4">
        <f t="shared" si="1048"/>
        <v>0</v>
      </c>
      <c r="AU2567" s="192">
        <f t="shared" si="1049"/>
        <v>-2</v>
      </c>
      <c r="AV2567" s="4">
        <f t="shared" si="1050"/>
        <v>0</v>
      </c>
      <c r="AX2567" s="192">
        <f t="shared" si="1051"/>
        <v>-2</v>
      </c>
      <c r="AY2567" s="4">
        <f t="shared" si="1052"/>
        <v>0</v>
      </c>
      <c r="BA2567" s="192">
        <f t="shared" si="1053"/>
        <v>-2</v>
      </c>
      <c r="BB2567" s="4">
        <f t="shared" si="1054"/>
        <v>0</v>
      </c>
      <c r="BD2567" s="192">
        <f t="shared" si="1055"/>
        <v>-2</v>
      </c>
      <c r="BE2567" s="4">
        <f t="shared" si="1056"/>
        <v>0</v>
      </c>
      <c r="BG2567" s="192">
        <f t="shared" si="1057"/>
        <v>-2</v>
      </c>
      <c r="BH2567" s="4">
        <f t="shared" si="1058"/>
        <v>0</v>
      </c>
      <c r="BJ2567" s="192">
        <f t="shared" si="1059"/>
        <v>-2</v>
      </c>
      <c r="BK2567" s="4">
        <f t="shared" si="1060"/>
        <v>0</v>
      </c>
      <c r="BM2567" s="192">
        <f t="shared" si="1061"/>
        <v>-2</v>
      </c>
      <c r="BN2567" s="4">
        <f t="shared" si="1062"/>
        <v>0</v>
      </c>
    </row>
    <row r="2568" spans="1:67" ht="15" customHeight="1" thickBot="1">
      <c r="A2568" s="41"/>
      <c r="B2568" s="30"/>
      <c r="C2568" s="64" t="s">
        <v>185</v>
      </c>
      <c r="D2568" s="464" t="str">
        <f t="shared" si="1038"/>
        <v/>
      </c>
      <c r="E2568" s="465"/>
      <c r="F2568" s="465"/>
      <c r="G2568" s="465"/>
      <c r="H2568" s="465"/>
      <c r="I2568" s="465"/>
      <c r="J2568" s="465"/>
      <c r="K2568" s="465"/>
      <c r="L2568" s="466"/>
      <c r="M2568" s="357"/>
      <c r="N2568" s="358"/>
      <c r="O2568" s="357"/>
      <c r="P2568" s="358"/>
      <c r="Q2568" s="357"/>
      <c r="R2568" s="358"/>
      <c r="S2568" s="357"/>
      <c r="T2568" s="358"/>
      <c r="U2568" s="357"/>
      <c r="V2568" s="358"/>
      <c r="W2568" s="357"/>
      <c r="X2568" s="358"/>
      <c r="Y2568" s="357"/>
      <c r="Z2568" s="358"/>
      <c r="AA2568" s="357"/>
      <c r="AB2568" s="358"/>
      <c r="AC2568" s="357"/>
      <c r="AD2568" s="358"/>
      <c r="AG2568" s="197">
        <f t="shared" si="1039"/>
        <v>18</v>
      </c>
      <c r="AH2568" s="197">
        <f t="shared" si="1040"/>
        <v>0</v>
      </c>
      <c r="AJ2568" s="192">
        <f t="shared" si="1041"/>
        <v>0</v>
      </c>
      <c r="AK2568" s="215">
        <f t="shared" si="1042"/>
        <v>0</v>
      </c>
      <c r="AL2568" s="216">
        <f t="shared" si="1043"/>
        <v>0</v>
      </c>
      <c r="AM2568" s="217">
        <f t="shared" si="1044"/>
        <v>0</v>
      </c>
      <c r="AO2568" s="192">
        <f t="shared" si="1045"/>
        <v>-2</v>
      </c>
      <c r="AP2568" s="4">
        <f t="shared" si="1046"/>
        <v>0</v>
      </c>
      <c r="AR2568" s="192">
        <f t="shared" si="1047"/>
        <v>-2</v>
      </c>
      <c r="AS2568" s="4">
        <f t="shared" si="1048"/>
        <v>0</v>
      </c>
      <c r="AU2568" s="192">
        <f t="shared" si="1049"/>
        <v>-2</v>
      </c>
      <c r="AV2568" s="4">
        <f t="shared" si="1050"/>
        <v>0</v>
      </c>
      <c r="AX2568" s="192">
        <f t="shared" si="1051"/>
        <v>-2</v>
      </c>
      <c r="AY2568" s="4">
        <f t="shared" si="1052"/>
        <v>0</v>
      </c>
      <c r="BA2568" s="192">
        <f t="shared" si="1053"/>
        <v>-2</v>
      </c>
      <c r="BB2568" s="4">
        <f t="shared" si="1054"/>
        <v>0</v>
      </c>
      <c r="BD2568" s="192">
        <f t="shared" si="1055"/>
        <v>-2</v>
      </c>
      <c r="BE2568" s="4">
        <f t="shared" si="1056"/>
        <v>0</v>
      </c>
      <c r="BG2568" s="192">
        <f t="shared" si="1057"/>
        <v>-2</v>
      </c>
      <c r="BH2568" s="4">
        <f t="shared" si="1058"/>
        <v>0</v>
      </c>
      <c r="BJ2568" s="192">
        <f t="shared" si="1059"/>
        <v>-2</v>
      </c>
      <c r="BK2568" s="4">
        <f t="shared" si="1060"/>
        <v>0</v>
      </c>
      <c r="BM2568" s="192">
        <f t="shared" si="1061"/>
        <v>-2</v>
      </c>
      <c r="BN2568" s="4">
        <f t="shared" si="1062"/>
        <v>0</v>
      </c>
    </row>
    <row r="2569" spans="1:67" ht="15" customHeight="1" thickBot="1">
      <c r="A2569" s="41"/>
      <c r="B2569" s="30"/>
      <c r="C2569" s="64" t="s">
        <v>186</v>
      </c>
      <c r="D2569" s="464" t="str">
        <f t="shared" si="1038"/>
        <v/>
      </c>
      <c r="E2569" s="465"/>
      <c r="F2569" s="465"/>
      <c r="G2569" s="465"/>
      <c r="H2569" s="465"/>
      <c r="I2569" s="465"/>
      <c r="J2569" s="465"/>
      <c r="K2569" s="465"/>
      <c r="L2569" s="466"/>
      <c r="M2569" s="357"/>
      <c r="N2569" s="358"/>
      <c r="O2569" s="357"/>
      <c r="P2569" s="358"/>
      <c r="Q2569" s="357"/>
      <c r="R2569" s="358"/>
      <c r="S2569" s="357"/>
      <c r="T2569" s="358"/>
      <c r="U2569" s="357"/>
      <c r="V2569" s="358"/>
      <c r="W2569" s="357"/>
      <c r="X2569" s="358"/>
      <c r="Y2569" s="357"/>
      <c r="Z2569" s="358"/>
      <c r="AA2569" s="357"/>
      <c r="AB2569" s="358"/>
      <c r="AC2569" s="357"/>
      <c r="AD2569" s="358"/>
      <c r="AG2569" s="197">
        <f t="shared" si="1039"/>
        <v>18</v>
      </c>
      <c r="AH2569" s="197">
        <f t="shared" si="1040"/>
        <v>0</v>
      </c>
      <c r="AJ2569" s="192">
        <f t="shared" si="1041"/>
        <v>0</v>
      </c>
      <c r="AK2569" s="215">
        <f t="shared" si="1042"/>
        <v>0</v>
      </c>
      <c r="AL2569" s="216">
        <f t="shared" si="1043"/>
        <v>0</v>
      </c>
      <c r="AM2569" s="217">
        <f t="shared" si="1044"/>
        <v>0</v>
      </c>
      <c r="AO2569" s="192">
        <f t="shared" si="1045"/>
        <v>-2</v>
      </c>
      <c r="AP2569" s="4">
        <f t="shared" si="1046"/>
        <v>0</v>
      </c>
      <c r="AR2569" s="192">
        <f t="shared" si="1047"/>
        <v>-2</v>
      </c>
      <c r="AS2569" s="4">
        <f t="shared" si="1048"/>
        <v>0</v>
      </c>
      <c r="AU2569" s="192">
        <f t="shared" si="1049"/>
        <v>-2</v>
      </c>
      <c r="AV2569" s="4">
        <f t="shared" si="1050"/>
        <v>0</v>
      </c>
      <c r="AX2569" s="192">
        <f t="shared" si="1051"/>
        <v>-2</v>
      </c>
      <c r="AY2569" s="4">
        <f t="shared" si="1052"/>
        <v>0</v>
      </c>
      <c r="BA2569" s="192">
        <f t="shared" si="1053"/>
        <v>-2</v>
      </c>
      <c r="BB2569" s="4">
        <f t="shared" si="1054"/>
        <v>0</v>
      </c>
      <c r="BD2569" s="192">
        <f t="shared" si="1055"/>
        <v>-2</v>
      </c>
      <c r="BE2569" s="4">
        <f t="shared" si="1056"/>
        <v>0</v>
      </c>
      <c r="BG2569" s="192">
        <f t="shared" si="1057"/>
        <v>-2</v>
      </c>
      <c r="BH2569" s="4">
        <f t="shared" si="1058"/>
        <v>0</v>
      </c>
      <c r="BJ2569" s="192">
        <f t="shared" si="1059"/>
        <v>-2</v>
      </c>
      <c r="BK2569" s="4">
        <f t="shared" si="1060"/>
        <v>0</v>
      </c>
      <c r="BM2569" s="192">
        <f t="shared" si="1061"/>
        <v>-2</v>
      </c>
      <c r="BN2569" s="4">
        <f t="shared" si="1062"/>
        <v>0</v>
      </c>
    </row>
    <row r="2570" spans="1:67" ht="15" customHeight="1" thickBot="1">
      <c r="A2570" s="41"/>
      <c r="B2570" s="30"/>
      <c r="C2570" s="64" t="s">
        <v>187</v>
      </c>
      <c r="D2570" s="464" t="str">
        <f t="shared" si="1038"/>
        <v/>
      </c>
      <c r="E2570" s="465"/>
      <c r="F2570" s="465"/>
      <c r="G2570" s="465"/>
      <c r="H2570" s="465"/>
      <c r="I2570" s="465"/>
      <c r="J2570" s="465"/>
      <c r="K2570" s="465"/>
      <c r="L2570" s="466"/>
      <c r="M2570" s="357"/>
      <c r="N2570" s="358"/>
      <c r="O2570" s="357"/>
      <c r="P2570" s="358"/>
      <c r="Q2570" s="357"/>
      <c r="R2570" s="358"/>
      <c r="S2570" s="357"/>
      <c r="T2570" s="358"/>
      <c r="U2570" s="357"/>
      <c r="V2570" s="358"/>
      <c r="W2570" s="357"/>
      <c r="X2570" s="358"/>
      <c r="Y2570" s="357"/>
      <c r="Z2570" s="358"/>
      <c r="AA2570" s="357"/>
      <c r="AB2570" s="358"/>
      <c r="AC2570" s="357"/>
      <c r="AD2570" s="358"/>
      <c r="AG2570" s="197">
        <f t="shared" si="1039"/>
        <v>18</v>
      </c>
      <c r="AH2570" s="197">
        <f t="shared" si="1040"/>
        <v>0</v>
      </c>
      <c r="AJ2570" s="192">
        <f t="shared" si="1041"/>
        <v>0</v>
      </c>
      <c r="AK2570" s="215">
        <f t="shared" si="1042"/>
        <v>0</v>
      </c>
      <c r="AL2570" s="216">
        <f t="shared" si="1043"/>
        <v>0</v>
      </c>
      <c r="AM2570" s="217">
        <f t="shared" si="1044"/>
        <v>0</v>
      </c>
      <c r="AO2570" s="192">
        <f t="shared" si="1045"/>
        <v>-2</v>
      </c>
      <c r="AP2570" s="4">
        <f t="shared" si="1046"/>
        <v>0</v>
      </c>
      <c r="AR2570" s="192">
        <f t="shared" si="1047"/>
        <v>-2</v>
      </c>
      <c r="AS2570" s="4">
        <f t="shared" si="1048"/>
        <v>0</v>
      </c>
      <c r="AU2570" s="192">
        <f t="shared" si="1049"/>
        <v>-2</v>
      </c>
      <c r="AV2570" s="4">
        <f t="shared" si="1050"/>
        <v>0</v>
      </c>
      <c r="AX2570" s="192">
        <f t="shared" si="1051"/>
        <v>-2</v>
      </c>
      <c r="AY2570" s="4">
        <f t="shared" si="1052"/>
        <v>0</v>
      </c>
      <c r="BA2570" s="192">
        <f t="shared" si="1053"/>
        <v>-2</v>
      </c>
      <c r="BB2570" s="4">
        <f t="shared" si="1054"/>
        <v>0</v>
      </c>
      <c r="BD2570" s="192">
        <f t="shared" si="1055"/>
        <v>-2</v>
      </c>
      <c r="BE2570" s="4">
        <f t="shared" si="1056"/>
        <v>0</v>
      </c>
      <c r="BG2570" s="192">
        <f t="shared" si="1057"/>
        <v>-2</v>
      </c>
      <c r="BH2570" s="4">
        <f t="shared" si="1058"/>
        <v>0</v>
      </c>
      <c r="BJ2570" s="192">
        <f t="shared" si="1059"/>
        <v>-2</v>
      </c>
      <c r="BK2570" s="4">
        <f t="shared" si="1060"/>
        <v>0</v>
      </c>
      <c r="BM2570" s="192">
        <f t="shared" si="1061"/>
        <v>-2</v>
      </c>
      <c r="BN2570" s="4">
        <f t="shared" si="1062"/>
        <v>0</v>
      </c>
    </row>
    <row r="2571" spans="1:67" ht="15" customHeight="1" thickBot="1">
      <c r="A2571" s="41"/>
      <c r="B2571" s="30"/>
      <c r="C2571" s="64" t="s">
        <v>188</v>
      </c>
      <c r="D2571" s="464" t="str">
        <f t="shared" si="1038"/>
        <v/>
      </c>
      <c r="E2571" s="465"/>
      <c r="F2571" s="465"/>
      <c r="G2571" s="465"/>
      <c r="H2571" s="465"/>
      <c r="I2571" s="465"/>
      <c r="J2571" s="465"/>
      <c r="K2571" s="465"/>
      <c r="L2571" s="466"/>
      <c r="M2571" s="357"/>
      <c r="N2571" s="358"/>
      <c r="O2571" s="357"/>
      <c r="P2571" s="358"/>
      <c r="Q2571" s="357"/>
      <c r="R2571" s="358"/>
      <c r="S2571" s="357"/>
      <c r="T2571" s="358"/>
      <c r="U2571" s="357"/>
      <c r="V2571" s="358"/>
      <c r="W2571" s="357"/>
      <c r="X2571" s="358"/>
      <c r="Y2571" s="357"/>
      <c r="Z2571" s="358"/>
      <c r="AA2571" s="357"/>
      <c r="AB2571" s="358"/>
      <c r="AC2571" s="357"/>
      <c r="AD2571" s="358"/>
      <c r="AG2571" s="197">
        <f t="shared" si="1039"/>
        <v>18</v>
      </c>
      <c r="AH2571" s="197">
        <f t="shared" si="1040"/>
        <v>0</v>
      </c>
      <c r="AJ2571" s="192">
        <f t="shared" si="1041"/>
        <v>0</v>
      </c>
      <c r="AK2571" s="215">
        <f t="shared" si="1042"/>
        <v>0</v>
      </c>
      <c r="AL2571" s="216">
        <f t="shared" si="1043"/>
        <v>0</v>
      </c>
      <c r="AM2571" s="217">
        <f t="shared" si="1044"/>
        <v>0</v>
      </c>
      <c r="AO2571" s="192">
        <f t="shared" si="1045"/>
        <v>-2</v>
      </c>
      <c r="AP2571" s="4">
        <f t="shared" si="1046"/>
        <v>0</v>
      </c>
      <c r="AR2571" s="192">
        <f t="shared" si="1047"/>
        <v>-2</v>
      </c>
      <c r="AS2571" s="4">
        <f t="shared" si="1048"/>
        <v>0</v>
      </c>
      <c r="AU2571" s="192">
        <f t="shared" si="1049"/>
        <v>-2</v>
      </c>
      <c r="AV2571" s="4">
        <f t="shared" si="1050"/>
        <v>0</v>
      </c>
      <c r="AX2571" s="192">
        <f t="shared" si="1051"/>
        <v>-2</v>
      </c>
      <c r="AY2571" s="4">
        <f t="shared" si="1052"/>
        <v>0</v>
      </c>
      <c r="BA2571" s="192">
        <f t="shared" si="1053"/>
        <v>-2</v>
      </c>
      <c r="BB2571" s="4">
        <f t="shared" si="1054"/>
        <v>0</v>
      </c>
      <c r="BD2571" s="192">
        <f t="shared" si="1055"/>
        <v>-2</v>
      </c>
      <c r="BE2571" s="4">
        <f t="shared" si="1056"/>
        <v>0</v>
      </c>
      <c r="BG2571" s="192">
        <f t="shared" si="1057"/>
        <v>-2</v>
      </c>
      <c r="BH2571" s="4">
        <f t="shared" si="1058"/>
        <v>0</v>
      </c>
      <c r="BJ2571" s="192">
        <f t="shared" si="1059"/>
        <v>-2</v>
      </c>
      <c r="BK2571" s="4">
        <f t="shared" si="1060"/>
        <v>0</v>
      </c>
      <c r="BM2571" s="192">
        <f t="shared" si="1061"/>
        <v>-2</v>
      </c>
      <c r="BN2571" s="4">
        <f t="shared" si="1062"/>
        <v>0</v>
      </c>
    </row>
    <row r="2572" spans="1:67" ht="15" customHeight="1" thickBot="1">
      <c r="A2572" s="41"/>
      <c r="B2572" s="30"/>
      <c r="C2572" s="64" t="s">
        <v>189</v>
      </c>
      <c r="D2572" s="464" t="str">
        <f t="shared" si="1038"/>
        <v/>
      </c>
      <c r="E2572" s="465"/>
      <c r="F2572" s="465"/>
      <c r="G2572" s="465"/>
      <c r="H2572" s="465"/>
      <c r="I2572" s="465"/>
      <c r="J2572" s="465"/>
      <c r="K2572" s="465"/>
      <c r="L2572" s="466"/>
      <c r="M2572" s="357"/>
      <c r="N2572" s="358"/>
      <c r="O2572" s="357"/>
      <c r="P2572" s="358"/>
      <c r="Q2572" s="357"/>
      <c r="R2572" s="358"/>
      <c r="S2572" s="357"/>
      <c r="T2572" s="358"/>
      <c r="U2572" s="357"/>
      <c r="V2572" s="358"/>
      <c r="W2572" s="357"/>
      <c r="X2572" s="358"/>
      <c r="Y2572" s="357"/>
      <c r="Z2572" s="358"/>
      <c r="AA2572" s="357"/>
      <c r="AB2572" s="358"/>
      <c r="AC2572" s="357"/>
      <c r="AD2572" s="358"/>
      <c r="AG2572" s="197">
        <f t="shared" si="1039"/>
        <v>18</v>
      </c>
      <c r="AH2572" s="197">
        <f t="shared" si="1040"/>
        <v>0</v>
      </c>
      <c r="AJ2572" s="192">
        <f t="shared" si="1041"/>
        <v>0</v>
      </c>
      <c r="AK2572" s="215">
        <f t="shared" si="1042"/>
        <v>0</v>
      </c>
      <c r="AL2572" s="216">
        <f t="shared" si="1043"/>
        <v>0</v>
      </c>
      <c r="AM2572" s="217">
        <f t="shared" si="1044"/>
        <v>0</v>
      </c>
      <c r="AO2572" s="192">
        <f t="shared" si="1045"/>
        <v>-2</v>
      </c>
      <c r="AP2572" s="4">
        <f t="shared" si="1046"/>
        <v>0</v>
      </c>
      <c r="AR2572" s="192">
        <f t="shared" si="1047"/>
        <v>-2</v>
      </c>
      <c r="AS2572" s="4">
        <f t="shared" si="1048"/>
        <v>0</v>
      </c>
      <c r="AU2572" s="192">
        <f t="shared" si="1049"/>
        <v>-2</v>
      </c>
      <c r="AV2572" s="4">
        <f t="shared" si="1050"/>
        <v>0</v>
      </c>
      <c r="AX2572" s="192">
        <f t="shared" si="1051"/>
        <v>-2</v>
      </c>
      <c r="AY2572" s="4">
        <f t="shared" si="1052"/>
        <v>0</v>
      </c>
      <c r="BA2572" s="192">
        <f t="shared" si="1053"/>
        <v>-2</v>
      </c>
      <c r="BB2572" s="4">
        <f t="shared" si="1054"/>
        <v>0</v>
      </c>
      <c r="BD2572" s="192">
        <f t="shared" si="1055"/>
        <v>-2</v>
      </c>
      <c r="BE2572" s="4">
        <f t="shared" si="1056"/>
        <v>0</v>
      </c>
      <c r="BG2572" s="192">
        <f t="shared" si="1057"/>
        <v>-2</v>
      </c>
      <c r="BH2572" s="4">
        <f t="shared" si="1058"/>
        <v>0</v>
      </c>
      <c r="BJ2572" s="192">
        <f t="shared" si="1059"/>
        <v>-2</v>
      </c>
      <c r="BK2572" s="4">
        <f t="shared" si="1060"/>
        <v>0</v>
      </c>
      <c r="BM2572" s="192">
        <f t="shared" si="1061"/>
        <v>-2</v>
      </c>
      <c r="BN2572" s="4">
        <f t="shared" si="1062"/>
        <v>0</v>
      </c>
    </row>
    <row r="2573" spans="1:67" ht="15" customHeight="1">
      <c r="A2573" s="41"/>
      <c r="B2573" s="30"/>
      <c r="C2573" s="52"/>
      <c r="D2573" s="52"/>
      <c r="E2573" s="52"/>
      <c r="F2573" s="52"/>
      <c r="G2573" s="52"/>
      <c r="H2573" s="52"/>
      <c r="I2573" s="52"/>
      <c r="J2573" s="80"/>
      <c r="K2573" s="118"/>
      <c r="L2573" s="80" t="s">
        <v>321</v>
      </c>
      <c r="M2573" s="411">
        <f t="shared" ref="M2573:AC2573" si="1063">IF(AND(SUM(M2453:N2572)=0,COUNTIF(M2453:N2572,"NS")&gt;0),"NS",
IF(AND(SUM(M2453:N2572)=0,COUNTIF(M2453:N2572,0)&gt;0),0,
IF(AND(SUM(M2453:N2572)=0,COUNTIF(M2453:N2572,"NA")&gt;0),"NA",
SUM(M2453:N2572))))</f>
        <v>0</v>
      </c>
      <c r="N2573" s="413"/>
      <c r="O2573" s="411">
        <f t="shared" si="1063"/>
        <v>0</v>
      </c>
      <c r="P2573" s="413"/>
      <c r="Q2573" s="411">
        <f t="shared" si="1063"/>
        <v>0</v>
      </c>
      <c r="R2573" s="413"/>
      <c r="S2573" s="411">
        <f t="shared" si="1063"/>
        <v>0</v>
      </c>
      <c r="T2573" s="413"/>
      <c r="U2573" s="411">
        <f t="shared" si="1063"/>
        <v>0</v>
      </c>
      <c r="V2573" s="413"/>
      <c r="W2573" s="411">
        <f t="shared" si="1063"/>
        <v>0</v>
      </c>
      <c r="X2573" s="413"/>
      <c r="Y2573" s="411">
        <f t="shared" si="1063"/>
        <v>0</v>
      </c>
      <c r="Z2573" s="413"/>
      <c r="AA2573" s="411">
        <f t="shared" si="1063"/>
        <v>0</v>
      </c>
      <c r="AB2573" s="413"/>
      <c r="AC2573" s="411">
        <f t="shared" si="1063"/>
        <v>0</v>
      </c>
      <c r="AD2573" s="413"/>
      <c r="AH2573" s="197">
        <f>+SUM(AH2453:AH2572)</f>
        <v>0</v>
      </c>
      <c r="AM2573" s="197">
        <f>+SUM(AM2453:AM2572)</f>
        <v>0</v>
      </c>
      <c r="AP2573" s="197">
        <f>+SUM(AP2453:AP2572)</f>
        <v>0</v>
      </c>
      <c r="AS2573" s="197">
        <f>+SUM(AS2453:AS2572)</f>
        <v>0</v>
      </c>
      <c r="AV2573" s="197">
        <f>+SUM(AV2453:AV2572)</f>
        <v>0</v>
      </c>
      <c r="AY2573" s="197">
        <f>+SUM(AY2453:AY2572)</f>
        <v>0</v>
      </c>
      <c r="BB2573" s="197">
        <f>+SUM(BB2453:BB2572)</f>
        <v>0</v>
      </c>
      <c r="BE2573" s="197">
        <f>+SUM(BE2453:BE2572)</f>
        <v>0</v>
      </c>
      <c r="BH2573" s="197">
        <f>+SUM(BH2453:BH2572)</f>
        <v>0</v>
      </c>
      <c r="BK2573" s="197">
        <f>+SUM(BK2453:BK2572)</f>
        <v>0</v>
      </c>
      <c r="BN2573" s="197">
        <f>+SUM(BN2453:BN2572)</f>
        <v>0</v>
      </c>
      <c r="BO2573" s="197">
        <f>+SUM(AP2573:BN2573)</f>
        <v>0</v>
      </c>
    </row>
    <row r="2574" spans="1:67" ht="15" customHeight="1">
      <c r="A2574" s="41"/>
    </row>
    <row r="2575" spans="1:67" ht="24" customHeight="1">
      <c r="A2575" s="41"/>
      <c r="B2575" s="30"/>
      <c r="C2575" s="348" t="s">
        <v>225</v>
      </c>
      <c r="D2575" s="348"/>
      <c r="E2575" s="348"/>
      <c r="F2575" s="348"/>
      <c r="G2575" s="348"/>
      <c r="H2575" s="348"/>
      <c r="I2575" s="348"/>
      <c r="J2575" s="348"/>
      <c r="K2575" s="348"/>
      <c r="L2575" s="348"/>
      <c r="M2575" s="348"/>
      <c r="N2575" s="348"/>
      <c r="O2575" s="348"/>
      <c r="P2575" s="348"/>
      <c r="Q2575" s="348"/>
      <c r="R2575" s="348"/>
      <c r="S2575" s="348"/>
      <c r="T2575" s="348"/>
      <c r="U2575" s="348"/>
      <c r="V2575" s="348"/>
      <c r="W2575" s="348"/>
      <c r="X2575" s="348"/>
      <c r="Y2575" s="348"/>
      <c r="Z2575" s="348"/>
      <c r="AA2575" s="348"/>
      <c r="AB2575" s="348"/>
      <c r="AC2575" s="348"/>
      <c r="AD2575" s="348"/>
    </row>
    <row r="2576" spans="1:67" ht="60" customHeight="1">
      <c r="A2576" s="41"/>
      <c r="B2576" s="30"/>
      <c r="C2576" s="415"/>
      <c r="D2576" s="415"/>
      <c r="E2576" s="415"/>
      <c r="F2576" s="415"/>
      <c r="G2576" s="415"/>
      <c r="H2576" s="415"/>
      <c r="I2576" s="415"/>
      <c r="J2576" s="415"/>
      <c r="K2576" s="415"/>
      <c r="L2576" s="415"/>
      <c r="M2576" s="415"/>
      <c r="N2576" s="415"/>
      <c r="O2576" s="415"/>
      <c r="P2576" s="415"/>
      <c r="Q2576" s="415"/>
      <c r="R2576" s="415"/>
      <c r="S2576" s="415"/>
      <c r="T2576" s="415"/>
      <c r="U2576" s="415"/>
      <c r="V2576" s="415"/>
      <c r="W2576" s="415"/>
      <c r="X2576" s="415"/>
      <c r="Y2576" s="415"/>
      <c r="Z2576" s="415"/>
      <c r="AA2576" s="415"/>
      <c r="AB2576" s="415"/>
      <c r="AC2576" s="415"/>
      <c r="AD2576" s="415"/>
    </row>
    <row r="2577" spans="1:79" ht="15" customHeight="1">
      <c r="A2577" s="41"/>
      <c r="B2577" s="30"/>
      <c r="C2577"/>
      <c r="D2577"/>
      <c r="E2577"/>
      <c r="F2577"/>
      <c r="G2577"/>
      <c r="H2577"/>
      <c r="I2577"/>
      <c r="J2577"/>
      <c r="K2577"/>
      <c r="L2577"/>
      <c r="M2577"/>
      <c r="N2577"/>
      <c r="O2577"/>
      <c r="P2577"/>
      <c r="Q2577"/>
      <c r="R2577"/>
      <c r="S2577"/>
      <c r="T2577"/>
      <c r="U2577"/>
      <c r="V2577"/>
      <c r="W2577"/>
      <c r="X2577"/>
      <c r="Y2577"/>
      <c r="Z2577"/>
      <c r="AA2577"/>
      <c r="AB2577"/>
      <c r="AC2577"/>
      <c r="AD2577"/>
    </row>
    <row r="2578" spans="1:79" ht="15" customHeight="1">
      <c r="A2578" s="41"/>
      <c r="B2578" s="393" t="str">
        <f>IF(BO2573=0,"","Error: la cantidad de decimales no debe ser mayor a dos")</f>
        <v/>
      </c>
      <c r="C2578" s="393"/>
      <c r="D2578" s="393"/>
      <c r="E2578" s="393"/>
      <c r="F2578" s="393"/>
      <c r="G2578" s="393"/>
      <c r="H2578" s="393"/>
      <c r="I2578" s="393"/>
      <c r="J2578" s="393"/>
      <c r="K2578" s="393"/>
      <c r="L2578" s="393"/>
      <c r="M2578" s="393"/>
      <c r="N2578" s="393"/>
      <c r="O2578" s="393"/>
      <c r="P2578" s="393"/>
      <c r="Q2578" s="393"/>
      <c r="R2578" s="393"/>
      <c r="S2578" s="393"/>
      <c r="T2578" s="393"/>
      <c r="U2578" s="393"/>
      <c r="V2578" s="393"/>
      <c r="W2578" s="393"/>
      <c r="X2578" s="393"/>
      <c r="Y2578" s="393"/>
      <c r="Z2578" s="393"/>
      <c r="AA2578" s="393"/>
      <c r="AB2578" s="393"/>
      <c r="AC2578" s="393"/>
      <c r="AD2578" s="393"/>
    </row>
    <row r="2579" spans="1:79" ht="15" customHeight="1">
      <c r="A2579" s="41"/>
      <c r="B2579" s="467" t="str">
        <f>IF(CA2449=0,"","Alerta: se registró NS (no se sabe), favor de agregar su respectivo comentario (7ᵃ instrucción general).")</f>
        <v/>
      </c>
      <c r="C2579" s="467"/>
      <c r="D2579" s="467"/>
      <c r="E2579" s="467"/>
      <c r="F2579" s="467"/>
      <c r="G2579" s="467"/>
      <c r="H2579" s="467"/>
      <c r="I2579" s="467"/>
      <c r="J2579" s="467"/>
      <c r="K2579" s="467"/>
      <c r="L2579" s="467"/>
      <c r="M2579" s="467"/>
      <c r="N2579" s="467"/>
      <c r="O2579" s="467"/>
      <c r="P2579" s="467"/>
      <c r="Q2579" s="467"/>
      <c r="R2579" s="467"/>
      <c r="S2579" s="467"/>
      <c r="T2579" s="467"/>
      <c r="U2579" s="467"/>
      <c r="V2579" s="467"/>
      <c r="W2579" s="467"/>
      <c r="X2579" s="467"/>
      <c r="Y2579" s="467"/>
      <c r="Z2579" s="467"/>
      <c r="AA2579" s="467"/>
      <c r="AB2579" s="467"/>
      <c r="AC2579" s="467"/>
      <c r="AD2579" s="467"/>
    </row>
    <row r="2580" spans="1:79" ht="15" customHeight="1">
      <c r="A2580" s="41"/>
      <c r="B2580" s="393" t="str">
        <f>IF(AM2573=0,"","Error: la suma de las cantidades de cada institución debe ser igual a  la cantidad correspondiente de la pregunta anterior.")</f>
        <v/>
      </c>
      <c r="C2580" s="393"/>
      <c r="D2580" s="393"/>
      <c r="E2580" s="393"/>
      <c r="F2580" s="393"/>
      <c r="G2580" s="393"/>
      <c r="H2580" s="393"/>
      <c r="I2580" s="393"/>
      <c r="J2580" s="393"/>
      <c r="K2580" s="393"/>
      <c r="L2580" s="393"/>
      <c r="M2580" s="393"/>
      <c r="N2580" s="393"/>
      <c r="O2580" s="393"/>
      <c r="P2580" s="393"/>
      <c r="Q2580" s="393"/>
      <c r="R2580" s="393"/>
      <c r="S2580" s="393"/>
      <c r="T2580" s="393"/>
      <c r="U2580" s="393"/>
      <c r="V2580" s="393"/>
      <c r="W2580" s="393"/>
      <c r="X2580" s="393"/>
      <c r="Y2580" s="393"/>
      <c r="Z2580" s="393"/>
      <c r="AA2580" s="393"/>
      <c r="AB2580" s="393"/>
      <c r="AC2580" s="393"/>
      <c r="AD2580" s="393"/>
    </row>
    <row r="2581" spans="1:79" ht="15" customHeight="1">
      <c r="A2581" s="85"/>
      <c r="B2581" s="392" t="str">
        <f>IF(AH2573=0,"","Error: debe completar toda la información requerida.")</f>
        <v/>
      </c>
      <c r="C2581" s="392"/>
      <c r="D2581" s="392"/>
      <c r="E2581" s="392"/>
      <c r="F2581" s="392"/>
      <c r="G2581" s="392"/>
      <c r="H2581" s="392"/>
      <c r="I2581" s="392"/>
      <c r="J2581" s="392"/>
      <c r="K2581" s="392"/>
      <c r="L2581" s="392"/>
      <c r="M2581" s="392"/>
      <c r="N2581" s="392"/>
      <c r="O2581" s="392"/>
      <c r="P2581" s="392"/>
      <c r="Q2581" s="392"/>
      <c r="R2581" s="392"/>
      <c r="S2581" s="392"/>
      <c r="T2581" s="392"/>
      <c r="U2581" s="392"/>
      <c r="V2581" s="392"/>
      <c r="W2581" s="392"/>
      <c r="X2581" s="392"/>
      <c r="Y2581" s="392"/>
      <c r="Z2581" s="392"/>
      <c r="AA2581" s="392"/>
      <c r="AB2581" s="392"/>
      <c r="AC2581" s="392"/>
      <c r="AD2581" s="392"/>
    </row>
    <row r="2582" spans="1:79" ht="15" customHeight="1" thickBot="1">
      <c r="A2582" s="41"/>
      <c r="B2582" s="30"/>
      <c r="C2582"/>
      <c r="D2582"/>
      <c r="E2582"/>
      <c r="F2582"/>
      <c r="G2582"/>
      <c r="H2582"/>
      <c r="I2582"/>
      <c r="J2582"/>
      <c r="K2582"/>
      <c r="L2582"/>
      <c r="M2582"/>
      <c r="N2582"/>
      <c r="O2582"/>
      <c r="P2582"/>
      <c r="Q2582"/>
      <c r="R2582"/>
      <c r="S2582"/>
      <c r="T2582"/>
      <c r="U2582"/>
      <c r="V2582"/>
      <c r="W2582"/>
      <c r="X2582"/>
      <c r="Y2582"/>
      <c r="Z2582"/>
      <c r="AA2582"/>
      <c r="AB2582"/>
      <c r="AC2582"/>
      <c r="AD2582"/>
    </row>
    <row r="2583" spans="1:79" ht="15" customHeight="1" thickBot="1">
      <c r="A2583" s="42" t="s">
        <v>684</v>
      </c>
      <c r="B2583" s="428" t="s">
        <v>897</v>
      </c>
      <c r="C2583" s="429"/>
      <c r="D2583" s="429"/>
      <c r="E2583" s="429"/>
      <c r="F2583" s="429"/>
      <c r="G2583" s="429"/>
      <c r="H2583" s="429"/>
      <c r="I2583" s="429"/>
      <c r="J2583" s="429"/>
      <c r="K2583" s="429"/>
      <c r="L2583" s="429"/>
      <c r="M2583" s="429"/>
      <c r="N2583" s="429"/>
      <c r="O2583" s="429"/>
      <c r="P2583" s="429"/>
      <c r="Q2583" s="429"/>
      <c r="R2583" s="429"/>
      <c r="S2583" s="429"/>
      <c r="T2583" s="429"/>
      <c r="U2583" s="429"/>
      <c r="V2583" s="429"/>
      <c r="W2583" s="429"/>
      <c r="X2583" s="429"/>
      <c r="Y2583" s="429"/>
      <c r="Z2583" s="429"/>
      <c r="AA2583" s="429"/>
      <c r="AB2583" s="429"/>
      <c r="AC2583" s="429"/>
      <c r="AD2583" s="430"/>
    </row>
    <row r="2584" spans="1:79" ht="15" customHeight="1">
      <c r="A2584" s="104"/>
      <c r="B2584" s="459" t="s">
        <v>871</v>
      </c>
      <c r="C2584" s="460"/>
      <c r="D2584" s="460"/>
      <c r="E2584" s="460"/>
      <c r="F2584" s="460"/>
      <c r="G2584" s="460"/>
      <c r="H2584" s="460"/>
      <c r="I2584" s="460"/>
      <c r="J2584" s="460"/>
      <c r="K2584" s="460"/>
      <c r="L2584" s="460"/>
      <c r="M2584" s="460"/>
      <c r="N2584" s="460"/>
      <c r="O2584" s="460"/>
      <c r="P2584" s="460"/>
      <c r="Q2584" s="460"/>
      <c r="R2584" s="460"/>
      <c r="S2584" s="460"/>
      <c r="T2584" s="460"/>
      <c r="U2584" s="460"/>
      <c r="V2584" s="460"/>
      <c r="W2584" s="460"/>
      <c r="X2584" s="460"/>
      <c r="Y2584" s="460"/>
      <c r="Z2584" s="460"/>
      <c r="AA2584" s="460"/>
      <c r="AB2584" s="460"/>
      <c r="AC2584" s="460"/>
      <c r="AD2584" s="461"/>
    </row>
    <row r="2585" spans="1:79" ht="60" customHeight="1">
      <c r="A2585" s="41"/>
      <c r="B2585" s="249"/>
      <c r="C2585" s="462" t="s">
        <v>918</v>
      </c>
      <c r="D2585" s="462"/>
      <c r="E2585" s="462"/>
      <c r="F2585" s="462"/>
      <c r="G2585" s="462"/>
      <c r="H2585" s="462"/>
      <c r="I2585" s="462"/>
      <c r="J2585" s="462"/>
      <c r="K2585" s="462"/>
      <c r="L2585" s="462"/>
      <c r="M2585" s="462"/>
      <c r="N2585" s="462"/>
      <c r="O2585" s="462"/>
      <c r="P2585" s="462"/>
      <c r="Q2585" s="462"/>
      <c r="R2585" s="462"/>
      <c r="S2585" s="462"/>
      <c r="T2585" s="462"/>
      <c r="U2585" s="462"/>
      <c r="V2585" s="462"/>
      <c r="W2585" s="462"/>
      <c r="X2585" s="462"/>
      <c r="Y2585" s="462"/>
      <c r="Z2585" s="462"/>
      <c r="AA2585" s="462"/>
      <c r="AB2585" s="462"/>
      <c r="AC2585" s="462"/>
      <c r="AD2585" s="463"/>
    </row>
    <row r="2586" spans="1:79" ht="15" customHeight="1">
      <c r="A2586" s="41"/>
      <c r="B2586" s="30"/>
      <c r="C2586"/>
      <c r="D2586"/>
      <c r="E2586"/>
      <c r="F2586"/>
      <c r="G2586"/>
      <c r="H2586"/>
      <c r="I2586"/>
      <c r="J2586"/>
      <c r="K2586"/>
      <c r="L2586"/>
      <c r="M2586"/>
      <c r="N2586"/>
      <c r="O2586"/>
      <c r="P2586"/>
      <c r="Q2586"/>
      <c r="R2586"/>
      <c r="S2586"/>
      <c r="T2586"/>
      <c r="U2586"/>
      <c r="V2586"/>
      <c r="W2586"/>
      <c r="X2586"/>
      <c r="Y2586"/>
      <c r="Z2586"/>
      <c r="AA2586"/>
      <c r="AB2586"/>
      <c r="AC2586"/>
      <c r="AD2586"/>
      <c r="AG2586" s="197" t="s">
        <v>1259</v>
      </c>
    </row>
    <row r="2587" spans="1:79" ht="48" customHeight="1">
      <c r="A2587" s="85" t="s">
        <v>903</v>
      </c>
      <c r="B2587" s="417" t="s">
        <v>410</v>
      </c>
      <c r="C2587" s="417"/>
      <c r="D2587" s="417"/>
      <c r="E2587" s="417"/>
      <c r="F2587" s="417"/>
      <c r="G2587" s="417"/>
      <c r="H2587" s="417"/>
      <c r="I2587" s="417"/>
      <c r="J2587" s="417"/>
      <c r="K2587" s="417"/>
      <c r="L2587" s="417"/>
      <c r="M2587" s="417"/>
      <c r="N2587" s="417"/>
      <c r="O2587" s="417"/>
      <c r="P2587" s="417"/>
      <c r="Q2587" s="417"/>
      <c r="R2587" s="417"/>
      <c r="S2587" s="417"/>
      <c r="T2587" s="417"/>
      <c r="U2587" s="417"/>
      <c r="V2587" s="417"/>
      <c r="W2587" s="417"/>
      <c r="X2587" s="417"/>
      <c r="Y2587" s="417"/>
      <c r="Z2587" s="417"/>
      <c r="AA2587" s="417"/>
      <c r="AB2587" s="417"/>
      <c r="AC2587" s="417"/>
      <c r="AD2587" s="417"/>
      <c r="AG2587" s="197">
        <f>+COUNTBLANK(G2592:AD2711)</f>
        <v>2880</v>
      </c>
      <c r="AH2587" s="197">
        <v>2880</v>
      </c>
      <c r="CA2587" s="197" t="s">
        <v>1279</v>
      </c>
    </row>
    <row r="2588" spans="1:79" ht="36" customHeight="1">
      <c r="A2588" s="85"/>
      <c r="B2588" s="60"/>
      <c r="C2588" s="384" t="s">
        <v>389</v>
      </c>
      <c r="D2588" s="384"/>
      <c r="E2588" s="384"/>
      <c r="F2588" s="384"/>
      <c r="G2588" s="384"/>
      <c r="H2588" s="384"/>
      <c r="I2588" s="384"/>
      <c r="J2588" s="384"/>
      <c r="K2588" s="384"/>
      <c r="L2588" s="384"/>
      <c r="M2588" s="384"/>
      <c r="N2588" s="384"/>
      <c r="O2588" s="384"/>
      <c r="P2588" s="384"/>
      <c r="Q2588" s="384"/>
      <c r="R2588" s="384"/>
      <c r="S2588" s="384"/>
      <c r="T2588" s="384"/>
      <c r="U2588" s="384"/>
      <c r="V2588" s="384"/>
      <c r="W2588" s="384"/>
      <c r="X2588" s="384"/>
      <c r="Y2588" s="384"/>
      <c r="Z2588" s="384"/>
      <c r="AA2588" s="384"/>
      <c r="AB2588" s="384"/>
      <c r="AC2588" s="384"/>
      <c r="AD2588" s="384"/>
      <c r="CA2588" s="197">
        <f>+COUNTIF(K2592:AD2711,"ns")</f>
        <v>0</v>
      </c>
    </row>
    <row r="2589" spans="1:79" ht="15" customHeight="1">
      <c r="A2589" s="41"/>
      <c r="B2589" s="30"/>
      <c r="C2589" s="238"/>
      <c r="D2589" s="238"/>
      <c r="E2589" s="238"/>
      <c r="F2589" s="238"/>
      <c r="G2589" s="238"/>
      <c r="H2589" s="238"/>
      <c r="I2589" s="238"/>
      <c r="J2589" s="238"/>
      <c r="K2589" s="238"/>
      <c r="L2589" s="238"/>
      <c r="M2589" s="238"/>
      <c r="N2589" s="238"/>
      <c r="O2589" s="238"/>
      <c r="P2589" s="238"/>
      <c r="Q2589" s="238"/>
      <c r="R2589" s="238"/>
      <c r="S2589" s="238"/>
      <c r="T2589" s="238"/>
      <c r="U2589" s="238"/>
      <c r="V2589" s="238"/>
      <c r="W2589" s="238"/>
      <c r="X2589" s="238"/>
      <c r="Y2589" s="238"/>
      <c r="Z2589" s="238"/>
      <c r="AA2589" s="238"/>
      <c r="AB2589" s="238"/>
      <c r="AC2589" s="238"/>
      <c r="AD2589" s="238"/>
    </row>
    <row r="2590" spans="1:79" ht="15" customHeight="1">
      <c r="A2590" s="41"/>
      <c r="B2590" s="30"/>
      <c r="C2590" s="369" t="s">
        <v>98</v>
      </c>
      <c r="D2590" s="370"/>
      <c r="E2590" s="370"/>
      <c r="F2590" s="371"/>
      <c r="G2590" s="369" t="s">
        <v>730</v>
      </c>
      <c r="H2590" s="370"/>
      <c r="I2590" s="370"/>
      <c r="J2590" s="371"/>
      <c r="K2590" s="288" t="s">
        <v>390</v>
      </c>
      <c r="L2590" s="289"/>
      <c r="M2590" s="289"/>
      <c r="N2590" s="289"/>
      <c r="O2590" s="289"/>
      <c r="P2590" s="289"/>
      <c r="Q2590" s="289"/>
      <c r="R2590" s="289"/>
      <c r="S2590" s="289"/>
      <c r="T2590" s="289"/>
      <c r="U2590" s="289"/>
      <c r="V2590" s="289"/>
      <c r="W2590" s="289"/>
      <c r="X2590" s="289"/>
      <c r="Y2590" s="289"/>
      <c r="Z2590" s="289"/>
      <c r="AA2590" s="289"/>
      <c r="AB2590" s="289"/>
      <c r="AC2590" s="289"/>
      <c r="AD2590" s="290"/>
    </row>
    <row r="2591" spans="1:79" ht="168" customHeight="1" thickBot="1">
      <c r="A2591" s="41"/>
      <c r="B2591" s="30"/>
      <c r="C2591" s="372"/>
      <c r="D2591" s="373"/>
      <c r="E2591" s="373"/>
      <c r="F2591" s="374"/>
      <c r="G2591" s="372"/>
      <c r="H2591" s="373"/>
      <c r="I2591" s="373"/>
      <c r="J2591" s="374"/>
      <c r="K2591" s="288" t="s">
        <v>318</v>
      </c>
      <c r="L2591" s="290"/>
      <c r="M2591" s="456" t="s">
        <v>677</v>
      </c>
      <c r="N2591" s="457"/>
      <c r="O2591" s="456" t="s">
        <v>678</v>
      </c>
      <c r="P2591" s="457"/>
      <c r="Q2591" s="456" t="s">
        <v>679</v>
      </c>
      <c r="R2591" s="457"/>
      <c r="S2591" s="456" t="s">
        <v>680</v>
      </c>
      <c r="T2591" s="458"/>
      <c r="U2591" s="456" t="s">
        <v>681</v>
      </c>
      <c r="V2591" s="457"/>
      <c r="W2591" s="456" t="s">
        <v>682</v>
      </c>
      <c r="X2591" s="457"/>
      <c r="Y2591" s="456" t="s">
        <v>683</v>
      </c>
      <c r="Z2591" s="457"/>
      <c r="AA2591" s="456" t="s">
        <v>1051</v>
      </c>
      <c r="AB2591" s="457"/>
      <c r="AC2591" s="456" t="s">
        <v>1052</v>
      </c>
      <c r="AD2591" s="457"/>
      <c r="AG2591" s="197" t="s">
        <v>1259</v>
      </c>
      <c r="AH2591" s="197" t="s">
        <v>1269</v>
      </c>
      <c r="AJ2591" s="213" t="s">
        <v>318</v>
      </c>
      <c r="AK2591" s="213" t="s">
        <v>1258</v>
      </c>
      <c r="AL2591" s="213" t="s">
        <v>1283</v>
      </c>
      <c r="AM2591" s="213" t="s">
        <v>1260</v>
      </c>
    </row>
    <row r="2592" spans="1:79" ht="15" customHeight="1" thickBot="1">
      <c r="A2592" s="41"/>
      <c r="B2592" s="30"/>
      <c r="C2592" s="61" t="s">
        <v>58</v>
      </c>
      <c r="D2592" s="455" t="str">
        <f>IF(D49="","",D49)</f>
        <v/>
      </c>
      <c r="E2592" s="455"/>
      <c r="F2592" s="455"/>
      <c r="G2592" s="303"/>
      <c r="H2592" s="303"/>
      <c r="I2592" s="303"/>
      <c r="J2592" s="303"/>
      <c r="K2592" s="357"/>
      <c r="L2592" s="358"/>
      <c r="M2592" s="357"/>
      <c r="N2592" s="358"/>
      <c r="O2592" s="357"/>
      <c r="P2592" s="358"/>
      <c r="Q2592" s="357"/>
      <c r="R2592" s="358"/>
      <c r="S2592" s="357"/>
      <c r="T2592" s="358"/>
      <c r="U2592" s="357"/>
      <c r="V2592" s="358"/>
      <c r="W2592" s="357"/>
      <c r="X2592" s="358"/>
      <c r="Y2592" s="357"/>
      <c r="Z2592" s="358"/>
      <c r="AA2592" s="357"/>
      <c r="AB2592" s="358"/>
      <c r="AC2592" s="357"/>
      <c r="AD2592" s="358"/>
      <c r="AG2592" s="197">
        <f>+COUNTBLANK(G2592:AD2592)</f>
        <v>24</v>
      </c>
      <c r="AH2592" s="197">
        <f>+IF($AG$2587=$AH$2587,0,IF(OR(AND(OR(G2592=2,G2592=9),AG2592=23),AND(G2592=1,AG2592=13),AND(D2592="",AG2592=24)),0,1))</f>
        <v>0</v>
      </c>
      <c r="AJ2592" s="192">
        <f>K2592</f>
        <v>0</v>
      </c>
      <c r="AK2592" s="215">
        <f>COUNTIF(M2592:AD2592,"NS")</f>
        <v>0</v>
      </c>
      <c r="AL2592" s="216">
        <f>SUM(M2592:AD2592)</f>
        <v>0</v>
      </c>
      <c r="AM2592" s="217">
        <f>IF($AG$2587=$AH$2587, 0, IF(OR(AND(AJ2592=0, AK2592&gt;0), AND(AJ2592="NS", AL2592&gt;0), AND(AJ2592="NS", AL2592=0, AK2592=0)), 1, IF(OR(AND(AK2592&gt;=2, AL2592&lt;AJ2592), AND(AJ2592="NS", AL2592=0, AK2592&gt;0), AJ2592=AL2592, AND(AJ2592="NA", COUNTIF(M2592:AD2592, "NA")=COUNTA(M2592:AD2592))), 0, 1)))</f>
        <v>0</v>
      </c>
    </row>
    <row r="2593" spans="1:39" ht="15" customHeight="1" thickBot="1">
      <c r="A2593" s="41"/>
      <c r="B2593" s="30"/>
      <c r="C2593" s="62" t="s">
        <v>59</v>
      </c>
      <c r="D2593" s="455" t="str">
        <f t="shared" ref="D2593:D2656" si="1064">IF(D50="","",D50)</f>
        <v/>
      </c>
      <c r="E2593" s="455"/>
      <c r="F2593" s="455"/>
      <c r="G2593" s="303"/>
      <c r="H2593" s="303"/>
      <c r="I2593" s="303"/>
      <c r="J2593" s="303"/>
      <c r="K2593" s="357"/>
      <c r="L2593" s="358"/>
      <c r="M2593" s="357"/>
      <c r="N2593" s="358"/>
      <c r="O2593" s="357"/>
      <c r="P2593" s="358"/>
      <c r="Q2593" s="357"/>
      <c r="R2593" s="358"/>
      <c r="S2593" s="357"/>
      <c r="T2593" s="358"/>
      <c r="U2593" s="357"/>
      <c r="V2593" s="358"/>
      <c r="W2593" s="357"/>
      <c r="X2593" s="358"/>
      <c r="Y2593" s="357"/>
      <c r="Z2593" s="358"/>
      <c r="AA2593" s="357"/>
      <c r="AB2593" s="358"/>
      <c r="AC2593" s="357"/>
      <c r="AD2593" s="358"/>
      <c r="AG2593" s="197">
        <f t="shared" ref="AG2593:AG2656" si="1065">+COUNTBLANK(G2593:AD2593)</f>
        <v>24</v>
      </c>
      <c r="AH2593" s="197">
        <f t="shared" ref="AH2593:AH2656" si="1066">+IF($AG$2587=$AH$2587,0,IF(OR(AND(OR(G2593=2,G2593=9),AG2593=23),AND(G2593=1,AG2593=13),AND(D2593="",AG2593=24)),0,1))</f>
        <v>0</v>
      </c>
      <c r="AJ2593" s="192">
        <f t="shared" ref="AJ2593:AJ2656" si="1067">K2593</f>
        <v>0</v>
      </c>
      <c r="AK2593" s="215">
        <f t="shared" ref="AK2593:AK2656" si="1068">COUNTIF(M2593:AD2593,"NS")</f>
        <v>0</v>
      </c>
      <c r="AL2593" s="216">
        <f t="shared" ref="AL2593:AL2656" si="1069">SUM(M2593:AD2593)</f>
        <v>0</v>
      </c>
      <c r="AM2593" s="217">
        <f t="shared" ref="AM2593:AM2656" si="1070">IF($AG$2587=$AH$2587, 0, IF(OR(AND(AJ2593=0, AK2593&gt;0), AND(AJ2593="NS", AL2593&gt;0), AND(AJ2593="NS", AL2593=0, AK2593=0)), 1, IF(OR(AND(AK2593&gt;=2, AL2593&lt;AJ2593), AND(AJ2593="NS", AL2593=0, AK2593&gt;0), AJ2593=AL2593, AND(AJ2593="NA", COUNTIF(M2593:AD2593, "NA")=COUNTA(M2593:AD2593))), 0, 1)))</f>
        <v>0</v>
      </c>
    </row>
    <row r="2594" spans="1:39" ht="15" customHeight="1" thickBot="1">
      <c r="A2594" s="41"/>
      <c r="B2594" s="30"/>
      <c r="C2594" s="63" t="s">
        <v>60</v>
      </c>
      <c r="D2594" s="455" t="str">
        <f t="shared" si="1064"/>
        <v/>
      </c>
      <c r="E2594" s="455"/>
      <c r="F2594" s="455"/>
      <c r="G2594" s="303"/>
      <c r="H2594" s="303"/>
      <c r="I2594" s="303"/>
      <c r="J2594" s="303"/>
      <c r="K2594" s="357"/>
      <c r="L2594" s="358"/>
      <c r="M2594" s="357"/>
      <c r="N2594" s="358"/>
      <c r="O2594" s="357"/>
      <c r="P2594" s="358"/>
      <c r="Q2594" s="357"/>
      <c r="R2594" s="358"/>
      <c r="S2594" s="357"/>
      <c r="T2594" s="358"/>
      <c r="U2594" s="357"/>
      <c r="V2594" s="358"/>
      <c r="W2594" s="357"/>
      <c r="X2594" s="358"/>
      <c r="Y2594" s="357"/>
      <c r="Z2594" s="358"/>
      <c r="AA2594" s="357"/>
      <c r="AB2594" s="358"/>
      <c r="AC2594" s="357"/>
      <c r="AD2594" s="358"/>
      <c r="AG2594" s="197">
        <f t="shared" si="1065"/>
        <v>24</v>
      </c>
      <c r="AH2594" s="197">
        <f t="shared" si="1066"/>
        <v>0</v>
      </c>
      <c r="AJ2594" s="192">
        <f t="shared" si="1067"/>
        <v>0</v>
      </c>
      <c r="AK2594" s="215">
        <f t="shared" si="1068"/>
        <v>0</v>
      </c>
      <c r="AL2594" s="216">
        <f t="shared" si="1069"/>
        <v>0</v>
      </c>
      <c r="AM2594" s="217">
        <f t="shared" si="1070"/>
        <v>0</v>
      </c>
    </row>
    <row r="2595" spans="1:39" ht="15" customHeight="1" thickBot="1">
      <c r="A2595" s="41"/>
      <c r="B2595" s="30"/>
      <c r="C2595" s="63" t="s">
        <v>61</v>
      </c>
      <c r="D2595" s="455" t="str">
        <f t="shared" si="1064"/>
        <v/>
      </c>
      <c r="E2595" s="455"/>
      <c r="F2595" s="455"/>
      <c r="G2595" s="303"/>
      <c r="H2595" s="303"/>
      <c r="I2595" s="303"/>
      <c r="J2595" s="303"/>
      <c r="K2595" s="357"/>
      <c r="L2595" s="358"/>
      <c r="M2595" s="357"/>
      <c r="N2595" s="358"/>
      <c r="O2595" s="357"/>
      <c r="P2595" s="358"/>
      <c r="Q2595" s="357"/>
      <c r="R2595" s="358"/>
      <c r="S2595" s="357"/>
      <c r="T2595" s="358"/>
      <c r="U2595" s="357"/>
      <c r="V2595" s="358"/>
      <c r="W2595" s="357"/>
      <c r="X2595" s="358"/>
      <c r="Y2595" s="357"/>
      <c r="Z2595" s="358"/>
      <c r="AA2595" s="357"/>
      <c r="AB2595" s="358"/>
      <c r="AC2595" s="357"/>
      <c r="AD2595" s="358"/>
      <c r="AG2595" s="197">
        <f t="shared" si="1065"/>
        <v>24</v>
      </c>
      <c r="AH2595" s="197">
        <f t="shared" si="1066"/>
        <v>0</v>
      </c>
      <c r="AJ2595" s="192">
        <f t="shared" si="1067"/>
        <v>0</v>
      </c>
      <c r="AK2595" s="215">
        <f t="shared" si="1068"/>
        <v>0</v>
      </c>
      <c r="AL2595" s="216">
        <f t="shared" si="1069"/>
        <v>0</v>
      </c>
      <c r="AM2595" s="217">
        <f t="shared" si="1070"/>
        <v>0</v>
      </c>
    </row>
    <row r="2596" spans="1:39" ht="15" customHeight="1" thickBot="1">
      <c r="A2596" s="41"/>
      <c r="B2596" s="30"/>
      <c r="C2596" s="63" t="s">
        <v>62</v>
      </c>
      <c r="D2596" s="455" t="str">
        <f t="shared" si="1064"/>
        <v/>
      </c>
      <c r="E2596" s="455"/>
      <c r="F2596" s="455"/>
      <c r="G2596" s="303"/>
      <c r="H2596" s="303"/>
      <c r="I2596" s="303"/>
      <c r="J2596" s="303"/>
      <c r="K2596" s="357"/>
      <c r="L2596" s="358"/>
      <c r="M2596" s="357"/>
      <c r="N2596" s="358"/>
      <c r="O2596" s="357"/>
      <c r="P2596" s="358"/>
      <c r="Q2596" s="357"/>
      <c r="R2596" s="358"/>
      <c r="S2596" s="357"/>
      <c r="T2596" s="358"/>
      <c r="U2596" s="357"/>
      <c r="V2596" s="358"/>
      <c r="W2596" s="357"/>
      <c r="X2596" s="358"/>
      <c r="Y2596" s="357"/>
      <c r="Z2596" s="358"/>
      <c r="AA2596" s="357"/>
      <c r="AB2596" s="358"/>
      <c r="AC2596" s="357"/>
      <c r="AD2596" s="358"/>
      <c r="AG2596" s="197">
        <f t="shared" si="1065"/>
        <v>24</v>
      </c>
      <c r="AH2596" s="197">
        <f t="shared" si="1066"/>
        <v>0</v>
      </c>
      <c r="AJ2596" s="192">
        <f t="shared" si="1067"/>
        <v>0</v>
      </c>
      <c r="AK2596" s="215">
        <f t="shared" si="1068"/>
        <v>0</v>
      </c>
      <c r="AL2596" s="216">
        <f t="shared" si="1069"/>
        <v>0</v>
      </c>
      <c r="AM2596" s="217">
        <f t="shared" si="1070"/>
        <v>0</v>
      </c>
    </row>
    <row r="2597" spans="1:39" ht="15" customHeight="1" thickBot="1">
      <c r="A2597" s="41"/>
      <c r="B2597" s="30"/>
      <c r="C2597" s="63" t="s">
        <v>63</v>
      </c>
      <c r="D2597" s="455" t="str">
        <f t="shared" si="1064"/>
        <v/>
      </c>
      <c r="E2597" s="455"/>
      <c r="F2597" s="455"/>
      <c r="G2597" s="303"/>
      <c r="H2597" s="303"/>
      <c r="I2597" s="303"/>
      <c r="J2597" s="303"/>
      <c r="K2597" s="357"/>
      <c r="L2597" s="358"/>
      <c r="M2597" s="357"/>
      <c r="N2597" s="358"/>
      <c r="O2597" s="357"/>
      <c r="P2597" s="358"/>
      <c r="Q2597" s="357"/>
      <c r="R2597" s="358"/>
      <c r="S2597" s="357"/>
      <c r="T2597" s="358"/>
      <c r="U2597" s="357"/>
      <c r="V2597" s="358"/>
      <c r="W2597" s="357"/>
      <c r="X2597" s="358"/>
      <c r="Y2597" s="357"/>
      <c r="Z2597" s="358"/>
      <c r="AA2597" s="357"/>
      <c r="AB2597" s="358"/>
      <c r="AC2597" s="357"/>
      <c r="AD2597" s="358"/>
      <c r="AG2597" s="197">
        <f t="shared" si="1065"/>
        <v>24</v>
      </c>
      <c r="AH2597" s="197">
        <f t="shared" si="1066"/>
        <v>0</v>
      </c>
      <c r="AJ2597" s="192">
        <f t="shared" si="1067"/>
        <v>0</v>
      </c>
      <c r="AK2597" s="215">
        <f t="shared" si="1068"/>
        <v>0</v>
      </c>
      <c r="AL2597" s="216">
        <f t="shared" si="1069"/>
        <v>0</v>
      </c>
      <c r="AM2597" s="217">
        <f t="shared" si="1070"/>
        <v>0</v>
      </c>
    </row>
    <row r="2598" spans="1:39" ht="15" customHeight="1" thickBot="1">
      <c r="A2598" s="41"/>
      <c r="B2598" s="30"/>
      <c r="C2598" s="63" t="s">
        <v>64</v>
      </c>
      <c r="D2598" s="455" t="str">
        <f t="shared" si="1064"/>
        <v/>
      </c>
      <c r="E2598" s="455"/>
      <c r="F2598" s="455"/>
      <c r="G2598" s="303"/>
      <c r="H2598" s="303"/>
      <c r="I2598" s="303"/>
      <c r="J2598" s="303"/>
      <c r="K2598" s="357"/>
      <c r="L2598" s="358"/>
      <c r="M2598" s="357"/>
      <c r="N2598" s="358"/>
      <c r="O2598" s="357"/>
      <c r="P2598" s="358"/>
      <c r="Q2598" s="357"/>
      <c r="R2598" s="358"/>
      <c r="S2598" s="357"/>
      <c r="T2598" s="358"/>
      <c r="U2598" s="357"/>
      <c r="V2598" s="358"/>
      <c r="W2598" s="357"/>
      <c r="X2598" s="358"/>
      <c r="Y2598" s="357"/>
      <c r="Z2598" s="358"/>
      <c r="AA2598" s="357"/>
      <c r="AB2598" s="358"/>
      <c r="AC2598" s="357"/>
      <c r="AD2598" s="358"/>
      <c r="AG2598" s="197">
        <f t="shared" si="1065"/>
        <v>24</v>
      </c>
      <c r="AH2598" s="197">
        <f t="shared" si="1066"/>
        <v>0</v>
      </c>
      <c r="AJ2598" s="192">
        <f t="shared" si="1067"/>
        <v>0</v>
      </c>
      <c r="AK2598" s="215">
        <f t="shared" si="1068"/>
        <v>0</v>
      </c>
      <c r="AL2598" s="216">
        <f t="shared" si="1069"/>
        <v>0</v>
      </c>
      <c r="AM2598" s="217">
        <f t="shared" si="1070"/>
        <v>0</v>
      </c>
    </row>
    <row r="2599" spans="1:39" ht="15" customHeight="1" thickBot="1">
      <c r="A2599" s="41"/>
      <c r="B2599" s="30"/>
      <c r="C2599" s="63" t="s">
        <v>65</v>
      </c>
      <c r="D2599" s="455" t="str">
        <f t="shared" si="1064"/>
        <v/>
      </c>
      <c r="E2599" s="455"/>
      <c r="F2599" s="455"/>
      <c r="G2599" s="303"/>
      <c r="H2599" s="303"/>
      <c r="I2599" s="303"/>
      <c r="J2599" s="303"/>
      <c r="K2599" s="357"/>
      <c r="L2599" s="358"/>
      <c r="M2599" s="357"/>
      <c r="N2599" s="358"/>
      <c r="O2599" s="357"/>
      <c r="P2599" s="358"/>
      <c r="Q2599" s="357"/>
      <c r="R2599" s="358"/>
      <c r="S2599" s="357"/>
      <c r="T2599" s="358"/>
      <c r="U2599" s="357"/>
      <c r="V2599" s="358"/>
      <c r="W2599" s="357"/>
      <c r="X2599" s="358"/>
      <c r="Y2599" s="357"/>
      <c r="Z2599" s="358"/>
      <c r="AA2599" s="357"/>
      <c r="AB2599" s="358"/>
      <c r="AC2599" s="357"/>
      <c r="AD2599" s="358"/>
      <c r="AG2599" s="197">
        <f t="shared" si="1065"/>
        <v>24</v>
      </c>
      <c r="AH2599" s="197">
        <f t="shared" si="1066"/>
        <v>0</v>
      </c>
      <c r="AJ2599" s="192">
        <f t="shared" si="1067"/>
        <v>0</v>
      </c>
      <c r="AK2599" s="215">
        <f t="shared" si="1068"/>
        <v>0</v>
      </c>
      <c r="AL2599" s="216">
        <f t="shared" si="1069"/>
        <v>0</v>
      </c>
      <c r="AM2599" s="217">
        <f t="shared" si="1070"/>
        <v>0</v>
      </c>
    </row>
    <row r="2600" spans="1:39" ht="15" customHeight="1" thickBot="1">
      <c r="A2600" s="41"/>
      <c r="B2600" s="30"/>
      <c r="C2600" s="63" t="s">
        <v>66</v>
      </c>
      <c r="D2600" s="455" t="str">
        <f t="shared" si="1064"/>
        <v/>
      </c>
      <c r="E2600" s="455"/>
      <c r="F2600" s="455"/>
      <c r="G2600" s="303"/>
      <c r="H2600" s="303"/>
      <c r="I2600" s="303"/>
      <c r="J2600" s="303"/>
      <c r="K2600" s="357"/>
      <c r="L2600" s="358"/>
      <c r="M2600" s="357"/>
      <c r="N2600" s="358"/>
      <c r="O2600" s="357"/>
      <c r="P2600" s="358"/>
      <c r="Q2600" s="357"/>
      <c r="R2600" s="358"/>
      <c r="S2600" s="357"/>
      <c r="T2600" s="358"/>
      <c r="U2600" s="357"/>
      <c r="V2600" s="358"/>
      <c r="W2600" s="357"/>
      <c r="X2600" s="358"/>
      <c r="Y2600" s="357"/>
      <c r="Z2600" s="358"/>
      <c r="AA2600" s="357"/>
      <c r="AB2600" s="358"/>
      <c r="AC2600" s="357"/>
      <c r="AD2600" s="358"/>
      <c r="AG2600" s="197">
        <f t="shared" si="1065"/>
        <v>24</v>
      </c>
      <c r="AH2600" s="197">
        <f t="shared" si="1066"/>
        <v>0</v>
      </c>
      <c r="AJ2600" s="192">
        <f t="shared" si="1067"/>
        <v>0</v>
      </c>
      <c r="AK2600" s="215">
        <f t="shared" si="1068"/>
        <v>0</v>
      </c>
      <c r="AL2600" s="216">
        <f t="shared" si="1069"/>
        <v>0</v>
      </c>
      <c r="AM2600" s="217">
        <f t="shared" si="1070"/>
        <v>0</v>
      </c>
    </row>
    <row r="2601" spans="1:39" ht="15" customHeight="1" thickBot="1">
      <c r="A2601" s="41"/>
      <c r="B2601" s="30"/>
      <c r="C2601" s="63" t="s">
        <v>67</v>
      </c>
      <c r="D2601" s="455" t="str">
        <f t="shared" si="1064"/>
        <v/>
      </c>
      <c r="E2601" s="455"/>
      <c r="F2601" s="455"/>
      <c r="G2601" s="303"/>
      <c r="H2601" s="303"/>
      <c r="I2601" s="303"/>
      <c r="J2601" s="303"/>
      <c r="K2601" s="357"/>
      <c r="L2601" s="358"/>
      <c r="M2601" s="357"/>
      <c r="N2601" s="358"/>
      <c r="O2601" s="357"/>
      <c r="P2601" s="358"/>
      <c r="Q2601" s="357"/>
      <c r="R2601" s="358"/>
      <c r="S2601" s="357"/>
      <c r="T2601" s="358"/>
      <c r="U2601" s="357"/>
      <c r="V2601" s="358"/>
      <c r="W2601" s="357"/>
      <c r="X2601" s="358"/>
      <c r="Y2601" s="357"/>
      <c r="Z2601" s="358"/>
      <c r="AA2601" s="357"/>
      <c r="AB2601" s="358"/>
      <c r="AC2601" s="357"/>
      <c r="AD2601" s="358"/>
      <c r="AG2601" s="197">
        <f t="shared" si="1065"/>
        <v>24</v>
      </c>
      <c r="AH2601" s="197">
        <f t="shared" si="1066"/>
        <v>0</v>
      </c>
      <c r="AJ2601" s="192">
        <f t="shared" si="1067"/>
        <v>0</v>
      </c>
      <c r="AK2601" s="215">
        <f t="shared" si="1068"/>
        <v>0</v>
      </c>
      <c r="AL2601" s="216">
        <f t="shared" si="1069"/>
        <v>0</v>
      </c>
      <c r="AM2601" s="217">
        <f t="shared" si="1070"/>
        <v>0</v>
      </c>
    </row>
    <row r="2602" spans="1:39" ht="15" customHeight="1" thickBot="1">
      <c r="A2602" s="41"/>
      <c r="B2602" s="30"/>
      <c r="C2602" s="63" t="s">
        <v>68</v>
      </c>
      <c r="D2602" s="455" t="str">
        <f t="shared" si="1064"/>
        <v/>
      </c>
      <c r="E2602" s="455"/>
      <c r="F2602" s="455"/>
      <c r="G2602" s="303"/>
      <c r="H2602" s="303"/>
      <c r="I2602" s="303"/>
      <c r="J2602" s="303"/>
      <c r="K2602" s="357"/>
      <c r="L2602" s="358"/>
      <c r="M2602" s="357"/>
      <c r="N2602" s="358"/>
      <c r="O2602" s="357"/>
      <c r="P2602" s="358"/>
      <c r="Q2602" s="357"/>
      <c r="R2602" s="358"/>
      <c r="S2602" s="357"/>
      <c r="T2602" s="358"/>
      <c r="U2602" s="357"/>
      <c r="V2602" s="358"/>
      <c r="W2602" s="357"/>
      <c r="X2602" s="358"/>
      <c r="Y2602" s="357"/>
      <c r="Z2602" s="358"/>
      <c r="AA2602" s="357"/>
      <c r="AB2602" s="358"/>
      <c r="AC2602" s="357"/>
      <c r="AD2602" s="358"/>
      <c r="AG2602" s="197">
        <f t="shared" si="1065"/>
        <v>24</v>
      </c>
      <c r="AH2602" s="197">
        <f t="shared" si="1066"/>
        <v>0</v>
      </c>
      <c r="AJ2602" s="192">
        <f t="shared" si="1067"/>
        <v>0</v>
      </c>
      <c r="AK2602" s="215">
        <f t="shared" si="1068"/>
        <v>0</v>
      </c>
      <c r="AL2602" s="216">
        <f t="shared" si="1069"/>
        <v>0</v>
      </c>
      <c r="AM2602" s="217">
        <f t="shared" si="1070"/>
        <v>0</v>
      </c>
    </row>
    <row r="2603" spans="1:39" ht="15" customHeight="1" thickBot="1">
      <c r="A2603" s="41"/>
      <c r="B2603" s="30"/>
      <c r="C2603" s="63" t="s">
        <v>69</v>
      </c>
      <c r="D2603" s="455" t="str">
        <f t="shared" si="1064"/>
        <v/>
      </c>
      <c r="E2603" s="455"/>
      <c r="F2603" s="455"/>
      <c r="G2603" s="303"/>
      <c r="H2603" s="303"/>
      <c r="I2603" s="303"/>
      <c r="J2603" s="303"/>
      <c r="K2603" s="357"/>
      <c r="L2603" s="358"/>
      <c r="M2603" s="357"/>
      <c r="N2603" s="358"/>
      <c r="O2603" s="357"/>
      <c r="P2603" s="358"/>
      <c r="Q2603" s="357"/>
      <c r="R2603" s="358"/>
      <c r="S2603" s="357"/>
      <c r="T2603" s="358"/>
      <c r="U2603" s="357"/>
      <c r="V2603" s="358"/>
      <c r="W2603" s="357"/>
      <c r="X2603" s="358"/>
      <c r="Y2603" s="357"/>
      <c r="Z2603" s="358"/>
      <c r="AA2603" s="357"/>
      <c r="AB2603" s="358"/>
      <c r="AC2603" s="357"/>
      <c r="AD2603" s="358"/>
      <c r="AG2603" s="197">
        <f t="shared" si="1065"/>
        <v>24</v>
      </c>
      <c r="AH2603" s="197">
        <f t="shared" si="1066"/>
        <v>0</v>
      </c>
      <c r="AJ2603" s="192">
        <f t="shared" si="1067"/>
        <v>0</v>
      </c>
      <c r="AK2603" s="215">
        <f t="shared" si="1068"/>
        <v>0</v>
      </c>
      <c r="AL2603" s="216">
        <f t="shared" si="1069"/>
        <v>0</v>
      </c>
      <c r="AM2603" s="217">
        <f t="shared" si="1070"/>
        <v>0</v>
      </c>
    </row>
    <row r="2604" spans="1:39" ht="15" customHeight="1" thickBot="1">
      <c r="A2604" s="41"/>
      <c r="B2604" s="30"/>
      <c r="C2604" s="63" t="s">
        <v>70</v>
      </c>
      <c r="D2604" s="455" t="str">
        <f t="shared" si="1064"/>
        <v/>
      </c>
      <c r="E2604" s="455"/>
      <c r="F2604" s="455"/>
      <c r="G2604" s="303"/>
      <c r="H2604" s="303"/>
      <c r="I2604" s="303"/>
      <c r="J2604" s="303"/>
      <c r="K2604" s="357"/>
      <c r="L2604" s="358"/>
      <c r="M2604" s="357"/>
      <c r="N2604" s="358"/>
      <c r="O2604" s="357"/>
      <c r="P2604" s="358"/>
      <c r="Q2604" s="357"/>
      <c r="R2604" s="358"/>
      <c r="S2604" s="357"/>
      <c r="T2604" s="358"/>
      <c r="U2604" s="357"/>
      <c r="V2604" s="358"/>
      <c r="W2604" s="357"/>
      <c r="X2604" s="358"/>
      <c r="Y2604" s="357"/>
      <c r="Z2604" s="358"/>
      <c r="AA2604" s="357"/>
      <c r="AB2604" s="358"/>
      <c r="AC2604" s="357"/>
      <c r="AD2604" s="358"/>
      <c r="AG2604" s="197">
        <f t="shared" si="1065"/>
        <v>24</v>
      </c>
      <c r="AH2604" s="197">
        <f t="shared" si="1066"/>
        <v>0</v>
      </c>
      <c r="AJ2604" s="192">
        <f t="shared" si="1067"/>
        <v>0</v>
      </c>
      <c r="AK2604" s="215">
        <f t="shared" si="1068"/>
        <v>0</v>
      </c>
      <c r="AL2604" s="216">
        <f t="shared" si="1069"/>
        <v>0</v>
      </c>
      <c r="AM2604" s="217">
        <f t="shared" si="1070"/>
        <v>0</v>
      </c>
    </row>
    <row r="2605" spans="1:39" ht="15" customHeight="1" thickBot="1">
      <c r="A2605" s="41"/>
      <c r="B2605" s="30"/>
      <c r="C2605" s="63" t="s">
        <v>71</v>
      </c>
      <c r="D2605" s="455" t="str">
        <f t="shared" si="1064"/>
        <v/>
      </c>
      <c r="E2605" s="455"/>
      <c r="F2605" s="455"/>
      <c r="G2605" s="303"/>
      <c r="H2605" s="303"/>
      <c r="I2605" s="303"/>
      <c r="J2605" s="303"/>
      <c r="K2605" s="357"/>
      <c r="L2605" s="358"/>
      <c r="M2605" s="357"/>
      <c r="N2605" s="358"/>
      <c r="O2605" s="357"/>
      <c r="P2605" s="358"/>
      <c r="Q2605" s="357"/>
      <c r="R2605" s="358"/>
      <c r="S2605" s="357"/>
      <c r="T2605" s="358"/>
      <c r="U2605" s="357"/>
      <c r="V2605" s="358"/>
      <c r="W2605" s="357"/>
      <c r="X2605" s="358"/>
      <c r="Y2605" s="357"/>
      <c r="Z2605" s="358"/>
      <c r="AA2605" s="357"/>
      <c r="AB2605" s="358"/>
      <c r="AC2605" s="357"/>
      <c r="AD2605" s="358"/>
      <c r="AG2605" s="197">
        <f t="shared" si="1065"/>
        <v>24</v>
      </c>
      <c r="AH2605" s="197">
        <f t="shared" si="1066"/>
        <v>0</v>
      </c>
      <c r="AJ2605" s="192">
        <f t="shared" si="1067"/>
        <v>0</v>
      </c>
      <c r="AK2605" s="215">
        <f t="shared" si="1068"/>
        <v>0</v>
      </c>
      <c r="AL2605" s="216">
        <f t="shared" si="1069"/>
        <v>0</v>
      </c>
      <c r="AM2605" s="217">
        <f t="shared" si="1070"/>
        <v>0</v>
      </c>
    </row>
    <row r="2606" spans="1:39" ht="15" customHeight="1" thickBot="1">
      <c r="A2606" s="41"/>
      <c r="B2606" s="30"/>
      <c r="C2606" s="63" t="s">
        <v>72</v>
      </c>
      <c r="D2606" s="455" t="str">
        <f t="shared" si="1064"/>
        <v/>
      </c>
      <c r="E2606" s="455"/>
      <c r="F2606" s="455"/>
      <c r="G2606" s="303"/>
      <c r="H2606" s="303"/>
      <c r="I2606" s="303"/>
      <c r="J2606" s="303"/>
      <c r="K2606" s="357"/>
      <c r="L2606" s="358"/>
      <c r="M2606" s="357"/>
      <c r="N2606" s="358"/>
      <c r="O2606" s="357"/>
      <c r="P2606" s="358"/>
      <c r="Q2606" s="357"/>
      <c r="R2606" s="358"/>
      <c r="S2606" s="357"/>
      <c r="T2606" s="358"/>
      <c r="U2606" s="357"/>
      <c r="V2606" s="358"/>
      <c r="W2606" s="357"/>
      <c r="X2606" s="358"/>
      <c r="Y2606" s="357"/>
      <c r="Z2606" s="358"/>
      <c r="AA2606" s="357"/>
      <c r="AB2606" s="358"/>
      <c r="AC2606" s="357"/>
      <c r="AD2606" s="358"/>
      <c r="AG2606" s="197">
        <f t="shared" si="1065"/>
        <v>24</v>
      </c>
      <c r="AH2606" s="197">
        <f t="shared" si="1066"/>
        <v>0</v>
      </c>
      <c r="AJ2606" s="192">
        <f t="shared" si="1067"/>
        <v>0</v>
      </c>
      <c r="AK2606" s="215">
        <f t="shared" si="1068"/>
        <v>0</v>
      </c>
      <c r="AL2606" s="216">
        <f t="shared" si="1069"/>
        <v>0</v>
      </c>
      <c r="AM2606" s="217">
        <f t="shared" si="1070"/>
        <v>0</v>
      </c>
    </row>
    <row r="2607" spans="1:39" ht="15" customHeight="1" thickBot="1">
      <c r="A2607" s="41"/>
      <c r="B2607" s="30"/>
      <c r="C2607" s="63" t="s">
        <v>73</v>
      </c>
      <c r="D2607" s="455" t="str">
        <f t="shared" si="1064"/>
        <v/>
      </c>
      <c r="E2607" s="455"/>
      <c r="F2607" s="455"/>
      <c r="G2607" s="303"/>
      <c r="H2607" s="303"/>
      <c r="I2607" s="303"/>
      <c r="J2607" s="303"/>
      <c r="K2607" s="357"/>
      <c r="L2607" s="358"/>
      <c r="M2607" s="357"/>
      <c r="N2607" s="358"/>
      <c r="O2607" s="357"/>
      <c r="P2607" s="358"/>
      <c r="Q2607" s="357"/>
      <c r="R2607" s="358"/>
      <c r="S2607" s="357"/>
      <c r="T2607" s="358"/>
      <c r="U2607" s="357"/>
      <c r="V2607" s="358"/>
      <c r="W2607" s="357"/>
      <c r="X2607" s="358"/>
      <c r="Y2607" s="357"/>
      <c r="Z2607" s="358"/>
      <c r="AA2607" s="357"/>
      <c r="AB2607" s="358"/>
      <c r="AC2607" s="357"/>
      <c r="AD2607" s="358"/>
      <c r="AG2607" s="197">
        <f t="shared" si="1065"/>
        <v>24</v>
      </c>
      <c r="AH2607" s="197">
        <f t="shared" si="1066"/>
        <v>0</v>
      </c>
      <c r="AJ2607" s="192">
        <f t="shared" si="1067"/>
        <v>0</v>
      </c>
      <c r="AK2607" s="215">
        <f t="shared" si="1068"/>
        <v>0</v>
      </c>
      <c r="AL2607" s="216">
        <f t="shared" si="1069"/>
        <v>0</v>
      </c>
      <c r="AM2607" s="217">
        <f t="shared" si="1070"/>
        <v>0</v>
      </c>
    </row>
    <row r="2608" spans="1:39" ht="15" customHeight="1" thickBot="1">
      <c r="A2608" s="41"/>
      <c r="B2608" s="30"/>
      <c r="C2608" s="63" t="s">
        <v>74</v>
      </c>
      <c r="D2608" s="455" t="str">
        <f t="shared" si="1064"/>
        <v/>
      </c>
      <c r="E2608" s="455"/>
      <c r="F2608" s="455"/>
      <c r="G2608" s="303"/>
      <c r="H2608" s="303"/>
      <c r="I2608" s="303"/>
      <c r="J2608" s="303"/>
      <c r="K2608" s="357"/>
      <c r="L2608" s="358"/>
      <c r="M2608" s="357"/>
      <c r="N2608" s="358"/>
      <c r="O2608" s="357"/>
      <c r="P2608" s="358"/>
      <c r="Q2608" s="357"/>
      <c r="R2608" s="358"/>
      <c r="S2608" s="357"/>
      <c r="T2608" s="358"/>
      <c r="U2608" s="357"/>
      <c r="V2608" s="358"/>
      <c r="W2608" s="357"/>
      <c r="X2608" s="358"/>
      <c r="Y2608" s="357"/>
      <c r="Z2608" s="358"/>
      <c r="AA2608" s="357"/>
      <c r="AB2608" s="358"/>
      <c r="AC2608" s="357"/>
      <c r="AD2608" s="358"/>
      <c r="AG2608" s="197">
        <f t="shared" si="1065"/>
        <v>24</v>
      </c>
      <c r="AH2608" s="197">
        <f t="shared" si="1066"/>
        <v>0</v>
      </c>
      <c r="AJ2608" s="192">
        <f t="shared" si="1067"/>
        <v>0</v>
      </c>
      <c r="AK2608" s="215">
        <f t="shared" si="1068"/>
        <v>0</v>
      </c>
      <c r="AL2608" s="216">
        <f t="shared" si="1069"/>
        <v>0</v>
      </c>
      <c r="AM2608" s="217">
        <f t="shared" si="1070"/>
        <v>0</v>
      </c>
    </row>
    <row r="2609" spans="1:39" ht="15" customHeight="1" thickBot="1">
      <c r="A2609" s="41"/>
      <c r="B2609" s="30"/>
      <c r="C2609" s="63" t="s">
        <v>75</v>
      </c>
      <c r="D2609" s="455" t="str">
        <f t="shared" si="1064"/>
        <v/>
      </c>
      <c r="E2609" s="455"/>
      <c r="F2609" s="455"/>
      <c r="G2609" s="303"/>
      <c r="H2609" s="303"/>
      <c r="I2609" s="303"/>
      <c r="J2609" s="303"/>
      <c r="K2609" s="357"/>
      <c r="L2609" s="358"/>
      <c r="M2609" s="357"/>
      <c r="N2609" s="358"/>
      <c r="O2609" s="357"/>
      <c r="P2609" s="358"/>
      <c r="Q2609" s="357"/>
      <c r="R2609" s="358"/>
      <c r="S2609" s="357"/>
      <c r="T2609" s="358"/>
      <c r="U2609" s="357"/>
      <c r="V2609" s="358"/>
      <c r="W2609" s="357"/>
      <c r="X2609" s="358"/>
      <c r="Y2609" s="357"/>
      <c r="Z2609" s="358"/>
      <c r="AA2609" s="357"/>
      <c r="AB2609" s="358"/>
      <c r="AC2609" s="357"/>
      <c r="AD2609" s="358"/>
      <c r="AG2609" s="197">
        <f t="shared" si="1065"/>
        <v>24</v>
      </c>
      <c r="AH2609" s="197">
        <f t="shared" si="1066"/>
        <v>0</v>
      </c>
      <c r="AJ2609" s="192">
        <f t="shared" si="1067"/>
        <v>0</v>
      </c>
      <c r="AK2609" s="215">
        <f t="shared" si="1068"/>
        <v>0</v>
      </c>
      <c r="AL2609" s="216">
        <f t="shared" si="1069"/>
        <v>0</v>
      </c>
      <c r="AM2609" s="217">
        <f t="shared" si="1070"/>
        <v>0</v>
      </c>
    </row>
    <row r="2610" spans="1:39" ht="15" customHeight="1" thickBot="1">
      <c r="A2610" s="41"/>
      <c r="B2610" s="30"/>
      <c r="C2610" s="63" t="s">
        <v>76</v>
      </c>
      <c r="D2610" s="455" t="str">
        <f t="shared" si="1064"/>
        <v/>
      </c>
      <c r="E2610" s="455"/>
      <c r="F2610" s="455"/>
      <c r="G2610" s="303"/>
      <c r="H2610" s="303"/>
      <c r="I2610" s="303"/>
      <c r="J2610" s="303"/>
      <c r="K2610" s="357"/>
      <c r="L2610" s="358"/>
      <c r="M2610" s="357"/>
      <c r="N2610" s="358"/>
      <c r="O2610" s="357"/>
      <c r="P2610" s="358"/>
      <c r="Q2610" s="357"/>
      <c r="R2610" s="358"/>
      <c r="S2610" s="357"/>
      <c r="T2610" s="358"/>
      <c r="U2610" s="357"/>
      <c r="V2610" s="358"/>
      <c r="W2610" s="357"/>
      <c r="X2610" s="358"/>
      <c r="Y2610" s="357"/>
      <c r="Z2610" s="358"/>
      <c r="AA2610" s="357"/>
      <c r="AB2610" s="358"/>
      <c r="AC2610" s="357"/>
      <c r="AD2610" s="358"/>
      <c r="AG2610" s="197">
        <f t="shared" si="1065"/>
        <v>24</v>
      </c>
      <c r="AH2610" s="197">
        <f t="shared" si="1066"/>
        <v>0</v>
      </c>
      <c r="AJ2610" s="192">
        <f t="shared" si="1067"/>
        <v>0</v>
      </c>
      <c r="AK2610" s="215">
        <f t="shared" si="1068"/>
        <v>0</v>
      </c>
      <c r="AL2610" s="216">
        <f t="shared" si="1069"/>
        <v>0</v>
      </c>
      <c r="AM2610" s="217">
        <f t="shared" si="1070"/>
        <v>0</v>
      </c>
    </row>
    <row r="2611" spans="1:39" ht="15" customHeight="1" thickBot="1">
      <c r="A2611" s="41"/>
      <c r="B2611" s="30"/>
      <c r="C2611" s="63" t="s">
        <v>77</v>
      </c>
      <c r="D2611" s="455" t="str">
        <f t="shared" si="1064"/>
        <v/>
      </c>
      <c r="E2611" s="455"/>
      <c r="F2611" s="455"/>
      <c r="G2611" s="303"/>
      <c r="H2611" s="303"/>
      <c r="I2611" s="303"/>
      <c r="J2611" s="303"/>
      <c r="K2611" s="357"/>
      <c r="L2611" s="358"/>
      <c r="M2611" s="357"/>
      <c r="N2611" s="358"/>
      <c r="O2611" s="357"/>
      <c r="P2611" s="358"/>
      <c r="Q2611" s="357"/>
      <c r="R2611" s="358"/>
      <c r="S2611" s="357"/>
      <c r="T2611" s="358"/>
      <c r="U2611" s="357"/>
      <c r="V2611" s="358"/>
      <c r="W2611" s="357"/>
      <c r="X2611" s="358"/>
      <c r="Y2611" s="357"/>
      <c r="Z2611" s="358"/>
      <c r="AA2611" s="357"/>
      <c r="AB2611" s="358"/>
      <c r="AC2611" s="357"/>
      <c r="AD2611" s="358"/>
      <c r="AG2611" s="197">
        <f t="shared" si="1065"/>
        <v>24</v>
      </c>
      <c r="AH2611" s="197">
        <f t="shared" si="1066"/>
        <v>0</v>
      </c>
      <c r="AJ2611" s="192">
        <f t="shared" si="1067"/>
        <v>0</v>
      </c>
      <c r="AK2611" s="215">
        <f t="shared" si="1068"/>
        <v>0</v>
      </c>
      <c r="AL2611" s="216">
        <f t="shared" si="1069"/>
        <v>0</v>
      </c>
      <c r="AM2611" s="217">
        <f t="shared" si="1070"/>
        <v>0</v>
      </c>
    </row>
    <row r="2612" spans="1:39" ht="15" customHeight="1" thickBot="1">
      <c r="A2612" s="41"/>
      <c r="B2612" s="30"/>
      <c r="C2612" s="63" t="s">
        <v>78</v>
      </c>
      <c r="D2612" s="455" t="str">
        <f t="shared" si="1064"/>
        <v/>
      </c>
      <c r="E2612" s="455"/>
      <c r="F2612" s="455"/>
      <c r="G2612" s="303"/>
      <c r="H2612" s="303"/>
      <c r="I2612" s="303"/>
      <c r="J2612" s="303"/>
      <c r="K2612" s="357"/>
      <c r="L2612" s="358"/>
      <c r="M2612" s="357"/>
      <c r="N2612" s="358"/>
      <c r="O2612" s="357"/>
      <c r="P2612" s="358"/>
      <c r="Q2612" s="357"/>
      <c r="R2612" s="358"/>
      <c r="S2612" s="357"/>
      <c r="T2612" s="358"/>
      <c r="U2612" s="357"/>
      <c r="V2612" s="358"/>
      <c r="W2612" s="357"/>
      <c r="X2612" s="358"/>
      <c r="Y2612" s="357"/>
      <c r="Z2612" s="358"/>
      <c r="AA2612" s="357"/>
      <c r="AB2612" s="358"/>
      <c r="AC2612" s="357"/>
      <c r="AD2612" s="358"/>
      <c r="AG2612" s="197">
        <f t="shared" si="1065"/>
        <v>24</v>
      </c>
      <c r="AH2612" s="197">
        <f t="shared" si="1066"/>
        <v>0</v>
      </c>
      <c r="AJ2612" s="192">
        <f t="shared" si="1067"/>
        <v>0</v>
      </c>
      <c r="AK2612" s="215">
        <f t="shared" si="1068"/>
        <v>0</v>
      </c>
      <c r="AL2612" s="216">
        <f t="shared" si="1069"/>
        <v>0</v>
      </c>
      <c r="AM2612" s="217">
        <f t="shared" si="1070"/>
        <v>0</v>
      </c>
    </row>
    <row r="2613" spans="1:39" ht="15" customHeight="1" thickBot="1">
      <c r="A2613" s="41"/>
      <c r="B2613" s="30"/>
      <c r="C2613" s="63" t="s">
        <v>79</v>
      </c>
      <c r="D2613" s="455" t="str">
        <f t="shared" si="1064"/>
        <v/>
      </c>
      <c r="E2613" s="455"/>
      <c r="F2613" s="455"/>
      <c r="G2613" s="303"/>
      <c r="H2613" s="303"/>
      <c r="I2613" s="303"/>
      <c r="J2613" s="303"/>
      <c r="K2613" s="357"/>
      <c r="L2613" s="358"/>
      <c r="M2613" s="357"/>
      <c r="N2613" s="358"/>
      <c r="O2613" s="357"/>
      <c r="P2613" s="358"/>
      <c r="Q2613" s="357"/>
      <c r="R2613" s="358"/>
      <c r="S2613" s="357"/>
      <c r="T2613" s="358"/>
      <c r="U2613" s="357"/>
      <c r="V2613" s="358"/>
      <c r="W2613" s="357"/>
      <c r="X2613" s="358"/>
      <c r="Y2613" s="357"/>
      <c r="Z2613" s="358"/>
      <c r="AA2613" s="357"/>
      <c r="AB2613" s="358"/>
      <c r="AC2613" s="357"/>
      <c r="AD2613" s="358"/>
      <c r="AG2613" s="197">
        <f t="shared" si="1065"/>
        <v>24</v>
      </c>
      <c r="AH2613" s="197">
        <f t="shared" si="1066"/>
        <v>0</v>
      </c>
      <c r="AJ2613" s="192">
        <f t="shared" si="1067"/>
        <v>0</v>
      </c>
      <c r="AK2613" s="215">
        <f t="shared" si="1068"/>
        <v>0</v>
      </c>
      <c r="AL2613" s="216">
        <f t="shared" si="1069"/>
        <v>0</v>
      </c>
      <c r="AM2613" s="217">
        <f t="shared" si="1070"/>
        <v>0</v>
      </c>
    </row>
    <row r="2614" spans="1:39" ht="15" customHeight="1" thickBot="1">
      <c r="A2614" s="41"/>
      <c r="B2614" s="30"/>
      <c r="C2614" s="63" t="s">
        <v>80</v>
      </c>
      <c r="D2614" s="455" t="str">
        <f t="shared" si="1064"/>
        <v/>
      </c>
      <c r="E2614" s="455"/>
      <c r="F2614" s="455"/>
      <c r="G2614" s="303"/>
      <c r="H2614" s="303"/>
      <c r="I2614" s="303"/>
      <c r="J2614" s="303"/>
      <c r="K2614" s="357"/>
      <c r="L2614" s="358"/>
      <c r="M2614" s="357"/>
      <c r="N2614" s="358"/>
      <c r="O2614" s="357"/>
      <c r="P2614" s="358"/>
      <c r="Q2614" s="357"/>
      <c r="R2614" s="358"/>
      <c r="S2614" s="357"/>
      <c r="T2614" s="358"/>
      <c r="U2614" s="357"/>
      <c r="V2614" s="358"/>
      <c r="W2614" s="357"/>
      <c r="X2614" s="358"/>
      <c r="Y2614" s="357"/>
      <c r="Z2614" s="358"/>
      <c r="AA2614" s="357"/>
      <c r="AB2614" s="358"/>
      <c r="AC2614" s="357"/>
      <c r="AD2614" s="358"/>
      <c r="AG2614" s="197">
        <f t="shared" si="1065"/>
        <v>24</v>
      </c>
      <c r="AH2614" s="197">
        <f t="shared" si="1066"/>
        <v>0</v>
      </c>
      <c r="AJ2614" s="192">
        <f t="shared" si="1067"/>
        <v>0</v>
      </c>
      <c r="AK2614" s="215">
        <f t="shared" si="1068"/>
        <v>0</v>
      </c>
      <c r="AL2614" s="216">
        <f t="shared" si="1069"/>
        <v>0</v>
      </c>
      <c r="AM2614" s="217">
        <f t="shared" si="1070"/>
        <v>0</v>
      </c>
    </row>
    <row r="2615" spans="1:39" ht="15" customHeight="1" thickBot="1">
      <c r="A2615" s="41"/>
      <c r="B2615" s="30"/>
      <c r="C2615" s="63" t="s">
        <v>81</v>
      </c>
      <c r="D2615" s="455" t="str">
        <f t="shared" si="1064"/>
        <v/>
      </c>
      <c r="E2615" s="455"/>
      <c r="F2615" s="455"/>
      <c r="G2615" s="303"/>
      <c r="H2615" s="303"/>
      <c r="I2615" s="303"/>
      <c r="J2615" s="303"/>
      <c r="K2615" s="357"/>
      <c r="L2615" s="358"/>
      <c r="M2615" s="357"/>
      <c r="N2615" s="358"/>
      <c r="O2615" s="357"/>
      <c r="P2615" s="358"/>
      <c r="Q2615" s="357"/>
      <c r="R2615" s="358"/>
      <c r="S2615" s="357"/>
      <c r="T2615" s="358"/>
      <c r="U2615" s="357"/>
      <c r="V2615" s="358"/>
      <c r="W2615" s="357"/>
      <c r="X2615" s="358"/>
      <c r="Y2615" s="357"/>
      <c r="Z2615" s="358"/>
      <c r="AA2615" s="357"/>
      <c r="AB2615" s="358"/>
      <c r="AC2615" s="357"/>
      <c r="AD2615" s="358"/>
      <c r="AG2615" s="197">
        <f t="shared" si="1065"/>
        <v>24</v>
      </c>
      <c r="AH2615" s="197">
        <f t="shared" si="1066"/>
        <v>0</v>
      </c>
      <c r="AJ2615" s="192">
        <f t="shared" si="1067"/>
        <v>0</v>
      </c>
      <c r="AK2615" s="215">
        <f t="shared" si="1068"/>
        <v>0</v>
      </c>
      <c r="AL2615" s="216">
        <f t="shared" si="1069"/>
        <v>0</v>
      </c>
      <c r="AM2615" s="217">
        <f t="shared" si="1070"/>
        <v>0</v>
      </c>
    </row>
    <row r="2616" spans="1:39" ht="15" customHeight="1" thickBot="1">
      <c r="A2616" s="41"/>
      <c r="B2616" s="30"/>
      <c r="C2616" s="63" t="s">
        <v>82</v>
      </c>
      <c r="D2616" s="455" t="str">
        <f t="shared" si="1064"/>
        <v/>
      </c>
      <c r="E2616" s="455"/>
      <c r="F2616" s="455"/>
      <c r="G2616" s="303"/>
      <c r="H2616" s="303"/>
      <c r="I2616" s="303"/>
      <c r="J2616" s="303"/>
      <c r="K2616" s="357"/>
      <c r="L2616" s="358"/>
      <c r="M2616" s="357"/>
      <c r="N2616" s="358"/>
      <c r="O2616" s="357"/>
      <c r="P2616" s="358"/>
      <c r="Q2616" s="357"/>
      <c r="R2616" s="358"/>
      <c r="S2616" s="357"/>
      <c r="T2616" s="358"/>
      <c r="U2616" s="357"/>
      <c r="V2616" s="358"/>
      <c r="W2616" s="357"/>
      <c r="X2616" s="358"/>
      <c r="Y2616" s="357"/>
      <c r="Z2616" s="358"/>
      <c r="AA2616" s="357"/>
      <c r="AB2616" s="358"/>
      <c r="AC2616" s="357"/>
      <c r="AD2616" s="358"/>
      <c r="AG2616" s="197">
        <f t="shared" si="1065"/>
        <v>24</v>
      </c>
      <c r="AH2616" s="197">
        <f t="shared" si="1066"/>
        <v>0</v>
      </c>
      <c r="AJ2616" s="192">
        <f t="shared" si="1067"/>
        <v>0</v>
      </c>
      <c r="AK2616" s="215">
        <f t="shared" si="1068"/>
        <v>0</v>
      </c>
      <c r="AL2616" s="216">
        <f t="shared" si="1069"/>
        <v>0</v>
      </c>
      <c r="AM2616" s="217">
        <f t="shared" si="1070"/>
        <v>0</v>
      </c>
    </row>
    <row r="2617" spans="1:39" ht="15" customHeight="1" thickBot="1">
      <c r="A2617" s="41"/>
      <c r="B2617" s="30"/>
      <c r="C2617" s="63" t="s">
        <v>83</v>
      </c>
      <c r="D2617" s="455" t="str">
        <f t="shared" si="1064"/>
        <v/>
      </c>
      <c r="E2617" s="455"/>
      <c r="F2617" s="455"/>
      <c r="G2617" s="303"/>
      <c r="H2617" s="303"/>
      <c r="I2617" s="303"/>
      <c r="J2617" s="303"/>
      <c r="K2617" s="357"/>
      <c r="L2617" s="358"/>
      <c r="M2617" s="357"/>
      <c r="N2617" s="358"/>
      <c r="O2617" s="357"/>
      <c r="P2617" s="358"/>
      <c r="Q2617" s="357"/>
      <c r="R2617" s="358"/>
      <c r="S2617" s="357"/>
      <c r="T2617" s="358"/>
      <c r="U2617" s="357"/>
      <c r="V2617" s="358"/>
      <c r="W2617" s="357"/>
      <c r="X2617" s="358"/>
      <c r="Y2617" s="357"/>
      <c r="Z2617" s="358"/>
      <c r="AA2617" s="357"/>
      <c r="AB2617" s="358"/>
      <c r="AC2617" s="357"/>
      <c r="AD2617" s="358"/>
      <c r="AG2617" s="197">
        <f t="shared" si="1065"/>
        <v>24</v>
      </c>
      <c r="AH2617" s="197">
        <f t="shared" si="1066"/>
        <v>0</v>
      </c>
      <c r="AJ2617" s="192">
        <f t="shared" si="1067"/>
        <v>0</v>
      </c>
      <c r="AK2617" s="215">
        <f t="shared" si="1068"/>
        <v>0</v>
      </c>
      <c r="AL2617" s="216">
        <f t="shared" si="1069"/>
        <v>0</v>
      </c>
      <c r="AM2617" s="217">
        <f t="shared" si="1070"/>
        <v>0</v>
      </c>
    </row>
    <row r="2618" spans="1:39" ht="15" customHeight="1" thickBot="1">
      <c r="A2618" s="41"/>
      <c r="B2618" s="30"/>
      <c r="C2618" s="63" t="s">
        <v>84</v>
      </c>
      <c r="D2618" s="455" t="str">
        <f t="shared" si="1064"/>
        <v/>
      </c>
      <c r="E2618" s="455"/>
      <c r="F2618" s="455"/>
      <c r="G2618" s="303"/>
      <c r="H2618" s="303"/>
      <c r="I2618" s="303"/>
      <c r="J2618" s="303"/>
      <c r="K2618" s="357"/>
      <c r="L2618" s="358"/>
      <c r="M2618" s="357"/>
      <c r="N2618" s="358"/>
      <c r="O2618" s="357"/>
      <c r="P2618" s="358"/>
      <c r="Q2618" s="357"/>
      <c r="R2618" s="358"/>
      <c r="S2618" s="357"/>
      <c r="T2618" s="358"/>
      <c r="U2618" s="357"/>
      <c r="V2618" s="358"/>
      <c r="W2618" s="357"/>
      <c r="X2618" s="358"/>
      <c r="Y2618" s="357"/>
      <c r="Z2618" s="358"/>
      <c r="AA2618" s="357"/>
      <c r="AB2618" s="358"/>
      <c r="AC2618" s="357"/>
      <c r="AD2618" s="358"/>
      <c r="AG2618" s="197">
        <f t="shared" si="1065"/>
        <v>24</v>
      </c>
      <c r="AH2618" s="197">
        <f t="shared" si="1066"/>
        <v>0</v>
      </c>
      <c r="AJ2618" s="192">
        <f t="shared" si="1067"/>
        <v>0</v>
      </c>
      <c r="AK2618" s="215">
        <f t="shared" si="1068"/>
        <v>0</v>
      </c>
      <c r="AL2618" s="216">
        <f t="shared" si="1069"/>
        <v>0</v>
      </c>
      <c r="AM2618" s="217">
        <f t="shared" si="1070"/>
        <v>0</v>
      </c>
    </row>
    <row r="2619" spans="1:39" ht="15" customHeight="1" thickBot="1">
      <c r="A2619" s="41"/>
      <c r="B2619" s="30"/>
      <c r="C2619" s="63" t="s">
        <v>85</v>
      </c>
      <c r="D2619" s="455" t="str">
        <f t="shared" si="1064"/>
        <v/>
      </c>
      <c r="E2619" s="455"/>
      <c r="F2619" s="455"/>
      <c r="G2619" s="303"/>
      <c r="H2619" s="303"/>
      <c r="I2619" s="303"/>
      <c r="J2619" s="303"/>
      <c r="K2619" s="357"/>
      <c r="L2619" s="358"/>
      <c r="M2619" s="357"/>
      <c r="N2619" s="358"/>
      <c r="O2619" s="357"/>
      <c r="P2619" s="358"/>
      <c r="Q2619" s="357"/>
      <c r="R2619" s="358"/>
      <c r="S2619" s="357"/>
      <c r="T2619" s="358"/>
      <c r="U2619" s="357"/>
      <c r="V2619" s="358"/>
      <c r="W2619" s="357"/>
      <c r="X2619" s="358"/>
      <c r="Y2619" s="357"/>
      <c r="Z2619" s="358"/>
      <c r="AA2619" s="357"/>
      <c r="AB2619" s="358"/>
      <c r="AC2619" s="357"/>
      <c r="AD2619" s="358"/>
      <c r="AG2619" s="197">
        <f t="shared" si="1065"/>
        <v>24</v>
      </c>
      <c r="AH2619" s="197">
        <f t="shared" si="1066"/>
        <v>0</v>
      </c>
      <c r="AJ2619" s="192">
        <f t="shared" si="1067"/>
        <v>0</v>
      </c>
      <c r="AK2619" s="215">
        <f t="shared" si="1068"/>
        <v>0</v>
      </c>
      <c r="AL2619" s="216">
        <f t="shared" si="1069"/>
        <v>0</v>
      </c>
      <c r="AM2619" s="217">
        <f t="shared" si="1070"/>
        <v>0</v>
      </c>
    </row>
    <row r="2620" spans="1:39" ht="15" customHeight="1" thickBot="1">
      <c r="A2620" s="41"/>
      <c r="B2620" s="30"/>
      <c r="C2620" s="63" t="s">
        <v>86</v>
      </c>
      <c r="D2620" s="455" t="str">
        <f t="shared" si="1064"/>
        <v/>
      </c>
      <c r="E2620" s="455"/>
      <c r="F2620" s="455"/>
      <c r="G2620" s="303"/>
      <c r="H2620" s="303"/>
      <c r="I2620" s="303"/>
      <c r="J2620" s="303"/>
      <c r="K2620" s="357"/>
      <c r="L2620" s="358"/>
      <c r="M2620" s="357"/>
      <c r="N2620" s="358"/>
      <c r="O2620" s="357"/>
      <c r="P2620" s="358"/>
      <c r="Q2620" s="357"/>
      <c r="R2620" s="358"/>
      <c r="S2620" s="357"/>
      <c r="T2620" s="358"/>
      <c r="U2620" s="357"/>
      <c r="V2620" s="358"/>
      <c r="W2620" s="357"/>
      <c r="X2620" s="358"/>
      <c r="Y2620" s="357"/>
      <c r="Z2620" s="358"/>
      <c r="AA2620" s="357"/>
      <c r="AB2620" s="358"/>
      <c r="AC2620" s="357"/>
      <c r="AD2620" s="358"/>
      <c r="AG2620" s="197">
        <f t="shared" si="1065"/>
        <v>24</v>
      </c>
      <c r="AH2620" s="197">
        <f t="shared" si="1066"/>
        <v>0</v>
      </c>
      <c r="AJ2620" s="192">
        <f t="shared" si="1067"/>
        <v>0</v>
      </c>
      <c r="AK2620" s="215">
        <f t="shared" si="1068"/>
        <v>0</v>
      </c>
      <c r="AL2620" s="216">
        <f t="shared" si="1069"/>
        <v>0</v>
      </c>
      <c r="AM2620" s="217">
        <f t="shared" si="1070"/>
        <v>0</v>
      </c>
    </row>
    <row r="2621" spans="1:39" ht="15" customHeight="1" thickBot="1">
      <c r="A2621" s="41"/>
      <c r="B2621" s="30"/>
      <c r="C2621" s="63" t="s">
        <v>87</v>
      </c>
      <c r="D2621" s="455" t="str">
        <f t="shared" si="1064"/>
        <v/>
      </c>
      <c r="E2621" s="455"/>
      <c r="F2621" s="455"/>
      <c r="G2621" s="303"/>
      <c r="H2621" s="303"/>
      <c r="I2621" s="303"/>
      <c r="J2621" s="303"/>
      <c r="K2621" s="357"/>
      <c r="L2621" s="358"/>
      <c r="M2621" s="357"/>
      <c r="N2621" s="358"/>
      <c r="O2621" s="357"/>
      <c r="P2621" s="358"/>
      <c r="Q2621" s="357"/>
      <c r="R2621" s="358"/>
      <c r="S2621" s="357"/>
      <c r="T2621" s="358"/>
      <c r="U2621" s="357"/>
      <c r="V2621" s="358"/>
      <c r="W2621" s="357"/>
      <c r="X2621" s="358"/>
      <c r="Y2621" s="357"/>
      <c r="Z2621" s="358"/>
      <c r="AA2621" s="357"/>
      <c r="AB2621" s="358"/>
      <c r="AC2621" s="357"/>
      <c r="AD2621" s="358"/>
      <c r="AG2621" s="197">
        <f t="shared" si="1065"/>
        <v>24</v>
      </c>
      <c r="AH2621" s="197">
        <f t="shared" si="1066"/>
        <v>0</v>
      </c>
      <c r="AJ2621" s="192">
        <f t="shared" si="1067"/>
        <v>0</v>
      </c>
      <c r="AK2621" s="215">
        <f t="shared" si="1068"/>
        <v>0</v>
      </c>
      <c r="AL2621" s="216">
        <f t="shared" si="1069"/>
        <v>0</v>
      </c>
      <c r="AM2621" s="217">
        <f t="shared" si="1070"/>
        <v>0</v>
      </c>
    </row>
    <row r="2622" spans="1:39" ht="15" customHeight="1" thickBot="1">
      <c r="A2622" s="41"/>
      <c r="B2622" s="30"/>
      <c r="C2622" s="63" t="s">
        <v>88</v>
      </c>
      <c r="D2622" s="455" t="str">
        <f t="shared" si="1064"/>
        <v/>
      </c>
      <c r="E2622" s="455"/>
      <c r="F2622" s="455"/>
      <c r="G2622" s="303"/>
      <c r="H2622" s="303"/>
      <c r="I2622" s="303"/>
      <c r="J2622" s="303"/>
      <c r="K2622" s="357"/>
      <c r="L2622" s="358"/>
      <c r="M2622" s="357"/>
      <c r="N2622" s="358"/>
      <c r="O2622" s="357"/>
      <c r="P2622" s="358"/>
      <c r="Q2622" s="357"/>
      <c r="R2622" s="358"/>
      <c r="S2622" s="357"/>
      <c r="T2622" s="358"/>
      <c r="U2622" s="357"/>
      <c r="V2622" s="358"/>
      <c r="W2622" s="357"/>
      <c r="X2622" s="358"/>
      <c r="Y2622" s="357"/>
      <c r="Z2622" s="358"/>
      <c r="AA2622" s="357"/>
      <c r="AB2622" s="358"/>
      <c r="AC2622" s="357"/>
      <c r="AD2622" s="358"/>
      <c r="AG2622" s="197">
        <f t="shared" si="1065"/>
        <v>24</v>
      </c>
      <c r="AH2622" s="197">
        <f t="shared" si="1066"/>
        <v>0</v>
      </c>
      <c r="AJ2622" s="192">
        <f t="shared" si="1067"/>
        <v>0</v>
      </c>
      <c r="AK2622" s="215">
        <f t="shared" si="1068"/>
        <v>0</v>
      </c>
      <c r="AL2622" s="216">
        <f t="shared" si="1069"/>
        <v>0</v>
      </c>
      <c r="AM2622" s="217">
        <f t="shared" si="1070"/>
        <v>0</v>
      </c>
    </row>
    <row r="2623" spans="1:39" ht="15" customHeight="1" thickBot="1">
      <c r="A2623" s="41"/>
      <c r="B2623" s="30"/>
      <c r="C2623" s="63" t="s">
        <v>89</v>
      </c>
      <c r="D2623" s="455" t="str">
        <f t="shared" si="1064"/>
        <v/>
      </c>
      <c r="E2623" s="455"/>
      <c r="F2623" s="455"/>
      <c r="G2623" s="303"/>
      <c r="H2623" s="303"/>
      <c r="I2623" s="303"/>
      <c r="J2623" s="303"/>
      <c r="K2623" s="357"/>
      <c r="L2623" s="358"/>
      <c r="M2623" s="357"/>
      <c r="N2623" s="358"/>
      <c r="O2623" s="357"/>
      <c r="P2623" s="358"/>
      <c r="Q2623" s="357"/>
      <c r="R2623" s="358"/>
      <c r="S2623" s="357"/>
      <c r="T2623" s="358"/>
      <c r="U2623" s="357"/>
      <c r="V2623" s="358"/>
      <c r="W2623" s="357"/>
      <c r="X2623" s="358"/>
      <c r="Y2623" s="357"/>
      <c r="Z2623" s="358"/>
      <c r="AA2623" s="357"/>
      <c r="AB2623" s="358"/>
      <c r="AC2623" s="357"/>
      <c r="AD2623" s="358"/>
      <c r="AG2623" s="197">
        <f t="shared" si="1065"/>
        <v>24</v>
      </c>
      <c r="AH2623" s="197">
        <f t="shared" si="1066"/>
        <v>0</v>
      </c>
      <c r="AJ2623" s="192">
        <f t="shared" si="1067"/>
        <v>0</v>
      </c>
      <c r="AK2623" s="215">
        <f t="shared" si="1068"/>
        <v>0</v>
      </c>
      <c r="AL2623" s="216">
        <f t="shared" si="1069"/>
        <v>0</v>
      </c>
      <c r="AM2623" s="217">
        <f t="shared" si="1070"/>
        <v>0</v>
      </c>
    </row>
    <row r="2624" spans="1:39" ht="15" customHeight="1" thickBot="1">
      <c r="A2624" s="41"/>
      <c r="B2624" s="30"/>
      <c r="C2624" s="63" t="s">
        <v>90</v>
      </c>
      <c r="D2624" s="455" t="str">
        <f t="shared" si="1064"/>
        <v/>
      </c>
      <c r="E2624" s="455"/>
      <c r="F2624" s="455"/>
      <c r="G2624" s="303"/>
      <c r="H2624" s="303"/>
      <c r="I2624" s="303"/>
      <c r="J2624" s="303"/>
      <c r="K2624" s="357"/>
      <c r="L2624" s="358"/>
      <c r="M2624" s="357"/>
      <c r="N2624" s="358"/>
      <c r="O2624" s="357"/>
      <c r="P2624" s="358"/>
      <c r="Q2624" s="357"/>
      <c r="R2624" s="358"/>
      <c r="S2624" s="357"/>
      <c r="T2624" s="358"/>
      <c r="U2624" s="357"/>
      <c r="V2624" s="358"/>
      <c r="W2624" s="357"/>
      <c r="X2624" s="358"/>
      <c r="Y2624" s="357"/>
      <c r="Z2624" s="358"/>
      <c r="AA2624" s="357"/>
      <c r="AB2624" s="358"/>
      <c r="AC2624" s="357"/>
      <c r="AD2624" s="358"/>
      <c r="AG2624" s="197">
        <f t="shared" si="1065"/>
        <v>24</v>
      </c>
      <c r="AH2624" s="197">
        <f t="shared" si="1066"/>
        <v>0</v>
      </c>
      <c r="AJ2624" s="192">
        <f t="shared" si="1067"/>
        <v>0</v>
      </c>
      <c r="AK2624" s="215">
        <f t="shared" si="1068"/>
        <v>0</v>
      </c>
      <c r="AL2624" s="216">
        <f t="shared" si="1069"/>
        <v>0</v>
      </c>
      <c r="AM2624" s="217">
        <f t="shared" si="1070"/>
        <v>0</v>
      </c>
    </row>
    <row r="2625" spans="1:39" ht="15" customHeight="1" thickBot="1">
      <c r="A2625" s="41"/>
      <c r="B2625" s="30"/>
      <c r="C2625" s="63" t="s">
        <v>91</v>
      </c>
      <c r="D2625" s="455" t="str">
        <f t="shared" si="1064"/>
        <v/>
      </c>
      <c r="E2625" s="455"/>
      <c r="F2625" s="455"/>
      <c r="G2625" s="303"/>
      <c r="H2625" s="303"/>
      <c r="I2625" s="303"/>
      <c r="J2625" s="303"/>
      <c r="K2625" s="357"/>
      <c r="L2625" s="358"/>
      <c r="M2625" s="357"/>
      <c r="N2625" s="358"/>
      <c r="O2625" s="357"/>
      <c r="P2625" s="358"/>
      <c r="Q2625" s="357"/>
      <c r="R2625" s="358"/>
      <c r="S2625" s="357"/>
      <c r="T2625" s="358"/>
      <c r="U2625" s="357"/>
      <c r="V2625" s="358"/>
      <c r="W2625" s="357"/>
      <c r="X2625" s="358"/>
      <c r="Y2625" s="357"/>
      <c r="Z2625" s="358"/>
      <c r="AA2625" s="357"/>
      <c r="AB2625" s="358"/>
      <c r="AC2625" s="357"/>
      <c r="AD2625" s="358"/>
      <c r="AG2625" s="197">
        <f t="shared" si="1065"/>
        <v>24</v>
      </c>
      <c r="AH2625" s="197">
        <f t="shared" si="1066"/>
        <v>0</v>
      </c>
      <c r="AJ2625" s="192">
        <f t="shared" si="1067"/>
        <v>0</v>
      </c>
      <c r="AK2625" s="215">
        <f t="shared" si="1068"/>
        <v>0</v>
      </c>
      <c r="AL2625" s="216">
        <f t="shared" si="1069"/>
        <v>0</v>
      </c>
      <c r="AM2625" s="217">
        <f t="shared" si="1070"/>
        <v>0</v>
      </c>
    </row>
    <row r="2626" spans="1:39" ht="15" customHeight="1" thickBot="1">
      <c r="A2626" s="41"/>
      <c r="B2626" s="30"/>
      <c r="C2626" s="63" t="s">
        <v>92</v>
      </c>
      <c r="D2626" s="455" t="str">
        <f t="shared" si="1064"/>
        <v/>
      </c>
      <c r="E2626" s="455"/>
      <c r="F2626" s="455"/>
      <c r="G2626" s="303"/>
      <c r="H2626" s="303"/>
      <c r="I2626" s="303"/>
      <c r="J2626" s="303"/>
      <c r="K2626" s="357"/>
      <c r="L2626" s="358"/>
      <c r="M2626" s="357"/>
      <c r="N2626" s="358"/>
      <c r="O2626" s="357"/>
      <c r="P2626" s="358"/>
      <c r="Q2626" s="357"/>
      <c r="R2626" s="358"/>
      <c r="S2626" s="357"/>
      <c r="T2626" s="358"/>
      <c r="U2626" s="357"/>
      <c r="V2626" s="358"/>
      <c r="W2626" s="357"/>
      <c r="X2626" s="358"/>
      <c r="Y2626" s="357"/>
      <c r="Z2626" s="358"/>
      <c r="AA2626" s="357"/>
      <c r="AB2626" s="358"/>
      <c r="AC2626" s="357"/>
      <c r="AD2626" s="358"/>
      <c r="AG2626" s="197">
        <f t="shared" si="1065"/>
        <v>24</v>
      </c>
      <c r="AH2626" s="197">
        <f t="shared" si="1066"/>
        <v>0</v>
      </c>
      <c r="AJ2626" s="192">
        <f t="shared" si="1067"/>
        <v>0</v>
      </c>
      <c r="AK2626" s="215">
        <f t="shared" si="1068"/>
        <v>0</v>
      </c>
      <c r="AL2626" s="216">
        <f t="shared" si="1069"/>
        <v>0</v>
      </c>
      <c r="AM2626" s="217">
        <f t="shared" si="1070"/>
        <v>0</v>
      </c>
    </row>
    <row r="2627" spans="1:39" ht="15" customHeight="1" thickBot="1">
      <c r="A2627" s="41"/>
      <c r="B2627" s="30"/>
      <c r="C2627" s="63" t="s">
        <v>105</v>
      </c>
      <c r="D2627" s="455" t="str">
        <f t="shared" si="1064"/>
        <v/>
      </c>
      <c r="E2627" s="455"/>
      <c r="F2627" s="455"/>
      <c r="G2627" s="303"/>
      <c r="H2627" s="303"/>
      <c r="I2627" s="303"/>
      <c r="J2627" s="303"/>
      <c r="K2627" s="357"/>
      <c r="L2627" s="358"/>
      <c r="M2627" s="357"/>
      <c r="N2627" s="358"/>
      <c r="O2627" s="357"/>
      <c r="P2627" s="358"/>
      <c r="Q2627" s="357"/>
      <c r="R2627" s="358"/>
      <c r="S2627" s="357"/>
      <c r="T2627" s="358"/>
      <c r="U2627" s="357"/>
      <c r="V2627" s="358"/>
      <c r="W2627" s="357"/>
      <c r="X2627" s="358"/>
      <c r="Y2627" s="357"/>
      <c r="Z2627" s="358"/>
      <c r="AA2627" s="357"/>
      <c r="AB2627" s="358"/>
      <c r="AC2627" s="357"/>
      <c r="AD2627" s="358"/>
      <c r="AG2627" s="197">
        <f t="shared" si="1065"/>
        <v>24</v>
      </c>
      <c r="AH2627" s="197">
        <f t="shared" si="1066"/>
        <v>0</v>
      </c>
      <c r="AJ2627" s="192">
        <f t="shared" si="1067"/>
        <v>0</v>
      </c>
      <c r="AK2627" s="215">
        <f t="shared" si="1068"/>
        <v>0</v>
      </c>
      <c r="AL2627" s="216">
        <f t="shared" si="1069"/>
        <v>0</v>
      </c>
      <c r="AM2627" s="217">
        <f t="shared" si="1070"/>
        <v>0</v>
      </c>
    </row>
    <row r="2628" spans="1:39" ht="15" customHeight="1" thickBot="1">
      <c r="A2628" s="41"/>
      <c r="B2628" s="30"/>
      <c r="C2628" s="63" t="s">
        <v>106</v>
      </c>
      <c r="D2628" s="455" t="str">
        <f t="shared" si="1064"/>
        <v/>
      </c>
      <c r="E2628" s="455"/>
      <c r="F2628" s="455"/>
      <c r="G2628" s="303"/>
      <c r="H2628" s="303"/>
      <c r="I2628" s="303"/>
      <c r="J2628" s="303"/>
      <c r="K2628" s="357"/>
      <c r="L2628" s="358"/>
      <c r="M2628" s="357"/>
      <c r="N2628" s="358"/>
      <c r="O2628" s="357"/>
      <c r="P2628" s="358"/>
      <c r="Q2628" s="357"/>
      <c r="R2628" s="358"/>
      <c r="S2628" s="357"/>
      <c r="T2628" s="358"/>
      <c r="U2628" s="357"/>
      <c r="V2628" s="358"/>
      <c r="W2628" s="357"/>
      <c r="X2628" s="358"/>
      <c r="Y2628" s="357"/>
      <c r="Z2628" s="358"/>
      <c r="AA2628" s="357"/>
      <c r="AB2628" s="358"/>
      <c r="AC2628" s="357"/>
      <c r="AD2628" s="358"/>
      <c r="AG2628" s="197">
        <f t="shared" si="1065"/>
        <v>24</v>
      </c>
      <c r="AH2628" s="197">
        <f t="shared" si="1066"/>
        <v>0</v>
      </c>
      <c r="AJ2628" s="192">
        <f t="shared" si="1067"/>
        <v>0</v>
      </c>
      <c r="AK2628" s="215">
        <f t="shared" si="1068"/>
        <v>0</v>
      </c>
      <c r="AL2628" s="216">
        <f t="shared" si="1069"/>
        <v>0</v>
      </c>
      <c r="AM2628" s="217">
        <f t="shared" si="1070"/>
        <v>0</v>
      </c>
    </row>
    <row r="2629" spans="1:39" ht="15" customHeight="1" thickBot="1">
      <c r="A2629" s="41"/>
      <c r="B2629" s="30"/>
      <c r="C2629" s="111" t="s">
        <v>107</v>
      </c>
      <c r="D2629" s="455" t="str">
        <f t="shared" si="1064"/>
        <v/>
      </c>
      <c r="E2629" s="455"/>
      <c r="F2629" s="455"/>
      <c r="G2629" s="303"/>
      <c r="H2629" s="303"/>
      <c r="I2629" s="303"/>
      <c r="J2629" s="303"/>
      <c r="K2629" s="357"/>
      <c r="L2629" s="358"/>
      <c r="M2629" s="357"/>
      <c r="N2629" s="358"/>
      <c r="O2629" s="357"/>
      <c r="P2629" s="358"/>
      <c r="Q2629" s="357"/>
      <c r="R2629" s="358"/>
      <c r="S2629" s="357"/>
      <c r="T2629" s="358"/>
      <c r="U2629" s="357"/>
      <c r="V2629" s="358"/>
      <c r="W2629" s="357"/>
      <c r="X2629" s="358"/>
      <c r="Y2629" s="357"/>
      <c r="Z2629" s="358"/>
      <c r="AA2629" s="357"/>
      <c r="AB2629" s="358"/>
      <c r="AC2629" s="357"/>
      <c r="AD2629" s="358"/>
      <c r="AG2629" s="197">
        <f t="shared" si="1065"/>
        <v>24</v>
      </c>
      <c r="AH2629" s="197">
        <f t="shared" si="1066"/>
        <v>0</v>
      </c>
      <c r="AJ2629" s="192">
        <f t="shared" si="1067"/>
        <v>0</v>
      </c>
      <c r="AK2629" s="215">
        <f t="shared" si="1068"/>
        <v>0</v>
      </c>
      <c r="AL2629" s="216">
        <f t="shared" si="1069"/>
        <v>0</v>
      </c>
      <c r="AM2629" s="217">
        <f t="shared" si="1070"/>
        <v>0</v>
      </c>
    </row>
    <row r="2630" spans="1:39" ht="15" customHeight="1" thickBot="1">
      <c r="A2630" s="41"/>
      <c r="B2630" s="30"/>
      <c r="C2630" s="61" t="s">
        <v>108</v>
      </c>
      <c r="D2630" s="455" t="str">
        <f t="shared" si="1064"/>
        <v/>
      </c>
      <c r="E2630" s="455"/>
      <c r="F2630" s="455"/>
      <c r="G2630" s="303"/>
      <c r="H2630" s="303"/>
      <c r="I2630" s="303"/>
      <c r="J2630" s="303"/>
      <c r="K2630" s="357"/>
      <c r="L2630" s="358"/>
      <c r="M2630" s="357"/>
      <c r="N2630" s="358"/>
      <c r="O2630" s="357"/>
      <c r="P2630" s="358"/>
      <c r="Q2630" s="357"/>
      <c r="R2630" s="358"/>
      <c r="S2630" s="357"/>
      <c r="T2630" s="358"/>
      <c r="U2630" s="357"/>
      <c r="V2630" s="358"/>
      <c r="W2630" s="357"/>
      <c r="X2630" s="358"/>
      <c r="Y2630" s="357"/>
      <c r="Z2630" s="358"/>
      <c r="AA2630" s="357"/>
      <c r="AB2630" s="358"/>
      <c r="AC2630" s="357"/>
      <c r="AD2630" s="358"/>
      <c r="AG2630" s="197">
        <f t="shared" si="1065"/>
        <v>24</v>
      </c>
      <c r="AH2630" s="197">
        <f t="shared" si="1066"/>
        <v>0</v>
      </c>
      <c r="AJ2630" s="192">
        <f t="shared" si="1067"/>
        <v>0</v>
      </c>
      <c r="AK2630" s="215">
        <f t="shared" si="1068"/>
        <v>0</v>
      </c>
      <c r="AL2630" s="216">
        <f t="shared" si="1069"/>
        <v>0</v>
      </c>
      <c r="AM2630" s="217">
        <f t="shared" si="1070"/>
        <v>0</v>
      </c>
    </row>
    <row r="2631" spans="1:39" ht="15" customHeight="1" thickBot="1">
      <c r="A2631" s="41"/>
      <c r="B2631" s="30"/>
      <c r="C2631" s="61" t="s">
        <v>109</v>
      </c>
      <c r="D2631" s="455" t="str">
        <f t="shared" si="1064"/>
        <v/>
      </c>
      <c r="E2631" s="455"/>
      <c r="F2631" s="455"/>
      <c r="G2631" s="303"/>
      <c r="H2631" s="303"/>
      <c r="I2631" s="303"/>
      <c r="J2631" s="303"/>
      <c r="K2631" s="357"/>
      <c r="L2631" s="358"/>
      <c r="M2631" s="357"/>
      <c r="N2631" s="358"/>
      <c r="O2631" s="357"/>
      <c r="P2631" s="358"/>
      <c r="Q2631" s="357"/>
      <c r="R2631" s="358"/>
      <c r="S2631" s="357"/>
      <c r="T2631" s="358"/>
      <c r="U2631" s="357"/>
      <c r="V2631" s="358"/>
      <c r="W2631" s="357"/>
      <c r="X2631" s="358"/>
      <c r="Y2631" s="357"/>
      <c r="Z2631" s="358"/>
      <c r="AA2631" s="357"/>
      <c r="AB2631" s="358"/>
      <c r="AC2631" s="357"/>
      <c r="AD2631" s="358"/>
      <c r="AG2631" s="197">
        <f t="shared" si="1065"/>
        <v>24</v>
      </c>
      <c r="AH2631" s="197">
        <f t="shared" si="1066"/>
        <v>0</v>
      </c>
      <c r="AJ2631" s="192">
        <f t="shared" si="1067"/>
        <v>0</v>
      </c>
      <c r="AK2631" s="215">
        <f t="shared" si="1068"/>
        <v>0</v>
      </c>
      <c r="AL2631" s="216">
        <f t="shared" si="1069"/>
        <v>0</v>
      </c>
      <c r="AM2631" s="217">
        <f t="shared" si="1070"/>
        <v>0</v>
      </c>
    </row>
    <row r="2632" spans="1:39" ht="15" customHeight="1" thickBot="1">
      <c r="A2632" s="41"/>
      <c r="B2632" s="30"/>
      <c r="C2632" s="62" t="s">
        <v>110</v>
      </c>
      <c r="D2632" s="455" t="str">
        <f t="shared" si="1064"/>
        <v/>
      </c>
      <c r="E2632" s="455"/>
      <c r="F2632" s="455"/>
      <c r="G2632" s="303"/>
      <c r="H2632" s="303"/>
      <c r="I2632" s="303"/>
      <c r="J2632" s="303"/>
      <c r="K2632" s="357"/>
      <c r="L2632" s="358"/>
      <c r="M2632" s="357"/>
      <c r="N2632" s="358"/>
      <c r="O2632" s="357"/>
      <c r="P2632" s="358"/>
      <c r="Q2632" s="357"/>
      <c r="R2632" s="358"/>
      <c r="S2632" s="357"/>
      <c r="T2632" s="358"/>
      <c r="U2632" s="357"/>
      <c r="V2632" s="358"/>
      <c r="W2632" s="357"/>
      <c r="X2632" s="358"/>
      <c r="Y2632" s="357"/>
      <c r="Z2632" s="358"/>
      <c r="AA2632" s="357"/>
      <c r="AB2632" s="358"/>
      <c r="AC2632" s="357"/>
      <c r="AD2632" s="358"/>
      <c r="AG2632" s="197">
        <f t="shared" si="1065"/>
        <v>24</v>
      </c>
      <c r="AH2632" s="197">
        <f t="shared" si="1066"/>
        <v>0</v>
      </c>
      <c r="AJ2632" s="192">
        <f t="shared" si="1067"/>
        <v>0</v>
      </c>
      <c r="AK2632" s="215">
        <f t="shared" si="1068"/>
        <v>0</v>
      </c>
      <c r="AL2632" s="216">
        <f t="shared" si="1069"/>
        <v>0</v>
      </c>
      <c r="AM2632" s="217">
        <f t="shared" si="1070"/>
        <v>0</v>
      </c>
    </row>
    <row r="2633" spans="1:39" ht="15" customHeight="1" thickBot="1">
      <c r="A2633" s="41"/>
      <c r="B2633" s="30"/>
      <c r="C2633" s="63" t="s">
        <v>111</v>
      </c>
      <c r="D2633" s="455" t="str">
        <f t="shared" si="1064"/>
        <v/>
      </c>
      <c r="E2633" s="455"/>
      <c r="F2633" s="455"/>
      <c r="G2633" s="303"/>
      <c r="H2633" s="303"/>
      <c r="I2633" s="303"/>
      <c r="J2633" s="303"/>
      <c r="K2633" s="357"/>
      <c r="L2633" s="358"/>
      <c r="M2633" s="357"/>
      <c r="N2633" s="358"/>
      <c r="O2633" s="357"/>
      <c r="P2633" s="358"/>
      <c r="Q2633" s="357"/>
      <c r="R2633" s="358"/>
      <c r="S2633" s="357"/>
      <c r="T2633" s="358"/>
      <c r="U2633" s="357"/>
      <c r="V2633" s="358"/>
      <c r="W2633" s="357"/>
      <c r="X2633" s="358"/>
      <c r="Y2633" s="357"/>
      <c r="Z2633" s="358"/>
      <c r="AA2633" s="357"/>
      <c r="AB2633" s="358"/>
      <c r="AC2633" s="357"/>
      <c r="AD2633" s="358"/>
      <c r="AG2633" s="197">
        <f t="shared" si="1065"/>
        <v>24</v>
      </c>
      <c r="AH2633" s="197">
        <f t="shared" si="1066"/>
        <v>0</v>
      </c>
      <c r="AJ2633" s="192">
        <f t="shared" si="1067"/>
        <v>0</v>
      </c>
      <c r="AK2633" s="215">
        <f t="shared" si="1068"/>
        <v>0</v>
      </c>
      <c r="AL2633" s="216">
        <f t="shared" si="1069"/>
        <v>0</v>
      </c>
      <c r="AM2633" s="217">
        <f t="shared" si="1070"/>
        <v>0</v>
      </c>
    </row>
    <row r="2634" spans="1:39" ht="15" customHeight="1" thickBot="1">
      <c r="A2634" s="41"/>
      <c r="B2634" s="30"/>
      <c r="C2634" s="63" t="s">
        <v>112</v>
      </c>
      <c r="D2634" s="455" t="str">
        <f t="shared" si="1064"/>
        <v/>
      </c>
      <c r="E2634" s="455"/>
      <c r="F2634" s="455"/>
      <c r="G2634" s="303"/>
      <c r="H2634" s="303"/>
      <c r="I2634" s="303"/>
      <c r="J2634" s="303"/>
      <c r="K2634" s="357"/>
      <c r="L2634" s="358"/>
      <c r="M2634" s="357"/>
      <c r="N2634" s="358"/>
      <c r="O2634" s="357"/>
      <c r="P2634" s="358"/>
      <c r="Q2634" s="357"/>
      <c r="R2634" s="358"/>
      <c r="S2634" s="357"/>
      <c r="T2634" s="358"/>
      <c r="U2634" s="357"/>
      <c r="V2634" s="358"/>
      <c r="W2634" s="357"/>
      <c r="X2634" s="358"/>
      <c r="Y2634" s="357"/>
      <c r="Z2634" s="358"/>
      <c r="AA2634" s="357"/>
      <c r="AB2634" s="358"/>
      <c r="AC2634" s="357"/>
      <c r="AD2634" s="358"/>
      <c r="AG2634" s="197">
        <f t="shared" si="1065"/>
        <v>24</v>
      </c>
      <c r="AH2634" s="197">
        <f t="shared" si="1066"/>
        <v>0</v>
      </c>
      <c r="AJ2634" s="192">
        <f t="shared" si="1067"/>
        <v>0</v>
      </c>
      <c r="AK2634" s="215">
        <f t="shared" si="1068"/>
        <v>0</v>
      </c>
      <c r="AL2634" s="216">
        <f t="shared" si="1069"/>
        <v>0</v>
      </c>
      <c r="AM2634" s="217">
        <f t="shared" si="1070"/>
        <v>0</v>
      </c>
    </row>
    <row r="2635" spans="1:39" ht="15" customHeight="1" thickBot="1">
      <c r="A2635" s="41"/>
      <c r="B2635" s="30"/>
      <c r="C2635" s="63" t="s">
        <v>113</v>
      </c>
      <c r="D2635" s="455" t="str">
        <f t="shared" si="1064"/>
        <v/>
      </c>
      <c r="E2635" s="455"/>
      <c r="F2635" s="455"/>
      <c r="G2635" s="303"/>
      <c r="H2635" s="303"/>
      <c r="I2635" s="303"/>
      <c r="J2635" s="303"/>
      <c r="K2635" s="357"/>
      <c r="L2635" s="358"/>
      <c r="M2635" s="357"/>
      <c r="N2635" s="358"/>
      <c r="O2635" s="357"/>
      <c r="P2635" s="358"/>
      <c r="Q2635" s="357"/>
      <c r="R2635" s="358"/>
      <c r="S2635" s="357"/>
      <c r="T2635" s="358"/>
      <c r="U2635" s="357"/>
      <c r="V2635" s="358"/>
      <c r="W2635" s="357"/>
      <c r="X2635" s="358"/>
      <c r="Y2635" s="357"/>
      <c r="Z2635" s="358"/>
      <c r="AA2635" s="357"/>
      <c r="AB2635" s="358"/>
      <c r="AC2635" s="357"/>
      <c r="AD2635" s="358"/>
      <c r="AG2635" s="197">
        <f t="shared" si="1065"/>
        <v>24</v>
      </c>
      <c r="AH2635" s="197">
        <f t="shared" si="1066"/>
        <v>0</v>
      </c>
      <c r="AJ2635" s="192">
        <f t="shared" si="1067"/>
        <v>0</v>
      </c>
      <c r="AK2635" s="215">
        <f t="shared" si="1068"/>
        <v>0</v>
      </c>
      <c r="AL2635" s="216">
        <f t="shared" si="1069"/>
        <v>0</v>
      </c>
      <c r="AM2635" s="217">
        <f t="shared" si="1070"/>
        <v>0</v>
      </c>
    </row>
    <row r="2636" spans="1:39" ht="15" customHeight="1" thickBot="1">
      <c r="A2636" s="41"/>
      <c r="B2636" s="30"/>
      <c r="C2636" s="63" t="s">
        <v>114</v>
      </c>
      <c r="D2636" s="455" t="str">
        <f t="shared" si="1064"/>
        <v/>
      </c>
      <c r="E2636" s="455"/>
      <c r="F2636" s="455"/>
      <c r="G2636" s="303"/>
      <c r="H2636" s="303"/>
      <c r="I2636" s="303"/>
      <c r="J2636" s="303"/>
      <c r="K2636" s="357"/>
      <c r="L2636" s="358"/>
      <c r="M2636" s="357"/>
      <c r="N2636" s="358"/>
      <c r="O2636" s="357"/>
      <c r="P2636" s="358"/>
      <c r="Q2636" s="357"/>
      <c r="R2636" s="358"/>
      <c r="S2636" s="357"/>
      <c r="T2636" s="358"/>
      <c r="U2636" s="357"/>
      <c r="V2636" s="358"/>
      <c r="W2636" s="357"/>
      <c r="X2636" s="358"/>
      <c r="Y2636" s="357"/>
      <c r="Z2636" s="358"/>
      <c r="AA2636" s="357"/>
      <c r="AB2636" s="358"/>
      <c r="AC2636" s="357"/>
      <c r="AD2636" s="358"/>
      <c r="AG2636" s="197">
        <f t="shared" si="1065"/>
        <v>24</v>
      </c>
      <c r="AH2636" s="197">
        <f t="shared" si="1066"/>
        <v>0</v>
      </c>
      <c r="AJ2636" s="192">
        <f t="shared" si="1067"/>
        <v>0</v>
      </c>
      <c r="AK2636" s="215">
        <f t="shared" si="1068"/>
        <v>0</v>
      </c>
      <c r="AL2636" s="216">
        <f t="shared" si="1069"/>
        <v>0</v>
      </c>
      <c r="AM2636" s="217">
        <f t="shared" si="1070"/>
        <v>0</v>
      </c>
    </row>
    <row r="2637" spans="1:39" ht="15" customHeight="1" thickBot="1">
      <c r="A2637" s="41"/>
      <c r="B2637" s="30"/>
      <c r="C2637" s="63" t="s">
        <v>115</v>
      </c>
      <c r="D2637" s="455" t="str">
        <f t="shared" si="1064"/>
        <v/>
      </c>
      <c r="E2637" s="455"/>
      <c r="F2637" s="455"/>
      <c r="G2637" s="303"/>
      <c r="H2637" s="303"/>
      <c r="I2637" s="303"/>
      <c r="J2637" s="303"/>
      <c r="K2637" s="357"/>
      <c r="L2637" s="358"/>
      <c r="M2637" s="357"/>
      <c r="N2637" s="358"/>
      <c r="O2637" s="357"/>
      <c r="P2637" s="358"/>
      <c r="Q2637" s="357"/>
      <c r="R2637" s="358"/>
      <c r="S2637" s="357"/>
      <c r="T2637" s="358"/>
      <c r="U2637" s="357"/>
      <c r="V2637" s="358"/>
      <c r="W2637" s="357"/>
      <c r="X2637" s="358"/>
      <c r="Y2637" s="357"/>
      <c r="Z2637" s="358"/>
      <c r="AA2637" s="357"/>
      <c r="AB2637" s="358"/>
      <c r="AC2637" s="357"/>
      <c r="AD2637" s="358"/>
      <c r="AG2637" s="197">
        <f t="shared" si="1065"/>
        <v>24</v>
      </c>
      <c r="AH2637" s="197">
        <f t="shared" si="1066"/>
        <v>0</v>
      </c>
      <c r="AJ2637" s="192">
        <f t="shared" si="1067"/>
        <v>0</v>
      </c>
      <c r="AK2637" s="215">
        <f t="shared" si="1068"/>
        <v>0</v>
      </c>
      <c r="AL2637" s="216">
        <f t="shared" si="1069"/>
        <v>0</v>
      </c>
      <c r="AM2637" s="217">
        <f t="shared" si="1070"/>
        <v>0</v>
      </c>
    </row>
    <row r="2638" spans="1:39" ht="15" customHeight="1" thickBot="1">
      <c r="A2638" s="41"/>
      <c r="B2638" s="30"/>
      <c r="C2638" s="63" t="s">
        <v>116</v>
      </c>
      <c r="D2638" s="455" t="str">
        <f t="shared" si="1064"/>
        <v/>
      </c>
      <c r="E2638" s="455"/>
      <c r="F2638" s="455"/>
      <c r="G2638" s="303"/>
      <c r="H2638" s="303"/>
      <c r="I2638" s="303"/>
      <c r="J2638" s="303"/>
      <c r="K2638" s="357"/>
      <c r="L2638" s="358"/>
      <c r="M2638" s="357"/>
      <c r="N2638" s="358"/>
      <c r="O2638" s="357"/>
      <c r="P2638" s="358"/>
      <c r="Q2638" s="357"/>
      <c r="R2638" s="358"/>
      <c r="S2638" s="357"/>
      <c r="T2638" s="358"/>
      <c r="U2638" s="357"/>
      <c r="V2638" s="358"/>
      <c r="W2638" s="357"/>
      <c r="X2638" s="358"/>
      <c r="Y2638" s="357"/>
      <c r="Z2638" s="358"/>
      <c r="AA2638" s="357"/>
      <c r="AB2638" s="358"/>
      <c r="AC2638" s="357"/>
      <c r="AD2638" s="358"/>
      <c r="AG2638" s="197">
        <f t="shared" si="1065"/>
        <v>24</v>
      </c>
      <c r="AH2638" s="197">
        <f t="shared" si="1066"/>
        <v>0</v>
      </c>
      <c r="AJ2638" s="192">
        <f t="shared" si="1067"/>
        <v>0</v>
      </c>
      <c r="AK2638" s="215">
        <f t="shared" si="1068"/>
        <v>0</v>
      </c>
      <c r="AL2638" s="216">
        <f t="shared" si="1069"/>
        <v>0</v>
      </c>
      <c r="AM2638" s="217">
        <f t="shared" si="1070"/>
        <v>0</v>
      </c>
    </row>
    <row r="2639" spans="1:39" ht="15" customHeight="1" thickBot="1">
      <c r="A2639" s="41"/>
      <c r="B2639" s="30"/>
      <c r="C2639" s="63" t="s">
        <v>117</v>
      </c>
      <c r="D2639" s="455" t="str">
        <f t="shared" si="1064"/>
        <v/>
      </c>
      <c r="E2639" s="455"/>
      <c r="F2639" s="455"/>
      <c r="G2639" s="303"/>
      <c r="H2639" s="303"/>
      <c r="I2639" s="303"/>
      <c r="J2639" s="303"/>
      <c r="K2639" s="357"/>
      <c r="L2639" s="358"/>
      <c r="M2639" s="357"/>
      <c r="N2639" s="358"/>
      <c r="O2639" s="357"/>
      <c r="P2639" s="358"/>
      <c r="Q2639" s="357"/>
      <c r="R2639" s="358"/>
      <c r="S2639" s="357"/>
      <c r="T2639" s="358"/>
      <c r="U2639" s="357"/>
      <c r="V2639" s="358"/>
      <c r="W2639" s="357"/>
      <c r="X2639" s="358"/>
      <c r="Y2639" s="357"/>
      <c r="Z2639" s="358"/>
      <c r="AA2639" s="357"/>
      <c r="AB2639" s="358"/>
      <c r="AC2639" s="357"/>
      <c r="AD2639" s="358"/>
      <c r="AG2639" s="197">
        <f t="shared" si="1065"/>
        <v>24</v>
      </c>
      <c r="AH2639" s="197">
        <f t="shared" si="1066"/>
        <v>0</v>
      </c>
      <c r="AJ2639" s="192">
        <f t="shared" si="1067"/>
        <v>0</v>
      </c>
      <c r="AK2639" s="215">
        <f t="shared" si="1068"/>
        <v>0</v>
      </c>
      <c r="AL2639" s="216">
        <f t="shared" si="1069"/>
        <v>0</v>
      </c>
      <c r="AM2639" s="217">
        <f t="shared" si="1070"/>
        <v>0</v>
      </c>
    </row>
    <row r="2640" spans="1:39" ht="15" customHeight="1" thickBot="1">
      <c r="A2640" s="41"/>
      <c r="B2640" s="30"/>
      <c r="C2640" s="63" t="s">
        <v>118</v>
      </c>
      <c r="D2640" s="455" t="str">
        <f t="shared" si="1064"/>
        <v/>
      </c>
      <c r="E2640" s="455"/>
      <c r="F2640" s="455"/>
      <c r="G2640" s="303"/>
      <c r="H2640" s="303"/>
      <c r="I2640" s="303"/>
      <c r="J2640" s="303"/>
      <c r="K2640" s="357"/>
      <c r="L2640" s="358"/>
      <c r="M2640" s="357"/>
      <c r="N2640" s="358"/>
      <c r="O2640" s="357"/>
      <c r="P2640" s="358"/>
      <c r="Q2640" s="357"/>
      <c r="R2640" s="358"/>
      <c r="S2640" s="357"/>
      <c r="T2640" s="358"/>
      <c r="U2640" s="357"/>
      <c r="V2640" s="358"/>
      <c r="W2640" s="357"/>
      <c r="X2640" s="358"/>
      <c r="Y2640" s="357"/>
      <c r="Z2640" s="358"/>
      <c r="AA2640" s="357"/>
      <c r="AB2640" s="358"/>
      <c r="AC2640" s="357"/>
      <c r="AD2640" s="358"/>
      <c r="AG2640" s="197">
        <f t="shared" si="1065"/>
        <v>24</v>
      </c>
      <c r="AH2640" s="197">
        <f t="shared" si="1066"/>
        <v>0</v>
      </c>
      <c r="AJ2640" s="192">
        <f t="shared" si="1067"/>
        <v>0</v>
      </c>
      <c r="AK2640" s="215">
        <f t="shared" si="1068"/>
        <v>0</v>
      </c>
      <c r="AL2640" s="216">
        <f t="shared" si="1069"/>
        <v>0</v>
      </c>
      <c r="AM2640" s="217">
        <f t="shared" si="1070"/>
        <v>0</v>
      </c>
    </row>
    <row r="2641" spans="1:39" ht="15" customHeight="1" thickBot="1">
      <c r="A2641" s="41"/>
      <c r="B2641" s="30"/>
      <c r="C2641" s="63" t="s">
        <v>119</v>
      </c>
      <c r="D2641" s="455" t="str">
        <f t="shared" si="1064"/>
        <v/>
      </c>
      <c r="E2641" s="455"/>
      <c r="F2641" s="455"/>
      <c r="G2641" s="303"/>
      <c r="H2641" s="303"/>
      <c r="I2641" s="303"/>
      <c r="J2641" s="303"/>
      <c r="K2641" s="357"/>
      <c r="L2641" s="358"/>
      <c r="M2641" s="357"/>
      <c r="N2641" s="358"/>
      <c r="O2641" s="357"/>
      <c r="P2641" s="358"/>
      <c r="Q2641" s="357"/>
      <c r="R2641" s="358"/>
      <c r="S2641" s="357"/>
      <c r="T2641" s="358"/>
      <c r="U2641" s="357"/>
      <c r="V2641" s="358"/>
      <c r="W2641" s="357"/>
      <c r="X2641" s="358"/>
      <c r="Y2641" s="357"/>
      <c r="Z2641" s="358"/>
      <c r="AA2641" s="357"/>
      <c r="AB2641" s="358"/>
      <c r="AC2641" s="357"/>
      <c r="AD2641" s="358"/>
      <c r="AG2641" s="197">
        <f t="shared" si="1065"/>
        <v>24</v>
      </c>
      <c r="AH2641" s="197">
        <f t="shared" si="1066"/>
        <v>0</v>
      </c>
      <c r="AJ2641" s="192">
        <f t="shared" si="1067"/>
        <v>0</v>
      </c>
      <c r="AK2641" s="215">
        <f t="shared" si="1068"/>
        <v>0</v>
      </c>
      <c r="AL2641" s="216">
        <f t="shared" si="1069"/>
        <v>0</v>
      </c>
      <c r="AM2641" s="217">
        <f t="shared" si="1070"/>
        <v>0</v>
      </c>
    </row>
    <row r="2642" spans="1:39" ht="15" customHeight="1" thickBot="1">
      <c r="A2642" s="41"/>
      <c r="B2642" s="30"/>
      <c r="C2642" s="63" t="s">
        <v>120</v>
      </c>
      <c r="D2642" s="455" t="str">
        <f t="shared" si="1064"/>
        <v/>
      </c>
      <c r="E2642" s="455"/>
      <c r="F2642" s="455"/>
      <c r="G2642" s="303"/>
      <c r="H2642" s="303"/>
      <c r="I2642" s="303"/>
      <c r="J2642" s="303"/>
      <c r="K2642" s="357"/>
      <c r="L2642" s="358"/>
      <c r="M2642" s="357"/>
      <c r="N2642" s="358"/>
      <c r="O2642" s="357"/>
      <c r="P2642" s="358"/>
      <c r="Q2642" s="357"/>
      <c r="R2642" s="358"/>
      <c r="S2642" s="357"/>
      <c r="T2642" s="358"/>
      <c r="U2642" s="357"/>
      <c r="V2642" s="358"/>
      <c r="W2642" s="357"/>
      <c r="X2642" s="358"/>
      <c r="Y2642" s="357"/>
      <c r="Z2642" s="358"/>
      <c r="AA2642" s="357"/>
      <c r="AB2642" s="358"/>
      <c r="AC2642" s="357"/>
      <c r="AD2642" s="358"/>
      <c r="AG2642" s="197">
        <f t="shared" si="1065"/>
        <v>24</v>
      </c>
      <c r="AH2642" s="197">
        <f t="shared" si="1066"/>
        <v>0</v>
      </c>
      <c r="AJ2642" s="192">
        <f t="shared" si="1067"/>
        <v>0</v>
      </c>
      <c r="AK2642" s="215">
        <f t="shared" si="1068"/>
        <v>0</v>
      </c>
      <c r="AL2642" s="216">
        <f t="shared" si="1069"/>
        <v>0</v>
      </c>
      <c r="AM2642" s="217">
        <f t="shared" si="1070"/>
        <v>0</v>
      </c>
    </row>
    <row r="2643" spans="1:39" ht="15" customHeight="1" thickBot="1">
      <c r="A2643" s="41"/>
      <c r="B2643" s="30"/>
      <c r="C2643" s="63" t="s">
        <v>121</v>
      </c>
      <c r="D2643" s="455" t="str">
        <f t="shared" si="1064"/>
        <v/>
      </c>
      <c r="E2643" s="455"/>
      <c r="F2643" s="455"/>
      <c r="G2643" s="303"/>
      <c r="H2643" s="303"/>
      <c r="I2643" s="303"/>
      <c r="J2643" s="303"/>
      <c r="K2643" s="357"/>
      <c r="L2643" s="358"/>
      <c r="M2643" s="357"/>
      <c r="N2643" s="358"/>
      <c r="O2643" s="357"/>
      <c r="P2643" s="358"/>
      <c r="Q2643" s="357"/>
      <c r="R2643" s="358"/>
      <c r="S2643" s="357"/>
      <c r="T2643" s="358"/>
      <c r="U2643" s="357"/>
      <c r="V2643" s="358"/>
      <c r="W2643" s="357"/>
      <c r="X2643" s="358"/>
      <c r="Y2643" s="357"/>
      <c r="Z2643" s="358"/>
      <c r="AA2643" s="357"/>
      <c r="AB2643" s="358"/>
      <c r="AC2643" s="357"/>
      <c r="AD2643" s="358"/>
      <c r="AG2643" s="197">
        <f t="shared" si="1065"/>
        <v>24</v>
      </c>
      <c r="AH2643" s="197">
        <f t="shared" si="1066"/>
        <v>0</v>
      </c>
      <c r="AJ2643" s="192">
        <f t="shared" si="1067"/>
        <v>0</v>
      </c>
      <c r="AK2643" s="215">
        <f t="shared" si="1068"/>
        <v>0</v>
      </c>
      <c r="AL2643" s="216">
        <f t="shared" si="1069"/>
        <v>0</v>
      </c>
      <c r="AM2643" s="217">
        <f t="shared" si="1070"/>
        <v>0</v>
      </c>
    </row>
    <row r="2644" spans="1:39" ht="15" customHeight="1" thickBot="1">
      <c r="A2644" s="41"/>
      <c r="B2644" s="30"/>
      <c r="C2644" s="63" t="s">
        <v>122</v>
      </c>
      <c r="D2644" s="455" t="str">
        <f t="shared" si="1064"/>
        <v/>
      </c>
      <c r="E2644" s="455"/>
      <c r="F2644" s="455"/>
      <c r="G2644" s="303"/>
      <c r="H2644" s="303"/>
      <c r="I2644" s="303"/>
      <c r="J2644" s="303"/>
      <c r="K2644" s="357"/>
      <c r="L2644" s="358"/>
      <c r="M2644" s="357"/>
      <c r="N2644" s="358"/>
      <c r="O2644" s="357"/>
      <c r="P2644" s="358"/>
      <c r="Q2644" s="357"/>
      <c r="R2644" s="358"/>
      <c r="S2644" s="357"/>
      <c r="T2644" s="358"/>
      <c r="U2644" s="357"/>
      <c r="V2644" s="358"/>
      <c r="W2644" s="357"/>
      <c r="X2644" s="358"/>
      <c r="Y2644" s="357"/>
      <c r="Z2644" s="358"/>
      <c r="AA2644" s="357"/>
      <c r="AB2644" s="358"/>
      <c r="AC2644" s="357"/>
      <c r="AD2644" s="358"/>
      <c r="AG2644" s="197">
        <f t="shared" si="1065"/>
        <v>24</v>
      </c>
      <c r="AH2644" s="197">
        <f t="shared" si="1066"/>
        <v>0</v>
      </c>
      <c r="AJ2644" s="192">
        <f t="shared" si="1067"/>
        <v>0</v>
      </c>
      <c r="AK2644" s="215">
        <f t="shared" si="1068"/>
        <v>0</v>
      </c>
      <c r="AL2644" s="216">
        <f t="shared" si="1069"/>
        <v>0</v>
      </c>
      <c r="AM2644" s="217">
        <f t="shared" si="1070"/>
        <v>0</v>
      </c>
    </row>
    <row r="2645" spans="1:39" ht="15" customHeight="1" thickBot="1">
      <c r="A2645" s="41"/>
      <c r="B2645" s="30"/>
      <c r="C2645" s="63" t="s">
        <v>123</v>
      </c>
      <c r="D2645" s="455" t="str">
        <f t="shared" si="1064"/>
        <v/>
      </c>
      <c r="E2645" s="455"/>
      <c r="F2645" s="455"/>
      <c r="G2645" s="303"/>
      <c r="H2645" s="303"/>
      <c r="I2645" s="303"/>
      <c r="J2645" s="303"/>
      <c r="K2645" s="357"/>
      <c r="L2645" s="358"/>
      <c r="M2645" s="357"/>
      <c r="N2645" s="358"/>
      <c r="O2645" s="357"/>
      <c r="P2645" s="358"/>
      <c r="Q2645" s="357"/>
      <c r="R2645" s="358"/>
      <c r="S2645" s="357"/>
      <c r="T2645" s="358"/>
      <c r="U2645" s="357"/>
      <c r="V2645" s="358"/>
      <c r="W2645" s="357"/>
      <c r="X2645" s="358"/>
      <c r="Y2645" s="357"/>
      <c r="Z2645" s="358"/>
      <c r="AA2645" s="357"/>
      <c r="AB2645" s="358"/>
      <c r="AC2645" s="357"/>
      <c r="AD2645" s="358"/>
      <c r="AG2645" s="197">
        <f t="shared" si="1065"/>
        <v>24</v>
      </c>
      <c r="AH2645" s="197">
        <f t="shared" si="1066"/>
        <v>0</v>
      </c>
      <c r="AJ2645" s="192">
        <f t="shared" si="1067"/>
        <v>0</v>
      </c>
      <c r="AK2645" s="215">
        <f t="shared" si="1068"/>
        <v>0</v>
      </c>
      <c r="AL2645" s="216">
        <f t="shared" si="1069"/>
        <v>0</v>
      </c>
      <c r="AM2645" s="217">
        <f t="shared" si="1070"/>
        <v>0</v>
      </c>
    </row>
    <row r="2646" spans="1:39" ht="15" customHeight="1" thickBot="1">
      <c r="A2646" s="41"/>
      <c r="B2646" s="30"/>
      <c r="C2646" s="63" t="s">
        <v>124</v>
      </c>
      <c r="D2646" s="455" t="str">
        <f t="shared" si="1064"/>
        <v/>
      </c>
      <c r="E2646" s="455"/>
      <c r="F2646" s="455"/>
      <c r="G2646" s="303"/>
      <c r="H2646" s="303"/>
      <c r="I2646" s="303"/>
      <c r="J2646" s="303"/>
      <c r="K2646" s="357"/>
      <c r="L2646" s="358"/>
      <c r="M2646" s="357"/>
      <c r="N2646" s="358"/>
      <c r="O2646" s="357"/>
      <c r="P2646" s="358"/>
      <c r="Q2646" s="357"/>
      <c r="R2646" s="358"/>
      <c r="S2646" s="357"/>
      <c r="T2646" s="358"/>
      <c r="U2646" s="357"/>
      <c r="V2646" s="358"/>
      <c r="W2646" s="357"/>
      <c r="X2646" s="358"/>
      <c r="Y2646" s="357"/>
      <c r="Z2646" s="358"/>
      <c r="AA2646" s="357"/>
      <c r="AB2646" s="358"/>
      <c r="AC2646" s="357"/>
      <c r="AD2646" s="358"/>
      <c r="AG2646" s="197">
        <f t="shared" si="1065"/>
        <v>24</v>
      </c>
      <c r="AH2646" s="197">
        <f t="shared" si="1066"/>
        <v>0</v>
      </c>
      <c r="AJ2646" s="192">
        <f t="shared" si="1067"/>
        <v>0</v>
      </c>
      <c r="AK2646" s="215">
        <f t="shared" si="1068"/>
        <v>0</v>
      </c>
      <c r="AL2646" s="216">
        <f t="shared" si="1069"/>
        <v>0</v>
      </c>
      <c r="AM2646" s="217">
        <f t="shared" si="1070"/>
        <v>0</v>
      </c>
    </row>
    <row r="2647" spans="1:39" ht="15" customHeight="1" thickBot="1">
      <c r="A2647" s="41"/>
      <c r="B2647" s="30"/>
      <c r="C2647" s="63" t="s">
        <v>125</v>
      </c>
      <c r="D2647" s="455" t="str">
        <f t="shared" si="1064"/>
        <v/>
      </c>
      <c r="E2647" s="455"/>
      <c r="F2647" s="455"/>
      <c r="G2647" s="303"/>
      <c r="H2647" s="303"/>
      <c r="I2647" s="303"/>
      <c r="J2647" s="303"/>
      <c r="K2647" s="357"/>
      <c r="L2647" s="358"/>
      <c r="M2647" s="357"/>
      <c r="N2647" s="358"/>
      <c r="O2647" s="357"/>
      <c r="P2647" s="358"/>
      <c r="Q2647" s="357"/>
      <c r="R2647" s="358"/>
      <c r="S2647" s="357"/>
      <c r="T2647" s="358"/>
      <c r="U2647" s="357"/>
      <c r="V2647" s="358"/>
      <c r="W2647" s="357"/>
      <c r="X2647" s="358"/>
      <c r="Y2647" s="357"/>
      <c r="Z2647" s="358"/>
      <c r="AA2647" s="357"/>
      <c r="AB2647" s="358"/>
      <c r="AC2647" s="357"/>
      <c r="AD2647" s="358"/>
      <c r="AG2647" s="197">
        <f t="shared" si="1065"/>
        <v>24</v>
      </c>
      <c r="AH2647" s="197">
        <f t="shared" si="1066"/>
        <v>0</v>
      </c>
      <c r="AJ2647" s="192">
        <f t="shared" si="1067"/>
        <v>0</v>
      </c>
      <c r="AK2647" s="215">
        <f t="shared" si="1068"/>
        <v>0</v>
      </c>
      <c r="AL2647" s="216">
        <f t="shared" si="1069"/>
        <v>0</v>
      </c>
      <c r="AM2647" s="217">
        <f t="shared" si="1070"/>
        <v>0</v>
      </c>
    </row>
    <row r="2648" spans="1:39" ht="15" customHeight="1" thickBot="1">
      <c r="A2648" s="41"/>
      <c r="B2648" s="30"/>
      <c r="C2648" s="63" t="s">
        <v>126</v>
      </c>
      <c r="D2648" s="455" t="str">
        <f t="shared" si="1064"/>
        <v/>
      </c>
      <c r="E2648" s="455"/>
      <c r="F2648" s="455"/>
      <c r="G2648" s="303"/>
      <c r="H2648" s="303"/>
      <c r="I2648" s="303"/>
      <c r="J2648" s="303"/>
      <c r="K2648" s="357"/>
      <c r="L2648" s="358"/>
      <c r="M2648" s="357"/>
      <c r="N2648" s="358"/>
      <c r="O2648" s="357"/>
      <c r="P2648" s="358"/>
      <c r="Q2648" s="357"/>
      <c r="R2648" s="358"/>
      <c r="S2648" s="357"/>
      <c r="T2648" s="358"/>
      <c r="U2648" s="357"/>
      <c r="V2648" s="358"/>
      <c r="W2648" s="357"/>
      <c r="X2648" s="358"/>
      <c r="Y2648" s="357"/>
      <c r="Z2648" s="358"/>
      <c r="AA2648" s="357"/>
      <c r="AB2648" s="358"/>
      <c r="AC2648" s="357"/>
      <c r="AD2648" s="358"/>
      <c r="AG2648" s="197">
        <f t="shared" si="1065"/>
        <v>24</v>
      </c>
      <c r="AH2648" s="197">
        <f t="shared" si="1066"/>
        <v>0</v>
      </c>
      <c r="AJ2648" s="192">
        <f t="shared" si="1067"/>
        <v>0</v>
      </c>
      <c r="AK2648" s="215">
        <f t="shared" si="1068"/>
        <v>0</v>
      </c>
      <c r="AL2648" s="216">
        <f t="shared" si="1069"/>
        <v>0</v>
      </c>
      <c r="AM2648" s="217">
        <f t="shared" si="1070"/>
        <v>0</v>
      </c>
    </row>
    <row r="2649" spans="1:39" ht="15" customHeight="1" thickBot="1">
      <c r="A2649" s="41"/>
      <c r="B2649" s="30"/>
      <c r="C2649" s="63" t="s">
        <v>127</v>
      </c>
      <c r="D2649" s="455" t="str">
        <f t="shared" si="1064"/>
        <v/>
      </c>
      <c r="E2649" s="455"/>
      <c r="F2649" s="455"/>
      <c r="G2649" s="303"/>
      <c r="H2649" s="303"/>
      <c r="I2649" s="303"/>
      <c r="J2649" s="303"/>
      <c r="K2649" s="357"/>
      <c r="L2649" s="358"/>
      <c r="M2649" s="357"/>
      <c r="N2649" s="358"/>
      <c r="O2649" s="357"/>
      <c r="P2649" s="358"/>
      <c r="Q2649" s="357"/>
      <c r="R2649" s="358"/>
      <c r="S2649" s="357"/>
      <c r="T2649" s="358"/>
      <c r="U2649" s="357"/>
      <c r="V2649" s="358"/>
      <c r="W2649" s="357"/>
      <c r="X2649" s="358"/>
      <c r="Y2649" s="357"/>
      <c r="Z2649" s="358"/>
      <c r="AA2649" s="357"/>
      <c r="AB2649" s="358"/>
      <c r="AC2649" s="357"/>
      <c r="AD2649" s="358"/>
      <c r="AG2649" s="197">
        <f t="shared" si="1065"/>
        <v>24</v>
      </c>
      <c r="AH2649" s="197">
        <f t="shared" si="1066"/>
        <v>0</v>
      </c>
      <c r="AJ2649" s="192">
        <f t="shared" si="1067"/>
        <v>0</v>
      </c>
      <c r="AK2649" s="215">
        <f t="shared" si="1068"/>
        <v>0</v>
      </c>
      <c r="AL2649" s="216">
        <f t="shared" si="1069"/>
        <v>0</v>
      </c>
      <c r="AM2649" s="217">
        <f t="shared" si="1070"/>
        <v>0</v>
      </c>
    </row>
    <row r="2650" spans="1:39" ht="15" customHeight="1" thickBot="1">
      <c r="A2650" s="41"/>
      <c r="B2650" s="30"/>
      <c r="C2650" s="63" t="s">
        <v>128</v>
      </c>
      <c r="D2650" s="455" t="str">
        <f t="shared" si="1064"/>
        <v/>
      </c>
      <c r="E2650" s="455"/>
      <c r="F2650" s="455"/>
      <c r="G2650" s="303"/>
      <c r="H2650" s="303"/>
      <c r="I2650" s="303"/>
      <c r="J2650" s="303"/>
      <c r="K2650" s="357"/>
      <c r="L2650" s="358"/>
      <c r="M2650" s="357"/>
      <c r="N2650" s="358"/>
      <c r="O2650" s="357"/>
      <c r="P2650" s="358"/>
      <c r="Q2650" s="357"/>
      <c r="R2650" s="358"/>
      <c r="S2650" s="357"/>
      <c r="T2650" s="358"/>
      <c r="U2650" s="357"/>
      <c r="V2650" s="358"/>
      <c r="W2650" s="357"/>
      <c r="X2650" s="358"/>
      <c r="Y2650" s="357"/>
      <c r="Z2650" s="358"/>
      <c r="AA2650" s="357"/>
      <c r="AB2650" s="358"/>
      <c r="AC2650" s="357"/>
      <c r="AD2650" s="358"/>
      <c r="AG2650" s="197">
        <f t="shared" si="1065"/>
        <v>24</v>
      </c>
      <c r="AH2650" s="197">
        <f t="shared" si="1066"/>
        <v>0</v>
      </c>
      <c r="AJ2650" s="192">
        <f t="shared" si="1067"/>
        <v>0</v>
      </c>
      <c r="AK2650" s="215">
        <f t="shared" si="1068"/>
        <v>0</v>
      </c>
      <c r="AL2650" s="216">
        <f t="shared" si="1069"/>
        <v>0</v>
      </c>
      <c r="AM2650" s="217">
        <f t="shared" si="1070"/>
        <v>0</v>
      </c>
    </row>
    <row r="2651" spans="1:39" ht="15" customHeight="1" thickBot="1">
      <c r="A2651" s="41"/>
      <c r="B2651" s="30"/>
      <c r="C2651" s="63" t="s">
        <v>129</v>
      </c>
      <c r="D2651" s="455" t="str">
        <f t="shared" si="1064"/>
        <v/>
      </c>
      <c r="E2651" s="455"/>
      <c r="F2651" s="455"/>
      <c r="G2651" s="303"/>
      <c r="H2651" s="303"/>
      <c r="I2651" s="303"/>
      <c r="J2651" s="303"/>
      <c r="K2651" s="357"/>
      <c r="L2651" s="358"/>
      <c r="M2651" s="357"/>
      <c r="N2651" s="358"/>
      <c r="O2651" s="357"/>
      <c r="P2651" s="358"/>
      <c r="Q2651" s="357"/>
      <c r="R2651" s="358"/>
      <c r="S2651" s="357"/>
      <c r="T2651" s="358"/>
      <c r="U2651" s="357"/>
      <c r="V2651" s="358"/>
      <c r="W2651" s="357"/>
      <c r="X2651" s="358"/>
      <c r="Y2651" s="357"/>
      <c r="Z2651" s="358"/>
      <c r="AA2651" s="357"/>
      <c r="AB2651" s="358"/>
      <c r="AC2651" s="357"/>
      <c r="AD2651" s="358"/>
      <c r="AG2651" s="197">
        <f t="shared" si="1065"/>
        <v>24</v>
      </c>
      <c r="AH2651" s="197">
        <f t="shared" si="1066"/>
        <v>0</v>
      </c>
      <c r="AJ2651" s="192">
        <f t="shared" si="1067"/>
        <v>0</v>
      </c>
      <c r="AK2651" s="215">
        <f t="shared" si="1068"/>
        <v>0</v>
      </c>
      <c r="AL2651" s="216">
        <f t="shared" si="1069"/>
        <v>0</v>
      </c>
      <c r="AM2651" s="217">
        <f t="shared" si="1070"/>
        <v>0</v>
      </c>
    </row>
    <row r="2652" spans="1:39" ht="15" customHeight="1" thickBot="1">
      <c r="A2652" s="41"/>
      <c r="B2652" s="30"/>
      <c r="C2652" s="63" t="s">
        <v>130</v>
      </c>
      <c r="D2652" s="455" t="str">
        <f t="shared" si="1064"/>
        <v/>
      </c>
      <c r="E2652" s="455"/>
      <c r="F2652" s="455"/>
      <c r="G2652" s="303"/>
      <c r="H2652" s="303"/>
      <c r="I2652" s="303"/>
      <c r="J2652" s="303"/>
      <c r="K2652" s="357"/>
      <c r="L2652" s="358"/>
      <c r="M2652" s="357"/>
      <c r="N2652" s="358"/>
      <c r="O2652" s="357"/>
      <c r="P2652" s="358"/>
      <c r="Q2652" s="357"/>
      <c r="R2652" s="358"/>
      <c r="S2652" s="357"/>
      <c r="T2652" s="358"/>
      <c r="U2652" s="357"/>
      <c r="V2652" s="358"/>
      <c r="W2652" s="357"/>
      <c r="X2652" s="358"/>
      <c r="Y2652" s="357"/>
      <c r="Z2652" s="358"/>
      <c r="AA2652" s="357"/>
      <c r="AB2652" s="358"/>
      <c r="AC2652" s="357"/>
      <c r="AD2652" s="358"/>
      <c r="AG2652" s="197">
        <f t="shared" si="1065"/>
        <v>24</v>
      </c>
      <c r="AH2652" s="197">
        <f t="shared" si="1066"/>
        <v>0</v>
      </c>
      <c r="AJ2652" s="192">
        <f t="shared" si="1067"/>
        <v>0</v>
      </c>
      <c r="AK2652" s="215">
        <f t="shared" si="1068"/>
        <v>0</v>
      </c>
      <c r="AL2652" s="216">
        <f t="shared" si="1069"/>
        <v>0</v>
      </c>
      <c r="AM2652" s="217">
        <f t="shared" si="1070"/>
        <v>0</v>
      </c>
    </row>
    <row r="2653" spans="1:39" ht="15" customHeight="1" thickBot="1">
      <c r="A2653" s="41"/>
      <c r="B2653" s="30"/>
      <c r="C2653" s="63" t="s">
        <v>131</v>
      </c>
      <c r="D2653" s="455" t="str">
        <f t="shared" si="1064"/>
        <v/>
      </c>
      <c r="E2653" s="455"/>
      <c r="F2653" s="455"/>
      <c r="G2653" s="303"/>
      <c r="H2653" s="303"/>
      <c r="I2653" s="303"/>
      <c r="J2653" s="303"/>
      <c r="K2653" s="357"/>
      <c r="L2653" s="358"/>
      <c r="M2653" s="357"/>
      <c r="N2653" s="358"/>
      <c r="O2653" s="357"/>
      <c r="P2653" s="358"/>
      <c r="Q2653" s="357"/>
      <c r="R2653" s="358"/>
      <c r="S2653" s="357"/>
      <c r="T2653" s="358"/>
      <c r="U2653" s="357"/>
      <c r="V2653" s="358"/>
      <c r="W2653" s="357"/>
      <c r="X2653" s="358"/>
      <c r="Y2653" s="357"/>
      <c r="Z2653" s="358"/>
      <c r="AA2653" s="357"/>
      <c r="AB2653" s="358"/>
      <c r="AC2653" s="357"/>
      <c r="AD2653" s="358"/>
      <c r="AG2653" s="197">
        <f t="shared" si="1065"/>
        <v>24</v>
      </c>
      <c r="AH2653" s="197">
        <f t="shared" si="1066"/>
        <v>0</v>
      </c>
      <c r="AJ2653" s="192">
        <f t="shared" si="1067"/>
        <v>0</v>
      </c>
      <c r="AK2653" s="215">
        <f t="shared" si="1068"/>
        <v>0</v>
      </c>
      <c r="AL2653" s="216">
        <f t="shared" si="1069"/>
        <v>0</v>
      </c>
      <c r="AM2653" s="217">
        <f t="shared" si="1070"/>
        <v>0</v>
      </c>
    </row>
    <row r="2654" spans="1:39" ht="15" customHeight="1" thickBot="1">
      <c r="A2654" s="41"/>
      <c r="B2654" s="30"/>
      <c r="C2654" s="63" t="s">
        <v>132</v>
      </c>
      <c r="D2654" s="455" t="str">
        <f t="shared" si="1064"/>
        <v/>
      </c>
      <c r="E2654" s="455"/>
      <c r="F2654" s="455"/>
      <c r="G2654" s="303"/>
      <c r="H2654" s="303"/>
      <c r="I2654" s="303"/>
      <c r="J2654" s="303"/>
      <c r="K2654" s="357"/>
      <c r="L2654" s="358"/>
      <c r="M2654" s="357"/>
      <c r="N2654" s="358"/>
      <c r="O2654" s="357"/>
      <c r="P2654" s="358"/>
      <c r="Q2654" s="357"/>
      <c r="R2654" s="358"/>
      <c r="S2654" s="357"/>
      <c r="T2654" s="358"/>
      <c r="U2654" s="357"/>
      <c r="V2654" s="358"/>
      <c r="W2654" s="357"/>
      <c r="X2654" s="358"/>
      <c r="Y2654" s="357"/>
      <c r="Z2654" s="358"/>
      <c r="AA2654" s="357"/>
      <c r="AB2654" s="358"/>
      <c r="AC2654" s="357"/>
      <c r="AD2654" s="358"/>
      <c r="AG2654" s="197">
        <f t="shared" si="1065"/>
        <v>24</v>
      </c>
      <c r="AH2654" s="197">
        <f t="shared" si="1066"/>
        <v>0</v>
      </c>
      <c r="AJ2654" s="192">
        <f t="shared" si="1067"/>
        <v>0</v>
      </c>
      <c r="AK2654" s="215">
        <f t="shared" si="1068"/>
        <v>0</v>
      </c>
      <c r="AL2654" s="216">
        <f t="shared" si="1069"/>
        <v>0</v>
      </c>
      <c r="AM2654" s="217">
        <f t="shared" si="1070"/>
        <v>0</v>
      </c>
    </row>
    <row r="2655" spans="1:39" ht="15" customHeight="1" thickBot="1">
      <c r="A2655" s="41"/>
      <c r="B2655" s="30"/>
      <c r="C2655" s="63" t="s">
        <v>133</v>
      </c>
      <c r="D2655" s="455" t="str">
        <f t="shared" si="1064"/>
        <v/>
      </c>
      <c r="E2655" s="455"/>
      <c r="F2655" s="455"/>
      <c r="G2655" s="303"/>
      <c r="H2655" s="303"/>
      <c r="I2655" s="303"/>
      <c r="J2655" s="303"/>
      <c r="K2655" s="357"/>
      <c r="L2655" s="358"/>
      <c r="M2655" s="357"/>
      <c r="N2655" s="358"/>
      <c r="O2655" s="357"/>
      <c r="P2655" s="358"/>
      <c r="Q2655" s="357"/>
      <c r="R2655" s="358"/>
      <c r="S2655" s="357"/>
      <c r="T2655" s="358"/>
      <c r="U2655" s="357"/>
      <c r="V2655" s="358"/>
      <c r="W2655" s="357"/>
      <c r="X2655" s="358"/>
      <c r="Y2655" s="357"/>
      <c r="Z2655" s="358"/>
      <c r="AA2655" s="357"/>
      <c r="AB2655" s="358"/>
      <c r="AC2655" s="357"/>
      <c r="AD2655" s="358"/>
      <c r="AG2655" s="197">
        <f t="shared" si="1065"/>
        <v>24</v>
      </c>
      <c r="AH2655" s="197">
        <f t="shared" si="1066"/>
        <v>0</v>
      </c>
      <c r="AJ2655" s="192">
        <f t="shared" si="1067"/>
        <v>0</v>
      </c>
      <c r="AK2655" s="215">
        <f t="shared" si="1068"/>
        <v>0</v>
      </c>
      <c r="AL2655" s="216">
        <f t="shared" si="1069"/>
        <v>0</v>
      </c>
      <c r="AM2655" s="217">
        <f t="shared" si="1070"/>
        <v>0</v>
      </c>
    </row>
    <row r="2656" spans="1:39" ht="15" customHeight="1" thickBot="1">
      <c r="A2656" s="41"/>
      <c r="B2656" s="30"/>
      <c r="C2656" s="63" t="s">
        <v>134</v>
      </c>
      <c r="D2656" s="455" t="str">
        <f t="shared" si="1064"/>
        <v/>
      </c>
      <c r="E2656" s="455"/>
      <c r="F2656" s="455"/>
      <c r="G2656" s="303"/>
      <c r="H2656" s="303"/>
      <c r="I2656" s="303"/>
      <c r="J2656" s="303"/>
      <c r="K2656" s="357"/>
      <c r="L2656" s="358"/>
      <c r="M2656" s="357"/>
      <c r="N2656" s="358"/>
      <c r="O2656" s="357"/>
      <c r="P2656" s="358"/>
      <c r="Q2656" s="357"/>
      <c r="R2656" s="358"/>
      <c r="S2656" s="357"/>
      <c r="T2656" s="358"/>
      <c r="U2656" s="357"/>
      <c r="V2656" s="358"/>
      <c r="W2656" s="357"/>
      <c r="X2656" s="358"/>
      <c r="Y2656" s="357"/>
      <c r="Z2656" s="358"/>
      <c r="AA2656" s="357"/>
      <c r="AB2656" s="358"/>
      <c r="AC2656" s="357"/>
      <c r="AD2656" s="358"/>
      <c r="AG2656" s="197">
        <f t="shared" si="1065"/>
        <v>24</v>
      </c>
      <c r="AH2656" s="197">
        <f t="shared" si="1066"/>
        <v>0</v>
      </c>
      <c r="AJ2656" s="192">
        <f t="shared" si="1067"/>
        <v>0</v>
      </c>
      <c r="AK2656" s="215">
        <f t="shared" si="1068"/>
        <v>0</v>
      </c>
      <c r="AL2656" s="216">
        <f t="shared" si="1069"/>
        <v>0</v>
      </c>
      <c r="AM2656" s="217">
        <f t="shared" si="1070"/>
        <v>0</v>
      </c>
    </row>
    <row r="2657" spans="1:39" ht="15" customHeight="1" thickBot="1">
      <c r="A2657" s="41"/>
      <c r="B2657" s="30"/>
      <c r="C2657" s="63" t="s">
        <v>135</v>
      </c>
      <c r="D2657" s="455" t="str">
        <f t="shared" ref="D2657:D2711" si="1071">IF(D114="","",D114)</f>
        <v/>
      </c>
      <c r="E2657" s="455"/>
      <c r="F2657" s="455"/>
      <c r="G2657" s="303"/>
      <c r="H2657" s="303"/>
      <c r="I2657" s="303"/>
      <c r="J2657" s="303"/>
      <c r="K2657" s="357"/>
      <c r="L2657" s="358"/>
      <c r="M2657" s="357"/>
      <c r="N2657" s="358"/>
      <c r="O2657" s="357"/>
      <c r="P2657" s="358"/>
      <c r="Q2657" s="357"/>
      <c r="R2657" s="358"/>
      <c r="S2657" s="357"/>
      <c r="T2657" s="358"/>
      <c r="U2657" s="357"/>
      <c r="V2657" s="358"/>
      <c r="W2657" s="357"/>
      <c r="X2657" s="358"/>
      <c r="Y2657" s="357"/>
      <c r="Z2657" s="358"/>
      <c r="AA2657" s="357"/>
      <c r="AB2657" s="358"/>
      <c r="AC2657" s="357"/>
      <c r="AD2657" s="358"/>
      <c r="AG2657" s="197">
        <f t="shared" ref="AG2657:AG2711" si="1072">+COUNTBLANK(G2657:AD2657)</f>
        <v>24</v>
      </c>
      <c r="AH2657" s="197">
        <f t="shared" ref="AH2657:AH2711" si="1073">+IF($AG$2587=$AH$2587,0,IF(OR(AND(OR(G2657=2,G2657=9),AG2657=23),AND(G2657=1,AG2657=13),AND(D2657="",AG2657=24)),0,1))</f>
        <v>0</v>
      </c>
      <c r="AJ2657" s="192">
        <f t="shared" ref="AJ2657:AJ2711" si="1074">K2657</f>
        <v>0</v>
      </c>
      <c r="AK2657" s="215">
        <f t="shared" ref="AK2657:AK2711" si="1075">COUNTIF(M2657:AD2657,"NS")</f>
        <v>0</v>
      </c>
      <c r="AL2657" s="216">
        <f t="shared" ref="AL2657:AL2711" si="1076">SUM(M2657:AD2657)</f>
        <v>0</v>
      </c>
      <c r="AM2657" s="217">
        <f t="shared" ref="AM2657:AM2711" si="1077">IF($AG$2587=$AH$2587, 0, IF(OR(AND(AJ2657=0, AK2657&gt;0), AND(AJ2657="NS", AL2657&gt;0), AND(AJ2657="NS", AL2657=0, AK2657=0)), 1, IF(OR(AND(AK2657&gt;=2, AL2657&lt;AJ2657), AND(AJ2657="NS", AL2657=0, AK2657&gt;0), AJ2657=AL2657, AND(AJ2657="NA", COUNTIF(M2657:AD2657, "NA")=COUNTA(M2657:AD2657))), 0, 1)))</f>
        <v>0</v>
      </c>
    </row>
    <row r="2658" spans="1:39" ht="15" customHeight="1" thickBot="1">
      <c r="A2658" s="41"/>
      <c r="B2658" s="30"/>
      <c r="C2658" s="63" t="s">
        <v>136</v>
      </c>
      <c r="D2658" s="455" t="str">
        <f t="shared" si="1071"/>
        <v/>
      </c>
      <c r="E2658" s="455"/>
      <c r="F2658" s="455"/>
      <c r="G2658" s="303"/>
      <c r="H2658" s="303"/>
      <c r="I2658" s="303"/>
      <c r="J2658" s="303"/>
      <c r="K2658" s="357"/>
      <c r="L2658" s="358"/>
      <c r="M2658" s="357"/>
      <c r="N2658" s="358"/>
      <c r="O2658" s="357"/>
      <c r="P2658" s="358"/>
      <c r="Q2658" s="357"/>
      <c r="R2658" s="358"/>
      <c r="S2658" s="357"/>
      <c r="T2658" s="358"/>
      <c r="U2658" s="357"/>
      <c r="V2658" s="358"/>
      <c r="W2658" s="357"/>
      <c r="X2658" s="358"/>
      <c r="Y2658" s="357"/>
      <c r="Z2658" s="358"/>
      <c r="AA2658" s="357"/>
      <c r="AB2658" s="358"/>
      <c r="AC2658" s="357"/>
      <c r="AD2658" s="358"/>
      <c r="AG2658" s="197">
        <f t="shared" si="1072"/>
        <v>24</v>
      </c>
      <c r="AH2658" s="197">
        <f t="shared" si="1073"/>
        <v>0</v>
      </c>
      <c r="AJ2658" s="192">
        <f t="shared" si="1074"/>
        <v>0</v>
      </c>
      <c r="AK2658" s="215">
        <f t="shared" si="1075"/>
        <v>0</v>
      </c>
      <c r="AL2658" s="216">
        <f t="shared" si="1076"/>
        <v>0</v>
      </c>
      <c r="AM2658" s="217">
        <f t="shared" si="1077"/>
        <v>0</v>
      </c>
    </row>
    <row r="2659" spans="1:39" ht="15" customHeight="1" thickBot="1">
      <c r="A2659" s="41"/>
      <c r="B2659" s="30"/>
      <c r="C2659" s="63" t="s">
        <v>137</v>
      </c>
      <c r="D2659" s="455" t="str">
        <f t="shared" si="1071"/>
        <v/>
      </c>
      <c r="E2659" s="455"/>
      <c r="F2659" s="455"/>
      <c r="G2659" s="303"/>
      <c r="H2659" s="303"/>
      <c r="I2659" s="303"/>
      <c r="J2659" s="303"/>
      <c r="K2659" s="357"/>
      <c r="L2659" s="358"/>
      <c r="M2659" s="357"/>
      <c r="N2659" s="358"/>
      <c r="O2659" s="357"/>
      <c r="P2659" s="358"/>
      <c r="Q2659" s="357"/>
      <c r="R2659" s="358"/>
      <c r="S2659" s="357"/>
      <c r="T2659" s="358"/>
      <c r="U2659" s="357"/>
      <c r="V2659" s="358"/>
      <c r="W2659" s="357"/>
      <c r="X2659" s="358"/>
      <c r="Y2659" s="357"/>
      <c r="Z2659" s="358"/>
      <c r="AA2659" s="357"/>
      <c r="AB2659" s="358"/>
      <c r="AC2659" s="357"/>
      <c r="AD2659" s="358"/>
      <c r="AG2659" s="197">
        <f t="shared" si="1072"/>
        <v>24</v>
      </c>
      <c r="AH2659" s="197">
        <f t="shared" si="1073"/>
        <v>0</v>
      </c>
      <c r="AJ2659" s="192">
        <f t="shared" si="1074"/>
        <v>0</v>
      </c>
      <c r="AK2659" s="215">
        <f t="shared" si="1075"/>
        <v>0</v>
      </c>
      <c r="AL2659" s="216">
        <f t="shared" si="1076"/>
        <v>0</v>
      </c>
      <c r="AM2659" s="217">
        <f t="shared" si="1077"/>
        <v>0</v>
      </c>
    </row>
    <row r="2660" spans="1:39" ht="15" customHeight="1" thickBot="1">
      <c r="A2660" s="41"/>
      <c r="B2660" s="30"/>
      <c r="C2660" s="63" t="s">
        <v>138</v>
      </c>
      <c r="D2660" s="455" t="str">
        <f t="shared" si="1071"/>
        <v/>
      </c>
      <c r="E2660" s="455"/>
      <c r="F2660" s="455"/>
      <c r="G2660" s="303"/>
      <c r="H2660" s="303"/>
      <c r="I2660" s="303"/>
      <c r="J2660" s="303"/>
      <c r="K2660" s="357"/>
      <c r="L2660" s="358"/>
      <c r="M2660" s="357"/>
      <c r="N2660" s="358"/>
      <c r="O2660" s="357"/>
      <c r="P2660" s="358"/>
      <c r="Q2660" s="357"/>
      <c r="R2660" s="358"/>
      <c r="S2660" s="357"/>
      <c r="T2660" s="358"/>
      <c r="U2660" s="357"/>
      <c r="V2660" s="358"/>
      <c r="W2660" s="357"/>
      <c r="X2660" s="358"/>
      <c r="Y2660" s="357"/>
      <c r="Z2660" s="358"/>
      <c r="AA2660" s="357"/>
      <c r="AB2660" s="358"/>
      <c r="AC2660" s="357"/>
      <c r="AD2660" s="358"/>
      <c r="AG2660" s="197">
        <f t="shared" si="1072"/>
        <v>24</v>
      </c>
      <c r="AH2660" s="197">
        <f t="shared" si="1073"/>
        <v>0</v>
      </c>
      <c r="AJ2660" s="192">
        <f t="shared" si="1074"/>
        <v>0</v>
      </c>
      <c r="AK2660" s="215">
        <f t="shared" si="1075"/>
        <v>0</v>
      </c>
      <c r="AL2660" s="216">
        <f t="shared" si="1076"/>
        <v>0</v>
      </c>
      <c r="AM2660" s="217">
        <f t="shared" si="1077"/>
        <v>0</v>
      </c>
    </row>
    <row r="2661" spans="1:39" ht="15" customHeight="1" thickBot="1">
      <c r="A2661" s="41"/>
      <c r="B2661" s="30"/>
      <c r="C2661" s="63" t="s">
        <v>139</v>
      </c>
      <c r="D2661" s="455" t="str">
        <f t="shared" si="1071"/>
        <v/>
      </c>
      <c r="E2661" s="455"/>
      <c r="F2661" s="455"/>
      <c r="G2661" s="303"/>
      <c r="H2661" s="303"/>
      <c r="I2661" s="303"/>
      <c r="J2661" s="303"/>
      <c r="K2661" s="357"/>
      <c r="L2661" s="358"/>
      <c r="M2661" s="357"/>
      <c r="N2661" s="358"/>
      <c r="O2661" s="357"/>
      <c r="P2661" s="358"/>
      <c r="Q2661" s="357"/>
      <c r="R2661" s="358"/>
      <c r="S2661" s="357"/>
      <c r="T2661" s="358"/>
      <c r="U2661" s="357"/>
      <c r="V2661" s="358"/>
      <c r="W2661" s="357"/>
      <c r="X2661" s="358"/>
      <c r="Y2661" s="357"/>
      <c r="Z2661" s="358"/>
      <c r="AA2661" s="357"/>
      <c r="AB2661" s="358"/>
      <c r="AC2661" s="357"/>
      <c r="AD2661" s="358"/>
      <c r="AG2661" s="197">
        <f t="shared" si="1072"/>
        <v>24</v>
      </c>
      <c r="AH2661" s="197">
        <f t="shared" si="1073"/>
        <v>0</v>
      </c>
      <c r="AJ2661" s="192">
        <f t="shared" si="1074"/>
        <v>0</v>
      </c>
      <c r="AK2661" s="215">
        <f t="shared" si="1075"/>
        <v>0</v>
      </c>
      <c r="AL2661" s="216">
        <f t="shared" si="1076"/>
        <v>0</v>
      </c>
      <c r="AM2661" s="217">
        <f t="shared" si="1077"/>
        <v>0</v>
      </c>
    </row>
    <row r="2662" spans="1:39" ht="15" customHeight="1" thickBot="1">
      <c r="A2662" s="41"/>
      <c r="B2662" s="30"/>
      <c r="C2662" s="63" t="s">
        <v>140</v>
      </c>
      <c r="D2662" s="455" t="str">
        <f t="shared" si="1071"/>
        <v/>
      </c>
      <c r="E2662" s="455"/>
      <c r="F2662" s="455"/>
      <c r="G2662" s="303"/>
      <c r="H2662" s="303"/>
      <c r="I2662" s="303"/>
      <c r="J2662" s="303"/>
      <c r="K2662" s="357"/>
      <c r="L2662" s="358"/>
      <c r="M2662" s="357"/>
      <c r="N2662" s="358"/>
      <c r="O2662" s="357"/>
      <c r="P2662" s="358"/>
      <c r="Q2662" s="357"/>
      <c r="R2662" s="358"/>
      <c r="S2662" s="357"/>
      <c r="T2662" s="358"/>
      <c r="U2662" s="357"/>
      <c r="V2662" s="358"/>
      <c r="W2662" s="357"/>
      <c r="X2662" s="358"/>
      <c r="Y2662" s="357"/>
      <c r="Z2662" s="358"/>
      <c r="AA2662" s="357"/>
      <c r="AB2662" s="358"/>
      <c r="AC2662" s="357"/>
      <c r="AD2662" s="358"/>
      <c r="AG2662" s="197">
        <f t="shared" si="1072"/>
        <v>24</v>
      </c>
      <c r="AH2662" s="197">
        <f t="shared" si="1073"/>
        <v>0</v>
      </c>
      <c r="AJ2662" s="192">
        <f t="shared" si="1074"/>
        <v>0</v>
      </c>
      <c r="AK2662" s="215">
        <f t="shared" si="1075"/>
        <v>0</v>
      </c>
      <c r="AL2662" s="216">
        <f t="shared" si="1076"/>
        <v>0</v>
      </c>
      <c r="AM2662" s="217">
        <f t="shared" si="1077"/>
        <v>0</v>
      </c>
    </row>
    <row r="2663" spans="1:39" ht="15" customHeight="1" thickBot="1">
      <c r="A2663" s="41"/>
      <c r="B2663" s="30"/>
      <c r="C2663" s="63" t="s">
        <v>141</v>
      </c>
      <c r="D2663" s="455" t="str">
        <f t="shared" si="1071"/>
        <v/>
      </c>
      <c r="E2663" s="455"/>
      <c r="F2663" s="455"/>
      <c r="G2663" s="303"/>
      <c r="H2663" s="303"/>
      <c r="I2663" s="303"/>
      <c r="J2663" s="303"/>
      <c r="K2663" s="357"/>
      <c r="L2663" s="358"/>
      <c r="M2663" s="357"/>
      <c r="N2663" s="358"/>
      <c r="O2663" s="357"/>
      <c r="P2663" s="358"/>
      <c r="Q2663" s="357"/>
      <c r="R2663" s="358"/>
      <c r="S2663" s="357"/>
      <c r="T2663" s="358"/>
      <c r="U2663" s="357"/>
      <c r="V2663" s="358"/>
      <c r="W2663" s="357"/>
      <c r="X2663" s="358"/>
      <c r="Y2663" s="357"/>
      <c r="Z2663" s="358"/>
      <c r="AA2663" s="357"/>
      <c r="AB2663" s="358"/>
      <c r="AC2663" s="357"/>
      <c r="AD2663" s="358"/>
      <c r="AG2663" s="197">
        <f t="shared" si="1072"/>
        <v>24</v>
      </c>
      <c r="AH2663" s="197">
        <f t="shared" si="1073"/>
        <v>0</v>
      </c>
      <c r="AJ2663" s="192">
        <f t="shared" si="1074"/>
        <v>0</v>
      </c>
      <c r="AK2663" s="215">
        <f t="shared" si="1075"/>
        <v>0</v>
      </c>
      <c r="AL2663" s="216">
        <f t="shared" si="1076"/>
        <v>0</v>
      </c>
      <c r="AM2663" s="217">
        <f t="shared" si="1077"/>
        <v>0</v>
      </c>
    </row>
    <row r="2664" spans="1:39" ht="15" customHeight="1" thickBot="1">
      <c r="A2664" s="41"/>
      <c r="B2664" s="30"/>
      <c r="C2664" s="63" t="s">
        <v>142</v>
      </c>
      <c r="D2664" s="455" t="str">
        <f t="shared" si="1071"/>
        <v/>
      </c>
      <c r="E2664" s="455"/>
      <c r="F2664" s="455"/>
      <c r="G2664" s="303"/>
      <c r="H2664" s="303"/>
      <c r="I2664" s="303"/>
      <c r="J2664" s="303"/>
      <c r="K2664" s="357"/>
      <c r="L2664" s="358"/>
      <c r="M2664" s="357"/>
      <c r="N2664" s="358"/>
      <c r="O2664" s="357"/>
      <c r="P2664" s="358"/>
      <c r="Q2664" s="357"/>
      <c r="R2664" s="358"/>
      <c r="S2664" s="357"/>
      <c r="T2664" s="358"/>
      <c r="U2664" s="357"/>
      <c r="V2664" s="358"/>
      <c r="W2664" s="357"/>
      <c r="X2664" s="358"/>
      <c r="Y2664" s="357"/>
      <c r="Z2664" s="358"/>
      <c r="AA2664" s="357"/>
      <c r="AB2664" s="358"/>
      <c r="AC2664" s="357"/>
      <c r="AD2664" s="358"/>
      <c r="AG2664" s="197">
        <f t="shared" si="1072"/>
        <v>24</v>
      </c>
      <c r="AH2664" s="197">
        <f t="shared" si="1073"/>
        <v>0</v>
      </c>
      <c r="AJ2664" s="192">
        <f t="shared" si="1074"/>
        <v>0</v>
      </c>
      <c r="AK2664" s="215">
        <f t="shared" si="1075"/>
        <v>0</v>
      </c>
      <c r="AL2664" s="216">
        <f t="shared" si="1076"/>
        <v>0</v>
      </c>
      <c r="AM2664" s="217">
        <f t="shared" si="1077"/>
        <v>0</v>
      </c>
    </row>
    <row r="2665" spans="1:39" ht="15" customHeight="1" thickBot="1">
      <c r="A2665" s="41"/>
      <c r="B2665" s="30"/>
      <c r="C2665" s="63" t="s">
        <v>143</v>
      </c>
      <c r="D2665" s="455" t="str">
        <f t="shared" si="1071"/>
        <v/>
      </c>
      <c r="E2665" s="455"/>
      <c r="F2665" s="455"/>
      <c r="G2665" s="303"/>
      <c r="H2665" s="303"/>
      <c r="I2665" s="303"/>
      <c r="J2665" s="303"/>
      <c r="K2665" s="357"/>
      <c r="L2665" s="358"/>
      <c r="M2665" s="357"/>
      <c r="N2665" s="358"/>
      <c r="O2665" s="357"/>
      <c r="P2665" s="358"/>
      <c r="Q2665" s="357"/>
      <c r="R2665" s="358"/>
      <c r="S2665" s="357"/>
      <c r="T2665" s="358"/>
      <c r="U2665" s="357"/>
      <c r="V2665" s="358"/>
      <c r="W2665" s="357"/>
      <c r="X2665" s="358"/>
      <c r="Y2665" s="357"/>
      <c r="Z2665" s="358"/>
      <c r="AA2665" s="357"/>
      <c r="AB2665" s="358"/>
      <c r="AC2665" s="357"/>
      <c r="AD2665" s="358"/>
      <c r="AG2665" s="197">
        <f t="shared" si="1072"/>
        <v>24</v>
      </c>
      <c r="AH2665" s="197">
        <f t="shared" si="1073"/>
        <v>0</v>
      </c>
      <c r="AJ2665" s="192">
        <f t="shared" si="1074"/>
        <v>0</v>
      </c>
      <c r="AK2665" s="215">
        <f t="shared" si="1075"/>
        <v>0</v>
      </c>
      <c r="AL2665" s="216">
        <f t="shared" si="1076"/>
        <v>0</v>
      </c>
      <c r="AM2665" s="217">
        <f t="shared" si="1077"/>
        <v>0</v>
      </c>
    </row>
    <row r="2666" spans="1:39" ht="15" customHeight="1" thickBot="1">
      <c r="A2666" s="41"/>
      <c r="B2666" s="30"/>
      <c r="C2666" s="63" t="s">
        <v>144</v>
      </c>
      <c r="D2666" s="455" t="str">
        <f t="shared" si="1071"/>
        <v/>
      </c>
      <c r="E2666" s="455"/>
      <c r="F2666" s="455"/>
      <c r="G2666" s="303"/>
      <c r="H2666" s="303"/>
      <c r="I2666" s="303"/>
      <c r="J2666" s="303"/>
      <c r="K2666" s="357"/>
      <c r="L2666" s="358"/>
      <c r="M2666" s="357"/>
      <c r="N2666" s="358"/>
      <c r="O2666" s="357"/>
      <c r="P2666" s="358"/>
      <c r="Q2666" s="357"/>
      <c r="R2666" s="358"/>
      <c r="S2666" s="357"/>
      <c r="T2666" s="358"/>
      <c r="U2666" s="357"/>
      <c r="V2666" s="358"/>
      <c r="W2666" s="357"/>
      <c r="X2666" s="358"/>
      <c r="Y2666" s="357"/>
      <c r="Z2666" s="358"/>
      <c r="AA2666" s="357"/>
      <c r="AB2666" s="358"/>
      <c r="AC2666" s="357"/>
      <c r="AD2666" s="358"/>
      <c r="AG2666" s="197">
        <f t="shared" si="1072"/>
        <v>24</v>
      </c>
      <c r="AH2666" s="197">
        <f t="shared" si="1073"/>
        <v>0</v>
      </c>
      <c r="AJ2666" s="192">
        <f t="shared" si="1074"/>
        <v>0</v>
      </c>
      <c r="AK2666" s="215">
        <f t="shared" si="1075"/>
        <v>0</v>
      </c>
      <c r="AL2666" s="216">
        <f t="shared" si="1076"/>
        <v>0</v>
      </c>
      <c r="AM2666" s="217">
        <f t="shared" si="1077"/>
        <v>0</v>
      </c>
    </row>
    <row r="2667" spans="1:39" ht="15" customHeight="1" thickBot="1">
      <c r="A2667" s="41"/>
      <c r="B2667" s="30"/>
      <c r="C2667" s="63" t="s">
        <v>145</v>
      </c>
      <c r="D2667" s="455" t="str">
        <f t="shared" si="1071"/>
        <v/>
      </c>
      <c r="E2667" s="455"/>
      <c r="F2667" s="455"/>
      <c r="G2667" s="303"/>
      <c r="H2667" s="303"/>
      <c r="I2667" s="303"/>
      <c r="J2667" s="303"/>
      <c r="K2667" s="357"/>
      <c r="L2667" s="358"/>
      <c r="M2667" s="357"/>
      <c r="N2667" s="358"/>
      <c r="O2667" s="357"/>
      <c r="P2667" s="358"/>
      <c r="Q2667" s="357"/>
      <c r="R2667" s="358"/>
      <c r="S2667" s="357"/>
      <c r="T2667" s="358"/>
      <c r="U2667" s="357"/>
      <c r="V2667" s="358"/>
      <c r="W2667" s="357"/>
      <c r="X2667" s="358"/>
      <c r="Y2667" s="357"/>
      <c r="Z2667" s="358"/>
      <c r="AA2667" s="357"/>
      <c r="AB2667" s="358"/>
      <c r="AC2667" s="357"/>
      <c r="AD2667" s="358"/>
      <c r="AG2667" s="197">
        <f t="shared" si="1072"/>
        <v>24</v>
      </c>
      <c r="AH2667" s="197">
        <f t="shared" si="1073"/>
        <v>0</v>
      </c>
      <c r="AJ2667" s="192">
        <f t="shared" si="1074"/>
        <v>0</v>
      </c>
      <c r="AK2667" s="215">
        <f t="shared" si="1075"/>
        <v>0</v>
      </c>
      <c r="AL2667" s="216">
        <f t="shared" si="1076"/>
        <v>0</v>
      </c>
      <c r="AM2667" s="217">
        <f t="shared" si="1077"/>
        <v>0</v>
      </c>
    </row>
    <row r="2668" spans="1:39" ht="15" customHeight="1" thickBot="1">
      <c r="A2668" s="41"/>
      <c r="B2668" s="30"/>
      <c r="C2668" s="63" t="s">
        <v>146</v>
      </c>
      <c r="D2668" s="455" t="str">
        <f t="shared" si="1071"/>
        <v/>
      </c>
      <c r="E2668" s="455"/>
      <c r="F2668" s="455"/>
      <c r="G2668" s="303"/>
      <c r="H2668" s="303"/>
      <c r="I2668" s="303"/>
      <c r="J2668" s="303"/>
      <c r="K2668" s="357"/>
      <c r="L2668" s="358"/>
      <c r="M2668" s="357"/>
      <c r="N2668" s="358"/>
      <c r="O2668" s="357"/>
      <c r="P2668" s="358"/>
      <c r="Q2668" s="357"/>
      <c r="R2668" s="358"/>
      <c r="S2668" s="357"/>
      <c r="T2668" s="358"/>
      <c r="U2668" s="357"/>
      <c r="V2668" s="358"/>
      <c r="W2668" s="357"/>
      <c r="X2668" s="358"/>
      <c r="Y2668" s="357"/>
      <c r="Z2668" s="358"/>
      <c r="AA2668" s="357"/>
      <c r="AB2668" s="358"/>
      <c r="AC2668" s="357"/>
      <c r="AD2668" s="358"/>
      <c r="AG2668" s="197">
        <f t="shared" si="1072"/>
        <v>24</v>
      </c>
      <c r="AH2668" s="197">
        <f t="shared" si="1073"/>
        <v>0</v>
      </c>
      <c r="AJ2668" s="192">
        <f t="shared" si="1074"/>
        <v>0</v>
      </c>
      <c r="AK2668" s="215">
        <f t="shared" si="1075"/>
        <v>0</v>
      </c>
      <c r="AL2668" s="216">
        <f t="shared" si="1076"/>
        <v>0</v>
      </c>
      <c r="AM2668" s="217">
        <f t="shared" si="1077"/>
        <v>0</v>
      </c>
    </row>
    <row r="2669" spans="1:39" ht="15" customHeight="1" thickBot="1">
      <c r="A2669" s="41"/>
      <c r="B2669" s="30"/>
      <c r="C2669" s="63" t="s">
        <v>147</v>
      </c>
      <c r="D2669" s="455" t="str">
        <f t="shared" si="1071"/>
        <v/>
      </c>
      <c r="E2669" s="455"/>
      <c r="F2669" s="455"/>
      <c r="G2669" s="303"/>
      <c r="H2669" s="303"/>
      <c r="I2669" s="303"/>
      <c r="J2669" s="303"/>
      <c r="K2669" s="357"/>
      <c r="L2669" s="358"/>
      <c r="M2669" s="357"/>
      <c r="N2669" s="358"/>
      <c r="O2669" s="357"/>
      <c r="P2669" s="358"/>
      <c r="Q2669" s="357"/>
      <c r="R2669" s="358"/>
      <c r="S2669" s="357"/>
      <c r="T2669" s="358"/>
      <c r="U2669" s="357"/>
      <c r="V2669" s="358"/>
      <c r="W2669" s="357"/>
      <c r="X2669" s="358"/>
      <c r="Y2669" s="357"/>
      <c r="Z2669" s="358"/>
      <c r="AA2669" s="357"/>
      <c r="AB2669" s="358"/>
      <c r="AC2669" s="357"/>
      <c r="AD2669" s="358"/>
      <c r="AG2669" s="197">
        <f t="shared" si="1072"/>
        <v>24</v>
      </c>
      <c r="AH2669" s="197">
        <f t="shared" si="1073"/>
        <v>0</v>
      </c>
      <c r="AJ2669" s="192">
        <f t="shared" si="1074"/>
        <v>0</v>
      </c>
      <c r="AK2669" s="215">
        <f t="shared" si="1075"/>
        <v>0</v>
      </c>
      <c r="AL2669" s="216">
        <f t="shared" si="1076"/>
        <v>0</v>
      </c>
      <c r="AM2669" s="217">
        <f t="shared" si="1077"/>
        <v>0</v>
      </c>
    </row>
    <row r="2670" spans="1:39" ht="15" customHeight="1" thickBot="1">
      <c r="A2670" s="41"/>
      <c r="B2670" s="30"/>
      <c r="C2670" s="63" t="s">
        <v>148</v>
      </c>
      <c r="D2670" s="455" t="str">
        <f t="shared" si="1071"/>
        <v/>
      </c>
      <c r="E2670" s="455"/>
      <c r="F2670" s="455"/>
      <c r="G2670" s="303"/>
      <c r="H2670" s="303"/>
      <c r="I2670" s="303"/>
      <c r="J2670" s="303"/>
      <c r="K2670" s="357"/>
      <c r="L2670" s="358"/>
      <c r="M2670" s="357"/>
      <c r="N2670" s="358"/>
      <c r="O2670" s="357"/>
      <c r="P2670" s="358"/>
      <c r="Q2670" s="357"/>
      <c r="R2670" s="358"/>
      <c r="S2670" s="357"/>
      <c r="T2670" s="358"/>
      <c r="U2670" s="357"/>
      <c r="V2670" s="358"/>
      <c r="W2670" s="357"/>
      <c r="X2670" s="358"/>
      <c r="Y2670" s="357"/>
      <c r="Z2670" s="358"/>
      <c r="AA2670" s="357"/>
      <c r="AB2670" s="358"/>
      <c r="AC2670" s="357"/>
      <c r="AD2670" s="358"/>
      <c r="AG2670" s="197">
        <f t="shared" si="1072"/>
        <v>24</v>
      </c>
      <c r="AH2670" s="197">
        <f t="shared" si="1073"/>
        <v>0</v>
      </c>
      <c r="AJ2670" s="192">
        <f t="shared" si="1074"/>
        <v>0</v>
      </c>
      <c r="AK2670" s="215">
        <f t="shared" si="1075"/>
        <v>0</v>
      </c>
      <c r="AL2670" s="216">
        <f t="shared" si="1076"/>
        <v>0</v>
      </c>
      <c r="AM2670" s="217">
        <f t="shared" si="1077"/>
        <v>0</v>
      </c>
    </row>
    <row r="2671" spans="1:39" ht="15" customHeight="1" thickBot="1">
      <c r="A2671" s="41"/>
      <c r="B2671" s="30"/>
      <c r="C2671" s="63" t="s">
        <v>149</v>
      </c>
      <c r="D2671" s="455" t="str">
        <f t="shared" si="1071"/>
        <v/>
      </c>
      <c r="E2671" s="455"/>
      <c r="F2671" s="455"/>
      <c r="G2671" s="303"/>
      <c r="H2671" s="303"/>
      <c r="I2671" s="303"/>
      <c r="J2671" s="303"/>
      <c r="K2671" s="357"/>
      <c r="L2671" s="358"/>
      <c r="M2671" s="357"/>
      <c r="N2671" s="358"/>
      <c r="O2671" s="357"/>
      <c r="P2671" s="358"/>
      <c r="Q2671" s="357"/>
      <c r="R2671" s="358"/>
      <c r="S2671" s="357"/>
      <c r="T2671" s="358"/>
      <c r="U2671" s="357"/>
      <c r="V2671" s="358"/>
      <c r="W2671" s="357"/>
      <c r="X2671" s="358"/>
      <c r="Y2671" s="357"/>
      <c r="Z2671" s="358"/>
      <c r="AA2671" s="357"/>
      <c r="AB2671" s="358"/>
      <c r="AC2671" s="357"/>
      <c r="AD2671" s="358"/>
      <c r="AG2671" s="197">
        <f t="shared" si="1072"/>
        <v>24</v>
      </c>
      <c r="AH2671" s="197">
        <f t="shared" si="1073"/>
        <v>0</v>
      </c>
      <c r="AJ2671" s="192">
        <f t="shared" si="1074"/>
        <v>0</v>
      </c>
      <c r="AK2671" s="215">
        <f t="shared" si="1075"/>
        <v>0</v>
      </c>
      <c r="AL2671" s="216">
        <f t="shared" si="1076"/>
        <v>0</v>
      </c>
      <c r="AM2671" s="217">
        <f t="shared" si="1077"/>
        <v>0</v>
      </c>
    </row>
    <row r="2672" spans="1:39" ht="15" customHeight="1" thickBot="1">
      <c r="A2672" s="41"/>
      <c r="B2672" s="30"/>
      <c r="C2672" s="63" t="s">
        <v>150</v>
      </c>
      <c r="D2672" s="455" t="str">
        <f t="shared" si="1071"/>
        <v/>
      </c>
      <c r="E2672" s="455"/>
      <c r="F2672" s="455"/>
      <c r="G2672" s="303"/>
      <c r="H2672" s="303"/>
      <c r="I2672" s="303"/>
      <c r="J2672" s="303"/>
      <c r="K2672" s="357"/>
      <c r="L2672" s="358"/>
      <c r="M2672" s="357"/>
      <c r="N2672" s="358"/>
      <c r="O2672" s="357"/>
      <c r="P2672" s="358"/>
      <c r="Q2672" s="357"/>
      <c r="R2672" s="358"/>
      <c r="S2672" s="357"/>
      <c r="T2672" s="358"/>
      <c r="U2672" s="357"/>
      <c r="V2672" s="358"/>
      <c r="W2672" s="357"/>
      <c r="X2672" s="358"/>
      <c r="Y2672" s="357"/>
      <c r="Z2672" s="358"/>
      <c r="AA2672" s="357"/>
      <c r="AB2672" s="358"/>
      <c r="AC2672" s="357"/>
      <c r="AD2672" s="358"/>
      <c r="AG2672" s="197">
        <f t="shared" si="1072"/>
        <v>24</v>
      </c>
      <c r="AH2672" s="197">
        <f t="shared" si="1073"/>
        <v>0</v>
      </c>
      <c r="AJ2672" s="192">
        <f t="shared" si="1074"/>
        <v>0</v>
      </c>
      <c r="AK2672" s="215">
        <f t="shared" si="1075"/>
        <v>0</v>
      </c>
      <c r="AL2672" s="216">
        <f t="shared" si="1076"/>
        <v>0</v>
      </c>
      <c r="AM2672" s="217">
        <f t="shared" si="1077"/>
        <v>0</v>
      </c>
    </row>
    <row r="2673" spans="1:39" ht="15" customHeight="1" thickBot="1">
      <c r="A2673" s="41"/>
      <c r="B2673" s="30"/>
      <c r="C2673" s="63" t="s">
        <v>151</v>
      </c>
      <c r="D2673" s="455" t="str">
        <f t="shared" si="1071"/>
        <v/>
      </c>
      <c r="E2673" s="455"/>
      <c r="F2673" s="455"/>
      <c r="G2673" s="303"/>
      <c r="H2673" s="303"/>
      <c r="I2673" s="303"/>
      <c r="J2673" s="303"/>
      <c r="K2673" s="357"/>
      <c r="L2673" s="358"/>
      <c r="M2673" s="357"/>
      <c r="N2673" s="358"/>
      <c r="O2673" s="357"/>
      <c r="P2673" s="358"/>
      <c r="Q2673" s="357"/>
      <c r="R2673" s="358"/>
      <c r="S2673" s="357"/>
      <c r="T2673" s="358"/>
      <c r="U2673" s="357"/>
      <c r="V2673" s="358"/>
      <c r="W2673" s="357"/>
      <c r="X2673" s="358"/>
      <c r="Y2673" s="357"/>
      <c r="Z2673" s="358"/>
      <c r="AA2673" s="357"/>
      <c r="AB2673" s="358"/>
      <c r="AC2673" s="357"/>
      <c r="AD2673" s="358"/>
      <c r="AG2673" s="197">
        <f t="shared" si="1072"/>
        <v>24</v>
      </c>
      <c r="AH2673" s="197">
        <f t="shared" si="1073"/>
        <v>0</v>
      </c>
      <c r="AJ2673" s="192">
        <f t="shared" si="1074"/>
        <v>0</v>
      </c>
      <c r="AK2673" s="215">
        <f t="shared" si="1075"/>
        <v>0</v>
      </c>
      <c r="AL2673" s="216">
        <f t="shared" si="1076"/>
        <v>0</v>
      </c>
      <c r="AM2673" s="217">
        <f t="shared" si="1077"/>
        <v>0</v>
      </c>
    </row>
    <row r="2674" spans="1:39" ht="15" customHeight="1" thickBot="1">
      <c r="A2674" s="41"/>
      <c r="B2674" s="30"/>
      <c r="C2674" s="63" t="s">
        <v>152</v>
      </c>
      <c r="D2674" s="455" t="str">
        <f t="shared" si="1071"/>
        <v/>
      </c>
      <c r="E2674" s="455"/>
      <c r="F2674" s="455"/>
      <c r="G2674" s="303"/>
      <c r="H2674" s="303"/>
      <c r="I2674" s="303"/>
      <c r="J2674" s="303"/>
      <c r="K2674" s="357"/>
      <c r="L2674" s="358"/>
      <c r="M2674" s="357"/>
      <c r="N2674" s="358"/>
      <c r="O2674" s="357"/>
      <c r="P2674" s="358"/>
      <c r="Q2674" s="357"/>
      <c r="R2674" s="358"/>
      <c r="S2674" s="357"/>
      <c r="T2674" s="358"/>
      <c r="U2674" s="357"/>
      <c r="V2674" s="358"/>
      <c r="W2674" s="357"/>
      <c r="X2674" s="358"/>
      <c r="Y2674" s="357"/>
      <c r="Z2674" s="358"/>
      <c r="AA2674" s="357"/>
      <c r="AB2674" s="358"/>
      <c r="AC2674" s="357"/>
      <c r="AD2674" s="358"/>
      <c r="AG2674" s="197">
        <f t="shared" si="1072"/>
        <v>24</v>
      </c>
      <c r="AH2674" s="197">
        <f t="shared" si="1073"/>
        <v>0</v>
      </c>
      <c r="AJ2674" s="192">
        <f t="shared" si="1074"/>
        <v>0</v>
      </c>
      <c r="AK2674" s="215">
        <f t="shared" si="1075"/>
        <v>0</v>
      </c>
      <c r="AL2674" s="216">
        <f t="shared" si="1076"/>
        <v>0</v>
      </c>
      <c r="AM2674" s="217">
        <f t="shared" si="1077"/>
        <v>0</v>
      </c>
    </row>
    <row r="2675" spans="1:39" ht="15" customHeight="1" thickBot="1">
      <c r="A2675" s="41"/>
      <c r="B2675" s="30"/>
      <c r="C2675" s="63" t="s">
        <v>153</v>
      </c>
      <c r="D2675" s="455" t="str">
        <f t="shared" si="1071"/>
        <v/>
      </c>
      <c r="E2675" s="455"/>
      <c r="F2675" s="455"/>
      <c r="G2675" s="303"/>
      <c r="H2675" s="303"/>
      <c r="I2675" s="303"/>
      <c r="J2675" s="303"/>
      <c r="K2675" s="357"/>
      <c r="L2675" s="358"/>
      <c r="M2675" s="357"/>
      <c r="N2675" s="358"/>
      <c r="O2675" s="357"/>
      <c r="P2675" s="358"/>
      <c r="Q2675" s="357"/>
      <c r="R2675" s="358"/>
      <c r="S2675" s="357"/>
      <c r="T2675" s="358"/>
      <c r="U2675" s="357"/>
      <c r="V2675" s="358"/>
      <c r="W2675" s="357"/>
      <c r="X2675" s="358"/>
      <c r="Y2675" s="357"/>
      <c r="Z2675" s="358"/>
      <c r="AA2675" s="357"/>
      <c r="AB2675" s="358"/>
      <c r="AC2675" s="357"/>
      <c r="AD2675" s="358"/>
      <c r="AG2675" s="197">
        <f t="shared" si="1072"/>
        <v>24</v>
      </c>
      <c r="AH2675" s="197">
        <f t="shared" si="1073"/>
        <v>0</v>
      </c>
      <c r="AJ2675" s="192">
        <f t="shared" si="1074"/>
        <v>0</v>
      </c>
      <c r="AK2675" s="215">
        <f t="shared" si="1075"/>
        <v>0</v>
      </c>
      <c r="AL2675" s="216">
        <f t="shared" si="1076"/>
        <v>0</v>
      </c>
      <c r="AM2675" s="217">
        <f t="shared" si="1077"/>
        <v>0</v>
      </c>
    </row>
    <row r="2676" spans="1:39" ht="15" customHeight="1" thickBot="1">
      <c r="A2676" s="41"/>
      <c r="B2676" s="30"/>
      <c r="C2676" s="63" t="s">
        <v>154</v>
      </c>
      <c r="D2676" s="455" t="str">
        <f t="shared" si="1071"/>
        <v/>
      </c>
      <c r="E2676" s="455"/>
      <c r="F2676" s="455"/>
      <c r="G2676" s="303"/>
      <c r="H2676" s="303"/>
      <c r="I2676" s="303"/>
      <c r="J2676" s="303"/>
      <c r="K2676" s="357"/>
      <c r="L2676" s="358"/>
      <c r="M2676" s="357"/>
      <c r="N2676" s="358"/>
      <c r="O2676" s="357"/>
      <c r="P2676" s="358"/>
      <c r="Q2676" s="357"/>
      <c r="R2676" s="358"/>
      <c r="S2676" s="357"/>
      <c r="T2676" s="358"/>
      <c r="U2676" s="357"/>
      <c r="V2676" s="358"/>
      <c r="W2676" s="357"/>
      <c r="X2676" s="358"/>
      <c r="Y2676" s="357"/>
      <c r="Z2676" s="358"/>
      <c r="AA2676" s="357"/>
      <c r="AB2676" s="358"/>
      <c r="AC2676" s="357"/>
      <c r="AD2676" s="358"/>
      <c r="AG2676" s="197">
        <f t="shared" si="1072"/>
        <v>24</v>
      </c>
      <c r="AH2676" s="197">
        <f t="shared" si="1073"/>
        <v>0</v>
      </c>
      <c r="AJ2676" s="192">
        <f t="shared" si="1074"/>
        <v>0</v>
      </c>
      <c r="AK2676" s="215">
        <f t="shared" si="1075"/>
        <v>0</v>
      </c>
      <c r="AL2676" s="216">
        <f t="shared" si="1076"/>
        <v>0</v>
      </c>
      <c r="AM2676" s="217">
        <f t="shared" si="1077"/>
        <v>0</v>
      </c>
    </row>
    <row r="2677" spans="1:39" ht="15" customHeight="1" thickBot="1">
      <c r="A2677" s="41"/>
      <c r="B2677" s="30"/>
      <c r="C2677" s="63" t="s">
        <v>155</v>
      </c>
      <c r="D2677" s="455" t="str">
        <f t="shared" si="1071"/>
        <v/>
      </c>
      <c r="E2677" s="455"/>
      <c r="F2677" s="455"/>
      <c r="G2677" s="303"/>
      <c r="H2677" s="303"/>
      <c r="I2677" s="303"/>
      <c r="J2677" s="303"/>
      <c r="K2677" s="357"/>
      <c r="L2677" s="358"/>
      <c r="M2677" s="357"/>
      <c r="N2677" s="358"/>
      <c r="O2677" s="357"/>
      <c r="P2677" s="358"/>
      <c r="Q2677" s="357"/>
      <c r="R2677" s="358"/>
      <c r="S2677" s="357"/>
      <c r="T2677" s="358"/>
      <c r="U2677" s="357"/>
      <c r="V2677" s="358"/>
      <c r="W2677" s="357"/>
      <c r="X2677" s="358"/>
      <c r="Y2677" s="357"/>
      <c r="Z2677" s="358"/>
      <c r="AA2677" s="357"/>
      <c r="AB2677" s="358"/>
      <c r="AC2677" s="357"/>
      <c r="AD2677" s="358"/>
      <c r="AG2677" s="197">
        <f t="shared" si="1072"/>
        <v>24</v>
      </c>
      <c r="AH2677" s="197">
        <f t="shared" si="1073"/>
        <v>0</v>
      </c>
      <c r="AJ2677" s="192">
        <f t="shared" si="1074"/>
        <v>0</v>
      </c>
      <c r="AK2677" s="215">
        <f t="shared" si="1075"/>
        <v>0</v>
      </c>
      <c r="AL2677" s="216">
        <f t="shared" si="1076"/>
        <v>0</v>
      </c>
      <c r="AM2677" s="217">
        <f t="shared" si="1077"/>
        <v>0</v>
      </c>
    </row>
    <row r="2678" spans="1:39" ht="15" customHeight="1" thickBot="1">
      <c r="A2678" s="41"/>
      <c r="B2678" s="30"/>
      <c r="C2678" s="63" t="s">
        <v>156</v>
      </c>
      <c r="D2678" s="455" t="str">
        <f t="shared" si="1071"/>
        <v/>
      </c>
      <c r="E2678" s="455"/>
      <c r="F2678" s="455"/>
      <c r="G2678" s="303"/>
      <c r="H2678" s="303"/>
      <c r="I2678" s="303"/>
      <c r="J2678" s="303"/>
      <c r="K2678" s="357"/>
      <c r="L2678" s="358"/>
      <c r="M2678" s="357"/>
      <c r="N2678" s="358"/>
      <c r="O2678" s="357"/>
      <c r="P2678" s="358"/>
      <c r="Q2678" s="357"/>
      <c r="R2678" s="358"/>
      <c r="S2678" s="357"/>
      <c r="T2678" s="358"/>
      <c r="U2678" s="357"/>
      <c r="V2678" s="358"/>
      <c r="W2678" s="357"/>
      <c r="X2678" s="358"/>
      <c r="Y2678" s="357"/>
      <c r="Z2678" s="358"/>
      <c r="AA2678" s="357"/>
      <c r="AB2678" s="358"/>
      <c r="AC2678" s="357"/>
      <c r="AD2678" s="358"/>
      <c r="AG2678" s="197">
        <f t="shared" si="1072"/>
        <v>24</v>
      </c>
      <c r="AH2678" s="197">
        <f t="shared" si="1073"/>
        <v>0</v>
      </c>
      <c r="AJ2678" s="192">
        <f t="shared" si="1074"/>
        <v>0</v>
      </c>
      <c r="AK2678" s="215">
        <f t="shared" si="1075"/>
        <v>0</v>
      </c>
      <c r="AL2678" s="216">
        <f t="shared" si="1076"/>
        <v>0</v>
      </c>
      <c r="AM2678" s="217">
        <f t="shared" si="1077"/>
        <v>0</v>
      </c>
    </row>
    <row r="2679" spans="1:39" ht="15" customHeight="1" thickBot="1">
      <c r="A2679" s="41"/>
      <c r="B2679" s="30"/>
      <c r="C2679" s="63" t="s">
        <v>157</v>
      </c>
      <c r="D2679" s="455" t="str">
        <f t="shared" si="1071"/>
        <v/>
      </c>
      <c r="E2679" s="455"/>
      <c r="F2679" s="455"/>
      <c r="G2679" s="303"/>
      <c r="H2679" s="303"/>
      <c r="I2679" s="303"/>
      <c r="J2679" s="303"/>
      <c r="K2679" s="357"/>
      <c r="L2679" s="358"/>
      <c r="M2679" s="357"/>
      <c r="N2679" s="358"/>
      <c r="O2679" s="357"/>
      <c r="P2679" s="358"/>
      <c r="Q2679" s="357"/>
      <c r="R2679" s="358"/>
      <c r="S2679" s="357"/>
      <c r="T2679" s="358"/>
      <c r="U2679" s="357"/>
      <c r="V2679" s="358"/>
      <c r="W2679" s="357"/>
      <c r="X2679" s="358"/>
      <c r="Y2679" s="357"/>
      <c r="Z2679" s="358"/>
      <c r="AA2679" s="357"/>
      <c r="AB2679" s="358"/>
      <c r="AC2679" s="357"/>
      <c r="AD2679" s="358"/>
      <c r="AG2679" s="197">
        <f t="shared" si="1072"/>
        <v>24</v>
      </c>
      <c r="AH2679" s="197">
        <f t="shared" si="1073"/>
        <v>0</v>
      </c>
      <c r="AJ2679" s="192">
        <f t="shared" si="1074"/>
        <v>0</v>
      </c>
      <c r="AK2679" s="215">
        <f t="shared" si="1075"/>
        <v>0</v>
      </c>
      <c r="AL2679" s="216">
        <f t="shared" si="1076"/>
        <v>0</v>
      </c>
      <c r="AM2679" s="217">
        <f t="shared" si="1077"/>
        <v>0</v>
      </c>
    </row>
    <row r="2680" spans="1:39" ht="15" customHeight="1" thickBot="1">
      <c r="A2680" s="41"/>
      <c r="B2680" s="30"/>
      <c r="C2680" s="63" t="s">
        <v>158</v>
      </c>
      <c r="D2680" s="455" t="str">
        <f t="shared" si="1071"/>
        <v/>
      </c>
      <c r="E2680" s="455"/>
      <c r="F2680" s="455"/>
      <c r="G2680" s="303"/>
      <c r="H2680" s="303"/>
      <c r="I2680" s="303"/>
      <c r="J2680" s="303"/>
      <c r="K2680" s="357"/>
      <c r="L2680" s="358"/>
      <c r="M2680" s="357"/>
      <c r="N2680" s="358"/>
      <c r="O2680" s="357"/>
      <c r="P2680" s="358"/>
      <c r="Q2680" s="357"/>
      <c r="R2680" s="358"/>
      <c r="S2680" s="357"/>
      <c r="T2680" s="358"/>
      <c r="U2680" s="357"/>
      <c r="V2680" s="358"/>
      <c r="W2680" s="357"/>
      <c r="X2680" s="358"/>
      <c r="Y2680" s="357"/>
      <c r="Z2680" s="358"/>
      <c r="AA2680" s="357"/>
      <c r="AB2680" s="358"/>
      <c r="AC2680" s="357"/>
      <c r="AD2680" s="358"/>
      <c r="AG2680" s="197">
        <f t="shared" si="1072"/>
        <v>24</v>
      </c>
      <c r="AH2680" s="197">
        <f t="shared" si="1073"/>
        <v>0</v>
      </c>
      <c r="AJ2680" s="192">
        <f t="shared" si="1074"/>
        <v>0</v>
      </c>
      <c r="AK2680" s="215">
        <f t="shared" si="1075"/>
        <v>0</v>
      </c>
      <c r="AL2680" s="216">
        <f t="shared" si="1076"/>
        <v>0</v>
      </c>
      <c r="AM2680" s="217">
        <f t="shared" si="1077"/>
        <v>0</v>
      </c>
    </row>
    <row r="2681" spans="1:39" ht="15" customHeight="1" thickBot="1">
      <c r="A2681" s="41"/>
      <c r="B2681" s="30"/>
      <c r="C2681" s="63" t="s">
        <v>159</v>
      </c>
      <c r="D2681" s="455" t="str">
        <f t="shared" si="1071"/>
        <v/>
      </c>
      <c r="E2681" s="455"/>
      <c r="F2681" s="455"/>
      <c r="G2681" s="303"/>
      <c r="H2681" s="303"/>
      <c r="I2681" s="303"/>
      <c r="J2681" s="303"/>
      <c r="K2681" s="357"/>
      <c r="L2681" s="358"/>
      <c r="M2681" s="357"/>
      <c r="N2681" s="358"/>
      <c r="O2681" s="357"/>
      <c r="P2681" s="358"/>
      <c r="Q2681" s="357"/>
      <c r="R2681" s="358"/>
      <c r="S2681" s="357"/>
      <c r="T2681" s="358"/>
      <c r="U2681" s="357"/>
      <c r="V2681" s="358"/>
      <c r="W2681" s="357"/>
      <c r="X2681" s="358"/>
      <c r="Y2681" s="357"/>
      <c r="Z2681" s="358"/>
      <c r="AA2681" s="357"/>
      <c r="AB2681" s="358"/>
      <c r="AC2681" s="357"/>
      <c r="AD2681" s="358"/>
      <c r="AG2681" s="197">
        <f t="shared" si="1072"/>
        <v>24</v>
      </c>
      <c r="AH2681" s="197">
        <f t="shared" si="1073"/>
        <v>0</v>
      </c>
      <c r="AJ2681" s="192">
        <f t="shared" si="1074"/>
        <v>0</v>
      </c>
      <c r="AK2681" s="215">
        <f t="shared" si="1075"/>
        <v>0</v>
      </c>
      <c r="AL2681" s="216">
        <f t="shared" si="1076"/>
        <v>0</v>
      </c>
      <c r="AM2681" s="217">
        <f t="shared" si="1077"/>
        <v>0</v>
      </c>
    </row>
    <row r="2682" spans="1:39" ht="15" customHeight="1" thickBot="1">
      <c r="A2682" s="41"/>
      <c r="B2682" s="30"/>
      <c r="C2682" s="63" t="s">
        <v>160</v>
      </c>
      <c r="D2682" s="455" t="str">
        <f t="shared" si="1071"/>
        <v/>
      </c>
      <c r="E2682" s="455"/>
      <c r="F2682" s="455"/>
      <c r="G2682" s="303"/>
      <c r="H2682" s="303"/>
      <c r="I2682" s="303"/>
      <c r="J2682" s="303"/>
      <c r="K2682" s="357"/>
      <c r="L2682" s="358"/>
      <c r="M2682" s="357"/>
      <c r="N2682" s="358"/>
      <c r="O2682" s="357"/>
      <c r="P2682" s="358"/>
      <c r="Q2682" s="357"/>
      <c r="R2682" s="358"/>
      <c r="S2682" s="357"/>
      <c r="T2682" s="358"/>
      <c r="U2682" s="357"/>
      <c r="V2682" s="358"/>
      <c r="W2682" s="357"/>
      <c r="X2682" s="358"/>
      <c r="Y2682" s="357"/>
      <c r="Z2682" s="358"/>
      <c r="AA2682" s="357"/>
      <c r="AB2682" s="358"/>
      <c r="AC2682" s="357"/>
      <c r="AD2682" s="358"/>
      <c r="AG2682" s="197">
        <f t="shared" si="1072"/>
        <v>24</v>
      </c>
      <c r="AH2682" s="197">
        <f t="shared" si="1073"/>
        <v>0</v>
      </c>
      <c r="AJ2682" s="192">
        <f t="shared" si="1074"/>
        <v>0</v>
      </c>
      <c r="AK2682" s="215">
        <f t="shared" si="1075"/>
        <v>0</v>
      </c>
      <c r="AL2682" s="216">
        <f t="shared" si="1076"/>
        <v>0</v>
      </c>
      <c r="AM2682" s="217">
        <f t="shared" si="1077"/>
        <v>0</v>
      </c>
    </row>
    <row r="2683" spans="1:39" ht="15" customHeight="1" thickBot="1">
      <c r="A2683" s="41"/>
      <c r="B2683" s="30"/>
      <c r="C2683" s="63" t="s">
        <v>161</v>
      </c>
      <c r="D2683" s="455" t="str">
        <f t="shared" si="1071"/>
        <v/>
      </c>
      <c r="E2683" s="455"/>
      <c r="F2683" s="455"/>
      <c r="G2683" s="303"/>
      <c r="H2683" s="303"/>
      <c r="I2683" s="303"/>
      <c r="J2683" s="303"/>
      <c r="K2683" s="357"/>
      <c r="L2683" s="358"/>
      <c r="M2683" s="357"/>
      <c r="N2683" s="358"/>
      <c r="O2683" s="357"/>
      <c r="P2683" s="358"/>
      <c r="Q2683" s="357"/>
      <c r="R2683" s="358"/>
      <c r="S2683" s="357"/>
      <c r="T2683" s="358"/>
      <c r="U2683" s="357"/>
      <c r="V2683" s="358"/>
      <c r="W2683" s="357"/>
      <c r="X2683" s="358"/>
      <c r="Y2683" s="357"/>
      <c r="Z2683" s="358"/>
      <c r="AA2683" s="357"/>
      <c r="AB2683" s="358"/>
      <c r="AC2683" s="357"/>
      <c r="AD2683" s="358"/>
      <c r="AG2683" s="197">
        <f t="shared" si="1072"/>
        <v>24</v>
      </c>
      <c r="AH2683" s="197">
        <f t="shared" si="1073"/>
        <v>0</v>
      </c>
      <c r="AJ2683" s="192">
        <f t="shared" si="1074"/>
        <v>0</v>
      </c>
      <c r="AK2683" s="215">
        <f t="shared" si="1075"/>
        <v>0</v>
      </c>
      <c r="AL2683" s="216">
        <f t="shared" si="1076"/>
        <v>0</v>
      </c>
      <c r="AM2683" s="217">
        <f t="shared" si="1077"/>
        <v>0</v>
      </c>
    </row>
    <row r="2684" spans="1:39" ht="15" customHeight="1" thickBot="1">
      <c r="A2684" s="41"/>
      <c r="B2684" s="30"/>
      <c r="C2684" s="63" t="s">
        <v>162</v>
      </c>
      <c r="D2684" s="455" t="str">
        <f t="shared" si="1071"/>
        <v/>
      </c>
      <c r="E2684" s="455"/>
      <c r="F2684" s="455"/>
      <c r="G2684" s="303"/>
      <c r="H2684" s="303"/>
      <c r="I2684" s="303"/>
      <c r="J2684" s="303"/>
      <c r="K2684" s="357"/>
      <c r="L2684" s="358"/>
      <c r="M2684" s="357"/>
      <c r="N2684" s="358"/>
      <c r="O2684" s="357"/>
      <c r="P2684" s="358"/>
      <c r="Q2684" s="357"/>
      <c r="R2684" s="358"/>
      <c r="S2684" s="357"/>
      <c r="T2684" s="358"/>
      <c r="U2684" s="357"/>
      <c r="V2684" s="358"/>
      <c r="W2684" s="357"/>
      <c r="X2684" s="358"/>
      <c r="Y2684" s="357"/>
      <c r="Z2684" s="358"/>
      <c r="AA2684" s="357"/>
      <c r="AB2684" s="358"/>
      <c r="AC2684" s="357"/>
      <c r="AD2684" s="358"/>
      <c r="AG2684" s="197">
        <f t="shared" si="1072"/>
        <v>24</v>
      </c>
      <c r="AH2684" s="197">
        <f t="shared" si="1073"/>
        <v>0</v>
      </c>
      <c r="AJ2684" s="192">
        <f t="shared" si="1074"/>
        <v>0</v>
      </c>
      <c r="AK2684" s="215">
        <f t="shared" si="1075"/>
        <v>0</v>
      </c>
      <c r="AL2684" s="216">
        <f t="shared" si="1076"/>
        <v>0</v>
      </c>
      <c r="AM2684" s="217">
        <f t="shared" si="1077"/>
        <v>0</v>
      </c>
    </row>
    <row r="2685" spans="1:39" ht="15" customHeight="1" thickBot="1">
      <c r="A2685" s="41"/>
      <c r="B2685" s="30"/>
      <c r="C2685" s="64" t="s">
        <v>163</v>
      </c>
      <c r="D2685" s="455" t="str">
        <f t="shared" si="1071"/>
        <v/>
      </c>
      <c r="E2685" s="455"/>
      <c r="F2685" s="455"/>
      <c r="G2685" s="303"/>
      <c r="H2685" s="303"/>
      <c r="I2685" s="303"/>
      <c r="J2685" s="303"/>
      <c r="K2685" s="357"/>
      <c r="L2685" s="358"/>
      <c r="M2685" s="357"/>
      <c r="N2685" s="358"/>
      <c r="O2685" s="357"/>
      <c r="P2685" s="358"/>
      <c r="Q2685" s="357"/>
      <c r="R2685" s="358"/>
      <c r="S2685" s="357"/>
      <c r="T2685" s="358"/>
      <c r="U2685" s="357"/>
      <c r="V2685" s="358"/>
      <c r="W2685" s="357"/>
      <c r="X2685" s="358"/>
      <c r="Y2685" s="357"/>
      <c r="Z2685" s="358"/>
      <c r="AA2685" s="357"/>
      <c r="AB2685" s="358"/>
      <c r="AC2685" s="357"/>
      <c r="AD2685" s="358"/>
      <c r="AG2685" s="197">
        <f t="shared" si="1072"/>
        <v>24</v>
      </c>
      <c r="AH2685" s="197">
        <f t="shared" si="1073"/>
        <v>0</v>
      </c>
      <c r="AJ2685" s="192">
        <f t="shared" si="1074"/>
        <v>0</v>
      </c>
      <c r="AK2685" s="215">
        <f t="shared" si="1075"/>
        <v>0</v>
      </c>
      <c r="AL2685" s="216">
        <f t="shared" si="1076"/>
        <v>0</v>
      </c>
      <c r="AM2685" s="217">
        <f t="shared" si="1077"/>
        <v>0</v>
      </c>
    </row>
    <row r="2686" spans="1:39" ht="15" customHeight="1" thickBot="1">
      <c r="A2686" s="41"/>
      <c r="B2686" s="30"/>
      <c r="C2686" s="64" t="s">
        <v>164</v>
      </c>
      <c r="D2686" s="455" t="str">
        <f t="shared" si="1071"/>
        <v/>
      </c>
      <c r="E2686" s="455"/>
      <c r="F2686" s="455"/>
      <c r="G2686" s="303"/>
      <c r="H2686" s="303"/>
      <c r="I2686" s="303"/>
      <c r="J2686" s="303"/>
      <c r="K2686" s="357"/>
      <c r="L2686" s="358"/>
      <c r="M2686" s="357"/>
      <c r="N2686" s="358"/>
      <c r="O2686" s="357"/>
      <c r="P2686" s="358"/>
      <c r="Q2686" s="357"/>
      <c r="R2686" s="358"/>
      <c r="S2686" s="357"/>
      <c r="T2686" s="358"/>
      <c r="U2686" s="357"/>
      <c r="V2686" s="358"/>
      <c r="W2686" s="357"/>
      <c r="X2686" s="358"/>
      <c r="Y2686" s="357"/>
      <c r="Z2686" s="358"/>
      <c r="AA2686" s="357"/>
      <c r="AB2686" s="358"/>
      <c r="AC2686" s="357"/>
      <c r="AD2686" s="358"/>
      <c r="AG2686" s="197">
        <f t="shared" si="1072"/>
        <v>24</v>
      </c>
      <c r="AH2686" s="197">
        <f t="shared" si="1073"/>
        <v>0</v>
      </c>
      <c r="AJ2686" s="192">
        <f t="shared" si="1074"/>
        <v>0</v>
      </c>
      <c r="AK2686" s="215">
        <f t="shared" si="1075"/>
        <v>0</v>
      </c>
      <c r="AL2686" s="216">
        <f t="shared" si="1076"/>
        <v>0</v>
      </c>
      <c r="AM2686" s="217">
        <f t="shared" si="1077"/>
        <v>0</v>
      </c>
    </row>
    <row r="2687" spans="1:39" ht="15" customHeight="1" thickBot="1">
      <c r="A2687" s="41"/>
      <c r="B2687" s="30"/>
      <c r="C2687" s="64" t="s">
        <v>165</v>
      </c>
      <c r="D2687" s="455" t="str">
        <f t="shared" si="1071"/>
        <v/>
      </c>
      <c r="E2687" s="455"/>
      <c r="F2687" s="455"/>
      <c r="G2687" s="303"/>
      <c r="H2687" s="303"/>
      <c r="I2687" s="303"/>
      <c r="J2687" s="303"/>
      <c r="K2687" s="357"/>
      <c r="L2687" s="358"/>
      <c r="M2687" s="357"/>
      <c r="N2687" s="358"/>
      <c r="O2687" s="357"/>
      <c r="P2687" s="358"/>
      <c r="Q2687" s="357"/>
      <c r="R2687" s="358"/>
      <c r="S2687" s="357"/>
      <c r="T2687" s="358"/>
      <c r="U2687" s="357"/>
      <c r="V2687" s="358"/>
      <c r="W2687" s="357"/>
      <c r="X2687" s="358"/>
      <c r="Y2687" s="357"/>
      <c r="Z2687" s="358"/>
      <c r="AA2687" s="357"/>
      <c r="AB2687" s="358"/>
      <c r="AC2687" s="357"/>
      <c r="AD2687" s="358"/>
      <c r="AG2687" s="197">
        <f t="shared" si="1072"/>
        <v>24</v>
      </c>
      <c r="AH2687" s="197">
        <f t="shared" si="1073"/>
        <v>0</v>
      </c>
      <c r="AJ2687" s="192">
        <f t="shared" si="1074"/>
        <v>0</v>
      </c>
      <c r="AK2687" s="215">
        <f t="shared" si="1075"/>
        <v>0</v>
      </c>
      <c r="AL2687" s="216">
        <f t="shared" si="1076"/>
        <v>0</v>
      </c>
      <c r="AM2687" s="217">
        <f t="shared" si="1077"/>
        <v>0</v>
      </c>
    </row>
    <row r="2688" spans="1:39" ht="15" customHeight="1" thickBot="1">
      <c r="A2688" s="41"/>
      <c r="B2688" s="30"/>
      <c r="C2688" s="64" t="s">
        <v>166</v>
      </c>
      <c r="D2688" s="455" t="str">
        <f t="shared" si="1071"/>
        <v/>
      </c>
      <c r="E2688" s="455"/>
      <c r="F2688" s="455"/>
      <c r="G2688" s="303"/>
      <c r="H2688" s="303"/>
      <c r="I2688" s="303"/>
      <c r="J2688" s="303"/>
      <c r="K2688" s="357"/>
      <c r="L2688" s="358"/>
      <c r="M2688" s="357"/>
      <c r="N2688" s="358"/>
      <c r="O2688" s="357"/>
      <c r="P2688" s="358"/>
      <c r="Q2688" s="357"/>
      <c r="R2688" s="358"/>
      <c r="S2688" s="357"/>
      <c r="T2688" s="358"/>
      <c r="U2688" s="357"/>
      <c r="V2688" s="358"/>
      <c r="W2688" s="357"/>
      <c r="X2688" s="358"/>
      <c r="Y2688" s="357"/>
      <c r="Z2688" s="358"/>
      <c r="AA2688" s="357"/>
      <c r="AB2688" s="358"/>
      <c r="AC2688" s="357"/>
      <c r="AD2688" s="358"/>
      <c r="AG2688" s="197">
        <f t="shared" si="1072"/>
        <v>24</v>
      </c>
      <c r="AH2688" s="197">
        <f t="shared" si="1073"/>
        <v>0</v>
      </c>
      <c r="AJ2688" s="192">
        <f t="shared" si="1074"/>
        <v>0</v>
      </c>
      <c r="AK2688" s="215">
        <f t="shared" si="1075"/>
        <v>0</v>
      </c>
      <c r="AL2688" s="216">
        <f t="shared" si="1076"/>
        <v>0</v>
      </c>
      <c r="AM2688" s="217">
        <f t="shared" si="1077"/>
        <v>0</v>
      </c>
    </row>
    <row r="2689" spans="1:39" ht="15" customHeight="1" thickBot="1">
      <c r="A2689" s="41"/>
      <c r="B2689" s="30"/>
      <c r="C2689" s="77" t="s">
        <v>167</v>
      </c>
      <c r="D2689" s="455" t="str">
        <f t="shared" si="1071"/>
        <v/>
      </c>
      <c r="E2689" s="455"/>
      <c r="F2689" s="455"/>
      <c r="G2689" s="303"/>
      <c r="H2689" s="303"/>
      <c r="I2689" s="303"/>
      <c r="J2689" s="303"/>
      <c r="K2689" s="357"/>
      <c r="L2689" s="358"/>
      <c r="M2689" s="357"/>
      <c r="N2689" s="358"/>
      <c r="O2689" s="357"/>
      <c r="P2689" s="358"/>
      <c r="Q2689" s="357"/>
      <c r="R2689" s="358"/>
      <c r="S2689" s="357"/>
      <c r="T2689" s="358"/>
      <c r="U2689" s="357"/>
      <c r="V2689" s="358"/>
      <c r="W2689" s="357"/>
      <c r="X2689" s="358"/>
      <c r="Y2689" s="357"/>
      <c r="Z2689" s="358"/>
      <c r="AA2689" s="357"/>
      <c r="AB2689" s="358"/>
      <c r="AC2689" s="357"/>
      <c r="AD2689" s="358"/>
      <c r="AG2689" s="197">
        <f t="shared" si="1072"/>
        <v>24</v>
      </c>
      <c r="AH2689" s="197">
        <f t="shared" si="1073"/>
        <v>0</v>
      </c>
      <c r="AJ2689" s="192">
        <f t="shared" si="1074"/>
        <v>0</v>
      </c>
      <c r="AK2689" s="215">
        <f t="shared" si="1075"/>
        <v>0</v>
      </c>
      <c r="AL2689" s="216">
        <f t="shared" si="1076"/>
        <v>0</v>
      </c>
      <c r="AM2689" s="217">
        <f t="shared" si="1077"/>
        <v>0</v>
      </c>
    </row>
    <row r="2690" spans="1:39" ht="15" customHeight="1" thickBot="1">
      <c r="A2690" s="41"/>
      <c r="B2690" s="30"/>
      <c r="C2690" s="75" t="s">
        <v>168</v>
      </c>
      <c r="D2690" s="455" t="str">
        <f t="shared" si="1071"/>
        <v/>
      </c>
      <c r="E2690" s="455"/>
      <c r="F2690" s="455"/>
      <c r="G2690" s="303"/>
      <c r="H2690" s="303"/>
      <c r="I2690" s="303"/>
      <c r="J2690" s="303"/>
      <c r="K2690" s="357"/>
      <c r="L2690" s="358"/>
      <c r="M2690" s="357"/>
      <c r="N2690" s="358"/>
      <c r="O2690" s="357"/>
      <c r="P2690" s="358"/>
      <c r="Q2690" s="357"/>
      <c r="R2690" s="358"/>
      <c r="S2690" s="357"/>
      <c r="T2690" s="358"/>
      <c r="U2690" s="357"/>
      <c r="V2690" s="358"/>
      <c r="W2690" s="357"/>
      <c r="X2690" s="358"/>
      <c r="Y2690" s="357"/>
      <c r="Z2690" s="358"/>
      <c r="AA2690" s="357"/>
      <c r="AB2690" s="358"/>
      <c r="AC2690" s="357"/>
      <c r="AD2690" s="358"/>
      <c r="AG2690" s="197">
        <f t="shared" si="1072"/>
        <v>24</v>
      </c>
      <c r="AH2690" s="197">
        <f t="shared" si="1073"/>
        <v>0</v>
      </c>
      <c r="AJ2690" s="192">
        <f t="shared" si="1074"/>
        <v>0</v>
      </c>
      <c r="AK2690" s="215">
        <f t="shared" si="1075"/>
        <v>0</v>
      </c>
      <c r="AL2690" s="216">
        <f t="shared" si="1076"/>
        <v>0</v>
      </c>
      <c r="AM2690" s="217">
        <f t="shared" si="1077"/>
        <v>0</v>
      </c>
    </row>
    <row r="2691" spans="1:39" ht="15" customHeight="1" thickBot="1">
      <c r="A2691" s="41"/>
      <c r="B2691" s="30"/>
      <c r="C2691" s="75" t="s">
        <v>169</v>
      </c>
      <c r="D2691" s="455" t="str">
        <f t="shared" si="1071"/>
        <v/>
      </c>
      <c r="E2691" s="455"/>
      <c r="F2691" s="455"/>
      <c r="G2691" s="303"/>
      <c r="H2691" s="303"/>
      <c r="I2691" s="303"/>
      <c r="J2691" s="303"/>
      <c r="K2691" s="357"/>
      <c r="L2691" s="358"/>
      <c r="M2691" s="357"/>
      <c r="N2691" s="358"/>
      <c r="O2691" s="357"/>
      <c r="P2691" s="358"/>
      <c r="Q2691" s="357"/>
      <c r="R2691" s="358"/>
      <c r="S2691" s="357"/>
      <c r="T2691" s="358"/>
      <c r="U2691" s="357"/>
      <c r="V2691" s="358"/>
      <c r="W2691" s="357"/>
      <c r="X2691" s="358"/>
      <c r="Y2691" s="357"/>
      <c r="Z2691" s="358"/>
      <c r="AA2691" s="357"/>
      <c r="AB2691" s="358"/>
      <c r="AC2691" s="357"/>
      <c r="AD2691" s="358"/>
      <c r="AG2691" s="197">
        <f t="shared" si="1072"/>
        <v>24</v>
      </c>
      <c r="AH2691" s="197">
        <f t="shared" si="1073"/>
        <v>0</v>
      </c>
      <c r="AJ2691" s="192">
        <f t="shared" si="1074"/>
        <v>0</v>
      </c>
      <c r="AK2691" s="215">
        <f t="shared" si="1075"/>
        <v>0</v>
      </c>
      <c r="AL2691" s="216">
        <f t="shared" si="1076"/>
        <v>0</v>
      </c>
      <c r="AM2691" s="217">
        <f t="shared" si="1077"/>
        <v>0</v>
      </c>
    </row>
    <row r="2692" spans="1:39" ht="15" customHeight="1" thickBot="1">
      <c r="A2692" s="41"/>
      <c r="B2692" s="30"/>
      <c r="C2692" s="76" t="s">
        <v>170</v>
      </c>
      <c r="D2692" s="455" t="str">
        <f t="shared" si="1071"/>
        <v/>
      </c>
      <c r="E2692" s="455"/>
      <c r="F2692" s="455"/>
      <c r="G2692" s="303"/>
      <c r="H2692" s="303"/>
      <c r="I2692" s="303"/>
      <c r="J2692" s="303"/>
      <c r="K2692" s="357"/>
      <c r="L2692" s="358"/>
      <c r="M2692" s="357"/>
      <c r="N2692" s="358"/>
      <c r="O2692" s="357"/>
      <c r="P2692" s="358"/>
      <c r="Q2692" s="357"/>
      <c r="R2692" s="358"/>
      <c r="S2692" s="357"/>
      <c r="T2692" s="358"/>
      <c r="U2692" s="357"/>
      <c r="V2692" s="358"/>
      <c r="W2692" s="357"/>
      <c r="X2692" s="358"/>
      <c r="Y2692" s="357"/>
      <c r="Z2692" s="358"/>
      <c r="AA2692" s="357"/>
      <c r="AB2692" s="358"/>
      <c r="AC2692" s="357"/>
      <c r="AD2692" s="358"/>
      <c r="AG2692" s="197">
        <f t="shared" si="1072"/>
        <v>24</v>
      </c>
      <c r="AH2692" s="197">
        <f t="shared" si="1073"/>
        <v>0</v>
      </c>
      <c r="AJ2692" s="192">
        <f t="shared" si="1074"/>
        <v>0</v>
      </c>
      <c r="AK2692" s="215">
        <f t="shared" si="1075"/>
        <v>0</v>
      </c>
      <c r="AL2692" s="216">
        <f t="shared" si="1076"/>
        <v>0</v>
      </c>
      <c r="AM2692" s="217">
        <f t="shared" si="1077"/>
        <v>0</v>
      </c>
    </row>
    <row r="2693" spans="1:39" ht="15" customHeight="1" thickBot="1">
      <c r="A2693" s="41"/>
      <c r="B2693" s="30"/>
      <c r="C2693" s="64" t="s">
        <v>171</v>
      </c>
      <c r="D2693" s="455" t="str">
        <f t="shared" si="1071"/>
        <v/>
      </c>
      <c r="E2693" s="455"/>
      <c r="F2693" s="455"/>
      <c r="G2693" s="303"/>
      <c r="H2693" s="303"/>
      <c r="I2693" s="303"/>
      <c r="J2693" s="303"/>
      <c r="K2693" s="357"/>
      <c r="L2693" s="358"/>
      <c r="M2693" s="357"/>
      <c r="N2693" s="358"/>
      <c r="O2693" s="357"/>
      <c r="P2693" s="358"/>
      <c r="Q2693" s="357"/>
      <c r="R2693" s="358"/>
      <c r="S2693" s="357"/>
      <c r="T2693" s="358"/>
      <c r="U2693" s="357"/>
      <c r="V2693" s="358"/>
      <c r="W2693" s="357"/>
      <c r="X2693" s="358"/>
      <c r="Y2693" s="357"/>
      <c r="Z2693" s="358"/>
      <c r="AA2693" s="357"/>
      <c r="AB2693" s="358"/>
      <c r="AC2693" s="357"/>
      <c r="AD2693" s="358"/>
      <c r="AG2693" s="197">
        <f t="shared" si="1072"/>
        <v>24</v>
      </c>
      <c r="AH2693" s="197">
        <f t="shared" si="1073"/>
        <v>0</v>
      </c>
      <c r="AJ2693" s="192">
        <f t="shared" si="1074"/>
        <v>0</v>
      </c>
      <c r="AK2693" s="215">
        <f t="shared" si="1075"/>
        <v>0</v>
      </c>
      <c r="AL2693" s="216">
        <f t="shared" si="1076"/>
        <v>0</v>
      </c>
      <c r="AM2693" s="217">
        <f t="shared" si="1077"/>
        <v>0</v>
      </c>
    </row>
    <row r="2694" spans="1:39" ht="15" customHeight="1" thickBot="1">
      <c r="A2694" s="41"/>
      <c r="B2694" s="30"/>
      <c r="C2694" s="64" t="s">
        <v>172</v>
      </c>
      <c r="D2694" s="455" t="str">
        <f t="shared" si="1071"/>
        <v/>
      </c>
      <c r="E2694" s="455"/>
      <c r="F2694" s="455"/>
      <c r="G2694" s="303"/>
      <c r="H2694" s="303"/>
      <c r="I2694" s="303"/>
      <c r="J2694" s="303"/>
      <c r="K2694" s="357"/>
      <c r="L2694" s="358"/>
      <c r="M2694" s="357"/>
      <c r="N2694" s="358"/>
      <c r="O2694" s="357"/>
      <c r="P2694" s="358"/>
      <c r="Q2694" s="357"/>
      <c r="R2694" s="358"/>
      <c r="S2694" s="357"/>
      <c r="T2694" s="358"/>
      <c r="U2694" s="357"/>
      <c r="V2694" s="358"/>
      <c r="W2694" s="357"/>
      <c r="X2694" s="358"/>
      <c r="Y2694" s="357"/>
      <c r="Z2694" s="358"/>
      <c r="AA2694" s="357"/>
      <c r="AB2694" s="358"/>
      <c r="AC2694" s="357"/>
      <c r="AD2694" s="358"/>
      <c r="AG2694" s="197">
        <f t="shared" si="1072"/>
        <v>24</v>
      </c>
      <c r="AH2694" s="197">
        <f t="shared" si="1073"/>
        <v>0</v>
      </c>
      <c r="AJ2694" s="192">
        <f t="shared" si="1074"/>
        <v>0</v>
      </c>
      <c r="AK2694" s="215">
        <f t="shared" si="1075"/>
        <v>0</v>
      </c>
      <c r="AL2694" s="216">
        <f t="shared" si="1076"/>
        <v>0</v>
      </c>
      <c r="AM2694" s="217">
        <f t="shared" si="1077"/>
        <v>0</v>
      </c>
    </row>
    <row r="2695" spans="1:39" ht="15" customHeight="1" thickBot="1">
      <c r="A2695" s="41"/>
      <c r="B2695" s="30"/>
      <c r="C2695" s="64" t="s">
        <v>173</v>
      </c>
      <c r="D2695" s="455" t="str">
        <f t="shared" si="1071"/>
        <v/>
      </c>
      <c r="E2695" s="455"/>
      <c r="F2695" s="455"/>
      <c r="G2695" s="303"/>
      <c r="H2695" s="303"/>
      <c r="I2695" s="303"/>
      <c r="J2695" s="303"/>
      <c r="K2695" s="357"/>
      <c r="L2695" s="358"/>
      <c r="M2695" s="357"/>
      <c r="N2695" s="358"/>
      <c r="O2695" s="357"/>
      <c r="P2695" s="358"/>
      <c r="Q2695" s="357"/>
      <c r="R2695" s="358"/>
      <c r="S2695" s="357"/>
      <c r="T2695" s="358"/>
      <c r="U2695" s="357"/>
      <c r="V2695" s="358"/>
      <c r="W2695" s="357"/>
      <c r="X2695" s="358"/>
      <c r="Y2695" s="357"/>
      <c r="Z2695" s="358"/>
      <c r="AA2695" s="357"/>
      <c r="AB2695" s="358"/>
      <c r="AC2695" s="357"/>
      <c r="AD2695" s="358"/>
      <c r="AG2695" s="197">
        <f t="shared" si="1072"/>
        <v>24</v>
      </c>
      <c r="AH2695" s="197">
        <f t="shared" si="1073"/>
        <v>0</v>
      </c>
      <c r="AJ2695" s="192">
        <f t="shared" si="1074"/>
        <v>0</v>
      </c>
      <c r="AK2695" s="215">
        <f t="shared" si="1075"/>
        <v>0</v>
      </c>
      <c r="AL2695" s="216">
        <f t="shared" si="1076"/>
        <v>0</v>
      </c>
      <c r="AM2695" s="217">
        <f t="shared" si="1077"/>
        <v>0</v>
      </c>
    </row>
    <row r="2696" spans="1:39" ht="15" customHeight="1" thickBot="1">
      <c r="A2696" s="41"/>
      <c r="B2696" s="30"/>
      <c r="C2696" s="64" t="s">
        <v>174</v>
      </c>
      <c r="D2696" s="455" t="str">
        <f t="shared" si="1071"/>
        <v/>
      </c>
      <c r="E2696" s="455"/>
      <c r="F2696" s="455"/>
      <c r="G2696" s="303"/>
      <c r="H2696" s="303"/>
      <c r="I2696" s="303"/>
      <c r="J2696" s="303"/>
      <c r="K2696" s="357"/>
      <c r="L2696" s="358"/>
      <c r="M2696" s="357"/>
      <c r="N2696" s="358"/>
      <c r="O2696" s="357"/>
      <c r="P2696" s="358"/>
      <c r="Q2696" s="357"/>
      <c r="R2696" s="358"/>
      <c r="S2696" s="357"/>
      <c r="T2696" s="358"/>
      <c r="U2696" s="357"/>
      <c r="V2696" s="358"/>
      <c r="W2696" s="357"/>
      <c r="X2696" s="358"/>
      <c r="Y2696" s="357"/>
      <c r="Z2696" s="358"/>
      <c r="AA2696" s="357"/>
      <c r="AB2696" s="358"/>
      <c r="AC2696" s="357"/>
      <c r="AD2696" s="358"/>
      <c r="AG2696" s="197">
        <f t="shared" si="1072"/>
        <v>24</v>
      </c>
      <c r="AH2696" s="197">
        <f t="shared" si="1073"/>
        <v>0</v>
      </c>
      <c r="AJ2696" s="192">
        <f t="shared" si="1074"/>
        <v>0</v>
      </c>
      <c r="AK2696" s="215">
        <f t="shared" si="1075"/>
        <v>0</v>
      </c>
      <c r="AL2696" s="216">
        <f t="shared" si="1076"/>
        <v>0</v>
      </c>
      <c r="AM2696" s="217">
        <f t="shared" si="1077"/>
        <v>0</v>
      </c>
    </row>
    <row r="2697" spans="1:39" ht="15" customHeight="1" thickBot="1">
      <c r="A2697" s="41"/>
      <c r="B2697" s="30"/>
      <c r="C2697" s="64" t="s">
        <v>175</v>
      </c>
      <c r="D2697" s="455" t="str">
        <f t="shared" si="1071"/>
        <v/>
      </c>
      <c r="E2697" s="455"/>
      <c r="F2697" s="455"/>
      <c r="G2697" s="303"/>
      <c r="H2697" s="303"/>
      <c r="I2697" s="303"/>
      <c r="J2697" s="303"/>
      <c r="K2697" s="357"/>
      <c r="L2697" s="358"/>
      <c r="M2697" s="357"/>
      <c r="N2697" s="358"/>
      <c r="O2697" s="357"/>
      <c r="P2697" s="358"/>
      <c r="Q2697" s="357"/>
      <c r="R2697" s="358"/>
      <c r="S2697" s="357"/>
      <c r="T2697" s="358"/>
      <c r="U2697" s="357"/>
      <c r="V2697" s="358"/>
      <c r="W2697" s="357"/>
      <c r="X2697" s="358"/>
      <c r="Y2697" s="357"/>
      <c r="Z2697" s="358"/>
      <c r="AA2697" s="357"/>
      <c r="AB2697" s="358"/>
      <c r="AC2697" s="357"/>
      <c r="AD2697" s="358"/>
      <c r="AG2697" s="197">
        <f t="shared" si="1072"/>
        <v>24</v>
      </c>
      <c r="AH2697" s="197">
        <f t="shared" si="1073"/>
        <v>0</v>
      </c>
      <c r="AJ2697" s="192">
        <f t="shared" si="1074"/>
        <v>0</v>
      </c>
      <c r="AK2697" s="215">
        <f t="shared" si="1075"/>
        <v>0</v>
      </c>
      <c r="AL2697" s="216">
        <f t="shared" si="1076"/>
        <v>0</v>
      </c>
      <c r="AM2697" s="217">
        <f t="shared" si="1077"/>
        <v>0</v>
      </c>
    </row>
    <row r="2698" spans="1:39" ht="15" customHeight="1" thickBot="1">
      <c r="A2698" s="41"/>
      <c r="B2698" s="30"/>
      <c r="C2698" s="64" t="s">
        <v>176</v>
      </c>
      <c r="D2698" s="455" t="str">
        <f t="shared" si="1071"/>
        <v/>
      </c>
      <c r="E2698" s="455"/>
      <c r="F2698" s="455"/>
      <c r="G2698" s="303"/>
      <c r="H2698" s="303"/>
      <c r="I2698" s="303"/>
      <c r="J2698" s="303"/>
      <c r="K2698" s="357"/>
      <c r="L2698" s="358"/>
      <c r="M2698" s="357"/>
      <c r="N2698" s="358"/>
      <c r="O2698" s="357"/>
      <c r="P2698" s="358"/>
      <c r="Q2698" s="357"/>
      <c r="R2698" s="358"/>
      <c r="S2698" s="357"/>
      <c r="T2698" s="358"/>
      <c r="U2698" s="357"/>
      <c r="V2698" s="358"/>
      <c r="W2698" s="357"/>
      <c r="X2698" s="358"/>
      <c r="Y2698" s="357"/>
      <c r="Z2698" s="358"/>
      <c r="AA2698" s="357"/>
      <c r="AB2698" s="358"/>
      <c r="AC2698" s="357"/>
      <c r="AD2698" s="358"/>
      <c r="AG2698" s="197">
        <f t="shared" si="1072"/>
        <v>24</v>
      </c>
      <c r="AH2698" s="197">
        <f t="shared" si="1073"/>
        <v>0</v>
      </c>
      <c r="AJ2698" s="192">
        <f t="shared" si="1074"/>
        <v>0</v>
      </c>
      <c r="AK2698" s="215">
        <f t="shared" si="1075"/>
        <v>0</v>
      </c>
      <c r="AL2698" s="216">
        <f t="shared" si="1076"/>
        <v>0</v>
      </c>
      <c r="AM2698" s="217">
        <f t="shared" si="1077"/>
        <v>0</v>
      </c>
    </row>
    <row r="2699" spans="1:39" ht="15" customHeight="1" thickBot="1">
      <c r="A2699" s="41"/>
      <c r="B2699" s="30"/>
      <c r="C2699" s="64" t="s">
        <v>177</v>
      </c>
      <c r="D2699" s="455" t="str">
        <f t="shared" si="1071"/>
        <v/>
      </c>
      <c r="E2699" s="455"/>
      <c r="F2699" s="455"/>
      <c r="G2699" s="303"/>
      <c r="H2699" s="303"/>
      <c r="I2699" s="303"/>
      <c r="J2699" s="303"/>
      <c r="K2699" s="357"/>
      <c r="L2699" s="358"/>
      <c r="M2699" s="357"/>
      <c r="N2699" s="358"/>
      <c r="O2699" s="357"/>
      <c r="P2699" s="358"/>
      <c r="Q2699" s="357"/>
      <c r="R2699" s="358"/>
      <c r="S2699" s="357"/>
      <c r="T2699" s="358"/>
      <c r="U2699" s="357"/>
      <c r="V2699" s="358"/>
      <c r="W2699" s="357"/>
      <c r="X2699" s="358"/>
      <c r="Y2699" s="357"/>
      <c r="Z2699" s="358"/>
      <c r="AA2699" s="357"/>
      <c r="AB2699" s="358"/>
      <c r="AC2699" s="357"/>
      <c r="AD2699" s="358"/>
      <c r="AG2699" s="197">
        <f t="shared" si="1072"/>
        <v>24</v>
      </c>
      <c r="AH2699" s="197">
        <f t="shared" si="1073"/>
        <v>0</v>
      </c>
      <c r="AJ2699" s="192">
        <f t="shared" si="1074"/>
        <v>0</v>
      </c>
      <c r="AK2699" s="215">
        <f t="shared" si="1075"/>
        <v>0</v>
      </c>
      <c r="AL2699" s="216">
        <f t="shared" si="1076"/>
        <v>0</v>
      </c>
      <c r="AM2699" s="217">
        <f t="shared" si="1077"/>
        <v>0</v>
      </c>
    </row>
    <row r="2700" spans="1:39" ht="15" customHeight="1" thickBot="1">
      <c r="A2700" s="41"/>
      <c r="B2700" s="30"/>
      <c r="C2700" s="64" t="s">
        <v>178</v>
      </c>
      <c r="D2700" s="455" t="str">
        <f t="shared" si="1071"/>
        <v/>
      </c>
      <c r="E2700" s="455"/>
      <c r="F2700" s="455"/>
      <c r="G2700" s="303"/>
      <c r="H2700" s="303"/>
      <c r="I2700" s="303"/>
      <c r="J2700" s="303"/>
      <c r="K2700" s="357"/>
      <c r="L2700" s="358"/>
      <c r="M2700" s="357"/>
      <c r="N2700" s="358"/>
      <c r="O2700" s="357"/>
      <c r="P2700" s="358"/>
      <c r="Q2700" s="357"/>
      <c r="R2700" s="358"/>
      <c r="S2700" s="357"/>
      <c r="T2700" s="358"/>
      <c r="U2700" s="357"/>
      <c r="V2700" s="358"/>
      <c r="W2700" s="357"/>
      <c r="X2700" s="358"/>
      <c r="Y2700" s="357"/>
      <c r="Z2700" s="358"/>
      <c r="AA2700" s="357"/>
      <c r="AB2700" s="358"/>
      <c r="AC2700" s="357"/>
      <c r="AD2700" s="358"/>
      <c r="AG2700" s="197">
        <f t="shared" si="1072"/>
        <v>24</v>
      </c>
      <c r="AH2700" s="197">
        <f t="shared" si="1073"/>
        <v>0</v>
      </c>
      <c r="AJ2700" s="192">
        <f t="shared" si="1074"/>
        <v>0</v>
      </c>
      <c r="AK2700" s="215">
        <f t="shared" si="1075"/>
        <v>0</v>
      </c>
      <c r="AL2700" s="216">
        <f t="shared" si="1076"/>
        <v>0</v>
      </c>
      <c r="AM2700" s="217">
        <f t="shared" si="1077"/>
        <v>0</v>
      </c>
    </row>
    <row r="2701" spans="1:39" ht="15" customHeight="1" thickBot="1">
      <c r="A2701" s="41"/>
      <c r="B2701" s="30"/>
      <c r="C2701" s="64" t="s">
        <v>179</v>
      </c>
      <c r="D2701" s="455" t="str">
        <f t="shared" si="1071"/>
        <v/>
      </c>
      <c r="E2701" s="455"/>
      <c r="F2701" s="455"/>
      <c r="G2701" s="303"/>
      <c r="H2701" s="303"/>
      <c r="I2701" s="303"/>
      <c r="J2701" s="303"/>
      <c r="K2701" s="357"/>
      <c r="L2701" s="358"/>
      <c r="M2701" s="357"/>
      <c r="N2701" s="358"/>
      <c r="O2701" s="357"/>
      <c r="P2701" s="358"/>
      <c r="Q2701" s="357"/>
      <c r="R2701" s="358"/>
      <c r="S2701" s="357"/>
      <c r="T2701" s="358"/>
      <c r="U2701" s="357"/>
      <c r="V2701" s="358"/>
      <c r="W2701" s="357"/>
      <c r="X2701" s="358"/>
      <c r="Y2701" s="357"/>
      <c r="Z2701" s="358"/>
      <c r="AA2701" s="357"/>
      <c r="AB2701" s="358"/>
      <c r="AC2701" s="357"/>
      <c r="AD2701" s="358"/>
      <c r="AG2701" s="197">
        <f t="shared" si="1072"/>
        <v>24</v>
      </c>
      <c r="AH2701" s="197">
        <f t="shared" si="1073"/>
        <v>0</v>
      </c>
      <c r="AJ2701" s="192">
        <f t="shared" si="1074"/>
        <v>0</v>
      </c>
      <c r="AK2701" s="215">
        <f t="shared" si="1075"/>
        <v>0</v>
      </c>
      <c r="AL2701" s="216">
        <f t="shared" si="1076"/>
        <v>0</v>
      </c>
      <c r="AM2701" s="217">
        <f t="shared" si="1077"/>
        <v>0</v>
      </c>
    </row>
    <row r="2702" spans="1:39" ht="15" customHeight="1" thickBot="1">
      <c r="A2702" s="41"/>
      <c r="B2702" s="30"/>
      <c r="C2702" s="64" t="s">
        <v>180</v>
      </c>
      <c r="D2702" s="455" t="str">
        <f t="shared" si="1071"/>
        <v/>
      </c>
      <c r="E2702" s="455"/>
      <c r="F2702" s="455"/>
      <c r="G2702" s="303"/>
      <c r="H2702" s="303"/>
      <c r="I2702" s="303"/>
      <c r="J2702" s="303"/>
      <c r="K2702" s="357"/>
      <c r="L2702" s="358"/>
      <c r="M2702" s="357"/>
      <c r="N2702" s="358"/>
      <c r="O2702" s="357"/>
      <c r="P2702" s="358"/>
      <c r="Q2702" s="357"/>
      <c r="R2702" s="358"/>
      <c r="S2702" s="357"/>
      <c r="T2702" s="358"/>
      <c r="U2702" s="357"/>
      <c r="V2702" s="358"/>
      <c r="W2702" s="357"/>
      <c r="X2702" s="358"/>
      <c r="Y2702" s="357"/>
      <c r="Z2702" s="358"/>
      <c r="AA2702" s="357"/>
      <c r="AB2702" s="358"/>
      <c r="AC2702" s="357"/>
      <c r="AD2702" s="358"/>
      <c r="AG2702" s="197">
        <f t="shared" si="1072"/>
        <v>24</v>
      </c>
      <c r="AH2702" s="197">
        <f t="shared" si="1073"/>
        <v>0</v>
      </c>
      <c r="AJ2702" s="192">
        <f t="shared" si="1074"/>
        <v>0</v>
      </c>
      <c r="AK2702" s="215">
        <f t="shared" si="1075"/>
        <v>0</v>
      </c>
      <c r="AL2702" s="216">
        <f t="shared" si="1076"/>
        <v>0</v>
      </c>
      <c r="AM2702" s="217">
        <f t="shared" si="1077"/>
        <v>0</v>
      </c>
    </row>
    <row r="2703" spans="1:39" ht="15" customHeight="1" thickBot="1">
      <c r="A2703" s="41"/>
      <c r="B2703" s="30"/>
      <c r="C2703" s="64" t="s">
        <v>181</v>
      </c>
      <c r="D2703" s="455" t="str">
        <f t="shared" si="1071"/>
        <v/>
      </c>
      <c r="E2703" s="455"/>
      <c r="F2703" s="455"/>
      <c r="G2703" s="303"/>
      <c r="H2703" s="303"/>
      <c r="I2703" s="303"/>
      <c r="J2703" s="303"/>
      <c r="K2703" s="357"/>
      <c r="L2703" s="358"/>
      <c r="M2703" s="357"/>
      <c r="N2703" s="358"/>
      <c r="O2703" s="357"/>
      <c r="P2703" s="358"/>
      <c r="Q2703" s="357"/>
      <c r="R2703" s="358"/>
      <c r="S2703" s="357"/>
      <c r="T2703" s="358"/>
      <c r="U2703" s="357"/>
      <c r="V2703" s="358"/>
      <c r="W2703" s="357"/>
      <c r="X2703" s="358"/>
      <c r="Y2703" s="357"/>
      <c r="Z2703" s="358"/>
      <c r="AA2703" s="357"/>
      <c r="AB2703" s="358"/>
      <c r="AC2703" s="357"/>
      <c r="AD2703" s="358"/>
      <c r="AG2703" s="197">
        <f t="shared" si="1072"/>
        <v>24</v>
      </c>
      <c r="AH2703" s="197">
        <f t="shared" si="1073"/>
        <v>0</v>
      </c>
      <c r="AJ2703" s="192">
        <f t="shared" si="1074"/>
        <v>0</v>
      </c>
      <c r="AK2703" s="215">
        <f t="shared" si="1075"/>
        <v>0</v>
      </c>
      <c r="AL2703" s="216">
        <f t="shared" si="1076"/>
        <v>0</v>
      </c>
      <c r="AM2703" s="217">
        <f t="shared" si="1077"/>
        <v>0</v>
      </c>
    </row>
    <row r="2704" spans="1:39" ht="15" customHeight="1" thickBot="1">
      <c r="A2704" s="41"/>
      <c r="B2704" s="30"/>
      <c r="C2704" s="64" t="s">
        <v>182</v>
      </c>
      <c r="D2704" s="455" t="str">
        <f t="shared" si="1071"/>
        <v/>
      </c>
      <c r="E2704" s="455"/>
      <c r="F2704" s="455"/>
      <c r="G2704" s="303"/>
      <c r="H2704" s="303"/>
      <c r="I2704" s="303"/>
      <c r="J2704" s="303"/>
      <c r="K2704" s="357"/>
      <c r="L2704" s="358"/>
      <c r="M2704" s="357"/>
      <c r="N2704" s="358"/>
      <c r="O2704" s="357"/>
      <c r="P2704" s="358"/>
      <c r="Q2704" s="357"/>
      <c r="R2704" s="358"/>
      <c r="S2704" s="357"/>
      <c r="T2704" s="358"/>
      <c r="U2704" s="357"/>
      <c r="V2704" s="358"/>
      <c r="W2704" s="357"/>
      <c r="X2704" s="358"/>
      <c r="Y2704" s="357"/>
      <c r="Z2704" s="358"/>
      <c r="AA2704" s="357"/>
      <c r="AB2704" s="358"/>
      <c r="AC2704" s="357"/>
      <c r="AD2704" s="358"/>
      <c r="AG2704" s="197">
        <f t="shared" si="1072"/>
        <v>24</v>
      </c>
      <c r="AH2704" s="197">
        <f t="shared" si="1073"/>
        <v>0</v>
      </c>
      <c r="AJ2704" s="192">
        <f t="shared" si="1074"/>
        <v>0</v>
      </c>
      <c r="AK2704" s="215">
        <f t="shared" si="1075"/>
        <v>0</v>
      </c>
      <c r="AL2704" s="216">
        <f t="shared" si="1076"/>
        <v>0</v>
      </c>
      <c r="AM2704" s="217">
        <f t="shared" si="1077"/>
        <v>0</v>
      </c>
    </row>
    <row r="2705" spans="1:39" ht="15" customHeight="1" thickBot="1">
      <c r="A2705" s="41"/>
      <c r="B2705" s="30"/>
      <c r="C2705" s="64" t="s">
        <v>183</v>
      </c>
      <c r="D2705" s="455" t="str">
        <f t="shared" si="1071"/>
        <v/>
      </c>
      <c r="E2705" s="455"/>
      <c r="F2705" s="455"/>
      <c r="G2705" s="303"/>
      <c r="H2705" s="303"/>
      <c r="I2705" s="303"/>
      <c r="J2705" s="303"/>
      <c r="K2705" s="357"/>
      <c r="L2705" s="358"/>
      <c r="M2705" s="357"/>
      <c r="N2705" s="358"/>
      <c r="O2705" s="357"/>
      <c r="P2705" s="358"/>
      <c r="Q2705" s="357"/>
      <c r="R2705" s="358"/>
      <c r="S2705" s="357"/>
      <c r="T2705" s="358"/>
      <c r="U2705" s="357"/>
      <c r="V2705" s="358"/>
      <c r="W2705" s="357"/>
      <c r="X2705" s="358"/>
      <c r="Y2705" s="357"/>
      <c r="Z2705" s="358"/>
      <c r="AA2705" s="357"/>
      <c r="AB2705" s="358"/>
      <c r="AC2705" s="357"/>
      <c r="AD2705" s="358"/>
      <c r="AG2705" s="197">
        <f t="shared" si="1072"/>
        <v>24</v>
      </c>
      <c r="AH2705" s="197">
        <f t="shared" si="1073"/>
        <v>0</v>
      </c>
      <c r="AJ2705" s="192">
        <f t="shared" si="1074"/>
        <v>0</v>
      </c>
      <c r="AK2705" s="215">
        <f t="shared" si="1075"/>
        <v>0</v>
      </c>
      <c r="AL2705" s="216">
        <f t="shared" si="1076"/>
        <v>0</v>
      </c>
      <c r="AM2705" s="217">
        <f t="shared" si="1077"/>
        <v>0</v>
      </c>
    </row>
    <row r="2706" spans="1:39" ht="15" customHeight="1" thickBot="1">
      <c r="A2706" s="41"/>
      <c r="B2706" s="30"/>
      <c r="C2706" s="64" t="s">
        <v>184</v>
      </c>
      <c r="D2706" s="455" t="str">
        <f t="shared" si="1071"/>
        <v/>
      </c>
      <c r="E2706" s="455"/>
      <c r="F2706" s="455"/>
      <c r="G2706" s="303"/>
      <c r="H2706" s="303"/>
      <c r="I2706" s="303"/>
      <c r="J2706" s="303"/>
      <c r="K2706" s="357"/>
      <c r="L2706" s="358"/>
      <c r="M2706" s="357"/>
      <c r="N2706" s="358"/>
      <c r="O2706" s="357"/>
      <c r="P2706" s="358"/>
      <c r="Q2706" s="357"/>
      <c r="R2706" s="358"/>
      <c r="S2706" s="357"/>
      <c r="T2706" s="358"/>
      <c r="U2706" s="357"/>
      <c r="V2706" s="358"/>
      <c r="W2706" s="357"/>
      <c r="X2706" s="358"/>
      <c r="Y2706" s="357"/>
      <c r="Z2706" s="358"/>
      <c r="AA2706" s="357"/>
      <c r="AB2706" s="358"/>
      <c r="AC2706" s="357"/>
      <c r="AD2706" s="358"/>
      <c r="AG2706" s="197">
        <f t="shared" si="1072"/>
        <v>24</v>
      </c>
      <c r="AH2706" s="197">
        <f t="shared" si="1073"/>
        <v>0</v>
      </c>
      <c r="AJ2706" s="192">
        <f t="shared" si="1074"/>
        <v>0</v>
      </c>
      <c r="AK2706" s="215">
        <f t="shared" si="1075"/>
        <v>0</v>
      </c>
      <c r="AL2706" s="216">
        <f t="shared" si="1076"/>
        <v>0</v>
      </c>
      <c r="AM2706" s="217">
        <f t="shared" si="1077"/>
        <v>0</v>
      </c>
    </row>
    <row r="2707" spans="1:39" ht="15" customHeight="1" thickBot="1">
      <c r="A2707" s="41"/>
      <c r="B2707" s="30"/>
      <c r="C2707" s="64" t="s">
        <v>185</v>
      </c>
      <c r="D2707" s="455" t="str">
        <f t="shared" si="1071"/>
        <v/>
      </c>
      <c r="E2707" s="455"/>
      <c r="F2707" s="455"/>
      <c r="G2707" s="303"/>
      <c r="H2707" s="303"/>
      <c r="I2707" s="303"/>
      <c r="J2707" s="303"/>
      <c r="K2707" s="357"/>
      <c r="L2707" s="358"/>
      <c r="M2707" s="357"/>
      <c r="N2707" s="358"/>
      <c r="O2707" s="357"/>
      <c r="P2707" s="358"/>
      <c r="Q2707" s="357"/>
      <c r="R2707" s="358"/>
      <c r="S2707" s="357"/>
      <c r="T2707" s="358"/>
      <c r="U2707" s="357"/>
      <c r="V2707" s="358"/>
      <c r="W2707" s="357"/>
      <c r="X2707" s="358"/>
      <c r="Y2707" s="357"/>
      <c r="Z2707" s="358"/>
      <c r="AA2707" s="357"/>
      <c r="AB2707" s="358"/>
      <c r="AC2707" s="357"/>
      <c r="AD2707" s="358"/>
      <c r="AG2707" s="197">
        <f t="shared" si="1072"/>
        <v>24</v>
      </c>
      <c r="AH2707" s="197">
        <f t="shared" si="1073"/>
        <v>0</v>
      </c>
      <c r="AJ2707" s="192">
        <f t="shared" si="1074"/>
        <v>0</v>
      </c>
      <c r="AK2707" s="215">
        <f t="shared" si="1075"/>
        <v>0</v>
      </c>
      <c r="AL2707" s="216">
        <f t="shared" si="1076"/>
        <v>0</v>
      </c>
      <c r="AM2707" s="217">
        <f t="shared" si="1077"/>
        <v>0</v>
      </c>
    </row>
    <row r="2708" spans="1:39" ht="15" customHeight="1" thickBot="1">
      <c r="A2708" s="41"/>
      <c r="B2708" s="30"/>
      <c r="C2708" s="64" t="s">
        <v>186</v>
      </c>
      <c r="D2708" s="455" t="str">
        <f t="shared" si="1071"/>
        <v/>
      </c>
      <c r="E2708" s="455"/>
      <c r="F2708" s="455"/>
      <c r="G2708" s="303"/>
      <c r="H2708" s="303"/>
      <c r="I2708" s="303"/>
      <c r="J2708" s="303"/>
      <c r="K2708" s="357"/>
      <c r="L2708" s="358"/>
      <c r="M2708" s="357"/>
      <c r="N2708" s="358"/>
      <c r="O2708" s="357"/>
      <c r="P2708" s="358"/>
      <c r="Q2708" s="357"/>
      <c r="R2708" s="358"/>
      <c r="S2708" s="357"/>
      <c r="T2708" s="358"/>
      <c r="U2708" s="357"/>
      <c r="V2708" s="358"/>
      <c r="W2708" s="357"/>
      <c r="X2708" s="358"/>
      <c r="Y2708" s="357"/>
      <c r="Z2708" s="358"/>
      <c r="AA2708" s="357"/>
      <c r="AB2708" s="358"/>
      <c r="AC2708" s="357"/>
      <c r="AD2708" s="358"/>
      <c r="AG2708" s="197">
        <f t="shared" si="1072"/>
        <v>24</v>
      </c>
      <c r="AH2708" s="197">
        <f t="shared" si="1073"/>
        <v>0</v>
      </c>
      <c r="AJ2708" s="192">
        <f t="shared" si="1074"/>
        <v>0</v>
      </c>
      <c r="AK2708" s="215">
        <f t="shared" si="1075"/>
        <v>0</v>
      </c>
      <c r="AL2708" s="216">
        <f t="shared" si="1076"/>
        <v>0</v>
      </c>
      <c r="AM2708" s="217">
        <f t="shared" si="1077"/>
        <v>0</v>
      </c>
    </row>
    <row r="2709" spans="1:39" ht="15" customHeight="1" thickBot="1">
      <c r="A2709" s="41"/>
      <c r="B2709" s="30"/>
      <c r="C2709" s="64" t="s">
        <v>187</v>
      </c>
      <c r="D2709" s="455" t="str">
        <f t="shared" si="1071"/>
        <v/>
      </c>
      <c r="E2709" s="455"/>
      <c r="F2709" s="455"/>
      <c r="G2709" s="303"/>
      <c r="H2709" s="303"/>
      <c r="I2709" s="303"/>
      <c r="J2709" s="303"/>
      <c r="K2709" s="357"/>
      <c r="L2709" s="358"/>
      <c r="M2709" s="357"/>
      <c r="N2709" s="358"/>
      <c r="O2709" s="357"/>
      <c r="P2709" s="358"/>
      <c r="Q2709" s="357"/>
      <c r="R2709" s="358"/>
      <c r="S2709" s="357"/>
      <c r="T2709" s="358"/>
      <c r="U2709" s="357"/>
      <c r="V2709" s="358"/>
      <c r="W2709" s="357"/>
      <c r="X2709" s="358"/>
      <c r="Y2709" s="357"/>
      <c r="Z2709" s="358"/>
      <c r="AA2709" s="357"/>
      <c r="AB2709" s="358"/>
      <c r="AC2709" s="357"/>
      <c r="AD2709" s="358"/>
      <c r="AG2709" s="197">
        <f t="shared" si="1072"/>
        <v>24</v>
      </c>
      <c r="AH2709" s="197">
        <f t="shared" si="1073"/>
        <v>0</v>
      </c>
      <c r="AJ2709" s="192">
        <f t="shared" si="1074"/>
        <v>0</v>
      </c>
      <c r="AK2709" s="215">
        <f t="shared" si="1075"/>
        <v>0</v>
      </c>
      <c r="AL2709" s="216">
        <f t="shared" si="1076"/>
        <v>0</v>
      </c>
      <c r="AM2709" s="217">
        <f t="shared" si="1077"/>
        <v>0</v>
      </c>
    </row>
    <row r="2710" spans="1:39" ht="15" customHeight="1" thickBot="1">
      <c r="A2710" s="41"/>
      <c r="B2710" s="30"/>
      <c r="C2710" s="64" t="s">
        <v>188</v>
      </c>
      <c r="D2710" s="455" t="str">
        <f t="shared" si="1071"/>
        <v/>
      </c>
      <c r="E2710" s="455"/>
      <c r="F2710" s="455"/>
      <c r="G2710" s="303"/>
      <c r="H2710" s="303"/>
      <c r="I2710" s="303"/>
      <c r="J2710" s="303"/>
      <c r="K2710" s="357"/>
      <c r="L2710" s="358"/>
      <c r="M2710" s="357"/>
      <c r="N2710" s="358"/>
      <c r="O2710" s="357"/>
      <c r="P2710" s="358"/>
      <c r="Q2710" s="357"/>
      <c r="R2710" s="358"/>
      <c r="S2710" s="357"/>
      <c r="T2710" s="358"/>
      <c r="U2710" s="357"/>
      <c r="V2710" s="358"/>
      <c r="W2710" s="357"/>
      <c r="X2710" s="358"/>
      <c r="Y2710" s="357"/>
      <c r="Z2710" s="358"/>
      <c r="AA2710" s="357"/>
      <c r="AB2710" s="358"/>
      <c r="AC2710" s="357"/>
      <c r="AD2710" s="358"/>
      <c r="AG2710" s="197">
        <f t="shared" si="1072"/>
        <v>24</v>
      </c>
      <c r="AH2710" s="197">
        <f t="shared" si="1073"/>
        <v>0</v>
      </c>
      <c r="AJ2710" s="192">
        <f t="shared" si="1074"/>
        <v>0</v>
      </c>
      <c r="AK2710" s="215">
        <f t="shared" si="1075"/>
        <v>0</v>
      </c>
      <c r="AL2710" s="216">
        <f t="shared" si="1076"/>
        <v>0</v>
      </c>
      <c r="AM2710" s="217">
        <f t="shared" si="1077"/>
        <v>0</v>
      </c>
    </row>
    <row r="2711" spans="1:39" ht="15" customHeight="1" thickBot="1">
      <c r="A2711" s="41"/>
      <c r="B2711" s="30"/>
      <c r="C2711" s="64" t="s">
        <v>189</v>
      </c>
      <c r="D2711" s="455" t="str">
        <f t="shared" si="1071"/>
        <v/>
      </c>
      <c r="E2711" s="455"/>
      <c r="F2711" s="455"/>
      <c r="G2711" s="303"/>
      <c r="H2711" s="303"/>
      <c r="I2711" s="303"/>
      <c r="J2711" s="303"/>
      <c r="K2711" s="357"/>
      <c r="L2711" s="358"/>
      <c r="M2711" s="357"/>
      <c r="N2711" s="358"/>
      <c r="O2711" s="357"/>
      <c r="P2711" s="358"/>
      <c r="Q2711" s="357"/>
      <c r="R2711" s="358"/>
      <c r="S2711" s="357"/>
      <c r="T2711" s="358"/>
      <c r="U2711" s="357"/>
      <c r="V2711" s="358"/>
      <c r="W2711" s="357"/>
      <c r="X2711" s="358"/>
      <c r="Y2711" s="357"/>
      <c r="Z2711" s="358"/>
      <c r="AA2711" s="357"/>
      <c r="AB2711" s="358"/>
      <c r="AC2711" s="357"/>
      <c r="AD2711" s="358"/>
      <c r="AG2711" s="197">
        <f t="shared" si="1072"/>
        <v>24</v>
      </c>
      <c r="AH2711" s="197">
        <f t="shared" si="1073"/>
        <v>0</v>
      </c>
      <c r="AJ2711" s="192">
        <f t="shared" si="1074"/>
        <v>0</v>
      </c>
      <c r="AK2711" s="215">
        <f t="shared" si="1075"/>
        <v>0</v>
      </c>
      <c r="AL2711" s="216">
        <f t="shared" si="1076"/>
        <v>0</v>
      </c>
      <c r="AM2711" s="217">
        <f t="shared" si="1077"/>
        <v>0</v>
      </c>
    </row>
    <row r="2712" spans="1:39" ht="15" customHeight="1">
      <c r="A2712" s="41"/>
      <c r="B2712" s="30"/>
      <c r="C2712" s="52"/>
      <c r="D2712" s="52"/>
      <c r="E2712" s="52"/>
      <c r="F2712" s="52"/>
      <c r="G2712" s="52"/>
      <c r="H2712" s="52"/>
      <c r="I2712" s="52"/>
      <c r="J2712" s="80" t="s">
        <v>321</v>
      </c>
      <c r="K2712" s="411">
        <f t="shared" ref="K2712:AC2712" si="1078">IF(AND(SUM(K2592:L2711)=0,COUNTIF(K2592:L2711,"NS")&gt;0),"NS",
IF(AND(SUM(K2592:L2711)=0,COUNTIF(K2592:L2711,0)&gt;0),0,
IF(AND(SUM(K2592:L2711)=0,COUNTIF(K2592:L2711,"NA")&gt;0),"NA",
SUM(K2592:L2711))))</f>
        <v>0</v>
      </c>
      <c r="L2712" s="413"/>
      <c r="M2712" s="411">
        <f t="shared" si="1078"/>
        <v>0</v>
      </c>
      <c r="N2712" s="413"/>
      <c r="O2712" s="411">
        <f t="shared" si="1078"/>
        <v>0</v>
      </c>
      <c r="P2712" s="413"/>
      <c r="Q2712" s="411">
        <f t="shared" si="1078"/>
        <v>0</v>
      </c>
      <c r="R2712" s="413"/>
      <c r="S2712" s="411">
        <f t="shared" si="1078"/>
        <v>0</v>
      </c>
      <c r="T2712" s="413"/>
      <c r="U2712" s="411">
        <f t="shared" si="1078"/>
        <v>0</v>
      </c>
      <c r="V2712" s="413"/>
      <c r="W2712" s="411">
        <f t="shared" si="1078"/>
        <v>0</v>
      </c>
      <c r="X2712" s="413"/>
      <c r="Y2712" s="411">
        <f t="shared" si="1078"/>
        <v>0</v>
      </c>
      <c r="Z2712" s="413"/>
      <c r="AA2712" s="411">
        <f t="shared" si="1078"/>
        <v>0</v>
      </c>
      <c r="AB2712" s="413"/>
      <c r="AC2712" s="411">
        <f t="shared" si="1078"/>
        <v>0</v>
      </c>
      <c r="AD2712" s="413"/>
      <c r="AH2712" s="197">
        <f>+SUM(AH2592:AH2711)</f>
        <v>0</v>
      </c>
      <c r="AM2712" s="197">
        <f>+SUM(AM2592:AM2711)</f>
        <v>0</v>
      </c>
    </row>
    <row r="2713" spans="1:39" ht="15" customHeight="1">
      <c r="A2713" s="41"/>
    </row>
    <row r="2714" spans="1:39" ht="24" customHeight="1">
      <c r="A2714" s="41"/>
      <c r="B2714" s="30"/>
      <c r="C2714" s="348" t="s">
        <v>225</v>
      </c>
      <c r="D2714" s="348"/>
      <c r="E2714" s="348"/>
      <c r="F2714" s="348"/>
      <c r="G2714" s="348"/>
      <c r="H2714" s="348"/>
      <c r="I2714" s="348"/>
      <c r="J2714" s="348"/>
      <c r="K2714" s="348"/>
      <c r="L2714" s="348"/>
      <c r="M2714" s="348"/>
      <c r="N2714" s="348"/>
      <c r="O2714" s="348"/>
      <c r="P2714" s="348"/>
      <c r="Q2714" s="348"/>
      <c r="R2714" s="348"/>
      <c r="S2714" s="348"/>
      <c r="T2714" s="348"/>
      <c r="U2714" s="348"/>
      <c r="V2714" s="348"/>
      <c r="W2714" s="348"/>
      <c r="X2714" s="348"/>
      <c r="Y2714" s="348"/>
      <c r="Z2714" s="348"/>
      <c r="AA2714" s="348"/>
      <c r="AB2714" s="348"/>
      <c r="AC2714" s="348"/>
      <c r="AD2714" s="348"/>
    </row>
    <row r="2715" spans="1:39" ht="60" customHeight="1">
      <c r="A2715" s="41"/>
      <c r="B2715" s="30"/>
      <c r="C2715" s="415"/>
      <c r="D2715" s="415"/>
      <c r="E2715" s="415"/>
      <c r="F2715" s="415"/>
      <c r="G2715" s="415"/>
      <c r="H2715" s="415"/>
      <c r="I2715" s="415"/>
      <c r="J2715" s="415"/>
      <c r="K2715" s="415"/>
      <c r="L2715" s="415"/>
      <c r="M2715" s="415"/>
      <c r="N2715" s="415"/>
      <c r="O2715" s="415"/>
      <c r="P2715" s="415"/>
      <c r="Q2715" s="415"/>
      <c r="R2715" s="415"/>
      <c r="S2715" s="415"/>
      <c r="T2715" s="415"/>
      <c r="U2715" s="415"/>
      <c r="V2715" s="415"/>
      <c r="W2715" s="415"/>
      <c r="X2715" s="415"/>
      <c r="Y2715" s="415"/>
      <c r="Z2715" s="415"/>
      <c r="AA2715" s="415"/>
      <c r="AB2715" s="415"/>
      <c r="AC2715" s="415"/>
      <c r="AD2715" s="415"/>
    </row>
    <row r="2716" spans="1:39" ht="15" customHeight="1">
      <c r="A2716" s="41"/>
      <c r="B2716" s="30"/>
      <c r="C2716"/>
      <c r="D2716"/>
      <c r="E2716"/>
      <c r="F2716"/>
      <c r="G2716"/>
      <c r="H2716"/>
      <c r="I2716"/>
      <c r="J2716"/>
      <c r="K2716"/>
      <c r="L2716"/>
      <c r="M2716"/>
      <c r="N2716"/>
      <c r="O2716"/>
      <c r="P2716"/>
      <c r="Q2716"/>
      <c r="R2716"/>
      <c r="S2716"/>
      <c r="T2716"/>
      <c r="U2716"/>
      <c r="V2716"/>
      <c r="W2716"/>
      <c r="X2716"/>
      <c r="Y2716"/>
      <c r="Z2716"/>
      <c r="AA2716"/>
      <c r="AB2716"/>
      <c r="AC2716"/>
      <c r="AD2716"/>
    </row>
    <row r="2717" spans="1:39" ht="15" customHeight="1">
      <c r="A2717" s="41"/>
      <c r="B2717" s="30"/>
      <c r="C2717"/>
      <c r="D2717"/>
      <c r="E2717"/>
      <c r="F2717"/>
      <c r="G2717"/>
      <c r="H2717"/>
      <c r="I2717"/>
      <c r="J2717"/>
      <c r="K2717"/>
      <c r="L2717"/>
      <c r="M2717"/>
      <c r="N2717"/>
      <c r="O2717"/>
      <c r="P2717"/>
      <c r="Q2717"/>
      <c r="R2717"/>
      <c r="S2717"/>
      <c r="T2717"/>
      <c r="U2717"/>
      <c r="V2717"/>
      <c r="W2717"/>
      <c r="X2717"/>
      <c r="Y2717"/>
      <c r="Z2717"/>
      <c r="AA2717"/>
      <c r="AB2717"/>
      <c r="AC2717"/>
      <c r="AD2717"/>
    </row>
    <row r="2718" spans="1:39" ht="15" customHeight="1">
      <c r="A2718" s="41"/>
      <c r="B2718" s="467" t="str">
        <f>IF(CA2588=0,"","Alerta: se registró NS (no se sabe), favor de agregar su respectivo comentario (7ᵃ instrucción general).")</f>
        <v/>
      </c>
      <c r="C2718" s="467"/>
      <c r="D2718" s="467"/>
      <c r="E2718" s="467"/>
      <c r="F2718" s="467"/>
      <c r="G2718" s="467"/>
      <c r="H2718" s="467"/>
      <c r="I2718" s="467"/>
      <c r="J2718" s="467"/>
      <c r="K2718" s="467"/>
      <c r="L2718" s="467"/>
      <c r="M2718" s="467"/>
      <c r="N2718" s="467"/>
      <c r="O2718" s="467"/>
      <c r="P2718" s="467"/>
      <c r="Q2718" s="467"/>
      <c r="R2718" s="467"/>
      <c r="S2718" s="467"/>
      <c r="T2718" s="467"/>
      <c r="U2718" s="467"/>
      <c r="V2718" s="467"/>
      <c r="W2718" s="467"/>
      <c r="X2718" s="467"/>
      <c r="Y2718" s="467"/>
      <c r="Z2718" s="467"/>
      <c r="AA2718" s="467"/>
      <c r="AB2718" s="467"/>
      <c r="AC2718" s="467"/>
      <c r="AD2718" s="467"/>
    </row>
    <row r="2719" spans="1:39" ht="15" customHeight="1">
      <c r="A2719" s="41"/>
      <c r="B2719" s="393" t="str">
        <f>IF(AM2712=0,"","Error: verificar sumas.")</f>
        <v/>
      </c>
      <c r="C2719" s="393"/>
      <c r="D2719" s="393"/>
      <c r="E2719" s="393"/>
      <c r="F2719" s="393"/>
      <c r="G2719" s="393"/>
      <c r="H2719" s="393"/>
      <c r="I2719" s="393"/>
      <c r="J2719" s="393"/>
      <c r="K2719" s="393"/>
      <c r="L2719" s="393"/>
      <c r="M2719" s="393"/>
      <c r="N2719" s="393"/>
      <c r="O2719" s="393"/>
      <c r="P2719" s="393"/>
      <c r="Q2719" s="393"/>
      <c r="R2719" s="393"/>
      <c r="S2719" s="393"/>
      <c r="T2719" s="393"/>
      <c r="U2719" s="393"/>
      <c r="V2719" s="393"/>
      <c r="W2719" s="393"/>
      <c r="X2719" s="393"/>
      <c r="Y2719" s="393"/>
      <c r="Z2719" s="393"/>
      <c r="AA2719" s="393"/>
      <c r="AB2719" s="393"/>
      <c r="AC2719" s="393"/>
      <c r="AD2719" s="393"/>
    </row>
    <row r="2720" spans="1:39" ht="15" customHeight="1">
      <c r="A2720" s="41"/>
      <c r="B2720" s="392" t="str">
        <f>IF(AH2712=0,"","Error: debe completar toda la información requerida.")</f>
        <v/>
      </c>
      <c r="C2720" s="392"/>
      <c r="D2720" s="392"/>
      <c r="E2720" s="392"/>
      <c r="F2720" s="392"/>
      <c r="G2720" s="392"/>
      <c r="H2720" s="392"/>
      <c r="I2720" s="392"/>
      <c r="J2720" s="392"/>
      <c r="K2720" s="392"/>
      <c r="L2720" s="392"/>
      <c r="M2720" s="392"/>
      <c r="N2720" s="392"/>
      <c r="O2720" s="392"/>
      <c r="P2720" s="392"/>
      <c r="Q2720" s="392"/>
      <c r="R2720" s="392"/>
      <c r="S2720" s="392"/>
      <c r="T2720" s="392"/>
      <c r="U2720" s="392"/>
      <c r="V2720" s="392"/>
      <c r="W2720" s="392"/>
      <c r="X2720" s="392"/>
      <c r="Y2720" s="392"/>
      <c r="Z2720" s="392"/>
      <c r="AA2720" s="392"/>
      <c r="AB2720" s="392"/>
      <c r="AC2720" s="392"/>
      <c r="AD2720" s="392"/>
    </row>
    <row r="2721" spans="1:33" ht="15" customHeight="1" thickBot="1">
      <c r="A2721" s="41"/>
      <c r="B2721" s="30"/>
      <c r="C2721"/>
      <c r="D2721"/>
      <c r="E2721"/>
      <c r="F2721"/>
      <c r="G2721"/>
      <c r="H2721"/>
      <c r="I2721"/>
      <c r="J2721"/>
      <c r="K2721"/>
      <c r="L2721"/>
      <c r="M2721"/>
      <c r="N2721"/>
      <c r="O2721"/>
      <c r="P2721"/>
      <c r="Q2721"/>
      <c r="R2721"/>
      <c r="S2721"/>
      <c r="T2721"/>
      <c r="U2721"/>
      <c r="V2721"/>
      <c r="W2721"/>
      <c r="X2721"/>
      <c r="Y2721"/>
      <c r="Z2721"/>
      <c r="AA2721"/>
      <c r="AB2721"/>
      <c r="AC2721"/>
      <c r="AD2721"/>
    </row>
    <row r="2722" spans="1:33" ht="15" customHeight="1" thickBot="1">
      <c r="A2722" s="42" t="s">
        <v>684</v>
      </c>
      <c r="B2722" s="450" t="s">
        <v>898</v>
      </c>
      <c r="C2722" s="451"/>
      <c r="D2722" s="451"/>
      <c r="E2722" s="451"/>
      <c r="F2722" s="451"/>
      <c r="G2722" s="451"/>
      <c r="H2722" s="451"/>
      <c r="I2722" s="451"/>
      <c r="J2722" s="451"/>
      <c r="K2722" s="451"/>
      <c r="L2722" s="451"/>
      <c r="M2722" s="451"/>
      <c r="N2722" s="451"/>
      <c r="O2722" s="451"/>
      <c r="P2722" s="451"/>
      <c r="Q2722" s="451"/>
      <c r="R2722" s="451"/>
      <c r="S2722" s="451"/>
      <c r="T2722" s="451"/>
      <c r="U2722" s="451"/>
      <c r="V2722" s="451"/>
      <c r="W2722" s="451"/>
      <c r="X2722" s="451"/>
      <c r="Y2722" s="451"/>
      <c r="Z2722" s="451"/>
      <c r="AA2722" s="451"/>
      <c r="AB2722" s="451"/>
      <c r="AC2722" s="451"/>
      <c r="AD2722" s="452"/>
    </row>
    <row r="2723" spans="1:33" s="198" customFormat="1" ht="15" customHeight="1">
      <c r="A2723" s="42" t="s">
        <v>684</v>
      </c>
      <c r="B2723" s="431" t="s">
        <v>316</v>
      </c>
      <c r="C2723" s="432"/>
      <c r="D2723" s="432"/>
      <c r="E2723" s="432"/>
      <c r="F2723" s="432"/>
      <c r="G2723" s="432"/>
      <c r="H2723" s="432"/>
      <c r="I2723" s="432"/>
      <c r="J2723" s="432"/>
      <c r="K2723" s="432"/>
      <c r="L2723" s="432"/>
      <c r="M2723" s="432"/>
      <c r="N2723" s="432"/>
      <c r="O2723" s="432"/>
      <c r="P2723" s="432"/>
      <c r="Q2723" s="432"/>
      <c r="R2723" s="432"/>
      <c r="S2723" s="432"/>
      <c r="T2723" s="432"/>
      <c r="U2723" s="432"/>
      <c r="V2723" s="432"/>
      <c r="W2723" s="432"/>
      <c r="X2723" s="432"/>
      <c r="Y2723" s="432"/>
      <c r="Z2723" s="432"/>
      <c r="AA2723" s="432"/>
      <c r="AB2723" s="432"/>
      <c r="AC2723" s="432"/>
      <c r="AD2723" s="433"/>
      <c r="AE2723"/>
      <c r="AF2723" s="258"/>
    </row>
    <row r="2724" spans="1:33" s="198" customFormat="1" ht="36" customHeight="1">
      <c r="A2724" s="42" t="s">
        <v>684</v>
      </c>
      <c r="B2724" s="250"/>
      <c r="C2724" s="348" t="s">
        <v>685</v>
      </c>
      <c r="D2724" s="384"/>
      <c r="E2724" s="384"/>
      <c r="F2724" s="384"/>
      <c r="G2724" s="384"/>
      <c r="H2724" s="384"/>
      <c r="I2724" s="384"/>
      <c r="J2724" s="384"/>
      <c r="K2724" s="384"/>
      <c r="L2724" s="384"/>
      <c r="M2724" s="384"/>
      <c r="N2724" s="384"/>
      <c r="O2724" s="384"/>
      <c r="P2724" s="384"/>
      <c r="Q2724" s="384"/>
      <c r="R2724" s="384"/>
      <c r="S2724" s="384"/>
      <c r="T2724" s="384"/>
      <c r="U2724" s="384"/>
      <c r="V2724" s="384"/>
      <c r="W2724" s="384"/>
      <c r="X2724" s="384"/>
      <c r="Y2724" s="384"/>
      <c r="Z2724" s="384"/>
      <c r="AA2724" s="384"/>
      <c r="AB2724" s="384"/>
      <c r="AC2724" s="384"/>
      <c r="AD2724" s="385"/>
      <c r="AE2724"/>
      <c r="AF2724" s="258"/>
    </row>
    <row r="2725" spans="1:33" s="198" customFormat="1" ht="36" customHeight="1">
      <c r="A2725" s="42" t="s">
        <v>684</v>
      </c>
      <c r="B2725" s="251"/>
      <c r="C2725" s="414" t="s">
        <v>707</v>
      </c>
      <c r="D2725" s="453"/>
      <c r="E2725" s="453"/>
      <c r="F2725" s="453"/>
      <c r="G2725" s="453"/>
      <c r="H2725" s="453"/>
      <c r="I2725" s="453"/>
      <c r="J2725" s="453"/>
      <c r="K2725" s="453"/>
      <c r="L2725" s="453"/>
      <c r="M2725" s="453"/>
      <c r="N2725" s="453"/>
      <c r="O2725" s="453"/>
      <c r="P2725" s="453"/>
      <c r="Q2725" s="453"/>
      <c r="R2725" s="453"/>
      <c r="S2725" s="453"/>
      <c r="T2725" s="453"/>
      <c r="U2725" s="453"/>
      <c r="V2725" s="453"/>
      <c r="W2725" s="453"/>
      <c r="X2725" s="453"/>
      <c r="Y2725" s="453"/>
      <c r="Z2725" s="453"/>
      <c r="AA2725" s="453"/>
      <c r="AB2725" s="453"/>
      <c r="AC2725" s="453"/>
      <c r="AD2725" s="454"/>
      <c r="AE2725"/>
      <c r="AF2725" s="258"/>
    </row>
    <row r="2726" spans="1:33" s="198" customFormat="1" ht="14.25" customHeight="1" thickBot="1">
      <c r="A2726" s="42" t="s">
        <v>684</v>
      </c>
      <c r="B2726" s="52"/>
      <c r="C2726" s="52"/>
      <c r="D2726" s="52"/>
      <c r="E2726" s="52"/>
      <c r="F2726" s="52"/>
      <c r="G2726" s="52"/>
      <c r="H2726" s="52"/>
      <c r="I2726" s="52"/>
      <c r="J2726" s="52"/>
      <c r="K2726" s="52"/>
      <c r="L2726" s="52"/>
      <c r="M2726" s="52"/>
      <c r="N2726" s="52"/>
      <c r="O2726" s="52"/>
      <c r="P2726" s="52"/>
      <c r="Q2726" s="52"/>
      <c r="R2726" s="52"/>
      <c r="S2726" s="52"/>
      <c r="T2726" s="52"/>
      <c r="U2726" s="52"/>
      <c r="V2726" s="52"/>
      <c r="W2726" s="52"/>
      <c r="X2726" s="52"/>
      <c r="Y2726" s="52"/>
      <c r="Z2726" s="52"/>
      <c r="AA2726" s="52"/>
      <c r="AB2726" s="52"/>
      <c r="AC2726" s="52"/>
      <c r="AD2726" s="52"/>
      <c r="AE2726"/>
      <c r="AF2726" s="258"/>
    </row>
    <row r="2727" spans="1:33" s="198" customFormat="1" ht="15" customHeight="1" thickBot="1">
      <c r="A2727" s="42" t="s">
        <v>684</v>
      </c>
      <c r="B2727" s="428" t="s">
        <v>899</v>
      </c>
      <c r="C2727" s="429"/>
      <c r="D2727" s="429"/>
      <c r="E2727" s="429"/>
      <c r="F2727" s="429"/>
      <c r="G2727" s="429"/>
      <c r="H2727" s="429"/>
      <c r="I2727" s="429"/>
      <c r="J2727" s="429"/>
      <c r="K2727" s="429"/>
      <c r="L2727" s="429"/>
      <c r="M2727" s="429"/>
      <c r="N2727" s="429"/>
      <c r="O2727" s="429"/>
      <c r="P2727" s="429"/>
      <c r="Q2727" s="429"/>
      <c r="R2727" s="429"/>
      <c r="S2727" s="429"/>
      <c r="T2727" s="429"/>
      <c r="U2727" s="429"/>
      <c r="V2727" s="429"/>
      <c r="W2727" s="429"/>
      <c r="X2727" s="429"/>
      <c r="Y2727" s="429"/>
      <c r="Z2727" s="429"/>
      <c r="AA2727" s="429"/>
      <c r="AB2727" s="429"/>
      <c r="AC2727" s="429"/>
      <c r="AD2727" s="430"/>
      <c r="AE2727"/>
      <c r="AF2727" s="258"/>
    </row>
    <row r="2728" spans="1:33" s="198" customFormat="1" ht="15" customHeight="1">
      <c r="A2728" s="42" t="s">
        <v>684</v>
      </c>
      <c r="B2728" s="431" t="s">
        <v>900</v>
      </c>
      <c r="C2728" s="432"/>
      <c r="D2728" s="432"/>
      <c r="E2728" s="432"/>
      <c r="F2728" s="432"/>
      <c r="G2728" s="432"/>
      <c r="H2728" s="432"/>
      <c r="I2728" s="432"/>
      <c r="J2728" s="432"/>
      <c r="K2728" s="432"/>
      <c r="L2728" s="432"/>
      <c r="M2728" s="432"/>
      <c r="N2728" s="432"/>
      <c r="O2728" s="432"/>
      <c r="P2728" s="432"/>
      <c r="Q2728" s="432"/>
      <c r="R2728" s="432"/>
      <c r="S2728" s="432"/>
      <c r="T2728" s="432"/>
      <c r="U2728" s="432"/>
      <c r="V2728" s="432"/>
      <c r="W2728" s="432"/>
      <c r="X2728" s="432"/>
      <c r="Y2728" s="432"/>
      <c r="Z2728" s="432"/>
      <c r="AA2728" s="432"/>
      <c r="AB2728" s="432"/>
      <c r="AC2728" s="432"/>
      <c r="AD2728" s="433"/>
      <c r="AE2728"/>
      <c r="AF2728" s="258"/>
    </row>
    <row r="2729" spans="1:33" s="198" customFormat="1" ht="48" customHeight="1">
      <c r="A2729" s="42" t="s">
        <v>684</v>
      </c>
      <c r="B2729" s="106"/>
      <c r="C2729" s="348" t="s">
        <v>708</v>
      </c>
      <c r="D2729" s="348"/>
      <c r="E2729" s="348"/>
      <c r="F2729" s="348"/>
      <c r="G2729" s="348"/>
      <c r="H2729" s="348"/>
      <c r="I2729" s="348"/>
      <c r="J2729" s="348"/>
      <c r="K2729" s="348"/>
      <c r="L2729" s="348"/>
      <c r="M2729" s="348"/>
      <c r="N2729" s="348"/>
      <c r="O2729" s="348"/>
      <c r="P2729" s="348"/>
      <c r="Q2729" s="348"/>
      <c r="R2729" s="348"/>
      <c r="S2729" s="348"/>
      <c r="T2729" s="348"/>
      <c r="U2729" s="348"/>
      <c r="V2729" s="348"/>
      <c r="W2729" s="348"/>
      <c r="X2729" s="348"/>
      <c r="Y2729" s="348"/>
      <c r="Z2729" s="348"/>
      <c r="AA2729" s="348"/>
      <c r="AB2729" s="348"/>
      <c r="AC2729" s="348"/>
      <c r="AD2729" s="353"/>
      <c r="AE2729"/>
      <c r="AF2729" s="258"/>
    </row>
    <row r="2730" spans="1:33" s="198" customFormat="1" ht="15" customHeight="1">
      <c r="A2730" s="42" t="s">
        <v>684</v>
      </c>
      <c r="B2730" s="446" t="s">
        <v>871</v>
      </c>
      <c r="C2730" s="447"/>
      <c r="D2730" s="447"/>
      <c r="E2730" s="447"/>
      <c r="F2730" s="447"/>
      <c r="G2730" s="447"/>
      <c r="H2730" s="447"/>
      <c r="I2730" s="447"/>
      <c r="J2730" s="447"/>
      <c r="K2730" s="447"/>
      <c r="L2730" s="447"/>
      <c r="M2730" s="447"/>
      <c r="N2730" s="447"/>
      <c r="O2730" s="447"/>
      <c r="P2730" s="447"/>
      <c r="Q2730" s="447"/>
      <c r="R2730" s="447"/>
      <c r="S2730" s="447"/>
      <c r="T2730" s="447"/>
      <c r="U2730" s="447"/>
      <c r="V2730" s="447"/>
      <c r="W2730" s="447"/>
      <c r="X2730" s="447"/>
      <c r="Y2730" s="447"/>
      <c r="Z2730" s="447"/>
      <c r="AA2730" s="447"/>
      <c r="AB2730" s="447"/>
      <c r="AC2730" s="447"/>
      <c r="AD2730" s="448"/>
      <c r="AE2730"/>
      <c r="AF2730" s="258"/>
    </row>
    <row r="2731" spans="1:33" s="198" customFormat="1" ht="48" customHeight="1">
      <c r="A2731" s="42" t="s">
        <v>684</v>
      </c>
      <c r="B2731" s="103"/>
      <c r="C2731" s="348" t="s">
        <v>1053</v>
      </c>
      <c r="D2731" s="384"/>
      <c r="E2731" s="384"/>
      <c r="F2731" s="384"/>
      <c r="G2731" s="384"/>
      <c r="H2731" s="384"/>
      <c r="I2731" s="384"/>
      <c r="J2731" s="384"/>
      <c r="K2731" s="384"/>
      <c r="L2731" s="384"/>
      <c r="M2731" s="384"/>
      <c r="N2731" s="384"/>
      <c r="O2731" s="384"/>
      <c r="P2731" s="384"/>
      <c r="Q2731" s="384"/>
      <c r="R2731" s="384"/>
      <c r="S2731" s="384"/>
      <c r="T2731" s="384"/>
      <c r="U2731" s="384"/>
      <c r="V2731" s="384"/>
      <c r="W2731" s="384"/>
      <c r="X2731" s="384"/>
      <c r="Y2731" s="384"/>
      <c r="Z2731" s="384"/>
      <c r="AA2731" s="384"/>
      <c r="AB2731" s="384"/>
      <c r="AC2731" s="384"/>
      <c r="AD2731" s="449"/>
      <c r="AE2731"/>
      <c r="AF2731" s="258"/>
    </row>
    <row r="2732" spans="1:33" s="198" customFormat="1" ht="36" customHeight="1">
      <c r="A2732" s="42" t="s">
        <v>684</v>
      </c>
      <c r="B2732" s="103"/>
      <c r="C2732" s="48"/>
      <c r="D2732" s="348" t="s">
        <v>1054</v>
      </c>
      <c r="E2732" s="348"/>
      <c r="F2732" s="348"/>
      <c r="G2732" s="348"/>
      <c r="H2732" s="348"/>
      <c r="I2732" s="348"/>
      <c r="J2732" s="348"/>
      <c r="K2732" s="348"/>
      <c r="L2732" s="348"/>
      <c r="M2732" s="348"/>
      <c r="N2732" s="348"/>
      <c r="O2732" s="348"/>
      <c r="P2732" s="348"/>
      <c r="Q2732" s="348"/>
      <c r="R2732" s="348"/>
      <c r="S2732" s="348"/>
      <c r="T2732" s="348"/>
      <c r="U2732" s="348"/>
      <c r="V2732" s="348"/>
      <c r="W2732" s="348"/>
      <c r="X2732" s="348"/>
      <c r="Y2732" s="348"/>
      <c r="Z2732" s="348"/>
      <c r="AA2732" s="348"/>
      <c r="AB2732" s="348"/>
      <c r="AC2732" s="348"/>
      <c r="AD2732" s="353"/>
      <c r="AE2732"/>
      <c r="AF2732" s="258"/>
    </row>
    <row r="2733" spans="1:33" s="198" customFormat="1" ht="36" customHeight="1">
      <c r="A2733" s="42" t="s">
        <v>684</v>
      </c>
      <c r="B2733" s="103"/>
      <c r="C2733" s="48"/>
      <c r="D2733" s="348" t="s">
        <v>709</v>
      </c>
      <c r="E2733" s="348"/>
      <c r="F2733" s="348"/>
      <c r="G2733" s="348"/>
      <c r="H2733" s="348"/>
      <c r="I2733" s="348"/>
      <c r="J2733" s="348"/>
      <c r="K2733" s="348"/>
      <c r="L2733" s="348"/>
      <c r="M2733" s="348"/>
      <c r="N2733" s="348"/>
      <c r="O2733" s="348"/>
      <c r="P2733" s="348"/>
      <c r="Q2733" s="348"/>
      <c r="R2733" s="348"/>
      <c r="S2733" s="348"/>
      <c r="T2733" s="348"/>
      <c r="U2733" s="348"/>
      <c r="V2733" s="348"/>
      <c r="W2733" s="348"/>
      <c r="X2733" s="348"/>
      <c r="Y2733" s="348"/>
      <c r="Z2733" s="348"/>
      <c r="AA2733" s="348"/>
      <c r="AB2733" s="348"/>
      <c r="AC2733" s="348"/>
      <c r="AD2733" s="353"/>
      <c r="AE2733"/>
      <c r="AF2733" s="258"/>
    </row>
    <row r="2734" spans="1:33" s="198" customFormat="1" ht="24" customHeight="1">
      <c r="A2734" s="42" t="s">
        <v>684</v>
      </c>
      <c r="B2734" s="103"/>
      <c r="C2734" s="48"/>
      <c r="D2734" s="348" t="s">
        <v>710</v>
      </c>
      <c r="E2734" s="348"/>
      <c r="F2734" s="348"/>
      <c r="G2734" s="348"/>
      <c r="H2734" s="348"/>
      <c r="I2734" s="348"/>
      <c r="J2734" s="348"/>
      <c r="K2734" s="348"/>
      <c r="L2734" s="348"/>
      <c r="M2734" s="348"/>
      <c r="N2734" s="348"/>
      <c r="O2734" s="348"/>
      <c r="P2734" s="348"/>
      <c r="Q2734" s="348"/>
      <c r="R2734" s="348"/>
      <c r="S2734" s="348"/>
      <c r="T2734" s="348"/>
      <c r="U2734" s="348"/>
      <c r="V2734" s="348"/>
      <c r="W2734" s="348"/>
      <c r="X2734" s="348"/>
      <c r="Y2734" s="348"/>
      <c r="Z2734" s="348"/>
      <c r="AA2734" s="348"/>
      <c r="AB2734" s="348"/>
      <c r="AC2734" s="348"/>
      <c r="AD2734" s="353"/>
      <c r="AE2734"/>
      <c r="AF2734" s="258"/>
    </row>
    <row r="2735" spans="1:33" s="198" customFormat="1" ht="24" customHeight="1">
      <c r="A2735" s="42" t="s">
        <v>684</v>
      </c>
      <c r="B2735" s="106"/>
      <c r="C2735" s="50"/>
      <c r="D2735" s="377" t="s">
        <v>711</v>
      </c>
      <c r="E2735" s="377"/>
      <c r="F2735" s="377"/>
      <c r="G2735" s="377"/>
      <c r="H2735" s="377"/>
      <c r="I2735" s="377"/>
      <c r="J2735" s="377"/>
      <c r="K2735" s="377"/>
      <c r="L2735" s="377"/>
      <c r="M2735" s="377"/>
      <c r="N2735" s="377"/>
      <c r="O2735" s="377"/>
      <c r="P2735" s="377"/>
      <c r="Q2735" s="377"/>
      <c r="R2735" s="377"/>
      <c r="S2735" s="377"/>
      <c r="T2735" s="377"/>
      <c r="U2735" s="377"/>
      <c r="V2735" s="377"/>
      <c r="W2735" s="377"/>
      <c r="X2735" s="377"/>
      <c r="Y2735" s="377"/>
      <c r="Z2735" s="377"/>
      <c r="AA2735" s="377"/>
      <c r="AB2735" s="377"/>
      <c r="AC2735" s="377"/>
      <c r="AD2735" s="442"/>
      <c r="AE2735"/>
      <c r="AF2735" s="258"/>
    </row>
    <row r="2736" spans="1:33" s="198" customFormat="1" ht="15" customHeight="1">
      <c r="A2736" s="42" t="s">
        <v>684</v>
      </c>
      <c r="B2736" s="52"/>
      <c r="C2736" s="52"/>
      <c r="D2736" s="52"/>
      <c r="E2736" s="52"/>
      <c r="F2736" s="52"/>
      <c r="G2736" s="52"/>
      <c r="H2736" s="52"/>
      <c r="I2736" s="52"/>
      <c r="J2736" s="52"/>
      <c r="K2736" s="52"/>
      <c r="L2736" s="52"/>
      <c r="M2736" s="52"/>
      <c r="N2736" s="52"/>
      <c r="O2736" s="52"/>
      <c r="P2736" s="52"/>
      <c r="Q2736" s="52"/>
      <c r="R2736" s="52"/>
      <c r="S2736" s="52"/>
      <c r="T2736" s="52"/>
      <c r="U2736" s="52"/>
      <c r="V2736" s="52"/>
      <c r="W2736" s="52"/>
      <c r="X2736" s="52"/>
      <c r="Y2736" s="52"/>
      <c r="Z2736" s="52"/>
      <c r="AA2736" s="52"/>
      <c r="AB2736" s="52"/>
      <c r="AC2736" s="52"/>
      <c r="AD2736" s="52"/>
      <c r="AE2736"/>
      <c r="AF2736" s="258"/>
      <c r="AG2736" s="198" t="s">
        <v>1259</v>
      </c>
    </row>
    <row r="2737" spans="1:79" s="198" customFormat="1" ht="24" customHeight="1">
      <c r="A2737" s="85" t="s">
        <v>905</v>
      </c>
      <c r="B2737" s="417" t="s">
        <v>712</v>
      </c>
      <c r="C2737" s="417"/>
      <c r="D2737" s="417"/>
      <c r="E2737" s="417"/>
      <c r="F2737" s="417"/>
      <c r="G2737" s="417"/>
      <c r="H2737" s="417"/>
      <c r="I2737" s="417"/>
      <c r="J2737" s="417"/>
      <c r="K2737" s="417"/>
      <c r="L2737" s="417"/>
      <c r="M2737" s="417"/>
      <c r="N2737" s="417"/>
      <c r="O2737" s="417"/>
      <c r="P2737" s="417"/>
      <c r="Q2737" s="417"/>
      <c r="R2737" s="417"/>
      <c r="S2737" s="417"/>
      <c r="T2737" s="417"/>
      <c r="U2737" s="417"/>
      <c r="V2737" s="417"/>
      <c r="W2737" s="417"/>
      <c r="X2737" s="417"/>
      <c r="Y2737" s="417"/>
      <c r="Z2737" s="417"/>
      <c r="AA2737" s="417"/>
      <c r="AB2737" s="417"/>
      <c r="AC2737" s="417"/>
      <c r="AD2737" s="417"/>
      <c r="AE2737"/>
      <c r="AF2737" s="258"/>
      <c r="AG2737" s="198">
        <f>+COUNTBLANK(K2741:AD2860)</f>
        <v>2400</v>
      </c>
      <c r="AH2737" s="198">
        <v>2400</v>
      </c>
      <c r="CA2737" s="198" t="s">
        <v>1279</v>
      </c>
    </row>
    <row r="2738" spans="1:79" s="198" customFormat="1" ht="15" customHeight="1">
      <c r="A2738" s="104"/>
      <c r="B2738" s="52"/>
      <c r="C2738" s="52"/>
      <c r="D2738" s="52"/>
      <c r="E2738" s="52"/>
      <c r="F2738" s="52"/>
      <c r="G2738" s="52"/>
      <c r="H2738" s="52"/>
      <c r="I2738" s="52"/>
      <c r="J2738" s="52"/>
      <c r="K2738" s="52"/>
      <c r="L2738" s="52"/>
      <c r="M2738" s="52"/>
      <c r="N2738" s="52"/>
      <c r="O2738" s="52"/>
      <c r="P2738" s="52"/>
      <c r="Q2738" s="52"/>
      <c r="R2738" s="52"/>
      <c r="S2738" s="52"/>
      <c r="T2738" s="52"/>
      <c r="U2738" s="52"/>
      <c r="V2738" s="52"/>
      <c r="W2738" s="52"/>
      <c r="X2738" s="52"/>
      <c r="Y2738" s="52"/>
      <c r="Z2738" s="52"/>
      <c r="AA2738" s="52"/>
      <c r="AB2738" s="52"/>
      <c r="AC2738" s="52"/>
      <c r="AD2738" s="52"/>
      <c r="AE2738"/>
      <c r="AF2738" s="258"/>
      <c r="CA2738" s="198">
        <f>+COUNTIF(K2741:AD2860,"ns")</f>
        <v>0</v>
      </c>
    </row>
    <row r="2739" spans="1:79" s="198" customFormat="1" ht="15" customHeight="1">
      <c r="A2739" s="104"/>
      <c r="B2739" s="52"/>
      <c r="C2739" s="369" t="s">
        <v>98</v>
      </c>
      <c r="D2739" s="370"/>
      <c r="E2739" s="370"/>
      <c r="F2739" s="370"/>
      <c r="G2739" s="370"/>
      <c r="H2739" s="370"/>
      <c r="I2739" s="370"/>
      <c r="J2739" s="371"/>
      <c r="K2739" s="409" t="s">
        <v>686</v>
      </c>
      <c r="L2739" s="409"/>
      <c r="M2739" s="409"/>
      <c r="N2739" s="409"/>
      <c r="O2739" s="409"/>
      <c r="P2739" s="409"/>
      <c r="Q2739" s="409"/>
      <c r="R2739" s="409"/>
      <c r="S2739" s="409"/>
      <c r="T2739" s="409"/>
      <c r="U2739" s="409"/>
      <c r="V2739" s="409"/>
      <c r="W2739" s="409"/>
      <c r="X2739" s="409"/>
      <c r="Y2739" s="409"/>
      <c r="Z2739" s="409"/>
      <c r="AA2739" s="409"/>
      <c r="AB2739" s="409"/>
      <c r="AC2739" s="409"/>
      <c r="AD2739" s="409"/>
      <c r="AE2739"/>
      <c r="AF2739" s="258"/>
    </row>
    <row r="2740" spans="1:79" s="198" customFormat="1" ht="72" customHeight="1" thickBot="1">
      <c r="A2740" s="104"/>
      <c r="B2740" s="52"/>
      <c r="C2740" s="372"/>
      <c r="D2740" s="373"/>
      <c r="E2740" s="373"/>
      <c r="F2740" s="373"/>
      <c r="G2740" s="373"/>
      <c r="H2740" s="373"/>
      <c r="I2740" s="373"/>
      <c r="J2740" s="374"/>
      <c r="K2740" s="411" t="s">
        <v>318</v>
      </c>
      <c r="L2740" s="412"/>
      <c r="M2740" s="412"/>
      <c r="N2740" s="413"/>
      <c r="O2740" s="443" t="s">
        <v>919</v>
      </c>
      <c r="P2740" s="444"/>
      <c r="Q2740" s="444"/>
      <c r="R2740" s="445"/>
      <c r="S2740" s="443" t="s">
        <v>920</v>
      </c>
      <c r="T2740" s="444"/>
      <c r="U2740" s="444"/>
      <c r="V2740" s="445"/>
      <c r="W2740" s="443" t="s">
        <v>687</v>
      </c>
      <c r="X2740" s="444"/>
      <c r="Y2740" s="444"/>
      <c r="Z2740" s="445"/>
      <c r="AA2740" s="443" t="s">
        <v>688</v>
      </c>
      <c r="AB2740" s="444"/>
      <c r="AC2740" s="444"/>
      <c r="AD2740" s="445"/>
      <c r="AE2740"/>
      <c r="AF2740" s="258"/>
      <c r="AG2740" s="198" t="s">
        <v>1259</v>
      </c>
      <c r="AH2740" s="198" t="s">
        <v>1269</v>
      </c>
      <c r="AJ2740" s="213" t="s">
        <v>318</v>
      </c>
      <c r="AK2740" s="213" t="s">
        <v>1258</v>
      </c>
      <c r="AL2740" s="213" t="s">
        <v>1283</v>
      </c>
      <c r="AM2740" s="213" t="s">
        <v>1260</v>
      </c>
    </row>
    <row r="2741" spans="1:79" s="198" customFormat="1" ht="15" customHeight="1" thickBot="1">
      <c r="A2741" s="104"/>
      <c r="B2741" s="52"/>
      <c r="C2741" s="113" t="s">
        <v>58</v>
      </c>
      <c r="D2741" s="439" t="str">
        <f>+IF(D49="","",D49)</f>
        <v/>
      </c>
      <c r="E2741" s="440"/>
      <c r="F2741" s="440"/>
      <c r="G2741" s="440"/>
      <c r="H2741" s="440"/>
      <c r="I2741" s="440"/>
      <c r="J2741" s="441"/>
      <c r="K2741" s="406"/>
      <c r="L2741" s="406"/>
      <c r="M2741" s="406"/>
      <c r="N2741" s="406"/>
      <c r="O2741" s="406"/>
      <c r="P2741" s="406"/>
      <c r="Q2741" s="406"/>
      <c r="R2741" s="406"/>
      <c r="S2741" s="406"/>
      <c r="T2741" s="406"/>
      <c r="U2741" s="406"/>
      <c r="V2741" s="406"/>
      <c r="W2741" s="406"/>
      <c r="X2741" s="406"/>
      <c r="Y2741" s="406"/>
      <c r="Z2741" s="406"/>
      <c r="AA2741" s="406"/>
      <c r="AB2741" s="406"/>
      <c r="AC2741" s="406"/>
      <c r="AD2741" s="406"/>
      <c r="AE2741"/>
      <c r="AF2741" s="258"/>
      <c r="AG2741" s="197">
        <f>+COUNTBLANK(K2741:AD2741)</f>
        <v>20</v>
      </c>
      <c r="AH2741" s="198">
        <f>+IF($AG$2737=$AH$2737,0,IF(OR(AND(D2741&lt;&gt;"",AG2741=15),AND(D2741="",AG2741=20)),0,1))</f>
        <v>0</v>
      </c>
      <c r="AJ2741" s="192">
        <f>K2741</f>
        <v>0</v>
      </c>
      <c r="AK2741" s="215">
        <f>COUNTIF(O2741:AD2741,"NS")</f>
        <v>0</v>
      </c>
      <c r="AL2741" s="216">
        <f>SUM(O2741:AD2741)</f>
        <v>0</v>
      </c>
      <c r="AM2741" s="217">
        <f>IF($AG$2737=$AH$2737, 0, IF(OR(AND(AJ2741=0, AK2741&gt;0), AND(AJ2741="NS", AL2741&gt;0), AND(AJ2741="NS", AL2741=0, AK2741=0)), 1, IF(OR(AND(AK2741&gt;=2, AL2741&lt;AJ2741), AND(AJ2741="NS", AL2741=0, AK2741&gt;0), AJ2741=AL2741, AND(AJ2741="NA", COUNTIF(O2741:AD2741, "NA")=COUNTA(O2741:AD2741))), 0, 1)))</f>
        <v>0</v>
      </c>
    </row>
    <row r="2742" spans="1:79" s="198" customFormat="1" ht="15" customHeight="1" thickBot="1">
      <c r="A2742" s="104"/>
      <c r="B2742" s="52"/>
      <c r="C2742" s="113" t="s">
        <v>59</v>
      </c>
      <c r="D2742" s="439" t="str">
        <f t="shared" ref="D2742:D2805" si="1079">+IF(D50="","",D50)</f>
        <v/>
      </c>
      <c r="E2742" s="440"/>
      <c r="F2742" s="440"/>
      <c r="G2742" s="440"/>
      <c r="H2742" s="440"/>
      <c r="I2742" s="440"/>
      <c r="J2742" s="441"/>
      <c r="K2742" s="406"/>
      <c r="L2742" s="406"/>
      <c r="M2742" s="406"/>
      <c r="N2742" s="406"/>
      <c r="O2742" s="406"/>
      <c r="P2742" s="406"/>
      <c r="Q2742" s="406"/>
      <c r="R2742" s="406"/>
      <c r="S2742" s="406"/>
      <c r="T2742" s="406"/>
      <c r="U2742" s="406"/>
      <c r="V2742" s="406"/>
      <c r="W2742" s="406"/>
      <c r="X2742" s="406"/>
      <c r="Y2742" s="406"/>
      <c r="Z2742" s="406"/>
      <c r="AA2742" s="406"/>
      <c r="AB2742" s="406"/>
      <c r="AC2742" s="406"/>
      <c r="AD2742" s="406"/>
      <c r="AE2742"/>
      <c r="AF2742" s="258"/>
      <c r="AG2742" s="197">
        <f t="shared" ref="AG2742:AG2805" si="1080">+COUNTBLANK(K2742:AD2742)</f>
        <v>20</v>
      </c>
      <c r="AH2742" s="198">
        <f t="shared" ref="AH2742:AH2805" si="1081">+IF($AG$2737=$AH$2737,0,IF(OR(AND(D2742&lt;&gt;"",AG2742=15),AND(D2742="",AG2742=20)),0,1))</f>
        <v>0</v>
      </c>
      <c r="AJ2742" s="192">
        <f t="shared" ref="AJ2742:AJ2805" si="1082">K2742</f>
        <v>0</v>
      </c>
      <c r="AK2742" s="215">
        <f t="shared" ref="AK2742:AK2805" si="1083">COUNTIF(O2742:AD2742,"NS")</f>
        <v>0</v>
      </c>
      <c r="AL2742" s="216">
        <f t="shared" ref="AL2742:AL2805" si="1084">SUM(O2742:AD2742)</f>
        <v>0</v>
      </c>
      <c r="AM2742" s="217">
        <f t="shared" ref="AM2742:AM2805" si="1085">IF($AG$2737=$AH$2737, 0, IF(OR(AND(AJ2742=0, AK2742&gt;0), AND(AJ2742="NS", AL2742&gt;0), AND(AJ2742="NS", AL2742=0, AK2742=0)), 1, IF(OR(AND(AK2742&gt;=2, AL2742&lt;AJ2742), AND(AJ2742="NS", AL2742=0, AK2742&gt;0), AJ2742=AL2742, AND(AJ2742="NA", COUNTIF(O2742:AD2742, "NA")=COUNTA(O2742:AD2742))), 0, 1)))</f>
        <v>0</v>
      </c>
    </row>
    <row r="2743" spans="1:79" s="198" customFormat="1" ht="15" customHeight="1" thickBot="1">
      <c r="A2743" s="104"/>
      <c r="B2743" s="52"/>
      <c r="C2743" s="113" t="s">
        <v>60</v>
      </c>
      <c r="D2743" s="439" t="str">
        <f t="shared" si="1079"/>
        <v/>
      </c>
      <c r="E2743" s="440"/>
      <c r="F2743" s="440"/>
      <c r="G2743" s="440"/>
      <c r="H2743" s="440"/>
      <c r="I2743" s="440"/>
      <c r="J2743" s="441"/>
      <c r="K2743" s="406"/>
      <c r="L2743" s="406"/>
      <c r="M2743" s="406"/>
      <c r="N2743" s="406"/>
      <c r="O2743" s="406"/>
      <c r="P2743" s="406"/>
      <c r="Q2743" s="406"/>
      <c r="R2743" s="406"/>
      <c r="S2743" s="406"/>
      <c r="T2743" s="406"/>
      <c r="U2743" s="406"/>
      <c r="V2743" s="406"/>
      <c r="W2743" s="406"/>
      <c r="X2743" s="406"/>
      <c r="Y2743" s="406"/>
      <c r="Z2743" s="406"/>
      <c r="AA2743" s="406"/>
      <c r="AB2743" s="406"/>
      <c r="AC2743" s="406"/>
      <c r="AD2743" s="406"/>
      <c r="AE2743"/>
      <c r="AF2743" s="258"/>
      <c r="AG2743" s="197">
        <f t="shared" si="1080"/>
        <v>20</v>
      </c>
      <c r="AH2743" s="198">
        <f t="shared" si="1081"/>
        <v>0</v>
      </c>
      <c r="AJ2743" s="192">
        <f t="shared" si="1082"/>
        <v>0</v>
      </c>
      <c r="AK2743" s="215">
        <f t="shared" si="1083"/>
        <v>0</v>
      </c>
      <c r="AL2743" s="216">
        <f t="shared" si="1084"/>
        <v>0</v>
      </c>
      <c r="AM2743" s="217">
        <f t="shared" si="1085"/>
        <v>0</v>
      </c>
    </row>
    <row r="2744" spans="1:79" s="198" customFormat="1" ht="15" customHeight="1" thickBot="1">
      <c r="A2744" s="104"/>
      <c r="B2744" s="52"/>
      <c r="C2744" s="113" t="s">
        <v>61</v>
      </c>
      <c r="D2744" s="439" t="str">
        <f t="shared" si="1079"/>
        <v/>
      </c>
      <c r="E2744" s="440"/>
      <c r="F2744" s="440"/>
      <c r="G2744" s="440"/>
      <c r="H2744" s="440"/>
      <c r="I2744" s="440"/>
      <c r="J2744" s="441"/>
      <c r="K2744" s="406"/>
      <c r="L2744" s="406"/>
      <c r="M2744" s="406"/>
      <c r="N2744" s="406"/>
      <c r="O2744" s="406"/>
      <c r="P2744" s="406"/>
      <c r="Q2744" s="406"/>
      <c r="R2744" s="406"/>
      <c r="S2744" s="406"/>
      <c r="T2744" s="406"/>
      <c r="U2744" s="406"/>
      <c r="V2744" s="406"/>
      <c r="W2744" s="406"/>
      <c r="X2744" s="406"/>
      <c r="Y2744" s="406"/>
      <c r="Z2744" s="406"/>
      <c r="AA2744" s="406"/>
      <c r="AB2744" s="406"/>
      <c r="AC2744" s="406"/>
      <c r="AD2744" s="406"/>
      <c r="AE2744"/>
      <c r="AF2744" s="258"/>
      <c r="AG2744" s="197">
        <f t="shared" si="1080"/>
        <v>20</v>
      </c>
      <c r="AH2744" s="198">
        <f t="shared" si="1081"/>
        <v>0</v>
      </c>
      <c r="AJ2744" s="192">
        <f t="shared" si="1082"/>
        <v>0</v>
      </c>
      <c r="AK2744" s="215">
        <f t="shared" si="1083"/>
        <v>0</v>
      </c>
      <c r="AL2744" s="216">
        <f t="shared" si="1084"/>
        <v>0</v>
      </c>
      <c r="AM2744" s="217">
        <f t="shared" si="1085"/>
        <v>0</v>
      </c>
    </row>
    <row r="2745" spans="1:79" s="198" customFormat="1" ht="15" customHeight="1" thickBot="1">
      <c r="A2745" s="104"/>
      <c r="B2745" s="52"/>
      <c r="C2745" s="113" t="s">
        <v>62</v>
      </c>
      <c r="D2745" s="439" t="str">
        <f t="shared" si="1079"/>
        <v/>
      </c>
      <c r="E2745" s="440"/>
      <c r="F2745" s="440"/>
      <c r="G2745" s="440"/>
      <c r="H2745" s="440"/>
      <c r="I2745" s="440"/>
      <c r="J2745" s="441"/>
      <c r="K2745" s="406"/>
      <c r="L2745" s="406"/>
      <c r="M2745" s="406"/>
      <c r="N2745" s="406"/>
      <c r="O2745" s="406"/>
      <c r="P2745" s="406"/>
      <c r="Q2745" s="406"/>
      <c r="R2745" s="406"/>
      <c r="S2745" s="406"/>
      <c r="T2745" s="406"/>
      <c r="U2745" s="406"/>
      <c r="V2745" s="406"/>
      <c r="W2745" s="406"/>
      <c r="X2745" s="406"/>
      <c r="Y2745" s="406"/>
      <c r="Z2745" s="406"/>
      <c r="AA2745" s="406"/>
      <c r="AB2745" s="406"/>
      <c r="AC2745" s="406"/>
      <c r="AD2745" s="406"/>
      <c r="AE2745"/>
      <c r="AF2745" s="258"/>
      <c r="AG2745" s="197">
        <f t="shared" si="1080"/>
        <v>20</v>
      </c>
      <c r="AH2745" s="198">
        <f t="shared" si="1081"/>
        <v>0</v>
      </c>
      <c r="AJ2745" s="192">
        <f t="shared" si="1082"/>
        <v>0</v>
      </c>
      <c r="AK2745" s="215">
        <f t="shared" si="1083"/>
        <v>0</v>
      </c>
      <c r="AL2745" s="216">
        <f t="shared" si="1084"/>
        <v>0</v>
      </c>
      <c r="AM2745" s="217">
        <f t="shared" si="1085"/>
        <v>0</v>
      </c>
    </row>
    <row r="2746" spans="1:79" s="198" customFormat="1" ht="15" customHeight="1" thickBot="1">
      <c r="A2746" s="104"/>
      <c r="B2746" s="52"/>
      <c r="C2746" s="113" t="s">
        <v>63</v>
      </c>
      <c r="D2746" s="439" t="str">
        <f t="shared" si="1079"/>
        <v/>
      </c>
      <c r="E2746" s="440"/>
      <c r="F2746" s="440"/>
      <c r="G2746" s="440"/>
      <c r="H2746" s="440"/>
      <c r="I2746" s="440"/>
      <c r="J2746" s="441"/>
      <c r="K2746" s="406"/>
      <c r="L2746" s="406"/>
      <c r="M2746" s="406"/>
      <c r="N2746" s="406"/>
      <c r="O2746" s="406"/>
      <c r="P2746" s="406"/>
      <c r="Q2746" s="406"/>
      <c r="R2746" s="406"/>
      <c r="S2746" s="406"/>
      <c r="T2746" s="406"/>
      <c r="U2746" s="406"/>
      <c r="V2746" s="406"/>
      <c r="W2746" s="406"/>
      <c r="X2746" s="406"/>
      <c r="Y2746" s="406"/>
      <c r="Z2746" s="406"/>
      <c r="AA2746" s="406"/>
      <c r="AB2746" s="406"/>
      <c r="AC2746" s="406"/>
      <c r="AD2746" s="406"/>
      <c r="AE2746"/>
      <c r="AF2746" s="258"/>
      <c r="AG2746" s="197">
        <f t="shared" si="1080"/>
        <v>20</v>
      </c>
      <c r="AH2746" s="198">
        <f t="shared" si="1081"/>
        <v>0</v>
      </c>
      <c r="AJ2746" s="192">
        <f t="shared" si="1082"/>
        <v>0</v>
      </c>
      <c r="AK2746" s="215">
        <f t="shared" si="1083"/>
        <v>0</v>
      </c>
      <c r="AL2746" s="216">
        <f t="shared" si="1084"/>
        <v>0</v>
      </c>
      <c r="AM2746" s="217">
        <f t="shared" si="1085"/>
        <v>0</v>
      </c>
    </row>
    <row r="2747" spans="1:79" s="198" customFormat="1" ht="15" customHeight="1" thickBot="1">
      <c r="A2747" s="104"/>
      <c r="B2747" s="52"/>
      <c r="C2747" s="113" t="s">
        <v>64</v>
      </c>
      <c r="D2747" s="439" t="str">
        <f t="shared" si="1079"/>
        <v/>
      </c>
      <c r="E2747" s="440"/>
      <c r="F2747" s="440"/>
      <c r="G2747" s="440"/>
      <c r="H2747" s="440"/>
      <c r="I2747" s="440"/>
      <c r="J2747" s="441"/>
      <c r="K2747" s="406"/>
      <c r="L2747" s="406"/>
      <c r="M2747" s="406"/>
      <c r="N2747" s="406"/>
      <c r="O2747" s="406"/>
      <c r="P2747" s="406"/>
      <c r="Q2747" s="406"/>
      <c r="R2747" s="406"/>
      <c r="S2747" s="406"/>
      <c r="T2747" s="406"/>
      <c r="U2747" s="406"/>
      <c r="V2747" s="406"/>
      <c r="W2747" s="406"/>
      <c r="X2747" s="406"/>
      <c r="Y2747" s="406"/>
      <c r="Z2747" s="406"/>
      <c r="AA2747" s="406"/>
      <c r="AB2747" s="406"/>
      <c r="AC2747" s="406"/>
      <c r="AD2747" s="406"/>
      <c r="AE2747"/>
      <c r="AF2747" s="258"/>
      <c r="AG2747" s="197">
        <f t="shared" si="1080"/>
        <v>20</v>
      </c>
      <c r="AH2747" s="198">
        <f t="shared" si="1081"/>
        <v>0</v>
      </c>
      <c r="AJ2747" s="192">
        <f t="shared" si="1082"/>
        <v>0</v>
      </c>
      <c r="AK2747" s="215">
        <f t="shared" si="1083"/>
        <v>0</v>
      </c>
      <c r="AL2747" s="216">
        <f t="shared" si="1084"/>
        <v>0</v>
      </c>
      <c r="AM2747" s="217">
        <f t="shared" si="1085"/>
        <v>0</v>
      </c>
    </row>
    <row r="2748" spans="1:79" s="198" customFormat="1" ht="15" customHeight="1" thickBot="1">
      <c r="A2748" s="104"/>
      <c r="B2748" s="52"/>
      <c r="C2748" s="113" t="s">
        <v>65</v>
      </c>
      <c r="D2748" s="439" t="str">
        <f t="shared" si="1079"/>
        <v/>
      </c>
      <c r="E2748" s="440"/>
      <c r="F2748" s="440"/>
      <c r="G2748" s="440"/>
      <c r="H2748" s="440"/>
      <c r="I2748" s="440"/>
      <c r="J2748" s="441"/>
      <c r="K2748" s="406"/>
      <c r="L2748" s="406"/>
      <c r="M2748" s="406"/>
      <c r="N2748" s="406"/>
      <c r="O2748" s="406"/>
      <c r="P2748" s="406"/>
      <c r="Q2748" s="406"/>
      <c r="R2748" s="406"/>
      <c r="S2748" s="406"/>
      <c r="T2748" s="406"/>
      <c r="U2748" s="406"/>
      <c r="V2748" s="406"/>
      <c r="W2748" s="406"/>
      <c r="X2748" s="406"/>
      <c r="Y2748" s="406"/>
      <c r="Z2748" s="406"/>
      <c r="AA2748" s="406"/>
      <c r="AB2748" s="406"/>
      <c r="AC2748" s="406"/>
      <c r="AD2748" s="406"/>
      <c r="AE2748"/>
      <c r="AF2748" s="258"/>
      <c r="AG2748" s="197">
        <f t="shared" si="1080"/>
        <v>20</v>
      </c>
      <c r="AH2748" s="198">
        <f t="shared" si="1081"/>
        <v>0</v>
      </c>
      <c r="AJ2748" s="192">
        <f t="shared" si="1082"/>
        <v>0</v>
      </c>
      <c r="AK2748" s="215">
        <f t="shared" si="1083"/>
        <v>0</v>
      </c>
      <c r="AL2748" s="216">
        <f t="shared" si="1084"/>
        <v>0</v>
      </c>
      <c r="AM2748" s="217">
        <f t="shared" si="1085"/>
        <v>0</v>
      </c>
    </row>
    <row r="2749" spans="1:79" s="198" customFormat="1" ht="15" customHeight="1" thickBot="1">
      <c r="A2749" s="104"/>
      <c r="B2749" s="52"/>
      <c r="C2749" s="113" t="s">
        <v>66</v>
      </c>
      <c r="D2749" s="439" t="str">
        <f t="shared" si="1079"/>
        <v/>
      </c>
      <c r="E2749" s="440"/>
      <c r="F2749" s="440"/>
      <c r="G2749" s="440"/>
      <c r="H2749" s="440"/>
      <c r="I2749" s="440"/>
      <c r="J2749" s="441"/>
      <c r="K2749" s="406"/>
      <c r="L2749" s="406"/>
      <c r="M2749" s="406"/>
      <c r="N2749" s="406"/>
      <c r="O2749" s="406"/>
      <c r="P2749" s="406"/>
      <c r="Q2749" s="406"/>
      <c r="R2749" s="406"/>
      <c r="S2749" s="406"/>
      <c r="T2749" s="406"/>
      <c r="U2749" s="406"/>
      <c r="V2749" s="406"/>
      <c r="W2749" s="406"/>
      <c r="X2749" s="406"/>
      <c r="Y2749" s="406"/>
      <c r="Z2749" s="406"/>
      <c r="AA2749" s="406"/>
      <c r="AB2749" s="406"/>
      <c r="AC2749" s="406"/>
      <c r="AD2749" s="406"/>
      <c r="AE2749"/>
      <c r="AF2749" s="258"/>
      <c r="AG2749" s="197">
        <f t="shared" si="1080"/>
        <v>20</v>
      </c>
      <c r="AH2749" s="198">
        <f t="shared" si="1081"/>
        <v>0</v>
      </c>
      <c r="AJ2749" s="192">
        <f t="shared" si="1082"/>
        <v>0</v>
      </c>
      <c r="AK2749" s="215">
        <f t="shared" si="1083"/>
        <v>0</v>
      </c>
      <c r="AL2749" s="216">
        <f t="shared" si="1084"/>
        <v>0</v>
      </c>
      <c r="AM2749" s="217">
        <f t="shared" si="1085"/>
        <v>0</v>
      </c>
    </row>
    <row r="2750" spans="1:79" s="198" customFormat="1" ht="15" customHeight="1" thickBot="1">
      <c r="A2750" s="104"/>
      <c r="B2750" s="52"/>
      <c r="C2750" s="113" t="s">
        <v>67</v>
      </c>
      <c r="D2750" s="439" t="str">
        <f t="shared" si="1079"/>
        <v/>
      </c>
      <c r="E2750" s="440"/>
      <c r="F2750" s="440"/>
      <c r="G2750" s="440"/>
      <c r="H2750" s="440"/>
      <c r="I2750" s="440"/>
      <c r="J2750" s="441"/>
      <c r="K2750" s="406"/>
      <c r="L2750" s="406"/>
      <c r="M2750" s="406"/>
      <c r="N2750" s="406"/>
      <c r="O2750" s="406"/>
      <c r="P2750" s="406"/>
      <c r="Q2750" s="406"/>
      <c r="R2750" s="406"/>
      <c r="S2750" s="406"/>
      <c r="T2750" s="406"/>
      <c r="U2750" s="406"/>
      <c r="V2750" s="406"/>
      <c r="W2750" s="406"/>
      <c r="X2750" s="406"/>
      <c r="Y2750" s="406"/>
      <c r="Z2750" s="406"/>
      <c r="AA2750" s="406"/>
      <c r="AB2750" s="406"/>
      <c r="AC2750" s="406"/>
      <c r="AD2750" s="406"/>
      <c r="AE2750"/>
      <c r="AF2750" s="258"/>
      <c r="AG2750" s="197">
        <f t="shared" si="1080"/>
        <v>20</v>
      </c>
      <c r="AH2750" s="198">
        <f t="shared" si="1081"/>
        <v>0</v>
      </c>
      <c r="AJ2750" s="192">
        <f t="shared" si="1082"/>
        <v>0</v>
      </c>
      <c r="AK2750" s="215">
        <f t="shared" si="1083"/>
        <v>0</v>
      </c>
      <c r="AL2750" s="216">
        <f t="shared" si="1084"/>
        <v>0</v>
      </c>
      <c r="AM2750" s="217">
        <f t="shared" si="1085"/>
        <v>0</v>
      </c>
    </row>
    <row r="2751" spans="1:79" s="198" customFormat="1" ht="15" customHeight="1" thickBot="1">
      <c r="A2751" s="104"/>
      <c r="B2751" s="52"/>
      <c r="C2751" s="113" t="s">
        <v>68</v>
      </c>
      <c r="D2751" s="439" t="str">
        <f t="shared" si="1079"/>
        <v/>
      </c>
      <c r="E2751" s="440"/>
      <c r="F2751" s="440"/>
      <c r="G2751" s="440"/>
      <c r="H2751" s="440"/>
      <c r="I2751" s="440"/>
      <c r="J2751" s="441"/>
      <c r="K2751" s="406"/>
      <c r="L2751" s="406"/>
      <c r="M2751" s="406"/>
      <c r="N2751" s="406"/>
      <c r="O2751" s="406"/>
      <c r="P2751" s="406"/>
      <c r="Q2751" s="406"/>
      <c r="R2751" s="406"/>
      <c r="S2751" s="406"/>
      <c r="T2751" s="406"/>
      <c r="U2751" s="406"/>
      <c r="V2751" s="406"/>
      <c r="W2751" s="406"/>
      <c r="X2751" s="406"/>
      <c r="Y2751" s="406"/>
      <c r="Z2751" s="406"/>
      <c r="AA2751" s="406"/>
      <c r="AB2751" s="406"/>
      <c r="AC2751" s="406"/>
      <c r="AD2751" s="406"/>
      <c r="AE2751"/>
      <c r="AF2751" s="258"/>
      <c r="AG2751" s="197">
        <f t="shared" si="1080"/>
        <v>20</v>
      </c>
      <c r="AH2751" s="198">
        <f t="shared" si="1081"/>
        <v>0</v>
      </c>
      <c r="AJ2751" s="192">
        <f t="shared" si="1082"/>
        <v>0</v>
      </c>
      <c r="AK2751" s="215">
        <f t="shared" si="1083"/>
        <v>0</v>
      </c>
      <c r="AL2751" s="216">
        <f t="shared" si="1084"/>
        <v>0</v>
      </c>
      <c r="AM2751" s="217">
        <f t="shared" si="1085"/>
        <v>0</v>
      </c>
    </row>
    <row r="2752" spans="1:79" s="198" customFormat="1" ht="15" customHeight="1" thickBot="1">
      <c r="A2752" s="104"/>
      <c r="B2752" s="52"/>
      <c r="C2752" s="113" t="s">
        <v>69</v>
      </c>
      <c r="D2752" s="439" t="str">
        <f t="shared" si="1079"/>
        <v/>
      </c>
      <c r="E2752" s="440"/>
      <c r="F2752" s="440"/>
      <c r="G2752" s="440"/>
      <c r="H2752" s="440"/>
      <c r="I2752" s="440"/>
      <c r="J2752" s="441"/>
      <c r="K2752" s="406"/>
      <c r="L2752" s="406"/>
      <c r="M2752" s="406"/>
      <c r="N2752" s="406"/>
      <c r="O2752" s="406"/>
      <c r="P2752" s="406"/>
      <c r="Q2752" s="406"/>
      <c r="R2752" s="406"/>
      <c r="S2752" s="406"/>
      <c r="T2752" s="406"/>
      <c r="U2752" s="406"/>
      <c r="V2752" s="406"/>
      <c r="W2752" s="406"/>
      <c r="X2752" s="406"/>
      <c r="Y2752" s="406"/>
      <c r="Z2752" s="406"/>
      <c r="AA2752" s="406"/>
      <c r="AB2752" s="406"/>
      <c r="AC2752" s="406"/>
      <c r="AD2752" s="406"/>
      <c r="AE2752"/>
      <c r="AF2752" s="258"/>
      <c r="AG2752" s="197">
        <f t="shared" si="1080"/>
        <v>20</v>
      </c>
      <c r="AH2752" s="198">
        <f t="shared" si="1081"/>
        <v>0</v>
      </c>
      <c r="AJ2752" s="192">
        <f t="shared" si="1082"/>
        <v>0</v>
      </c>
      <c r="AK2752" s="215">
        <f t="shared" si="1083"/>
        <v>0</v>
      </c>
      <c r="AL2752" s="216">
        <f t="shared" si="1084"/>
        <v>0</v>
      </c>
      <c r="AM2752" s="217">
        <f t="shared" si="1085"/>
        <v>0</v>
      </c>
    </row>
    <row r="2753" spans="1:39" s="198" customFormat="1" ht="15" customHeight="1" thickBot="1">
      <c r="A2753" s="104"/>
      <c r="B2753" s="52"/>
      <c r="C2753" s="113" t="s">
        <v>70</v>
      </c>
      <c r="D2753" s="439" t="str">
        <f t="shared" si="1079"/>
        <v/>
      </c>
      <c r="E2753" s="440"/>
      <c r="F2753" s="440"/>
      <c r="G2753" s="440"/>
      <c r="H2753" s="440"/>
      <c r="I2753" s="440"/>
      <c r="J2753" s="441"/>
      <c r="K2753" s="406"/>
      <c r="L2753" s="406"/>
      <c r="M2753" s="406"/>
      <c r="N2753" s="406"/>
      <c r="O2753" s="406"/>
      <c r="P2753" s="406"/>
      <c r="Q2753" s="406"/>
      <c r="R2753" s="406"/>
      <c r="S2753" s="406"/>
      <c r="T2753" s="406"/>
      <c r="U2753" s="406"/>
      <c r="V2753" s="406"/>
      <c r="W2753" s="406"/>
      <c r="X2753" s="406"/>
      <c r="Y2753" s="406"/>
      <c r="Z2753" s="406"/>
      <c r="AA2753" s="406"/>
      <c r="AB2753" s="406"/>
      <c r="AC2753" s="406"/>
      <c r="AD2753" s="406"/>
      <c r="AE2753"/>
      <c r="AF2753" s="258"/>
      <c r="AG2753" s="197">
        <f t="shared" si="1080"/>
        <v>20</v>
      </c>
      <c r="AH2753" s="198">
        <f t="shared" si="1081"/>
        <v>0</v>
      </c>
      <c r="AJ2753" s="192">
        <f t="shared" si="1082"/>
        <v>0</v>
      </c>
      <c r="AK2753" s="215">
        <f t="shared" si="1083"/>
        <v>0</v>
      </c>
      <c r="AL2753" s="216">
        <f t="shared" si="1084"/>
        <v>0</v>
      </c>
      <c r="AM2753" s="217">
        <f t="shared" si="1085"/>
        <v>0</v>
      </c>
    </row>
    <row r="2754" spans="1:39" s="198" customFormat="1" ht="15" customHeight="1" thickBot="1">
      <c r="A2754" s="104"/>
      <c r="B2754" s="52"/>
      <c r="C2754" s="113" t="s">
        <v>71</v>
      </c>
      <c r="D2754" s="439" t="str">
        <f t="shared" si="1079"/>
        <v/>
      </c>
      <c r="E2754" s="440"/>
      <c r="F2754" s="440"/>
      <c r="G2754" s="440"/>
      <c r="H2754" s="440"/>
      <c r="I2754" s="440"/>
      <c r="J2754" s="441"/>
      <c r="K2754" s="406"/>
      <c r="L2754" s="406"/>
      <c r="M2754" s="406"/>
      <c r="N2754" s="406"/>
      <c r="O2754" s="406"/>
      <c r="P2754" s="406"/>
      <c r="Q2754" s="406"/>
      <c r="R2754" s="406"/>
      <c r="S2754" s="406"/>
      <c r="T2754" s="406"/>
      <c r="U2754" s="406"/>
      <c r="V2754" s="406"/>
      <c r="W2754" s="406"/>
      <c r="X2754" s="406"/>
      <c r="Y2754" s="406"/>
      <c r="Z2754" s="406"/>
      <c r="AA2754" s="406"/>
      <c r="AB2754" s="406"/>
      <c r="AC2754" s="406"/>
      <c r="AD2754" s="406"/>
      <c r="AE2754"/>
      <c r="AF2754" s="258"/>
      <c r="AG2754" s="197">
        <f t="shared" si="1080"/>
        <v>20</v>
      </c>
      <c r="AH2754" s="198">
        <f t="shared" si="1081"/>
        <v>0</v>
      </c>
      <c r="AJ2754" s="192">
        <f t="shared" si="1082"/>
        <v>0</v>
      </c>
      <c r="AK2754" s="215">
        <f t="shared" si="1083"/>
        <v>0</v>
      </c>
      <c r="AL2754" s="216">
        <f t="shared" si="1084"/>
        <v>0</v>
      </c>
      <c r="AM2754" s="217">
        <f t="shared" si="1085"/>
        <v>0</v>
      </c>
    </row>
    <row r="2755" spans="1:39" s="198" customFormat="1" ht="15" customHeight="1" thickBot="1">
      <c r="A2755" s="104"/>
      <c r="B2755" s="52"/>
      <c r="C2755" s="113" t="s">
        <v>72</v>
      </c>
      <c r="D2755" s="439" t="str">
        <f t="shared" si="1079"/>
        <v/>
      </c>
      <c r="E2755" s="440"/>
      <c r="F2755" s="440"/>
      <c r="G2755" s="440"/>
      <c r="H2755" s="440"/>
      <c r="I2755" s="440"/>
      <c r="J2755" s="441"/>
      <c r="K2755" s="406"/>
      <c r="L2755" s="406"/>
      <c r="M2755" s="406"/>
      <c r="N2755" s="406"/>
      <c r="O2755" s="406"/>
      <c r="P2755" s="406"/>
      <c r="Q2755" s="406"/>
      <c r="R2755" s="406"/>
      <c r="S2755" s="406"/>
      <c r="T2755" s="406"/>
      <c r="U2755" s="406"/>
      <c r="V2755" s="406"/>
      <c r="W2755" s="406"/>
      <c r="X2755" s="406"/>
      <c r="Y2755" s="406"/>
      <c r="Z2755" s="406"/>
      <c r="AA2755" s="406"/>
      <c r="AB2755" s="406"/>
      <c r="AC2755" s="406"/>
      <c r="AD2755" s="406"/>
      <c r="AE2755"/>
      <c r="AF2755" s="258"/>
      <c r="AG2755" s="197">
        <f t="shared" si="1080"/>
        <v>20</v>
      </c>
      <c r="AH2755" s="198">
        <f t="shared" si="1081"/>
        <v>0</v>
      </c>
      <c r="AJ2755" s="192">
        <f t="shared" si="1082"/>
        <v>0</v>
      </c>
      <c r="AK2755" s="215">
        <f t="shared" si="1083"/>
        <v>0</v>
      </c>
      <c r="AL2755" s="216">
        <f t="shared" si="1084"/>
        <v>0</v>
      </c>
      <c r="AM2755" s="217">
        <f t="shared" si="1085"/>
        <v>0</v>
      </c>
    </row>
    <row r="2756" spans="1:39" s="198" customFormat="1" ht="15" customHeight="1" thickBot="1">
      <c r="A2756" s="104"/>
      <c r="B2756" s="52"/>
      <c r="C2756" s="113" t="s">
        <v>73</v>
      </c>
      <c r="D2756" s="439" t="str">
        <f t="shared" si="1079"/>
        <v/>
      </c>
      <c r="E2756" s="440"/>
      <c r="F2756" s="440"/>
      <c r="G2756" s="440"/>
      <c r="H2756" s="440"/>
      <c r="I2756" s="440"/>
      <c r="J2756" s="441"/>
      <c r="K2756" s="406"/>
      <c r="L2756" s="406"/>
      <c r="M2756" s="406"/>
      <c r="N2756" s="406"/>
      <c r="O2756" s="406"/>
      <c r="P2756" s="406"/>
      <c r="Q2756" s="406"/>
      <c r="R2756" s="406"/>
      <c r="S2756" s="406"/>
      <c r="T2756" s="406"/>
      <c r="U2756" s="406"/>
      <c r="V2756" s="406"/>
      <c r="W2756" s="406"/>
      <c r="X2756" s="406"/>
      <c r="Y2756" s="406"/>
      <c r="Z2756" s="406"/>
      <c r="AA2756" s="406"/>
      <c r="AB2756" s="406"/>
      <c r="AC2756" s="406"/>
      <c r="AD2756" s="406"/>
      <c r="AE2756"/>
      <c r="AF2756" s="258"/>
      <c r="AG2756" s="197">
        <f t="shared" si="1080"/>
        <v>20</v>
      </c>
      <c r="AH2756" s="198">
        <f t="shared" si="1081"/>
        <v>0</v>
      </c>
      <c r="AJ2756" s="192">
        <f t="shared" si="1082"/>
        <v>0</v>
      </c>
      <c r="AK2756" s="215">
        <f t="shared" si="1083"/>
        <v>0</v>
      </c>
      <c r="AL2756" s="216">
        <f t="shared" si="1084"/>
        <v>0</v>
      </c>
      <c r="AM2756" s="217">
        <f t="shared" si="1085"/>
        <v>0</v>
      </c>
    </row>
    <row r="2757" spans="1:39" s="198" customFormat="1" ht="15" customHeight="1" thickBot="1">
      <c r="A2757" s="104"/>
      <c r="B2757" s="52"/>
      <c r="C2757" s="113" t="s">
        <v>74</v>
      </c>
      <c r="D2757" s="439" t="str">
        <f t="shared" si="1079"/>
        <v/>
      </c>
      <c r="E2757" s="440"/>
      <c r="F2757" s="440"/>
      <c r="G2757" s="440"/>
      <c r="H2757" s="440"/>
      <c r="I2757" s="440"/>
      <c r="J2757" s="441"/>
      <c r="K2757" s="406"/>
      <c r="L2757" s="406"/>
      <c r="M2757" s="406"/>
      <c r="N2757" s="406"/>
      <c r="O2757" s="406"/>
      <c r="P2757" s="406"/>
      <c r="Q2757" s="406"/>
      <c r="R2757" s="406"/>
      <c r="S2757" s="406"/>
      <c r="T2757" s="406"/>
      <c r="U2757" s="406"/>
      <c r="V2757" s="406"/>
      <c r="W2757" s="406"/>
      <c r="X2757" s="406"/>
      <c r="Y2757" s="406"/>
      <c r="Z2757" s="406"/>
      <c r="AA2757" s="406"/>
      <c r="AB2757" s="406"/>
      <c r="AC2757" s="406"/>
      <c r="AD2757" s="406"/>
      <c r="AE2757"/>
      <c r="AF2757" s="258"/>
      <c r="AG2757" s="197">
        <f t="shared" si="1080"/>
        <v>20</v>
      </c>
      <c r="AH2757" s="198">
        <f t="shared" si="1081"/>
        <v>0</v>
      </c>
      <c r="AJ2757" s="192">
        <f t="shared" si="1082"/>
        <v>0</v>
      </c>
      <c r="AK2757" s="215">
        <f t="shared" si="1083"/>
        <v>0</v>
      </c>
      <c r="AL2757" s="216">
        <f t="shared" si="1084"/>
        <v>0</v>
      </c>
      <c r="AM2757" s="217">
        <f t="shared" si="1085"/>
        <v>0</v>
      </c>
    </row>
    <row r="2758" spans="1:39" s="198" customFormat="1" ht="15" customHeight="1" thickBot="1">
      <c r="A2758" s="104"/>
      <c r="B2758" s="52"/>
      <c r="C2758" s="113" t="s">
        <v>75</v>
      </c>
      <c r="D2758" s="439" t="str">
        <f t="shared" si="1079"/>
        <v/>
      </c>
      <c r="E2758" s="440"/>
      <c r="F2758" s="440"/>
      <c r="G2758" s="440"/>
      <c r="H2758" s="440"/>
      <c r="I2758" s="440"/>
      <c r="J2758" s="441"/>
      <c r="K2758" s="406"/>
      <c r="L2758" s="406"/>
      <c r="M2758" s="406"/>
      <c r="N2758" s="406"/>
      <c r="O2758" s="406"/>
      <c r="P2758" s="406"/>
      <c r="Q2758" s="406"/>
      <c r="R2758" s="406"/>
      <c r="S2758" s="406"/>
      <c r="T2758" s="406"/>
      <c r="U2758" s="406"/>
      <c r="V2758" s="406"/>
      <c r="W2758" s="406"/>
      <c r="X2758" s="406"/>
      <c r="Y2758" s="406"/>
      <c r="Z2758" s="406"/>
      <c r="AA2758" s="406"/>
      <c r="AB2758" s="406"/>
      <c r="AC2758" s="406"/>
      <c r="AD2758" s="406"/>
      <c r="AE2758"/>
      <c r="AF2758" s="258"/>
      <c r="AG2758" s="197">
        <f t="shared" si="1080"/>
        <v>20</v>
      </c>
      <c r="AH2758" s="198">
        <f t="shared" si="1081"/>
        <v>0</v>
      </c>
      <c r="AJ2758" s="192">
        <f t="shared" si="1082"/>
        <v>0</v>
      </c>
      <c r="AK2758" s="215">
        <f t="shared" si="1083"/>
        <v>0</v>
      </c>
      <c r="AL2758" s="216">
        <f t="shared" si="1084"/>
        <v>0</v>
      </c>
      <c r="AM2758" s="217">
        <f t="shared" si="1085"/>
        <v>0</v>
      </c>
    </row>
    <row r="2759" spans="1:39" s="198" customFormat="1" ht="15" customHeight="1" thickBot="1">
      <c r="A2759" s="104"/>
      <c r="B2759" s="52"/>
      <c r="C2759" s="113" t="s">
        <v>76</v>
      </c>
      <c r="D2759" s="439" t="str">
        <f t="shared" si="1079"/>
        <v/>
      </c>
      <c r="E2759" s="440"/>
      <c r="F2759" s="440"/>
      <c r="G2759" s="440"/>
      <c r="H2759" s="440"/>
      <c r="I2759" s="440"/>
      <c r="J2759" s="441"/>
      <c r="K2759" s="406"/>
      <c r="L2759" s="406"/>
      <c r="M2759" s="406"/>
      <c r="N2759" s="406"/>
      <c r="O2759" s="406"/>
      <c r="P2759" s="406"/>
      <c r="Q2759" s="406"/>
      <c r="R2759" s="406"/>
      <c r="S2759" s="406"/>
      <c r="T2759" s="406"/>
      <c r="U2759" s="406"/>
      <c r="V2759" s="406"/>
      <c r="W2759" s="406"/>
      <c r="X2759" s="406"/>
      <c r="Y2759" s="406"/>
      <c r="Z2759" s="406"/>
      <c r="AA2759" s="406"/>
      <c r="AB2759" s="406"/>
      <c r="AC2759" s="406"/>
      <c r="AD2759" s="406"/>
      <c r="AE2759"/>
      <c r="AF2759" s="258"/>
      <c r="AG2759" s="197">
        <f t="shared" si="1080"/>
        <v>20</v>
      </c>
      <c r="AH2759" s="198">
        <f t="shared" si="1081"/>
        <v>0</v>
      </c>
      <c r="AJ2759" s="192">
        <f t="shared" si="1082"/>
        <v>0</v>
      </c>
      <c r="AK2759" s="215">
        <f t="shared" si="1083"/>
        <v>0</v>
      </c>
      <c r="AL2759" s="216">
        <f t="shared" si="1084"/>
        <v>0</v>
      </c>
      <c r="AM2759" s="217">
        <f t="shared" si="1085"/>
        <v>0</v>
      </c>
    </row>
    <row r="2760" spans="1:39" s="198" customFormat="1" ht="15" customHeight="1" thickBot="1">
      <c r="A2760" s="104"/>
      <c r="B2760" s="52"/>
      <c r="C2760" s="113" t="s">
        <v>77</v>
      </c>
      <c r="D2760" s="439" t="str">
        <f t="shared" si="1079"/>
        <v/>
      </c>
      <c r="E2760" s="440"/>
      <c r="F2760" s="440"/>
      <c r="G2760" s="440"/>
      <c r="H2760" s="440"/>
      <c r="I2760" s="440"/>
      <c r="J2760" s="441"/>
      <c r="K2760" s="406"/>
      <c r="L2760" s="406"/>
      <c r="M2760" s="406"/>
      <c r="N2760" s="406"/>
      <c r="O2760" s="406"/>
      <c r="P2760" s="406"/>
      <c r="Q2760" s="406"/>
      <c r="R2760" s="406"/>
      <c r="S2760" s="406"/>
      <c r="T2760" s="406"/>
      <c r="U2760" s="406"/>
      <c r="V2760" s="406"/>
      <c r="W2760" s="406"/>
      <c r="X2760" s="406"/>
      <c r="Y2760" s="406"/>
      <c r="Z2760" s="406"/>
      <c r="AA2760" s="406"/>
      <c r="AB2760" s="406"/>
      <c r="AC2760" s="406"/>
      <c r="AD2760" s="406"/>
      <c r="AE2760"/>
      <c r="AF2760" s="258"/>
      <c r="AG2760" s="197">
        <f t="shared" si="1080"/>
        <v>20</v>
      </c>
      <c r="AH2760" s="198">
        <f t="shared" si="1081"/>
        <v>0</v>
      </c>
      <c r="AJ2760" s="192">
        <f t="shared" si="1082"/>
        <v>0</v>
      </c>
      <c r="AK2760" s="215">
        <f t="shared" si="1083"/>
        <v>0</v>
      </c>
      <c r="AL2760" s="216">
        <f t="shared" si="1084"/>
        <v>0</v>
      </c>
      <c r="AM2760" s="217">
        <f t="shared" si="1085"/>
        <v>0</v>
      </c>
    </row>
    <row r="2761" spans="1:39" s="198" customFormat="1" ht="15" customHeight="1" thickBot="1">
      <c r="A2761" s="104"/>
      <c r="B2761" s="52"/>
      <c r="C2761" s="113" t="s">
        <v>78</v>
      </c>
      <c r="D2761" s="439" t="str">
        <f t="shared" si="1079"/>
        <v/>
      </c>
      <c r="E2761" s="440"/>
      <c r="F2761" s="440"/>
      <c r="G2761" s="440"/>
      <c r="H2761" s="440"/>
      <c r="I2761" s="440"/>
      <c r="J2761" s="441"/>
      <c r="K2761" s="406"/>
      <c r="L2761" s="406"/>
      <c r="M2761" s="406"/>
      <c r="N2761" s="406"/>
      <c r="O2761" s="406"/>
      <c r="P2761" s="406"/>
      <c r="Q2761" s="406"/>
      <c r="R2761" s="406"/>
      <c r="S2761" s="406"/>
      <c r="T2761" s="406"/>
      <c r="U2761" s="406"/>
      <c r="V2761" s="406"/>
      <c r="W2761" s="406"/>
      <c r="X2761" s="406"/>
      <c r="Y2761" s="406"/>
      <c r="Z2761" s="406"/>
      <c r="AA2761" s="406"/>
      <c r="AB2761" s="406"/>
      <c r="AC2761" s="406"/>
      <c r="AD2761" s="406"/>
      <c r="AE2761"/>
      <c r="AF2761" s="258"/>
      <c r="AG2761" s="197">
        <f t="shared" si="1080"/>
        <v>20</v>
      </c>
      <c r="AH2761" s="198">
        <f t="shared" si="1081"/>
        <v>0</v>
      </c>
      <c r="AJ2761" s="192">
        <f t="shared" si="1082"/>
        <v>0</v>
      </c>
      <c r="AK2761" s="215">
        <f t="shared" si="1083"/>
        <v>0</v>
      </c>
      <c r="AL2761" s="216">
        <f t="shared" si="1084"/>
        <v>0</v>
      </c>
      <c r="AM2761" s="217">
        <f t="shared" si="1085"/>
        <v>0</v>
      </c>
    </row>
    <row r="2762" spans="1:39" s="198" customFormat="1" ht="15" customHeight="1" thickBot="1">
      <c r="A2762" s="104"/>
      <c r="B2762" s="52"/>
      <c r="C2762" s="113" t="s">
        <v>79</v>
      </c>
      <c r="D2762" s="439" t="str">
        <f t="shared" si="1079"/>
        <v/>
      </c>
      <c r="E2762" s="440"/>
      <c r="F2762" s="440"/>
      <c r="G2762" s="440"/>
      <c r="H2762" s="440"/>
      <c r="I2762" s="440"/>
      <c r="J2762" s="441"/>
      <c r="K2762" s="406"/>
      <c r="L2762" s="406"/>
      <c r="M2762" s="406"/>
      <c r="N2762" s="406"/>
      <c r="O2762" s="406"/>
      <c r="P2762" s="406"/>
      <c r="Q2762" s="406"/>
      <c r="R2762" s="406"/>
      <c r="S2762" s="406"/>
      <c r="T2762" s="406"/>
      <c r="U2762" s="406"/>
      <c r="V2762" s="406"/>
      <c r="W2762" s="406"/>
      <c r="X2762" s="406"/>
      <c r="Y2762" s="406"/>
      <c r="Z2762" s="406"/>
      <c r="AA2762" s="406"/>
      <c r="AB2762" s="406"/>
      <c r="AC2762" s="406"/>
      <c r="AD2762" s="406"/>
      <c r="AE2762"/>
      <c r="AF2762" s="258"/>
      <c r="AG2762" s="197">
        <f t="shared" si="1080"/>
        <v>20</v>
      </c>
      <c r="AH2762" s="198">
        <f t="shared" si="1081"/>
        <v>0</v>
      </c>
      <c r="AJ2762" s="192">
        <f t="shared" si="1082"/>
        <v>0</v>
      </c>
      <c r="AK2762" s="215">
        <f t="shared" si="1083"/>
        <v>0</v>
      </c>
      <c r="AL2762" s="216">
        <f t="shared" si="1084"/>
        <v>0</v>
      </c>
      <c r="AM2762" s="217">
        <f t="shared" si="1085"/>
        <v>0</v>
      </c>
    </row>
    <row r="2763" spans="1:39" s="198" customFormat="1" ht="15" customHeight="1" thickBot="1">
      <c r="A2763" s="104"/>
      <c r="B2763" s="52"/>
      <c r="C2763" s="113" t="s">
        <v>80</v>
      </c>
      <c r="D2763" s="439" t="str">
        <f t="shared" si="1079"/>
        <v/>
      </c>
      <c r="E2763" s="440"/>
      <c r="F2763" s="440"/>
      <c r="G2763" s="440"/>
      <c r="H2763" s="440"/>
      <c r="I2763" s="440"/>
      <c r="J2763" s="441"/>
      <c r="K2763" s="406"/>
      <c r="L2763" s="406"/>
      <c r="M2763" s="406"/>
      <c r="N2763" s="406"/>
      <c r="O2763" s="406"/>
      <c r="P2763" s="406"/>
      <c r="Q2763" s="406"/>
      <c r="R2763" s="406"/>
      <c r="S2763" s="406"/>
      <c r="T2763" s="406"/>
      <c r="U2763" s="406"/>
      <c r="V2763" s="406"/>
      <c r="W2763" s="406"/>
      <c r="X2763" s="406"/>
      <c r="Y2763" s="406"/>
      <c r="Z2763" s="406"/>
      <c r="AA2763" s="406"/>
      <c r="AB2763" s="406"/>
      <c r="AC2763" s="406"/>
      <c r="AD2763" s="406"/>
      <c r="AE2763"/>
      <c r="AF2763" s="258"/>
      <c r="AG2763" s="197">
        <f t="shared" si="1080"/>
        <v>20</v>
      </c>
      <c r="AH2763" s="198">
        <f t="shared" si="1081"/>
        <v>0</v>
      </c>
      <c r="AJ2763" s="192">
        <f t="shared" si="1082"/>
        <v>0</v>
      </c>
      <c r="AK2763" s="215">
        <f t="shared" si="1083"/>
        <v>0</v>
      </c>
      <c r="AL2763" s="216">
        <f t="shared" si="1084"/>
        <v>0</v>
      </c>
      <c r="AM2763" s="217">
        <f t="shared" si="1085"/>
        <v>0</v>
      </c>
    </row>
    <row r="2764" spans="1:39" s="198" customFormat="1" ht="15" customHeight="1" thickBot="1">
      <c r="A2764" s="104"/>
      <c r="B2764" s="52"/>
      <c r="C2764" s="113" t="s">
        <v>81</v>
      </c>
      <c r="D2764" s="439" t="str">
        <f t="shared" si="1079"/>
        <v/>
      </c>
      <c r="E2764" s="440"/>
      <c r="F2764" s="440"/>
      <c r="G2764" s="440"/>
      <c r="H2764" s="440"/>
      <c r="I2764" s="440"/>
      <c r="J2764" s="441"/>
      <c r="K2764" s="406"/>
      <c r="L2764" s="406"/>
      <c r="M2764" s="406"/>
      <c r="N2764" s="406"/>
      <c r="O2764" s="406"/>
      <c r="P2764" s="406"/>
      <c r="Q2764" s="406"/>
      <c r="R2764" s="406"/>
      <c r="S2764" s="406"/>
      <c r="T2764" s="406"/>
      <c r="U2764" s="406"/>
      <c r="V2764" s="406"/>
      <c r="W2764" s="406"/>
      <c r="X2764" s="406"/>
      <c r="Y2764" s="406"/>
      <c r="Z2764" s="406"/>
      <c r="AA2764" s="406"/>
      <c r="AB2764" s="406"/>
      <c r="AC2764" s="406"/>
      <c r="AD2764" s="406"/>
      <c r="AE2764"/>
      <c r="AF2764" s="258"/>
      <c r="AG2764" s="197">
        <f t="shared" si="1080"/>
        <v>20</v>
      </c>
      <c r="AH2764" s="198">
        <f t="shared" si="1081"/>
        <v>0</v>
      </c>
      <c r="AJ2764" s="192">
        <f t="shared" si="1082"/>
        <v>0</v>
      </c>
      <c r="AK2764" s="215">
        <f t="shared" si="1083"/>
        <v>0</v>
      </c>
      <c r="AL2764" s="216">
        <f t="shared" si="1084"/>
        <v>0</v>
      </c>
      <c r="AM2764" s="217">
        <f t="shared" si="1085"/>
        <v>0</v>
      </c>
    </row>
    <row r="2765" spans="1:39" s="198" customFormat="1" ht="15" customHeight="1" thickBot="1">
      <c r="A2765" s="104"/>
      <c r="B2765" s="52"/>
      <c r="C2765" s="113" t="s">
        <v>82</v>
      </c>
      <c r="D2765" s="439" t="str">
        <f t="shared" si="1079"/>
        <v/>
      </c>
      <c r="E2765" s="440"/>
      <c r="F2765" s="440"/>
      <c r="G2765" s="440"/>
      <c r="H2765" s="440"/>
      <c r="I2765" s="440"/>
      <c r="J2765" s="441"/>
      <c r="K2765" s="406"/>
      <c r="L2765" s="406"/>
      <c r="M2765" s="406"/>
      <c r="N2765" s="406"/>
      <c r="O2765" s="406"/>
      <c r="P2765" s="406"/>
      <c r="Q2765" s="406"/>
      <c r="R2765" s="406"/>
      <c r="S2765" s="406"/>
      <c r="T2765" s="406"/>
      <c r="U2765" s="406"/>
      <c r="V2765" s="406"/>
      <c r="W2765" s="406"/>
      <c r="X2765" s="406"/>
      <c r="Y2765" s="406"/>
      <c r="Z2765" s="406"/>
      <c r="AA2765" s="406"/>
      <c r="AB2765" s="406"/>
      <c r="AC2765" s="406"/>
      <c r="AD2765" s="406"/>
      <c r="AE2765"/>
      <c r="AF2765" s="258"/>
      <c r="AG2765" s="197">
        <f t="shared" si="1080"/>
        <v>20</v>
      </c>
      <c r="AH2765" s="198">
        <f t="shared" si="1081"/>
        <v>0</v>
      </c>
      <c r="AJ2765" s="192">
        <f t="shared" si="1082"/>
        <v>0</v>
      </c>
      <c r="AK2765" s="215">
        <f t="shared" si="1083"/>
        <v>0</v>
      </c>
      <c r="AL2765" s="216">
        <f t="shared" si="1084"/>
        <v>0</v>
      </c>
      <c r="AM2765" s="217">
        <f t="shared" si="1085"/>
        <v>0</v>
      </c>
    </row>
    <row r="2766" spans="1:39" s="198" customFormat="1" ht="15" customHeight="1" thickBot="1">
      <c r="A2766" s="104"/>
      <c r="B2766" s="52"/>
      <c r="C2766" s="113" t="s">
        <v>83</v>
      </c>
      <c r="D2766" s="439" t="str">
        <f t="shared" si="1079"/>
        <v/>
      </c>
      <c r="E2766" s="440"/>
      <c r="F2766" s="440"/>
      <c r="G2766" s="440"/>
      <c r="H2766" s="440"/>
      <c r="I2766" s="440"/>
      <c r="J2766" s="441"/>
      <c r="K2766" s="406"/>
      <c r="L2766" s="406"/>
      <c r="M2766" s="406"/>
      <c r="N2766" s="406"/>
      <c r="O2766" s="406"/>
      <c r="P2766" s="406"/>
      <c r="Q2766" s="406"/>
      <c r="R2766" s="406"/>
      <c r="S2766" s="406"/>
      <c r="T2766" s="406"/>
      <c r="U2766" s="406"/>
      <c r="V2766" s="406"/>
      <c r="W2766" s="406"/>
      <c r="X2766" s="406"/>
      <c r="Y2766" s="406"/>
      <c r="Z2766" s="406"/>
      <c r="AA2766" s="406"/>
      <c r="AB2766" s="406"/>
      <c r="AC2766" s="406"/>
      <c r="AD2766" s="406"/>
      <c r="AE2766"/>
      <c r="AF2766" s="258"/>
      <c r="AG2766" s="197">
        <f t="shared" si="1080"/>
        <v>20</v>
      </c>
      <c r="AH2766" s="198">
        <f t="shared" si="1081"/>
        <v>0</v>
      </c>
      <c r="AJ2766" s="192">
        <f t="shared" si="1082"/>
        <v>0</v>
      </c>
      <c r="AK2766" s="215">
        <f t="shared" si="1083"/>
        <v>0</v>
      </c>
      <c r="AL2766" s="216">
        <f t="shared" si="1084"/>
        <v>0</v>
      </c>
      <c r="AM2766" s="217">
        <f t="shared" si="1085"/>
        <v>0</v>
      </c>
    </row>
    <row r="2767" spans="1:39" s="198" customFormat="1" ht="15" customHeight="1" thickBot="1">
      <c r="A2767" s="104"/>
      <c r="B2767" s="52"/>
      <c r="C2767" s="113" t="s">
        <v>84</v>
      </c>
      <c r="D2767" s="439" t="str">
        <f t="shared" si="1079"/>
        <v/>
      </c>
      <c r="E2767" s="440"/>
      <c r="F2767" s="440"/>
      <c r="G2767" s="440"/>
      <c r="H2767" s="440"/>
      <c r="I2767" s="440"/>
      <c r="J2767" s="441"/>
      <c r="K2767" s="406"/>
      <c r="L2767" s="406"/>
      <c r="M2767" s="406"/>
      <c r="N2767" s="406"/>
      <c r="O2767" s="406"/>
      <c r="P2767" s="406"/>
      <c r="Q2767" s="406"/>
      <c r="R2767" s="406"/>
      <c r="S2767" s="406"/>
      <c r="T2767" s="406"/>
      <c r="U2767" s="406"/>
      <c r="V2767" s="406"/>
      <c r="W2767" s="406"/>
      <c r="X2767" s="406"/>
      <c r="Y2767" s="406"/>
      <c r="Z2767" s="406"/>
      <c r="AA2767" s="406"/>
      <c r="AB2767" s="406"/>
      <c r="AC2767" s="406"/>
      <c r="AD2767" s="406"/>
      <c r="AE2767"/>
      <c r="AF2767" s="258"/>
      <c r="AG2767" s="197">
        <f t="shared" si="1080"/>
        <v>20</v>
      </c>
      <c r="AH2767" s="198">
        <f t="shared" si="1081"/>
        <v>0</v>
      </c>
      <c r="AJ2767" s="192">
        <f t="shared" si="1082"/>
        <v>0</v>
      </c>
      <c r="AK2767" s="215">
        <f t="shared" si="1083"/>
        <v>0</v>
      </c>
      <c r="AL2767" s="216">
        <f t="shared" si="1084"/>
        <v>0</v>
      </c>
      <c r="AM2767" s="217">
        <f t="shared" si="1085"/>
        <v>0</v>
      </c>
    </row>
    <row r="2768" spans="1:39" s="198" customFormat="1" ht="15" customHeight="1" thickBot="1">
      <c r="A2768" s="104"/>
      <c r="B2768" s="52"/>
      <c r="C2768" s="113" t="s">
        <v>85</v>
      </c>
      <c r="D2768" s="439" t="str">
        <f t="shared" si="1079"/>
        <v/>
      </c>
      <c r="E2768" s="440"/>
      <c r="F2768" s="440"/>
      <c r="G2768" s="440"/>
      <c r="H2768" s="440"/>
      <c r="I2768" s="440"/>
      <c r="J2768" s="441"/>
      <c r="K2768" s="406"/>
      <c r="L2768" s="406"/>
      <c r="M2768" s="406"/>
      <c r="N2768" s="406"/>
      <c r="O2768" s="406"/>
      <c r="P2768" s="406"/>
      <c r="Q2768" s="406"/>
      <c r="R2768" s="406"/>
      <c r="S2768" s="406"/>
      <c r="T2768" s="406"/>
      <c r="U2768" s="406"/>
      <c r="V2768" s="406"/>
      <c r="W2768" s="406"/>
      <c r="X2768" s="406"/>
      <c r="Y2768" s="406"/>
      <c r="Z2768" s="406"/>
      <c r="AA2768" s="406"/>
      <c r="AB2768" s="406"/>
      <c r="AC2768" s="406"/>
      <c r="AD2768" s="406"/>
      <c r="AE2768"/>
      <c r="AF2768" s="258"/>
      <c r="AG2768" s="197">
        <f t="shared" si="1080"/>
        <v>20</v>
      </c>
      <c r="AH2768" s="198">
        <f t="shared" si="1081"/>
        <v>0</v>
      </c>
      <c r="AJ2768" s="192">
        <f t="shared" si="1082"/>
        <v>0</v>
      </c>
      <c r="AK2768" s="215">
        <f t="shared" si="1083"/>
        <v>0</v>
      </c>
      <c r="AL2768" s="216">
        <f t="shared" si="1084"/>
        <v>0</v>
      </c>
      <c r="AM2768" s="217">
        <f t="shared" si="1085"/>
        <v>0</v>
      </c>
    </row>
    <row r="2769" spans="1:39" s="198" customFormat="1" ht="15" customHeight="1" thickBot="1">
      <c r="A2769" s="104"/>
      <c r="B2769" s="52"/>
      <c r="C2769" s="113" t="s">
        <v>86</v>
      </c>
      <c r="D2769" s="439" t="str">
        <f t="shared" si="1079"/>
        <v/>
      </c>
      <c r="E2769" s="440"/>
      <c r="F2769" s="440"/>
      <c r="G2769" s="440"/>
      <c r="H2769" s="440"/>
      <c r="I2769" s="440"/>
      <c r="J2769" s="441"/>
      <c r="K2769" s="406"/>
      <c r="L2769" s="406"/>
      <c r="M2769" s="406"/>
      <c r="N2769" s="406"/>
      <c r="O2769" s="406"/>
      <c r="P2769" s="406"/>
      <c r="Q2769" s="406"/>
      <c r="R2769" s="406"/>
      <c r="S2769" s="406"/>
      <c r="T2769" s="406"/>
      <c r="U2769" s="406"/>
      <c r="V2769" s="406"/>
      <c r="W2769" s="406"/>
      <c r="X2769" s="406"/>
      <c r="Y2769" s="406"/>
      <c r="Z2769" s="406"/>
      <c r="AA2769" s="406"/>
      <c r="AB2769" s="406"/>
      <c r="AC2769" s="406"/>
      <c r="AD2769" s="406"/>
      <c r="AE2769"/>
      <c r="AF2769" s="258"/>
      <c r="AG2769" s="197">
        <f t="shared" si="1080"/>
        <v>20</v>
      </c>
      <c r="AH2769" s="198">
        <f t="shared" si="1081"/>
        <v>0</v>
      </c>
      <c r="AJ2769" s="192">
        <f t="shared" si="1082"/>
        <v>0</v>
      </c>
      <c r="AK2769" s="215">
        <f t="shared" si="1083"/>
        <v>0</v>
      </c>
      <c r="AL2769" s="216">
        <f t="shared" si="1084"/>
        <v>0</v>
      </c>
      <c r="AM2769" s="217">
        <f t="shared" si="1085"/>
        <v>0</v>
      </c>
    </row>
    <row r="2770" spans="1:39" s="198" customFormat="1" ht="15" customHeight="1" thickBot="1">
      <c r="A2770" s="104"/>
      <c r="B2770" s="52"/>
      <c r="C2770" s="113" t="s">
        <v>87</v>
      </c>
      <c r="D2770" s="439" t="str">
        <f t="shared" si="1079"/>
        <v/>
      </c>
      <c r="E2770" s="440"/>
      <c r="F2770" s="440"/>
      <c r="G2770" s="440"/>
      <c r="H2770" s="440"/>
      <c r="I2770" s="440"/>
      <c r="J2770" s="441"/>
      <c r="K2770" s="406"/>
      <c r="L2770" s="406"/>
      <c r="M2770" s="406"/>
      <c r="N2770" s="406"/>
      <c r="O2770" s="406"/>
      <c r="P2770" s="406"/>
      <c r="Q2770" s="406"/>
      <c r="R2770" s="406"/>
      <c r="S2770" s="406"/>
      <c r="T2770" s="406"/>
      <c r="U2770" s="406"/>
      <c r="V2770" s="406"/>
      <c r="W2770" s="406"/>
      <c r="X2770" s="406"/>
      <c r="Y2770" s="406"/>
      <c r="Z2770" s="406"/>
      <c r="AA2770" s="406"/>
      <c r="AB2770" s="406"/>
      <c r="AC2770" s="406"/>
      <c r="AD2770" s="406"/>
      <c r="AE2770"/>
      <c r="AF2770" s="258"/>
      <c r="AG2770" s="197">
        <f t="shared" si="1080"/>
        <v>20</v>
      </c>
      <c r="AH2770" s="198">
        <f t="shared" si="1081"/>
        <v>0</v>
      </c>
      <c r="AJ2770" s="192">
        <f t="shared" si="1082"/>
        <v>0</v>
      </c>
      <c r="AK2770" s="215">
        <f t="shared" si="1083"/>
        <v>0</v>
      </c>
      <c r="AL2770" s="216">
        <f t="shared" si="1084"/>
        <v>0</v>
      </c>
      <c r="AM2770" s="217">
        <f t="shared" si="1085"/>
        <v>0</v>
      </c>
    </row>
    <row r="2771" spans="1:39" s="198" customFormat="1" ht="15" customHeight="1" thickBot="1">
      <c r="A2771" s="104"/>
      <c r="B2771" s="52"/>
      <c r="C2771" s="113" t="s">
        <v>88</v>
      </c>
      <c r="D2771" s="439" t="str">
        <f t="shared" si="1079"/>
        <v/>
      </c>
      <c r="E2771" s="440"/>
      <c r="F2771" s="440"/>
      <c r="G2771" s="440"/>
      <c r="H2771" s="440"/>
      <c r="I2771" s="440"/>
      <c r="J2771" s="441"/>
      <c r="K2771" s="406"/>
      <c r="L2771" s="406"/>
      <c r="M2771" s="406"/>
      <c r="N2771" s="406"/>
      <c r="O2771" s="406"/>
      <c r="P2771" s="406"/>
      <c r="Q2771" s="406"/>
      <c r="R2771" s="406"/>
      <c r="S2771" s="406"/>
      <c r="T2771" s="406"/>
      <c r="U2771" s="406"/>
      <c r="V2771" s="406"/>
      <c r="W2771" s="406"/>
      <c r="X2771" s="406"/>
      <c r="Y2771" s="406"/>
      <c r="Z2771" s="406"/>
      <c r="AA2771" s="406"/>
      <c r="AB2771" s="406"/>
      <c r="AC2771" s="406"/>
      <c r="AD2771" s="406"/>
      <c r="AE2771"/>
      <c r="AF2771" s="258"/>
      <c r="AG2771" s="197">
        <f t="shared" si="1080"/>
        <v>20</v>
      </c>
      <c r="AH2771" s="198">
        <f t="shared" si="1081"/>
        <v>0</v>
      </c>
      <c r="AJ2771" s="192">
        <f t="shared" si="1082"/>
        <v>0</v>
      </c>
      <c r="AK2771" s="215">
        <f t="shared" si="1083"/>
        <v>0</v>
      </c>
      <c r="AL2771" s="216">
        <f t="shared" si="1084"/>
        <v>0</v>
      </c>
      <c r="AM2771" s="217">
        <f t="shared" si="1085"/>
        <v>0</v>
      </c>
    </row>
    <row r="2772" spans="1:39" s="198" customFormat="1" ht="15" customHeight="1" thickBot="1">
      <c r="A2772" s="104"/>
      <c r="B2772" s="52"/>
      <c r="C2772" s="113" t="s">
        <v>89</v>
      </c>
      <c r="D2772" s="439" t="str">
        <f t="shared" si="1079"/>
        <v/>
      </c>
      <c r="E2772" s="440"/>
      <c r="F2772" s="440"/>
      <c r="G2772" s="440"/>
      <c r="H2772" s="440"/>
      <c r="I2772" s="440"/>
      <c r="J2772" s="441"/>
      <c r="K2772" s="406"/>
      <c r="L2772" s="406"/>
      <c r="M2772" s="406"/>
      <c r="N2772" s="406"/>
      <c r="O2772" s="406"/>
      <c r="P2772" s="406"/>
      <c r="Q2772" s="406"/>
      <c r="R2772" s="406"/>
      <c r="S2772" s="406"/>
      <c r="T2772" s="406"/>
      <c r="U2772" s="406"/>
      <c r="V2772" s="406"/>
      <c r="W2772" s="406"/>
      <c r="X2772" s="406"/>
      <c r="Y2772" s="406"/>
      <c r="Z2772" s="406"/>
      <c r="AA2772" s="406"/>
      <c r="AB2772" s="406"/>
      <c r="AC2772" s="406"/>
      <c r="AD2772" s="406"/>
      <c r="AE2772"/>
      <c r="AF2772" s="258"/>
      <c r="AG2772" s="197">
        <f t="shared" si="1080"/>
        <v>20</v>
      </c>
      <c r="AH2772" s="198">
        <f t="shared" si="1081"/>
        <v>0</v>
      </c>
      <c r="AJ2772" s="192">
        <f t="shared" si="1082"/>
        <v>0</v>
      </c>
      <c r="AK2772" s="215">
        <f t="shared" si="1083"/>
        <v>0</v>
      </c>
      <c r="AL2772" s="216">
        <f t="shared" si="1084"/>
        <v>0</v>
      </c>
      <c r="AM2772" s="217">
        <f t="shared" si="1085"/>
        <v>0</v>
      </c>
    </row>
    <row r="2773" spans="1:39" s="198" customFormat="1" ht="15" customHeight="1" thickBot="1">
      <c r="A2773" s="104"/>
      <c r="B2773" s="52"/>
      <c r="C2773" s="113" t="s">
        <v>90</v>
      </c>
      <c r="D2773" s="439" t="str">
        <f t="shared" si="1079"/>
        <v/>
      </c>
      <c r="E2773" s="440"/>
      <c r="F2773" s="440"/>
      <c r="G2773" s="440"/>
      <c r="H2773" s="440"/>
      <c r="I2773" s="440"/>
      <c r="J2773" s="441"/>
      <c r="K2773" s="406"/>
      <c r="L2773" s="406"/>
      <c r="M2773" s="406"/>
      <c r="N2773" s="406"/>
      <c r="O2773" s="406"/>
      <c r="P2773" s="406"/>
      <c r="Q2773" s="406"/>
      <c r="R2773" s="406"/>
      <c r="S2773" s="406"/>
      <c r="T2773" s="406"/>
      <c r="U2773" s="406"/>
      <c r="V2773" s="406"/>
      <c r="W2773" s="406"/>
      <c r="X2773" s="406"/>
      <c r="Y2773" s="406"/>
      <c r="Z2773" s="406"/>
      <c r="AA2773" s="406"/>
      <c r="AB2773" s="406"/>
      <c r="AC2773" s="406"/>
      <c r="AD2773" s="406"/>
      <c r="AE2773"/>
      <c r="AF2773" s="258"/>
      <c r="AG2773" s="197">
        <f t="shared" si="1080"/>
        <v>20</v>
      </c>
      <c r="AH2773" s="198">
        <f t="shared" si="1081"/>
        <v>0</v>
      </c>
      <c r="AJ2773" s="192">
        <f t="shared" si="1082"/>
        <v>0</v>
      </c>
      <c r="AK2773" s="215">
        <f t="shared" si="1083"/>
        <v>0</v>
      </c>
      <c r="AL2773" s="216">
        <f t="shared" si="1084"/>
        <v>0</v>
      </c>
      <c r="AM2773" s="217">
        <f t="shared" si="1085"/>
        <v>0</v>
      </c>
    </row>
    <row r="2774" spans="1:39" s="198" customFormat="1" ht="15" customHeight="1" thickBot="1">
      <c r="A2774" s="104"/>
      <c r="B2774" s="52"/>
      <c r="C2774" s="113" t="s">
        <v>91</v>
      </c>
      <c r="D2774" s="439" t="str">
        <f t="shared" si="1079"/>
        <v/>
      </c>
      <c r="E2774" s="440"/>
      <c r="F2774" s="440"/>
      <c r="G2774" s="440"/>
      <c r="H2774" s="440"/>
      <c r="I2774" s="440"/>
      <c r="J2774" s="441"/>
      <c r="K2774" s="406"/>
      <c r="L2774" s="406"/>
      <c r="M2774" s="406"/>
      <c r="N2774" s="406"/>
      <c r="O2774" s="406"/>
      <c r="P2774" s="406"/>
      <c r="Q2774" s="406"/>
      <c r="R2774" s="406"/>
      <c r="S2774" s="406"/>
      <c r="T2774" s="406"/>
      <c r="U2774" s="406"/>
      <c r="V2774" s="406"/>
      <c r="W2774" s="406"/>
      <c r="X2774" s="406"/>
      <c r="Y2774" s="406"/>
      <c r="Z2774" s="406"/>
      <c r="AA2774" s="406"/>
      <c r="AB2774" s="406"/>
      <c r="AC2774" s="406"/>
      <c r="AD2774" s="406"/>
      <c r="AE2774"/>
      <c r="AF2774" s="258"/>
      <c r="AG2774" s="197">
        <f t="shared" si="1080"/>
        <v>20</v>
      </c>
      <c r="AH2774" s="198">
        <f t="shared" si="1081"/>
        <v>0</v>
      </c>
      <c r="AJ2774" s="192">
        <f t="shared" si="1082"/>
        <v>0</v>
      </c>
      <c r="AK2774" s="215">
        <f t="shared" si="1083"/>
        <v>0</v>
      </c>
      <c r="AL2774" s="216">
        <f t="shared" si="1084"/>
        <v>0</v>
      </c>
      <c r="AM2774" s="217">
        <f t="shared" si="1085"/>
        <v>0</v>
      </c>
    </row>
    <row r="2775" spans="1:39" s="198" customFormat="1" ht="15" customHeight="1" thickBot="1">
      <c r="A2775" s="104"/>
      <c r="B2775" s="52"/>
      <c r="C2775" s="113" t="s">
        <v>92</v>
      </c>
      <c r="D2775" s="439" t="str">
        <f t="shared" si="1079"/>
        <v/>
      </c>
      <c r="E2775" s="440"/>
      <c r="F2775" s="440"/>
      <c r="G2775" s="440"/>
      <c r="H2775" s="440"/>
      <c r="I2775" s="440"/>
      <c r="J2775" s="441"/>
      <c r="K2775" s="406"/>
      <c r="L2775" s="406"/>
      <c r="M2775" s="406"/>
      <c r="N2775" s="406"/>
      <c r="O2775" s="406"/>
      <c r="P2775" s="406"/>
      <c r="Q2775" s="406"/>
      <c r="R2775" s="406"/>
      <c r="S2775" s="406"/>
      <c r="T2775" s="406"/>
      <c r="U2775" s="406"/>
      <c r="V2775" s="406"/>
      <c r="W2775" s="406"/>
      <c r="X2775" s="406"/>
      <c r="Y2775" s="406"/>
      <c r="Z2775" s="406"/>
      <c r="AA2775" s="406"/>
      <c r="AB2775" s="406"/>
      <c r="AC2775" s="406"/>
      <c r="AD2775" s="406"/>
      <c r="AE2775"/>
      <c r="AF2775" s="258"/>
      <c r="AG2775" s="197">
        <f t="shared" si="1080"/>
        <v>20</v>
      </c>
      <c r="AH2775" s="198">
        <f t="shared" si="1081"/>
        <v>0</v>
      </c>
      <c r="AJ2775" s="192">
        <f t="shared" si="1082"/>
        <v>0</v>
      </c>
      <c r="AK2775" s="215">
        <f t="shared" si="1083"/>
        <v>0</v>
      </c>
      <c r="AL2775" s="216">
        <f t="shared" si="1084"/>
        <v>0</v>
      </c>
      <c r="AM2775" s="217">
        <f t="shared" si="1085"/>
        <v>0</v>
      </c>
    </row>
    <row r="2776" spans="1:39" s="198" customFormat="1" ht="15" customHeight="1" thickBot="1">
      <c r="A2776" s="104"/>
      <c r="B2776" s="52"/>
      <c r="C2776" s="113" t="s">
        <v>105</v>
      </c>
      <c r="D2776" s="439" t="str">
        <f t="shared" si="1079"/>
        <v/>
      </c>
      <c r="E2776" s="440"/>
      <c r="F2776" s="440"/>
      <c r="G2776" s="440"/>
      <c r="H2776" s="440"/>
      <c r="I2776" s="440"/>
      <c r="J2776" s="441"/>
      <c r="K2776" s="406"/>
      <c r="L2776" s="406"/>
      <c r="M2776" s="406"/>
      <c r="N2776" s="406"/>
      <c r="O2776" s="406"/>
      <c r="P2776" s="406"/>
      <c r="Q2776" s="406"/>
      <c r="R2776" s="406"/>
      <c r="S2776" s="406"/>
      <c r="T2776" s="406"/>
      <c r="U2776" s="406"/>
      <c r="V2776" s="406"/>
      <c r="W2776" s="406"/>
      <c r="X2776" s="406"/>
      <c r="Y2776" s="406"/>
      <c r="Z2776" s="406"/>
      <c r="AA2776" s="406"/>
      <c r="AB2776" s="406"/>
      <c r="AC2776" s="406"/>
      <c r="AD2776" s="406"/>
      <c r="AE2776"/>
      <c r="AF2776" s="258"/>
      <c r="AG2776" s="197">
        <f t="shared" si="1080"/>
        <v>20</v>
      </c>
      <c r="AH2776" s="198">
        <f t="shared" si="1081"/>
        <v>0</v>
      </c>
      <c r="AJ2776" s="192">
        <f t="shared" si="1082"/>
        <v>0</v>
      </c>
      <c r="AK2776" s="215">
        <f t="shared" si="1083"/>
        <v>0</v>
      </c>
      <c r="AL2776" s="216">
        <f t="shared" si="1084"/>
        <v>0</v>
      </c>
      <c r="AM2776" s="217">
        <f t="shared" si="1085"/>
        <v>0</v>
      </c>
    </row>
    <row r="2777" spans="1:39" s="198" customFormat="1" ht="15" customHeight="1" thickBot="1">
      <c r="A2777" s="104"/>
      <c r="B2777" s="52"/>
      <c r="C2777" s="113" t="s">
        <v>106</v>
      </c>
      <c r="D2777" s="439" t="str">
        <f t="shared" si="1079"/>
        <v/>
      </c>
      <c r="E2777" s="440"/>
      <c r="F2777" s="440"/>
      <c r="G2777" s="440"/>
      <c r="H2777" s="440"/>
      <c r="I2777" s="440"/>
      <c r="J2777" s="441"/>
      <c r="K2777" s="406"/>
      <c r="L2777" s="406"/>
      <c r="M2777" s="406"/>
      <c r="N2777" s="406"/>
      <c r="O2777" s="406"/>
      <c r="P2777" s="406"/>
      <c r="Q2777" s="406"/>
      <c r="R2777" s="406"/>
      <c r="S2777" s="406"/>
      <c r="T2777" s="406"/>
      <c r="U2777" s="406"/>
      <c r="V2777" s="406"/>
      <c r="W2777" s="406"/>
      <c r="X2777" s="406"/>
      <c r="Y2777" s="406"/>
      <c r="Z2777" s="406"/>
      <c r="AA2777" s="406"/>
      <c r="AB2777" s="406"/>
      <c r="AC2777" s="406"/>
      <c r="AD2777" s="406"/>
      <c r="AE2777"/>
      <c r="AF2777" s="258"/>
      <c r="AG2777" s="197">
        <f t="shared" si="1080"/>
        <v>20</v>
      </c>
      <c r="AH2777" s="198">
        <f t="shared" si="1081"/>
        <v>0</v>
      </c>
      <c r="AJ2777" s="192">
        <f t="shared" si="1082"/>
        <v>0</v>
      </c>
      <c r="AK2777" s="215">
        <f t="shared" si="1083"/>
        <v>0</v>
      </c>
      <c r="AL2777" s="216">
        <f t="shared" si="1084"/>
        <v>0</v>
      </c>
      <c r="AM2777" s="217">
        <f t="shared" si="1085"/>
        <v>0</v>
      </c>
    </row>
    <row r="2778" spans="1:39" s="198" customFormat="1" ht="15" customHeight="1" thickBot="1">
      <c r="A2778" s="104"/>
      <c r="B2778" s="52"/>
      <c r="C2778" s="113" t="s">
        <v>107</v>
      </c>
      <c r="D2778" s="439" t="str">
        <f t="shared" si="1079"/>
        <v/>
      </c>
      <c r="E2778" s="440"/>
      <c r="F2778" s="440"/>
      <c r="G2778" s="440"/>
      <c r="H2778" s="440"/>
      <c r="I2778" s="440"/>
      <c r="J2778" s="441"/>
      <c r="K2778" s="406"/>
      <c r="L2778" s="406"/>
      <c r="M2778" s="406"/>
      <c r="N2778" s="406"/>
      <c r="O2778" s="406"/>
      <c r="P2778" s="406"/>
      <c r="Q2778" s="406"/>
      <c r="R2778" s="406"/>
      <c r="S2778" s="406"/>
      <c r="T2778" s="406"/>
      <c r="U2778" s="406"/>
      <c r="V2778" s="406"/>
      <c r="W2778" s="406"/>
      <c r="X2778" s="406"/>
      <c r="Y2778" s="406"/>
      <c r="Z2778" s="406"/>
      <c r="AA2778" s="406"/>
      <c r="AB2778" s="406"/>
      <c r="AC2778" s="406"/>
      <c r="AD2778" s="406"/>
      <c r="AE2778"/>
      <c r="AF2778" s="258"/>
      <c r="AG2778" s="197">
        <f t="shared" si="1080"/>
        <v>20</v>
      </c>
      <c r="AH2778" s="198">
        <f t="shared" si="1081"/>
        <v>0</v>
      </c>
      <c r="AJ2778" s="192">
        <f t="shared" si="1082"/>
        <v>0</v>
      </c>
      <c r="AK2778" s="215">
        <f t="shared" si="1083"/>
        <v>0</v>
      </c>
      <c r="AL2778" s="216">
        <f t="shared" si="1084"/>
        <v>0</v>
      </c>
      <c r="AM2778" s="217">
        <f t="shared" si="1085"/>
        <v>0</v>
      </c>
    </row>
    <row r="2779" spans="1:39" s="198" customFormat="1" ht="15" customHeight="1" thickBot="1">
      <c r="A2779" s="104"/>
      <c r="B2779" s="52"/>
      <c r="C2779" s="113" t="s">
        <v>108</v>
      </c>
      <c r="D2779" s="439" t="str">
        <f t="shared" si="1079"/>
        <v/>
      </c>
      <c r="E2779" s="440"/>
      <c r="F2779" s="440"/>
      <c r="G2779" s="440"/>
      <c r="H2779" s="440"/>
      <c r="I2779" s="440"/>
      <c r="J2779" s="441"/>
      <c r="K2779" s="406"/>
      <c r="L2779" s="406"/>
      <c r="M2779" s="406"/>
      <c r="N2779" s="406"/>
      <c r="O2779" s="406"/>
      <c r="P2779" s="406"/>
      <c r="Q2779" s="406"/>
      <c r="R2779" s="406"/>
      <c r="S2779" s="406"/>
      <c r="T2779" s="406"/>
      <c r="U2779" s="406"/>
      <c r="V2779" s="406"/>
      <c r="W2779" s="406"/>
      <c r="X2779" s="406"/>
      <c r="Y2779" s="406"/>
      <c r="Z2779" s="406"/>
      <c r="AA2779" s="406"/>
      <c r="AB2779" s="406"/>
      <c r="AC2779" s="406"/>
      <c r="AD2779" s="406"/>
      <c r="AE2779"/>
      <c r="AF2779" s="258"/>
      <c r="AG2779" s="197">
        <f t="shared" si="1080"/>
        <v>20</v>
      </c>
      <c r="AH2779" s="198">
        <f t="shared" si="1081"/>
        <v>0</v>
      </c>
      <c r="AJ2779" s="192">
        <f t="shared" si="1082"/>
        <v>0</v>
      </c>
      <c r="AK2779" s="215">
        <f t="shared" si="1083"/>
        <v>0</v>
      </c>
      <c r="AL2779" s="216">
        <f t="shared" si="1084"/>
        <v>0</v>
      </c>
      <c r="AM2779" s="217">
        <f t="shared" si="1085"/>
        <v>0</v>
      </c>
    </row>
    <row r="2780" spans="1:39" s="198" customFormat="1" ht="15" customHeight="1" thickBot="1">
      <c r="A2780" s="104"/>
      <c r="B2780" s="52"/>
      <c r="C2780" s="113" t="s">
        <v>109</v>
      </c>
      <c r="D2780" s="439" t="str">
        <f t="shared" si="1079"/>
        <v/>
      </c>
      <c r="E2780" s="440"/>
      <c r="F2780" s="440"/>
      <c r="G2780" s="440"/>
      <c r="H2780" s="440"/>
      <c r="I2780" s="440"/>
      <c r="J2780" s="441"/>
      <c r="K2780" s="406"/>
      <c r="L2780" s="406"/>
      <c r="M2780" s="406"/>
      <c r="N2780" s="406"/>
      <c r="O2780" s="406"/>
      <c r="P2780" s="406"/>
      <c r="Q2780" s="406"/>
      <c r="R2780" s="406"/>
      <c r="S2780" s="406"/>
      <c r="T2780" s="406"/>
      <c r="U2780" s="406"/>
      <c r="V2780" s="406"/>
      <c r="W2780" s="406"/>
      <c r="X2780" s="406"/>
      <c r="Y2780" s="406"/>
      <c r="Z2780" s="406"/>
      <c r="AA2780" s="406"/>
      <c r="AB2780" s="406"/>
      <c r="AC2780" s="406"/>
      <c r="AD2780" s="406"/>
      <c r="AE2780"/>
      <c r="AF2780" s="258"/>
      <c r="AG2780" s="197">
        <f t="shared" si="1080"/>
        <v>20</v>
      </c>
      <c r="AH2780" s="198">
        <f t="shared" si="1081"/>
        <v>0</v>
      </c>
      <c r="AJ2780" s="192">
        <f t="shared" si="1082"/>
        <v>0</v>
      </c>
      <c r="AK2780" s="215">
        <f t="shared" si="1083"/>
        <v>0</v>
      </c>
      <c r="AL2780" s="216">
        <f t="shared" si="1084"/>
        <v>0</v>
      </c>
      <c r="AM2780" s="217">
        <f t="shared" si="1085"/>
        <v>0</v>
      </c>
    </row>
    <row r="2781" spans="1:39" s="198" customFormat="1" ht="15" customHeight="1" thickBot="1">
      <c r="A2781" s="104"/>
      <c r="B2781" s="52"/>
      <c r="C2781" s="113" t="s">
        <v>110</v>
      </c>
      <c r="D2781" s="439" t="str">
        <f t="shared" si="1079"/>
        <v/>
      </c>
      <c r="E2781" s="440"/>
      <c r="F2781" s="440"/>
      <c r="G2781" s="440"/>
      <c r="H2781" s="440"/>
      <c r="I2781" s="440"/>
      <c r="J2781" s="441"/>
      <c r="K2781" s="406"/>
      <c r="L2781" s="406"/>
      <c r="M2781" s="406"/>
      <c r="N2781" s="406"/>
      <c r="O2781" s="406"/>
      <c r="P2781" s="406"/>
      <c r="Q2781" s="406"/>
      <c r="R2781" s="406"/>
      <c r="S2781" s="406"/>
      <c r="T2781" s="406"/>
      <c r="U2781" s="406"/>
      <c r="V2781" s="406"/>
      <c r="W2781" s="406"/>
      <c r="X2781" s="406"/>
      <c r="Y2781" s="406"/>
      <c r="Z2781" s="406"/>
      <c r="AA2781" s="406"/>
      <c r="AB2781" s="406"/>
      <c r="AC2781" s="406"/>
      <c r="AD2781" s="406"/>
      <c r="AE2781"/>
      <c r="AF2781" s="258"/>
      <c r="AG2781" s="197">
        <f t="shared" si="1080"/>
        <v>20</v>
      </c>
      <c r="AH2781" s="198">
        <f t="shared" si="1081"/>
        <v>0</v>
      </c>
      <c r="AJ2781" s="192">
        <f t="shared" si="1082"/>
        <v>0</v>
      </c>
      <c r="AK2781" s="215">
        <f t="shared" si="1083"/>
        <v>0</v>
      </c>
      <c r="AL2781" s="216">
        <f t="shared" si="1084"/>
        <v>0</v>
      </c>
      <c r="AM2781" s="217">
        <f t="shared" si="1085"/>
        <v>0</v>
      </c>
    </row>
    <row r="2782" spans="1:39" s="198" customFormat="1" ht="15" customHeight="1" thickBot="1">
      <c r="A2782" s="104"/>
      <c r="B2782" s="52"/>
      <c r="C2782" s="113" t="s">
        <v>111</v>
      </c>
      <c r="D2782" s="439" t="str">
        <f t="shared" si="1079"/>
        <v/>
      </c>
      <c r="E2782" s="440"/>
      <c r="F2782" s="440"/>
      <c r="G2782" s="440"/>
      <c r="H2782" s="440"/>
      <c r="I2782" s="440"/>
      <c r="J2782" s="441"/>
      <c r="K2782" s="406"/>
      <c r="L2782" s="406"/>
      <c r="M2782" s="406"/>
      <c r="N2782" s="406"/>
      <c r="O2782" s="406"/>
      <c r="P2782" s="406"/>
      <c r="Q2782" s="406"/>
      <c r="R2782" s="406"/>
      <c r="S2782" s="406"/>
      <c r="T2782" s="406"/>
      <c r="U2782" s="406"/>
      <c r="V2782" s="406"/>
      <c r="W2782" s="406"/>
      <c r="X2782" s="406"/>
      <c r="Y2782" s="406"/>
      <c r="Z2782" s="406"/>
      <c r="AA2782" s="406"/>
      <c r="AB2782" s="406"/>
      <c r="AC2782" s="406"/>
      <c r="AD2782" s="406"/>
      <c r="AE2782"/>
      <c r="AF2782" s="258"/>
      <c r="AG2782" s="197">
        <f t="shared" si="1080"/>
        <v>20</v>
      </c>
      <c r="AH2782" s="198">
        <f t="shared" si="1081"/>
        <v>0</v>
      </c>
      <c r="AJ2782" s="192">
        <f t="shared" si="1082"/>
        <v>0</v>
      </c>
      <c r="AK2782" s="215">
        <f t="shared" si="1083"/>
        <v>0</v>
      </c>
      <c r="AL2782" s="216">
        <f t="shared" si="1084"/>
        <v>0</v>
      </c>
      <c r="AM2782" s="217">
        <f t="shared" si="1085"/>
        <v>0</v>
      </c>
    </row>
    <row r="2783" spans="1:39" s="198" customFormat="1" ht="15" customHeight="1" thickBot="1">
      <c r="A2783" s="104"/>
      <c r="B2783" s="52"/>
      <c r="C2783" s="113" t="s">
        <v>112</v>
      </c>
      <c r="D2783" s="439" t="str">
        <f t="shared" si="1079"/>
        <v/>
      </c>
      <c r="E2783" s="440"/>
      <c r="F2783" s="440"/>
      <c r="G2783" s="440"/>
      <c r="H2783" s="440"/>
      <c r="I2783" s="440"/>
      <c r="J2783" s="441"/>
      <c r="K2783" s="406"/>
      <c r="L2783" s="406"/>
      <c r="M2783" s="406"/>
      <c r="N2783" s="406"/>
      <c r="O2783" s="406"/>
      <c r="P2783" s="406"/>
      <c r="Q2783" s="406"/>
      <c r="R2783" s="406"/>
      <c r="S2783" s="406"/>
      <c r="T2783" s="406"/>
      <c r="U2783" s="406"/>
      <c r="V2783" s="406"/>
      <c r="W2783" s="406"/>
      <c r="X2783" s="406"/>
      <c r="Y2783" s="406"/>
      <c r="Z2783" s="406"/>
      <c r="AA2783" s="406"/>
      <c r="AB2783" s="406"/>
      <c r="AC2783" s="406"/>
      <c r="AD2783" s="406"/>
      <c r="AE2783"/>
      <c r="AF2783" s="258"/>
      <c r="AG2783" s="197">
        <f t="shared" si="1080"/>
        <v>20</v>
      </c>
      <c r="AH2783" s="198">
        <f t="shared" si="1081"/>
        <v>0</v>
      </c>
      <c r="AJ2783" s="192">
        <f t="shared" si="1082"/>
        <v>0</v>
      </c>
      <c r="AK2783" s="215">
        <f t="shared" si="1083"/>
        <v>0</v>
      </c>
      <c r="AL2783" s="216">
        <f t="shared" si="1084"/>
        <v>0</v>
      </c>
      <c r="AM2783" s="217">
        <f t="shared" si="1085"/>
        <v>0</v>
      </c>
    </row>
    <row r="2784" spans="1:39" s="198" customFormat="1" ht="15" customHeight="1" thickBot="1">
      <c r="A2784" s="104"/>
      <c r="B2784" s="52"/>
      <c r="C2784" s="113" t="s">
        <v>113</v>
      </c>
      <c r="D2784" s="439" t="str">
        <f t="shared" si="1079"/>
        <v/>
      </c>
      <c r="E2784" s="440"/>
      <c r="F2784" s="440"/>
      <c r="G2784" s="440"/>
      <c r="H2784" s="440"/>
      <c r="I2784" s="440"/>
      <c r="J2784" s="441"/>
      <c r="K2784" s="406"/>
      <c r="L2784" s="406"/>
      <c r="M2784" s="406"/>
      <c r="N2784" s="406"/>
      <c r="O2784" s="406"/>
      <c r="P2784" s="406"/>
      <c r="Q2784" s="406"/>
      <c r="R2784" s="406"/>
      <c r="S2784" s="406"/>
      <c r="T2784" s="406"/>
      <c r="U2784" s="406"/>
      <c r="V2784" s="406"/>
      <c r="W2784" s="406"/>
      <c r="X2784" s="406"/>
      <c r="Y2784" s="406"/>
      <c r="Z2784" s="406"/>
      <c r="AA2784" s="406"/>
      <c r="AB2784" s="406"/>
      <c r="AC2784" s="406"/>
      <c r="AD2784" s="406"/>
      <c r="AE2784"/>
      <c r="AF2784" s="258"/>
      <c r="AG2784" s="197">
        <f t="shared" si="1080"/>
        <v>20</v>
      </c>
      <c r="AH2784" s="198">
        <f t="shared" si="1081"/>
        <v>0</v>
      </c>
      <c r="AJ2784" s="192">
        <f t="shared" si="1082"/>
        <v>0</v>
      </c>
      <c r="AK2784" s="215">
        <f t="shared" si="1083"/>
        <v>0</v>
      </c>
      <c r="AL2784" s="216">
        <f t="shared" si="1084"/>
        <v>0</v>
      </c>
      <c r="AM2784" s="217">
        <f t="shared" si="1085"/>
        <v>0</v>
      </c>
    </row>
    <row r="2785" spans="1:39" s="198" customFormat="1" ht="15" customHeight="1" thickBot="1">
      <c r="A2785" s="104"/>
      <c r="B2785" s="52"/>
      <c r="C2785" s="113" t="s">
        <v>114</v>
      </c>
      <c r="D2785" s="439" t="str">
        <f t="shared" si="1079"/>
        <v/>
      </c>
      <c r="E2785" s="440"/>
      <c r="F2785" s="440"/>
      <c r="G2785" s="440"/>
      <c r="H2785" s="440"/>
      <c r="I2785" s="440"/>
      <c r="J2785" s="441"/>
      <c r="K2785" s="406"/>
      <c r="L2785" s="406"/>
      <c r="M2785" s="406"/>
      <c r="N2785" s="406"/>
      <c r="O2785" s="406"/>
      <c r="P2785" s="406"/>
      <c r="Q2785" s="406"/>
      <c r="R2785" s="406"/>
      <c r="S2785" s="406"/>
      <c r="T2785" s="406"/>
      <c r="U2785" s="406"/>
      <c r="V2785" s="406"/>
      <c r="W2785" s="406"/>
      <c r="X2785" s="406"/>
      <c r="Y2785" s="406"/>
      <c r="Z2785" s="406"/>
      <c r="AA2785" s="406"/>
      <c r="AB2785" s="406"/>
      <c r="AC2785" s="406"/>
      <c r="AD2785" s="406"/>
      <c r="AE2785"/>
      <c r="AF2785" s="258"/>
      <c r="AG2785" s="197">
        <f t="shared" si="1080"/>
        <v>20</v>
      </c>
      <c r="AH2785" s="198">
        <f t="shared" si="1081"/>
        <v>0</v>
      </c>
      <c r="AJ2785" s="192">
        <f t="shared" si="1082"/>
        <v>0</v>
      </c>
      <c r="AK2785" s="215">
        <f t="shared" si="1083"/>
        <v>0</v>
      </c>
      <c r="AL2785" s="216">
        <f t="shared" si="1084"/>
        <v>0</v>
      </c>
      <c r="AM2785" s="217">
        <f t="shared" si="1085"/>
        <v>0</v>
      </c>
    </row>
    <row r="2786" spans="1:39" s="198" customFormat="1" ht="15" customHeight="1" thickBot="1">
      <c r="A2786" s="104"/>
      <c r="B2786" s="52"/>
      <c r="C2786" s="113" t="s">
        <v>115</v>
      </c>
      <c r="D2786" s="439" t="str">
        <f t="shared" si="1079"/>
        <v/>
      </c>
      <c r="E2786" s="440"/>
      <c r="F2786" s="440"/>
      <c r="G2786" s="440"/>
      <c r="H2786" s="440"/>
      <c r="I2786" s="440"/>
      <c r="J2786" s="441"/>
      <c r="K2786" s="406"/>
      <c r="L2786" s="406"/>
      <c r="M2786" s="406"/>
      <c r="N2786" s="406"/>
      <c r="O2786" s="406"/>
      <c r="P2786" s="406"/>
      <c r="Q2786" s="406"/>
      <c r="R2786" s="406"/>
      <c r="S2786" s="406"/>
      <c r="T2786" s="406"/>
      <c r="U2786" s="406"/>
      <c r="V2786" s="406"/>
      <c r="W2786" s="406"/>
      <c r="X2786" s="406"/>
      <c r="Y2786" s="406"/>
      <c r="Z2786" s="406"/>
      <c r="AA2786" s="406"/>
      <c r="AB2786" s="406"/>
      <c r="AC2786" s="406"/>
      <c r="AD2786" s="406"/>
      <c r="AE2786"/>
      <c r="AF2786" s="258"/>
      <c r="AG2786" s="197">
        <f t="shared" si="1080"/>
        <v>20</v>
      </c>
      <c r="AH2786" s="198">
        <f t="shared" si="1081"/>
        <v>0</v>
      </c>
      <c r="AJ2786" s="192">
        <f t="shared" si="1082"/>
        <v>0</v>
      </c>
      <c r="AK2786" s="215">
        <f t="shared" si="1083"/>
        <v>0</v>
      </c>
      <c r="AL2786" s="216">
        <f t="shared" si="1084"/>
        <v>0</v>
      </c>
      <c r="AM2786" s="217">
        <f t="shared" si="1085"/>
        <v>0</v>
      </c>
    </row>
    <row r="2787" spans="1:39" s="198" customFormat="1" ht="15" customHeight="1" thickBot="1">
      <c r="A2787" s="104"/>
      <c r="B2787" s="52"/>
      <c r="C2787" s="113" t="s">
        <v>116</v>
      </c>
      <c r="D2787" s="439" t="str">
        <f t="shared" si="1079"/>
        <v/>
      </c>
      <c r="E2787" s="440"/>
      <c r="F2787" s="440"/>
      <c r="G2787" s="440"/>
      <c r="H2787" s="440"/>
      <c r="I2787" s="440"/>
      <c r="J2787" s="441"/>
      <c r="K2787" s="406"/>
      <c r="L2787" s="406"/>
      <c r="M2787" s="406"/>
      <c r="N2787" s="406"/>
      <c r="O2787" s="406"/>
      <c r="P2787" s="406"/>
      <c r="Q2787" s="406"/>
      <c r="R2787" s="406"/>
      <c r="S2787" s="406"/>
      <c r="T2787" s="406"/>
      <c r="U2787" s="406"/>
      <c r="V2787" s="406"/>
      <c r="W2787" s="406"/>
      <c r="X2787" s="406"/>
      <c r="Y2787" s="406"/>
      <c r="Z2787" s="406"/>
      <c r="AA2787" s="406"/>
      <c r="AB2787" s="406"/>
      <c r="AC2787" s="406"/>
      <c r="AD2787" s="406"/>
      <c r="AE2787"/>
      <c r="AF2787" s="258"/>
      <c r="AG2787" s="197">
        <f t="shared" si="1080"/>
        <v>20</v>
      </c>
      <c r="AH2787" s="198">
        <f t="shared" si="1081"/>
        <v>0</v>
      </c>
      <c r="AJ2787" s="192">
        <f t="shared" si="1082"/>
        <v>0</v>
      </c>
      <c r="AK2787" s="215">
        <f t="shared" si="1083"/>
        <v>0</v>
      </c>
      <c r="AL2787" s="216">
        <f t="shared" si="1084"/>
        <v>0</v>
      </c>
      <c r="AM2787" s="217">
        <f t="shared" si="1085"/>
        <v>0</v>
      </c>
    </row>
    <row r="2788" spans="1:39" s="198" customFormat="1" ht="15" customHeight="1" thickBot="1">
      <c r="A2788" s="104"/>
      <c r="B2788" s="52"/>
      <c r="C2788" s="113" t="s">
        <v>117</v>
      </c>
      <c r="D2788" s="439" t="str">
        <f t="shared" si="1079"/>
        <v/>
      </c>
      <c r="E2788" s="440"/>
      <c r="F2788" s="440"/>
      <c r="G2788" s="440"/>
      <c r="H2788" s="440"/>
      <c r="I2788" s="440"/>
      <c r="J2788" s="441"/>
      <c r="K2788" s="406"/>
      <c r="L2788" s="406"/>
      <c r="M2788" s="406"/>
      <c r="N2788" s="406"/>
      <c r="O2788" s="406"/>
      <c r="P2788" s="406"/>
      <c r="Q2788" s="406"/>
      <c r="R2788" s="406"/>
      <c r="S2788" s="406"/>
      <c r="T2788" s="406"/>
      <c r="U2788" s="406"/>
      <c r="V2788" s="406"/>
      <c r="W2788" s="406"/>
      <c r="X2788" s="406"/>
      <c r="Y2788" s="406"/>
      <c r="Z2788" s="406"/>
      <c r="AA2788" s="406"/>
      <c r="AB2788" s="406"/>
      <c r="AC2788" s="406"/>
      <c r="AD2788" s="406"/>
      <c r="AE2788"/>
      <c r="AF2788" s="258"/>
      <c r="AG2788" s="197">
        <f t="shared" si="1080"/>
        <v>20</v>
      </c>
      <c r="AH2788" s="198">
        <f t="shared" si="1081"/>
        <v>0</v>
      </c>
      <c r="AJ2788" s="192">
        <f t="shared" si="1082"/>
        <v>0</v>
      </c>
      <c r="AK2788" s="215">
        <f t="shared" si="1083"/>
        <v>0</v>
      </c>
      <c r="AL2788" s="216">
        <f t="shared" si="1084"/>
        <v>0</v>
      </c>
      <c r="AM2788" s="217">
        <f t="shared" si="1085"/>
        <v>0</v>
      </c>
    </row>
    <row r="2789" spans="1:39" s="198" customFormat="1" ht="15" customHeight="1" thickBot="1">
      <c r="A2789" s="104"/>
      <c r="B2789" s="52"/>
      <c r="C2789" s="113" t="s">
        <v>118</v>
      </c>
      <c r="D2789" s="439" t="str">
        <f t="shared" si="1079"/>
        <v/>
      </c>
      <c r="E2789" s="440"/>
      <c r="F2789" s="440"/>
      <c r="G2789" s="440"/>
      <c r="H2789" s="440"/>
      <c r="I2789" s="440"/>
      <c r="J2789" s="441"/>
      <c r="K2789" s="406"/>
      <c r="L2789" s="406"/>
      <c r="M2789" s="406"/>
      <c r="N2789" s="406"/>
      <c r="O2789" s="406"/>
      <c r="P2789" s="406"/>
      <c r="Q2789" s="406"/>
      <c r="R2789" s="406"/>
      <c r="S2789" s="406"/>
      <c r="T2789" s="406"/>
      <c r="U2789" s="406"/>
      <c r="V2789" s="406"/>
      <c r="W2789" s="406"/>
      <c r="X2789" s="406"/>
      <c r="Y2789" s="406"/>
      <c r="Z2789" s="406"/>
      <c r="AA2789" s="406"/>
      <c r="AB2789" s="406"/>
      <c r="AC2789" s="406"/>
      <c r="AD2789" s="406"/>
      <c r="AE2789"/>
      <c r="AF2789" s="258"/>
      <c r="AG2789" s="197">
        <f t="shared" si="1080"/>
        <v>20</v>
      </c>
      <c r="AH2789" s="198">
        <f t="shared" si="1081"/>
        <v>0</v>
      </c>
      <c r="AJ2789" s="192">
        <f t="shared" si="1082"/>
        <v>0</v>
      </c>
      <c r="AK2789" s="215">
        <f t="shared" si="1083"/>
        <v>0</v>
      </c>
      <c r="AL2789" s="216">
        <f t="shared" si="1084"/>
        <v>0</v>
      </c>
      <c r="AM2789" s="217">
        <f t="shared" si="1085"/>
        <v>0</v>
      </c>
    </row>
    <row r="2790" spans="1:39" s="198" customFormat="1" ht="15" customHeight="1" thickBot="1">
      <c r="A2790" s="104"/>
      <c r="B2790" s="52"/>
      <c r="C2790" s="113" t="s">
        <v>119</v>
      </c>
      <c r="D2790" s="439" t="str">
        <f t="shared" si="1079"/>
        <v/>
      </c>
      <c r="E2790" s="440"/>
      <c r="F2790" s="440"/>
      <c r="G2790" s="440"/>
      <c r="H2790" s="440"/>
      <c r="I2790" s="440"/>
      <c r="J2790" s="441"/>
      <c r="K2790" s="406"/>
      <c r="L2790" s="406"/>
      <c r="M2790" s="406"/>
      <c r="N2790" s="406"/>
      <c r="O2790" s="406"/>
      <c r="P2790" s="406"/>
      <c r="Q2790" s="406"/>
      <c r="R2790" s="406"/>
      <c r="S2790" s="406"/>
      <c r="T2790" s="406"/>
      <c r="U2790" s="406"/>
      <c r="V2790" s="406"/>
      <c r="W2790" s="406"/>
      <c r="X2790" s="406"/>
      <c r="Y2790" s="406"/>
      <c r="Z2790" s="406"/>
      <c r="AA2790" s="406"/>
      <c r="AB2790" s="406"/>
      <c r="AC2790" s="406"/>
      <c r="AD2790" s="406"/>
      <c r="AE2790"/>
      <c r="AF2790" s="258"/>
      <c r="AG2790" s="197">
        <f t="shared" si="1080"/>
        <v>20</v>
      </c>
      <c r="AH2790" s="198">
        <f t="shared" si="1081"/>
        <v>0</v>
      </c>
      <c r="AJ2790" s="192">
        <f t="shared" si="1082"/>
        <v>0</v>
      </c>
      <c r="AK2790" s="215">
        <f t="shared" si="1083"/>
        <v>0</v>
      </c>
      <c r="AL2790" s="216">
        <f t="shared" si="1084"/>
        <v>0</v>
      </c>
      <c r="AM2790" s="217">
        <f t="shared" si="1085"/>
        <v>0</v>
      </c>
    </row>
    <row r="2791" spans="1:39" s="198" customFormat="1" ht="15" customHeight="1" thickBot="1">
      <c r="A2791" s="104"/>
      <c r="B2791" s="52"/>
      <c r="C2791" s="113" t="s">
        <v>120</v>
      </c>
      <c r="D2791" s="439" t="str">
        <f t="shared" si="1079"/>
        <v/>
      </c>
      <c r="E2791" s="440"/>
      <c r="F2791" s="440"/>
      <c r="G2791" s="440"/>
      <c r="H2791" s="440"/>
      <c r="I2791" s="440"/>
      <c r="J2791" s="441"/>
      <c r="K2791" s="406"/>
      <c r="L2791" s="406"/>
      <c r="M2791" s="406"/>
      <c r="N2791" s="406"/>
      <c r="O2791" s="406"/>
      <c r="P2791" s="406"/>
      <c r="Q2791" s="406"/>
      <c r="R2791" s="406"/>
      <c r="S2791" s="406"/>
      <c r="T2791" s="406"/>
      <c r="U2791" s="406"/>
      <c r="V2791" s="406"/>
      <c r="W2791" s="406"/>
      <c r="X2791" s="406"/>
      <c r="Y2791" s="406"/>
      <c r="Z2791" s="406"/>
      <c r="AA2791" s="406"/>
      <c r="AB2791" s="406"/>
      <c r="AC2791" s="406"/>
      <c r="AD2791" s="406"/>
      <c r="AE2791"/>
      <c r="AF2791" s="258"/>
      <c r="AG2791" s="197">
        <f t="shared" si="1080"/>
        <v>20</v>
      </c>
      <c r="AH2791" s="198">
        <f t="shared" si="1081"/>
        <v>0</v>
      </c>
      <c r="AJ2791" s="192">
        <f t="shared" si="1082"/>
        <v>0</v>
      </c>
      <c r="AK2791" s="215">
        <f t="shared" si="1083"/>
        <v>0</v>
      </c>
      <c r="AL2791" s="216">
        <f t="shared" si="1084"/>
        <v>0</v>
      </c>
      <c r="AM2791" s="217">
        <f t="shared" si="1085"/>
        <v>0</v>
      </c>
    </row>
    <row r="2792" spans="1:39" s="198" customFormat="1" ht="15" customHeight="1" thickBot="1">
      <c r="A2792" s="104"/>
      <c r="B2792" s="52"/>
      <c r="C2792" s="113" t="s">
        <v>121</v>
      </c>
      <c r="D2792" s="439" t="str">
        <f t="shared" si="1079"/>
        <v/>
      </c>
      <c r="E2792" s="440"/>
      <c r="F2792" s="440"/>
      <c r="G2792" s="440"/>
      <c r="H2792" s="440"/>
      <c r="I2792" s="440"/>
      <c r="J2792" s="441"/>
      <c r="K2792" s="406"/>
      <c r="L2792" s="406"/>
      <c r="M2792" s="406"/>
      <c r="N2792" s="406"/>
      <c r="O2792" s="406"/>
      <c r="P2792" s="406"/>
      <c r="Q2792" s="406"/>
      <c r="R2792" s="406"/>
      <c r="S2792" s="406"/>
      <c r="T2792" s="406"/>
      <c r="U2792" s="406"/>
      <c r="V2792" s="406"/>
      <c r="W2792" s="406"/>
      <c r="X2792" s="406"/>
      <c r="Y2792" s="406"/>
      <c r="Z2792" s="406"/>
      <c r="AA2792" s="406"/>
      <c r="AB2792" s="406"/>
      <c r="AC2792" s="406"/>
      <c r="AD2792" s="406"/>
      <c r="AE2792"/>
      <c r="AF2792" s="258"/>
      <c r="AG2792" s="197">
        <f t="shared" si="1080"/>
        <v>20</v>
      </c>
      <c r="AH2792" s="198">
        <f t="shared" si="1081"/>
        <v>0</v>
      </c>
      <c r="AJ2792" s="192">
        <f t="shared" si="1082"/>
        <v>0</v>
      </c>
      <c r="AK2792" s="215">
        <f t="shared" si="1083"/>
        <v>0</v>
      </c>
      <c r="AL2792" s="216">
        <f t="shared" si="1084"/>
        <v>0</v>
      </c>
      <c r="AM2792" s="217">
        <f t="shared" si="1085"/>
        <v>0</v>
      </c>
    </row>
    <row r="2793" spans="1:39" s="198" customFormat="1" ht="15" customHeight="1" thickBot="1">
      <c r="A2793" s="104"/>
      <c r="B2793" s="52"/>
      <c r="C2793" s="113" t="s">
        <v>122</v>
      </c>
      <c r="D2793" s="439" t="str">
        <f t="shared" si="1079"/>
        <v/>
      </c>
      <c r="E2793" s="440"/>
      <c r="F2793" s="440"/>
      <c r="G2793" s="440"/>
      <c r="H2793" s="440"/>
      <c r="I2793" s="440"/>
      <c r="J2793" s="441"/>
      <c r="K2793" s="406"/>
      <c r="L2793" s="406"/>
      <c r="M2793" s="406"/>
      <c r="N2793" s="406"/>
      <c r="O2793" s="406"/>
      <c r="P2793" s="406"/>
      <c r="Q2793" s="406"/>
      <c r="R2793" s="406"/>
      <c r="S2793" s="406"/>
      <c r="T2793" s="406"/>
      <c r="U2793" s="406"/>
      <c r="V2793" s="406"/>
      <c r="W2793" s="406"/>
      <c r="X2793" s="406"/>
      <c r="Y2793" s="406"/>
      <c r="Z2793" s="406"/>
      <c r="AA2793" s="406"/>
      <c r="AB2793" s="406"/>
      <c r="AC2793" s="406"/>
      <c r="AD2793" s="406"/>
      <c r="AE2793"/>
      <c r="AF2793" s="258"/>
      <c r="AG2793" s="197">
        <f t="shared" si="1080"/>
        <v>20</v>
      </c>
      <c r="AH2793" s="198">
        <f t="shared" si="1081"/>
        <v>0</v>
      </c>
      <c r="AJ2793" s="192">
        <f t="shared" si="1082"/>
        <v>0</v>
      </c>
      <c r="AK2793" s="215">
        <f t="shared" si="1083"/>
        <v>0</v>
      </c>
      <c r="AL2793" s="216">
        <f t="shared" si="1084"/>
        <v>0</v>
      </c>
      <c r="AM2793" s="217">
        <f t="shared" si="1085"/>
        <v>0</v>
      </c>
    </row>
    <row r="2794" spans="1:39" s="198" customFormat="1" ht="15" customHeight="1" thickBot="1">
      <c r="A2794" s="104"/>
      <c r="B2794" s="52"/>
      <c r="C2794" s="113" t="s">
        <v>123</v>
      </c>
      <c r="D2794" s="439" t="str">
        <f t="shared" si="1079"/>
        <v/>
      </c>
      <c r="E2794" s="440"/>
      <c r="F2794" s="440"/>
      <c r="G2794" s="440"/>
      <c r="H2794" s="440"/>
      <c r="I2794" s="440"/>
      <c r="J2794" s="441"/>
      <c r="K2794" s="406"/>
      <c r="L2794" s="406"/>
      <c r="M2794" s="406"/>
      <c r="N2794" s="406"/>
      <c r="O2794" s="406"/>
      <c r="P2794" s="406"/>
      <c r="Q2794" s="406"/>
      <c r="R2794" s="406"/>
      <c r="S2794" s="406"/>
      <c r="T2794" s="406"/>
      <c r="U2794" s="406"/>
      <c r="V2794" s="406"/>
      <c r="W2794" s="406"/>
      <c r="X2794" s="406"/>
      <c r="Y2794" s="406"/>
      <c r="Z2794" s="406"/>
      <c r="AA2794" s="406"/>
      <c r="AB2794" s="406"/>
      <c r="AC2794" s="406"/>
      <c r="AD2794" s="406"/>
      <c r="AE2794"/>
      <c r="AF2794" s="258"/>
      <c r="AG2794" s="197">
        <f t="shared" si="1080"/>
        <v>20</v>
      </c>
      <c r="AH2794" s="198">
        <f t="shared" si="1081"/>
        <v>0</v>
      </c>
      <c r="AJ2794" s="192">
        <f t="shared" si="1082"/>
        <v>0</v>
      </c>
      <c r="AK2794" s="215">
        <f t="shared" si="1083"/>
        <v>0</v>
      </c>
      <c r="AL2794" s="216">
        <f t="shared" si="1084"/>
        <v>0</v>
      </c>
      <c r="AM2794" s="217">
        <f t="shared" si="1085"/>
        <v>0</v>
      </c>
    </row>
    <row r="2795" spans="1:39" s="198" customFormat="1" ht="15" customHeight="1" thickBot="1">
      <c r="A2795" s="104"/>
      <c r="B2795" s="52"/>
      <c r="C2795" s="113" t="s">
        <v>124</v>
      </c>
      <c r="D2795" s="439" t="str">
        <f t="shared" si="1079"/>
        <v/>
      </c>
      <c r="E2795" s="440"/>
      <c r="F2795" s="440"/>
      <c r="G2795" s="440"/>
      <c r="H2795" s="440"/>
      <c r="I2795" s="440"/>
      <c r="J2795" s="441"/>
      <c r="K2795" s="406"/>
      <c r="L2795" s="406"/>
      <c r="M2795" s="406"/>
      <c r="N2795" s="406"/>
      <c r="O2795" s="406"/>
      <c r="P2795" s="406"/>
      <c r="Q2795" s="406"/>
      <c r="R2795" s="406"/>
      <c r="S2795" s="406"/>
      <c r="T2795" s="406"/>
      <c r="U2795" s="406"/>
      <c r="V2795" s="406"/>
      <c r="W2795" s="406"/>
      <c r="X2795" s="406"/>
      <c r="Y2795" s="406"/>
      <c r="Z2795" s="406"/>
      <c r="AA2795" s="406"/>
      <c r="AB2795" s="406"/>
      <c r="AC2795" s="406"/>
      <c r="AD2795" s="406"/>
      <c r="AE2795"/>
      <c r="AF2795" s="258"/>
      <c r="AG2795" s="197">
        <f t="shared" si="1080"/>
        <v>20</v>
      </c>
      <c r="AH2795" s="198">
        <f t="shared" si="1081"/>
        <v>0</v>
      </c>
      <c r="AJ2795" s="192">
        <f t="shared" si="1082"/>
        <v>0</v>
      </c>
      <c r="AK2795" s="215">
        <f t="shared" si="1083"/>
        <v>0</v>
      </c>
      <c r="AL2795" s="216">
        <f t="shared" si="1084"/>
        <v>0</v>
      </c>
      <c r="AM2795" s="217">
        <f t="shared" si="1085"/>
        <v>0</v>
      </c>
    </row>
    <row r="2796" spans="1:39" s="198" customFormat="1" ht="15" customHeight="1" thickBot="1">
      <c r="A2796" s="104"/>
      <c r="B2796" s="52"/>
      <c r="C2796" s="113" t="s">
        <v>125</v>
      </c>
      <c r="D2796" s="439" t="str">
        <f t="shared" si="1079"/>
        <v/>
      </c>
      <c r="E2796" s="440"/>
      <c r="F2796" s="440"/>
      <c r="G2796" s="440"/>
      <c r="H2796" s="440"/>
      <c r="I2796" s="440"/>
      <c r="J2796" s="441"/>
      <c r="K2796" s="406"/>
      <c r="L2796" s="406"/>
      <c r="M2796" s="406"/>
      <c r="N2796" s="406"/>
      <c r="O2796" s="406"/>
      <c r="P2796" s="406"/>
      <c r="Q2796" s="406"/>
      <c r="R2796" s="406"/>
      <c r="S2796" s="406"/>
      <c r="T2796" s="406"/>
      <c r="U2796" s="406"/>
      <c r="V2796" s="406"/>
      <c r="W2796" s="406"/>
      <c r="X2796" s="406"/>
      <c r="Y2796" s="406"/>
      <c r="Z2796" s="406"/>
      <c r="AA2796" s="406"/>
      <c r="AB2796" s="406"/>
      <c r="AC2796" s="406"/>
      <c r="AD2796" s="406"/>
      <c r="AE2796"/>
      <c r="AF2796" s="258"/>
      <c r="AG2796" s="197">
        <f t="shared" si="1080"/>
        <v>20</v>
      </c>
      <c r="AH2796" s="198">
        <f t="shared" si="1081"/>
        <v>0</v>
      </c>
      <c r="AJ2796" s="192">
        <f t="shared" si="1082"/>
        <v>0</v>
      </c>
      <c r="AK2796" s="215">
        <f t="shared" si="1083"/>
        <v>0</v>
      </c>
      <c r="AL2796" s="216">
        <f t="shared" si="1084"/>
        <v>0</v>
      </c>
      <c r="AM2796" s="217">
        <f t="shared" si="1085"/>
        <v>0</v>
      </c>
    </row>
    <row r="2797" spans="1:39" s="198" customFormat="1" ht="15" customHeight="1" thickBot="1">
      <c r="A2797" s="104"/>
      <c r="B2797" s="52"/>
      <c r="C2797" s="113" t="s">
        <v>126</v>
      </c>
      <c r="D2797" s="439" t="str">
        <f t="shared" si="1079"/>
        <v/>
      </c>
      <c r="E2797" s="440"/>
      <c r="F2797" s="440"/>
      <c r="G2797" s="440"/>
      <c r="H2797" s="440"/>
      <c r="I2797" s="440"/>
      <c r="J2797" s="441"/>
      <c r="K2797" s="406"/>
      <c r="L2797" s="406"/>
      <c r="M2797" s="406"/>
      <c r="N2797" s="406"/>
      <c r="O2797" s="406"/>
      <c r="P2797" s="406"/>
      <c r="Q2797" s="406"/>
      <c r="R2797" s="406"/>
      <c r="S2797" s="406"/>
      <c r="T2797" s="406"/>
      <c r="U2797" s="406"/>
      <c r="V2797" s="406"/>
      <c r="W2797" s="406"/>
      <c r="X2797" s="406"/>
      <c r="Y2797" s="406"/>
      <c r="Z2797" s="406"/>
      <c r="AA2797" s="406"/>
      <c r="AB2797" s="406"/>
      <c r="AC2797" s="406"/>
      <c r="AD2797" s="406"/>
      <c r="AE2797"/>
      <c r="AF2797" s="258"/>
      <c r="AG2797" s="197">
        <f t="shared" si="1080"/>
        <v>20</v>
      </c>
      <c r="AH2797" s="198">
        <f t="shared" si="1081"/>
        <v>0</v>
      </c>
      <c r="AJ2797" s="192">
        <f t="shared" si="1082"/>
        <v>0</v>
      </c>
      <c r="AK2797" s="215">
        <f t="shared" si="1083"/>
        <v>0</v>
      </c>
      <c r="AL2797" s="216">
        <f t="shared" si="1084"/>
        <v>0</v>
      </c>
      <c r="AM2797" s="217">
        <f t="shared" si="1085"/>
        <v>0</v>
      </c>
    </row>
    <row r="2798" spans="1:39" s="198" customFormat="1" ht="15" customHeight="1" thickBot="1">
      <c r="A2798" s="104"/>
      <c r="B2798" s="52"/>
      <c r="C2798" s="113" t="s">
        <v>127</v>
      </c>
      <c r="D2798" s="439" t="str">
        <f t="shared" si="1079"/>
        <v/>
      </c>
      <c r="E2798" s="440"/>
      <c r="F2798" s="440"/>
      <c r="G2798" s="440"/>
      <c r="H2798" s="440"/>
      <c r="I2798" s="440"/>
      <c r="J2798" s="441"/>
      <c r="K2798" s="406"/>
      <c r="L2798" s="406"/>
      <c r="M2798" s="406"/>
      <c r="N2798" s="406"/>
      <c r="O2798" s="406"/>
      <c r="P2798" s="406"/>
      <c r="Q2798" s="406"/>
      <c r="R2798" s="406"/>
      <c r="S2798" s="406"/>
      <c r="T2798" s="406"/>
      <c r="U2798" s="406"/>
      <c r="V2798" s="406"/>
      <c r="W2798" s="406"/>
      <c r="X2798" s="406"/>
      <c r="Y2798" s="406"/>
      <c r="Z2798" s="406"/>
      <c r="AA2798" s="406"/>
      <c r="AB2798" s="406"/>
      <c r="AC2798" s="406"/>
      <c r="AD2798" s="406"/>
      <c r="AE2798"/>
      <c r="AF2798" s="258"/>
      <c r="AG2798" s="197">
        <f t="shared" si="1080"/>
        <v>20</v>
      </c>
      <c r="AH2798" s="198">
        <f t="shared" si="1081"/>
        <v>0</v>
      </c>
      <c r="AJ2798" s="192">
        <f t="shared" si="1082"/>
        <v>0</v>
      </c>
      <c r="AK2798" s="215">
        <f t="shared" si="1083"/>
        <v>0</v>
      </c>
      <c r="AL2798" s="216">
        <f t="shared" si="1084"/>
        <v>0</v>
      </c>
      <c r="AM2798" s="217">
        <f t="shared" si="1085"/>
        <v>0</v>
      </c>
    </row>
    <row r="2799" spans="1:39" s="198" customFormat="1" ht="15" customHeight="1" thickBot="1">
      <c r="A2799" s="104"/>
      <c r="B2799" s="52"/>
      <c r="C2799" s="113" t="s">
        <v>128</v>
      </c>
      <c r="D2799" s="439" t="str">
        <f t="shared" si="1079"/>
        <v/>
      </c>
      <c r="E2799" s="440"/>
      <c r="F2799" s="440"/>
      <c r="G2799" s="440"/>
      <c r="H2799" s="440"/>
      <c r="I2799" s="440"/>
      <c r="J2799" s="441"/>
      <c r="K2799" s="406"/>
      <c r="L2799" s="406"/>
      <c r="M2799" s="406"/>
      <c r="N2799" s="406"/>
      <c r="O2799" s="406"/>
      <c r="P2799" s="406"/>
      <c r="Q2799" s="406"/>
      <c r="R2799" s="406"/>
      <c r="S2799" s="406"/>
      <c r="T2799" s="406"/>
      <c r="U2799" s="406"/>
      <c r="V2799" s="406"/>
      <c r="W2799" s="406"/>
      <c r="X2799" s="406"/>
      <c r="Y2799" s="406"/>
      <c r="Z2799" s="406"/>
      <c r="AA2799" s="406"/>
      <c r="AB2799" s="406"/>
      <c r="AC2799" s="406"/>
      <c r="AD2799" s="406"/>
      <c r="AE2799"/>
      <c r="AF2799" s="258"/>
      <c r="AG2799" s="197">
        <f t="shared" si="1080"/>
        <v>20</v>
      </c>
      <c r="AH2799" s="198">
        <f t="shared" si="1081"/>
        <v>0</v>
      </c>
      <c r="AJ2799" s="192">
        <f t="shared" si="1082"/>
        <v>0</v>
      </c>
      <c r="AK2799" s="215">
        <f t="shared" si="1083"/>
        <v>0</v>
      </c>
      <c r="AL2799" s="216">
        <f t="shared" si="1084"/>
        <v>0</v>
      </c>
      <c r="AM2799" s="217">
        <f t="shared" si="1085"/>
        <v>0</v>
      </c>
    </row>
    <row r="2800" spans="1:39" s="198" customFormat="1" ht="15" customHeight="1" thickBot="1">
      <c r="A2800" s="104"/>
      <c r="B2800" s="52"/>
      <c r="C2800" s="113" t="s">
        <v>129</v>
      </c>
      <c r="D2800" s="439" t="str">
        <f t="shared" si="1079"/>
        <v/>
      </c>
      <c r="E2800" s="440"/>
      <c r="F2800" s="440"/>
      <c r="G2800" s="440"/>
      <c r="H2800" s="440"/>
      <c r="I2800" s="440"/>
      <c r="J2800" s="441"/>
      <c r="K2800" s="406"/>
      <c r="L2800" s="406"/>
      <c r="M2800" s="406"/>
      <c r="N2800" s="406"/>
      <c r="O2800" s="406"/>
      <c r="P2800" s="406"/>
      <c r="Q2800" s="406"/>
      <c r="R2800" s="406"/>
      <c r="S2800" s="406"/>
      <c r="T2800" s="406"/>
      <c r="U2800" s="406"/>
      <c r="V2800" s="406"/>
      <c r="W2800" s="406"/>
      <c r="X2800" s="406"/>
      <c r="Y2800" s="406"/>
      <c r="Z2800" s="406"/>
      <c r="AA2800" s="406"/>
      <c r="AB2800" s="406"/>
      <c r="AC2800" s="406"/>
      <c r="AD2800" s="406"/>
      <c r="AE2800"/>
      <c r="AF2800" s="258"/>
      <c r="AG2800" s="197">
        <f t="shared" si="1080"/>
        <v>20</v>
      </c>
      <c r="AH2800" s="198">
        <f t="shared" si="1081"/>
        <v>0</v>
      </c>
      <c r="AJ2800" s="192">
        <f t="shared" si="1082"/>
        <v>0</v>
      </c>
      <c r="AK2800" s="215">
        <f t="shared" si="1083"/>
        <v>0</v>
      </c>
      <c r="AL2800" s="216">
        <f t="shared" si="1084"/>
        <v>0</v>
      </c>
      <c r="AM2800" s="217">
        <f t="shared" si="1085"/>
        <v>0</v>
      </c>
    </row>
    <row r="2801" spans="1:39" s="198" customFormat="1" ht="15" customHeight="1" thickBot="1">
      <c r="A2801" s="104"/>
      <c r="B2801" s="52"/>
      <c r="C2801" s="113" t="s">
        <v>130</v>
      </c>
      <c r="D2801" s="439" t="str">
        <f t="shared" si="1079"/>
        <v/>
      </c>
      <c r="E2801" s="440"/>
      <c r="F2801" s="440"/>
      <c r="G2801" s="440"/>
      <c r="H2801" s="440"/>
      <c r="I2801" s="440"/>
      <c r="J2801" s="441"/>
      <c r="K2801" s="406"/>
      <c r="L2801" s="406"/>
      <c r="M2801" s="406"/>
      <c r="N2801" s="406"/>
      <c r="O2801" s="406"/>
      <c r="P2801" s="406"/>
      <c r="Q2801" s="406"/>
      <c r="R2801" s="406"/>
      <c r="S2801" s="406"/>
      <c r="T2801" s="406"/>
      <c r="U2801" s="406"/>
      <c r="V2801" s="406"/>
      <c r="W2801" s="406"/>
      <c r="X2801" s="406"/>
      <c r="Y2801" s="406"/>
      <c r="Z2801" s="406"/>
      <c r="AA2801" s="406"/>
      <c r="AB2801" s="406"/>
      <c r="AC2801" s="406"/>
      <c r="AD2801" s="406"/>
      <c r="AE2801"/>
      <c r="AF2801" s="258"/>
      <c r="AG2801" s="197">
        <f t="shared" si="1080"/>
        <v>20</v>
      </c>
      <c r="AH2801" s="198">
        <f t="shared" si="1081"/>
        <v>0</v>
      </c>
      <c r="AJ2801" s="192">
        <f t="shared" si="1082"/>
        <v>0</v>
      </c>
      <c r="AK2801" s="215">
        <f t="shared" si="1083"/>
        <v>0</v>
      </c>
      <c r="AL2801" s="216">
        <f t="shared" si="1084"/>
        <v>0</v>
      </c>
      <c r="AM2801" s="217">
        <f t="shared" si="1085"/>
        <v>0</v>
      </c>
    </row>
    <row r="2802" spans="1:39" s="198" customFormat="1" ht="15" customHeight="1" thickBot="1">
      <c r="A2802" s="104"/>
      <c r="B2802" s="52"/>
      <c r="C2802" s="113" t="s">
        <v>131</v>
      </c>
      <c r="D2802" s="439" t="str">
        <f t="shared" si="1079"/>
        <v/>
      </c>
      <c r="E2802" s="440"/>
      <c r="F2802" s="440"/>
      <c r="G2802" s="440"/>
      <c r="H2802" s="440"/>
      <c r="I2802" s="440"/>
      <c r="J2802" s="441"/>
      <c r="K2802" s="406"/>
      <c r="L2802" s="406"/>
      <c r="M2802" s="406"/>
      <c r="N2802" s="406"/>
      <c r="O2802" s="406"/>
      <c r="P2802" s="406"/>
      <c r="Q2802" s="406"/>
      <c r="R2802" s="406"/>
      <c r="S2802" s="406"/>
      <c r="T2802" s="406"/>
      <c r="U2802" s="406"/>
      <c r="V2802" s="406"/>
      <c r="W2802" s="406"/>
      <c r="X2802" s="406"/>
      <c r="Y2802" s="406"/>
      <c r="Z2802" s="406"/>
      <c r="AA2802" s="406"/>
      <c r="AB2802" s="406"/>
      <c r="AC2802" s="406"/>
      <c r="AD2802" s="406"/>
      <c r="AE2802"/>
      <c r="AF2802" s="258"/>
      <c r="AG2802" s="197">
        <f t="shared" si="1080"/>
        <v>20</v>
      </c>
      <c r="AH2802" s="198">
        <f t="shared" si="1081"/>
        <v>0</v>
      </c>
      <c r="AJ2802" s="192">
        <f t="shared" si="1082"/>
        <v>0</v>
      </c>
      <c r="AK2802" s="215">
        <f t="shared" si="1083"/>
        <v>0</v>
      </c>
      <c r="AL2802" s="216">
        <f t="shared" si="1084"/>
        <v>0</v>
      </c>
      <c r="AM2802" s="217">
        <f t="shared" si="1085"/>
        <v>0</v>
      </c>
    </row>
    <row r="2803" spans="1:39" s="198" customFormat="1" ht="15" customHeight="1" thickBot="1">
      <c r="A2803" s="104"/>
      <c r="B2803" s="52"/>
      <c r="C2803" s="113" t="s">
        <v>132</v>
      </c>
      <c r="D2803" s="439" t="str">
        <f t="shared" si="1079"/>
        <v/>
      </c>
      <c r="E2803" s="440"/>
      <c r="F2803" s="440"/>
      <c r="G2803" s="440"/>
      <c r="H2803" s="440"/>
      <c r="I2803" s="440"/>
      <c r="J2803" s="441"/>
      <c r="K2803" s="406"/>
      <c r="L2803" s="406"/>
      <c r="M2803" s="406"/>
      <c r="N2803" s="406"/>
      <c r="O2803" s="406"/>
      <c r="P2803" s="406"/>
      <c r="Q2803" s="406"/>
      <c r="R2803" s="406"/>
      <c r="S2803" s="406"/>
      <c r="T2803" s="406"/>
      <c r="U2803" s="406"/>
      <c r="V2803" s="406"/>
      <c r="W2803" s="406"/>
      <c r="X2803" s="406"/>
      <c r="Y2803" s="406"/>
      <c r="Z2803" s="406"/>
      <c r="AA2803" s="406"/>
      <c r="AB2803" s="406"/>
      <c r="AC2803" s="406"/>
      <c r="AD2803" s="406"/>
      <c r="AE2803"/>
      <c r="AF2803" s="258"/>
      <c r="AG2803" s="197">
        <f t="shared" si="1080"/>
        <v>20</v>
      </c>
      <c r="AH2803" s="198">
        <f t="shared" si="1081"/>
        <v>0</v>
      </c>
      <c r="AJ2803" s="192">
        <f t="shared" si="1082"/>
        <v>0</v>
      </c>
      <c r="AK2803" s="215">
        <f t="shared" si="1083"/>
        <v>0</v>
      </c>
      <c r="AL2803" s="216">
        <f t="shared" si="1084"/>
        <v>0</v>
      </c>
      <c r="AM2803" s="217">
        <f t="shared" si="1085"/>
        <v>0</v>
      </c>
    </row>
    <row r="2804" spans="1:39" s="198" customFormat="1" ht="15" customHeight="1" thickBot="1">
      <c r="A2804" s="104"/>
      <c r="B2804" s="52"/>
      <c r="C2804" s="113" t="s">
        <v>133</v>
      </c>
      <c r="D2804" s="439" t="str">
        <f t="shared" si="1079"/>
        <v/>
      </c>
      <c r="E2804" s="440"/>
      <c r="F2804" s="440"/>
      <c r="G2804" s="440"/>
      <c r="H2804" s="440"/>
      <c r="I2804" s="440"/>
      <c r="J2804" s="441"/>
      <c r="K2804" s="406"/>
      <c r="L2804" s="406"/>
      <c r="M2804" s="406"/>
      <c r="N2804" s="406"/>
      <c r="O2804" s="406"/>
      <c r="P2804" s="406"/>
      <c r="Q2804" s="406"/>
      <c r="R2804" s="406"/>
      <c r="S2804" s="406"/>
      <c r="T2804" s="406"/>
      <c r="U2804" s="406"/>
      <c r="V2804" s="406"/>
      <c r="W2804" s="406"/>
      <c r="X2804" s="406"/>
      <c r="Y2804" s="406"/>
      <c r="Z2804" s="406"/>
      <c r="AA2804" s="406"/>
      <c r="AB2804" s="406"/>
      <c r="AC2804" s="406"/>
      <c r="AD2804" s="406"/>
      <c r="AE2804"/>
      <c r="AF2804" s="258"/>
      <c r="AG2804" s="197">
        <f t="shared" si="1080"/>
        <v>20</v>
      </c>
      <c r="AH2804" s="198">
        <f t="shared" si="1081"/>
        <v>0</v>
      </c>
      <c r="AJ2804" s="192">
        <f t="shared" si="1082"/>
        <v>0</v>
      </c>
      <c r="AK2804" s="215">
        <f t="shared" si="1083"/>
        <v>0</v>
      </c>
      <c r="AL2804" s="216">
        <f t="shared" si="1084"/>
        <v>0</v>
      </c>
      <c r="AM2804" s="217">
        <f t="shared" si="1085"/>
        <v>0</v>
      </c>
    </row>
    <row r="2805" spans="1:39" s="198" customFormat="1" ht="15" customHeight="1" thickBot="1">
      <c r="A2805" s="104"/>
      <c r="B2805" s="52"/>
      <c r="C2805" s="113" t="s">
        <v>134</v>
      </c>
      <c r="D2805" s="439" t="str">
        <f t="shared" si="1079"/>
        <v/>
      </c>
      <c r="E2805" s="440"/>
      <c r="F2805" s="440"/>
      <c r="G2805" s="440"/>
      <c r="H2805" s="440"/>
      <c r="I2805" s="440"/>
      <c r="J2805" s="441"/>
      <c r="K2805" s="406"/>
      <c r="L2805" s="406"/>
      <c r="M2805" s="406"/>
      <c r="N2805" s="406"/>
      <c r="O2805" s="406"/>
      <c r="P2805" s="406"/>
      <c r="Q2805" s="406"/>
      <c r="R2805" s="406"/>
      <c r="S2805" s="406"/>
      <c r="T2805" s="406"/>
      <c r="U2805" s="406"/>
      <c r="V2805" s="406"/>
      <c r="W2805" s="406"/>
      <c r="X2805" s="406"/>
      <c r="Y2805" s="406"/>
      <c r="Z2805" s="406"/>
      <c r="AA2805" s="406"/>
      <c r="AB2805" s="406"/>
      <c r="AC2805" s="406"/>
      <c r="AD2805" s="406"/>
      <c r="AE2805"/>
      <c r="AF2805" s="258"/>
      <c r="AG2805" s="197">
        <f t="shared" si="1080"/>
        <v>20</v>
      </c>
      <c r="AH2805" s="198">
        <f t="shared" si="1081"/>
        <v>0</v>
      </c>
      <c r="AJ2805" s="192">
        <f t="shared" si="1082"/>
        <v>0</v>
      </c>
      <c r="AK2805" s="215">
        <f t="shared" si="1083"/>
        <v>0</v>
      </c>
      <c r="AL2805" s="216">
        <f t="shared" si="1084"/>
        <v>0</v>
      </c>
      <c r="AM2805" s="217">
        <f t="shared" si="1085"/>
        <v>0</v>
      </c>
    </row>
    <row r="2806" spans="1:39" s="198" customFormat="1" ht="15" customHeight="1" thickBot="1">
      <c r="A2806" s="104"/>
      <c r="B2806" s="52"/>
      <c r="C2806" s="113" t="s">
        <v>135</v>
      </c>
      <c r="D2806" s="439" t="str">
        <f t="shared" ref="D2806:D2860" si="1086">+IF(D114="","",D114)</f>
        <v/>
      </c>
      <c r="E2806" s="440"/>
      <c r="F2806" s="440"/>
      <c r="G2806" s="440"/>
      <c r="H2806" s="440"/>
      <c r="I2806" s="440"/>
      <c r="J2806" s="441"/>
      <c r="K2806" s="406"/>
      <c r="L2806" s="406"/>
      <c r="M2806" s="406"/>
      <c r="N2806" s="406"/>
      <c r="O2806" s="406"/>
      <c r="P2806" s="406"/>
      <c r="Q2806" s="406"/>
      <c r="R2806" s="406"/>
      <c r="S2806" s="406"/>
      <c r="T2806" s="406"/>
      <c r="U2806" s="406"/>
      <c r="V2806" s="406"/>
      <c r="W2806" s="406"/>
      <c r="X2806" s="406"/>
      <c r="Y2806" s="406"/>
      <c r="Z2806" s="406"/>
      <c r="AA2806" s="406"/>
      <c r="AB2806" s="406"/>
      <c r="AC2806" s="406"/>
      <c r="AD2806" s="406"/>
      <c r="AE2806"/>
      <c r="AF2806" s="258"/>
      <c r="AG2806" s="197">
        <f t="shared" ref="AG2806:AG2860" si="1087">+COUNTBLANK(K2806:AD2806)</f>
        <v>20</v>
      </c>
      <c r="AH2806" s="198">
        <f t="shared" ref="AH2806:AH2860" si="1088">+IF($AG$2737=$AH$2737,0,IF(OR(AND(D2806&lt;&gt;"",AG2806=15),AND(D2806="",AG2806=20)),0,1))</f>
        <v>0</v>
      </c>
      <c r="AJ2806" s="192">
        <f t="shared" ref="AJ2806:AJ2860" si="1089">K2806</f>
        <v>0</v>
      </c>
      <c r="AK2806" s="215">
        <f t="shared" ref="AK2806:AK2860" si="1090">COUNTIF(O2806:AD2806,"NS")</f>
        <v>0</v>
      </c>
      <c r="AL2806" s="216">
        <f t="shared" ref="AL2806:AL2860" si="1091">SUM(O2806:AD2806)</f>
        <v>0</v>
      </c>
      <c r="AM2806" s="217">
        <f t="shared" ref="AM2806:AM2860" si="1092">IF($AG$2737=$AH$2737, 0, IF(OR(AND(AJ2806=0, AK2806&gt;0), AND(AJ2806="NS", AL2806&gt;0), AND(AJ2806="NS", AL2806=0, AK2806=0)), 1, IF(OR(AND(AK2806&gt;=2, AL2806&lt;AJ2806), AND(AJ2806="NS", AL2806=0, AK2806&gt;0), AJ2806=AL2806, AND(AJ2806="NA", COUNTIF(O2806:AD2806, "NA")=COUNTA(O2806:AD2806))), 0, 1)))</f>
        <v>0</v>
      </c>
    </row>
    <row r="2807" spans="1:39" s="198" customFormat="1" ht="15" customHeight="1" thickBot="1">
      <c r="A2807" s="104"/>
      <c r="B2807" s="52"/>
      <c r="C2807" s="113" t="s">
        <v>136</v>
      </c>
      <c r="D2807" s="439" t="str">
        <f t="shared" si="1086"/>
        <v/>
      </c>
      <c r="E2807" s="440"/>
      <c r="F2807" s="440"/>
      <c r="G2807" s="440"/>
      <c r="H2807" s="440"/>
      <c r="I2807" s="440"/>
      <c r="J2807" s="441"/>
      <c r="K2807" s="406"/>
      <c r="L2807" s="406"/>
      <c r="M2807" s="406"/>
      <c r="N2807" s="406"/>
      <c r="O2807" s="406"/>
      <c r="P2807" s="406"/>
      <c r="Q2807" s="406"/>
      <c r="R2807" s="406"/>
      <c r="S2807" s="406"/>
      <c r="T2807" s="406"/>
      <c r="U2807" s="406"/>
      <c r="V2807" s="406"/>
      <c r="W2807" s="406"/>
      <c r="X2807" s="406"/>
      <c r="Y2807" s="406"/>
      <c r="Z2807" s="406"/>
      <c r="AA2807" s="406"/>
      <c r="AB2807" s="406"/>
      <c r="AC2807" s="406"/>
      <c r="AD2807" s="406"/>
      <c r="AE2807"/>
      <c r="AF2807" s="258"/>
      <c r="AG2807" s="197">
        <f t="shared" si="1087"/>
        <v>20</v>
      </c>
      <c r="AH2807" s="198">
        <f t="shared" si="1088"/>
        <v>0</v>
      </c>
      <c r="AJ2807" s="192">
        <f t="shared" si="1089"/>
        <v>0</v>
      </c>
      <c r="AK2807" s="215">
        <f t="shared" si="1090"/>
        <v>0</v>
      </c>
      <c r="AL2807" s="216">
        <f t="shared" si="1091"/>
        <v>0</v>
      </c>
      <c r="AM2807" s="217">
        <f t="shared" si="1092"/>
        <v>0</v>
      </c>
    </row>
    <row r="2808" spans="1:39" s="198" customFormat="1" ht="15" customHeight="1" thickBot="1">
      <c r="A2808" s="104"/>
      <c r="B2808" s="52"/>
      <c r="C2808" s="113" t="s">
        <v>137</v>
      </c>
      <c r="D2808" s="439" t="str">
        <f t="shared" si="1086"/>
        <v/>
      </c>
      <c r="E2808" s="440"/>
      <c r="F2808" s="440"/>
      <c r="G2808" s="440"/>
      <c r="H2808" s="440"/>
      <c r="I2808" s="440"/>
      <c r="J2808" s="441"/>
      <c r="K2808" s="406"/>
      <c r="L2808" s="406"/>
      <c r="M2808" s="406"/>
      <c r="N2808" s="406"/>
      <c r="O2808" s="406"/>
      <c r="P2808" s="406"/>
      <c r="Q2808" s="406"/>
      <c r="R2808" s="406"/>
      <c r="S2808" s="406"/>
      <c r="T2808" s="406"/>
      <c r="U2808" s="406"/>
      <c r="V2808" s="406"/>
      <c r="W2808" s="406"/>
      <c r="X2808" s="406"/>
      <c r="Y2808" s="406"/>
      <c r="Z2808" s="406"/>
      <c r="AA2808" s="406"/>
      <c r="AB2808" s="406"/>
      <c r="AC2808" s="406"/>
      <c r="AD2808" s="406"/>
      <c r="AE2808"/>
      <c r="AF2808" s="258"/>
      <c r="AG2808" s="197">
        <f t="shared" si="1087"/>
        <v>20</v>
      </c>
      <c r="AH2808" s="198">
        <f t="shared" si="1088"/>
        <v>0</v>
      </c>
      <c r="AJ2808" s="192">
        <f t="shared" si="1089"/>
        <v>0</v>
      </c>
      <c r="AK2808" s="215">
        <f t="shared" si="1090"/>
        <v>0</v>
      </c>
      <c r="AL2808" s="216">
        <f t="shared" si="1091"/>
        <v>0</v>
      </c>
      <c r="AM2808" s="217">
        <f t="shared" si="1092"/>
        <v>0</v>
      </c>
    </row>
    <row r="2809" spans="1:39" s="198" customFormat="1" ht="15" customHeight="1" thickBot="1">
      <c r="A2809" s="104"/>
      <c r="B2809" s="52"/>
      <c r="C2809" s="113" t="s">
        <v>138</v>
      </c>
      <c r="D2809" s="439" t="str">
        <f t="shared" si="1086"/>
        <v/>
      </c>
      <c r="E2809" s="440"/>
      <c r="F2809" s="440"/>
      <c r="G2809" s="440"/>
      <c r="H2809" s="440"/>
      <c r="I2809" s="440"/>
      <c r="J2809" s="441"/>
      <c r="K2809" s="406"/>
      <c r="L2809" s="406"/>
      <c r="M2809" s="406"/>
      <c r="N2809" s="406"/>
      <c r="O2809" s="406"/>
      <c r="P2809" s="406"/>
      <c r="Q2809" s="406"/>
      <c r="R2809" s="406"/>
      <c r="S2809" s="406"/>
      <c r="T2809" s="406"/>
      <c r="U2809" s="406"/>
      <c r="V2809" s="406"/>
      <c r="W2809" s="406"/>
      <c r="X2809" s="406"/>
      <c r="Y2809" s="406"/>
      <c r="Z2809" s="406"/>
      <c r="AA2809" s="406"/>
      <c r="AB2809" s="406"/>
      <c r="AC2809" s="406"/>
      <c r="AD2809" s="406"/>
      <c r="AE2809"/>
      <c r="AF2809" s="258"/>
      <c r="AG2809" s="197">
        <f t="shared" si="1087"/>
        <v>20</v>
      </c>
      <c r="AH2809" s="198">
        <f t="shared" si="1088"/>
        <v>0</v>
      </c>
      <c r="AJ2809" s="192">
        <f t="shared" si="1089"/>
        <v>0</v>
      </c>
      <c r="AK2809" s="215">
        <f t="shared" si="1090"/>
        <v>0</v>
      </c>
      <c r="AL2809" s="216">
        <f t="shared" si="1091"/>
        <v>0</v>
      </c>
      <c r="AM2809" s="217">
        <f t="shared" si="1092"/>
        <v>0</v>
      </c>
    </row>
    <row r="2810" spans="1:39" s="198" customFormat="1" ht="15" customHeight="1" thickBot="1">
      <c r="A2810" s="104"/>
      <c r="B2810" s="52"/>
      <c r="C2810" s="113" t="s">
        <v>139</v>
      </c>
      <c r="D2810" s="439" t="str">
        <f t="shared" si="1086"/>
        <v/>
      </c>
      <c r="E2810" s="440"/>
      <c r="F2810" s="440"/>
      <c r="G2810" s="440"/>
      <c r="H2810" s="440"/>
      <c r="I2810" s="440"/>
      <c r="J2810" s="441"/>
      <c r="K2810" s="406"/>
      <c r="L2810" s="406"/>
      <c r="M2810" s="406"/>
      <c r="N2810" s="406"/>
      <c r="O2810" s="406"/>
      <c r="P2810" s="406"/>
      <c r="Q2810" s="406"/>
      <c r="R2810" s="406"/>
      <c r="S2810" s="406"/>
      <c r="T2810" s="406"/>
      <c r="U2810" s="406"/>
      <c r="V2810" s="406"/>
      <c r="W2810" s="406"/>
      <c r="X2810" s="406"/>
      <c r="Y2810" s="406"/>
      <c r="Z2810" s="406"/>
      <c r="AA2810" s="406"/>
      <c r="AB2810" s="406"/>
      <c r="AC2810" s="406"/>
      <c r="AD2810" s="406"/>
      <c r="AE2810"/>
      <c r="AF2810" s="258"/>
      <c r="AG2810" s="197">
        <f t="shared" si="1087"/>
        <v>20</v>
      </c>
      <c r="AH2810" s="198">
        <f t="shared" si="1088"/>
        <v>0</v>
      </c>
      <c r="AJ2810" s="192">
        <f t="shared" si="1089"/>
        <v>0</v>
      </c>
      <c r="AK2810" s="215">
        <f t="shared" si="1090"/>
        <v>0</v>
      </c>
      <c r="AL2810" s="216">
        <f t="shared" si="1091"/>
        <v>0</v>
      </c>
      <c r="AM2810" s="217">
        <f t="shared" si="1092"/>
        <v>0</v>
      </c>
    </row>
    <row r="2811" spans="1:39" s="198" customFormat="1" ht="15" customHeight="1" thickBot="1">
      <c r="A2811" s="104"/>
      <c r="B2811" s="52"/>
      <c r="C2811" s="113" t="s">
        <v>140</v>
      </c>
      <c r="D2811" s="439" t="str">
        <f t="shared" si="1086"/>
        <v/>
      </c>
      <c r="E2811" s="440"/>
      <c r="F2811" s="440"/>
      <c r="G2811" s="440"/>
      <c r="H2811" s="440"/>
      <c r="I2811" s="440"/>
      <c r="J2811" s="441"/>
      <c r="K2811" s="406"/>
      <c r="L2811" s="406"/>
      <c r="M2811" s="406"/>
      <c r="N2811" s="406"/>
      <c r="O2811" s="406"/>
      <c r="P2811" s="406"/>
      <c r="Q2811" s="406"/>
      <c r="R2811" s="406"/>
      <c r="S2811" s="406"/>
      <c r="T2811" s="406"/>
      <c r="U2811" s="406"/>
      <c r="V2811" s="406"/>
      <c r="W2811" s="406"/>
      <c r="X2811" s="406"/>
      <c r="Y2811" s="406"/>
      <c r="Z2811" s="406"/>
      <c r="AA2811" s="406"/>
      <c r="AB2811" s="406"/>
      <c r="AC2811" s="406"/>
      <c r="AD2811" s="406"/>
      <c r="AE2811"/>
      <c r="AF2811" s="258"/>
      <c r="AG2811" s="197">
        <f t="shared" si="1087"/>
        <v>20</v>
      </c>
      <c r="AH2811" s="198">
        <f t="shared" si="1088"/>
        <v>0</v>
      </c>
      <c r="AJ2811" s="192">
        <f t="shared" si="1089"/>
        <v>0</v>
      </c>
      <c r="AK2811" s="215">
        <f t="shared" si="1090"/>
        <v>0</v>
      </c>
      <c r="AL2811" s="216">
        <f t="shared" si="1091"/>
        <v>0</v>
      </c>
      <c r="AM2811" s="217">
        <f t="shared" si="1092"/>
        <v>0</v>
      </c>
    </row>
    <row r="2812" spans="1:39" s="198" customFormat="1" ht="15" customHeight="1" thickBot="1">
      <c r="A2812" s="104"/>
      <c r="B2812" s="52"/>
      <c r="C2812" s="113" t="s">
        <v>141</v>
      </c>
      <c r="D2812" s="439" t="str">
        <f t="shared" si="1086"/>
        <v/>
      </c>
      <c r="E2812" s="440"/>
      <c r="F2812" s="440"/>
      <c r="G2812" s="440"/>
      <c r="H2812" s="440"/>
      <c r="I2812" s="440"/>
      <c r="J2812" s="441"/>
      <c r="K2812" s="406"/>
      <c r="L2812" s="406"/>
      <c r="M2812" s="406"/>
      <c r="N2812" s="406"/>
      <c r="O2812" s="406"/>
      <c r="P2812" s="406"/>
      <c r="Q2812" s="406"/>
      <c r="R2812" s="406"/>
      <c r="S2812" s="406"/>
      <c r="T2812" s="406"/>
      <c r="U2812" s="406"/>
      <c r="V2812" s="406"/>
      <c r="W2812" s="406"/>
      <c r="X2812" s="406"/>
      <c r="Y2812" s="406"/>
      <c r="Z2812" s="406"/>
      <c r="AA2812" s="406"/>
      <c r="AB2812" s="406"/>
      <c r="AC2812" s="406"/>
      <c r="AD2812" s="406"/>
      <c r="AE2812"/>
      <c r="AF2812" s="258"/>
      <c r="AG2812" s="197">
        <f t="shared" si="1087"/>
        <v>20</v>
      </c>
      <c r="AH2812" s="198">
        <f t="shared" si="1088"/>
        <v>0</v>
      </c>
      <c r="AJ2812" s="192">
        <f t="shared" si="1089"/>
        <v>0</v>
      </c>
      <c r="AK2812" s="215">
        <f t="shared" si="1090"/>
        <v>0</v>
      </c>
      <c r="AL2812" s="216">
        <f t="shared" si="1091"/>
        <v>0</v>
      </c>
      <c r="AM2812" s="217">
        <f t="shared" si="1092"/>
        <v>0</v>
      </c>
    </row>
    <row r="2813" spans="1:39" s="198" customFormat="1" ht="15" customHeight="1" thickBot="1">
      <c r="A2813" s="104"/>
      <c r="B2813" s="52"/>
      <c r="C2813" s="113" t="s">
        <v>142</v>
      </c>
      <c r="D2813" s="439" t="str">
        <f t="shared" si="1086"/>
        <v/>
      </c>
      <c r="E2813" s="440"/>
      <c r="F2813" s="440"/>
      <c r="G2813" s="440"/>
      <c r="H2813" s="440"/>
      <c r="I2813" s="440"/>
      <c r="J2813" s="441"/>
      <c r="K2813" s="406"/>
      <c r="L2813" s="406"/>
      <c r="M2813" s="406"/>
      <c r="N2813" s="406"/>
      <c r="O2813" s="406"/>
      <c r="P2813" s="406"/>
      <c r="Q2813" s="406"/>
      <c r="R2813" s="406"/>
      <c r="S2813" s="406"/>
      <c r="T2813" s="406"/>
      <c r="U2813" s="406"/>
      <c r="V2813" s="406"/>
      <c r="W2813" s="406"/>
      <c r="X2813" s="406"/>
      <c r="Y2813" s="406"/>
      <c r="Z2813" s="406"/>
      <c r="AA2813" s="406"/>
      <c r="AB2813" s="406"/>
      <c r="AC2813" s="406"/>
      <c r="AD2813" s="406"/>
      <c r="AE2813"/>
      <c r="AF2813" s="258"/>
      <c r="AG2813" s="197">
        <f t="shared" si="1087"/>
        <v>20</v>
      </c>
      <c r="AH2813" s="198">
        <f t="shared" si="1088"/>
        <v>0</v>
      </c>
      <c r="AJ2813" s="192">
        <f t="shared" si="1089"/>
        <v>0</v>
      </c>
      <c r="AK2813" s="215">
        <f t="shared" si="1090"/>
        <v>0</v>
      </c>
      <c r="AL2813" s="216">
        <f t="shared" si="1091"/>
        <v>0</v>
      </c>
      <c r="AM2813" s="217">
        <f t="shared" si="1092"/>
        <v>0</v>
      </c>
    </row>
    <row r="2814" spans="1:39" s="198" customFormat="1" ht="15" customHeight="1" thickBot="1">
      <c r="A2814" s="104"/>
      <c r="B2814" s="52"/>
      <c r="C2814" s="113" t="s">
        <v>143</v>
      </c>
      <c r="D2814" s="439" t="str">
        <f t="shared" si="1086"/>
        <v/>
      </c>
      <c r="E2814" s="440"/>
      <c r="F2814" s="440"/>
      <c r="G2814" s="440"/>
      <c r="H2814" s="440"/>
      <c r="I2814" s="440"/>
      <c r="J2814" s="441"/>
      <c r="K2814" s="406"/>
      <c r="L2814" s="406"/>
      <c r="M2814" s="406"/>
      <c r="N2814" s="406"/>
      <c r="O2814" s="406"/>
      <c r="P2814" s="406"/>
      <c r="Q2814" s="406"/>
      <c r="R2814" s="406"/>
      <c r="S2814" s="406"/>
      <c r="T2814" s="406"/>
      <c r="U2814" s="406"/>
      <c r="V2814" s="406"/>
      <c r="W2814" s="406"/>
      <c r="X2814" s="406"/>
      <c r="Y2814" s="406"/>
      <c r="Z2814" s="406"/>
      <c r="AA2814" s="406"/>
      <c r="AB2814" s="406"/>
      <c r="AC2814" s="406"/>
      <c r="AD2814" s="406"/>
      <c r="AE2814"/>
      <c r="AF2814" s="258"/>
      <c r="AG2814" s="197">
        <f t="shared" si="1087"/>
        <v>20</v>
      </c>
      <c r="AH2814" s="198">
        <f t="shared" si="1088"/>
        <v>0</v>
      </c>
      <c r="AJ2814" s="192">
        <f t="shared" si="1089"/>
        <v>0</v>
      </c>
      <c r="AK2814" s="215">
        <f t="shared" si="1090"/>
        <v>0</v>
      </c>
      <c r="AL2814" s="216">
        <f t="shared" si="1091"/>
        <v>0</v>
      </c>
      <c r="AM2814" s="217">
        <f t="shared" si="1092"/>
        <v>0</v>
      </c>
    </row>
    <row r="2815" spans="1:39" s="198" customFormat="1" ht="15" customHeight="1" thickBot="1">
      <c r="A2815" s="104"/>
      <c r="B2815" s="52"/>
      <c r="C2815" s="113" t="s">
        <v>144</v>
      </c>
      <c r="D2815" s="439" t="str">
        <f t="shared" si="1086"/>
        <v/>
      </c>
      <c r="E2815" s="440"/>
      <c r="F2815" s="440"/>
      <c r="G2815" s="440"/>
      <c r="H2815" s="440"/>
      <c r="I2815" s="440"/>
      <c r="J2815" s="441"/>
      <c r="K2815" s="406"/>
      <c r="L2815" s="406"/>
      <c r="M2815" s="406"/>
      <c r="N2815" s="406"/>
      <c r="O2815" s="406"/>
      <c r="P2815" s="406"/>
      <c r="Q2815" s="406"/>
      <c r="R2815" s="406"/>
      <c r="S2815" s="406"/>
      <c r="T2815" s="406"/>
      <c r="U2815" s="406"/>
      <c r="V2815" s="406"/>
      <c r="W2815" s="406"/>
      <c r="X2815" s="406"/>
      <c r="Y2815" s="406"/>
      <c r="Z2815" s="406"/>
      <c r="AA2815" s="406"/>
      <c r="AB2815" s="406"/>
      <c r="AC2815" s="406"/>
      <c r="AD2815" s="406"/>
      <c r="AE2815"/>
      <c r="AF2815" s="258"/>
      <c r="AG2815" s="197">
        <f t="shared" si="1087"/>
        <v>20</v>
      </c>
      <c r="AH2815" s="198">
        <f t="shared" si="1088"/>
        <v>0</v>
      </c>
      <c r="AJ2815" s="192">
        <f t="shared" si="1089"/>
        <v>0</v>
      </c>
      <c r="AK2815" s="215">
        <f t="shared" si="1090"/>
        <v>0</v>
      </c>
      <c r="AL2815" s="216">
        <f t="shared" si="1091"/>
        <v>0</v>
      </c>
      <c r="AM2815" s="217">
        <f t="shared" si="1092"/>
        <v>0</v>
      </c>
    </row>
    <row r="2816" spans="1:39" s="198" customFormat="1" ht="15" customHeight="1" thickBot="1">
      <c r="A2816" s="104"/>
      <c r="B2816" s="52"/>
      <c r="C2816" s="113" t="s">
        <v>145</v>
      </c>
      <c r="D2816" s="439" t="str">
        <f t="shared" si="1086"/>
        <v/>
      </c>
      <c r="E2816" s="440"/>
      <c r="F2816" s="440"/>
      <c r="G2816" s="440"/>
      <c r="H2816" s="440"/>
      <c r="I2816" s="440"/>
      <c r="J2816" s="441"/>
      <c r="K2816" s="406"/>
      <c r="L2816" s="406"/>
      <c r="M2816" s="406"/>
      <c r="N2816" s="406"/>
      <c r="O2816" s="406"/>
      <c r="P2816" s="406"/>
      <c r="Q2816" s="406"/>
      <c r="R2816" s="406"/>
      <c r="S2816" s="406"/>
      <c r="T2816" s="406"/>
      <c r="U2816" s="406"/>
      <c r="V2816" s="406"/>
      <c r="W2816" s="406"/>
      <c r="X2816" s="406"/>
      <c r="Y2816" s="406"/>
      <c r="Z2816" s="406"/>
      <c r="AA2816" s="406"/>
      <c r="AB2816" s="406"/>
      <c r="AC2816" s="406"/>
      <c r="AD2816" s="406"/>
      <c r="AE2816"/>
      <c r="AF2816" s="258"/>
      <c r="AG2816" s="197">
        <f t="shared" si="1087"/>
        <v>20</v>
      </c>
      <c r="AH2816" s="198">
        <f t="shared" si="1088"/>
        <v>0</v>
      </c>
      <c r="AJ2816" s="192">
        <f t="shared" si="1089"/>
        <v>0</v>
      </c>
      <c r="AK2816" s="215">
        <f t="shared" si="1090"/>
        <v>0</v>
      </c>
      <c r="AL2816" s="216">
        <f t="shared" si="1091"/>
        <v>0</v>
      </c>
      <c r="AM2816" s="217">
        <f t="shared" si="1092"/>
        <v>0</v>
      </c>
    </row>
    <row r="2817" spans="1:39" s="198" customFormat="1" ht="15" customHeight="1" thickBot="1">
      <c r="A2817" s="104"/>
      <c r="B2817" s="52"/>
      <c r="C2817" s="113" t="s">
        <v>146</v>
      </c>
      <c r="D2817" s="439" t="str">
        <f t="shared" si="1086"/>
        <v/>
      </c>
      <c r="E2817" s="440"/>
      <c r="F2817" s="440"/>
      <c r="G2817" s="440"/>
      <c r="H2817" s="440"/>
      <c r="I2817" s="440"/>
      <c r="J2817" s="441"/>
      <c r="K2817" s="406"/>
      <c r="L2817" s="406"/>
      <c r="M2817" s="406"/>
      <c r="N2817" s="406"/>
      <c r="O2817" s="406"/>
      <c r="P2817" s="406"/>
      <c r="Q2817" s="406"/>
      <c r="R2817" s="406"/>
      <c r="S2817" s="406"/>
      <c r="T2817" s="406"/>
      <c r="U2817" s="406"/>
      <c r="V2817" s="406"/>
      <c r="W2817" s="406"/>
      <c r="X2817" s="406"/>
      <c r="Y2817" s="406"/>
      <c r="Z2817" s="406"/>
      <c r="AA2817" s="406"/>
      <c r="AB2817" s="406"/>
      <c r="AC2817" s="406"/>
      <c r="AD2817" s="406"/>
      <c r="AE2817"/>
      <c r="AF2817" s="258"/>
      <c r="AG2817" s="197">
        <f t="shared" si="1087"/>
        <v>20</v>
      </c>
      <c r="AH2817" s="198">
        <f t="shared" si="1088"/>
        <v>0</v>
      </c>
      <c r="AJ2817" s="192">
        <f t="shared" si="1089"/>
        <v>0</v>
      </c>
      <c r="AK2817" s="215">
        <f t="shared" si="1090"/>
        <v>0</v>
      </c>
      <c r="AL2817" s="216">
        <f t="shared" si="1091"/>
        <v>0</v>
      </c>
      <c r="AM2817" s="217">
        <f t="shared" si="1092"/>
        <v>0</v>
      </c>
    </row>
    <row r="2818" spans="1:39" s="198" customFormat="1" ht="15" customHeight="1" thickBot="1">
      <c r="A2818" s="104"/>
      <c r="B2818" s="52"/>
      <c r="C2818" s="113" t="s">
        <v>147</v>
      </c>
      <c r="D2818" s="439" t="str">
        <f t="shared" si="1086"/>
        <v/>
      </c>
      <c r="E2818" s="440"/>
      <c r="F2818" s="440"/>
      <c r="G2818" s="440"/>
      <c r="H2818" s="440"/>
      <c r="I2818" s="440"/>
      <c r="J2818" s="441"/>
      <c r="K2818" s="406"/>
      <c r="L2818" s="406"/>
      <c r="M2818" s="406"/>
      <c r="N2818" s="406"/>
      <c r="O2818" s="406"/>
      <c r="P2818" s="406"/>
      <c r="Q2818" s="406"/>
      <c r="R2818" s="406"/>
      <c r="S2818" s="406"/>
      <c r="T2818" s="406"/>
      <c r="U2818" s="406"/>
      <c r="V2818" s="406"/>
      <c r="W2818" s="406"/>
      <c r="X2818" s="406"/>
      <c r="Y2818" s="406"/>
      <c r="Z2818" s="406"/>
      <c r="AA2818" s="406"/>
      <c r="AB2818" s="406"/>
      <c r="AC2818" s="406"/>
      <c r="AD2818" s="406"/>
      <c r="AE2818"/>
      <c r="AF2818" s="258"/>
      <c r="AG2818" s="197">
        <f t="shared" si="1087"/>
        <v>20</v>
      </c>
      <c r="AH2818" s="198">
        <f t="shared" si="1088"/>
        <v>0</v>
      </c>
      <c r="AJ2818" s="192">
        <f t="shared" si="1089"/>
        <v>0</v>
      </c>
      <c r="AK2818" s="215">
        <f t="shared" si="1090"/>
        <v>0</v>
      </c>
      <c r="AL2818" s="216">
        <f t="shared" si="1091"/>
        <v>0</v>
      </c>
      <c r="AM2818" s="217">
        <f t="shared" si="1092"/>
        <v>0</v>
      </c>
    </row>
    <row r="2819" spans="1:39" s="198" customFormat="1" ht="15" customHeight="1" thickBot="1">
      <c r="A2819" s="104"/>
      <c r="B2819" s="52"/>
      <c r="C2819" s="113" t="s">
        <v>148</v>
      </c>
      <c r="D2819" s="439" t="str">
        <f t="shared" si="1086"/>
        <v/>
      </c>
      <c r="E2819" s="440"/>
      <c r="F2819" s="440"/>
      <c r="G2819" s="440"/>
      <c r="H2819" s="440"/>
      <c r="I2819" s="440"/>
      <c r="J2819" s="441"/>
      <c r="K2819" s="406"/>
      <c r="L2819" s="406"/>
      <c r="M2819" s="406"/>
      <c r="N2819" s="406"/>
      <c r="O2819" s="406"/>
      <c r="P2819" s="406"/>
      <c r="Q2819" s="406"/>
      <c r="R2819" s="406"/>
      <c r="S2819" s="406"/>
      <c r="T2819" s="406"/>
      <c r="U2819" s="406"/>
      <c r="V2819" s="406"/>
      <c r="W2819" s="406"/>
      <c r="X2819" s="406"/>
      <c r="Y2819" s="406"/>
      <c r="Z2819" s="406"/>
      <c r="AA2819" s="406"/>
      <c r="AB2819" s="406"/>
      <c r="AC2819" s="406"/>
      <c r="AD2819" s="406"/>
      <c r="AE2819"/>
      <c r="AF2819" s="258"/>
      <c r="AG2819" s="197">
        <f t="shared" si="1087"/>
        <v>20</v>
      </c>
      <c r="AH2819" s="198">
        <f t="shared" si="1088"/>
        <v>0</v>
      </c>
      <c r="AJ2819" s="192">
        <f t="shared" si="1089"/>
        <v>0</v>
      </c>
      <c r="AK2819" s="215">
        <f t="shared" si="1090"/>
        <v>0</v>
      </c>
      <c r="AL2819" s="216">
        <f t="shared" si="1091"/>
        <v>0</v>
      </c>
      <c r="AM2819" s="217">
        <f t="shared" si="1092"/>
        <v>0</v>
      </c>
    </row>
    <row r="2820" spans="1:39" s="198" customFormat="1" ht="15" customHeight="1" thickBot="1">
      <c r="A2820" s="104"/>
      <c r="B2820" s="52"/>
      <c r="C2820" s="113" t="s">
        <v>149</v>
      </c>
      <c r="D2820" s="439" t="str">
        <f t="shared" si="1086"/>
        <v/>
      </c>
      <c r="E2820" s="440"/>
      <c r="F2820" s="440"/>
      <c r="G2820" s="440"/>
      <c r="H2820" s="440"/>
      <c r="I2820" s="440"/>
      <c r="J2820" s="441"/>
      <c r="K2820" s="406"/>
      <c r="L2820" s="406"/>
      <c r="M2820" s="406"/>
      <c r="N2820" s="406"/>
      <c r="O2820" s="406"/>
      <c r="P2820" s="406"/>
      <c r="Q2820" s="406"/>
      <c r="R2820" s="406"/>
      <c r="S2820" s="406"/>
      <c r="T2820" s="406"/>
      <c r="U2820" s="406"/>
      <c r="V2820" s="406"/>
      <c r="W2820" s="406"/>
      <c r="X2820" s="406"/>
      <c r="Y2820" s="406"/>
      <c r="Z2820" s="406"/>
      <c r="AA2820" s="406"/>
      <c r="AB2820" s="406"/>
      <c r="AC2820" s="406"/>
      <c r="AD2820" s="406"/>
      <c r="AE2820"/>
      <c r="AF2820" s="258"/>
      <c r="AG2820" s="197">
        <f t="shared" si="1087"/>
        <v>20</v>
      </c>
      <c r="AH2820" s="198">
        <f t="shared" si="1088"/>
        <v>0</v>
      </c>
      <c r="AJ2820" s="192">
        <f t="shared" si="1089"/>
        <v>0</v>
      </c>
      <c r="AK2820" s="215">
        <f t="shared" si="1090"/>
        <v>0</v>
      </c>
      <c r="AL2820" s="216">
        <f t="shared" si="1091"/>
        <v>0</v>
      </c>
      <c r="AM2820" s="217">
        <f t="shared" si="1092"/>
        <v>0</v>
      </c>
    </row>
    <row r="2821" spans="1:39" s="198" customFormat="1" ht="15" customHeight="1" thickBot="1">
      <c r="A2821" s="104"/>
      <c r="B2821" s="52"/>
      <c r="C2821" s="113" t="s">
        <v>150</v>
      </c>
      <c r="D2821" s="439" t="str">
        <f t="shared" si="1086"/>
        <v/>
      </c>
      <c r="E2821" s="440"/>
      <c r="F2821" s="440"/>
      <c r="G2821" s="440"/>
      <c r="H2821" s="440"/>
      <c r="I2821" s="440"/>
      <c r="J2821" s="441"/>
      <c r="K2821" s="406"/>
      <c r="L2821" s="406"/>
      <c r="M2821" s="406"/>
      <c r="N2821" s="406"/>
      <c r="O2821" s="406"/>
      <c r="P2821" s="406"/>
      <c r="Q2821" s="406"/>
      <c r="R2821" s="406"/>
      <c r="S2821" s="406"/>
      <c r="T2821" s="406"/>
      <c r="U2821" s="406"/>
      <c r="V2821" s="406"/>
      <c r="W2821" s="406"/>
      <c r="X2821" s="406"/>
      <c r="Y2821" s="406"/>
      <c r="Z2821" s="406"/>
      <c r="AA2821" s="406"/>
      <c r="AB2821" s="406"/>
      <c r="AC2821" s="406"/>
      <c r="AD2821" s="406"/>
      <c r="AE2821"/>
      <c r="AF2821" s="258"/>
      <c r="AG2821" s="197">
        <f t="shared" si="1087"/>
        <v>20</v>
      </c>
      <c r="AH2821" s="198">
        <f t="shared" si="1088"/>
        <v>0</v>
      </c>
      <c r="AJ2821" s="192">
        <f t="shared" si="1089"/>
        <v>0</v>
      </c>
      <c r="AK2821" s="215">
        <f t="shared" si="1090"/>
        <v>0</v>
      </c>
      <c r="AL2821" s="216">
        <f t="shared" si="1091"/>
        <v>0</v>
      </c>
      <c r="AM2821" s="217">
        <f t="shared" si="1092"/>
        <v>0</v>
      </c>
    </row>
    <row r="2822" spans="1:39" s="198" customFormat="1" ht="15" customHeight="1" thickBot="1">
      <c r="A2822" s="104"/>
      <c r="B2822" s="52"/>
      <c r="C2822" s="113" t="s">
        <v>151</v>
      </c>
      <c r="D2822" s="439" t="str">
        <f t="shared" si="1086"/>
        <v/>
      </c>
      <c r="E2822" s="440"/>
      <c r="F2822" s="440"/>
      <c r="G2822" s="440"/>
      <c r="H2822" s="440"/>
      <c r="I2822" s="440"/>
      <c r="J2822" s="441"/>
      <c r="K2822" s="406"/>
      <c r="L2822" s="406"/>
      <c r="M2822" s="406"/>
      <c r="N2822" s="406"/>
      <c r="O2822" s="406"/>
      <c r="P2822" s="406"/>
      <c r="Q2822" s="406"/>
      <c r="R2822" s="406"/>
      <c r="S2822" s="406"/>
      <c r="T2822" s="406"/>
      <c r="U2822" s="406"/>
      <c r="V2822" s="406"/>
      <c r="W2822" s="406"/>
      <c r="X2822" s="406"/>
      <c r="Y2822" s="406"/>
      <c r="Z2822" s="406"/>
      <c r="AA2822" s="406"/>
      <c r="AB2822" s="406"/>
      <c r="AC2822" s="406"/>
      <c r="AD2822" s="406"/>
      <c r="AE2822"/>
      <c r="AF2822" s="258"/>
      <c r="AG2822" s="197">
        <f t="shared" si="1087"/>
        <v>20</v>
      </c>
      <c r="AH2822" s="198">
        <f t="shared" si="1088"/>
        <v>0</v>
      </c>
      <c r="AJ2822" s="192">
        <f t="shared" si="1089"/>
        <v>0</v>
      </c>
      <c r="AK2822" s="215">
        <f t="shared" si="1090"/>
        <v>0</v>
      </c>
      <c r="AL2822" s="216">
        <f t="shared" si="1091"/>
        <v>0</v>
      </c>
      <c r="AM2822" s="217">
        <f t="shared" si="1092"/>
        <v>0</v>
      </c>
    </row>
    <row r="2823" spans="1:39" s="198" customFormat="1" ht="15" customHeight="1" thickBot="1">
      <c r="A2823" s="104"/>
      <c r="B2823" s="52"/>
      <c r="C2823" s="113" t="s">
        <v>152</v>
      </c>
      <c r="D2823" s="439" t="str">
        <f t="shared" si="1086"/>
        <v/>
      </c>
      <c r="E2823" s="440"/>
      <c r="F2823" s="440"/>
      <c r="G2823" s="440"/>
      <c r="H2823" s="440"/>
      <c r="I2823" s="440"/>
      <c r="J2823" s="441"/>
      <c r="K2823" s="406"/>
      <c r="L2823" s="406"/>
      <c r="M2823" s="406"/>
      <c r="N2823" s="406"/>
      <c r="O2823" s="406"/>
      <c r="P2823" s="406"/>
      <c r="Q2823" s="406"/>
      <c r="R2823" s="406"/>
      <c r="S2823" s="406"/>
      <c r="T2823" s="406"/>
      <c r="U2823" s="406"/>
      <c r="V2823" s="406"/>
      <c r="W2823" s="406"/>
      <c r="X2823" s="406"/>
      <c r="Y2823" s="406"/>
      <c r="Z2823" s="406"/>
      <c r="AA2823" s="406"/>
      <c r="AB2823" s="406"/>
      <c r="AC2823" s="406"/>
      <c r="AD2823" s="406"/>
      <c r="AE2823"/>
      <c r="AF2823" s="258"/>
      <c r="AG2823" s="197">
        <f t="shared" si="1087"/>
        <v>20</v>
      </c>
      <c r="AH2823" s="198">
        <f t="shared" si="1088"/>
        <v>0</v>
      </c>
      <c r="AJ2823" s="192">
        <f t="shared" si="1089"/>
        <v>0</v>
      </c>
      <c r="AK2823" s="215">
        <f t="shared" si="1090"/>
        <v>0</v>
      </c>
      <c r="AL2823" s="216">
        <f t="shared" si="1091"/>
        <v>0</v>
      </c>
      <c r="AM2823" s="217">
        <f t="shared" si="1092"/>
        <v>0</v>
      </c>
    </row>
    <row r="2824" spans="1:39" s="198" customFormat="1" ht="15" customHeight="1" thickBot="1">
      <c r="A2824" s="104"/>
      <c r="B2824" s="52"/>
      <c r="C2824" s="113" t="s">
        <v>153</v>
      </c>
      <c r="D2824" s="439" t="str">
        <f t="shared" si="1086"/>
        <v/>
      </c>
      <c r="E2824" s="440"/>
      <c r="F2824" s="440"/>
      <c r="G2824" s="440"/>
      <c r="H2824" s="440"/>
      <c r="I2824" s="440"/>
      <c r="J2824" s="441"/>
      <c r="K2824" s="406"/>
      <c r="L2824" s="406"/>
      <c r="M2824" s="406"/>
      <c r="N2824" s="406"/>
      <c r="O2824" s="406"/>
      <c r="P2824" s="406"/>
      <c r="Q2824" s="406"/>
      <c r="R2824" s="406"/>
      <c r="S2824" s="406"/>
      <c r="T2824" s="406"/>
      <c r="U2824" s="406"/>
      <c r="V2824" s="406"/>
      <c r="W2824" s="406"/>
      <c r="X2824" s="406"/>
      <c r="Y2824" s="406"/>
      <c r="Z2824" s="406"/>
      <c r="AA2824" s="406"/>
      <c r="AB2824" s="406"/>
      <c r="AC2824" s="406"/>
      <c r="AD2824" s="406"/>
      <c r="AE2824"/>
      <c r="AF2824" s="258"/>
      <c r="AG2824" s="197">
        <f t="shared" si="1087"/>
        <v>20</v>
      </c>
      <c r="AH2824" s="198">
        <f t="shared" si="1088"/>
        <v>0</v>
      </c>
      <c r="AJ2824" s="192">
        <f t="shared" si="1089"/>
        <v>0</v>
      </c>
      <c r="AK2824" s="215">
        <f t="shared" si="1090"/>
        <v>0</v>
      </c>
      <c r="AL2824" s="216">
        <f t="shared" si="1091"/>
        <v>0</v>
      </c>
      <c r="AM2824" s="217">
        <f t="shared" si="1092"/>
        <v>0</v>
      </c>
    </row>
    <row r="2825" spans="1:39" s="198" customFormat="1" ht="15" customHeight="1" thickBot="1">
      <c r="A2825" s="104"/>
      <c r="B2825" s="52"/>
      <c r="C2825" s="113" t="s">
        <v>154</v>
      </c>
      <c r="D2825" s="439" t="str">
        <f t="shared" si="1086"/>
        <v/>
      </c>
      <c r="E2825" s="440"/>
      <c r="F2825" s="440"/>
      <c r="G2825" s="440"/>
      <c r="H2825" s="440"/>
      <c r="I2825" s="440"/>
      <c r="J2825" s="441"/>
      <c r="K2825" s="406"/>
      <c r="L2825" s="406"/>
      <c r="M2825" s="406"/>
      <c r="N2825" s="406"/>
      <c r="O2825" s="406"/>
      <c r="P2825" s="406"/>
      <c r="Q2825" s="406"/>
      <c r="R2825" s="406"/>
      <c r="S2825" s="406"/>
      <c r="T2825" s="406"/>
      <c r="U2825" s="406"/>
      <c r="V2825" s="406"/>
      <c r="W2825" s="406"/>
      <c r="X2825" s="406"/>
      <c r="Y2825" s="406"/>
      <c r="Z2825" s="406"/>
      <c r="AA2825" s="406"/>
      <c r="AB2825" s="406"/>
      <c r="AC2825" s="406"/>
      <c r="AD2825" s="406"/>
      <c r="AE2825"/>
      <c r="AF2825" s="258"/>
      <c r="AG2825" s="197">
        <f t="shared" si="1087"/>
        <v>20</v>
      </c>
      <c r="AH2825" s="198">
        <f t="shared" si="1088"/>
        <v>0</v>
      </c>
      <c r="AJ2825" s="192">
        <f t="shared" si="1089"/>
        <v>0</v>
      </c>
      <c r="AK2825" s="215">
        <f t="shared" si="1090"/>
        <v>0</v>
      </c>
      <c r="AL2825" s="216">
        <f t="shared" si="1091"/>
        <v>0</v>
      </c>
      <c r="AM2825" s="217">
        <f t="shared" si="1092"/>
        <v>0</v>
      </c>
    </row>
    <row r="2826" spans="1:39" s="198" customFormat="1" ht="15" customHeight="1" thickBot="1">
      <c r="A2826" s="104"/>
      <c r="B2826" s="52"/>
      <c r="C2826" s="113" t="s">
        <v>155</v>
      </c>
      <c r="D2826" s="439" t="str">
        <f t="shared" si="1086"/>
        <v/>
      </c>
      <c r="E2826" s="440"/>
      <c r="F2826" s="440"/>
      <c r="G2826" s="440"/>
      <c r="H2826" s="440"/>
      <c r="I2826" s="440"/>
      <c r="J2826" s="441"/>
      <c r="K2826" s="406"/>
      <c r="L2826" s="406"/>
      <c r="M2826" s="406"/>
      <c r="N2826" s="406"/>
      <c r="O2826" s="406"/>
      <c r="P2826" s="406"/>
      <c r="Q2826" s="406"/>
      <c r="R2826" s="406"/>
      <c r="S2826" s="406"/>
      <c r="T2826" s="406"/>
      <c r="U2826" s="406"/>
      <c r="V2826" s="406"/>
      <c r="W2826" s="406"/>
      <c r="X2826" s="406"/>
      <c r="Y2826" s="406"/>
      <c r="Z2826" s="406"/>
      <c r="AA2826" s="406"/>
      <c r="AB2826" s="406"/>
      <c r="AC2826" s="406"/>
      <c r="AD2826" s="406"/>
      <c r="AE2826"/>
      <c r="AF2826" s="258"/>
      <c r="AG2826" s="197">
        <f t="shared" si="1087"/>
        <v>20</v>
      </c>
      <c r="AH2826" s="198">
        <f t="shared" si="1088"/>
        <v>0</v>
      </c>
      <c r="AJ2826" s="192">
        <f t="shared" si="1089"/>
        <v>0</v>
      </c>
      <c r="AK2826" s="215">
        <f t="shared" si="1090"/>
        <v>0</v>
      </c>
      <c r="AL2826" s="216">
        <f t="shared" si="1091"/>
        <v>0</v>
      </c>
      <c r="AM2826" s="217">
        <f t="shared" si="1092"/>
        <v>0</v>
      </c>
    </row>
    <row r="2827" spans="1:39" s="198" customFormat="1" ht="15" customHeight="1" thickBot="1">
      <c r="A2827" s="104"/>
      <c r="B2827" s="52"/>
      <c r="C2827" s="113" t="s">
        <v>156</v>
      </c>
      <c r="D2827" s="439" t="str">
        <f t="shared" si="1086"/>
        <v/>
      </c>
      <c r="E2827" s="440"/>
      <c r="F2827" s="440"/>
      <c r="G2827" s="440"/>
      <c r="H2827" s="440"/>
      <c r="I2827" s="440"/>
      <c r="J2827" s="441"/>
      <c r="K2827" s="406"/>
      <c r="L2827" s="406"/>
      <c r="M2827" s="406"/>
      <c r="N2827" s="406"/>
      <c r="O2827" s="406"/>
      <c r="P2827" s="406"/>
      <c r="Q2827" s="406"/>
      <c r="R2827" s="406"/>
      <c r="S2827" s="406"/>
      <c r="T2827" s="406"/>
      <c r="U2827" s="406"/>
      <c r="V2827" s="406"/>
      <c r="W2827" s="406"/>
      <c r="X2827" s="406"/>
      <c r="Y2827" s="406"/>
      <c r="Z2827" s="406"/>
      <c r="AA2827" s="406"/>
      <c r="AB2827" s="406"/>
      <c r="AC2827" s="406"/>
      <c r="AD2827" s="406"/>
      <c r="AE2827"/>
      <c r="AF2827" s="258"/>
      <c r="AG2827" s="197">
        <f t="shared" si="1087"/>
        <v>20</v>
      </c>
      <c r="AH2827" s="198">
        <f t="shared" si="1088"/>
        <v>0</v>
      </c>
      <c r="AJ2827" s="192">
        <f t="shared" si="1089"/>
        <v>0</v>
      </c>
      <c r="AK2827" s="215">
        <f t="shared" si="1090"/>
        <v>0</v>
      </c>
      <c r="AL2827" s="216">
        <f t="shared" si="1091"/>
        <v>0</v>
      </c>
      <c r="AM2827" s="217">
        <f t="shared" si="1092"/>
        <v>0</v>
      </c>
    </row>
    <row r="2828" spans="1:39" s="198" customFormat="1" ht="15" customHeight="1" thickBot="1">
      <c r="A2828" s="104"/>
      <c r="B2828" s="52"/>
      <c r="C2828" s="113" t="s">
        <v>157</v>
      </c>
      <c r="D2828" s="439" t="str">
        <f t="shared" si="1086"/>
        <v/>
      </c>
      <c r="E2828" s="440"/>
      <c r="F2828" s="440"/>
      <c r="G2828" s="440"/>
      <c r="H2828" s="440"/>
      <c r="I2828" s="440"/>
      <c r="J2828" s="441"/>
      <c r="K2828" s="406"/>
      <c r="L2828" s="406"/>
      <c r="M2828" s="406"/>
      <c r="N2828" s="406"/>
      <c r="O2828" s="406"/>
      <c r="P2828" s="406"/>
      <c r="Q2828" s="406"/>
      <c r="R2828" s="406"/>
      <c r="S2828" s="406"/>
      <c r="T2828" s="406"/>
      <c r="U2828" s="406"/>
      <c r="V2828" s="406"/>
      <c r="W2828" s="406"/>
      <c r="X2828" s="406"/>
      <c r="Y2828" s="406"/>
      <c r="Z2828" s="406"/>
      <c r="AA2828" s="406"/>
      <c r="AB2828" s="406"/>
      <c r="AC2828" s="406"/>
      <c r="AD2828" s="406"/>
      <c r="AE2828"/>
      <c r="AF2828" s="258"/>
      <c r="AG2828" s="197">
        <f t="shared" si="1087"/>
        <v>20</v>
      </c>
      <c r="AH2828" s="198">
        <f t="shared" si="1088"/>
        <v>0</v>
      </c>
      <c r="AJ2828" s="192">
        <f t="shared" si="1089"/>
        <v>0</v>
      </c>
      <c r="AK2828" s="215">
        <f t="shared" si="1090"/>
        <v>0</v>
      </c>
      <c r="AL2828" s="216">
        <f t="shared" si="1091"/>
        <v>0</v>
      </c>
      <c r="AM2828" s="217">
        <f t="shared" si="1092"/>
        <v>0</v>
      </c>
    </row>
    <row r="2829" spans="1:39" s="198" customFormat="1" ht="15" customHeight="1" thickBot="1">
      <c r="A2829" s="104"/>
      <c r="B2829" s="52"/>
      <c r="C2829" s="113" t="s">
        <v>158</v>
      </c>
      <c r="D2829" s="439" t="str">
        <f t="shared" si="1086"/>
        <v/>
      </c>
      <c r="E2829" s="440"/>
      <c r="F2829" s="440"/>
      <c r="G2829" s="440"/>
      <c r="H2829" s="440"/>
      <c r="I2829" s="440"/>
      <c r="J2829" s="441"/>
      <c r="K2829" s="406"/>
      <c r="L2829" s="406"/>
      <c r="M2829" s="406"/>
      <c r="N2829" s="406"/>
      <c r="O2829" s="406"/>
      <c r="P2829" s="406"/>
      <c r="Q2829" s="406"/>
      <c r="R2829" s="406"/>
      <c r="S2829" s="406"/>
      <c r="T2829" s="406"/>
      <c r="U2829" s="406"/>
      <c r="V2829" s="406"/>
      <c r="W2829" s="406"/>
      <c r="X2829" s="406"/>
      <c r="Y2829" s="406"/>
      <c r="Z2829" s="406"/>
      <c r="AA2829" s="406"/>
      <c r="AB2829" s="406"/>
      <c r="AC2829" s="406"/>
      <c r="AD2829" s="406"/>
      <c r="AE2829"/>
      <c r="AF2829" s="258"/>
      <c r="AG2829" s="197">
        <f t="shared" si="1087"/>
        <v>20</v>
      </c>
      <c r="AH2829" s="198">
        <f t="shared" si="1088"/>
        <v>0</v>
      </c>
      <c r="AJ2829" s="192">
        <f t="shared" si="1089"/>
        <v>0</v>
      </c>
      <c r="AK2829" s="215">
        <f t="shared" si="1090"/>
        <v>0</v>
      </c>
      <c r="AL2829" s="216">
        <f t="shared" si="1091"/>
        <v>0</v>
      </c>
      <c r="AM2829" s="217">
        <f t="shared" si="1092"/>
        <v>0</v>
      </c>
    </row>
    <row r="2830" spans="1:39" s="198" customFormat="1" ht="15" customHeight="1" thickBot="1">
      <c r="A2830" s="104"/>
      <c r="B2830" s="52"/>
      <c r="C2830" s="113" t="s">
        <v>159</v>
      </c>
      <c r="D2830" s="439" t="str">
        <f t="shared" si="1086"/>
        <v/>
      </c>
      <c r="E2830" s="440"/>
      <c r="F2830" s="440"/>
      <c r="G2830" s="440"/>
      <c r="H2830" s="440"/>
      <c r="I2830" s="440"/>
      <c r="J2830" s="441"/>
      <c r="K2830" s="406"/>
      <c r="L2830" s="406"/>
      <c r="M2830" s="406"/>
      <c r="N2830" s="406"/>
      <c r="O2830" s="406"/>
      <c r="P2830" s="406"/>
      <c r="Q2830" s="406"/>
      <c r="R2830" s="406"/>
      <c r="S2830" s="406"/>
      <c r="T2830" s="406"/>
      <c r="U2830" s="406"/>
      <c r="V2830" s="406"/>
      <c r="W2830" s="406"/>
      <c r="X2830" s="406"/>
      <c r="Y2830" s="406"/>
      <c r="Z2830" s="406"/>
      <c r="AA2830" s="406"/>
      <c r="AB2830" s="406"/>
      <c r="AC2830" s="406"/>
      <c r="AD2830" s="406"/>
      <c r="AE2830"/>
      <c r="AF2830" s="258"/>
      <c r="AG2830" s="197">
        <f t="shared" si="1087"/>
        <v>20</v>
      </c>
      <c r="AH2830" s="198">
        <f t="shared" si="1088"/>
        <v>0</v>
      </c>
      <c r="AJ2830" s="192">
        <f t="shared" si="1089"/>
        <v>0</v>
      </c>
      <c r="AK2830" s="215">
        <f t="shared" si="1090"/>
        <v>0</v>
      </c>
      <c r="AL2830" s="216">
        <f t="shared" si="1091"/>
        <v>0</v>
      </c>
      <c r="AM2830" s="217">
        <f t="shared" si="1092"/>
        <v>0</v>
      </c>
    </row>
    <row r="2831" spans="1:39" s="198" customFormat="1" ht="15" customHeight="1" thickBot="1">
      <c r="A2831" s="104"/>
      <c r="B2831" s="52"/>
      <c r="C2831" s="113" t="s">
        <v>160</v>
      </c>
      <c r="D2831" s="439" t="str">
        <f t="shared" si="1086"/>
        <v/>
      </c>
      <c r="E2831" s="440"/>
      <c r="F2831" s="440"/>
      <c r="G2831" s="440"/>
      <c r="H2831" s="440"/>
      <c r="I2831" s="440"/>
      <c r="J2831" s="441"/>
      <c r="K2831" s="406"/>
      <c r="L2831" s="406"/>
      <c r="M2831" s="406"/>
      <c r="N2831" s="406"/>
      <c r="O2831" s="406"/>
      <c r="P2831" s="406"/>
      <c r="Q2831" s="406"/>
      <c r="R2831" s="406"/>
      <c r="S2831" s="406"/>
      <c r="T2831" s="406"/>
      <c r="U2831" s="406"/>
      <c r="V2831" s="406"/>
      <c r="W2831" s="406"/>
      <c r="X2831" s="406"/>
      <c r="Y2831" s="406"/>
      <c r="Z2831" s="406"/>
      <c r="AA2831" s="406"/>
      <c r="AB2831" s="406"/>
      <c r="AC2831" s="406"/>
      <c r="AD2831" s="406"/>
      <c r="AE2831"/>
      <c r="AF2831" s="258"/>
      <c r="AG2831" s="197">
        <f t="shared" si="1087"/>
        <v>20</v>
      </c>
      <c r="AH2831" s="198">
        <f t="shared" si="1088"/>
        <v>0</v>
      </c>
      <c r="AJ2831" s="192">
        <f t="shared" si="1089"/>
        <v>0</v>
      </c>
      <c r="AK2831" s="215">
        <f t="shared" si="1090"/>
        <v>0</v>
      </c>
      <c r="AL2831" s="216">
        <f t="shared" si="1091"/>
        <v>0</v>
      </c>
      <c r="AM2831" s="217">
        <f t="shared" si="1092"/>
        <v>0</v>
      </c>
    </row>
    <row r="2832" spans="1:39" s="198" customFormat="1" ht="15" customHeight="1" thickBot="1">
      <c r="A2832" s="104"/>
      <c r="B2832" s="52"/>
      <c r="C2832" s="113" t="s">
        <v>161</v>
      </c>
      <c r="D2832" s="439" t="str">
        <f t="shared" si="1086"/>
        <v/>
      </c>
      <c r="E2832" s="440"/>
      <c r="F2832" s="440"/>
      <c r="G2832" s="440"/>
      <c r="H2832" s="440"/>
      <c r="I2832" s="440"/>
      <c r="J2832" s="441"/>
      <c r="K2832" s="406"/>
      <c r="L2832" s="406"/>
      <c r="M2832" s="406"/>
      <c r="N2832" s="406"/>
      <c r="O2832" s="406"/>
      <c r="P2832" s="406"/>
      <c r="Q2832" s="406"/>
      <c r="R2832" s="406"/>
      <c r="S2832" s="406"/>
      <c r="T2832" s="406"/>
      <c r="U2832" s="406"/>
      <c r="V2832" s="406"/>
      <c r="W2832" s="406"/>
      <c r="X2832" s="406"/>
      <c r="Y2832" s="406"/>
      <c r="Z2832" s="406"/>
      <c r="AA2832" s="406"/>
      <c r="AB2832" s="406"/>
      <c r="AC2832" s="406"/>
      <c r="AD2832" s="406"/>
      <c r="AE2832"/>
      <c r="AF2832" s="258"/>
      <c r="AG2832" s="197">
        <f t="shared" si="1087"/>
        <v>20</v>
      </c>
      <c r="AH2832" s="198">
        <f t="shared" si="1088"/>
        <v>0</v>
      </c>
      <c r="AJ2832" s="192">
        <f t="shared" si="1089"/>
        <v>0</v>
      </c>
      <c r="AK2832" s="215">
        <f t="shared" si="1090"/>
        <v>0</v>
      </c>
      <c r="AL2832" s="216">
        <f t="shared" si="1091"/>
        <v>0</v>
      </c>
      <c r="AM2832" s="217">
        <f t="shared" si="1092"/>
        <v>0</v>
      </c>
    </row>
    <row r="2833" spans="1:39" s="198" customFormat="1" ht="15" customHeight="1" thickBot="1">
      <c r="A2833" s="104"/>
      <c r="B2833" s="52"/>
      <c r="C2833" s="113" t="s">
        <v>162</v>
      </c>
      <c r="D2833" s="439" t="str">
        <f t="shared" si="1086"/>
        <v/>
      </c>
      <c r="E2833" s="440"/>
      <c r="F2833" s="440"/>
      <c r="G2833" s="440"/>
      <c r="H2833" s="440"/>
      <c r="I2833" s="440"/>
      <c r="J2833" s="441"/>
      <c r="K2833" s="406"/>
      <c r="L2833" s="406"/>
      <c r="M2833" s="406"/>
      <c r="N2833" s="406"/>
      <c r="O2833" s="406"/>
      <c r="P2833" s="406"/>
      <c r="Q2833" s="406"/>
      <c r="R2833" s="406"/>
      <c r="S2833" s="406"/>
      <c r="T2833" s="406"/>
      <c r="U2833" s="406"/>
      <c r="V2833" s="406"/>
      <c r="W2833" s="406"/>
      <c r="X2833" s="406"/>
      <c r="Y2833" s="406"/>
      <c r="Z2833" s="406"/>
      <c r="AA2833" s="406"/>
      <c r="AB2833" s="406"/>
      <c r="AC2833" s="406"/>
      <c r="AD2833" s="406"/>
      <c r="AE2833"/>
      <c r="AF2833" s="258"/>
      <c r="AG2833" s="197">
        <f t="shared" si="1087"/>
        <v>20</v>
      </c>
      <c r="AH2833" s="198">
        <f t="shared" si="1088"/>
        <v>0</v>
      </c>
      <c r="AJ2833" s="192">
        <f t="shared" si="1089"/>
        <v>0</v>
      </c>
      <c r="AK2833" s="215">
        <f t="shared" si="1090"/>
        <v>0</v>
      </c>
      <c r="AL2833" s="216">
        <f t="shared" si="1091"/>
        <v>0</v>
      </c>
      <c r="AM2833" s="217">
        <f t="shared" si="1092"/>
        <v>0</v>
      </c>
    </row>
    <row r="2834" spans="1:39" s="198" customFormat="1" ht="15" customHeight="1" thickBot="1">
      <c r="A2834" s="104"/>
      <c r="B2834" s="52"/>
      <c r="C2834" s="113" t="s">
        <v>163</v>
      </c>
      <c r="D2834" s="439" t="str">
        <f t="shared" si="1086"/>
        <v/>
      </c>
      <c r="E2834" s="440"/>
      <c r="F2834" s="440"/>
      <c r="G2834" s="440"/>
      <c r="H2834" s="440"/>
      <c r="I2834" s="440"/>
      <c r="J2834" s="441"/>
      <c r="K2834" s="406"/>
      <c r="L2834" s="406"/>
      <c r="M2834" s="406"/>
      <c r="N2834" s="406"/>
      <c r="O2834" s="406"/>
      <c r="P2834" s="406"/>
      <c r="Q2834" s="406"/>
      <c r="R2834" s="406"/>
      <c r="S2834" s="406"/>
      <c r="T2834" s="406"/>
      <c r="U2834" s="406"/>
      <c r="V2834" s="406"/>
      <c r="W2834" s="406"/>
      <c r="X2834" s="406"/>
      <c r="Y2834" s="406"/>
      <c r="Z2834" s="406"/>
      <c r="AA2834" s="406"/>
      <c r="AB2834" s="406"/>
      <c r="AC2834" s="406"/>
      <c r="AD2834" s="406"/>
      <c r="AE2834"/>
      <c r="AF2834" s="258"/>
      <c r="AG2834" s="197">
        <f t="shared" si="1087"/>
        <v>20</v>
      </c>
      <c r="AH2834" s="198">
        <f t="shared" si="1088"/>
        <v>0</v>
      </c>
      <c r="AJ2834" s="192">
        <f t="shared" si="1089"/>
        <v>0</v>
      </c>
      <c r="AK2834" s="215">
        <f t="shared" si="1090"/>
        <v>0</v>
      </c>
      <c r="AL2834" s="216">
        <f t="shared" si="1091"/>
        <v>0</v>
      </c>
      <c r="AM2834" s="217">
        <f t="shared" si="1092"/>
        <v>0</v>
      </c>
    </row>
    <row r="2835" spans="1:39" s="198" customFormat="1" ht="15" customHeight="1" thickBot="1">
      <c r="A2835" s="104"/>
      <c r="B2835" s="52"/>
      <c r="C2835" s="113" t="s">
        <v>164</v>
      </c>
      <c r="D2835" s="439" t="str">
        <f t="shared" si="1086"/>
        <v/>
      </c>
      <c r="E2835" s="440"/>
      <c r="F2835" s="440"/>
      <c r="G2835" s="440"/>
      <c r="H2835" s="440"/>
      <c r="I2835" s="440"/>
      <c r="J2835" s="441"/>
      <c r="K2835" s="406"/>
      <c r="L2835" s="406"/>
      <c r="M2835" s="406"/>
      <c r="N2835" s="406"/>
      <c r="O2835" s="406"/>
      <c r="P2835" s="406"/>
      <c r="Q2835" s="406"/>
      <c r="R2835" s="406"/>
      <c r="S2835" s="406"/>
      <c r="T2835" s="406"/>
      <c r="U2835" s="406"/>
      <c r="V2835" s="406"/>
      <c r="W2835" s="406"/>
      <c r="X2835" s="406"/>
      <c r="Y2835" s="406"/>
      <c r="Z2835" s="406"/>
      <c r="AA2835" s="406"/>
      <c r="AB2835" s="406"/>
      <c r="AC2835" s="406"/>
      <c r="AD2835" s="406"/>
      <c r="AE2835"/>
      <c r="AF2835" s="258"/>
      <c r="AG2835" s="197">
        <f t="shared" si="1087"/>
        <v>20</v>
      </c>
      <c r="AH2835" s="198">
        <f t="shared" si="1088"/>
        <v>0</v>
      </c>
      <c r="AJ2835" s="192">
        <f t="shared" si="1089"/>
        <v>0</v>
      </c>
      <c r="AK2835" s="215">
        <f t="shared" si="1090"/>
        <v>0</v>
      </c>
      <c r="AL2835" s="216">
        <f t="shared" si="1091"/>
        <v>0</v>
      </c>
      <c r="AM2835" s="217">
        <f t="shared" si="1092"/>
        <v>0</v>
      </c>
    </row>
    <row r="2836" spans="1:39" s="198" customFormat="1" ht="15" customHeight="1" thickBot="1">
      <c r="A2836" s="104"/>
      <c r="B2836" s="52"/>
      <c r="C2836" s="113" t="s">
        <v>165</v>
      </c>
      <c r="D2836" s="439" t="str">
        <f t="shared" si="1086"/>
        <v/>
      </c>
      <c r="E2836" s="440"/>
      <c r="F2836" s="440"/>
      <c r="G2836" s="440"/>
      <c r="H2836" s="440"/>
      <c r="I2836" s="440"/>
      <c r="J2836" s="441"/>
      <c r="K2836" s="406"/>
      <c r="L2836" s="406"/>
      <c r="M2836" s="406"/>
      <c r="N2836" s="406"/>
      <c r="O2836" s="406"/>
      <c r="P2836" s="406"/>
      <c r="Q2836" s="406"/>
      <c r="R2836" s="406"/>
      <c r="S2836" s="406"/>
      <c r="T2836" s="406"/>
      <c r="U2836" s="406"/>
      <c r="V2836" s="406"/>
      <c r="W2836" s="406"/>
      <c r="X2836" s="406"/>
      <c r="Y2836" s="406"/>
      <c r="Z2836" s="406"/>
      <c r="AA2836" s="406"/>
      <c r="AB2836" s="406"/>
      <c r="AC2836" s="406"/>
      <c r="AD2836" s="406"/>
      <c r="AE2836"/>
      <c r="AF2836" s="258"/>
      <c r="AG2836" s="197">
        <f t="shared" si="1087"/>
        <v>20</v>
      </c>
      <c r="AH2836" s="198">
        <f t="shared" si="1088"/>
        <v>0</v>
      </c>
      <c r="AJ2836" s="192">
        <f t="shared" si="1089"/>
        <v>0</v>
      </c>
      <c r="AK2836" s="215">
        <f t="shared" si="1090"/>
        <v>0</v>
      </c>
      <c r="AL2836" s="216">
        <f t="shared" si="1091"/>
        <v>0</v>
      </c>
      <c r="AM2836" s="217">
        <f t="shared" si="1092"/>
        <v>0</v>
      </c>
    </row>
    <row r="2837" spans="1:39" s="198" customFormat="1" ht="15" customHeight="1" thickBot="1">
      <c r="A2837" s="104"/>
      <c r="B2837" s="52"/>
      <c r="C2837" s="113" t="s">
        <v>166</v>
      </c>
      <c r="D2837" s="439" t="str">
        <f t="shared" si="1086"/>
        <v/>
      </c>
      <c r="E2837" s="440"/>
      <c r="F2837" s="440"/>
      <c r="G2837" s="440"/>
      <c r="H2837" s="440"/>
      <c r="I2837" s="440"/>
      <c r="J2837" s="441"/>
      <c r="K2837" s="406"/>
      <c r="L2837" s="406"/>
      <c r="M2837" s="406"/>
      <c r="N2837" s="406"/>
      <c r="O2837" s="406"/>
      <c r="P2837" s="406"/>
      <c r="Q2837" s="406"/>
      <c r="R2837" s="406"/>
      <c r="S2837" s="406"/>
      <c r="T2837" s="406"/>
      <c r="U2837" s="406"/>
      <c r="V2837" s="406"/>
      <c r="W2837" s="406"/>
      <c r="X2837" s="406"/>
      <c r="Y2837" s="406"/>
      <c r="Z2837" s="406"/>
      <c r="AA2837" s="406"/>
      <c r="AB2837" s="406"/>
      <c r="AC2837" s="406"/>
      <c r="AD2837" s="406"/>
      <c r="AE2837"/>
      <c r="AF2837" s="258"/>
      <c r="AG2837" s="197">
        <f t="shared" si="1087"/>
        <v>20</v>
      </c>
      <c r="AH2837" s="198">
        <f t="shared" si="1088"/>
        <v>0</v>
      </c>
      <c r="AJ2837" s="192">
        <f t="shared" si="1089"/>
        <v>0</v>
      </c>
      <c r="AK2837" s="215">
        <f t="shared" si="1090"/>
        <v>0</v>
      </c>
      <c r="AL2837" s="216">
        <f t="shared" si="1091"/>
        <v>0</v>
      </c>
      <c r="AM2837" s="217">
        <f t="shared" si="1092"/>
        <v>0</v>
      </c>
    </row>
    <row r="2838" spans="1:39" s="198" customFormat="1" ht="15" customHeight="1" thickBot="1">
      <c r="A2838" s="104"/>
      <c r="B2838" s="52"/>
      <c r="C2838" s="113" t="s">
        <v>167</v>
      </c>
      <c r="D2838" s="439" t="str">
        <f t="shared" si="1086"/>
        <v/>
      </c>
      <c r="E2838" s="440"/>
      <c r="F2838" s="440"/>
      <c r="G2838" s="440"/>
      <c r="H2838" s="440"/>
      <c r="I2838" s="440"/>
      <c r="J2838" s="441"/>
      <c r="K2838" s="406"/>
      <c r="L2838" s="406"/>
      <c r="M2838" s="406"/>
      <c r="N2838" s="406"/>
      <c r="O2838" s="406"/>
      <c r="P2838" s="406"/>
      <c r="Q2838" s="406"/>
      <c r="R2838" s="406"/>
      <c r="S2838" s="406"/>
      <c r="T2838" s="406"/>
      <c r="U2838" s="406"/>
      <c r="V2838" s="406"/>
      <c r="W2838" s="406"/>
      <c r="X2838" s="406"/>
      <c r="Y2838" s="406"/>
      <c r="Z2838" s="406"/>
      <c r="AA2838" s="406"/>
      <c r="AB2838" s="406"/>
      <c r="AC2838" s="406"/>
      <c r="AD2838" s="406"/>
      <c r="AE2838"/>
      <c r="AF2838" s="258"/>
      <c r="AG2838" s="197">
        <f t="shared" si="1087"/>
        <v>20</v>
      </c>
      <c r="AH2838" s="198">
        <f t="shared" si="1088"/>
        <v>0</v>
      </c>
      <c r="AJ2838" s="192">
        <f t="shared" si="1089"/>
        <v>0</v>
      </c>
      <c r="AK2838" s="215">
        <f t="shared" si="1090"/>
        <v>0</v>
      </c>
      <c r="AL2838" s="216">
        <f t="shared" si="1091"/>
        <v>0</v>
      </c>
      <c r="AM2838" s="217">
        <f t="shared" si="1092"/>
        <v>0</v>
      </c>
    </row>
    <row r="2839" spans="1:39" s="198" customFormat="1" ht="15" customHeight="1" thickBot="1">
      <c r="A2839" s="104"/>
      <c r="B2839" s="52"/>
      <c r="C2839" s="113" t="s">
        <v>168</v>
      </c>
      <c r="D2839" s="439" t="str">
        <f t="shared" si="1086"/>
        <v/>
      </c>
      <c r="E2839" s="440"/>
      <c r="F2839" s="440"/>
      <c r="G2839" s="440"/>
      <c r="H2839" s="440"/>
      <c r="I2839" s="440"/>
      <c r="J2839" s="441"/>
      <c r="K2839" s="406"/>
      <c r="L2839" s="406"/>
      <c r="M2839" s="406"/>
      <c r="N2839" s="406"/>
      <c r="O2839" s="406"/>
      <c r="P2839" s="406"/>
      <c r="Q2839" s="406"/>
      <c r="R2839" s="406"/>
      <c r="S2839" s="406"/>
      <c r="T2839" s="406"/>
      <c r="U2839" s="406"/>
      <c r="V2839" s="406"/>
      <c r="W2839" s="406"/>
      <c r="X2839" s="406"/>
      <c r="Y2839" s="406"/>
      <c r="Z2839" s="406"/>
      <c r="AA2839" s="406"/>
      <c r="AB2839" s="406"/>
      <c r="AC2839" s="406"/>
      <c r="AD2839" s="406"/>
      <c r="AE2839"/>
      <c r="AF2839" s="258"/>
      <c r="AG2839" s="197">
        <f t="shared" si="1087"/>
        <v>20</v>
      </c>
      <c r="AH2839" s="198">
        <f t="shared" si="1088"/>
        <v>0</v>
      </c>
      <c r="AJ2839" s="192">
        <f t="shared" si="1089"/>
        <v>0</v>
      </c>
      <c r="AK2839" s="215">
        <f t="shared" si="1090"/>
        <v>0</v>
      </c>
      <c r="AL2839" s="216">
        <f t="shared" si="1091"/>
        <v>0</v>
      </c>
      <c r="AM2839" s="217">
        <f t="shared" si="1092"/>
        <v>0</v>
      </c>
    </row>
    <row r="2840" spans="1:39" s="198" customFormat="1" ht="15" customHeight="1" thickBot="1">
      <c r="A2840" s="104"/>
      <c r="B2840" s="52"/>
      <c r="C2840" s="252" t="s">
        <v>169</v>
      </c>
      <c r="D2840" s="439" t="str">
        <f t="shared" si="1086"/>
        <v/>
      </c>
      <c r="E2840" s="440"/>
      <c r="F2840" s="440"/>
      <c r="G2840" s="440"/>
      <c r="H2840" s="440"/>
      <c r="I2840" s="440"/>
      <c r="J2840" s="441"/>
      <c r="K2840" s="406"/>
      <c r="L2840" s="406"/>
      <c r="M2840" s="406"/>
      <c r="N2840" s="406"/>
      <c r="O2840" s="406"/>
      <c r="P2840" s="406"/>
      <c r="Q2840" s="406"/>
      <c r="R2840" s="406"/>
      <c r="S2840" s="406"/>
      <c r="T2840" s="406"/>
      <c r="U2840" s="406"/>
      <c r="V2840" s="406"/>
      <c r="W2840" s="406"/>
      <c r="X2840" s="406"/>
      <c r="Y2840" s="406"/>
      <c r="Z2840" s="406"/>
      <c r="AA2840" s="406"/>
      <c r="AB2840" s="406"/>
      <c r="AC2840" s="406"/>
      <c r="AD2840" s="406"/>
      <c r="AE2840"/>
      <c r="AF2840" s="258"/>
      <c r="AG2840" s="197">
        <f t="shared" si="1087"/>
        <v>20</v>
      </c>
      <c r="AH2840" s="198">
        <f t="shared" si="1088"/>
        <v>0</v>
      </c>
      <c r="AJ2840" s="192">
        <f t="shared" si="1089"/>
        <v>0</v>
      </c>
      <c r="AK2840" s="215">
        <f t="shared" si="1090"/>
        <v>0</v>
      </c>
      <c r="AL2840" s="216">
        <f t="shared" si="1091"/>
        <v>0</v>
      </c>
      <c r="AM2840" s="217">
        <f t="shared" si="1092"/>
        <v>0</v>
      </c>
    </row>
    <row r="2841" spans="1:39" ht="15" customHeight="1" thickBot="1">
      <c r="A2841" s="104"/>
      <c r="B2841" s="30"/>
      <c r="C2841" s="64" t="s">
        <v>170</v>
      </c>
      <c r="D2841" s="439" t="str">
        <f t="shared" si="1086"/>
        <v/>
      </c>
      <c r="E2841" s="440"/>
      <c r="F2841" s="440"/>
      <c r="G2841" s="440"/>
      <c r="H2841" s="440"/>
      <c r="I2841" s="440"/>
      <c r="J2841" s="441"/>
      <c r="K2841" s="406"/>
      <c r="L2841" s="406"/>
      <c r="M2841" s="406"/>
      <c r="N2841" s="406"/>
      <c r="O2841" s="406"/>
      <c r="P2841" s="406"/>
      <c r="Q2841" s="406"/>
      <c r="R2841" s="406"/>
      <c r="S2841" s="406"/>
      <c r="T2841" s="406"/>
      <c r="U2841" s="406"/>
      <c r="V2841" s="406"/>
      <c r="W2841" s="406"/>
      <c r="X2841" s="406"/>
      <c r="Y2841" s="406"/>
      <c r="Z2841" s="406"/>
      <c r="AA2841" s="406"/>
      <c r="AB2841" s="406"/>
      <c r="AC2841" s="406"/>
      <c r="AD2841" s="406"/>
      <c r="AG2841" s="197">
        <f t="shared" si="1087"/>
        <v>20</v>
      </c>
      <c r="AH2841" s="198">
        <f t="shared" si="1088"/>
        <v>0</v>
      </c>
      <c r="AJ2841" s="192">
        <f t="shared" si="1089"/>
        <v>0</v>
      </c>
      <c r="AK2841" s="215">
        <f t="shared" si="1090"/>
        <v>0</v>
      </c>
      <c r="AL2841" s="216">
        <f t="shared" si="1091"/>
        <v>0</v>
      </c>
      <c r="AM2841" s="217">
        <f t="shared" si="1092"/>
        <v>0</v>
      </c>
    </row>
    <row r="2842" spans="1:39" ht="15" customHeight="1" thickBot="1">
      <c r="A2842" s="104"/>
      <c r="B2842" s="30"/>
      <c r="C2842" s="64" t="s">
        <v>171</v>
      </c>
      <c r="D2842" s="439" t="str">
        <f t="shared" si="1086"/>
        <v/>
      </c>
      <c r="E2842" s="440"/>
      <c r="F2842" s="440"/>
      <c r="G2842" s="440"/>
      <c r="H2842" s="440"/>
      <c r="I2842" s="440"/>
      <c r="J2842" s="441"/>
      <c r="K2842" s="406"/>
      <c r="L2842" s="406"/>
      <c r="M2842" s="406"/>
      <c r="N2842" s="406"/>
      <c r="O2842" s="406"/>
      <c r="P2842" s="406"/>
      <c r="Q2842" s="406"/>
      <c r="R2842" s="406"/>
      <c r="S2842" s="406"/>
      <c r="T2842" s="406"/>
      <c r="U2842" s="406"/>
      <c r="V2842" s="406"/>
      <c r="W2842" s="406"/>
      <c r="X2842" s="406"/>
      <c r="Y2842" s="406"/>
      <c r="Z2842" s="406"/>
      <c r="AA2842" s="406"/>
      <c r="AB2842" s="406"/>
      <c r="AC2842" s="406"/>
      <c r="AD2842" s="406"/>
      <c r="AG2842" s="197">
        <f t="shared" si="1087"/>
        <v>20</v>
      </c>
      <c r="AH2842" s="198">
        <f t="shared" si="1088"/>
        <v>0</v>
      </c>
      <c r="AJ2842" s="192">
        <f t="shared" si="1089"/>
        <v>0</v>
      </c>
      <c r="AK2842" s="215">
        <f t="shared" si="1090"/>
        <v>0</v>
      </c>
      <c r="AL2842" s="216">
        <f t="shared" si="1091"/>
        <v>0</v>
      </c>
      <c r="AM2842" s="217">
        <f t="shared" si="1092"/>
        <v>0</v>
      </c>
    </row>
    <row r="2843" spans="1:39" ht="15" customHeight="1" thickBot="1">
      <c r="A2843" s="104"/>
      <c r="B2843" s="30"/>
      <c r="C2843" s="64" t="s">
        <v>172</v>
      </c>
      <c r="D2843" s="439" t="str">
        <f t="shared" si="1086"/>
        <v/>
      </c>
      <c r="E2843" s="440"/>
      <c r="F2843" s="440"/>
      <c r="G2843" s="440"/>
      <c r="H2843" s="440"/>
      <c r="I2843" s="440"/>
      <c r="J2843" s="441"/>
      <c r="K2843" s="406"/>
      <c r="L2843" s="406"/>
      <c r="M2843" s="406"/>
      <c r="N2843" s="406"/>
      <c r="O2843" s="406"/>
      <c r="P2843" s="406"/>
      <c r="Q2843" s="406"/>
      <c r="R2843" s="406"/>
      <c r="S2843" s="406"/>
      <c r="T2843" s="406"/>
      <c r="U2843" s="406"/>
      <c r="V2843" s="406"/>
      <c r="W2843" s="406"/>
      <c r="X2843" s="406"/>
      <c r="Y2843" s="406"/>
      <c r="Z2843" s="406"/>
      <c r="AA2843" s="406"/>
      <c r="AB2843" s="406"/>
      <c r="AC2843" s="406"/>
      <c r="AD2843" s="406"/>
      <c r="AG2843" s="197">
        <f t="shared" si="1087"/>
        <v>20</v>
      </c>
      <c r="AH2843" s="198">
        <f t="shared" si="1088"/>
        <v>0</v>
      </c>
      <c r="AJ2843" s="192">
        <f t="shared" si="1089"/>
        <v>0</v>
      </c>
      <c r="AK2843" s="215">
        <f t="shared" si="1090"/>
        <v>0</v>
      </c>
      <c r="AL2843" s="216">
        <f t="shared" si="1091"/>
        <v>0</v>
      </c>
      <c r="AM2843" s="217">
        <f t="shared" si="1092"/>
        <v>0</v>
      </c>
    </row>
    <row r="2844" spans="1:39" ht="15" customHeight="1" thickBot="1">
      <c r="A2844" s="104"/>
      <c r="B2844" s="30"/>
      <c r="C2844" s="64" t="s">
        <v>173</v>
      </c>
      <c r="D2844" s="439" t="str">
        <f t="shared" si="1086"/>
        <v/>
      </c>
      <c r="E2844" s="440"/>
      <c r="F2844" s="440"/>
      <c r="G2844" s="440"/>
      <c r="H2844" s="440"/>
      <c r="I2844" s="440"/>
      <c r="J2844" s="441"/>
      <c r="K2844" s="406"/>
      <c r="L2844" s="406"/>
      <c r="M2844" s="406"/>
      <c r="N2844" s="406"/>
      <c r="O2844" s="406"/>
      <c r="P2844" s="406"/>
      <c r="Q2844" s="406"/>
      <c r="R2844" s="406"/>
      <c r="S2844" s="406"/>
      <c r="T2844" s="406"/>
      <c r="U2844" s="406"/>
      <c r="V2844" s="406"/>
      <c r="W2844" s="406"/>
      <c r="X2844" s="406"/>
      <c r="Y2844" s="406"/>
      <c r="Z2844" s="406"/>
      <c r="AA2844" s="406"/>
      <c r="AB2844" s="406"/>
      <c r="AC2844" s="406"/>
      <c r="AD2844" s="406"/>
      <c r="AG2844" s="197">
        <f t="shared" si="1087"/>
        <v>20</v>
      </c>
      <c r="AH2844" s="198">
        <f t="shared" si="1088"/>
        <v>0</v>
      </c>
      <c r="AJ2844" s="192">
        <f t="shared" si="1089"/>
        <v>0</v>
      </c>
      <c r="AK2844" s="215">
        <f t="shared" si="1090"/>
        <v>0</v>
      </c>
      <c r="AL2844" s="216">
        <f t="shared" si="1091"/>
        <v>0</v>
      </c>
      <c r="AM2844" s="217">
        <f t="shared" si="1092"/>
        <v>0</v>
      </c>
    </row>
    <row r="2845" spans="1:39" ht="15" customHeight="1" thickBot="1">
      <c r="A2845" s="104"/>
      <c r="B2845" s="30"/>
      <c r="C2845" s="64" t="s">
        <v>174</v>
      </c>
      <c r="D2845" s="439" t="str">
        <f t="shared" si="1086"/>
        <v/>
      </c>
      <c r="E2845" s="440"/>
      <c r="F2845" s="440"/>
      <c r="G2845" s="440"/>
      <c r="H2845" s="440"/>
      <c r="I2845" s="440"/>
      <c r="J2845" s="441"/>
      <c r="K2845" s="406"/>
      <c r="L2845" s="406"/>
      <c r="M2845" s="406"/>
      <c r="N2845" s="406"/>
      <c r="O2845" s="406"/>
      <c r="P2845" s="406"/>
      <c r="Q2845" s="406"/>
      <c r="R2845" s="406"/>
      <c r="S2845" s="406"/>
      <c r="T2845" s="406"/>
      <c r="U2845" s="406"/>
      <c r="V2845" s="406"/>
      <c r="W2845" s="406"/>
      <c r="X2845" s="406"/>
      <c r="Y2845" s="406"/>
      <c r="Z2845" s="406"/>
      <c r="AA2845" s="406"/>
      <c r="AB2845" s="406"/>
      <c r="AC2845" s="406"/>
      <c r="AD2845" s="406"/>
      <c r="AG2845" s="197">
        <f t="shared" si="1087"/>
        <v>20</v>
      </c>
      <c r="AH2845" s="198">
        <f t="shared" si="1088"/>
        <v>0</v>
      </c>
      <c r="AJ2845" s="192">
        <f t="shared" si="1089"/>
        <v>0</v>
      </c>
      <c r="AK2845" s="215">
        <f t="shared" si="1090"/>
        <v>0</v>
      </c>
      <c r="AL2845" s="216">
        <f t="shared" si="1091"/>
        <v>0</v>
      </c>
      <c r="AM2845" s="217">
        <f t="shared" si="1092"/>
        <v>0</v>
      </c>
    </row>
    <row r="2846" spans="1:39" ht="15" customHeight="1" thickBot="1">
      <c r="A2846" s="104"/>
      <c r="B2846" s="30"/>
      <c r="C2846" s="64" t="s">
        <v>175</v>
      </c>
      <c r="D2846" s="439" t="str">
        <f t="shared" si="1086"/>
        <v/>
      </c>
      <c r="E2846" s="440"/>
      <c r="F2846" s="440"/>
      <c r="G2846" s="440"/>
      <c r="H2846" s="440"/>
      <c r="I2846" s="440"/>
      <c r="J2846" s="441"/>
      <c r="K2846" s="406"/>
      <c r="L2846" s="406"/>
      <c r="M2846" s="406"/>
      <c r="N2846" s="406"/>
      <c r="O2846" s="406"/>
      <c r="P2846" s="406"/>
      <c r="Q2846" s="406"/>
      <c r="R2846" s="406"/>
      <c r="S2846" s="406"/>
      <c r="T2846" s="406"/>
      <c r="U2846" s="406"/>
      <c r="V2846" s="406"/>
      <c r="W2846" s="406"/>
      <c r="X2846" s="406"/>
      <c r="Y2846" s="406"/>
      <c r="Z2846" s="406"/>
      <c r="AA2846" s="406"/>
      <c r="AB2846" s="406"/>
      <c r="AC2846" s="406"/>
      <c r="AD2846" s="406"/>
      <c r="AG2846" s="197">
        <f t="shared" si="1087"/>
        <v>20</v>
      </c>
      <c r="AH2846" s="198">
        <f t="shared" si="1088"/>
        <v>0</v>
      </c>
      <c r="AJ2846" s="192">
        <f t="shared" si="1089"/>
        <v>0</v>
      </c>
      <c r="AK2846" s="215">
        <f t="shared" si="1090"/>
        <v>0</v>
      </c>
      <c r="AL2846" s="216">
        <f t="shared" si="1091"/>
        <v>0</v>
      </c>
      <c r="AM2846" s="217">
        <f t="shared" si="1092"/>
        <v>0</v>
      </c>
    </row>
    <row r="2847" spans="1:39" ht="15" customHeight="1" thickBot="1">
      <c r="A2847" s="104"/>
      <c r="B2847" s="30"/>
      <c r="C2847" s="64" t="s">
        <v>176</v>
      </c>
      <c r="D2847" s="439" t="str">
        <f t="shared" si="1086"/>
        <v/>
      </c>
      <c r="E2847" s="440"/>
      <c r="F2847" s="440"/>
      <c r="G2847" s="440"/>
      <c r="H2847" s="440"/>
      <c r="I2847" s="440"/>
      <c r="J2847" s="441"/>
      <c r="K2847" s="406"/>
      <c r="L2847" s="406"/>
      <c r="M2847" s="406"/>
      <c r="N2847" s="406"/>
      <c r="O2847" s="406"/>
      <c r="P2847" s="406"/>
      <c r="Q2847" s="406"/>
      <c r="R2847" s="406"/>
      <c r="S2847" s="406"/>
      <c r="T2847" s="406"/>
      <c r="U2847" s="406"/>
      <c r="V2847" s="406"/>
      <c r="W2847" s="406"/>
      <c r="X2847" s="406"/>
      <c r="Y2847" s="406"/>
      <c r="Z2847" s="406"/>
      <c r="AA2847" s="406"/>
      <c r="AB2847" s="406"/>
      <c r="AC2847" s="406"/>
      <c r="AD2847" s="406"/>
      <c r="AG2847" s="197">
        <f t="shared" si="1087"/>
        <v>20</v>
      </c>
      <c r="AH2847" s="198">
        <f t="shared" si="1088"/>
        <v>0</v>
      </c>
      <c r="AJ2847" s="192">
        <f t="shared" si="1089"/>
        <v>0</v>
      </c>
      <c r="AK2847" s="215">
        <f t="shared" si="1090"/>
        <v>0</v>
      </c>
      <c r="AL2847" s="216">
        <f t="shared" si="1091"/>
        <v>0</v>
      </c>
      <c r="AM2847" s="217">
        <f t="shared" si="1092"/>
        <v>0</v>
      </c>
    </row>
    <row r="2848" spans="1:39" ht="15" customHeight="1" thickBot="1">
      <c r="A2848" s="104"/>
      <c r="B2848" s="30"/>
      <c r="C2848" s="64" t="s">
        <v>177</v>
      </c>
      <c r="D2848" s="439" t="str">
        <f t="shared" si="1086"/>
        <v/>
      </c>
      <c r="E2848" s="440"/>
      <c r="F2848" s="440"/>
      <c r="G2848" s="440"/>
      <c r="H2848" s="440"/>
      <c r="I2848" s="440"/>
      <c r="J2848" s="441"/>
      <c r="K2848" s="406"/>
      <c r="L2848" s="406"/>
      <c r="M2848" s="406"/>
      <c r="N2848" s="406"/>
      <c r="O2848" s="406"/>
      <c r="P2848" s="406"/>
      <c r="Q2848" s="406"/>
      <c r="R2848" s="406"/>
      <c r="S2848" s="406"/>
      <c r="T2848" s="406"/>
      <c r="U2848" s="406"/>
      <c r="V2848" s="406"/>
      <c r="W2848" s="406"/>
      <c r="X2848" s="406"/>
      <c r="Y2848" s="406"/>
      <c r="Z2848" s="406"/>
      <c r="AA2848" s="406"/>
      <c r="AB2848" s="406"/>
      <c r="AC2848" s="406"/>
      <c r="AD2848" s="406"/>
      <c r="AG2848" s="197">
        <f t="shared" si="1087"/>
        <v>20</v>
      </c>
      <c r="AH2848" s="198">
        <f t="shared" si="1088"/>
        <v>0</v>
      </c>
      <c r="AJ2848" s="192">
        <f t="shared" si="1089"/>
        <v>0</v>
      </c>
      <c r="AK2848" s="215">
        <f t="shared" si="1090"/>
        <v>0</v>
      </c>
      <c r="AL2848" s="216">
        <f t="shared" si="1091"/>
        <v>0</v>
      </c>
      <c r="AM2848" s="217">
        <f t="shared" si="1092"/>
        <v>0</v>
      </c>
    </row>
    <row r="2849" spans="1:39" ht="15" customHeight="1" thickBot="1">
      <c r="A2849" s="104"/>
      <c r="B2849" s="30"/>
      <c r="C2849" s="64" t="s">
        <v>178</v>
      </c>
      <c r="D2849" s="439" t="str">
        <f t="shared" si="1086"/>
        <v/>
      </c>
      <c r="E2849" s="440"/>
      <c r="F2849" s="440"/>
      <c r="G2849" s="440"/>
      <c r="H2849" s="440"/>
      <c r="I2849" s="440"/>
      <c r="J2849" s="441"/>
      <c r="K2849" s="406"/>
      <c r="L2849" s="406"/>
      <c r="M2849" s="406"/>
      <c r="N2849" s="406"/>
      <c r="O2849" s="406"/>
      <c r="P2849" s="406"/>
      <c r="Q2849" s="406"/>
      <c r="R2849" s="406"/>
      <c r="S2849" s="406"/>
      <c r="T2849" s="406"/>
      <c r="U2849" s="406"/>
      <c r="V2849" s="406"/>
      <c r="W2849" s="406"/>
      <c r="X2849" s="406"/>
      <c r="Y2849" s="406"/>
      <c r="Z2849" s="406"/>
      <c r="AA2849" s="406"/>
      <c r="AB2849" s="406"/>
      <c r="AC2849" s="406"/>
      <c r="AD2849" s="406"/>
      <c r="AG2849" s="197">
        <f t="shared" si="1087"/>
        <v>20</v>
      </c>
      <c r="AH2849" s="198">
        <f t="shared" si="1088"/>
        <v>0</v>
      </c>
      <c r="AJ2849" s="192">
        <f t="shared" si="1089"/>
        <v>0</v>
      </c>
      <c r="AK2849" s="215">
        <f t="shared" si="1090"/>
        <v>0</v>
      </c>
      <c r="AL2849" s="216">
        <f t="shared" si="1091"/>
        <v>0</v>
      </c>
      <c r="AM2849" s="217">
        <f t="shared" si="1092"/>
        <v>0</v>
      </c>
    </row>
    <row r="2850" spans="1:39" ht="15" customHeight="1" thickBot="1">
      <c r="A2850" s="104"/>
      <c r="B2850" s="30"/>
      <c r="C2850" s="64" t="s">
        <v>179</v>
      </c>
      <c r="D2850" s="439" t="str">
        <f t="shared" si="1086"/>
        <v/>
      </c>
      <c r="E2850" s="440"/>
      <c r="F2850" s="440"/>
      <c r="G2850" s="440"/>
      <c r="H2850" s="440"/>
      <c r="I2850" s="440"/>
      <c r="J2850" s="441"/>
      <c r="K2850" s="406"/>
      <c r="L2850" s="406"/>
      <c r="M2850" s="406"/>
      <c r="N2850" s="406"/>
      <c r="O2850" s="406"/>
      <c r="P2850" s="406"/>
      <c r="Q2850" s="406"/>
      <c r="R2850" s="406"/>
      <c r="S2850" s="406"/>
      <c r="T2850" s="406"/>
      <c r="U2850" s="406"/>
      <c r="V2850" s="406"/>
      <c r="W2850" s="406"/>
      <c r="X2850" s="406"/>
      <c r="Y2850" s="406"/>
      <c r="Z2850" s="406"/>
      <c r="AA2850" s="406"/>
      <c r="AB2850" s="406"/>
      <c r="AC2850" s="406"/>
      <c r="AD2850" s="406"/>
      <c r="AG2850" s="197">
        <f t="shared" si="1087"/>
        <v>20</v>
      </c>
      <c r="AH2850" s="198">
        <f t="shared" si="1088"/>
        <v>0</v>
      </c>
      <c r="AJ2850" s="192">
        <f t="shared" si="1089"/>
        <v>0</v>
      </c>
      <c r="AK2850" s="215">
        <f t="shared" si="1090"/>
        <v>0</v>
      </c>
      <c r="AL2850" s="216">
        <f t="shared" si="1091"/>
        <v>0</v>
      </c>
      <c r="AM2850" s="217">
        <f t="shared" si="1092"/>
        <v>0</v>
      </c>
    </row>
    <row r="2851" spans="1:39" ht="15" customHeight="1" thickBot="1">
      <c r="A2851" s="104"/>
      <c r="B2851" s="30"/>
      <c r="C2851" s="64" t="s">
        <v>180</v>
      </c>
      <c r="D2851" s="439" t="str">
        <f t="shared" si="1086"/>
        <v/>
      </c>
      <c r="E2851" s="440"/>
      <c r="F2851" s="440"/>
      <c r="G2851" s="440"/>
      <c r="H2851" s="440"/>
      <c r="I2851" s="440"/>
      <c r="J2851" s="441"/>
      <c r="K2851" s="406"/>
      <c r="L2851" s="406"/>
      <c r="M2851" s="406"/>
      <c r="N2851" s="406"/>
      <c r="O2851" s="406"/>
      <c r="P2851" s="406"/>
      <c r="Q2851" s="406"/>
      <c r="R2851" s="406"/>
      <c r="S2851" s="406"/>
      <c r="T2851" s="406"/>
      <c r="U2851" s="406"/>
      <c r="V2851" s="406"/>
      <c r="W2851" s="406"/>
      <c r="X2851" s="406"/>
      <c r="Y2851" s="406"/>
      <c r="Z2851" s="406"/>
      <c r="AA2851" s="406"/>
      <c r="AB2851" s="406"/>
      <c r="AC2851" s="406"/>
      <c r="AD2851" s="406"/>
      <c r="AG2851" s="197">
        <f t="shared" si="1087"/>
        <v>20</v>
      </c>
      <c r="AH2851" s="198">
        <f t="shared" si="1088"/>
        <v>0</v>
      </c>
      <c r="AJ2851" s="192">
        <f t="shared" si="1089"/>
        <v>0</v>
      </c>
      <c r="AK2851" s="215">
        <f t="shared" si="1090"/>
        <v>0</v>
      </c>
      <c r="AL2851" s="216">
        <f t="shared" si="1091"/>
        <v>0</v>
      </c>
      <c r="AM2851" s="217">
        <f t="shared" si="1092"/>
        <v>0</v>
      </c>
    </row>
    <row r="2852" spans="1:39" ht="15" customHeight="1" thickBot="1">
      <c r="A2852" s="104"/>
      <c r="B2852" s="30"/>
      <c r="C2852" s="64" t="s">
        <v>181</v>
      </c>
      <c r="D2852" s="439" t="str">
        <f t="shared" si="1086"/>
        <v/>
      </c>
      <c r="E2852" s="440"/>
      <c r="F2852" s="440"/>
      <c r="G2852" s="440"/>
      <c r="H2852" s="440"/>
      <c r="I2852" s="440"/>
      <c r="J2852" s="441"/>
      <c r="K2852" s="406"/>
      <c r="L2852" s="406"/>
      <c r="M2852" s="406"/>
      <c r="N2852" s="406"/>
      <c r="O2852" s="406"/>
      <c r="P2852" s="406"/>
      <c r="Q2852" s="406"/>
      <c r="R2852" s="406"/>
      <c r="S2852" s="406"/>
      <c r="T2852" s="406"/>
      <c r="U2852" s="406"/>
      <c r="V2852" s="406"/>
      <c r="W2852" s="406"/>
      <c r="X2852" s="406"/>
      <c r="Y2852" s="406"/>
      <c r="Z2852" s="406"/>
      <c r="AA2852" s="406"/>
      <c r="AB2852" s="406"/>
      <c r="AC2852" s="406"/>
      <c r="AD2852" s="406"/>
      <c r="AG2852" s="197">
        <f t="shared" si="1087"/>
        <v>20</v>
      </c>
      <c r="AH2852" s="198">
        <f t="shared" si="1088"/>
        <v>0</v>
      </c>
      <c r="AJ2852" s="192">
        <f t="shared" si="1089"/>
        <v>0</v>
      </c>
      <c r="AK2852" s="215">
        <f t="shared" si="1090"/>
        <v>0</v>
      </c>
      <c r="AL2852" s="216">
        <f t="shared" si="1091"/>
        <v>0</v>
      </c>
      <c r="AM2852" s="217">
        <f t="shared" si="1092"/>
        <v>0</v>
      </c>
    </row>
    <row r="2853" spans="1:39" ht="15" customHeight="1" thickBot="1">
      <c r="A2853" s="104"/>
      <c r="B2853" s="30"/>
      <c r="C2853" s="64" t="s">
        <v>182</v>
      </c>
      <c r="D2853" s="439" t="str">
        <f t="shared" si="1086"/>
        <v/>
      </c>
      <c r="E2853" s="440"/>
      <c r="F2853" s="440"/>
      <c r="G2853" s="440"/>
      <c r="H2853" s="440"/>
      <c r="I2853" s="440"/>
      <c r="J2853" s="441"/>
      <c r="K2853" s="406"/>
      <c r="L2853" s="406"/>
      <c r="M2853" s="406"/>
      <c r="N2853" s="406"/>
      <c r="O2853" s="406"/>
      <c r="P2853" s="406"/>
      <c r="Q2853" s="406"/>
      <c r="R2853" s="406"/>
      <c r="S2853" s="406"/>
      <c r="T2853" s="406"/>
      <c r="U2853" s="406"/>
      <c r="V2853" s="406"/>
      <c r="W2853" s="406"/>
      <c r="X2853" s="406"/>
      <c r="Y2853" s="406"/>
      <c r="Z2853" s="406"/>
      <c r="AA2853" s="406"/>
      <c r="AB2853" s="406"/>
      <c r="AC2853" s="406"/>
      <c r="AD2853" s="406"/>
      <c r="AG2853" s="197">
        <f t="shared" si="1087"/>
        <v>20</v>
      </c>
      <c r="AH2853" s="198">
        <f t="shared" si="1088"/>
        <v>0</v>
      </c>
      <c r="AJ2853" s="192">
        <f t="shared" si="1089"/>
        <v>0</v>
      </c>
      <c r="AK2853" s="215">
        <f t="shared" si="1090"/>
        <v>0</v>
      </c>
      <c r="AL2853" s="216">
        <f t="shared" si="1091"/>
        <v>0</v>
      </c>
      <c r="AM2853" s="217">
        <f t="shared" si="1092"/>
        <v>0</v>
      </c>
    </row>
    <row r="2854" spans="1:39" ht="15" customHeight="1" thickBot="1">
      <c r="A2854" s="104"/>
      <c r="B2854" s="30"/>
      <c r="C2854" s="64" t="s">
        <v>183</v>
      </c>
      <c r="D2854" s="439" t="str">
        <f t="shared" si="1086"/>
        <v/>
      </c>
      <c r="E2854" s="440"/>
      <c r="F2854" s="440"/>
      <c r="G2854" s="440"/>
      <c r="H2854" s="440"/>
      <c r="I2854" s="440"/>
      <c r="J2854" s="441"/>
      <c r="K2854" s="406"/>
      <c r="L2854" s="406"/>
      <c r="M2854" s="406"/>
      <c r="N2854" s="406"/>
      <c r="O2854" s="406"/>
      <c r="P2854" s="406"/>
      <c r="Q2854" s="406"/>
      <c r="R2854" s="406"/>
      <c r="S2854" s="406"/>
      <c r="T2854" s="406"/>
      <c r="U2854" s="406"/>
      <c r="V2854" s="406"/>
      <c r="W2854" s="406"/>
      <c r="X2854" s="406"/>
      <c r="Y2854" s="406"/>
      <c r="Z2854" s="406"/>
      <c r="AA2854" s="406"/>
      <c r="AB2854" s="406"/>
      <c r="AC2854" s="406"/>
      <c r="AD2854" s="406"/>
      <c r="AG2854" s="197">
        <f t="shared" si="1087"/>
        <v>20</v>
      </c>
      <c r="AH2854" s="198">
        <f t="shared" si="1088"/>
        <v>0</v>
      </c>
      <c r="AJ2854" s="192">
        <f t="shared" si="1089"/>
        <v>0</v>
      </c>
      <c r="AK2854" s="215">
        <f t="shared" si="1090"/>
        <v>0</v>
      </c>
      <c r="AL2854" s="216">
        <f t="shared" si="1091"/>
        <v>0</v>
      </c>
      <c r="AM2854" s="217">
        <f t="shared" si="1092"/>
        <v>0</v>
      </c>
    </row>
    <row r="2855" spans="1:39" ht="15" customHeight="1" thickBot="1">
      <c r="A2855" s="104"/>
      <c r="B2855" s="30"/>
      <c r="C2855" s="64" t="s">
        <v>184</v>
      </c>
      <c r="D2855" s="439" t="str">
        <f t="shared" si="1086"/>
        <v/>
      </c>
      <c r="E2855" s="440"/>
      <c r="F2855" s="440"/>
      <c r="G2855" s="440"/>
      <c r="H2855" s="440"/>
      <c r="I2855" s="440"/>
      <c r="J2855" s="441"/>
      <c r="K2855" s="406"/>
      <c r="L2855" s="406"/>
      <c r="M2855" s="406"/>
      <c r="N2855" s="406"/>
      <c r="O2855" s="406"/>
      <c r="P2855" s="406"/>
      <c r="Q2855" s="406"/>
      <c r="R2855" s="406"/>
      <c r="S2855" s="406"/>
      <c r="T2855" s="406"/>
      <c r="U2855" s="406"/>
      <c r="V2855" s="406"/>
      <c r="W2855" s="406"/>
      <c r="X2855" s="406"/>
      <c r="Y2855" s="406"/>
      <c r="Z2855" s="406"/>
      <c r="AA2855" s="406"/>
      <c r="AB2855" s="406"/>
      <c r="AC2855" s="406"/>
      <c r="AD2855" s="406"/>
      <c r="AG2855" s="197">
        <f t="shared" si="1087"/>
        <v>20</v>
      </c>
      <c r="AH2855" s="198">
        <f t="shared" si="1088"/>
        <v>0</v>
      </c>
      <c r="AJ2855" s="192">
        <f t="shared" si="1089"/>
        <v>0</v>
      </c>
      <c r="AK2855" s="215">
        <f t="shared" si="1090"/>
        <v>0</v>
      </c>
      <c r="AL2855" s="216">
        <f t="shared" si="1091"/>
        <v>0</v>
      </c>
      <c r="AM2855" s="217">
        <f t="shared" si="1092"/>
        <v>0</v>
      </c>
    </row>
    <row r="2856" spans="1:39" ht="15" customHeight="1" thickBot="1">
      <c r="A2856" s="104"/>
      <c r="B2856" s="30"/>
      <c r="C2856" s="64" t="s">
        <v>185</v>
      </c>
      <c r="D2856" s="439" t="str">
        <f t="shared" si="1086"/>
        <v/>
      </c>
      <c r="E2856" s="440"/>
      <c r="F2856" s="440"/>
      <c r="G2856" s="440"/>
      <c r="H2856" s="440"/>
      <c r="I2856" s="440"/>
      <c r="J2856" s="441"/>
      <c r="K2856" s="406"/>
      <c r="L2856" s="406"/>
      <c r="M2856" s="406"/>
      <c r="N2856" s="406"/>
      <c r="O2856" s="406"/>
      <c r="P2856" s="406"/>
      <c r="Q2856" s="406"/>
      <c r="R2856" s="406"/>
      <c r="S2856" s="406"/>
      <c r="T2856" s="406"/>
      <c r="U2856" s="406"/>
      <c r="V2856" s="406"/>
      <c r="W2856" s="406"/>
      <c r="X2856" s="406"/>
      <c r="Y2856" s="406"/>
      <c r="Z2856" s="406"/>
      <c r="AA2856" s="406"/>
      <c r="AB2856" s="406"/>
      <c r="AC2856" s="406"/>
      <c r="AD2856" s="406"/>
      <c r="AG2856" s="197">
        <f t="shared" si="1087"/>
        <v>20</v>
      </c>
      <c r="AH2856" s="198">
        <f t="shared" si="1088"/>
        <v>0</v>
      </c>
      <c r="AJ2856" s="192">
        <f t="shared" si="1089"/>
        <v>0</v>
      </c>
      <c r="AK2856" s="215">
        <f t="shared" si="1090"/>
        <v>0</v>
      </c>
      <c r="AL2856" s="216">
        <f t="shared" si="1091"/>
        <v>0</v>
      </c>
      <c r="AM2856" s="217">
        <f t="shared" si="1092"/>
        <v>0</v>
      </c>
    </row>
    <row r="2857" spans="1:39" ht="15" customHeight="1" thickBot="1">
      <c r="A2857" s="104"/>
      <c r="B2857" s="30"/>
      <c r="C2857" s="64" t="s">
        <v>186</v>
      </c>
      <c r="D2857" s="439" t="str">
        <f t="shared" si="1086"/>
        <v/>
      </c>
      <c r="E2857" s="440"/>
      <c r="F2857" s="440"/>
      <c r="G2857" s="440"/>
      <c r="H2857" s="440"/>
      <c r="I2857" s="440"/>
      <c r="J2857" s="441"/>
      <c r="K2857" s="406"/>
      <c r="L2857" s="406"/>
      <c r="M2857" s="406"/>
      <c r="N2857" s="406"/>
      <c r="O2857" s="406"/>
      <c r="P2857" s="406"/>
      <c r="Q2857" s="406"/>
      <c r="R2857" s="406"/>
      <c r="S2857" s="406"/>
      <c r="T2857" s="406"/>
      <c r="U2857" s="406"/>
      <c r="V2857" s="406"/>
      <c r="W2857" s="406"/>
      <c r="X2857" s="406"/>
      <c r="Y2857" s="406"/>
      <c r="Z2857" s="406"/>
      <c r="AA2857" s="406"/>
      <c r="AB2857" s="406"/>
      <c r="AC2857" s="406"/>
      <c r="AD2857" s="406"/>
      <c r="AG2857" s="197">
        <f t="shared" si="1087"/>
        <v>20</v>
      </c>
      <c r="AH2857" s="198">
        <f t="shared" si="1088"/>
        <v>0</v>
      </c>
      <c r="AJ2857" s="192">
        <f t="shared" si="1089"/>
        <v>0</v>
      </c>
      <c r="AK2857" s="215">
        <f t="shared" si="1090"/>
        <v>0</v>
      </c>
      <c r="AL2857" s="216">
        <f t="shared" si="1091"/>
        <v>0</v>
      </c>
      <c r="AM2857" s="217">
        <f t="shared" si="1092"/>
        <v>0</v>
      </c>
    </row>
    <row r="2858" spans="1:39" ht="15" customHeight="1" thickBot="1">
      <c r="A2858" s="104"/>
      <c r="B2858" s="30"/>
      <c r="C2858" s="64" t="s">
        <v>187</v>
      </c>
      <c r="D2858" s="439" t="str">
        <f t="shared" si="1086"/>
        <v/>
      </c>
      <c r="E2858" s="440"/>
      <c r="F2858" s="440"/>
      <c r="G2858" s="440"/>
      <c r="H2858" s="440"/>
      <c r="I2858" s="440"/>
      <c r="J2858" s="441"/>
      <c r="K2858" s="406"/>
      <c r="L2858" s="406"/>
      <c r="M2858" s="406"/>
      <c r="N2858" s="406"/>
      <c r="O2858" s="406"/>
      <c r="P2858" s="406"/>
      <c r="Q2858" s="406"/>
      <c r="R2858" s="406"/>
      <c r="S2858" s="406"/>
      <c r="T2858" s="406"/>
      <c r="U2858" s="406"/>
      <c r="V2858" s="406"/>
      <c r="W2858" s="406"/>
      <c r="X2858" s="406"/>
      <c r="Y2858" s="406"/>
      <c r="Z2858" s="406"/>
      <c r="AA2858" s="406"/>
      <c r="AB2858" s="406"/>
      <c r="AC2858" s="406"/>
      <c r="AD2858" s="406"/>
      <c r="AG2858" s="197">
        <f t="shared" si="1087"/>
        <v>20</v>
      </c>
      <c r="AH2858" s="198">
        <f t="shared" si="1088"/>
        <v>0</v>
      </c>
      <c r="AJ2858" s="192">
        <f t="shared" si="1089"/>
        <v>0</v>
      </c>
      <c r="AK2858" s="215">
        <f t="shared" si="1090"/>
        <v>0</v>
      </c>
      <c r="AL2858" s="216">
        <f t="shared" si="1091"/>
        <v>0</v>
      </c>
      <c r="AM2858" s="217">
        <f t="shared" si="1092"/>
        <v>0</v>
      </c>
    </row>
    <row r="2859" spans="1:39" ht="15" customHeight="1" thickBot="1">
      <c r="A2859" s="104"/>
      <c r="B2859" s="30"/>
      <c r="C2859" s="64" t="s">
        <v>188</v>
      </c>
      <c r="D2859" s="439" t="str">
        <f t="shared" si="1086"/>
        <v/>
      </c>
      <c r="E2859" s="440"/>
      <c r="F2859" s="440"/>
      <c r="G2859" s="440"/>
      <c r="H2859" s="440"/>
      <c r="I2859" s="440"/>
      <c r="J2859" s="441"/>
      <c r="K2859" s="406"/>
      <c r="L2859" s="406"/>
      <c r="M2859" s="406"/>
      <c r="N2859" s="406"/>
      <c r="O2859" s="406"/>
      <c r="P2859" s="406"/>
      <c r="Q2859" s="406"/>
      <c r="R2859" s="406"/>
      <c r="S2859" s="406"/>
      <c r="T2859" s="406"/>
      <c r="U2859" s="406"/>
      <c r="V2859" s="406"/>
      <c r="W2859" s="406"/>
      <c r="X2859" s="406"/>
      <c r="Y2859" s="406"/>
      <c r="Z2859" s="406"/>
      <c r="AA2859" s="406"/>
      <c r="AB2859" s="406"/>
      <c r="AC2859" s="406"/>
      <c r="AD2859" s="406"/>
      <c r="AG2859" s="197">
        <f t="shared" si="1087"/>
        <v>20</v>
      </c>
      <c r="AH2859" s="198">
        <f t="shared" si="1088"/>
        <v>0</v>
      </c>
      <c r="AJ2859" s="192">
        <f t="shared" si="1089"/>
        <v>0</v>
      </c>
      <c r="AK2859" s="215">
        <f t="shared" si="1090"/>
        <v>0</v>
      </c>
      <c r="AL2859" s="216">
        <f t="shared" si="1091"/>
        <v>0</v>
      </c>
      <c r="AM2859" s="217">
        <f t="shared" si="1092"/>
        <v>0</v>
      </c>
    </row>
    <row r="2860" spans="1:39" ht="15" customHeight="1" thickBot="1">
      <c r="A2860" s="104"/>
      <c r="B2860" s="30"/>
      <c r="C2860" s="64" t="s">
        <v>189</v>
      </c>
      <c r="D2860" s="439" t="str">
        <f t="shared" si="1086"/>
        <v/>
      </c>
      <c r="E2860" s="440"/>
      <c r="F2860" s="440"/>
      <c r="G2860" s="440"/>
      <c r="H2860" s="440"/>
      <c r="I2860" s="440"/>
      <c r="J2860" s="441"/>
      <c r="K2860" s="406"/>
      <c r="L2860" s="406"/>
      <c r="M2860" s="406"/>
      <c r="N2860" s="406"/>
      <c r="O2860" s="406"/>
      <c r="P2860" s="406"/>
      <c r="Q2860" s="406"/>
      <c r="R2860" s="406"/>
      <c r="S2860" s="406"/>
      <c r="T2860" s="406"/>
      <c r="U2860" s="406"/>
      <c r="V2860" s="406"/>
      <c r="W2860" s="406"/>
      <c r="X2860" s="406"/>
      <c r="Y2860" s="406"/>
      <c r="Z2860" s="406"/>
      <c r="AA2860" s="406"/>
      <c r="AB2860" s="406"/>
      <c r="AC2860" s="406"/>
      <c r="AD2860" s="406"/>
      <c r="AG2860" s="197">
        <f t="shared" si="1087"/>
        <v>20</v>
      </c>
      <c r="AH2860" s="198">
        <f t="shared" si="1088"/>
        <v>0</v>
      </c>
      <c r="AJ2860" s="192">
        <f t="shared" si="1089"/>
        <v>0</v>
      </c>
      <c r="AK2860" s="215">
        <f t="shared" si="1090"/>
        <v>0</v>
      </c>
      <c r="AL2860" s="216">
        <f t="shared" si="1091"/>
        <v>0</v>
      </c>
      <c r="AM2860" s="217">
        <f t="shared" si="1092"/>
        <v>0</v>
      </c>
    </row>
    <row r="2861" spans="1:39" s="198" customFormat="1" ht="15" customHeight="1">
      <c r="A2861" s="104"/>
      <c r="B2861" s="52"/>
      <c r="C2861" s="52"/>
      <c r="D2861" s="52"/>
      <c r="E2861" s="52"/>
      <c r="F2861" s="52"/>
      <c r="G2861" s="52"/>
      <c r="H2861" s="52"/>
      <c r="I2861" s="52"/>
      <c r="J2861" s="80" t="s">
        <v>321</v>
      </c>
      <c r="K2861" s="291">
        <f>IF(AND(SUM(K2741:N2860)=0,COUNTIF(K2741:N2860,"NS")&gt;0),"NS",
IF(AND(SUM(K2741:N2860)=0,COUNTIF(K2741:N2860,0)&gt;0),0,
IF(AND(SUM(K2741:N2860)=0,COUNTIF(K2741:N2860,"NA")&gt;0),"NA",
SUM(K2741:N2860))))</f>
        <v>0</v>
      </c>
      <c r="L2861" s="291"/>
      <c r="M2861" s="291"/>
      <c r="N2861" s="291"/>
      <c r="O2861" s="291">
        <f>IF(AND(SUM(O2741:R2860)=0,COUNTIF(O2741:R2860,"NS")&gt;0),"NS",
IF(AND(SUM(O2741:R2860)=0,COUNTIF(O2741:R2860,0)&gt;0),0,
IF(AND(SUM(O2741:R2860)=0,COUNTIF(O2741:R2860,"NA")&gt;0),"NA",
SUM(O2741:R2860))))</f>
        <v>0</v>
      </c>
      <c r="P2861" s="291"/>
      <c r="Q2861" s="291"/>
      <c r="R2861" s="291"/>
      <c r="S2861" s="291">
        <f>IF(AND(SUM(S2741:V2860)=0,COUNTIF(S2741:V2860,"NS")&gt;0),"NS",
IF(AND(SUM(S2741:V2860)=0,COUNTIF(S2741:V2860,0)&gt;0),0,
IF(AND(SUM(S2741:V2860)=0,COUNTIF(S2741:V2860,"NA")&gt;0),"NA",
SUM(S2741:V2860))))</f>
        <v>0</v>
      </c>
      <c r="T2861" s="291"/>
      <c r="U2861" s="291"/>
      <c r="V2861" s="291"/>
      <c r="W2861" s="291">
        <f>IF(AND(SUM(W2741:Z2860)=0,COUNTIF(W2741:Z2860,"NS")&gt;0),"NS",
IF(AND(SUM(W2741:Z2860)=0,COUNTIF(W2741:Z2860,0)&gt;0),0,
IF(AND(SUM(W2741:Z2860)=0,COUNTIF(W2741:Z2860,"NA")&gt;0),"NA",
SUM(W2741:Z2860))))</f>
        <v>0</v>
      </c>
      <c r="X2861" s="291"/>
      <c r="Y2861" s="291"/>
      <c r="Z2861" s="291"/>
      <c r="AA2861" s="291">
        <f>IF(AND(SUM(AA2741:AD2860)=0,COUNTIF(AA2741:AD2860,"NS")&gt;0),"NS",
IF(AND(SUM(AA2741:AD2860)=0,COUNTIF(AA2741:AD2860,0)&gt;0),0,
IF(AND(SUM(AA2741:AD2860)=0,COUNTIF(AA2741:AD2860,"NA")&gt;0),"NA",
SUM(AA2741:AD2860))))</f>
        <v>0</v>
      </c>
      <c r="AB2861" s="291"/>
      <c r="AC2861" s="291"/>
      <c r="AD2861" s="291"/>
      <c r="AE2861"/>
      <c r="AF2861" s="258"/>
      <c r="AH2861" s="198">
        <f>+SUM(AH2741:AH2860)</f>
        <v>0</v>
      </c>
      <c r="AM2861" s="198">
        <f>+SUM(AM2741:AM2860)</f>
        <v>0</v>
      </c>
    </row>
    <row r="2862" spans="1:39" s="198" customFormat="1" ht="15" customHeight="1">
      <c r="A2862" s="104"/>
      <c r="AE2862"/>
      <c r="AF2862" s="258"/>
    </row>
    <row r="2863" spans="1:39" s="198" customFormat="1" ht="24" customHeight="1">
      <c r="A2863" s="104"/>
      <c r="B2863" s="52"/>
      <c r="C2863" s="337" t="s">
        <v>225</v>
      </c>
      <c r="D2863" s="337"/>
      <c r="E2863" s="337"/>
      <c r="F2863" s="337"/>
      <c r="G2863" s="337"/>
      <c r="H2863" s="337"/>
      <c r="I2863" s="337"/>
      <c r="J2863" s="337"/>
      <c r="K2863" s="337"/>
      <c r="L2863" s="337"/>
      <c r="M2863" s="337"/>
      <c r="N2863" s="337"/>
      <c r="O2863" s="337"/>
      <c r="P2863" s="337"/>
      <c r="Q2863" s="337"/>
      <c r="R2863" s="337"/>
      <c r="S2863" s="337"/>
      <c r="T2863" s="337"/>
      <c r="U2863" s="337"/>
      <c r="V2863" s="337"/>
      <c r="W2863" s="337"/>
      <c r="X2863" s="337"/>
      <c r="Y2863" s="337"/>
      <c r="Z2863" s="337"/>
      <c r="AA2863" s="337"/>
      <c r="AB2863" s="337"/>
      <c r="AC2863" s="337"/>
      <c r="AD2863" s="337"/>
      <c r="AE2863"/>
      <c r="AF2863" s="258"/>
    </row>
    <row r="2864" spans="1:39" s="198" customFormat="1" ht="60" customHeight="1">
      <c r="A2864" s="104"/>
      <c r="B2864" s="52"/>
      <c r="C2864" s="427"/>
      <c r="D2864" s="427"/>
      <c r="E2864" s="427"/>
      <c r="F2864" s="427"/>
      <c r="G2864" s="427"/>
      <c r="H2864" s="427"/>
      <c r="I2864" s="427"/>
      <c r="J2864" s="427"/>
      <c r="K2864" s="427"/>
      <c r="L2864" s="427"/>
      <c r="M2864" s="427"/>
      <c r="N2864" s="427"/>
      <c r="O2864" s="427"/>
      <c r="P2864" s="427"/>
      <c r="Q2864" s="427"/>
      <c r="R2864" s="427"/>
      <c r="S2864" s="427"/>
      <c r="T2864" s="427"/>
      <c r="U2864" s="427"/>
      <c r="V2864" s="427"/>
      <c r="W2864" s="427"/>
      <c r="X2864" s="427"/>
      <c r="Y2864" s="427"/>
      <c r="Z2864" s="427"/>
      <c r="AA2864" s="427"/>
      <c r="AB2864" s="427"/>
      <c r="AC2864" s="427"/>
      <c r="AD2864" s="427"/>
      <c r="AE2864"/>
      <c r="AF2864" s="258"/>
    </row>
    <row r="2865" spans="1:79" s="198" customFormat="1" ht="15" customHeight="1">
      <c r="A2865" s="104"/>
      <c r="B2865" s="52"/>
      <c r="C2865" s="52"/>
      <c r="D2865" s="52"/>
      <c r="E2865" s="52"/>
      <c r="F2865" s="52"/>
      <c r="G2865" s="52"/>
      <c r="H2865" s="52"/>
      <c r="I2865" s="52"/>
      <c r="J2865" s="52"/>
      <c r="K2865" s="52"/>
      <c r="L2865" s="52"/>
      <c r="M2865" s="52"/>
      <c r="N2865" s="52"/>
      <c r="O2865" s="52"/>
      <c r="P2865" s="52"/>
      <c r="Q2865" s="52"/>
      <c r="R2865" s="52"/>
      <c r="S2865" s="52"/>
      <c r="T2865" s="52"/>
      <c r="U2865" s="52"/>
      <c r="V2865" s="52"/>
      <c r="W2865" s="52"/>
      <c r="X2865" s="52"/>
      <c r="Y2865" s="52"/>
      <c r="Z2865" s="52"/>
      <c r="AA2865" s="52"/>
      <c r="AB2865" s="52"/>
      <c r="AC2865" s="52"/>
      <c r="AD2865" s="52"/>
      <c r="AE2865"/>
      <c r="AF2865" s="258"/>
    </row>
    <row r="2866" spans="1:79" s="198" customFormat="1" ht="15" customHeight="1">
      <c r="A2866" s="104"/>
      <c r="B2866" s="52"/>
      <c r="C2866" s="52"/>
      <c r="D2866" s="52"/>
      <c r="E2866" s="52"/>
      <c r="F2866" s="52"/>
      <c r="G2866" s="52"/>
      <c r="H2866" s="52"/>
      <c r="I2866" s="52"/>
      <c r="J2866" s="52"/>
      <c r="K2866" s="52"/>
      <c r="L2866" s="52"/>
      <c r="M2866" s="52"/>
      <c r="N2866" s="52"/>
      <c r="O2866" s="52"/>
      <c r="P2866" s="52"/>
      <c r="Q2866" s="52"/>
      <c r="R2866" s="52"/>
      <c r="S2866" s="52"/>
      <c r="T2866" s="52"/>
      <c r="U2866" s="52"/>
      <c r="V2866" s="52"/>
      <c r="W2866" s="52"/>
      <c r="X2866" s="52"/>
      <c r="Y2866" s="52"/>
      <c r="Z2866" s="52"/>
      <c r="AA2866" s="52"/>
      <c r="AB2866" s="52"/>
      <c r="AC2866" s="52"/>
      <c r="AD2866" s="52"/>
      <c r="AE2866"/>
      <c r="AF2866" s="258"/>
    </row>
    <row r="2867" spans="1:79" s="198" customFormat="1" ht="15" customHeight="1">
      <c r="A2867" s="104"/>
      <c r="B2867" s="467" t="str">
        <f>IF(CA2738=0,"","Alerta: se registró NS (no se sabe), favor de agregar su respectivo comentario (7ᵃ instrucción general).")</f>
        <v/>
      </c>
      <c r="C2867" s="467"/>
      <c r="D2867" s="467"/>
      <c r="E2867" s="467"/>
      <c r="F2867" s="467"/>
      <c r="G2867" s="467"/>
      <c r="H2867" s="467"/>
      <c r="I2867" s="467"/>
      <c r="J2867" s="467"/>
      <c r="K2867" s="467"/>
      <c r="L2867" s="467"/>
      <c r="M2867" s="467"/>
      <c r="N2867" s="467"/>
      <c r="O2867" s="467"/>
      <c r="P2867" s="467"/>
      <c r="Q2867" s="467"/>
      <c r="R2867" s="467"/>
      <c r="S2867" s="467"/>
      <c r="T2867" s="467"/>
      <c r="U2867" s="467"/>
      <c r="V2867" s="467"/>
      <c r="W2867" s="467"/>
      <c r="X2867" s="467"/>
      <c r="Y2867" s="467"/>
      <c r="Z2867" s="467"/>
      <c r="AA2867" s="467"/>
      <c r="AB2867" s="467"/>
      <c r="AC2867" s="467"/>
      <c r="AD2867" s="467"/>
      <c r="AE2867"/>
      <c r="AF2867" s="258"/>
    </row>
    <row r="2868" spans="1:79" s="198" customFormat="1" ht="15" customHeight="1">
      <c r="A2868" s="104"/>
      <c r="B2868" s="393" t="str">
        <f>IF(AM2861=0,"","Error: verificar sumas.")</f>
        <v/>
      </c>
      <c r="C2868" s="393"/>
      <c r="D2868" s="393"/>
      <c r="E2868" s="393"/>
      <c r="F2868" s="393"/>
      <c r="G2868" s="393"/>
      <c r="H2868" s="393"/>
      <c r="I2868" s="393"/>
      <c r="J2868" s="393"/>
      <c r="K2868" s="393"/>
      <c r="L2868" s="393"/>
      <c r="M2868" s="393"/>
      <c r="N2868" s="393"/>
      <c r="O2868" s="393"/>
      <c r="P2868" s="393"/>
      <c r="Q2868" s="393"/>
      <c r="R2868" s="393"/>
      <c r="S2868" s="393"/>
      <c r="T2868" s="393"/>
      <c r="U2868" s="393"/>
      <c r="V2868" s="393"/>
      <c r="W2868" s="393"/>
      <c r="X2868" s="393"/>
      <c r="Y2868" s="393"/>
      <c r="Z2868" s="393"/>
      <c r="AA2868" s="393"/>
      <c r="AB2868" s="393"/>
      <c r="AC2868" s="393"/>
      <c r="AD2868" s="393"/>
      <c r="AE2868"/>
      <c r="AF2868" s="258"/>
    </row>
    <row r="2869" spans="1:79" s="198" customFormat="1" ht="15" customHeight="1">
      <c r="A2869" s="104"/>
      <c r="B2869" s="392" t="str">
        <f>IF(AH2861=0,"","Error: debe completar toda la información requerida.")</f>
        <v/>
      </c>
      <c r="C2869" s="392"/>
      <c r="D2869" s="392"/>
      <c r="E2869" s="392"/>
      <c r="F2869" s="392"/>
      <c r="G2869" s="392"/>
      <c r="H2869" s="392"/>
      <c r="I2869" s="392"/>
      <c r="J2869" s="392"/>
      <c r="K2869" s="392"/>
      <c r="L2869" s="392"/>
      <c r="M2869" s="392"/>
      <c r="N2869" s="392"/>
      <c r="O2869" s="392"/>
      <c r="P2869" s="392"/>
      <c r="Q2869" s="392"/>
      <c r="R2869" s="392"/>
      <c r="S2869" s="392"/>
      <c r="T2869" s="392"/>
      <c r="U2869" s="392"/>
      <c r="V2869" s="392"/>
      <c r="W2869" s="392"/>
      <c r="X2869" s="392"/>
      <c r="Y2869" s="392"/>
      <c r="Z2869" s="392"/>
      <c r="AA2869" s="392"/>
      <c r="AB2869" s="392"/>
      <c r="AC2869" s="392"/>
      <c r="AD2869" s="392"/>
      <c r="AE2869"/>
      <c r="AF2869" s="258"/>
    </row>
    <row r="2870" spans="1:79" s="198" customFormat="1" ht="15" customHeight="1" thickBot="1">
      <c r="A2870" s="104"/>
      <c r="B2870" s="52"/>
      <c r="C2870" s="52"/>
      <c r="D2870" s="52"/>
      <c r="E2870" s="52"/>
      <c r="F2870" s="52"/>
      <c r="G2870" s="52"/>
      <c r="H2870" s="52"/>
      <c r="I2870" s="52"/>
      <c r="J2870" s="52"/>
      <c r="K2870" s="52"/>
      <c r="L2870" s="52"/>
      <c r="M2870" s="52"/>
      <c r="N2870" s="52"/>
      <c r="O2870" s="52"/>
      <c r="P2870" s="52"/>
      <c r="Q2870" s="52"/>
      <c r="R2870" s="52"/>
      <c r="S2870" s="52"/>
      <c r="T2870" s="52"/>
      <c r="U2870" s="52"/>
      <c r="V2870" s="52"/>
      <c r="W2870" s="52"/>
      <c r="X2870" s="52"/>
      <c r="Y2870" s="52"/>
      <c r="Z2870" s="52"/>
      <c r="AA2870" s="52"/>
      <c r="AB2870" s="52"/>
      <c r="AC2870" s="52"/>
      <c r="AD2870" s="52"/>
      <c r="AE2870"/>
      <c r="AF2870" s="258"/>
    </row>
    <row r="2871" spans="1:79" s="198" customFormat="1" ht="15" customHeight="1" thickBot="1">
      <c r="A2871" s="42" t="s">
        <v>684</v>
      </c>
      <c r="B2871" s="428" t="s">
        <v>902</v>
      </c>
      <c r="C2871" s="429"/>
      <c r="D2871" s="429"/>
      <c r="E2871" s="429"/>
      <c r="F2871" s="429"/>
      <c r="G2871" s="429"/>
      <c r="H2871" s="429"/>
      <c r="I2871" s="429"/>
      <c r="J2871" s="429"/>
      <c r="K2871" s="429"/>
      <c r="L2871" s="429"/>
      <c r="M2871" s="429"/>
      <c r="N2871" s="429"/>
      <c r="O2871" s="429"/>
      <c r="P2871" s="429"/>
      <c r="Q2871" s="429"/>
      <c r="R2871" s="429"/>
      <c r="S2871" s="429"/>
      <c r="T2871" s="429"/>
      <c r="U2871" s="429"/>
      <c r="V2871" s="429"/>
      <c r="W2871" s="429"/>
      <c r="X2871" s="429"/>
      <c r="Y2871" s="429"/>
      <c r="Z2871" s="429"/>
      <c r="AA2871" s="429"/>
      <c r="AB2871" s="429"/>
      <c r="AC2871" s="429"/>
      <c r="AD2871" s="430"/>
      <c r="AE2871"/>
      <c r="AF2871" s="258"/>
    </row>
    <row r="2872" spans="1:79" s="198" customFormat="1" ht="15" customHeight="1">
      <c r="A2872" s="104"/>
      <c r="B2872" s="436" t="s">
        <v>871</v>
      </c>
      <c r="C2872" s="437"/>
      <c r="D2872" s="437"/>
      <c r="E2872" s="437"/>
      <c r="F2872" s="437"/>
      <c r="G2872" s="437"/>
      <c r="H2872" s="437"/>
      <c r="I2872" s="437"/>
      <c r="J2872" s="437"/>
      <c r="K2872" s="437"/>
      <c r="L2872" s="437"/>
      <c r="M2872" s="437"/>
      <c r="N2872" s="437"/>
      <c r="O2872" s="437"/>
      <c r="P2872" s="437"/>
      <c r="Q2872" s="437"/>
      <c r="R2872" s="437"/>
      <c r="S2872" s="437"/>
      <c r="T2872" s="437"/>
      <c r="U2872" s="437"/>
      <c r="V2872" s="437"/>
      <c r="W2872" s="437"/>
      <c r="X2872" s="437"/>
      <c r="Y2872" s="437"/>
      <c r="Z2872" s="437"/>
      <c r="AA2872" s="437"/>
      <c r="AB2872" s="437"/>
      <c r="AC2872" s="437"/>
      <c r="AD2872" s="438"/>
      <c r="AE2872"/>
      <c r="AF2872" s="258"/>
    </row>
    <row r="2873" spans="1:79" s="198" customFormat="1" ht="24" customHeight="1">
      <c r="A2873" s="104"/>
      <c r="B2873" s="253"/>
      <c r="C2873" s="327" t="s">
        <v>1055</v>
      </c>
      <c r="D2873" s="327"/>
      <c r="E2873" s="327"/>
      <c r="F2873" s="327"/>
      <c r="G2873" s="327"/>
      <c r="H2873" s="327"/>
      <c r="I2873" s="327"/>
      <c r="J2873" s="327"/>
      <c r="K2873" s="327"/>
      <c r="L2873" s="327"/>
      <c r="M2873" s="327"/>
      <c r="N2873" s="327"/>
      <c r="O2873" s="327"/>
      <c r="P2873" s="327"/>
      <c r="Q2873" s="327"/>
      <c r="R2873" s="327"/>
      <c r="S2873" s="327"/>
      <c r="T2873" s="327"/>
      <c r="U2873" s="327"/>
      <c r="V2873" s="327"/>
      <c r="W2873" s="327"/>
      <c r="X2873" s="327"/>
      <c r="Y2873" s="327"/>
      <c r="Z2873" s="327"/>
      <c r="AA2873" s="327"/>
      <c r="AB2873" s="327"/>
      <c r="AC2873" s="327"/>
      <c r="AD2873" s="328"/>
      <c r="AE2873"/>
      <c r="AF2873" s="258"/>
    </row>
    <row r="2874" spans="1:79" s="198" customFormat="1" ht="15" customHeight="1">
      <c r="A2874" s="104"/>
      <c r="B2874" s="52"/>
      <c r="C2874" s="52"/>
      <c r="D2874" s="52"/>
      <c r="E2874" s="52"/>
      <c r="F2874" s="52"/>
      <c r="G2874" s="52"/>
      <c r="H2874" s="52"/>
      <c r="I2874" s="52"/>
      <c r="J2874" s="52"/>
      <c r="K2874" s="52"/>
      <c r="L2874" s="52"/>
      <c r="M2874" s="52"/>
      <c r="N2874" s="52"/>
      <c r="O2874" s="52"/>
      <c r="P2874" s="52"/>
      <c r="Q2874" s="52"/>
      <c r="R2874" s="52"/>
      <c r="S2874" s="52"/>
      <c r="T2874" s="52"/>
      <c r="U2874" s="52"/>
      <c r="V2874" s="52"/>
      <c r="W2874" s="52"/>
      <c r="X2874" s="52"/>
      <c r="Y2874" s="52"/>
      <c r="Z2874" s="52"/>
      <c r="AA2874" s="52"/>
      <c r="AB2874" s="52"/>
      <c r="AC2874" s="52"/>
      <c r="AD2874" s="52"/>
      <c r="AE2874"/>
      <c r="AF2874" s="258"/>
      <c r="AG2874" s="198" t="s">
        <v>1259</v>
      </c>
    </row>
    <row r="2875" spans="1:79" s="198" customFormat="1" ht="24" customHeight="1">
      <c r="A2875" s="85" t="s">
        <v>907</v>
      </c>
      <c r="B2875" s="417" t="s">
        <v>713</v>
      </c>
      <c r="C2875" s="417"/>
      <c r="D2875" s="417"/>
      <c r="E2875" s="417"/>
      <c r="F2875" s="417"/>
      <c r="G2875" s="417"/>
      <c r="H2875" s="417"/>
      <c r="I2875" s="417"/>
      <c r="J2875" s="417"/>
      <c r="K2875" s="417"/>
      <c r="L2875" s="417"/>
      <c r="M2875" s="417"/>
      <c r="N2875" s="417"/>
      <c r="O2875" s="417"/>
      <c r="P2875" s="417"/>
      <c r="Q2875" s="417"/>
      <c r="R2875" s="417"/>
      <c r="S2875" s="417"/>
      <c r="T2875" s="417"/>
      <c r="U2875" s="417"/>
      <c r="V2875" s="417"/>
      <c r="W2875" s="417"/>
      <c r="X2875" s="417"/>
      <c r="Y2875" s="417"/>
      <c r="Z2875" s="417"/>
      <c r="AA2875" s="417"/>
      <c r="AB2875" s="417"/>
      <c r="AC2875" s="417"/>
      <c r="AD2875" s="417"/>
      <c r="AE2875"/>
      <c r="AF2875" s="258"/>
      <c r="AG2875" s="198">
        <f>+COUNTBLANK(K2880:AD2999)</f>
        <v>2400</v>
      </c>
      <c r="AH2875" s="198">
        <v>2400</v>
      </c>
      <c r="CA2875" s="198" t="s">
        <v>1279</v>
      </c>
    </row>
    <row r="2876" spans="1:79" s="198" customFormat="1" ht="24" customHeight="1">
      <c r="A2876" s="104"/>
      <c r="B2876" s="52"/>
      <c r="C2876" s="348" t="s">
        <v>689</v>
      </c>
      <c r="D2876" s="348"/>
      <c r="E2876" s="348"/>
      <c r="F2876" s="348"/>
      <c r="G2876" s="348"/>
      <c r="H2876" s="348"/>
      <c r="I2876" s="348"/>
      <c r="J2876" s="348"/>
      <c r="K2876" s="348"/>
      <c r="L2876" s="348"/>
      <c r="M2876" s="348"/>
      <c r="N2876" s="348"/>
      <c r="O2876" s="348"/>
      <c r="P2876" s="348"/>
      <c r="Q2876" s="348"/>
      <c r="R2876" s="348"/>
      <c r="S2876" s="348"/>
      <c r="T2876" s="348"/>
      <c r="U2876" s="348"/>
      <c r="V2876" s="348"/>
      <c r="W2876" s="348"/>
      <c r="X2876" s="348"/>
      <c r="Y2876" s="348"/>
      <c r="Z2876" s="348"/>
      <c r="AA2876" s="348"/>
      <c r="AB2876" s="348"/>
      <c r="AC2876" s="348"/>
      <c r="AD2876" s="348"/>
      <c r="AE2876"/>
      <c r="AF2876" s="258"/>
      <c r="CA2876" s="198">
        <f>+COUNTIF(K2880:AD2999,"ns")</f>
        <v>0</v>
      </c>
    </row>
    <row r="2877" spans="1:79" s="198" customFormat="1" ht="15" customHeight="1">
      <c r="A2877" s="104"/>
      <c r="B2877" s="52"/>
      <c r="C2877" s="65"/>
      <c r="D2877" s="65"/>
      <c r="E2877" s="65"/>
      <c r="F2877" s="65"/>
      <c r="G2877" s="65"/>
      <c r="H2877" s="65"/>
      <c r="I2877" s="65"/>
      <c r="J2877" s="65"/>
      <c r="K2877" s="65"/>
      <c r="L2877" s="65"/>
      <c r="M2877" s="65"/>
      <c r="N2877" s="65"/>
      <c r="O2877" s="65"/>
      <c r="P2877" s="65"/>
      <c r="Q2877" s="65"/>
      <c r="R2877" s="65"/>
      <c r="S2877" s="65"/>
      <c r="T2877" s="65"/>
      <c r="U2877" s="65"/>
      <c r="V2877" s="65"/>
      <c r="W2877" s="65"/>
      <c r="X2877" s="65"/>
      <c r="Y2877" s="65"/>
      <c r="Z2877" s="65"/>
      <c r="AA2877" s="65"/>
      <c r="AB2877" s="65"/>
      <c r="AC2877" s="65"/>
      <c r="AD2877" s="65"/>
      <c r="AE2877"/>
      <c r="AF2877" s="258"/>
    </row>
    <row r="2878" spans="1:79" s="198" customFormat="1" ht="15" customHeight="1">
      <c r="A2878" s="104"/>
      <c r="B2878" s="52"/>
      <c r="C2878" s="409" t="s">
        <v>98</v>
      </c>
      <c r="D2878" s="409"/>
      <c r="E2878" s="409"/>
      <c r="F2878" s="409"/>
      <c r="G2878" s="409"/>
      <c r="H2878" s="409"/>
      <c r="I2878" s="409"/>
      <c r="J2878" s="409"/>
      <c r="K2878" s="369" t="s">
        <v>690</v>
      </c>
      <c r="L2878" s="370"/>
      <c r="M2878" s="370"/>
      <c r="N2878" s="370"/>
      <c r="O2878" s="370"/>
      <c r="P2878" s="370"/>
      <c r="Q2878" s="370"/>
      <c r="R2878" s="370"/>
      <c r="S2878" s="370"/>
      <c r="T2878" s="370"/>
      <c r="U2878" s="370"/>
      <c r="V2878" s="370"/>
      <c r="W2878" s="370"/>
      <c r="X2878" s="370"/>
      <c r="Y2878" s="370"/>
      <c r="Z2878" s="370"/>
      <c r="AA2878" s="370"/>
      <c r="AB2878" s="370"/>
      <c r="AC2878" s="370"/>
      <c r="AD2878" s="371"/>
      <c r="AE2878"/>
      <c r="AF2878" s="258"/>
    </row>
    <row r="2879" spans="1:79" s="198" customFormat="1" ht="96" customHeight="1" thickBot="1">
      <c r="A2879" s="104"/>
      <c r="B2879" s="52"/>
      <c r="C2879" s="409"/>
      <c r="D2879" s="409"/>
      <c r="E2879" s="409"/>
      <c r="F2879" s="409"/>
      <c r="G2879" s="409"/>
      <c r="H2879" s="409"/>
      <c r="I2879" s="409"/>
      <c r="J2879" s="409"/>
      <c r="K2879" s="409" t="s">
        <v>318</v>
      </c>
      <c r="L2879" s="409"/>
      <c r="M2879" s="422" t="s">
        <v>691</v>
      </c>
      <c r="N2879" s="423"/>
      <c r="O2879" s="422" t="s">
        <v>692</v>
      </c>
      <c r="P2879" s="423"/>
      <c r="Q2879" s="422" t="s">
        <v>693</v>
      </c>
      <c r="R2879" s="423"/>
      <c r="S2879" s="422" t="s">
        <v>694</v>
      </c>
      <c r="T2879" s="423"/>
      <c r="U2879" s="422" t="s">
        <v>695</v>
      </c>
      <c r="V2879" s="423"/>
      <c r="W2879" s="422" t="s">
        <v>696</v>
      </c>
      <c r="X2879" s="423"/>
      <c r="Y2879" s="422" t="s">
        <v>697</v>
      </c>
      <c r="Z2879" s="423"/>
      <c r="AA2879" s="422" t="s">
        <v>698</v>
      </c>
      <c r="AB2879" s="423"/>
      <c r="AC2879" s="422" t="s">
        <v>699</v>
      </c>
      <c r="AD2879" s="423"/>
      <c r="AE2879"/>
      <c r="AF2879" s="258"/>
      <c r="AG2879" s="198" t="s">
        <v>1259</v>
      </c>
      <c r="AH2879" s="198" t="s">
        <v>1269</v>
      </c>
      <c r="AJ2879" s="213" t="s">
        <v>318</v>
      </c>
      <c r="AK2879" s="213" t="s">
        <v>1258</v>
      </c>
      <c r="AL2879" s="213" t="s">
        <v>1283</v>
      </c>
      <c r="AM2879" s="213" t="s">
        <v>1260</v>
      </c>
    </row>
    <row r="2880" spans="1:79" s="198" customFormat="1" ht="15" customHeight="1" thickBot="1">
      <c r="A2880" s="104"/>
      <c r="B2880" s="52"/>
      <c r="C2880" s="113" t="s">
        <v>58</v>
      </c>
      <c r="D2880" s="347" t="str">
        <f>+IF(D49="","",D49)</f>
        <v/>
      </c>
      <c r="E2880" s="347"/>
      <c r="F2880" s="347"/>
      <c r="G2880" s="347"/>
      <c r="H2880" s="347"/>
      <c r="I2880" s="347"/>
      <c r="J2880" s="347"/>
      <c r="K2880" s="366"/>
      <c r="L2880" s="367"/>
      <c r="M2880" s="366"/>
      <c r="N2880" s="367"/>
      <c r="O2880" s="406"/>
      <c r="P2880" s="406"/>
      <c r="Q2880" s="406"/>
      <c r="R2880" s="406"/>
      <c r="S2880" s="406"/>
      <c r="T2880" s="406"/>
      <c r="U2880" s="406"/>
      <c r="V2880" s="406"/>
      <c r="W2880" s="406"/>
      <c r="X2880" s="406"/>
      <c r="Y2880" s="406"/>
      <c r="Z2880" s="406"/>
      <c r="AA2880" s="406"/>
      <c r="AB2880" s="406"/>
      <c r="AC2880" s="406"/>
      <c r="AD2880" s="406"/>
      <c r="AE2880"/>
      <c r="AF2880" s="258"/>
      <c r="AG2880" s="197">
        <f>+COUNTBLANK(K2880:AD2880)</f>
        <v>20</v>
      </c>
      <c r="AH2880" s="198">
        <f>+IF($AG$2875=$AH$2875,0,IF(OR(AND(D2880&lt;&gt;"",AG2880=10),AND(D2880="",AG2880=20)),0,1))</f>
        <v>0</v>
      </c>
      <c r="AJ2880" s="192">
        <f>K2880</f>
        <v>0</v>
      </c>
      <c r="AK2880" s="215">
        <f>COUNTIF(M2880:AD2880,"NS")</f>
        <v>0</v>
      </c>
      <c r="AL2880" s="216">
        <f>SUM(M2880:AD2880)</f>
        <v>0</v>
      </c>
      <c r="AM2880" s="217">
        <f>IF($AG$2875=$AH$2875, 0, IF(OR(AND(AJ2880=0, AK2880&gt;0), AND(AJ2880="NS", AL2880&gt;0), AND(AJ2880="NS", AL2880=0, AK2880=0)), 1, IF(OR(AND(AK2880&gt;=2, AL2880&lt;AJ2880), AND(AJ2880="NS", AL2880=0, AK2880&gt;0), AJ2880=AL2880, AND(AJ2880="NA", COUNTIF(M2880:AD2880, "NA")=COUNTA(M2880:AD2880))), 0, 1)))</f>
        <v>0</v>
      </c>
    </row>
    <row r="2881" spans="1:39" s="198" customFormat="1" ht="15" customHeight="1" thickBot="1">
      <c r="A2881" s="104"/>
      <c r="B2881" s="52"/>
      <c r="C2881" s="113" t="s">
        <v>59</v>
      </c>
      <c r="D2881" s="347" t="str">
        <f t="shared" ref="D2881:D2944" si="1093">+IF(D50="","",D50)</f>
        <v/>
      </c>
      <c r="E2881" s="347"/>
      <c r="F2881" s="347"/>
      <c r="G2881" s="347"/>
      <c r="H2881" s="347"/>
      <c r="I2881" s="347"/>
      <c r="J2881" s="347"/>
      <c r="K2881" s="366"/>
      <c r="L2881" s="367"/>
      <c r="M2881" s="366"/>
      <c r="N2881" s="367"/>
      <c r="O2881" s="406"/>
      <c r="P2881" s="406"/>
      <c r="Q2881" s="406"/>
      <c r="R2881" s="406"/>
      <c r="S2881" s="406"/>
      <c r="T2881" s="406"/>
      <c r="U2881" s="406"/>
      <c r="V2881" s="406"/>
      <c r="W2881" s="406"/>
      <c r="X2881" s="406"/>
      <c r="Y2881" s="406"/>
      <c r="Z2881" s="406"/>
      <c r="AA2881" s="406"/>
      <c r="AB2881" s="406"/>
      <c r="AC2881" s="406"/>
      <c r="AD2881" s="406"/>
      <c r="AE2881"/>
      <c r="AF2881" s="258"/>
      <c r="AG2881" s="197">
        <f t="shared" ref="AG2881:AG2944" si="1094">+COUNTBLANK(K2881:AD2881)</f>
        <v>20</v>
      </c>
      <c r="AH2881" s="198">
        <f t="shared" ref="AH2881:AH2944" si="1095">+IF($AG$2875=$AH$2875,0,IF(OR(AND(D2881&lt;&gt;"",AG2881=10),AND(D2881="",AG2881=20)),0,1))</f>
        <v>0</v>
      </c>
      <c r="AJ2881" s="192">
        <f t="shared" ref="AJ2881:AJ2944" si="1096">K2881</f>
        <v>0</v>
      </c>
      <c r="AK2881" s="215">
        <f t="shared" ref="AK2881:AK2944" si="1097">COUNTIF(M2881:AD2881,"NS")</f>
        <v>0</v>
      </c>
      <c r="AL2881" s="216">
        <f t="shared" ref="AL2881:AL2944" si="1098">SUM(M2881:AD2881)</f>
        <v>0</v>
      </c>
      <c r="AM2881" s="217">
        <f t="shared" ref="AM2881:AM2944" si="1099">IF($AG$2875=$AH$2875, 0, IF(OR(AND(AJ2881=0, AK2881&gt;0), AND(AJ2881="NS", AL2881&gt;0), AND(AJ2881="NS", AL2881=0, AK2881=0)), 1, IF(OR(AND(AK2881&gt;=2, AL2881&lt;AJ2881), AND(AJ2881="NS", AL2881=0, AK2881&gt;0), AJ2881=AL2881, AND(AJ2881="NA", COUNTIF(M2881:AD2881, "NA")=COUNTA(M2881:AD2881))), 0, 1)))</f>
        <v>0</v>
      </c>
    </row>
    <row r="2882" spans="1:39" s="198" customFormat="1" ht="15" customHeight="1" thickBot="1">
      <c r="A2882" s="104"/>
      <c r="B2882" s="52"/>
      <c r="C2882" s="113" t="s">
        <v>60</v>
      </c>
      <c r="D2882" s="347" t="str">
        <f t="shared" si="1093"/>
        <v/>
      </c>
      <c r="E2882" s="347"/>
      <c r="F2882" s="347"/>
      <c r="G2882" s="347"/>
      <c r="H2882" s="347"/>
      <c r="I2882" s="347"/>
      <c r="J2882" s="347"/>
      <c r="K2882" s="366"/>
      <c r="L2882" s="367"/>
      <c r="M2882" s="366"/>
      <c r="N2882" s="367"/>
      <c r="O2882" s="406"/>
      <c r="P2882" s="406"/>
      <c r="Q2882" s="406"/>
      <c r="R2882" s="406"/>
      <c r="S2882" s="406"/>
      <c r="T2882" s="406"/>
      <c r="U2882" s="406"/>
      <c r="V2882" s="406"/>
      <c r="W2882" s="406"/>
      <c r="X2882" s="406"/>
      <c r="Y2882" s="406"/>
      <c r="Z2882" s="406"/>
      <c r="AA2882" s="406"/>
      <c r="AB2882" s="406"/>
      <c r="AC2882" s="406"/>
      <c r="AD2882" s="406"/>
      <c r="AE2882"/>
      <c r="AF2882" s="258"/>
      <c r="AG2882" s="197">
        <f t="shared" si="1094"/>
        <v>20</v>
      </c>
      <c r="AH2882" s="198">
        <f t="shared" si="1095"/>
        <v>0</v>
      </c>
      <c r="AJ2882" s="192">
        <f t="shared" si="1096"/>
        <v>0</v>
      </c>
      <c r="AK2882" s="215">
        <f t="shared" si="1097"/>
        <v>0</v>
      </c>
      <c r="AL2882" s="216">
        <f t="shared" si="1098"/>
        <v>0</v>
      </c>
      <c r="AM2882" s="217">
        <f t="shared" si="1099"/>
        <v>0</v>
      </c>
    </row>
    <row r="2883" spans="1:39" s="198" customFormat="1" ht="15" customHeight="1" thickBot="1">
      <c r="A2883" s="104"/>
      <c r="B2883" s="52"/>
      <c r="C2883" s="113" t="s">
        <v>61</v>
      </c>
      <c r="D2883" s="347" t="str">
        <f t="shared" si="1093"/>
        <v/>
      </c>
      <c r="E2883" s="347"/>
      <c r="F2883" s="347"/>
      <c r="G2883" s="347"/>
      <c r="H2883" s="347"/>
      <c r="I2883" s="347"/>
      <c r="J2883" s="347"/>
      <c r="K2883" s="366"/>
      <c r="L2883" s="367"/>
      <c r="M2883" s="366"/>
      <c r="N2883" s="367"/>
      <c r="O2883" s="406"/>
      <c r="P2883" s="406"/>
      <c r="Q2883" s="406"/>
      <c r="R2883" s="406"/>
      <c r="S2883" s="406"/>
      <c r="T2883" s="406"/>
      <c r="U2883" s="406"/>
      <c r="V2883" s="406"/>
      <c r="W2883" s="406"/>
      <c r="X2883" s="406"/>
      <c r="Y2883" s="406"/>
      <c r="Z2883" s="406"/>
      <c r="AA2883" s="406"/>
      <c r="AB2883" s="406"/>
      <c r="AC2883" s="406"/>
      <c r="AD2883" s="406"/>
      <c r="AE2883"/>
      <c r="AF2883" s="258"/>
      <c r="AG2883" s="197">
        <f t="shared" si="1094"/>
        <v>20</v>
      </c>
      <c r="AH2883" s="198">
        <f t="shared" si="1095"/>
        <v>0</v>
      </c>
      <c r="AJ2883" s="192">
        <f t="shared" si="1096"/>
        <v>0</v>
      </c>
      <c r="AK2883" s="215">
        <f t="shared" si="1097"/>
        <v>0</v>
      </c>
      <c r="AL2883" s="216">
        <f t="shared" si="1098"/>
        <v>0</v>
      </c>
      <c r="AM2883" s="217">
        <f t="shared" si="1099"/>
        <v>0</v>
      </c>
    </row>
    <row r="2884" spans="1:39" s="198" customFormat="1" ht="15" customHeight="1" thickBot="1">
      <c r="A2884" s="104"/>
      <c r="B2884" s="52"/>
      <c r="C2884" s="113" t="s">
        <v>62</v>
      </c>
      <c r="D2884" s="347" t="str">
        <f t="shared" si="1093"/>
        <v/>
      </c>
      <c r="E2884" s="347"/>
      <c r="F2884" s="347"/>
      <c r="G2884" s="347"/>
      <c r="H2884" s="347"/>
      <c r="I2884" s="347"/>
      <c r="J2884" s="347"/>
      <c r="K2884" s="366"/>
      <c r="L2884" s="367"/>
      <c r="M2884" s="366"/>
      <c r="N2884" s="367"/>
      <c r="O2884" s="406"/>
      <c r="P2884" s="406"/>
      <c r="Q2884" s="406"/>
      <c r="R2884" s="406"/>
      <c r="S2884" s="406"/>
      <c r="T2884" s="406"/>
      <c r="U2884" s="406"/>
      <c r="V2884" s="406"/>
      <c r="W2884" s="406"/>
      <c r="X2884" s="406"/>
      <c r="Y2884" s="406"/>
      <c r="Z2884" s="406"/>
      <c r="AA2884" s="406"/>
      <c r="AB2884" s="406"/>
      <c r="AC2884" s="406"/>
      <c r="AD2884" s="406"/>
      <c r="AE2884"/>
      <c r="AF2884" s="258"/>
      <c r="AG2884" s="197">
        <f t="shared" si="1094"/>
        <v>20</v>
      </c>
      <c r="AH2884" s="198">
        <f t="shared" si="1095"/>
        <v>0</v>
      </c>
      <c r="AJ2884" s="192">
        <f t="shared" si="1096"/>
        <v>0</v>
      </c>
      <c r="AK2884" s="215">
        <f t="shared" si="1097"/>
        <v>0</v>
      </c>
      <c r="AL2884" s="216">
        <f t="shared" si="1098"/>
        <v>0</v>
      </c>
      <c r="AM2884" s="217">
        <f t="shared" si="1099"/>
        <v>0</v>
      </c>
    </row>
    <row r="2885" spans="1:39" s="198" customFormat="1" ht="15" customHeight="1" thickBot="1">
      <c r="A2885" s="104"/>
      <c r="B2885" s="52"/>
      <c r="C2885" s="113" t="s">
        <v>63</v>
      </c>
      <c r="D2885" s="347" t="str">
        <f t="shared" si="1093"/>
        <v/>
      </c>
      <c r="E2885" s="347"/>
      <c r="F2885" s="347"/>
      <c r="G2885" s="347"/>
      <c r="H2885" s="347"/>
      <c r="I2885" s="347"/>
      <c r="J2885" s="347"/>
      <c r="K2885" s="366"/>
      <c r="L2885" s="367"/>
      <c r="M2885" s="366"/>
      <c r="N2885" s="367"/>
      <c r="O2885" s="406"/>
      <c r="P2885" s="406"/>
      <c r="Q2885" s="406"/>
      <c r="R2885" s="406"/>
      <c r="S2885" s="406"/>
      <c r="T2885" s="406"/>
      <c r="U2885" s="406"/>
      <c r="V2885" s="406"/>
      <c r="W2885" s="406"/>
      <c r="X2885" s="406"/>
      <c r="Y2885" s="406"/>
      <c r="Z2885" s="406"/>
      <c r="AA2885" s="406"/>
      <c r="AB2885" s="406"/>
      <c r="AC2885" s="406"/>
      <c r="AD2885" s="406"/>
      <c r="AE2885"/>
      <c r="AF2885" s="258"/>
      <c r="AG2885" s="197">
        <f t="shared" si="1094"/>
        <v>20</v>
      </c>
      <c r="AH2885" s="198">
        <f t="shared" si="1095"/>
        <v>0</v>
      </c>
      <c r="AJ2885" s="192">
        <f t="shared" si="1096"/>
        <v>0</v>
      </c>
      <c r="AK2885" s="215">
        <f t="shared" si="1097"/>
        <v>0</v>
      </c>
      <c r="AL2885" s="216">
        <f t="shared" si="1098"/>
        <v>0</v>
      </c>
      <c r="AM2885" s="217">
        <f t="shared" si="1099"/>
        <v>0</v>
      </c>
    </row>
    <row r="2886" spans="1:39" s="198" customFormat="1" ht="15" customHeight="1" thickBot="1">
      <c r="A2886" s="104"/>
      <c r="B2886" s="52"/>
      <c r="C2886" s="113" t="s">
        <v>64</v>
      </c>
      <c r="D2886" s="347" t="str">
        <f t="shared" si="1093"/>
        <v/>
      </c>
      <c r="E2886" s="347"/>
      <c r="F2886" s="347"/>
      <c r="G2886" s="347"/>
      <c r="H2886" s="347"/>
      <c r="I2886" s="347"/>
      <c r="J2886" s="347"/>
      <c r="K2886" s="366"/>
      <c r="L2886" s="367"/>
      <c r="M2886" s="366"/>
      <c r="N2886" s="367"/>
      <c r="O2886" s="406"/>
      <c r="P2886" s="406"/>
      <c r="Q2886" s="406"/>
      <c r="R2886" s="406"/>
      <c r="S2886" s="406"/>
      <c r="T2886" s="406"/>
      <c r="U2886" s="406"/>
      <c r="V2886" s="406"/>
      <c r="W2886" s="406"/>
      <c r="X2886" s="406"/>
      <c r="Y2886" s="406"/>
      <c r="Z2886" s="406"/>
      <c r="AA2886" s="406"/>
      <c r="AB2886" s="406"/>
      <c r="AC2886" s="406"/>
      <c r="AD2886" s="406"/>
      <c r="AE2886"/>
      <c r="AF2886" s="258"/>
      <c r="AG2886" s="197">
        <f t="shared" si="1094"/>
        <v>20</v>
      </c>
      <c r="AH2886" s="198">
        <f t="shared" si="1095"/>
        <v>0</v>
      </c>
      <c r="AJ2886" s="192">
        <f t="shared" si="1096"/>
        <v>0</v>
      </c>
      <c r="AK2886" s="215">
        <f t="shared" si="1097"/>
        <v>0</v>
      </c>
      <c r="AL2886" s="216">
        <f t="shared" si="1098"/>
        <v>0</v>
      </c>
      <c r="AM2886" s="217">
        <f t="shared" si="1099"/>
        <v>0</v>
      </c>
    </row>
    <row r="2887" spans="1:39" s="198" customFormat="1" ht="15" customHeight="1" thickBot="1">
      <c r="A2887" s="104"/>
      <c r="B2887" s="52"/>
      <c r="C2887" s="113" t="s">
        <v>65</v>
      </c>
      <c r="D2887" s="347" t="str">
        <f t="shared" si="1093"/>
        <v/>
      </c>
      <c r="E2887" s="347"/>
      <c r="F2887" s="347"/>
      <c r="G2887" s="347"/>
      <c r="H2887" s="347"/>
      <c r="I2887" s="347"/>
      <c r="J2887" s="347"/>
      <c r="K2887" s="366"/>
      <c r="L2887" s="367"/>
      <c r="M2887" s="366"/>
      <c r="N2887" s="367"/>
      <c r="O2887" s="406"/>
      <c r="P2887" s="406"/>
      <c r="Q2887" s="406"/>
      <c r="R2887" s="406"/>
      <c r="S2887" s="406"/>
      <c r="T2887" s="406"/>
      <c r="U2887" s="406"/>
      <c r="V2887" s="406"/>
      <c r="W2887" s="406"/>
      <c r="X2887" s="406"/>
      <c r="Y2887" s="406"/>
      <c r="Z2887" s="406"/>
      <c r="AA2887" s="406"/>
      <c r="AB2887" s="406"/>
      <c r="AC2887" s="406"/>
      <c r="AD2887" s="406"/>
      <c r="AE2887"/>
      <c r="AF2887" s="258"/>
      <c r="AG2887" s="197">
        <f t="shared" si="1094"/>
        <v>20</v>
      </c>
      <c r="AH2887" s="198">
        <f t="shared" si="1095"/>
        <v>0</v>
      </c>
      <c r="AJ2887" s="192">
        <f t="shared" si="1096"/>
        <v>0</v>
      </c>
      <c r="AK2887" s="215">
        <f t="shared" si="1097"/>
        <v>0</v>
      </c>
      <c r="AL2887" s="216">
        <f t="shared" si="1098"/>
        <v>0</v>
      </c>
      <c r="AM2887" s="217">
        <f t="shared" si="1099"/>
        <v>0</v>
      </c>
    </row>
    <row r="2888" spans="1:39" s="198" customFormat="1" ht="15" customHeight="1" thickBot="1">
      <c r="A2888" s="104"/>
      <c r="B2888" s="52"/>
      <c r="C2888" s="113" t="s">
        <v>66</v>
      </c>
      <c r="D2888" s="347" t="str">
        <f t="shared" si="1093"/>
        <v/>
      </c>
      <c r="E2888" s="347"/>
      <c r="F2888" s="347"/>
      <c r="G2888" s="347"/>
      <c r="H2888" s="347"/>
      <c r="I2888" s="347"/>
      <c r="J2888" s="347"/>
      <c r="K2888" s="366"/>
      <c r="L2888" s="367"/>
      <c r="M2888" s="366"/>
      <c r="N2888" s="367"/>
      <c r="O2888" s="406"/>
      <c r="P2888" s="406"/>
      <c r="Q2888" s="406"/>
      <c r="R2888" s="406"/>
      <c r="S2888" s="406"/>
      <c r="T2888" s="406"/>
      <c r="U2888" s="406"/>
      <c r="V2888" s="406"/>
      <c r="W2888" s="406"/>
      <c r="X2888" s="406"/>
      <c r="Y2888" s="406"/>
      <c r="Z2888" s="406"/>
      <c r="AA2888" s="406"/>
      <c r="AB2888" s="406"/>
      <c r="AC2888" s="406"/>
      <c r="AD2888" s="406"/>
      <c r="AE2888"/>
      <c r="AF2888" s="258"/>
      <c r="AG2888" s="197">
        <f t="shared" si="1094"/>
        <v>20</v>
      </c>
      <c r="AH2888" s="198">
        <f t="shared" si="1095"/>
        <v>0</v>
      </c>
      <c r="AJ2888" s="192">
        <f t="shared" si="1096"/>
        <v>0</v>
      </c>
      <c r="AK2888" s="215">
        <f t="shared" si="1097"/>
        <v>0</v>
      </c>
      <c r="AL2888" s="216">
        <f t="shared" si="1098"/>
        <v>0</v>
      </c>
      <c r="AM2888" s="217">
        <f t="shared" si="1099"/>
        <v>0</v>
      </c>
    </row>
    <row r="2889" spans="1:39" s="198" customFormat="1" ht="15" customHeight="1" thickBot="1">
      <c r="A2889" s="104"/>
      <c r="B2889" s="52"/>
      <c r="C2889" s="113" t="s">
        <v>67</v>
      </c>
      <c r="D2889" s="347" t="str">
        <f t="shared" si="1093"/>
        <v/>
      </c>
      <c r="E2889" s="347"/>
      <c r="F2889" s="347"/>
      <c r="G2889" s="347"/>
      <c r="H2889" s="347"/>
      <c r="I2889" s="347"/>
      <c r="J2889" s="347"/>
      <c r="K2889" s="366"/>
      <c r="L2889" s="367"/>
      <c r="M2889" s="366"/>
      <c r="N2889" s="367"/>
      <c r="O2889" s="406"/>
      <c r="P2889" s="406"/>
      <c r="Q2889" s="406"/>
      <c r="R2889" s="406"/>
      <c r="S2889" s="406"/>
      <c r="T2889" s="406"/>
      <c r="U2889" s="406"/>
      <c r="V2889" s="406"/>
      <c r="W2889" s="406"/>
      <c r="X2889" s="406"/>
      <c r="Y2889" s="406"/>
      <c r="Z2889" s="406"/>
      <c r="AA2889" s="406"/>
      <c r="AB2889" s="406"/>
      <c r="AC2889" s="406"/>
      <c r="AD2889" s="406"/>
      <c r="AE2889"/>
      <c r="AF2889" s="258"/>
      <c r="AG2889" s="197">
        <f t="shared" si="1094"/>
        <v>20</v>
      </c>
      <c r="AH2889" s="198">
        <f t="shared" si="1095"/>
        <v>0</v>
      </c>
      <c r="AJ2889" s="192">
        <f t="shared" si="1096"/>
        <v>0</v>
      </c>
      <c r="AK2889" s="215">
        <f t="shared" si="1097"/>
        <v>0</v>
      </c>
      <c r="AL2889" s="216">
        <f t="shared" si="1098"/>
        <v>0</v>
      </c>
      <c r="AM2889" s="217">
        <f t="shared" si="1099"/>
        <v>0</v>
      </c>
    </row>
    <row r="2890" spans="1:39" s="198" customFormat="1" ht="15" customHeight="1" thickBot="1">
      <c r="A2890" s="104"/>
      <c r="B2890" s="52"/>
      <c r="C2890" s="113" t="s">
        <v>68</v>
      </c>
      <c r="D2890" s="347" t="str">
        <f t="shared" si="1093"/>
        <v/>
      </c>
      <c r="E2890" s="347"/>
      <c r="F2890" s="347"/>
      <c r="G2890" s="347"/>
      <c r="H2890" s="347"/>
      <c r="I2890" s="347"/>
      <c r="J2890" s="347"/>
      <c r="K2890" s="366"/>
      <c r="L2890" s="367"/>
      <c r="M2890" s="366"/>
      <c r="N2890" s="367"/>
      <c r="O2890" s="406"/>
      <c r="P2890" s="406"/>
      <c r="Q2890" s="406"/>
      <c r="R2890" s="406"/>
      <c r="S2890" s="406"/>
      <c r="T2890" s="406"/>
      <c r="U2890" s="406"/>
      <c r="V2890" s="406"/>
      <c r="W2890" s="406"/>
      <c r="X2890" s="406"/>
      <c r="Y2890" s="406"/>
      <c r="Z2890" s="406"/>
      <c r="AA2890" s="406"/>
      <c r="AB2890" s="406"/>
      <c r="AC2890" s="406"/>
      <c r="AD2890" s="406"/>
      <c r="AE2890"/>
      <c r="AF2890" s="258"/>
      <c r="AG2890" s="197">
        <f t="shared" si="1094"/>
        <v>20</v>
      </c>
      <c r="AH2890" s="198">
        <f t="shared" si="1095"/>
        <v>0</v>
      </c>
      <c r="AJ2890" s="192">
        <f t="shared" si="1096"/>
        <v>0</v>
      </c>
      <c r="AK2890" s="215">
        <f t="shared" si="1097"/>
        <v>0</v>
      </c>
      <c r="AL2890" s="216">
        <f t="shared" si="1098"/>
        <v>0</v>
      </c>
      <c r="AM2890" s="217">
        <f t="shared" si="1099"/>
        <v>0</v>
      </c>
    </row>
    <row r="2891" spans="1:39" s="198" customFormat="1" ht="15" customHeight="1" thickBot="1">
      <c r="A2891" s="104"/>
      <c r="B2891" s="52"/>
      <c r="C2891" s="113" t="s">
        <v>69</v>
      </c>
      <c r="D2891" s="347" t="str">
        <f t="shared" si="1093"/>
        <v/>
      </c>
      <c r="E2891" s="347"/>
      <c r="F2891" s="347"/>
      <c r="G2891" s="347"/>
      <c r="H2891" s="347"/>
      <c r="I2891" s="347"/>
      <c r="J2891" s="347"/>
      <c r="K2891" s="366"/>
      <c r="L2891" s="367"/>
      <c r="M2891" s="366"/>
      <c r="N2891" s="367"/>
      <c r="O2891" s="406"/>
      <c r="P2891" s="406"/>
      <c r="Q2891" s="406"/>
      <c r="R2891" s="406"/>
      <c r="S2891" s="406"/>
      <c r="T2891" s="406"/>
      <c r="U2891" s="406"/>
      <c r="V2891" s="406"/>
      <c r="W2891" s="406"/>
      <c r="X2891" s="406"/>
      <c r="Y2891" s="406"/>
      <c r="Z2891" s="406"/>
      <c r="AA2891" s="406"/>
      <c r="AB2891" s="406"/>
      <c r="AC2891" s="406"/>
      <c r="AD2891" s="406"/>
      <c r="AE2891"/>
      <c r="AF2891" s="258"/>
      <c r="AG2891" s="197">
        <f t="shared" si="1094"/>
        <v>20</v>
      </c>
      <c r="AH2891" s="198">
        <f t="shared" si="1095"/>
        <v>0</v>
      </c>
      <c r="AJ2891" s="192">
        <f t="shared" si="1096"/>
        <v>0</v>
      </c>
      <c r="AK2891" s="215">
        <f t="shared" si="1097"/>
        <v>0</v>
      </c>
      <c r="AL2891" s="216">
        <f t="shared" si="1098"/>
        <v>0</v>
      </c>
      <c r="AM2891" s="217">
        <f t="shared" si="1099"/>
        <v>0</v>
      </c>
    </row>
    <row r="2892" spans="1:39" s="198" customFormat="1" ht="15" customHeight="1" thickBot="1">
      <c r="A2892" s="104"/>
      <c r="B2892" s="52"/>
      <c r="C2892" s="113" t="s">
        <v>70</v>
      </c>
      <c r="D2892" s="347" t="str">
        <f t="shared" si="1093"/>
        <v/>
      </c>
      <c r="E2892" s="347"/>
      <c r="F2892" s="347"/>
      <c r="G2892" s="347"/>
      <c r="H2892" s="347"/>
      <c r="I2892" s="347"/>
      <c r="J2892" s="347"/>
      <c r="K2892" s="366"/>
      <c r="L2892" s="367"/>
      <c r="M2892" s="366"/>
      <c r="N2892" s="367"/>
      <c r="O2892" s="406"/>
      <c r="P2892" s="406"/>
      <c r="Q2892" s="406"/>
      <c r="R2892" s="406"/>
      <c r="S2892" s="406"/>
      <c r="T2892" s="406"/>
      <c r="U2892" s="406"/>
      <c r="V2892" s="406"/>
      <c r="W2892" s="406"/>
      <c r="X2892" s="406"/>
      <c r="Y2892" s="406"/>
      <c r="Z2892" s="406"/>
      <c r="AA2892" s="406"/>
      <c r="AB2892" s="406"/>
      <c r="AC2892" s="406"/>
      <c r="AD2892" s="406"/>
      <c r="AE2892"/>
      <c r="AF2892" s="258"/>
      <c r="AG2892" s="197">
        <f t="shared" si="1094"/>
        <v>20</v>
      </c>
      <c r="AH2892" s="198">
        <f t="shared" si="1095"/>
        <v>0</v>
      </c>
      <c r="AJ2892" s="192">
        <f t="shared" si="1096"/>
        <v>0</v>
      </c>
      <c r="AK2892" s="215">
        <f t="shared" si="1097"/>
        <v>0</v>
      </c>
      <c r="AL2892" s="216">
        <f t="shared" si="1098"/>
        <v>0</v>
      </c>
      <c r="AM2892" s="217">
        <f t="shared" si="1099"/>
        <v>0</v>
      </c>
    </row>
    <row r="2893" spans="1:39" s="198" customFormat="1" ht="15" customHeight="1" thickBot="1">
      <c r="A2893" s="104"/>
      <c r="B2893" s="52"/>
      <c r="C2893" s="113" t="s">
        <v>71</v>
      </c>
      <c r="D2893" s="347" t="str">
        <f t="shared" si="1093"/>
        <v/>
      </c>
      <c r="E2893" s="347"/>
      <c r="F2893" s="347"/>
      <c r="G2893" s="347"/>
      <c r="H2893" s="347"/>
      <c r="I2893" s="347"/>
      <c r="J2893" s="347"/>
      <c r="K2893" s="366"/>
      <c r="L2893" s="367"/>
      <c r="M2893" s="366"/>
      <c r="N2893" s="367"/>
      <c r="O2893" s="406"/>
      <c r="P2893" s="406"/>
      <c r="Q2893" s="406"/>
      <c r="R2893" s="406"/>
      <c r="S2893" s="406"/>
      <c r="T2893" s="406"/>
      <c r="U2893" s="406"/>
      <c r="V2893" s="406"/>
      <c r="W2893" s="406"/>
      <c r="X2893" s="406"/>
      <c r="Y2893" s="406"/>
      <c r="Z2893" s="406"/>
      <c r="AA2893" s="406"/>
      <c r="AB2893" s="406"/>
      <c r="AC2893" s="406"/>
      <c r="AD2893" s="406"/>
      <c r="AE2893"/>
      <c r="AF2893" s="258"/>
      <c r="AG2893" s="197">
        <f t="shared" si="1094"/>
        <v>20</v>
      </c>
      <c r="AH2893" s="198">
        <f t="shared" si="1095"/>
        <v>0</v>
      </c>
      <c r="AJ2893" s="192">
        <f t="shared" si="1096"/>
        <v>0</v>
      </c>
      <c r="AK2893" s="215">
        <f t="shared" si="1097"/>
        <v>0</v>
      </c>
      <c r="AL2893" s="216">
        <f t="shared" si="1098"/>
        <v>0</v>
      </c>
      <c r="AM2893" s="217">
        <f t="shared" si="1099"/>
        <v>0</v>
      </c>
    </row>
    <row r="2894" spans="1:39" s="198" customFormat="1" ht="15" customHeight="1" thickBot="1">
      <c r="A2894" s="104"/>
      <c r="B2894" s="52"/>
      <c r="C2894" s="113" t="s">
        <v>72</v>
      </c>
      <c r="D2894" s="347" t="str">
        <f t="shared" si="1093"/>
        <v/>
      </c>
      <c r="E2894" s="347"/>
      <c r="F2894" s="347"/>
      <c r="G2894" s="347"/>
      <c r="H2894" s="347"/>
      <c r="I2894" s="347"/>
      <c r="J2894" s="347"/>
      <c r="K2894" s="366"/>
      <c r="L2894" s="367"/>
      <c r="M2894" s="366"/>
      <c r="N2894" s="367"/>
      <c r="O2894" s="406"/>
      <c r="P2894" s="406"/>
      <c r="Q2894" s="406"/>
      <c r="R2894" s="406"/>
      <c r="S2894" s="406"/>
      <c r="T2894" s="406"/>
      <c r="U2894" s="406"/>
      <c r="V2894" s="406"/>
      <c r="W2894" s="406"/>
      <c r="X2894" s="406"/>
      <c r="Y2894" s="406"/>
      <c r="Z2894" s="406"/>
      <c r="AA2894" s="406"/>
      <c r="AB2894" s="406"/>
      <c r="AC2894" s="406"/>
      <c r="AD2894" s="406"/>
      <c r="AE2894"/>
      <c r="AF2894" s="258"/>
      <c r="AG2894" s="197">
        <f t="shared" si="1094"/>
        <v>20</v>
      </c>
      <c r="AH2894" s="198">
        <f t="shared" si="1095"/>
        <v>0</v>
      </c>
      <c r="AJ2894" s="192">
        <f t="shared" si="1096"/>
        <v>0</v>
      </c>
      <c r="AK2894" s="215">
        <f t="shared" si="1097"/>
        <v>0</v>
      </c>
      <c r="AL2894" s="216">
        <f t="shared" si="1098"/>
        <v>0</v>
      </c>
      <c r="AM2894" s="217">
        <f t="shared" si="1099"/>
        <v>0</v>
      </c>
    </row>
    <row r="2895" spans="1:39" s="198" customFormat="1" ht="15" customHeight="1" thickBot="1">
      <c r="A2895" s="104"/>
      <c r="B2895" s="52"/>
      <c r="C2895" s="113" t="s">
        <v>73</v>
      </c>
      <c r="D2895" s="347" t="str">
        <f t="shared" si="1093"/>
        <v/>
      </c>
      <c r="E2895" s="347"/>
      <c r="F2895" s="347"/>
      <c r="G2895" s="347"/>
      <c r="H2895" s="347"/>
      <c r="I2895" s="347"/>
      <c r="J2895" s="347"/>
      <c r="K2895" s="366"/>
      <c r="L2895" s="367"/>
      <c r="M2895" s="366"/>
      <c r="N2895" s="367"/>
      <c r="O2895" s="406"/>
      <c r="P2895" s="406"/>
      <c r="Q2895" s="406"/>
      <c r="R2895" s="406"/>
      <c r="S2895" s="406"/>
      <c r="T2895" s="406"/>
      <c r="U2895" s="406"/>
      <c r="V2895" s="406"/>
      <c r="W2895" s="406"/>
      <c r="X2895" s="406"/>
      <c r="Y2895" s="406"/>
      <c r="Z2895" s="406"/>
      <c r="AA2895" s="406"/>
      <c r="AB2895" s="406"/>
      <c r="AC2895" s="406"/>
      <c r="AD2895" s="406"/>
      <c r="AE2895"/>
      <c r="AF2895" s="258"/>
      <c r="AG2895" s="197">
        <f t="shared" si="1094"/>
        <v>20</v>
      </c>
      <c r="AH2895" s="198">
        <f t="shared" si="1095"/>
        <v>0</v>
      </c>
      <c r="AJ2895" s="192">
        <f t="shared" si="1096"/>
        <v>0</v>
      </c>
      <c r="AK2895" s="215">
        <f t="shared" si="1097"/>
        <v>0</v>
      </c>
      <c r="AL2895" s="216">
        <f t="shared" si="1098"/>
        <v>0</v>
      </c>
      <c r="AM2895" s="217">
        <f t="shared" si="1099"/>
        <v>0</v>
      </c>
    </row>
    <row r="2896" spans="1:39" s="198" customFormat="1" ht="15" customHeight="1" thickBot="1">
      <c r="A2896" s="104"/>
      <c r="B2896" s="52"/>
      <c r="C2896" s="113" t="s">
        <v>74</v>
      </c>
      <c r="D2896" s="347" t="str">
        <f t="shared" si="1093"/>
        <v/>
      </c>
      <c r="E2896" s="347"/>
      <c r="F2896" s="347"/>
      <c r="G2896" s="347"/>
      <c r="H2896" s="347"/>
      <c r="I2896" s="347"/>
      <c r="J2896" s="347"/>
      <c r="K2896" s="366"/>
      <c r="L2896" s="367"/>
      <c r="M2896" s="366"/>
      <c r="N2896" s="367"/>
      <c r="O2896" s="406"/>
      <c r="P2896" s="406"/>
      <c r="Q2896" s="406"/>
      <c r="R2896" s="406"/>
      <c r="S2896" s="406"/>
      <c r="T2896" s="406"/>
      <c r="U2896" s="406"/>
      <c r="V2896" s="406"/>
      <c r="W2896" s="406"/>
      <c r="X2896" s="406"/>
      <c r="Y2896" s="406"/>
      <c r="Z2896" s="406"/>
      <c r="AA2896" s="406"/>
      <c r="AB2896" s="406"/>
      <c r="AC2896" s="406"/>
      <c r="AD2896" s="406"/>
      <c r="AE2896"/>
      <c r="AF2896" s="258"/>
      <c r="AG2896" s="197">
        <f t="shared" si="1094"/>
        <v>20</v>
      </c>
      <c r="AH2896" s="198">
        <f t="shared" si="1095"/>
        <v>0</v>
      </c>
      <c r="AJ2896" s="192">
        <f t="shared" si="1096"/>
        <v>0</v>
      </c>
      <c r="AK2896" s="215">
        <f t="shared" si="1097"/>
        <v>0</v>
      </c>
      <c r="AL2896" s="216">
        <f t="shared" si="1098"/>
        <v>0</v>
      </c>
      <c r="AM2896" s="217">
        <f t="shared" si="1099"/>
        <v>0</v>
      </c>
    </row>
    <row r="2897" spans="1:39" s="198" customFormat="1" ht="15" customHeight="1" thickBot="1">
      <c r="A2897" s="104"/>
      <c r="B2897" s="52"/>
      <c r="C2897" s="113" t="s">
        <v>75</v>
      </c>
      <c r="D2897" s="347" t="str">
        <f t="shared" si="1093"/>
        <v/>
      </c>
      <c r="E2897" s="347"/>
      <c r="F2897" s="347"/>
      <c r="G2897" s="347"/>
      <c r="H2897" s="347"/>
      <c r="I2897" s="347"/>
      <c r="J2897" s="347"/>
      <c r="K2897" s="366"/>
      <c r="L2897" s="367"/>
      <c r="M2897" s="366"/>
      <c r="N2897" s="367"/>
      <c r="O2897" s="406"/>
      <c r="P2897" s="406"/>
      <c r="Q2897" s="406"/>
      <c r="R2897" s="406"/>
      <c r="S2897" s="406"/>
      <c r="T2897" s="406"/>
      <c r="U2897" s="406"/>
      <c r="V2897" s="406"/>
      <c r="W2897" s="406"/>
      <c r="X2897" s="406"/>
      <c r="Y2897" s="406"/>
      <c r="Z2897" s="406"/>
      <c r="AA2897" s="406"/>
      <c r="AB2897" s="406"/>
      <c r="AC2897" s="406"/>
      <c r="AD2897" s="406"/>
      <c r="AE2897"/>
      <c r="AF2897" s="258"/>
      <c r="AG2897" s="197">
        <f t="shared" si="1094"/>
        <v>20</v>
      </c>
      <c r="AH2897" s="198">
        <f t="shared" si="1095"/>
        <v>0</v>
      </c>
      <c r="AJ2897" s="192">
        <f t="shared" si="1096"/>
        <v>0</v>
      </c>
      <c r="AK2897" s="215">
        <f t="shared" si="1097"/>
        <v>0</v>
      </c>
      <c r="AL2897" s="216">
        <f t="shared" si="1098"/>
        <v>0</v>
      </c>
      <c r="AM2897" s="217">
        <f t="shared" si="1099"/>
        <v>0</v>
      </c>
    </row>
    <row r="2898" spans="1:39" s="198" customFormat="1" ht="15" customHeight="1" thickBot="1">
      <c r="A2898" s="104"/>
      <c r="B2898" s="52"/>
      <c r="C2898" s="113" t="s">
        <v>76</v>
      </c>
      <c r="D2898" s="347" t="str">
        <f t="shared" si="1093"/>
        <v/>
      </c>
      <c r="E2898" s="347"/>
      <c r="F2898" s="347"/>
      <c r="G2898" s="347"/>
      <c r="H2898" s="347"/>
      <c r="I2898" s="347"/>
      <c r="J2898" s="347"/>
      <c r="K2898" s="366"/>
      <c r="L2898" s="367"/>
      <c r="M2898" s="366"/>
      <c r="N2898" s="367"/>
      <c r="O2898" s="406"/>
      <c r="P2898" s="406"/>
      <c r="Q2898" s="406"/>
      <c r="R2898" s="406"/>
      <c r="S2898" s="406"/>
      <c r="T2898" s="406"/>
      <c r="U2898" s="406"/>
      <c r="V2898" s="406"/>
      <c r="W2898" s="406"/>
      <c r="X2898" s="406"/>
      <c r="Y2898" s="406"/>
      <c r="Z2898" s="406"/>
      <c r="AA2898" s="406"/>
      <c r="AB2898" s="406"/>
      <c r="AC2898" s="406"/>
      <c r="AD2898" s="406"/>
      <c r="AE2898"/>
      <c r="AF2898" s="258"/>
      <c r="AG2898" s="197">
        <f t="shared" si="1094"/>
        <v>20</v>
      </c>
      <c r="AH2898" s="198">
        <f t="shared" si="1095"/>
        <v>0</v>
      </c>
      <c r="AJ2898" s="192">
        <f t="shared" si="1096"/>
        <v>0</v>
      </c>
      <c r="AK2898" s="215">
        <f t="shared" si="1097"/>
        <v>0</v>
      </c>
      <c r="AL2898" s="216">
        <f t="shared" si="1098"/>
        <v>0</v>
      </c>
      <c r="AM2898" s="217">
        <f t="shared" si="1099"/>
        <v>0</v>
      </c>
    </row>
    <row r="2899" spans="1:39" s="198" customFormat="1" ht="15" customHeight="1" thickBot="1">
      <c r="A2899" s="104"/>
      <c r="B2899" s="52"/>
      <c r="C2899" s="113" t="s">
        <v>77</v>
      </c>
      <c r="D2899" s="347" t="str">
        <f t="shared" si="1093"/>
        <v/>
      </c>
      <c r="E2899" s="347"/>
      <c r="F2899" s="347"/>
      <c r="G2899" s="347"/>
      <c r="H2899" s="347"/>
      <c r="I2899" s="347"/>
      <c r="J2899" s="347"/>
      <c r="K2899" s="366"/>
      <c r="L2899" s="367"/>
      <c r="M2899" s="366"/>
      <c r="N2899" s="367"/>
      <c r="O2899" s="406"/>
      <c r="P2899" s="406"/>
      <c r="Q2899" s="406"/>
      <c r="R2899" s="406"/>
      <c r="S2899" s="406"/>
      <c r="T2899" s="406"/>
      <c r="U2899" s="406"/>
      <c r="V2899" s="406"/>
      <c r="W2899" s="406"/>
      <c r="X2899" s="406"/>
      <c r="Y2899" s="406"/>
      <c r="Z2899" s="406"/>
      <c r="AA2899" s="406"/>
      <c r="AB2899" s="406"/>
      <c r="AC2899" s="406"/>
      <c r="AD2899" s="406"/>
      <c r="AE2899"/>
      <c r="AF2899" s="258"/>
      <c r="AG2899" s="197">
        <f t="shared" si="1094"/>
        <v>20</v>
      </c>
      <c r="AH2899" s="198">
        <f t="shared" si="1095"/>
        <v>0</v>
      </c>
      <c r="AJ2899" s="192">
        <f t="shared" si="1096"/>
        <v>0</v>
      </c>
      <c r="AK2899" s="215">
        <f t="shared" si="1097"/>
        <v>0</v>
      </c>
      <c r="AL2899" s="216">
        <f t="shared" si="1098"/>
        <v>0</v>
      </c>
      <c r="AM2899" s="217">
        <f t="shared" si="1099"/>
        <v>0</v>
      </c>
    </row>
    <row r="2900" spans="1:39" s="198" customFormat="1" ht="15" customHeight="1" thickBot="1">
      <c r="A2900" s="104"/>
      <c r="B2900" s="52"/>
      <c r="C2900" s="113" t="s">
        <v>78</v>
      </c>
      <c r="D2900" s="347" t="str">
        <f t="shared" si="1093"/>
        <v/>
      </c>
      <c r="E2900" s="347"/>
      <c r="F2900" s="347"/>
      <c r="G2900" s="347"/>
      <c r="H2900" s="347"/>
      <c r="I2900" s="347"/>
      <c r="J2900" s="347"/>
      <c r="K2900" s="366"/>
      <c r="L2900" s="367"/>
      <c r="M2900" s="366"/>
      <c r="N2900" s="367"/>
      <c r="O2900" s="406"/>
      <c r="P2900" s="406"/>
      <c r="Q2900" s="406"/>
      <c r="R2900" s="406"/>
      <c r="S2900" s="406"/>
      <c r="T2900" s="406"/>
      <c r="U2900" s="406"/>
      <c r="V2900" s="406"/>
      <c r="W2900" s="406"/>
      <c r="X2900" s="406"/>
      <c r="Y2900" s="406"/>
      <c r="Z2900" s="406"/>
      <c r="AA2900" s="406"/>
      <c r="AB2900" s="406"/>
      <c r="AC2900" s="406"/>
      <c r="AD2900" s="406"/>
      <c r="AE2900"/>
      <c r="AF2900" s="258"/>
      <c r="AG2900" s="197">
        <f t="shared" si="1094"/>
        <v>20</v>
      </c>
      <c r="AH2900" s="198">
        <f t="shared" si="1095"/>
        <v>0</v>
      </c>
      <c r="AJ2900" s="192">
        <f t="shared" si="1096"/>
        <v>0</v>
      </c>
      <c r="AK2900" s="215">
        <f t="shared" si="1097"/>
        <v>0</v>
      </c>
      <c r="AL2900" s="216">
        <f t="shared" si="1098"/>
        <v>0</v>
      </c>
      <c r="AM2900" s="217">
        <f t="shared" si="1099"/>
        <v>0</v>
      </c>
    </row>
    <row r="2901" spans="1:39" s="198" customFormat="1" ht="15" customHeight="1" thickBot="1">
      <c r="A2901" s="104"/>
      <c r="B2901" s="52"/>
      <c r="C2901" s="113" t="s">
        <v>79</v>
      </c>
      <c r="D2901" s="347" t="str">
        <f t="shared" si="1093"/>
        <v/>
      </c>
      <c r="E2901" s="347"/>
      <c r="F2901" s="347"/>
      <c r="G2901" s="347"/>
      <c r="H2901" s="347"/>
      <c r="I2901" s="347"/>
      <c r="J2901" s="347"/>
      <c r="K2901" s="366"/>
      <c r="L2901" s="367"/>
      <c r="M2901" s="366"/>
      <c r="N2901" s="367"/>
      <c r="O2901" s="406"/>
      <c r="P2901" s="406"/>
      <c r="Q2901" s="406"/>
      <c r="R2901" s="406"/>
      <c r="S2901" s="406"/>
      <c r="T2901" s="406"/>
      <c r="U2901" s="406"/>
      <c r="V2901" s="406"/>
      <c r="W2901" s="406"/>
      <c r="X2901" s="406"/>
      <c r="Y2901" s="406"/>
      <c r="Z2901" s="406"/>
      <c r="AA2901" s="406"/>
      <c r="AB2901" s="406"/>
      <c r="AC2901" s="406"/>
      <c r="AD2901" s="406"/>
      <c r="AE2901"/>
      <c r="AF2901" s="258"/>
      <c r="AG2901" s="197">
        <f t="shared" si="1094"/>
        <v>20</v>
      </c>
      <c r="AH2901" s="198">
        <f t="shared" si="1095"/>
        <v>0</v>
      </c>
      <c r="AJ2901" s="192">
        <f t="shared" si="1096"/>
        <v>0</v>
      </c>
      <c r="AK2901" s="215">
        <f t="shared" si="1097"/>
        <v>0</v>
      </c>
      <c r="AL2901" s="216">
        <f t="shared" si="1098"/>
        <v>0</v>
      </c>
      <c r="AM2901" s="217">
        <f t="shared" si="1099"/>
        <v>0</v>
      </c>
    </row>
    <row r="2902" spans="1:39" s="198" customFormat="1" ht="15" customHeight="1" thickBot="1">
      <c r="A2902" s="104"/>
      <c r="B2902" s="52"/>
      <c r="C2902" s="113" t="s">
        <v>80</v>
      </c>
      <c r="D2902" s="347" t="str">
        <f t="shared" si="1093"/>
        <v/>
      </c>
      <c r="E2902" s="347"/>
      <c r="F2902" s="347"/>
      <c r="G2902" s="347"/>
      <c r="H2902" s="347"/>
      <c r="I2902" s="347"/>
      <c r="J2902" s="347"/>
      <c r="K2902" s="366"/>
      <c r="L2902" s="367"/>
      <c r="M2902" s="366"/>
      <c r="N2902" s="367"/>
      <c r="O2902" s="406"/>
      <c r="P2902" s="406"/>
      <c r="Q2902" s="406"/>
      <c r="R2902" s="406"/>
      <c r="S2902" s="406"/>
      <c r="T2902" s="406"/>
      <c r="U2902" s="406"/>
      <c r="V2902" s="406"/>
      <c r="W2902" s="406"/>
      <c r="X2902" s="406"/>
      <c r="Y2902" s="406"/>
      <c r="Z2902" s="406"/>
      <c r="AA2902" s="406"/>
      <c r="AB2902" s="406"/>
      <c r="AC2902" s="406"/>
      <c r="AD2902" s="406"/>
      <c r="AE2902"/>
      <c r="AF2902" s="258"/>
      <c r="AG2902" s="197">
        <f t="shared" si="1094"/>
        <v>20</v>
      </c>
      <c r="AH2902" s="198">
        <f t="shared" si="1095"/>
        <v>0</v>
      </c>
      <c r="AJ2902" s="192">
        <f t="shared" si="1096"/>
        <v>0</v>
      </c>
      <c r="AK2902" s="215">
        <f t="shared" si="1097"/>
        <v>0</v>
      </c>
      <c r="AL2902" s="216">
        <f t="shared" si="1098"/>
        <v>0</v>
      </c>
      <c r="AM2902" s="217">
        <f t="shared" si="1099"/>
        <v>0</v>
      </c>
    </row>
    <row r="2903" spans="1:39" s="198" customFormat="1" ht="15" customHeight="1" thickBot="1">
      <c r="A2903" s="104"/>
      <c r="B2903" s="52"/>
      <c r="C2903" s="113" t="s">
        <v>81</v>
      </c>
      <c r="D2903" s="347" t="str">
        <f t="shared" si="1093"/>
        <v/>
      </c>
      <c r="E2903" s="347"/>
      <c r="F2903" s="347"/>
      <c r="G2903" s="347"/>
      <c r="H2903" s="347"/>
      <c r="I2903" s="347"/>
      <c r="J2903" s="347"/>
      <c r="K2903" s="366"/>
      <c r="L2903" s="367"/>
      <c r="M2903" s="366"/>
      <c r="N2903" s="367"/>
      <c r="O2903" s="406"/>
      <c r="P2903" s="406"/>
      <c r="Q2903" s="406"/>
      <c r="R2903" s="406"/>
      <c r="S2903" s="406"/>
      <c r="T2903" s="406"/>
      <c r="U2903" s="406"/>
      <c r="V2903" s="406"/>
      <c r="W2903" s="406"/>
      <c r="X2903" s="406"/>
      <c r="Y2903" s="406"/>
      <c r="Z2903" s="406"/>
      <c r="AA2903" s="406"/>
      <c r="AB2903" s="406"/>
      <c r="AC2903" s="406"/>
      <c r="AD2903" s="406"/>
      <c r="AE2903"/>
      <c r="AF2903" s="258"/>
      <c r="AG2903" s="197">
        <f t="shared" si="1094"/>
        <v>20</v>
      </c>
      <c r="AH2903" s="198">
        <f t="shared" si="1095"/>
        <v>0</v>
      </c>
      <c r="AJ2903" s="192">
        <f t="shared" si="1096"/>
        <v>0</v>
      </c>
      <c r="AK2903" s="215">
        <f t="shared" si="1097"/>
        <v>0</v>
      </c>
      <c r="AL2903" s="216">
        <f t="shared" si="1098"/>
        <v>0</v>
      </c>
      <c r="AM2903" s="217">
        <f t="shared" si="1099"/>
        <v>0</v>
      </c>
    </row>
    <row r="2904" spans="1:39" s="198" customFormat="1" ht="15" customHeight="1" thickBot="1">
      <c r="A2904" s="104"/>
      <c r="B2904" s="52"/>
      <c r="C2904" s="113" t="s">
        <v>82</v>
      </c>
      <c r="D2904" s="347" t="str">
        <f t="shared" si="1093"/>
        <v/>
      </c>
      <c r="E2904" s="347"/>
      <c r="F2904" s="347"/>
      <c r="G2904" s="347"/>
      <c r="H2904" s="347"/>
      <c r="I2904" s="347"/>
      <c r="J2904" s="347"/>
      <c r="K2904" s="366"/>
      <c r="L2904" s="367"/>
      <c r="M2904" s="366"/>
      <c r="N2904" s="367"/>
      <c r="O2904" s="406"/>
      <c r="P2904" s="406"/>
      <c r="Q2904" s="406"/>
      <c r="R2904" s="406"/>
      <c r="S2904" s="406"/>
      <c r="T2904" s="406"/>
      <c r="U2904" s="406"/>
      <c r="V2904" s="406"/>
      <c r="W2904" s="406"/>
      <c r="X2904" s="406"/>
      <c r="Y2904" s="406"/>
      <c r="Z2904" s="406"/>
      <c r="AA2904" s="406"/>
      <c r="AB2904" s="406"/>
      <c r="AC2904" s="406"/>
      <c r="AD2904" s="406"/>
      <c r="AE2904"/>
      <c r="AF2904" s="258"/>
      <c r="AG2904" s="197">
        <f t="shared" si="1094"/>
        <v>20</v>
      </c>
      <c r="AH2904" s="198">
        <f t="shared" si="1095"/>
        <v>0</v>
      </c>
      <c r="AJ2904" s="192">
        <f t="shared" si="1096"/>
        <v>0</v>
      </c>
      <c r="AK2904" s="215">
        <f t="shared" si="1097"/>
        <v>0</v>
      </c>
      <c r="AL2904" s="216">
        <f t="shared" si="1098"/>
        <v>0</v>
      </c>
      <c r="AM2904" s="217">
        <f t="shared" si="1099"/>
        <v>0</v>
      </c>
    </row>
    <row r="2905" spans="1:39" s="198" customFormat="1" ht="15" customHeight="1" thickBot="1">
      <c r="A2905" s="104"/>
      <c r="B2905" s="52"/>
      <c r="C2905" s="113" t="s">
        <v>83</v>
      </c>
      <c r="D2905" s="347" t="str">
        <f t="shared" si="1093"/>
        <v/>
      </c>
      <c r="E2905" s="347"/>
      <c r="F2905" s="347"/>
      <c r="G2905" s="347"/>
      <c r="H2905" s="347"/>
      <c r="I2905" s="347"/>
      <c r="J2905" s="347"/>
      <c r="K2905" s="366"/>
      <c r="L2905" s="367"/>
      <c r="M2905" s="366"/>
      <c r="N2905" s="367"/>
      <c r="O2905" s="406"/>
      <c r="P2905" s="406"/>
      <c r="Q2905" s="406"/>
      <c r="R2905" s="406"/>
      <c r="S2905" s="406"/>
      <c r="T2905" s="406"/>
      <c r="U2905" s="406"/>
      <c r="V2905" s="406"/>
      <c r="W2905" s="406"/>
      <c r="X2905" s="406"/>
      <c r="Y2905" s="406"/>
      <c r="Z2905" s="406"/>
      <c r="AA2905" s="406"/>
      <c r="AB2905" s="406"/>
      <c r="AC2905" s="406"/>
      <c r="AD2905" s="406"/>
      <c r="AE2905"/>
      <c r="AF2905" s="258"/>
      <c r="AG2905" s="197">
        <f t="shared" si="1094"/>
        <v>20</v>
      </c>
      <c r="AH2905" s="198">
        <f t="shared" si="1095"/>
        <v>0</v>
      </c>
      <c r="AJ2905" s="192">
        <f t="shared" si="1096"/>
        <v>0</v>
      </c>
      <c r="AK2905" s="215">
        <f t="shared" si="1097"/>
        <v>0</v>
      </c>
      <c r="AL2905" s="216">
        <f t="shared" si="1098"/>
        <v>0</v>
      </c>
      <c r="AM2905" s="217">
        <f t="shared" si="1099"/>
        <v>0</v>
      </c>
    </row>
    <row r="2906" spans="1:39" s="198" customFormat="1" ht="15" customHeight="1" thickBot="1">
      <c r="A2906" s="104"/>
      <c r="B2906" s="52"/>
      <c r="C2906" s="113" t="s">
        <v>84</v>
      </c>
      <c r="D2906" s="347" t="str">
        <f t="shared" si="1093"/>
        <v/>
      </c>
      <c r="E2906" s="347"/>
      <c r="F2906" s="347"/>
      <c r="G2906" s="347"/>
      <c r="H2906" s="347"/>
      <c r="I2906" s="347"/>
      <c r="J2906" s="347"/>
      <c r="K2906" s="366"/>
      <c r="L2906" s="367"/>
      <c r="M2906" s="366"/>
      <c r="N2906" s="367"/>
      <c r="O2906" s="406"/>
      <c r="P2906" s="406"/>
      <c r="Q2906" s="406"/>
      <c r="R2906" s="406"/>
      <c r="S2906" s="406"/>
      <c r="T2906" s="406"/>
      <c r="U2906" s="406"/>
      <c r="V2906" s="406"/>
      <c r="W2906" s="406"/>
      <c r="X2906" s="406"/>
      <c r="Y2906" s="406"/>
      <c r="Z2906" s="406"/>
      <c r="AA2906" s="406"/>
      <c r="AB2906" s="406"/>
      <c r="AC2906" s="406"/>
      <c r="AD2906" s="406"/>
      <c r="AE2906"/>
      <c r="AF2906" s="258"/>
      <c r="AG2906" s="197">
        <f t="shared" si="1094"/>
        <v>20</v>
      </c>
      <c r="AH2906" s="198">
        <f t="shared" si="1095"/>
        <v>0</v>
      </c>
      <c r="AJ2906" s="192">
        <f t="shared" si="1096"/>
        <v>0</v>
      </c>
      <c r="AK2906" s="215">
        <f t="shared" si="1097"/>
        <v>0</v>
      </c>
      <c r="AL2906" s="216">
        <f t="shared" si="1098"/>
        <v>0</v>
      </c>
      <c r="AM2906" s="217">
        <f t="shared" si="1099"/>
        <v>0</v>
      </c>
    </row>
    <row r="2907" spans="1:39" s="198" customFormat="1" ht="15" customHeight="1" thickBot="1">
      <c r="A2907" s="104"/>
      <c r="B2907" s="52"/>
      <c r="C2907" s="113" t="s">
        <v>85</v>
      </c>
      <c r="D2907" s="347" t="str">
        <f t="shared" si="1093"/>
        <v/>
      </c>
      <c r="E2907" s="347"/>
      <c r="F2907" s="347"/>
      <c r="G2907" s="347"/>
      <c r="H2907" s="347"/>
      <c r="I2907" s="347"/>
      <c r="J2907" s="347"/>
      <c r="K2907" s="366"/>
      <c r="L2907" s="367"/>
      <c r="M2907" s="366"/>
      <c r="N2907" s="367"/>
      <c r="O2907" s="406"/>
      <c r="P2907" s="406"/>
      <c r="Q2907" s="406"/>
      <c r="R2907" s="406"/>
      <c r="S2907" s="406"/>
      <c r="T2907" s="406"/>
      <c r="U2907" s="406"/>
      <c r="V2907" s="406"/>
      <c r="W2907" s="406"/>
      <c r="X2907" s="406"/>
      <c r="Y2907" s="406"/>
      <c r="Z2907" s="406"/>
      <c r="AA2907" s="406"/>
      <c r="AB2907" s="406"/>
      <c r="AC2907" s="406"/>
      <c r="AD2907" s="406"/>
      <c r="AE2907"/>
      <c r="AF2907" s="258"/>
      <c r="AG2907" s="197">
        <f t="shared" si="1094"/>
        <v>20</v>
      </c>
      <c r="AH2907" s="198">
        <f t="shared" si="1095"/>
        <v>0</v>
      </c>
      <c r="AJ2907" s="192">
        <f t="shared" si="1096"/>
        <v>0</v>
      </c>
      <c r="AK2907" s="215">
        <f t="shared" si="1097"/>
        <v>0</v>
      </c>
      <c r="AL2907" s="216">
        <f t="shared" si="1098"/>
        <v>0</v>
      </c>
      <c r="AM2907" s="217">
        <f t="shared" si="1099"/>
        <v>0</v>
      </c>
    </row>
    <row r="2908" spans="1:39" s="198" customFormat="1" ht="15" customHeight="1" thickBot="1">
      <c r="A2908" s="104"/>
      <c r="B2908" s="52"/>
      <c r="C2908" s="113" t="s">
        <v>86</v>
      </c>
      <c r="D2908" s="347" t="str">
        <f t="shared" si="1093"/>
        <v/>
      </c>
      <c r="E2908" s="347"/>
      <c r="F2908" s="347"/>
      <c r="G2908" s="347"/>
      <c r="H2908" s="347"/>
      <c r="I2908" s="347"/>
      <c r="J2908" s="347"/>
      <c r="K2908" s="366"/>
      <c r="L2908" s="367"/>
      <c r="M2908" s="366"/>
      <c r="N2908" s="367"/>
      <c r="O2908" s="406"/>
      <c r="P2908" s="406"/>
      <c r="Q2908" s="406"/>
      <c r="R2908" s="406"/>
      <c r="S2908" s="406"/>
      <c r="T2908" s="406"/>
      <c r="U2908" s="406"/>
      <c r="V2908" s="406"/>
      <c r="W2908" s="406"/>
      <c r="X2908" s="406"/>
      <c r="Y2908" s="406"/>
      <c r="Z2908" s="406"/>
      <c r="AA2908" s="406"/>
      <c r="AB2908" s="406"/>
      <c r="AC2908" s="406"/>
      <c r="AD2908" s="406"/>
      <c r="AE2908"/>
      <c r="AF2908" s="258"/>
      <c r="AG2908" s="197">
        <f t="shared" si="1094"/>
        <v>20</v>
      </c>
      <c r="AH2908" s="198">
        <f t="shared" si="1095"/>
        <v>0</v>
      </c>
      <c r="AJ2908" s="192">
        <f t="shared" si="1096"/>
        <v>0</v>
      </c>
      <c r="AK2908" s="215">
        <f t="shared" si="1097"/>
        <v>0</v>
      </c>
      <c r="AL2908" s="216">
        <f t="shared" si="1098"/>
        <v>0</v>
      </c>
      <c r="AM2908" s="217">
        <f t="shared" si="1099"/>
        <v>0</v>
      </c>
    </row>
    <row r="2909" spans="1:39" s="198" customFormat="1" ht="15" customHeight="1" thickBot="1">
      <c r="A2909" s="104"/>
      <c r="B2909" s="52"/>
      <c r="C2909" s="113" t="s">
        <v>87</v>
      </c>
      <c r="D2909" s="347" t="str">
        <f t="shared" si="1093"/>
        <v/>
      </c>
      <c r="E2909" s="347"/>
      <c r="F2909" s="347"/>
      <c r="G2909" s="347"/>
      <c r="H2909" s="347"/>
      <c r="I2909" s="347"/>
      <c r="J2909" s="347"/>
      <c r="K2909" s="366"/>
      <c r="L2909" s="367"/>
      <c r="M2909" s="366"/>
      <c r="N2909" s="367"/>
      <c r="O2909" s="406"/>
      <c r="P2909" s="406"/>
      <c r="Q2909" s="406"/>
      <c r="R2909" s="406"/>
      <c r="S2909" s="406"/>
      <c r="T2909" s="406"/>
      <c r="U2909" s="406"/>
      <c r="V2909" s="406"/>
      <c r="W2909" s="406"/>
      <c r="X2909" s="406"/>
      <c r="Y2909" s="406"/>
      <c r="Z2909" s="406"/>
      <c r="AA2909" s="406"/>
      <c r="AB2909" s="406"/>
      <c r="AC2909" s="406"/>
      <c r="AD2909" s="406"/>
      <c r="AE2909"/>
      <c r="AF2909" s="258"/>
      <c r="AG2909" s="197">
        <f t="shared" si="1094"/>
        <v>20</v>
      </c>
      <c r="AH2909" s="198">
        <f t="shared" si="1095"/>
        <v>0</v>
      </c>
      <c r="AJ2909" s="192">
        <f t="shared" si="1096"/>
        <v>0</v>
      </c>
      <c r="AK2909" s="215">
        <f t="shared" si="1097"/>
        <v>0</v>
      </c>
      <c r="AL2909" s="216">
        <f t="shared" si="1098"/>
        <v>0</v>
      </c>
      <c r="AM2909" s="217">
        <f t="shared" si="1099"/>
        <v>0</v>
      </c>
    </row>
    <row r="2910" spans="1:39" s="198" customFormat="1" ht="15" customHeight="1" thickBot="1">
      <c r="A2910" s="104"/>
      <c r="B2910" s="52"/>
      <c r="C2910" s="113" t="s">
        <v>88</v>
      </c>
      <c r="D2910" s="347" t="str">
        <f t="shared" si="1093"/>
        <v/>
      </c>
      <c r="E2910" s="347"/>
      <c r="F2910" s="347"/>
      <c r="G2910" s="347"/>
      <c r="H2910" s="347"/>
      <c r="I2910" s="347"/>
      <c r="J2910" s="347"/>
      <c r="K2910" s="366"/>
      <c r="L2910" s="367"/>
      <c r="M2910" s="366"/>
      <c r="N2910" s="367"/>
      <c r="O2910" s="406"/>
      <c r="P2910" s="406"/>
      <c r="Q2910" s="406"/>
      <c r="R2910" s="406"/>
      <c r="S2910" s="406"/>
      <c r="T2910" s="406"/>
      <c r="U2910" s="406"/>
      <c r="V2910" s="406"/>
      <c r="W2910" s="406"/>
      <c r="X2910" s="406"/>
      <c r="Y2910" s="406"/>
      <c r="Z2910" s="406"/>
      <c r="AA2910" s="406"/>
      <c r="AB2910" s="406"/>
      <c r="AC2910" s="406"/>
      <c r="AD2910" s="406"/>
      <c r="AE2910"/>
      <c r="AF2910" s="258"/>
      <c r="AG2910" s="197">
        <f t="shared" si="1094"/>
        <v>20</v>
      </c>
      <c r="AH2910" s="198">
        <f t="shared" si="1095"/>
        <v>0</v>
      </c>
      <c r="AJ2910" s="192">
        <f t="shared" si="1096"/>
        <v>0</v>
      </c>
      <c r="AK2910" s="215">
        <f t="shared" si="1097"/>
        <v>0</v>
      </c>
      <c r="AL2910" s="216">
        <f t="shared" si="1098"/>
        <v>0</v>
      </c>
      <c r="AM2910" s="217">
        <f t="shared" si="1099"/>
        <v>0</v>
      </c>
    </row>
    <row r="2911" spans="1:39" s="198" customFormat="1" ht="15" customHeight="1" thickBot="1">
      <c r="A2911" s="104"/>
      <c r="B2911" s="52"/>
      <c r="C2911" s="113" t="s">
        <v>89</v>
      </c>
      <c r="D2911" s="347" t="str">
        <f t="shared" si="1093"/>
        <v/>
      </c>
      <c r="E2911" s="347"/>
      <c r="F2911" s="347"/>
      <c r="G2911" s="347"/>
      <c r="H2911" s="347"/>
      <c r="I2911" s="347"/>
      <c r="J2911" s="347"/>
      <c r="K2911" s="366"/>
      <c r="L2911" s="367"/>
      <c r="M2911" s="366"/>
      <c r="N2911" s="367"/>
      <c r="O2911" s="406"/>
      <c r="P2911" s="406"/>
      <c r="Q2911" s="406"/>
      <c r="R2911" s="406"/>
      <c r="S2911" s="406"/>
      <c r="T2911" s="406"/>
      <c r="U2911" s="406"/>
      <c r="V2911" s="406"/>
      <c r="W2911" s="406"/>
      <c r="X2911" s="406"/>
      <c r="Y2911" s="406"/>
      <c r="Z2911" s="406"/>
      <c r="AA2911" s="406"/>
      <c r="AB2911" s="406"/>
      <c r="AC2911" s="406"/>
      <c r="AD2911" s="406"/>
      <c r="AE2911"/>
      <c r="AF2911" s="258"/>
      <c r="AG2911" s="197">
        <f t="shared" si="1094"/>
        <v>20</v>
      </c>
      <c r="AH2911" s="198">
        <f t="shared" si="1095"/>
        <v>0</v>
      </c>
      <c r="AJ2911" s="192">
        <f t="shared" si="1096"/>
        <v>0</v>
      </c>
      <c r="AK2911" s="215">
        <f t="shared" si="1097"/>
        <v>0</v>
      </c>
      <c r="AL2911" s="216">
        <f t="shared" si="1098"/>
        <v>0</v>
      </c>
      <c r="AM2911" s="217">
        <f t="shared" si="1099"/>
        <v>0</v>
      </c>
    </row>
    <row r="2912" spans="1:39" s="198" customFormat="1" ht="15" customHeight="1" thickBot="1">
      <c r="A2912" s="104"/>
      <c r="B2912" s="52"/>
      <c r="C2912" s="113" t="s">
        <v>90</v>
      </c>
      <c r="D2912" s="347" t="str">
        <f t="shared" si="1093"/>
        <v/>
      </c>
      <c r="E2912" s="347"/>
      <c r="F2912" s="347"/>
      <c r="G2912" s="347"/>
      <c r="H2912" s="347"/>
      <c r="I2912" s="347"/>
      <c r="J2912" s="347"/>
      <c r="K2912" s="366"/>
      <c r="L2912" s="367"/>
      <c r="M2912" s="366"/>
      <c r="N2912" s="367"/>
      <c r="O2912" s="406"/>
      <c r="P2912" s="406"/>
      <c r="Q2912" s="406"/>
      <c r="R2912" s="406"/>
      <c r="S2912" s="406"/>
      <c r="T2912" s="406"/>
      <c r="U2912" s="406"/>
      <c r="V2912" s="406"/>
      <c r="W2912" s="406"/>
      <c r="X2912" s="406"/>
      <c r="Y2912" s="406"/>
      <c r="Z2912" s="406"/>
      <c r="AA2912" s="406"/>
      <c r="AB2912" s="406"/>
      <c r="AC2912" s="406"/>
      <c r="AD2912" s="406"/>
      <c r="AE2912"/>
      <c r="AF2912" s="258"/>
      <c r="AG2912" s="197">
        <f t="shared" si="1094"/>
        <v>20</v>
      </c>
      <c r="AH2912" s="198">
        <f t="shared" si="1095"/>
        <v>0</v>
      </c>
      <c r="AJ2912" s="192">
        <f t="shared" si="1096"/>
        <v>0</v>
      </c>
      <c r="AK2912" s="215">
        <f t="shared" si="1097"/>
        <v>0</v>
      </c>
      <c r="AL2912" s="216">
        <f t="shared" si="1098"/>
        <v>0</v>
      </c>
      <c r="AM2912" s="217">
        <f t="shared" si="1099"/>
        <v>0</v>
      </c>
    </row>
    <row r="2913" spans="1:39" s="198" customFormat="1" ht="15" customHeight="1" thickBot="1">
      <c r="A2913" s="104"/>
      <c r="B2913" s="52"/>
      <c r="C2913" s="113" t="s">
        <v>91</v>
      </c>
      <c r="D2913" s="347" t="str">
        <f t="shared" si="1093"/>
        <v/>
      </c>
      <c r="E2913" s="347"/>
      <c r="F2913" s="347"/>
      <c r="G2913" s="347"/>
      <c r="H2913" s="347"/>
      <c r="I2913" s="347"/>
      <c r="J2913" s="347"/>
      <c r="K2913" s="366"/>
      <c r="L2913" s="367"/>
      <c r="M2913" s="366"/>
      <c r="N2913" s="367"/>
      <c r="O2913" s="406"/>
      <c r="P2913" s="406"/>
      <c r="Q2913" s="406"/>
      <c r="R2913" s="406"/>
      <c r="S2913" s="406"/>
      <c r="T2913" s="406"/>
      <c r="U2913" s="406"/>
      <c r="V2913" s="406"/>
      <c r="W2913" s="406"/>
      <c r="X2913" s="406"/>
      <c r="Y2913" s="406"/>
      <c r="Z2913" s="406"/>
      <c r="AA2913" s="406"/>
      <c r="AB2913" s="406"/>
      <c r="AC2913" s="406"/>
      <c r="AD2913" s="406"/>
      <c r="AE2913"/>
      <c r="AF2913" s="258"/>
      <c r="AG2913" s="197">
        <f t="shared" si="1094"/>
        <v>20</v>
      </c>
      <c r="AH2913" s="198">
        <f t="shared" si="1095"/>
        <v>0</v>
      </c>
      <c r="AJ2913" s="192">
        <f t="shared" si="1096"/>
        <v>0</v>
      </c>
      <c r="AK2913" s="215">
        <f t="shared" si="1097"/>
        <v>0</v>
      </c>
      <c r="AL2913" s="216">
        <f t="shared" si="1098"/>
        <v>0</v>
      </c>
      <c r="AM2913" s="217">
        <f t="shared" si="1099"/>
        <v>0</v>
      </c>
    </row>
    <row r="2914" spans="1:39" s="198" customFormat="1" ht="15" customHeight="1" thickBot="1">
      <c r="A2914" s="104"/>
      <c r="B2914" s="52"/>
      <c r="C2914" s="113" t="s">
        <v>92</v>
      </c>
      <c r="D2914" s="347" t="str">
        <f t="shared" si="1093"/>
        <v/>
      </c>
      <c r="E2914" s="347"/>
      <c r="F2914" s="347"/>
      <c r="G2914" s="347"/>
      <c r="H2914" s="347"/>
      <c r="I2914" s="347"/>
      <c r="J2914" s="347"/>
      <c r="K2914" s="366"/>
      <c r="L2914" s="367"/>
      <c r="M2914" s="366"/>
      <c r="N2914" s="367"/>
      <c r="O2914" s="406"/>
      <c r="P2914" s="406"/>
      <c r="Q2914" s="406"/>
      <c r="R2914" s="406"/>
      <c r="S2914" s="406"/>
      <c r="T2914" s="406"/>
      <c r="U2914" s="406"/>
      <c r="V2914" s="406"/>
      <c r="W2914" s="406"/>
      <c r="X2914" s="406"/>
      <c r="Y2914" s="406"/>
      <c r="Z2914" s="406"/>
      <c r="AA2914" s="406"/>
      <c r="AB2914" s="406"/>
      <c r="AC2914" s="406"/>
      <c r="AD2914" s="406"/>
      <c r="AE2914"/>
      <c r="AF2914" s="258"/>
      <c r="AG2914" s="197">
        <f t="shared" si="1094"/>
        <v>20</v>
      </c>
      <c r="AH2914" s="198">
        <f t="shared" si="1095"/>
        <v>0</v>
      </c>
      <c r="AJ2914" s="192">
        <f t="shared" si="1096"/>
        <v>0</v>
      </c>
      <c r="AK2914" s="215">
        <f t="shared" si="1097"/>
        <v>0</v>
      </c>
      <c r="AL2914" s="216">
        <f t="shared" si="1098"/>
        <v>0</v>
      </c>
      <c r="AM2914" s="217">
        <f t="shared" si="1099"/>
        <v>0</v>
      </c>
    </row>
    <row r="2915" spans="1:39" s="198" customFormat="1" ht="15" customHeight="1" thickBot="1">
      <c r="A2915" s="104"/>
      <c r="B2915" s="52"/>
      <c r="C2915" s="113" t="s">
        <v>105</v>
      </c>
      <c r="D2915" s="347" t="str">
        <f t="shared" si="1093"/>
        <v/>
      </c>
      <c r="E2915" s="347"/>
      <c r="F2915" s="347"/>
      <c r="G2915" s="347"/>
      <c r="H2915" s="347"/>
      <c r="I2915" s="347"/>
      <c r="J2915" s="347"/>
      <c r="K2915" s="366"/>
      <c r="L2915" s="367"/>
      <c r="M2915" s="366"/>
      <c r="N2915" s="367"/>
      <c r="O2915" s="406"/>
      <c r="P2915" s="406"/>
      <c r="Q2915" s="406"/>
      <c r="R2915" s="406"/>
      <c r="S2915" s="406"/>
      <c r="T2915" s="406"/>
      <c r="U2915" s="406"/>
      <c r="V2915" s="406"/>
      <c r="W2915" s="406"/>
      <c r="X2915" s="406"/>
      <c r="Y2915" s="406"/>
      <c r="Z2915" s="406"/>
      <c r="AA2915" s="406"/>
      <c r="AB2915" s="406"/>
      <c r="AC2915" s="406"/>
      <c r="AD2915" s="406"/>
      <c r="AE2915"/>
      <c r="AF2915" s="258"/>
      <c r="AG2915" s="197">
        <f t="shared" si="1094"/>
        <v>20</v>
      </c>
      <c r="AH2915" s="198">
        <f t="shared" si="1095"/>
        <v>0</v>
      </c>
      <c r="AJ2915" s="192">
        <f t="shared" si="1096"/>
        <v>0</v>
      </c>
      <c r="AK2915" s="215">
        <f t="shared" si="1097"/>
        <v>0</v>
      </c>
      <c r="AL2915" s="216">
        <f t="shared" si="1098"/>
        <v>0</v>
      </c>
      <c r="AM2915" s="217">
        <f t="shared" si="1099"/>
        <v>0</v>
      </c>
    </row>
    <row r="2916" spans="1:39" s="198" customFormat="1" ht="15" customHeight="1" thickBot="1">
      <c r="A2916" s="104"/>
      <c r="B2916" s="52"/>
      <c r="C2916" s="113" t="s">
        <v>106</v>
      </c>
      <c r="D2916" s="347" t="str">
        <f t="shared" si="1093"/>
        <v/>
      </c>
      <c r="E2916" s="347"/>
      <c r="F2916" s="347"/>
      <c r="G2916" s="347"/>
      <c r="H2916" s="347"/>
      <c r="I2916" s="347"/>
      <c r="J2916" s="347"/>
      <c r="K2916" s="366"/>
      <c r="L2916" s="367"/>
      <c r="M2916" s="366"/>
      <c r="N2916" s="367"/>
      <c r="O2916" s="406"/>
      <c r="P2916" s="406"/>
      <c r="Q2916" s="406"/>
      <c r="R2916" s="406"/>
      <c r="S2916" s="406"/>
      <c r="T2916" s="406"/>
      <c r="U2916" s="406"/>
      <c r="V2916" s="406"/>
      <c r="W2916" s="406"/>
      <c r="X2916" s="406"/>
      <c r="Y2916" s="406"/>
      <c r="Z2916" s="406"/>
      <c r="AA2916" s="406"/>
      <c r="AB2916" s="406"/>
      <c r="AC2916" s="406"/>
      <c r="AD2916" s="406"/>
      <c r="AE2916"/>
      <c r="AF2916" s="258"/>
      <c r="AG2916" s="197">
        <f t="shared" si="1094"/>
        <v>20</v>
      </c>
      <c r="AH2916" s="198">
        <f t="shared" si="1095"/>
        <v>0</v>
      </c>
      <c r="AJ2916" s="192">
        <f t="shared" si="1096"/>
        <v>0</v>
      </c>
      <c r="AK2916" s="215">
        <f t="shared" si="1097"/>
        <v>0</v>
      </c>
      <c r="AL2916" s="216">
        <f t="shared" si="1098"/>
        <v>0</v>
      </c>
      <c r="AM2916" s="217">
        <f t="shared" si="1099"/>
        <v>0</v>
      </c>
    </row>
    <row r="2917" spans="1:39" s="198" customFormat="1" ht="15" customHeight="1" thickBot="1">
      <c r="A2917" s="104"/>
      <c r="B2917" s="52"/>
      <c r="C2917" s="113" t="s">
        <v>107</v>
      </c>
      <c r="D2917" s="347" t="str">
        <f t="shared" si="1093"/>
        <v/>
      </c>
      <c r="E2917" s="347"/>
      <c r="F2917" s="347"/>
      <c r="G2917" s="347"/>
      <c r="H2917" s="347"/>
      <c r="I2917" s="347"/>
      <c r="J2917" s="347"/>
      <c r="K2917" s="366"/>
      <c r="L2917" s="367"/>
      <c r="M2917" s="366"/>
      <c r="N2917" s="367"/>
      <c r="O2917" s="406"/>
      <c r="P2917" s="406"/>
      <c r="Q2917" s="406"/>
      <c r="R2917" s="406"/>
      <c r="S2917" s="406"/>
      <c r="T2917" s="406"/>
      <c r="U2917" s="406"/>
      <c r="V2917" s="406"/>
      <c r="W2917" s="406"/>
      <c r="X2917" s="406"/>
      <c r="Y2917" s="406"/>
      <c r="Z2917" s="406"/>
      <c r="AA2917" s="406"/>
      <c r="AB2917" s="406"/>
      <c r="AC2917" s="406"/>
      <c r="AD2917" s="406"/>
      <c r="AE2917"/>
      <c r="AF2917" s="258"/>
      <c r="AG2917" s="197">
        <f t="shared" si="1094"/>
        <v>20</v>
      </c>
      <c r="AH2917" s="198">
        <f t="shared" si="1095"/>
        <v>0</v>
      </c>
      <c r="AJ2917" s="192">
        <f t="shared" si="1096"/>
        <v>0</v>
      </c>
      <c r="AK2917" s="215">
        <f t="shared" si="1097"/>
        <v>0</v>
      </c>
      <c r="AL2917" s="216">
        <f t="shared" si="1098"/>
        <v>0</v>
      </c>
      <c r="AM2917" s="217">
        <f t="shared" si="1099"/>
        <v>0</v>
      </c>
    </row>
    <row r="2918" spans="1:39" s="198" customFormat="1" ht="15" customHeight="1" thickBot="1">
      <c r="A2918" s="104"/>
      <c r="B2918" s="52"/>
      <c r="C2918" s="113" t="s">
        <v>108</v>
      </c>
      <c r="D2918" s="347" t="str">
        <f t="shared" si="1093"/>
        <v/>
      </c>
      <c r="E2918" s="347"/>
      <c r="F2918" s="347"/>
      <c r="G2918" s="347"/>
      <c r="H2918" s="347"/>
      <c r="I2918" s="347"/>
      <c r="J2918" s="347"/>
      <c r="K2918" s="366"/>
      <c r="L2918" s="367"/>
      <c r="M2918" s="366"/>
      <c r="N2918" s="367"/>
      <c r="O2918" s="406"/>
      <c r="P2918" s="406"/>
      <c r="Q2918" s="406"/>
      <c r="R2918" s="406"/>
      <c r="S2918" s="406"/>
      <c r="T2918" s="406"/>
      <c r="U2918" s="406"/>
      <c r="V2918" s="406"/>
      <c r="W2918" s="406"/>
      <c r="X2918" s="406"/>
      <c r="Y2918" s="406"/>
      <c r="Z2918" s="406"/>
      <c r="AA2918" s="406"/>
      <c r="AB2918" s="406"/>
      <c r="AC2918" s="406"/>
      <c r="AD2918" s="406"/>
      <c r="AE2918"/>
      <c r="AF2918" s="258"/>
      <c r="AG2918" s="197">
        <f t="shared" si="1094"/>
        <v>20</v>
      </c>
      <c r="AH2918" s="198">
        <f t="shared" si="1095"/>
        <v>0</v>
      </c>
      <c r="AJ2918" s="192">
        <f t="shared" si="1096"/>
        <v>0</v>
      </c>
      <c r="AK2918" s="215">
        <f t="shared" si="1097"/>
        <v>0</v>
      </c>
      <c r="AL2918" s="216">
        <f t="shared" si="1098"/>
        <v>0</v>
      </c>
      <c r="AM2918" s="217">
        <f t="shared" si="1099"/>
        <v>0</v>
      </c>
    </row>
    <row r="2919" spans="1:39" s="198" customFormat="1" ht="15" customHeight="1" thickBot="1">
      <c r="A2919" s="104"/>
      <c r="B2919" s="52"/>
      <c r="C2919" s="113" t="s">
        <v>109</v>
      </c>
      <c r="D2919" s="347" t="str">
        <f t="shared" si="1093"/>
        <v/>
      </c>
      <c r="E2919" s="347"/>
      <c r="F2919" s="347"/>
      <c r="G2919" s="347"/>
      <c r="H2919" s="347"/>
      <c r="I2919" s="347"/>
      <c r="J2919" s="347"/>
      <c r="K2919" s="366"/>
      <c r="L2919" s="367"/>
      <c r="M2919" s="366"/>
      <c r="N2919" s="367"/>
      <c r="O2919" s="406"/>
      <c r="P2919" s="406"/>
      <c r="Q2919" s="406"/>
      <c r="R2919" s="406"/>
      <c r="S2919" s="406"/>
      <c r="T2919" s="406"/>
      <c r="U2919" s="406"/>
      <c r="V2919" s="406"/>
      <c r="W2919" s="406"/>
      <c r="X2919" s="406"/>
      <c r="Y2919" s="406"/>
      <c r="Z2919" s="406"/>
      <c r="AA2919" s="406"/>
      <c r="AB2919" s="406"/>
      <c r="AC2919" s="406"/>
      <c r="AD2919" s="406"/>
      <c r="AE2919"/>
      <c r="AF2919" s="258"/>
      <c r="AG2919" s="197">
        <f t="shared" si="1094"/>
        <v>20</v>
      </c>
      <c r="AH2919" s="198">
        <f t="shared" si="1095"/>
        <v>0</v>
      </c>
      <c r="AJ2919" s="192">
        <f t="shared" si="1096"/>
        <v>0</v>
      </c>
      <c r="AK2919" s="215">
        <f t="shared" si="1097"/>
        <v>0</v>
      </c>
      <c r="AL2919" s="216">
        <f t="shared" si="1098"/>
        <v>0</v>
      </c>
      <c r="AM2919" s="217">
        <f t="shared" si="1099"/>
        <v>0</v>
      </c>
    </row>
    <row r="2920" spans="1:39" s="198" customFormat="1" ht="15" customHeight="1" thickBot="1">
      <c r="A2920" s="104"/>
      <c r="B2920" s="52"/>
      <c r="C2920" s="113" t="s">
        <v>110</v>
      </c>
      <c r="D2920" s="347" t="str">
        <f t="shared" si="1093"/>
        <v/>
      </c>
      <c r="E2920" s="347"/>
      <c r="F2920" s="347"/>
      <c r="G2920" s="347"/>
      <c r="H2920" s="347"/>
      <c r="I2920" s="347"/>
      <c r="J2920" s="347"/>
      <c r="K2920" s="366"/>
      <c r="L2920" s="367"/>
      <c r="M2920" s="366"/>
      <c r="N2920" s="367"/>
      <c r="O2920" s="406"/>
      <c r="P2920" s="406"/>
      <c r="Q2920" s="406"/>
      <c r="R2920" s="406"/>
      <c r="S2920" s="406"/>
      <c r="T2920" s="406"/>
      <c r="U2920" s="406"/>
      <c r="V2920" s="406"/>
      <c r="W2920" s="406"/>
      <c r="X2920" s="406"/>
      <c r="Y2920" s="406"/>
      <c r="Z2920" s="406"/>
      <c r="AA2920" s="406"/>
      <c r="AB2920" s="406"/>
      <c r="AC2920" s="406"/>
      <c r="AD2920" s="406"/>
      <c r="AE2920"/>
      <c r="AF2920" s="258"/>
      <c r="AG2920" s="197">
        <f t="shared" si="1094"/>
        <v>20</v>
      </c>
      <c r="AH2920" s="198">
        <f t="shared" si="1095"/>
        <v>0</v>
      </c>
      <c r="AJ2920" s="192">
        <f t="shared" si="1096"/>
        <v>0</v>
      </c>
      <c r="AK2920" s="215">
        <f t="shared" si="1097"/>
        <v>0</v>
      </c>
      <c r="AL2920" s="216">
        <f t="shared" si="1098"/>
        <v>0</v>
      </c>
      <c r="AM2920" s="217">
        <f t="shared" si="1099"/>
        <v>0</v>
      </c>
    </row>
    <row r="2921" spans="1:39" s="198" customFormat="1" ht="15" customHeight="1" thickBot="1">
      <c r="A2921" s="104"/>
      <c r="B2921" s="52"/>
      <c r="C2921" s="113" t="s">
        <v>111</v>
      </c>
      <c r="D2921" s="347" t="str">
        <f t="shared" si="1093"/>
        <v/>
      </c>
      <c r="E2921" s="347"/>
      <c r="F2921" s="347"/>
      <c r="G2921" s="347"/>
      <c r="H2921" s="347"/>
      <c r="I2921" s="347"/>
      <c r="J2921" s="347"/>
      <c r="K2921" s="366"/>
      <c r="L2921" s="367"/>
      <c r="M2921" s="366"/>
      <c r="N2921" s="367"/>
      <c r="O2921" s="406"/>
      <c r="P2921" s="406"/>
      <c r="Q2921" s="406"/>
      <c r="R2921" s="406"/>
      <c r="S2921" s="406"/>
      <c r="T2921" s="406"/>
      <c r="U2921" s="406"/>
      <c r="V2921" s="406"/>
      <c r="W2921" s="406"/>
      <c r="X2921" s="406"/>
      <c r="Y2921" s="406"/>
      <c r="Z2921" s="406"/>
      <c r="AA2921" s="406"/>
      <c r="AB2921" s="406"/>
      <c r="AC2921" s="406"/>
      <c r="AD2921" s="406"/>
      <c r="AE2921"/>
      <c r="AF2921" s="258"/>
      <c r="AG2921" s="197">
        <f t="shared" si="1094"/>
        <v>20</v>
      </c>
      <c r="AH2921" s="198">
        <f t="shared" si="1095"/>
        <v>0</v>
      </c>
      <c r="AJ2921" s="192">
        <f t="shared" si="1096"/>
        <v>0</v>
      </c>
      <c r="AK2921" s="215">
        <f t="shared" si="1097"/>
        <v>0</v>
      </c>
      <c r="AL2921" s="216">
        <f t="shared" si="1098"/>
        <v>0</v>
      </c>
      <c r="AM2921" s="217">
        <f t="shared" si="1099"/>
        <v>0</v>
      </c>
    </row>
    <row r="2922" spans="1:39" s="198" customFormat="1" ht="15" customHeight="1" thickBot="1">
      <c r="A2922" s="104"/>
      <c r="B2922" s="52"/>
      <c r="C2922" s="113" t="s">
        <v>112</v>
      </c>
      <c r="D2922" s="347" t="str">
        <f t="shared" si="1093"/>
        <v/>
      </c>
      <c r="E2922" s="347"/>
      <c r="F2922" s="347"/>
      <c r="G2922" s="347"/>
      <c r="H2922" s="347"/>
      <c r="I2922" s="347"/>
      <c r="J2922" s="347"/>
      <c r="K2922" s="366"/>
      <c r="L2922" s="367"/>
      <c r="M2922" s="366"/>
      <c r="N2922" s="367"/>
      <c r="O2922" s="406"/>
      <c r="P2922" s="406"/>
      <c r="Q2922" s="406"/>
      <c r="R2922" s="406"/>
      <c r="S2922" s="406"/>
      <c r="T2922" s="406"/>
      <c r="U2922" s="406"/>
      <c r="V2922" s="406"/>
      <c r="W2922" s="406"/>
      <c r="X2922" s="406"/>
      <c r="Y2922" s="406"/>
      <c r="Z2922" s="406"/>
      <c r="AA2922" s="406"/>
      <c r="AB2922" s="406"/>
      <c r="AC2922" s="406"/>
      <c r="AD2922" s="406"/>
      <c r="AE2922"/>
      <c r="AF2922" s="258"/>
      <c r="AG2922" s="197">
        <f t="shared" si="1094"/>
        <v>20</v>
      </c>
      <c r="AH2922" s="198">
        <f t="shared" si="1095"/>
        <v>0</v>
      </c>
      <c r="AJ2922" s="192">
        <f t="shared" si="1096"/>
        <v>0</v>
      </c>
      <c r="AK2922" s="215">
        <f t="shared" si="1097"/>
        <v>0</v>
      </c>
      <c r="AL2922" s="216">
        <f t="shared" si="1098"/>
        <v>0</v>
      </c>
      <c r="AM2922" s="217">
        <f t="shared" si="1099"/>
        <v>0</v>
      </c>
    </row>
    <row r="2923" spans="1:39" s="198" customFormat="1" ht="15" customHeight="1" thickBot="1">
      <c r="A2923" s="104"/>
      <c r="B2923" s="52"/>
      <c r="C2923" s="113" t="s">
        <v>113</v>
      </c>
      <c r="D2923" s="347" t="str">
        <f t="shared" si="1093"/>
        <v/>
      </c>
      <c r="E2923" s="347"/>
      <c r="F2923" s="347"/>
      <c r="G2923" s="347"/>
      <c r="H2923" s="347"/>
      <c r="I2923" s="347"/>
      <c r="J2923" s="347"/>
      <c r="K2923" s="366"/>
      <c r="L2923" s="367"/>
      <c r="M2923" s="366"/>
      <c r="N2923" s="367"/>
      <c r="O2923" s="406"/>
      <c r="P2923" s="406"/>
      <c r="Q2923" s="406"/>
      <c r="R2923" s="406"/>
      <c r="S2923" s="406"/>
      <c r="T2923" s="406"/>
      <c r="U2923" s="406"/>
      <c r="V2923" s="406"/>
      <c r="W2923" s="406"/>
      <c r="X2923" s="406"/>
      <c r="Y2923" s="406"/>
      <c r="Z2923" s="406"/>
      <c r="AA2923" s="406"/>
      <c r="AB2923" s="406"/>
      <c r="AC2923" s="406"/>
      <c r="AD2923" s="406"/>
      <c r="AE2923"/>
      <c r="AF2923" s="258"/>
      <c r="AG2923" s="197">
        <f t="shared" si="1094"/>
        <v>20</v>
      </c>
      <c r="AH2923" s="198">
        <f t="shared" si="1095"/>
        <v>0</v>
      </c>
      <c r="AJ2923" s="192">
        <f t="shared" si="1096"/>
        <v>0</v>
      </c>
      <c r="AK2923" s="215">
        <f t="shared" si="1097"/>
        <v>0</v>
      </c>
      <c r="AL2923" s="216">
        <f t="shared" si="1098"/>
        <v>0</v>
      </c>
      <c r="AM2923" s="217">
        <f t="shared" si="1099"/>
        <v>0</v>
      </c>
    </row>
    <row r="2924" spans="1:39" s="198" customFormat="1" ht="15" customHeight="1" thickBot="1">
      <c r="A2924" s="104"/>
      <c r="B2924" s="52"/>
      <c r="C2924" s="113" t="s">
        <v>114</v>
      </c>
      <c r="D2924" s="347" t="str">
        <f t="shared" si="1093"/>
        <v/>
      </c>
      <c r="E2924" s="347"/>
      <c r="F2924" s="347"/>
      <c r="G2924" s="347"/>
      <c r="H2924" s="347"/>
      <c r="I2924" s="347"/>
      <c r="J2924" s="347"/>
      <c r="K2924" s="366"/>
      <c r="L2924" s="367"/>
      <c r="M2924" s="366"/>
      <c r="N2924" s="367"/>
      <c r="O2924" s="406"/>
      <c r="P2924" s="406"/>
      <c r="Q2924" s="406"/>
      <c r="R2924" s="406"/>
      <c r="S2924" s="406"/>
      <c r="T2924" s="406"/>
      <c r="U2924" s="406"/>
      <c r="V2924" s="406"/>
      <c r="W2924" s="406"/>
      <c r="X2924" s="406"/>
      <c r="Y2924" s="406"/>
      <c r="Z2924" s="406"/>
      <c r="AA2924" s="406"/>
      <c r="AB2924" s="406"/>
      <c r="AC2924" s="406"/>
      <c r="AD2924" s="406"/>
      <c r="AE2924"/>
      <c r="AF2924" s="258"/>
      <c r="AG2924" s="197">
        <f t="shared" si="1094"/>
        <v>20</v>
      </c>
      <c r="AH2924" s="198">
        <f t="shared" si="1095"/>
        <v>0</v>
      </c>
      <c r="AJ2924" s="192">
        <f t="shared" si="1096"/>
        <v>0</v>
      </c>
      <c r="AK2924" s="215">
        <f t="shared" si="1097"/>
        <v>0</v>
      </c>
      <c r="AL2924" s="216">
        <f t="shared" si="1098"/>
        <v>0</v>
      </c>
      <c r="AM2924" s="217">
        <f t="shared" si="1099"/>
        <v>0</v>
      </c>
    </row>
    <row r="2925" spans="1:39" s="198" customFormat="1" ht="15" customHeight="1" thickBot="1">
      <c r="A2925" s="104"/>
      <c r="B2925" s="52"/>
      <c r="C2925" s="113" t="s">
        <v>115</v>
      </c>
      <c r="D2925" s="347" t="str">
        <f t="shared" si="1093"/>
        <v/>
      </c>
      <c r="E2925" s="347"/>
      <c r="F2925" s="347"/>
      <c r="G2925" s="347"/>
      <c r="H2925" s="347"/>
      <c r="I2925" s="347"/>
      <c r="J2925" s="347"/>
      <c r="K2925" s="366"/>
      <c r="L2925" s="367"/>
      <c r="M2925" s="366"/>
      <c r="N2925" s="367"/>
      <c r="O2925" s="406"/>
      <c r="P2925" s="406"/>
      <c r="Q2925" s="406"/>
      <c r="R2925" s="406"/>
      <c r="S2925" s="406"/>
      <c r="T2925" s="406"/>
      <c r="U2925" s="406"/>
      <c r="V2925" s="406"/>
      <c r="W2925" s="406"/>
      <c r="X2925" s="406"/>
      <c r="Y2925" s="406"/>
      <c r="Z2925" s="406"/>
      <c r="AA2925" s="406"/>
      <c r="AB2925" s="406"/>
      <c r="AC2925" s="406"/>
      <c r="AD2925" s="406"/>
      <c r="AE2925"/>
      <c r="AF2925" s="258"/>
      <c r="AG2925" s="197">
        <f t="shared" si="1094"/>
        <v>20</v>
      </c>
      <c r="AH2925" s="198">
        <f t="shared" si="1095"/>
        <v>0</v>
      </c>
      <c r="AJ2925" s="192">
        <f t="shared" si="1096"/>
        <v>0</v>
      </c>
      <c r="AK2925" s="215">
        <f t="shared" si="1097"/>
        <v>0</v>
      </c>
      <c r="AL2925" s="216">
        <f t="shared" si="1098"/>
        <v>0</v>
      </c>
      <c r="AM2925" s="217">
        <f t="shared" si="1099"/>
        <v>0</v>
      </c>
    </row>
    <row r="2926" spans="1:39" s="198" customFormat="1" ht="15" customHeight="1" thickBot="1">
      <c r="A2926" s="104"/>
      <c r="B2926" s="52"/>
      <c r="C2926" s="113" t="s">
        <v>116</v>
      </c>
      <c r="D2926" s="347" t="str">
        <f t="shared" si="1093"/>
        <v/>
      </c>
      <c r="E2926" s="347"/>
      <c r="F2926" s="347"/>
      <c r="G2926" s="347"/>
      <c r="H2926" s="347"/>
      <c r="I2926" s="347"/>
      <c r="J2926" s="347"/>
      <c r="K2926" s="366"/>
      <c r="L2926" s="367"/>
      <c r="M2926" s="366"/>
      <c r="N2926" s="367"/>
      <c r="O2926" s="406"/>
      <c r="P2926" s="406"/>
      <c r="Q2926" s="406"/>
      <c r="R2926" s="406"/>
      <c r="S2926" s="406"/>
      <c r="T2926" s="406"/>
      <c r="U2926" s="406"/>
      <c r="V2926" s="406"/>
      <c r="W2926" s="406"/>
      <c r="X2926" s="406"/>
      <c r="Y2926" s="406"/>
      <c r="Z2926" s="406"/>
      <c r="AA2926" s="406"/>
      <c r="AB2926" s="406"/>
      <c r="AC2926" s="406"/>
      <c r="AD2926" s="406"/>
      <c r="AE2926"/>
      <c r="AF2926" s="258"/>
      <c r="AG2926" s="197">
        <f t="shared" si="1094"/>
        <v>20</v>
      </c>
      <c r="AH2926" s="198">
        <f t="shared" si="1095"/>
        <v>0</v>
      </c>
      <c r="AJ2926" s="192">
        <f t="shared" si="1096"/>
        <v>0</v>
      </c>
      <c r="AK2926" s="215">
        <f t="shared" si="1097"/>
        <v>0</v>
      </c>
      <c r="AL2926" s="216">
        <f t="shared" si="1098"/>
        <v>0</v>
      </c>
      <c r="AM2926" s="217">
        <f t="shared" si="1099"/>
        <v>0</v>
      </c>
    </row>
    <row r="2927" spans="1:39" s="198" customFormat="1" ht="15" customHeight="1" thickBot="1">
      <c r="A2927" s="104"/>
      <c r="B2927" s="52"/>
      <c r="C2927" s="113" t="s">
        <v>117</v>
      </c>
      <c r="D2927" s="347" t="str">
        <f t="shared" si="1093"/>
        <v/>
      </c>
      <c r="E2927" s="347"/>
      <c r="F2927" s="347"/>
      <c r="G2927" s="347"/>
      <c r="H2927" s="347"/>
      <c r="I2927" s="347"/>
      <c r="J2927" s="347"/>
      <c r="K2927" s="366"/>
      <c r="L2927" s="367"/>
      <c r="M2927" s="366"/>
      <c r="N2927" s="367"/>
      <c r="O2927" s="406"/>
      <c r="P2927" s="406"/>
      <c r="Q2927" s="406"/>
      <c r="R2927" s="406"/>
      <c r="S2927" s="406"/>
      <c r="T2927" s="406"/>
      <c r="U2927" s="406"/>
      <c r="V2927" s="406"/>
      <c r="W2927" s="406"/>
      <c r="X2927" s="406"/>
      <c r="Y2927" s="406"/>
      <c r="Z2927" s="406"/>
      <c r="AA2927" s="406"/>
      <c r="AB2927" s="406"/>
      <c r="AC2927" s="406"/>
      <c r="AD2927" s="406"/>
      <c r="AE2927"/>
      <c r="AF2927" s="258"/>
      <c r="AG2927" s="197">
        <f t="shared" si="1094"/>
        <v>20</v>
      </c>
      <c r="AH2927" s="198">
        <f t="shared" si="1095"/>
        <v>0</v>
      </c>
      <c r="AJ2927" s="192">
        <f t="shared" si="1096"/>
        <v>0</v>
      </c>
      <c r="AK2927" s="215">
        <f t="shared" si="1097"/>
        <v>0</v>
      </c>
      <c r="AL2927" s="216">
        <f t="shared" si="1098"/>
        <v>0</v>
      </c>
      <c r="AM2927" s="217">
        <f t="shared" si="1099"/>
        <v>0</v>
      </c>
    </row>
    <row r="2928" spans="1:39" s="198" customFormat="1" ht="15" customHeight="1" thickBot="1">
      <c r="A2928" s="104"/>
      <c r="B2928" s="52"/>
      <c r="C2928" s="113" t="s">
        <v>118</v>
      </c>
      <c r="D2928" s="347" t="str">
        <f t="shared" si="1093"/>
        <v/>
      </c>
      <c r="E2928" s="347"/>
      <c r="F2928" s="347"/>
      <c r="G2928" s="347"/>
      <c r="H2928" s="347"/>
      <c r="I2928" s="347"/>
      <c r="J2928" s="347"/>
      <c r="K2928" s="366"/>
      <c r="L2928" s="367"/>
      <c r="M2928" s="366"/>
      <c r="N2928" s="367"/>
      <c r="O2928" s="406"/>
      <c r="P2928" s="406"/>
      <c r="Q2928" s="406"/>
      <c r="R2928" s="406"/>
      <c r="S2928" s="406"/>
      <c r="T2928" s="406"/>
      <c r="U2928" s="406"/>
      <c r="V2928" s="406"/>
      <c r="W2928" s="406"/>
      <c r="X2928" s="406"/>
      <c r="Y2928" s="406"/>
      <c r="Z2928" s="406"/>
      <c r="AA2928" s="406"/>
      <c r="AB2928" s="406"/>
      <c r="AC2928" s="406"/>
      <c r="AD2928" s="406"/>
      <c r="AE2928"/>
      <c r="AF2928" s="258"/>
      <c r="AG2928" s="197">
        <f t="shared" si="1094"/>
        <v>20</v>
      </c>
      <c r="AH2928" s="198">
        <f t="shared" si="1095"/>
        <v>0</v>
      </c>
      <c r="AJ2928" s="192">
        <f t="shared" si="1096"/>
        <v>0</v>
      </c>
      <c r="AK2928" s="215">
        <f t="shared" si="1097"/>
        <v>0</v>
      </c>
      <c r="AL2928" s="216">
        <f t="shared" si="1098"/>
        <v>0</v>
      </c>
      <c r="AM2928" s="217">
        <f t="shared" si="1099"/>
        <v>0</v>
      </c>
    </row>
    <row r="2929" spans="1:39" s="198" customFormat="1" ht="15" customHeight="1" thickBot="1">
      <c r="A2929" s="104"/>
      <c r="B2929" s="52"/>
      <c r="C2929" s="113" t="s">
        <v>119</v>
      </c>
      <c r="D2929" s="347" t="str">
        <f t="shared" si="1093"/>
        <v/>
      </c>
      <c r="E2929" s="347"/>
      <c r="F2929" s="347"/>
      <c r="G2929" s="347"/>
      <c r="H2929" s="347"/>
      <c r="I2929" s="347"/>
      <c r="J2929" s="347"/>
      <c r="K2929" s="366"/>
      <c r="L2929" s="367"/>
      <c r="M2929" s="366"/>
      <c r="N2929" s="367"/>
      <c r="O2929" s="406"/>
      <c r="P2929" s="406"/>
      <c r="Q2929" s="406"/>
      <c r="R2929" s="406"/>
      <c r="S2929" s="406"/>
      <c r="T2929" s="406"/>
      <c r="U2929" s="406"/>
      <c r="V2929" s="406"/>
      <c r="W2929" s="406"/>
      <c r="X2929" s="406"/>
      <c r="Y2929" s="406"/>
      <c r="Z2929" s="406"/>
      <c r="AA2929" s="406"/>
      <c r="AB2929" s="406"/>
      <c r="AC2929" s="406"/>
      <c r="AD2929" s="406"/>
      <c r="AE2929"/>
      <c r="AF2929" s="258"/>
      <c r="AG2929" s="197">
        <f t="shared" si="1094"/>
        <v>20</v>
      </c>
      <c r="AH2929" s="198">
        <f t="shared" si="1095"/>
        <v>0</v>
      </c>
      <c r="AJ2929" s="192">
        <f t="shared" si="1096"/>
        <v>0</v>
      </c>
      <c r="AK2929" s="215">
        <f t="shared" si="1097"/>
        <v>0</v>
      </c>
      <c r="AL2929" s="216">
        <f t="shared" si="1098"/>
        <v>0</v>
      </c>
      <c r="AM2929" s="217">
        <f t="shared" si="1099"/>
        <v>0</v>
      </c>
    </row>
    <row r="2930" spans="1:39" s="198" customFormat="1" ht="15" customHeight="1" thickBot="1">
      <c r="A2930" s="104"/>
      <c r="B2930" s="52"/>
      <c r="C2930" s="113" t="s">
        <v>120</v>
      </c>
      <c r="D2930" s="347" t="str">
        <f t="shared" si="1093"/>
        <v/>
      </c>
      <c r="E2930" s="347"/>
      <c r="F2930" s="347"/>
      <c r="G2930" s="347"/>
      <c r="H2930" s="347"/>
      <c r="I2930" s="347"/>
      <c r="J2930" s="347"/>
      <c r="K2930" s="366"/>
      <c r="L2930" s="367"/>
      <c r="M2930" s="366"/>
      <c r="N2930" s="367"/>
      <c r="O2930" s="406"/>
      <c r="P2930" s="406"/>
      <c r="Q2930" s="406"/>
      <c r="R2930" s="406"/>
      <c r="S2930" s="406"/>
      <c r="T2930" s="406"/>
      <c r="U2930" s="406"/>
      <c r="V2930" s="406"/>
      <c r="W2930" s="406"/>
      <c r="X2930" s="406"/>
      <c r="Y2930" s="406"/>
      <c r="Z2930" s="406"/>
      <c r="AA2930" s="406"/>
      <c r="AB2930" s="406"/>
      <c r="AC2930" s="406"/>
      <c r="AD2930" s="406"/>
      <c r="AE2930"/>
      <c r="AF2930" s="258"/>
      <c r="AG2930" s="197">
        <f t="shared" si="1094"/>
        <v>20</v>
      </c>
      <c r="AH2930" s="198">
        <f t="shared" si="1095"/>
        <v>0</v>
      </c>
      <c r="AJ2930" s="192">
        <f t="shared" si="1096"/>
        <v>0</v>
      </c>
      <c r="AK2930" s="215">
        <f t="shared" si="1097"/>
        <v>0</v>
      </c>
      <c r="AL2930" s="216">
        <f t="shared" si="1098"/>
        <v>0</v>
      </c>
      <c r="AM2930" s="217">
        <f t="shared" si="1099"/>
        <v>0</v>
      </c>
    </row>
    <row r="2931" spans="1:39" s="198" customFormat="1" ht="15" customHeight="1" thickBot="1">
      <c r="A2931" s="104"/>
      <c r="B2931" s="52"/>
      <c r="C2931" s="113" t="s">
        <v>121</v>
      </c>
      <c r="D2931" s="347" t="str">
        <f t="shared" si="1093"/>
        <v/>
      </c>
      <c r="E2931" s="347"/>
      <c r="F2931" s="347"/>
      <c r="G2931" s="347"/>
      <c r="H2931" s="347"/>
      <c r="I2931" s="347"/>
      <c r="J2931" s="347"/>
      <c r="K2931" s="366"/>
      <c r="L2931" s="367"/>
      <c r="M2931" s="366"/>
      <c r="N2931" s="367"/>
      <c r="O2931" s="406"/>
      <c r="P2931" s="406"/>
      <c r="Q2931" s="406"/>
      <c r="R2931" s="406"/>
      <c r="S2931" s="406"/>
      <c r="T2931" s="406"/>
      <c r="U2931" s="406"/>
      <c r="V2931" s="406"/>
      <c r="W2931" s="406"/>
      <c r="X2931" s="406"/>
      <c r="Y2931" s="406"/>
      <c r="Z2931" s="406"/>
      <c r="AA2931" s="406"/>
      <c r="AB2931" s="406"/>
      <c r="AC2931" s="406"/>
      <c r="AD2931" s="406"/>
      <c r="AE2931"/>
      <c r="AF2931" s="258"/>
      <c r="AG2931" s="197">
        <f t="shared" si="1094"/>
        <v>20</v>
      </c>
      <c r="AH2931" s="198">
        <f t="shared" si="1095"/>
        <v>0</v>
      </c>
      <c r="AJ2931" s="192">
        <f t="shared" si="1096"/>
        <v>0</v>
      </c>
      <c r="AK2931" s="215">
        <f t="shared" si="1097"/>
        <v>0</v>
      </c>
      <c r="AL2931" s="216">
        <f t="shared" si="1098"/>
        <v>0</v>
      </c>
      <c r="AM2931" s="217">
        <f t="shared" si="1099"/>
        <v>0</v>
      </c>
    </row>
    <row r="2932" spans="1:39" s="198" customFormat="1" ht="15" customHeight="1" thickBot="1">
      <c r="A2932" s="104"/>
      <c r="B2932" s="52"/>
      <c r="C2932" s="113" t="s">
        <v>122</v>
      </c>
      <c r="D2932" s="347" t="str">
        <f t="shared" si="1093"/>
        <v/>
      </c>
      <c r="E2932" s="347"/>
      <c r="F2932" s="347"/>
      <c r="G2932" s="347"/>
      <c r="H2932" s="347"/>
      <c r="I2932" s="347"/>
      <c r="J2932" s="347"/>
      <c r="K2932" s="366"/>
      <c r="L2932" s="367"/>
      <c r="M2932" s="366"/>
      <c r="N2932" s="367"/>
      <c r="O2932" s="406"/>
      <c r="P2932" s="406"/>
      <c r="Q2932" s="406"/>
      <c r="R2932" s="406"/>
      <c r="S2932" s="406"/>
      <c r="T2932" s="406"/>
      <c r="U2932" s="406"/>
      <c r="V2932" s="406"/>
      <c r="W2932" s="406"/>
      <c r="X2932" s="406"/>
      <c r="Y2932" s="406"/>
      <c r="Z2932" s="406"/>
      <c r="AA2932" s="406"/>
      <c r="AB2932" s="406"/>
      <c r="AC2932" s="406"/>
      <c r="AD2932" s="406"/>
      <c r="AE2932"/>
      <c r="AF2932" s="258"/>
      <c r="AG2932" s="197">
        <f t="shared" si="1094"/>
        <v>20</v>
      </c>
      <c r="AH2932" s="198">
        <f t="shared" si="1095"/>
        <v>0</v>
      </c>
      <c r="AJ2932" s="192">
        <f t="shared" si="1096"/>
        <v>0</v>
      </c>
      <c r="AK2932" s="215">
        <f t="shared" si="1097"/>
        <v>0</v>
      </c>
      <c r="AL2932" s="216">
        <f t="shared" si="1098"/>
        <v>0</v>
      </c>
      <c r="AM2932" s="217">
        <f t="shared" si="1099"/>
        <v>0</v>
      </c>
    </row>
    <row r="2933" spans="1:39" s="198" customFormat="1" ht="15" customHeight="1" thickBot="1">
      <c r="A2933" s="104"/>
      <c r="B2933" s="52"/>
      <c r="C2933" s="113" t="s">
        <v>123</v>
      </c>
      <c r="D2933" s="347" t="str">
        <f t="shared" si="1093"/>
        <v/>
      </c>
      <c r="E2933" s="347"/>
      <c r="F2933" s="347"/>
      <c r="G2933" s="347"/>
      <c r="H2933" s="347"/>
      <c r="I2933" s="347"/>
      <c r="J2933" s="347"/>
      <c r="K2933" s="366"/>
      <c r="L2933" s="367"/>
      <c r="M2933" s="366"/>
      <c r="N2933" s="367"/>
      <c r="O2933" s="406"/>
      <c r="P2933" s="406"/>
      <c r="Q2933" s="406"/>
      <c r="R2933" s="406"/>
      <c r="S2933" s="406"/>
      <c r="T2933" s="406"/>
      <c r="U2933" s="406"/>
      <c r="V2933" s="406"/>
      <c r="W2933" s="406"/>
      <c r="X2933" s="406"/>
      <c r="Y2933" s="406"/>
      <c r="Z2933" s="406"/>
      <c r="AA2933" s="406"/>
      <c r="AB2933" s="406"/>
      <c r="AC2933" s="406"/>
      <c r="AD2933" s="406"/>
      <c r="AE2933"/>
      <c r="AF2933" s="258"/>
      <c r="AG2933" s="197">
        <f t="shared" si="1094"/>
        <v>20</v>
      </c>
      <c r="AH2933" s="198">
        <f t="shared" si="1095"/>
        <v>0</v>
      </c>
      <c r="AJ2933" s="192">
        <f t="shared" si="1096"/>
        <v>0</v>
      </c>
      <c r="AK2933" s="215">
        <f t="shared" si="1097"/>
        <v>0</v>
      </c>
      <c r="AL2933" s="216">
        <f t="shared" si="1098"/>
        <v>0</v>
      </c>
      <c r="AM2933" s="217">
        <f t="shared" si="1099"/>
        <v>0</v>
      </c>
    </row>
    <row r="2934" spans="1:39" s="198" customFormat="1" ht="15" customHeight="1" thickBot="1">
      <c r="A2934" s="104"/>
      <c r="B2934" s="52"/>
      <c r="C2934" s="113" t="s">
        <v>124</v>
      </c>
      <c r="D2934" s="347" t="str">
        <f t="shared" si="1093"/>
        <v/>
      </c>
      <c r="E2934" s="347"/>
      <c r="F2934" s="347"/>
      <c r="G2934" s="347"/>
      <c r="H2934" s="347"/>
      <c r="I2934" s="347"/>
      <c r="J2934" s="347"/>
      <c r="K2934" s="366"/>
      <c r="L2934" s="367"/>
      <c r="M2934" s="366"/>
      <c r="N2934" s="367"/>
      <c r="O2934" s="406"/>
      <c r="P2934" s="406"/>
      <c r="Q2934" s="406"/>
      <c r="R2934" s="406"/>
      <c r="S2934" s="406"/>
      <c r="T2934" s="406"/>
      <c r="U2934" s="406"/>
      <c r="V2934" s="406"/>
      <c r="W2934" s="406"/>
      <c r="X2934" s="406"/>
      <c r="Y2934" s="406"/>
      <c r="Z2934" s="406"/>
      <c r="AA2934" s="406"/>
      <c r="AB2934" s="406"/>
      <c r="AC2934" s="406"/>
      <c r="AD2934" s="406"/>
      <c r="AE2934"/>
      <c r="AF2934" s="258"/>
      <c r="AG2934" s="197">
        <f t="shared" si="1094"/>
        <v>20</v>
      </c>
      <c r="AH2934" s="198">
        <f t="shared" si="1095"/>
        <v>0</v>
      </c>
      <c r="AJ2934" s="192">
        <f t="shared" si="1096"/>
        <v>0</v>
      </c>
      <c r="AK2934" s="215">
        <f t="shared" si="1097"/>
        <v>0</v>
      </c>
      <c r="AL2934" s="216">
        <f t="shared" si="1098"/>
        <v>0</v>
      </c>
      <c r="AM2934" s="217">
        <f t="shared" si="1099"/>
        <v>0</v>
      </c>
    </row>
    <row r="2935" spans="1:39" s="198" customFormat="1" ht="15" customHeight="1" thickBot="1">
      <c r="A2935" s="104"/>
      <c r="B2935" s="52"/>
      <c r="C2935" s="113" t="s">
        <v>125</v>
      </c>
      <c r="D2935" s="347" t="str">
        <f t="shared" si="1093"/>
        <v/>
      </c>
      <c r="E2935" s="347"/>
      <c r="F2935" s="347"/>
      <c r="G2935" s="347"/>
      <c r="H2935" s="347"/>
      <c r="I2935" s="347"/>
      <c r="J2935" s="347"/>
      <c r="K2935" s="366"/>
      <c r="L2935" s="367"/>
      <c r="M2935" s="366"/>
      <c r="N2935" s="367"/>
      <c r="O2935" s="406"/>
      <c r="P2935" s="406"/>
      <c r="Q2935" s="406"/>
      <c r="R2935" s="406"/>
      <c r="S2935" s="406"/>
      <c r="T2935" s="406"/>
      <c r="U2935" s="406"/>
      <c r="V2935" s="406"/>
      <c r="W2935" s="406"/>
      <c r="X2935" s="406"/>
      <c r="Y2935" s="406"/>
      <c r="Z2935" s="406"/>
      <c r="AA2935" s="406"/>
      <c r="AB2935" s="406"/>
      <c r="AC2935" s="406"/>
      <c r="AD2935" s="406"/>
      <c r="AE2935"/>
      <c r="AF2935" s="258"/>
      <c r="AG2935" s="197">
        <f t="shared" si="1094"/>
        <v>20</v>
      </c>
      <c r="AH2935" s="198">
        <f t="shared" si="1095"/>
        <v>0</v>
      </c>
      <c r="AJ2935" s="192">
        <f t="shared" si="1096"/>
        <v>0</v>
      </c>
      <c r="AK2935" s="215">
        <f t="shared" si="1097"/>
        <v>0</v>
      </c>
      <c r="AL2935" s="216">
        <f t="shared" si="1098"/>
        <v>0</v>
      </c>
      <c r="AM2935" s="217">
        <f t="shared" si="1099"/>
        <v>0</v>
      </c>
    </row>
    <row r="2936" spans="1:39" s="198" customFormat="1" ht="15" customHeight="1" thickBot="1">
      <c r="A2936" s="104"/>
      <c r="B2936" s="52"/>
      <c r="C2936" s="113" t="s">
        <v>126</v>
      </c>
      <c r="D2936" s="347" t="str">
        <f t="shared" si="1093"/>
        <v/>
      </c>
      <c r="E2936" s="347"/>
      <c r="F2936" s="347"/>
      <c r="G2936" s="347"/>
      <c r="H2936" s="347"/>
      <c r="I2936" s="347"/>
      <c r="J2936" s="347"/>
      <c r="K2936" s="366"/>
      <c r="L2936" s="367"/>
      <c r="M2936" s="366"/>
      <c r="N2936" s="367"/>
      <c r="O2936" s="406"/>
      <c r="P2936" s="406"/>
      <c r="Q2936" s="406"/>
      <c r="R2936" s="406"/>
      <c r="S2936" s="406"/>
      <c r="T2936" s="406"/>
      <c r="U2936" s="406"/>
      <c r="V2936" s="406"/>
      <c r="W2936" s="406"/>
      <c r="X2936" s="406"/>
      <c r="Y2936" s="406"/>
      <c r="Z2936" s="406"/>
      <c r="AA2936" s="406"/>
      <c r="AB2936" s="406"/>
      <c r="AC2936" s="406"/>
      <c r="AD2936" s="406"/>
      <c r="AE2936"/>
      <c r="AF2936" s="258"/>
      <c r="AG2936" s="197">
        <f t="shared" si="1094"/>
        <v>20</v>
      </c>
      <c r="AH2936" s="198">
        <f t="shared" si="1095"/>
        <v>0</v>
      </c>
      <c r="AJ2936" s="192">
        <f t="shared" si="1096"/>
        <v>0</v>
      </c>
      <c r="AK2936" s="215">
        <f t="shared" si="1097"/>
        <v>0</v>
      </c>
      <c r="AL2936" s="216">
        <f t="shared" si="1098"/>
        <v>0</v>
      </c>
      <c r="AM2936" s="217">
        <f t="shared" si="1099"/>
        <v>0</v>
      </c>
    </row>
    <row r="2937" spans="1:39" s="198" customFormat="1" ht="15" customHeight="1" thickBot="1">
      <c r="A2937" s="104"/>
      <c r="B2937" s="52"/>
      <c r="C2937" s="113" t="s">
        <v>127</v>
      </c>
      <c r="D2937" s="347" t="str">
        <f t="shared" si="1093"/>
        <v/>
      </c>
      <c r="E2937" s="347"/>
      <c r="F2937" s="347"/>
      <c r="G2937" s="347"/>
      <c r="H2937" s="347"/>
      <c r="I2937" s="347"/>
      <c r="J2937" s="347"/>
      <c r="K2937" s="366"/>
      <c r="L2937" s="367"/>
      <c r="M2937" s="366"/>
      <c r="N2937" s="367"/>
      <c r="O2937" s="406"/>
      <c r="P2937" s="406"/>
      <c r="Q2937" s="406"/>
      <c r="R2937" s="406"/>
      <c r="S2937" s="406"/>
      <c r="T2937" s="406"/>
      <c r="U2937" s="406"/>
      <c r="V2937" s="406"/>
      <c r="W2937" s="406"/>
      <c r="X2937" s="406"/>
      <c r="Y2937" s="406"/>
      <c r="Z2937" s="406"/>
      <c r="AA2937" s="406"/>
      <c r="AB2937" s="406"/>
      <c r="AC2937" s="406"/>
      <c r="AD2937" s="406"/>
      <c r="AE2937"/>
      <c r="AF2937" s="258"/>
      <c r="AG2937" s="197">
        <f t="shared" si="1094"/>
        <v>20</v>
      </c>
      <c r="AH2937" s="198">
        <f t="shared" si="1095"/>
        <v>0</v>
      </c>
      <c r="AJ2937" s="192">
        <f t="shared" si="1096"/>
        <v>0</v>
      </c>
      <c r="AK2937" s="215">
        <f t="shared" si="1097"/>
        <v>0</v>
      </c>
      <c r="AL2937" s="216">
        <f t="shared" si="1098"/>
        <v>0</v>
      </c>
      <c r="AM2937" s="217">
        <f t="shared" si="1099"/>
        <v>0</v>
      </c>
    </row>
    <row r="2938" spans="1:39" s="198" customFormat="1" ht="15" customHeight="1" thickBot="1">
      <c r="A2938" s="104"/>
      <c r="B2938" s="52"/>
      <c r="C2938" s="113" t="s">
        <v>128</v>
      </c>
      <c r="D2938" s="347" t="str">
        <f t="shared" si="1093"/>
        <v/>
      </c>
      <c r="E2938" s="347"/>
      <c r="F2938" s="347"/>
      <c r="G2938" s="347"/>
      <c r="H2938" s="347"/>
      <c r="I2938" s="347"/>
      <c r="J2938" s="347"/>
      <c r="K2938" s="366"/>
      <c r="L2938" s="367"/>
      <c r="M2938" s="366"/>
      <c r="N2938" s="367"/>
      <c r="O2938" s="406"/>
      <c r="P2938" s="406"/>
      <c r="Q2938" s="406"/>
      <c r="R2938" s="406"/>
      <c r="S2938" s="406"/>
      <c r="T2938" s="406"/>
      <c r="U2938" s="406"/>
      <c r="V2938" s="406"/>
      <c r="W2938" s="406"/>
      <c r="X2938" s="406"/>
      <c r="Y2938" s="406"/>
      <c r="Z2938" s="406"/>
      <c r="AA2938" s="406"/>
      <c r="AB2938" s="406"/>
      <c r="AC2938" s="406"/>
      <c r="AD2938" s="406"/>
      <c r="AE2938"/>
      <c r="AF2938" s="258"/>
      <c r="AG2938" s="197">
        <f t="shared" si="1094"/>
        <v>20</v>
      </c>
      <c r="AH2938" s="198">
        <f t="shared" si="1095"/>
        <v>0</v>
      </c>
      <c r="AJ2938" s="192">
        <f t="shared" si="1096"/>
        <v>0</v>
      </c>
      <c r="AK2938" s="215">
        <f t="shared" si="1097"/>
        <v>0</v>
      </c>
      <c r="AL2938" s="216">
        <f t="shared" si="1098"/>
        <v>0</v>
      </c>
      <c r="AM2938" s="217">
        <f t="shared" si="1099"/>
        <v>0</v>
      </c>
    </row>
    <row r="2939" spans="1:39" s="198" customFormat="1" ht="15" customHeight="1" thickBot="1">
      <c r="A2939" s="104"/>
      <c r="B2939" s="52"/>
      <c r="C2939" s="113" t="s">
        <v>129</v>
      </c>
      <c r="D2939" s="347" t="str">
        <f t="shared" si="1093"/>
        <v/>
      </c>
      <c r="E2939" s="347"/>
      <c r="F2939" s="347"/>
      <c r="G2939" s="347"/>
      <c r="H2939" s="347"/>
      <c r="I2939" s="347"/>
      <c r="J2939" s="347"/>
      <c r="K2939" s="366"/>
      <c r="L2939" s="367"/>
      <c r="M2939" s="366"/>
      <c r="N2939" s="367"/>
      <c r="O2939" s="406"/>
      <c r="P2939" s="406"/>
      <c r="Q2939" s="406"/>
      <c r="R2939" s="406"/>
      <c r="S2939" s="406"/>
      <c r="T2939" s="406"/>
      <c r="U2939" s="406"/>
      <c r="V2939" s="406"/>
      <c r="W2939" s="406"/>
      <c r="X2939" s="406"/>
      <c r="Y2939" s="406"/>
      <c r="Z2939" s="406"/>
      <c r="AA2939" s="406"/>
      <c r="AB2939" s="406"/>
      <c r="AC2939" s="406"/>
      <c r="AD2939" s="406"/>
      <c r="AE2939"/>
      <c r="AF2939" s="258"/>
      <c r="AG2939" s="197">
        <f t="shared" si="1094"/>
        <v>20</v>
      </c>
      <c r="AH2939" s="198">
        <f t="shared" si="1095"/>
        <v>0</v>
      </c>
      <c r="AJ2939" s="192">
        <f t="shared" si="1096"/>
        <v>0</v>
      </c>
      <c r="AK2939" s="215">
        <f t="shared" si="1097"/>
        <v>0</v>
      </c>
      <c r="AL2939" s="216">
        <f t="shared" si="1098"/>
        <v>0</v>
      </c>
      <c r="AM2939" s="217">
        <f t="shared" si="1099"/>
        <v>0</v>
      </c>
    </row>
    <row r="2940" spans="1:39" s="198" customFormat="1" ht="15" customHeight="1" thickBot="1">
      <c r="A2940" s="104"/>
      <c r="B2940" s="52"/>
      <c r="C2940" s="113" t="s">
        <v>130</v>
      </c>
      <c r="D2940" s="347" t="str">
        <f t="shared" si="1093"/>
        <v/>
      </c>
      <c r="E2940" s="347"/>
      <c r="F2940" s="347"/>
      <c r="G2940" s="347"/>
      <c r="H2940" s="347"/>
      <c r="I2940" s="347"/>
      <c r="J2940" s="347"/>
      <c r="K2940" s="366"/>
      <c r="L2940" s="367"/>
      <c r="M2940" s="366"/>
      <c r="N2940" s="367"/>
      <c r="O2940" s="406"/>
      <c r="P2940" s="406"/>
      <c r="Q2940" s="406"/>
      <c r="R2940" s="406"/>
      <c r="S2940" s="406"/>
      <c r="T2940" s="406"/>
      <c r="U2940" s="406"/>
      <c r="V2940" s="406"/>
      <c r="W2940" s="406"/>
      <c r="X2940" s="406"/>
      <c r="Y2940" s="406"/>
      <c r="Z2940" s="406"/>
      <c r="AA2940" s="406"/>
      <c r="AB2940" s="406"/>
      <c r="AC2940" s="406"/>
      <c r="AD2940" s="406"/>
      <c r="AE2940"/>
      <c r="AF2940" s="258"/>
      <c r="AG2940" s="197">
        <f t="shared" si="1094"/>
        <v>20</v>
      </c>
      <c r="AH2940" s="198">
        <f t="shared" si="1095"/>
        <v>0</v>
      </c>
      <c r="AJ2940" s="192">
        <f t="shared" si="1096"/>
        <v>0</v>
      </c>
      <c r="AK2940" s="215">
        <f t="shared" si="1097"/>
        <v>0</v>
      </c>
      <c r="AL2940" s="216">
        <f t="shared" si="1098"/>
        <v>0</v>
      </c>
      <c r="AM2940" s="217">
        <f t="shared" si="1099"/>
        <v>0</v>
      </c>
    </row>
    <row r="2941" spans="1:39" s="198" customFormat="1" ht="15" customHeight="1" thickBot="1">
      <c r="A2941" s="104"/>
      <c r="B2941" s="52"/>
      <c r="C2941" s="113" t="s">
        <v>131</v>
      </c>
      <c r="D2941" s="347" t="str">
        <f t="shared" si="1093"/>
        <v/>
      </c>
      <c r="E2941" s="347"/>
      <c r="F2941" s="347"/>
      <c r="G2941" s="347"/>
      <c r="H2941" s="347"/>
      <c r="I2941" s="347"/>
      <c r="J2941" s="347"/>
      <c r="K2941" s="366"/>
      <c r="L2941" s="367"/>
      <c r="M2941" s="366"/>
      <c r="N2941" s="367"/>
      <c r="O2941" s="406"/>
      <c r="P2941" s="406"/>
      <c r="Q2941" s="406"/>
      <c r="R2941" s="406"/>
      <c r="S2941" s="406"/>
      <c r="T2941" s="406"/>
      <c r="U2941" s="406"/>
      <c r="V2941" s="406"/>
      <c r="W2941" s="406"/>
      <c r="X2941" s="406"/>
      <c r="Y2941" s="406"/>
      <c r="Z2941" s="406"/>
      <c r="AA2941" s="406"/>
      <c r="AB2941" s="406"/>
      <c r="AC2941" s="406"/>
      <c r="AD2941" s="406"/>
      <c r="AE2941"/>
      <c r="AF2941" s="258"/>
      <c r="AG2941" s="197">
        <f t="shared" si="1094"/>
        <v>20</v>
      </c>
      <c r="AH2941" s="198">
        <f t="shared" si="1095"/>
        <v>0</v>
      </c>
      <c r="AJ2941" s="192">
        <f t="shared" si="1096"/>
        <v>0</v>
      </c>
      <c r="AK2941" s="215">
        <f t="shared" si="1097"/>
        <v>0</v>
      </c>
      <c r="AL2941" s="216">
        <f t="shared" si="1098"/>
        <v>0</v>
      </c>
      <c r="AM2941" s="217">
        <f t="shared" si="1099"/>
        <v>0</v>
      </c>
    </row>
    <row r="2942" spans="1:39" s="198" customFormat="1" ht="15" customHeight="1" thickBot="1">
      <c r="A2942" s="104"/>
      <c r="B2942" s="52"/>
      <c r="C2942" s="113" t="s">
        <v>132</v>
      </c>
      <c r="D2942" s="347" t="str">
        <f t="shared" si="1093"/>
        <v/>
      </c>
      <c r="E2942" s="347"/>
      <c r="F2942" s="347"/>
      <c r="G2942" s="347"/>
      <c r="H2942" s="347"/>
      <c r="I2942" s="347"/>
      <c r="J2942" s="347"/>
      <c r="K2942" s="366"/>
      <c r="L2942" s="367"/>
      <c r="M2942" s="366"/>
      <c r="N2942" s="367"/>
      <c r="O2942" s="406"/>
      <c r="P2942" s="406"/>
      <c r="Q2942" s="406"/>
      <c r="R2942" s="406"/>
      <c r="S2942" s="406"/>
      <c r="T2942" s="406"/>
      <c r="U2942" s="406"/>
      <c r="V2942" s="406"/>
      <c r="W2942" s="406"/>
      <c r="X2942" s="406"/>
      <c r="Y2942" s="406"/>
      <c r="Z2942" s="406"/>
      <c r="AA2942" s="406"/>
      <c r="AB2942" s="406"/>
      <c r="AC2942" s="406"/>
      <c r="AD2942" s="406"/>
      <c r="AE2942"/>
      <c r="AF2942" s="258"/>
      <c r="AG2942" s="197">
        <f t="shared" si="1094"/>
        <v>20</v>
      </c>
      <c r="AH2942" s="198">
        <f t="shared" si="1095"/>
        <v>0</v>
      </c>
      <c r="AJ2942" s="192">
        <f t="shared" si="1096"/>
        <v>0</v>
      </c>
      <c r="AK2942" s="215">
        <f t="shared" si="1097"/>
        <v>0</v>
      </c>
      <c r="AL2942" s="216">
        <f t="shared" si="1098"/>
        <v>0</v>
      </c>
      <c r="AM2942" s="217">
        <f t="shared" si="1099"/>
        <v>0</v>
      </c>
    </row>
    <row r="2943" spans="1:39" s="198" customFormat="1" ht="15" customHeight="1" thickBot="1">
      <c r="A2943" s="104"/>
      <c r="B2943" s="52"/>
      <c r="C2943" s="113" t="s">
        <v>133</v>
      </c>
      <c r="D2943" s="347" t="str">
        <f t="shared" si="1093"/>
        <v/>
      </c>
      <c r="E2943" s="347"/>
      <c r="F2943" s="347"/>
      <c r="G2943" s="347"/>
      <c r="H2943" s="347"/>
      <c r="I2943" s="347"/>
      <c r="J2943" s="347"/>
      <c r="K2943" s="366"/>
      <c r="L2943" s="367"/>
      <c r="M2943" s="366"/>
      <c r="N2943" s="367"/>
      <c r="O2943" s="406"/>
      <c r="P2943" s="406"/>
      <c r="Q2943" s="406"/>
      <c r="R2943" s="406"/>
      <c r="S2943" s="406"/>
      <c r="T2943" s="406"/>
      <c r="U2943" s="406"/>
      <c r="V2943" s="406"/>
      <c r="W2943" s="406"/>
      <c r="X2943" s="406"/>
      <c r="Y2943" s="406"/>
      <c r="Z2943" s="406"/>
      <c r="AA2943" s="406"/>
      <c r="AB2943" s="406"/>
      <c r="AC2943" s="406"/>
      <c r="AD2943" s="406"/>
      <c r="AE2943"/>
      <c r="AF2943" s="258"/>
      <c r="AG2943" s="197">
        <f t="shared" si="1094"/>
        <v>20</v>
      </c>
      <c r="AH2943" s="198">
        <f t="shared" si="1095"/>
        <v>0</v>
      </c>
      <c r="AJ2943" s="192">
        <f t="shared" si="1096"/>
        <v>0</v>
      </c>
      <c r="AK2943" s="215">
        <f t="shared" si="1097"/>
        <v>0</v>
      </c>
      <c r="AL2943" s="216">
        <f t="shared" si="1098"/>
        <v>0</v>
      </c>
      <c r="AM2943" s="217">
        <f t="shared" si="1099"/>
        <v>0</v>
      </c>
    </row>
    <row r="2944" spans="1:39" s="198" customFormat="1" ht="15" customHeight="1" thickBot="1">
      <c r="A2944" s="104"/>
      <c r="B2944" s="52"/>
      <c r="C2944" s="113" t="s">
        <v>134</v>
      </c>
      <c r="D2944" s="347" t="str">
        <f t="shared" si="1093"/>
        <v/>
      </c>
      <c r="E2944" s="347"/>
      <c r="F2944" s="347"/>
      <c r="G2944" s="347"/>
      <c r="H2944" s="347"/>
      <c r="I2944" s="347"/>
      <c r="J2944" s="347"/>
      <c r="K2944" s="366"/>
      <c r="L2944" s="367"/>
      <c r="M2944" s="366"/>
      <c r="N2944" s="367"/>
      <c r="O2944" s="406"/>
      <c r="P2944" s="406"/>
      <c r="Q2944" s="406"/>
      <c r="R2944" s="406"/>
      <c r="S2944" s="406"/>
      <c r="T2944" s="406"/>
      <c r="U2944" s="406"/>
      <c r="V2944" s="406"/>
      <c r="W2944" s="406"/>
      <c r="X2944" s="406"/>
      <c r="Y2944" s="406"/>
      <c r="Z2944" s="406"/>
      <c r="AA2944" s="406"/>
      <c r="AB2944" s="406"/>
      <c r="AC2944" s="406"/>
      <c r="AD2944" s="406"/>
      <c r="AE2944"/>
      <c r="AF2944" s="258"/>
      <c r="AG2944" s="197">
        <f t="shared" si="1094"/>
        <v>20</v>
      </c>
      <c r="AH2944" s="198">
        <f t="shared" si="1095"/>
        <v>0</v>
      </c>
      <c r="AJ2944" s="192">
        <f t="shared" si="1096"/>
        <v>0</v>
      </c>
      <c r="AK2944" s="215">
        <f t="shared" si="1097"/>
        <v>0</v>
      </c>
      <c r="AL2944" s="216">
        <f t="shared" si="1098"/>
        <v>0</v>
      </c>
      <c r="AM2944" s="217">
        <f t="shared" si="1099"/>
        <v>0</v>
      </c>
    </row>
    <row r="2945" spans="1:39" s="198" customFormat="1" ht="15" customHeight="1" thickBot="1">
      <c r="A2945" s="104"/>
      <c r="B2945" s="52"/>
      <c r="C2945" s="113" t="s">
        <v>135</v>
      </c>
      <c r="D2945" s="347" t="str">
        <f t="shared" ref="D2945:D2999" si="1100">+IF(D114="","",D114)</f>
        <v/>
      </c>
      <c r="E2945" s="347"/>
      <c r="F2945" s="347"/>
      <c r="G2945" s="347"/>
      <c r="H2945" s="347"/>
      <c r="I2945" s="347"/>
      <c r="J2945" s="347"/>
      <c r="K2945" s="366"/>
      <c r="L2945" s="367"/>
      <c r="M2945" s="366"/>
      <c r="N2945" s="367"/>
      <c r="O2945" s="406"/>
      <c r="P2945" s="406"/>
      <c r="Q2945" s="406"/>
      <c r="R2945" s="406"/>
      <c r="S2945" s="406"/>
      <c r="T2945" s="406"/>
      <c r="U2945" s="406"/>
      <c r="V2945" s="406"/>
      <c r="W2945" s="406"/>
      <c r="X2945" s="406"/>
      <c r="Y2945" s="406"/>
      <c r="Z2945" s="406"/>
      <c r="AA2945" s="406"/>
      <c r="AB2945" s="406"/>
      <c r="AC2945" s="406"/>
      <c r="AD2945" s="406"/>
      <c r="AE2945"/>
      <c r="AF2945" s="258"/>
      <c r="AG2945" s="197">
        <f t="shared" ref="AG2945:AG2999" si="1101">+COUNTBLANK(K2945:AD2945)</f>
        <v>20</v>
      </c>
      <c r="AH2945" s="198">
        <f t="shared" ref="AH2945:AH2999" si="1102">+IF($AG$2875=$AH$2875,0,IF(OR(AND(D2945&lt;&gt;"",AG2945=10),AND(D2945="",AG2945=20)),0,1))</f>
        <v>0</v>
      </c>
      <c r="AJ2945" s="192">
        <f t="shared" ref="AJ2945:AJ2999" si="1103">K2945</f>
        <v>0</v>
      </c>
      <c r="AK2945" s="215">
        <f t="shared" ref="AK2945:AK2999" si="1104">COUNTIF(M2945:AD2945,"NS")</f>
        <v>0</v>
      </c>
      <c r="AL2945" s="216">
        <f t="shared" ref="AL2945:AL2999" si="1105">SUM(M2945:AD2945)</f>
        <v>0</v>
      </c>
      <c r="AM2945" s="217">
        <f t="shared" ref="AM2945:AM2999" si="1106">IF($AG$2875=$AH$2875, 0, IF(OR(AND(AJ2945=0, AK2945&gt;0), AND(AJ2945="NS", AL2945&gt;0), AND(AJ2945="NS", AL2945=0, AK2945=0)), 1, IF(OR(AND(AK2945&gt;=2, AL2945&lt;AJ2945), AND(AJ2945="NS", AL2945=0, AK2945&gt;0), AJ2945=AL2945, AND(AJ2945="NA", COUNTIF(M2945:AD2945, "NA")=COUNTA(M2945:AD2945))), 0, 1)))</f>
        <v>0</v>
      </c>
    </row>
    <row r="2946" spans="1:39" s="198" customFormat="1" ht="15" customHeight="1" thickBot="1">
      <c r="A2946" s="104"/>
      <c r="B2946" s="52"/>
      <c r="C2946" s="113" t="s">
        <v>136</v>
      </c>
      <c r="D2946" s="347" t="str">
        <f t="shared" si="1100"/>
        <v/>
      </c>
      <c r="E2946" s="347"/>
      <c r="F2946" s="347"/>
      <c r="G2946" s="347"/>
      <c r="H2946" s="347"/>
      <c r="I2946" s="347"/>
      <c r="J2946" s="347"/>
      <c r="K2946" s="366"/>
      <c r="L2946" s="367"/>
      <c r="M2946" s="366"/>
      <c r="N2946" s="367"/>
      <c r="O2946" s="406"/>
      <c r="P2946" s="406"/>
      <c r="Q2946" s="406"/>
      <c r="R2946" s="406"/>
      <c r="S2946" s="406"/>
      <c r="T2946" s="406"/>
      <c r="U2946" s="406"/>
      <c r="V2946" s="406"/>
      <c r="W2946" s="406"/>
      <c r="X2946" s="406"/>
      <c r="Y2946" s="406"/>
      <c r="Z2946" s="406"/>
      <c r="AA2946" s="406"/>
      <c r="AB2946" s="406"/>
      <c r="AC2946" s="406"/>
      <c r="AD2946" s="406"/>
      <c r="AE2946"/>
      <c r="AF2946" s="258"/>
      <c r="AG2946" s="197">
        <f t="shared" si="1101"/>
        <v>20</v>
      </c>
      <c r="AH2946" s="198">
        <f t="shared" si="1102"/>
        <v>0</v>
      </c>
      <c r="AJ2946" s="192">
        <f t="shared" si="1103"/>
        <v>0</v>
      </c>
      <c r="AK2946" s="215">
        <f t="shared" si="1104"/>
        <v>0</v>
      </c>
      <c r="AL2946" s="216">
        <f t="shared" si="1105"/>
        <v>0</v>
      </c>
      <c r="AM2946" s="217">
        <f t="shared" si="1106"/>
        <v>0</v>
      </c>
    </row>
    <row r="2947" spans="1:39" s="198" customFormat="1" ht="15" customHeight="1" thickBot="1">
      <c r="A2947" s="104"/>
      <c r="B2947" s="52"/>
      <c r="C2947" s="113" t="s">
        <v>137</v>
      </c>
      <c r="D2947" s="347" t="str">
        <f t="shared" si="1100"/>
        <v/>
      </c>
      <c r="E2947" s="347"/>
      <c r="F2947" s="347"/>
      <c r="G2947" s="347"/>
      <c r="H2947" s="347"/>
      <c r="I2947" s="347"/>
      <c r="J2947" s="347"/>
      <c r="K2947" s="366"/>
      <c r="L2947" s="367"/>
      <c r="M2947" s="366"/>
      <c r="N2947" s="367"/>
      <c r="O2947" s="406"/>
      <c r="P2947" s="406"/>
      <c r="Q2947" s="406"/>
      <c r="R2947" s="406"/>
      <c r="S2947" s="406"/>
      <c r="T2947" s="406"/>
      <c r="U2947" s="406"/>
      <c r="V2947" s="406"/>
      <c r="W2947" s="406"/>
      <c r="X2947" s="406"/>
      <c r="Y2947" s="406"/>
      <c r="Z2947" s="406"/>
      <c r="AA2947" s="406"/>
      <c r="AB2947" s="406"/>
      <c r="AC2947" s="406"/>
      <c r="AD2947" s="406"/>
      <c r="AE2947"/>
      <c r="AF2947" s="258"/>
      <c r="AG2947" s="197">
        <f t="shared" si="1101"/>
        <v>20</v>
      </c>
      <c r="AH2947" s="198">
        <f t="shared" si="1102"/>
        <v>0</v>
      </c>
      <c r="AJ2947" s="192">
        <f t="shared" si="1103"/>
        <v>0</v>
      </c>
      <c r="AK2947" s="215">
        <f t="shared" si="1104"/>
        <v>0</v>
      </c>
      <c r="AL2947" s="216">
        <f t="shared" si="1105"/>
        <v>0</v>
      </c>
      <c r="AM2947" s="217">
        <f t="shared" si="1106"/>
        <v>0</v>
      </c>
    </row>
    <row r="2948" spans="1:39" s="198" customFormat="1" ht="15" customHeight="1" thickBot="1">
      <c r="A2948" s="104"/>
      <c r="B2948" s="52"/>
      <c r="C2948" s="113" t="s">
        <v>138</v>
      </c>
      <c r="D2948" s="347" t="str">
        <f t="shared" si="1100"/>
        <v/>
      </c>
      <c r="E2948" s="347"/>
      <c r="F2948" s="347"/>
      <c r="G2948" s="347"/>
      <c r="H2948" s="347"/>
      <c r="I2948" s="347"/>
      <c r="J2948" s="347"/>
      <c r="K2948" s="366"/>
      <c r="L2948" s="367"/>
      <c r="M2948" s="366"/>
      <c r="N2948" s="367"/>
      <c r="O2948" s="406"/>
      <c r="P2948" s="406"/>
      <c r="Q2948" s="406"/>
      <c r="R2948" s="406"/>
      <c r="S2948" s="406"/>
      <c r="T2948" s="406"/>
      <c r="U2948" s="406"/>
      <c r="V2948" s="406"/>
      <c r="W2948" s="406"/>
      <c r="X2948" s="406"/>
      <c r="Y2948" s="406"/>
      <c r="Z2948" s="406"/>
      <c r="AA2948" s="406"/>
      <c r="AB2948" s="406"/>
      <c r="AC2948" s="406"/>
      <c r="AD2948" s="406"/>
      <c r="AE2948"/>
      <c r="AF2948" s="258"/>
      <c r="AG2948" s="197">
        <f t="shared" si="1101"/>
        <v>20</v>
      </c>
      <c r="AH2948" s="198">
        <f t="shared" si="1102"/>
        <v>0</v>
      </c>
      <c r="AJ2948" s="192">
        <f t="shared" si="1103"/>
        <v>0</v>
      </c>
      <c r="AK2948" s="215">
        <f t="shared" si="1104"/>
        <v>0</v>
      </c>
      <c r="AL2948" s="216">
        <f t="shared" si="1105"/>
        <v>0</v>
      </c>
      <c r="AM2948" s="217">
        <f t="shared" si="1106"/>
        <v>0</v>
      </c>
    </row>
    <row r="2949" spans="1:39" s="198" customFormat="1" ht="15" customHeight="1" thickBot="1">
      <c r="A2949" s="104"/>
      <c r="B2949" s="52"/>
      <c r="C2949" s="113" t="s">
        <v>139</v>
      </c>
      <c r="D2949" s="347" t="str">
        <f t="shared" si="1100"/>
        <v/>
      </c>
      <c r="E2949" s="347"/>
      <c r="F2949" s="347"/>
      <c r="G2949" s="347"/>
      <c r="H2949" s="347"/>
      <c r="I2949" s="347"/>
      <c r="J2949" s="347"/>
      <c r="K2949" s="366"/>
      <c r="L2949" s="367"/>
      <c r="M2949" s="366"/>
      <c r="N2949" s="367"/>
      <c r="O2949" s="406"/>
      <c r="P2949" s="406"/>
      <c r="Q2949" s="406"/>
      <c r="R2949" s="406"/>
      <c r="S2949" s="406"/>
      <c r="T2949" s="406"/>
      <c r="U2949" s="406"/>
      <c r="V2949" s="406"/>
      <c r="W2949" s="406"/>
      <c r="X2949" s="406"/>
      <c r="Y2949" s="406"/>
      <c r="Z2949" s="406"/>
      <c r="AA2949" s="406"/>
      <c r="AB2949" s="406"/>
      <c r="AC2949" s="406"/>
      <c r="AD2949" s="406"/>
      <c r="AE2949"/>
      <c r="AF2949" s="258"/>
      <c r="AG2949" s="197">
        <f t="shared" si="1101"/>
        <v>20</v>
      </c>
      <c r="AH2949" s="198">
        <f t="shared" si="1102"/>
        <v>0</v>
      </c>
      <c r="AJ2949" s="192">
        <f t="shared" si="1103"/>
        <v>0</v>
      </c>
      <c r="AK2949" s="215">
        <f t="shared" si="1104"/>
        <v>0</v>
      </c>
      <c r="AL2949" s="216">
        <f t="shared" si="1105"/>
        <v>0</v>
      </c>
      <c r="AM2949" s="217">
        <f t="shared" si="1106"/>
        <v>0</v>
      </c>
    </row>
    <row r="2950" spans="1:39" s="198" customFormat="1" ht="15" customHeight="1" thickBot="1">
      <c r="A2950" s="104"/>
      <c r="B2950" s="52"/>
      <c r="C2950" s="113" t="s">
        <v>140</v>
      </c>
      <c r="D2950" s="347" t="str">
        <f t="shared" si="1100"/>
        <v/>
      </c>
      <c r="E2950" s="347"/>
      <c r="F2950" s="347"/>
      <c r="G2950" s="347"/>
      <c r="H2950" s="347"/>
      <c r="I2950" s="347"/>
      <c r="J2950" s="347"/>
      <c r="K2950" s="366"/>
      <c r="L2950" s="367"/>
      <c r="M2950" s="366"/>
      <c r="N2950" s="367"/>
      <c r="O2950" s="406"/>
      <c r="P2950" s="406"/>
      <c r="Q2950" s="406"/>
      <c r="R2950" s="406"/>
      <c r="S2950" s="406"/>
      <c r="T2950" s="406"/>
      <c r="U2950" s="406"/>
      <c r="V2950" s="406"/>
      <c r="W2950" s="406"/>
      <c r="X2950" s="406"/>
      <c r="Y2950" s="406"/>
      <c r="Z2950" s="406"/>
      <c r="AA2950" s="406"/>
      <c r="AB2950" s="406"/>
      <c r="AC2950" s="406"/>
      <c r="AD2950" s="406"/>
      <c r="AE2950"/>
      <c r="AF2950" s="258"/>
      <c r="AG2950" s="197">
        <f t="shared" si="1101"/>
        <v>20</v>
      </c>
      <c r="AH2950" s="198">
        <f t="shared" si="1102"/>
        <v>0</v>
      </c>
      <c r="AJ2950" s="192">
        <f t="shared" si="1103"/>
        <v>0</v>
      </c>
      <c r="AK2950" s="215">
        <f t="shared" si="1104"/>
        <v>0</v>
      </c>
      <c r="AL2950" s="216">
        <f t="shared" si="1105"/>
        <v>0</v>
      </c>
      <c r="AM2950" s="217">
        <f t="shared" si="1106"/>
        <v>0</v>
      </c>
    </row>
    <row r="2951" spans="1:39" s="198" customFormat="1" ht="15" customHeight="1" thickBot="1">
      <c r="A2951" s="104"/>
      <c r="B2951" s="52"/>
      <c r="C2951" s="113" t="s">
        <v>141</v>
      </c>
      <c r="D2951" s="347" t="str">
        <f t="shared" si="1100"/>
        <v/>
      </c>
      <c r="E2951" s="347"/>
      <c r="F2951" s="347"/>
      <c r="G2951" s="347"/>
      <c r="H2951" s="347"/>
      <c r="I2951" s="347"/>
      <c r="J2951" s="347"/>
      <c r="K2951" s="366"/>
      <c r="L2951" s="367"/>
      <c r="M2951" s="366"/>
      <c r="N2951" s="367"/>
      <c r="O2951" s="406"/>
      <c r="P2951" s="406"/>
      <c r="Q2951" s="406"/>
      <c r="R2951" s="406"/>
      <c r="S2951" s="406"/>
      <c r="T2951" s="406"/>
      <c r="U2951" s="406"/>
      <c r="V2951" s="406"/>
      <c r="W2951" s="406"/>
      <c r="X2951" s="406"/>
      <c r="Y2951" s="406"/>
      <c r="Z2951" s="406"/>
      <c r="AA2951" s="406"/>
      <c r="AB2951" s="406"/>
      <c r="AC2951" s="406"/>
      <c r="AD2951" s="406"/>
      <c r="AE2951"/>
      <c r="AF2951" s="258"/>
      <c r="AG2951" s="197">
        <f t="shared" si="1101"/>
        <v>20</v>
      </c>
      <c r="AH2951" s="198">
        <f t="shared" si="1102"/>
        <v>0</v>
      </c>
      <c r="AJ2951" s="192">
        <f t="shared" si="1103"/>
        <v>0</v>
      </c>
      <c r="AK2951" s="215">
        <f t="shared" si="1104"/>
        <v>0</v>
      </c>
      <c r="AL2951" s="216">
        <f t="shared" si="1105"/>
        <v>0</v>
      </c>
      <c r="AM2951" s="217">
        <f t="shared" si="1106"/>
        <v>0</v>
      </c>
    </row>
    <row r="2952" spans="1:39" s="198" customFormat="1" ht="15" customHeight="1" thickBot="1">
      <c r="A2952" s="104"/>
      <c r="B2952" s="52"/>
      <c r="C2952" s="113" t="s">
        <v>142</v>
      </c>
      <c r="D2952" s="347" t="str">
        <f t="shared" si="1100"/>
        <v/>
      </c>
      <c r="E2952" s="347"/>
      <c r="F2952" s="347"/>
      <c r="G2952" s="347"/>
      <c r="H2952" s="347"/>
      <c r="I2952" s="347"/>
      <c r="J2952" s="347"/>
      <c r="K2952" s="366"/>
      <c r="L2952" s="367"/>
      <c r="M2952" s="366"/>
      <c r="N2952" s="367"/>
      <c r="O2952" s="406"/>
      <c r="P2952" s="406"/>
      <c r="Q2952" s="406"/>
      <c r="R2952" s="406"/>
      <c r="S2952" s="406"/>
      <c r="T2952" s="406"/>
      <c r="U2952" s="406"/>
      <c r="V2952" s="406"/>
      <c r="W2952" s="406"/>
      <c r="X2952" s="406"/>
      <c r="Y2952" s="406"/>
      <c r="Z2952" s="406"/>
      <c r="AA2952" s="406"/>
      <c r="AB2952" s="406"/>
      <c r="AC2952" s="406"/>
      <c r="AD2952" s="406"/>
      <c r="AE2952"/>
      <c r="AF2952" s="258"/>
      <c r="AG2952" s="197">
        <f t="shared" si="1101"/>
        <v>20</v>
      </c>
      <c r="AH2952" s="198">
        <f t="shared" si="1102"/>
        <v>0</v>
      </c>
      <c r="AJ2952" s="192">
        <f t="shared" si="1103"/>
        <v>0</v>
      </c>
      <c r="AK2952" s="215">
        <f t="shared" si="1104"/>
        <v>0</v>
      </c>
      <c r="AL2952" s="216">
        <f t="shared" si="1105"/>
        <v>0</v>
      </c>
      <c r="AM2952" s="217">
        <f t="shared" si="1106"/>
        <v>0</v>
      </c>
    </row>
    <row r="2953" spans="1:39" s="198" customFormat="1" ht="15" customHeight="1" thickBot="1">
      <c r="A2953" s="104"/>
      <c r="B2953" s="52"/>
      <c r="C2953" s="113" t="s">
        <v>143</v>
      </c>
      <c r="D2953" s="347" t="str">
        <f t="shared" si="1100"/>
        <v/>
      </c>
      <c r="E2953" s="347"/>
      <c r="F2953" s="347"/>
      <c r="G2953" s="347"/>
      <c r="H2953" s="347"/>
      <c r="I2953" s="347"/>
      <c r="J2953" s="347"/>
      <c r="K2953" s="366"/>
      <c r="L2953" s="367"/>
      <c r="M2953" s="366"/>
      <c r="N2953" s="367"/>
      <c r="O2953" s="406"/>
      <c r="P2953" s="406"/>
      <c r="Q2953" s="406"/>
      <c r="R2953" s="406"/>
      <c r="S2953" s="406"/>
      <c r="T2953" s="406"/>
      <c r="U2953" s="406"/>
      <c r="V2953" s="406"/>
      <c r="W2953" s="406"/>
      <c r="X2953" s="406"/>
      <c r="Y2953" s="406"/>
      <c r="Z2953" s="406"/>
      <c r="AA2953" s="406"/>
      <c r="AB2953" s="406"/>
      <c r="AC2953" s="406"/>
      <c r="AD2953" s="406"/>
      <c r="AE2953"/>
      <c r="AF2953" s="258"/>
      <c r="AG2953" s="197">
        <f t="shared" si="1101"/>
        <v>20</v>
      </c>
      <c r="AH2953" s="198">
        <f t="shared" si="1102"/>
        <v>0</v>
      </c>
      <c r="AJ2953" s="192">
        <f t="shared" si="1103"/>
        <v>0</v>
      </c>
      <c r="AK2953" s="215">
        <f t="shared" si="1104"/>
        <v>0</v>
      </c>
      <c r="AL2953" s="216">
        <f t="shared" si="1105"/>
        <v>0</v>
      </c>
      <c r="AM2953" s="217">
        <f t="shared" si="1106"/>
        <v>0</v>
      </c>
    </row>
    <row r="2954" spans="1:39" s="198" customFormat="1" ht="15" customHeight="1" thickBot="1">
      <c r="A2954" s="104"/>
      <c r="B2954" s="52"/>
      <c r="C2954" s="113" t="s">
        <v>144</v>
      </c>
      <c r="D2954" s="347" t="str">
        <f t="shared" si="1100"/>
        <v/>
      </c>
      <c r="E2954" s="347"/>
      <c r="F2954" s="347"/>
      <c r="G2954" s="347"/>
      <c r="H2954" s="347"/>
      <c r="I2954" s="347"/>
      <c r="J2954" s="347"/>
      <c r="K2954" s="366"/>
      <c r="L2954" s="367"/>
      <c r="M2954" s="366"/>
      <c r="N2954" s="367"/>
      <c r="O2954" s="406"/>
      <c r="P2954" s="406"/>
      <c r="Q2954" s="406"/>
      <c r="R2954" s="406"/>
      <c r="S2954" s="406"/>
      <c r="T2954" s="406"/>
      <c r="U2954" s="406"/>
      <c r="V2954" s="406"/>
      <c r="W2954" s="406"/>
      <c r="X2954" s="406"/>
      <c r="Y2954" s="406"/>
      <c r="Z2954" s="406"/>
      <c r="AA2954" s="406"/>
      <c r="AB2954" s="406"/>
      <c r="AC2954" s="406"/>
      <c r="AD2954" s="406"/>
      <c r="AE2954"/>
      <c r="AF2954" s="258"/>
      <c r="AG2954" s="197">
        <f t="shared" si="1101"/>
        <v>20</v>
      </c>
      <c r="AH2954" s="198">
        <f t="shared" si="1102"/>
        <v>0</v>
      </c>
      <c r="AJ2954" s="192">
        <f t="shared" si="1103"/>
        <v>0</v>
      </c>
      <c r="AK2954" s="215">
        <f t="shared" si="1104"/>
        <v>0</v>
      </c>
      <c r="AL2954" s="216">
        <f t="shared" si="1105"/>
        <v>0</v>
      </c>
      <c r="AM2954" s="217">
        <f t="shared" si="1106"/>
        <v>0</v>
      </c>
    </row>
    <row r="2955" spans="1:39" s="198" customFormat="1" ht="15" customHeight="1" thickBot="1">
      <c r="A2955" s="104"/>
      <c r="B2955" s="52"/>
      <c r="C2955" s="113" t="s">
        <v>145</v>
      </c>
      <c r="D2955" s="347" t="str">
        <f t="shared" si="1100"/>
        <v/>
      </c>
      <c r="E2955" s="347"/>
      <c r="F2955" s="347"/>
      <c r="G2955" s="347"/>
      <c r="H2955" s="347"/>
      <c r="I2955" s="347"/>
      <c r="J2955" s="347"/>
      <c r="K2955" s="366"/>
      <c r="L2955" s="367"/>
      <c r="M2955" s="366"/>
      <c r="N2955" s="367"/>
      <c r="O2955" s="406"/>
      <c r="P2955" s="406"/>
      <c r="Q2955" s="406"/>
      <c r="R2955" s="406"/>
      <c r="S2955" s="406"/>
      <c r="T2955" s="406"/>
      <c r="U2955" s="406"/>
      <c r="V2955" s="406"/>
      <c r="W2955" s="406"/>
      <c r="X2955" s="406"/>
      <c r="Y2955" s="406"/>
      <c r="Z2955" s="406"/>
      <c r="AA2955" s="406"/>
      <c r="AB2955" s="406"/>
      <c r="AC2955" s="406"/>
      <c r="AD2955" s="406"/>
      <c r="AE2955"/>
      <c r="AF2955" s="258"/>
      <c r="AG2955" s="197">
        <f t="shared" si="1101"/>
        <v>20</v>
      </c>
      <c r="AH2955" s="198">
        <f t="shared" si="1102"/>
        <v>0</v>
      </c>
      <c r="AJ2955" s="192">
        <f t="shared" si="1103"/>
        <v>0</v>
      </c>
      <c r="AK2955" s="215">
        <f t="shared" si="1104"/>
        <v>0</v>
      </c>
      <c r="AL2955" s="216">
        <f t="shared" si="1105"/>
        <v>0</v>
      </c>
      <c r="AM2955" s="217">
        <f t="shared" si="1106"/>
        <v>0</v>
      </c>
    </row>
    <row r="2956" spans="1:39" s="198" customFormat="1" ht="15" customHeight="1" thickBot="1">
      <c r="A2956" s="104"/>
      <c r="B2956" s="52"/>
      <c r="C2956" s="113" t="s">
        <v>146</v>
      </c>
      <c r="D2956" s="347" t="str">
        <f t="shared" si="1100"/>
        <v/>
      </c>
      <c r="E2956" s="347"/>
      <c r="F2956" s="347"/>
      <c r="G2956" s="347"/>
      <c r="H2956" s="347"/>
      <c r="I2956" s="347"/>
      <c r="J2956" s="347"/>
      <c r="K2956" s="366"/>
      <c r="L2956" s="367"/>
      <c r="M2956" s="366"/>
      <c r="N2956" s="367"/>
      <c r="O2956" s="406"/>
      <c r="P2956" s="406"/>
      <c r="Q2956" s="406"/>
      <c r="R2956" s="406"/>
      <c r="S2956" s="406"/>
      <c r="T2956" s="406"/>
      <c r="U2956" s="406"/>
      <c r="V2956" s="406"/>
      <c r="W2956" s="406"/>
      <c r="X2956" s="406"/>
      <c r="Y2956" s="406"/>
      <c r="Z2956" s="406"/>
      <c r="AA2956" s="406"/>
      <c r="AB2956" s="406"/>
      <c r="AC2956" s="406"/>
      <c r="AD2956" s="406"/>
      <c r="AE2956"/>
      <c r="AF2956" s="258"/>
      <c r="AG2956" s="197">
        <f t="shared" si="1101"/>
        <v>20</v>
      </c>
      <c r="AH2956" s="198">
        <f t="shared" si="1102"/>
        <v>0</v>
      </c>
      <c r="AJ2956" s="192">
        <f t="shared" si="1103"/>
        <v>0</v>
      </c>
      <c r="AK2956" s="215">
        <f t="shared" si="1104"/>
        <v>0</v>
      </c>
      <c r="AL2956" s="216">
        <f t="shared" si="1105"/>
        <v>0</v>
      </c>
      <c r="AM2956" s="217">
        <f t="shared" si="1106"/>
        <v>0</v>
      </c>
    </row>
    <row r="2957" spans="1:39" s="198" customFormat="1" ht="15" customHeight="1" thickBot="1">
      <c r="A2957" s="104"/>
      <c r="B2957" s="52"/>
      <c r="C2957" s="113" t="s">
        <v>147</v>
      </c>
      <c r="D2957" s="347" t="str">
        <f t="shared" si="1100"/>
        <v/>
      </c>
      <c r="E2957" s="347"/>
      <c r="F2957" s="347"/>
      <c r="G2957" s="347"/>
      <c r="H2957" s="347"/>
      <c r="I2957" s="347"/>
      <c r="J2957" s="347"/>
      <c r="K2957" s="366"/>
      <c r="L2957" s="367"/>
      <c r="M2957" s="366"/>
      <c r="N2957" s="367"/>
      <c r="O2957" s="406"/>
      <c r="P2957" s="406"/>
      <c r="Q2957" s="406"/>
      <c r="R2957" s="406"/>
      <c r="S2957" s="406"/>
      <c r="T2957" s="406"/>
      <c r="U2957" s="406"/>
      <c r="V2957" s="406"/>
      <c r="W2957" s="406"/>
      <c r="X2957" s="406"/>
      <c r="Y2957" s="406"/>
      <c r="Z2957" s="406"/>
      <c r="AA2957" s="406"/>
      <c r="AB2957" s="406"/>
      <c r="AC2957" s="406"/>
      <c r="AD2957" s="406"/>
      <c r="AE2957"/>
      <c r="AF2957" s="258"/>
      <c r="AG2957" s="197">
        <f t="shared" si="1101"/>
        <v>20</v>
      </c>
      <c r="AH2957" s="198">
        <f t="shared" si="1102"/>
        <v>0</v>
      </c>
      <c r="AJ2957" s="192">
        <f t="shared" si="1103"/>
        <v>0</v>
      </c>
      <c r="AK2957" s="215">
        <f t="shared" si="1104"/>
        <v>0</v>
      </c>
      <c r="AL2957" s="216">
        <f t="shared" si="1105"/>
        <v>0</v>
      </c>
      <c r="AM2957" s="217">
        <f t="shared" si="1106"/>
        <v>0</v>
      </c>
    </row>
    <row r="2958" spans="1:39" s="198" customFormat="1" ht="15" customHeight="1" thickBot="1">
      <c r="A2958" s="104"/>
      <c r="B2958" s="52"/>
      <c r="C2958" s="113" t="s">
        <v>148</v>
      </c>
      <c r="D2958" s="347" t="str">
        <f t="shared" si="1100"/>
        <v/>
      </c>
      <c r="E2958" s="347"/>
      <c r="F2958" s="347"/>
      <c r="G2958" s="347"/>
      <c r="H2958" s="347"/>
      <c r="I2958" s="347"/>
      <c r="J2958" s="347"/>
      <c r="K2958" s="366"/>
      <c r="L2958" s="367"/>
      <c r="M2958" s="366"/>
      <c r="N2958" s="367"/>
      <c r="O2958" s="406"/>
      <c r="P2958" s="406"/>
      <c r="Q2958" s="406"/>
      <c r="R2958" s="406"/>
      <c r="S2958" s="406"/>
      <c r="T2958" s="406"/>
      <c r="U2958" s="406"/>
      <c r="V2958" s="406"/>
      <c r="W2958" s="406"/>
      <c r="X2958" s="406"/>
      <c r="Y2958" s="406"/>
      <c r="Z2958" s="406"/>
      <c r="AA2958" s="406"/>
      <c r="AB2958" s="406"/>
      <c r="AC2958" s="406"/>
      <c r="AD2958" s="406"/>
      <c r="AE2958"/>
      <c r="AF2958" s="258"/>
      <c r="AG2958" s="197">
        <f t="shared" si="1101"/>
        <v>20</v>
      </c>
      <c r="AH2958" s="198">
        <f t="shared" si="1102"/>
        <v>0</v>
      </c>
      <c r="AJ2958" s="192">
        <f t="shared" si="1103"/>
        <v>0</v>
      </c>
      <c r="AK2958" s="215">
        <f t="shared" si="1104"/>
        <v>0</v>
      </c>
      <c r="AL2958" s="216">
        <f t="shared" si="1105"/>
        <v>0</v>
      </c>
      <c r="AM2958" s="217">
        <f t="shared" si="1106"/>
        <v>0</v>
      </c>
    </row>
    <row r="2959" spans="1:39" s="198" customFormat="1" ht="15" customHeight="1" thickBot="1">
      <c r="A2959" s="104"/>
      <c r="B2959" s="52"/>
      <c r="C2959" s="113" t="s">
        <v>149</v>
      </c>
      <c r="D2959" s="347" t="str">
        <f t="shared" si="1100"/>
        <v/>
      </c>
      <c r="E2959" s="347"/>
      <c r="F2959" s="347"/>
      <c r="G2959" s="347"/>
      <c r="H2959" s="347"/>
      <c r="I2959" s="347"/>
      <c r="J2959" s="347"/>
      <c r="K2959" s="366"/>
      <c r="L2959" s="367"/>
      <c r="M2959" s="366"/>
      <c r="N2959" s="367"/>
      <c r="O2959" s="406"/>
      <c r="P2959" s="406"/>
      <c r="Q2959" s="406"/>
      <c r="R2959" s="406"/>
      <c r="S2959" s="406"/>
      <c r="T2959" s="406"/>
      <c r="U2959" s="406"/>
      <c r="V2959" s="406"/>
      <c r="W2959" s="406"/>
      <c r="X2959" s="406"/>
      <c r="Y2959" s="406"/>
      <c r="Z2959" s="406"/>
      <c r="AA2959" s="406"/>
      <c r="AB2959" s="406"/>
      <c r="AC2959" s="406"/>
      <c r="AD2959" s="406"/>
      <c r="AE2959"/>
      <c r="AF2959" s="258"/>
      <c r="AG2959" s="197">
        <f t="shared" si="1101"/>
        <v>20</v>
      </c>
      <c r="AH2959" s="198">
        <f t="shared" si="1102"/>
        <v>0</v>
      </c>
      <c r="AJ2959" s="192">
        <f t="shared" si="1103"/>
        <v>0</v>
      </c>
      <c r="AK2959" s="215">
        <f t="shared" si="1104"/>
        <v>0</v>
      </c>
      <c r="AL2959" s="216">
        <f t="shared" si="1105"/>
        <v>0</v>
      </c>
      <c r="AM2959" s="217">
        <f t="shared" si="1106"/>
        <v>0</v>
      </c>
    </row>
    <row r="2960" spans="1:39" s="198" customFormat="1" ht="15" customHeight="1" thickBot="1">
      <c r="A2960" s="104"/>
      <c r="B2960" s="52"/>
      <c r="C2960" s="113" t="s">
        <v>150</v>
      </c>
      <c r="D2960" s="347" t="str">
        <f t="shared" si="1100"/>
        <v/>
      </c>
      <c r="E2960" s="347"/>
      <c r="F2960" s="347"/>
      <c r="G2960" s="347"/>
      <c r="H2960" s="347"/>
      <c r="I2960" s="347"/>
      <c r="J2960" s="347"/>
      <c r="K2960" s="366"/>
      <c r="L2960" s="367"/>
      <c r="M2960" s="366"/>
      <c r="N2960" s="367"/>
      <c r="O2960" s="406"/>
      <c r="P2960" s="406"/>
      <c r="Q2960" s="406"/>
      <c r="R2960" s="406"/>
      <c r="S2960" s="406"/>
      <c r="T2960" s="406"/>
      <c r="U2960" s="406"/>
      <c r="V2960" s="406"/>
      <c r="W2960" s="406"/>
      <c r="X2960" s="406"/>
      <c r="Y2960" s="406"/>
      <c r="Z2960" s="406"/>
      <c r="AA2960" s="406"/>
      <c r="AB2960" s="406"/>
      <c r="AC2960" s="406"/>
      <c r="AD2960" s="406"/>
      <c r="AE2960"/>
      <c r="AF2960" s="258"/>
      <c r="AG2960" s="197">
        <f t="shared" si="1101"/>
        <v>20</v>
      </c>
      <c r="AH2960" s="198">
        <f t="shared" si="1102"/>
        <v>0</v>
      </c>
      <c r="AJ2960" s="192">
        <f t="shared" si="1103"/>
        <v>0</v>
      </c>
      <c r="AK2960" s="215">
        <f t="shared" si="1104"/>
        <v>0</v>
      </c>
      <c r="AL2960" s="216">
        <f t="shared" si="1105"/>
        <v>0</v>
      </c>
      <c r="AM2960" s="217">
        <f t="shared" si="1106"/>
        <v>0</v>
      </c>
    </row>
    <row r="2961" spans="1:39" s="198" customFormat="1" ht="15" customHeight="1" thickBot="1">
      <c r="A2961" s="104"/>
      <c r="B2961" s="52"/>
      <c r="C2961" s="113" t="s">
        <v>151</v>
      </c>
      <c r="D2961" s="347" t="str">
        <f t="shared" si="1100"/>
        <v/>
      </c>
      <c r="E2961" s="347"/>
      <c r="F2961" s="347"/>
      <c r="G2961" s="347"/>
      <c r="H2961" s="347"/>
      <c r="I2961" s="347"/>
      <c r="J2961" s="347"/>
      <c r="K2961" s="366"/>
      <c r="L2961" s="367"/>
      <c r="M2961" s="366"/>
      <c r="N2961" s="367"/>
      <c r="O2961" s="406"/>
      <c r="P2961" s="406"/>
      <c r="Q2961" s="406"/>
      <c r="R2961" s="406"/>
      <c r="S2961" s="406"/>
      <c r="T2961" s="406"/>
      <c r="U2961" s="406"/>
      <c r="V2961" s="406"/>
      <c r="W2961" s="406"/>
      <c r="X2961" s="406"/>
      <c r="Y2961" s="406"/>
      <c r="Z2961" s="406"/>
      <c r="AA2961" s="406"/>
      <c r="AB2961" s="406"/>
      <c r="AC2961" s="406"/>
      <c r="AD2961" s="406"/>
      <c r="AE2961"/>
      <c r="AF2961" s="258"/>
      <c r="AG2961" s="197">
        <f t="shared" si="1101"/>
        <v>20</v>
      </c>
      <c r="AH2961" s="198">
        <f t="shared" si="1102"/>
        <v>0</v>
      </c>
      <c r="AJ2961" s="192">
        <f t="shared" si="1103"/>
        <v>0</v>
      </c>
      <c r="AK2961" s="215">
        <f t="shared" si="1104"/>
        <v>0</v>
      </c>
      <c r="AL2961" s="216">
        <f t="shared" si="1105"/>
        <v>0</v>
      </c>
      <c r="AM2961" s="217">
        <f t="shared" si="1106"/>
        <v>0</v>
      </c>
    </row>
    <row r="2962" spans="1:39" s="198" customFormat="1" ht="15" customHeight="1" thickBot="1">
      <c r="A2962" s="104"/>
      <c r="B2962" s="52"/>
      <c r="C2962" s="113" t="s">
        <v>152</v>
      </c>
      <c r="D2962" s="347" t="str">
        <f t="shared" si="1100"/>
        <v/>
      </c>
      <c r="E2962" s="347"/>
      <c r="F2962" s="347"/>
      <c r="G2962" s="347"/>
      <c r="H2962" s="347"/>
      <c r="I2962" s="347"/>
      <c r="J2962" s="347"/>
      <c r="K2962" s="366"/>
      <c r="L2962" s="367"/>
      <c r="M2962" s="366"/>
      <c r="N2962" s="367"/>
      <c r="O2962" s="406"/>
      <c r="P2962" s="406"/>
      <c r="Q2962" s="406"/>
      <c r="R2962" s="406"/>
      <c r="S2962" s="406"/>
      <c r="T2962" s="406"/>
      <c r="U2962" s="406"/>
      <c r="V2962" s="406"/>
      <c r="W2962" s="406"/>
      <c r="X2962" s="406"/>
      <c r="Y2962" s="406"/>
      <c r="Z2962" s="406"/>
      <c r="AA2962" s="406"/>
      <c r="AB2962" s="406"/>
      <c r="AC2962" s="406"/>
      <c r="AD2962" s="406"/>
      <c r="AE2962"/>
      <c r="AF2962" s="258"/>
      <c r="AG2962" s="197">
        <f t="shared" si="1101"/>
        <v>20</v>
      </c>
      <c r="AH2962" s="198">
        <f t="shared" si="1102"/>
        <v>0</v>
      </c>
      <c r="AJ2962" s="192">
        <f t="shared" si="1103"/>
        <v>0</v>
      </c>
      <c r="AK2962" s="215">
        <f t="shared" si="1104"/>
        <v>0</v>
      </c>
      <c r="AL2962" s="216">
        <f t="shared" si="1105"/>
        <v>0</v>
      </c>
      <c r="AM2962" s="217">
        <f t="shared" si="1106"/>
        <v>0</v>
      </c>
    </row>
    <row r="2963" spans="1:39" s="198" customFormat="1" ht="15" customHeight="1" thickBot="1">
      <c r="A2963" s="104"/>
      <c r="B2963" s="52"/>
      <c r="C2963" s="113" t="s">
        <v>153</v>
      </c>
      <c r="D2963" s="347" t="str">
        <f t="shared" si="1100"/>
        <v/>
      </c>
      <c r="E2963" s="347"/>
      <c r="F2963" s="347"/>
      <c r="G2963" s="347"/>
      <c r="H2963" s="347"/>
      <c r="I2963" s="347"/>
      <c r="J2963" s="347"/>
      <c r="K2963" s="366"/>
      <c r="L2963" s="367"/>
      <c r="M2963" s="366"/>
      <c r="N2963" s="367"/>
      <c r="O2963" s="406"/>
      <c r="P2963" s="406"/>
      <c r="Q2963" s="406"/>
      <c r="R2963" s="406"/>
      <c r="S2963" s="406"/>
      <c r="T2963" s="406"/>
      <c r="U2963" s="406"/>
      <c r="V2963" s="406"/>
      <c r="W2963" s="406"/>
      <c r="X2963" s="406"/>
      <c r="Y2963" s="406"/>
      <c r="Z2963" s="406"/>
      <c r="AA2963" s="406"/>
      <c r="AB2963" s="406"/>
      <c r="AC2963" s="406"/>
      <c r="AD2963" s="406"/>
      <c r="AE2963"/>
      <c r="AF2963" s="258"/>
      <c r="AG2963" s="197">
        <f t="shared" si="1101"/>
        <v>20</v>
      </c>
      <c r="AH2963" s="198">
        <f t="shared" si="1102"/>
        <v>0</v>
      </c>
      <c r="AJ2963" s="192">
        <f t="shared" si="1103"/>
        <v>0</v>
      </c>
      <c r="AK2963" s="215">
        <f t="shared" si="1104"/>
        <v>0</v>
      </c>
      <c r="AL2963" s="216">
        <f t="shared" si="1105"/>
        <v>0</v>
      </c>
      <c r="AM2963" s="217">
        <f t="shared" si="1106"/>
        <v>0</v>
      </c>
    </row>
    <row r="2964" spans="1:39" s="198" customFormat="1" ht="15" customHeight="1" thickBot="1">
      <c r="A2964" s="104"/>
      <c r="B2964" s="52"/>
      <c r="C2964" s="113" t="s">
        <v>154</v>
      </c>
      <c r="D2964" s="347" t="str">
        <f t="shared" si="1100"/>
        <v/>
      </c>
      <c r="E2964" s="347"/>
      <c r="F2964" s="347"/>
      <c r="G2964" s="347"/>
      <c r="H2964" s="347"/>
      <c r="I2964" s="347"/>
      <c r="J2964" s="347"/>
      <c r="K2964" s="366"/>
      <c r="L2964" s="367"/>
      <c r="M2964" s="366"/>
      <c r="N2964" s="367"/>
      <c r="O2964" s="406"/>
      <c r="P2964" s="406"/>
      <c r="Q2964" s="406"/>
      <c r="R2964" s="406"/>
      <c r="S2964" s="406"/>
      <c r="T2964" s="406"/>
      <c r="U2964" s="406"/>
      <c r="V2964" s="406"/>
      <c r="W2964" s="406"/>
      <c r="X2964" s="406"/>
      <c r="Y2964" s="406"/>
      <c r="Z2964" s="406"/>
      <c r="AA2964" s="406"/>
      <c r="AB2964" s="406"/>
      <c r="AC2964" s="406"/>
      <c r="AD2964" s="406"/>
      <c r="AE2964"/>
      <c r="AF2964" s="258"/>
      <c r="AG2964" s="197">
        <f t="shared" si="1101"/>
        <v>20</v>
      </c>
      <c r="AH2964" s="198">
        <f t="shared" si="1102"/>
        <v>0</v>
      </c>
      <c r="AJ2964" s="192">
        <f t="shared" si="1103"/>
        <v>0</v>
      </c>
      <c r="AK2964" s="215">
        <f t="shared" si="1104"/>
        <v>0</v>
      </c>
      <c r="AL2964" s="216">
        <f t="shared" si="1105"/>
        <v>0</v>
      </c>
      <c r="AM2964" s="217">
        <f t="shared" si="1106"/>
        <v>0</v>
      </c>
    </row>
    <row r="2965" spans="1:39" s="198" customFormat="1" ht="15" customHeight="1" thickBot="1">
      <c r="A2965" s="104"/>
      <c r="B2965" s="52"/>
      <c r="C2965" s="113" t="s">
        <v>155</v>
      </c>
      <c r="D2965" s="347" t="str">
        <f t="shared" si="1100"/>
        <v/>
      </c>
      <c r="E2965" s="347"/>
      <c r="F2965" s="347"/>
      <c r="G2965" s="347"/>
      <c r="H2965" s="347"/>
      <c r="I2965" s="347"/>
      <c r="J2965" s="347"/>
      <c r="K2965" s="366"/>
      <c r="L2965" s="367"/>
      <c r="M2965" s="366"/>
      <c r="N2965" s="367"/>
      <c r="O2965" s="406"/>
      <c r="P2965" s="406"/>
      <c r="Q2965" s="406"/>
      <c r="R2965" s="406"/>
      <c r="S2965" s="406"/>
      <c r="T2965" s="406"/>
      <c r="U2965" s="406"/>
      <c r="V2965" s="406"/>
      <c r="W2965" s="406"/>
      <c r="X2965" s="406"/>
      <c r="Y2965" s="406"/>
      <c r="Z2965" s="406"/>
      <c r="AA2965" s="406"/>
      <c r="AB2965" s="406"/>
      <c r="AC2965" s="406"/>
      <c r="AD2965" s="406"/>
      <c r="AE2965"/>
      <c r="AF2965" s="258"/>
      <c r="AG2965" s="197">
        <f t="shared" si="1101"/>
        <v>20</v>
      </c>
      <c r="AH2965" s="198">
        <f t="shared" si="1102"/>
        <v>0</v>
      </c>
      <c r="AJ2965" s="192">
        <f t="shared" si="1103"/>
        <v>0</v>
      </c>
      <c r="AK2965" s="215">
        <f t="shared" si="1104"/>
        <v>0</v>
      </c>
      <c r="AL2965" s="216">
        <f t="shared" si="1105"/>
        <v>0</v>
      </c>
      <c r="AM2965" s="217">
        <f t="shared" si="1106"/>
        <v>0</v>
      </c>
    </row>
    <row r="2966" spans="1:39" s="198" customFormat="1" ht="15" customHeight="1" thickBot="1">
      <c r="A2966" s="104"/>
      <c r="B2966" s="52"/>
      <c r="C2966" s="113" t="s">
        <v>156</v>
      </c>
      <c r="D2966" s="347" t="str">
        <f t="shared" si="1100"/>
        <v/>
      </c>
      <c r="E2966" s="347"/>
      <c r="F2966" s="347"/>
      <c r="G2966" s="347"/>
      <c r="H2966" s="347"/>
      <c r="I2966" s="347"/>
      <c r="J2966" s="347"/>
      <c r="K2966" s="366"/>
      <c r="L2966" s="367"/>
      <c r="M2966" s="366"/>
      <c r="N2966" s="367"/>
      <c r="O2966" s="406"/>
      <c r="P2966" s="406"/>
      <c r="Q2966" s="406"/>
      <c r="R2966" s="406"/>
      <c r="S2966" s="406"/>
      <c r="T2966" s="406"/>
      <c r="U2966" s="406"/>
      <c r="V2966" s="406"/>
      <c r="W2966" s="406"/>
      <c r="X2966" s="406"/>
      <c r="Y2966" s="406"/>
      <c r="Z2966" s="406"/>
      <c r="AA2966" s="406"/>
      <c r="AB2966" s="406"/>
      <c r="AC2966" s="406"/>
      <c r="AD2966" s="406"/>
      <c r="AE2966"/>
      <c r="AF2966" s="258"/>
      <c r="AG2966" s="197">
        <f t="shared" si="1101"/>
        <v>20</v>
      </c>
      <c r="AH2966" s="198">
        <f t="shared" si="1102"/>
        <v>0</v>
      </c>
      <c r="AJ2966" s="192">
        <f t="shared" si="1103"/>
        <v>0</v>
      </c>
      <c r="AK2966" s="215">
        <f t="shared" si="1104"/>
        <v>0</v>
      </c>
      <c r="AL2966" s="216">
        <f t="shared" si="1105"/>
        <v>0</v>
      </c>
      <c r="AM2966" s="217">
        <f t="shared" si="1106"/>
        <v>0</v>
      </c>
    </row>
    <row r="2967" spans="1:39" s="198" customFormat="1" ht="15" customHeight="1" thickBot="1">
      <c r="A2967" s="104"/>
      <c r="B2967" s="52"/>
      <c r="C2967" s="113" t="s">
        <v>157</v>
      </c>
      <c r="D2967" s="347" t="str">
        <f t="shared" si="1100"/>
        <v/>
      </c>
      <c r="E2967" s="347"/>
      <c r="F2967" s="347"/>
      <c r="G2967" s="347"/>
      <c r="H2967" s="347"/>
      <c r="I2967" s="347"/>
      <c r="J2967" s="347"/>
      <c r="K2967" s="366"/>
      <c r="L2967" s="367"/>
      <c r="M2967" s="366"/>
      <c r="N2967" s="367"/>
      <c r="O2967" s="406"/>
      <c r="P2967" s="406"/>
      <c r="Q2967" s="406"/>
      <c r="R2967" s="406"/>
      <c r="S2967" s="406"/>
      <c r="T2967" s="406"/>
      <c r="U2967" s="406"/>
      <c r="V2967" s="406"/>
      <c r="W2967" s="406"/>
      <c r="X2967" s="406"/>
      <c r="Y2967" s="406"/>
      <c r="Z2967" s="406"/>
      <c r="AA2967" s="406"/>
      <c r="AB2967" s="406"/>
      <c r="AC2967" s="406"/>
      <c r="AD2967" s="406"/>
      <c r="AE2967"/>
      <c r="AF2967" s="258"/>
      <c r="AG2967" s="197">
        <f t="shared" si="1101"/>
        <v>20</v>
      </c>
      <c r="AH2967" s="198">
        <f t="shared" si="1102"/>
        <v>0</v>
      </c>
      <c r="AJ2967" s="192">
        <f t="shared" si="1103"/>
        <v>0</v>
      </c>
      <c r="AK2967" s="215">
        <f t="shared" si="1104"/>
        <v>0</v>
      </c>
      <c r="AL2967" s="216">
        <f t="shared" si="1105"/>
        <v>0</v>
      </c>
      <c r="AM2967" s="217">
        <f t="shared" si="1106"/>
        <v>0</v>
      </c>
    </row>
    <row r="2968" spans="1:39" s="198" customFormat="1" ht="15" customHeight="1" thickBot="1">
      <c r="A2968" s="104"/>
      <c r="B2968" s="52"/>
      <c r="C2968" s="113" t="s">
        <v>158</v>
      </c>
      <c r="D2968" s="347" t="str">
        <f t="shared" si="1100"/>
        <v/>
      </c>
      <c r="E2968" s="347"/>
      <c r="F2968" s="347"/>
      <c r="G2968" s="347"/>
      <c r="H2968" s="347"/>
      <c r="I2968" s="347"/>
      <c r="J2968" s="347"/>
      <c r="K2968" s="366"/>
      <c r="L2968" s="367"/>
      <c r="M2968" s="366"/>
      <c r="N2968" s="367"/>
      <c r="O2968" s="406"/>
      <c r="P2968" s="406"/>
      <c r="Q2968" s="406"/>
      <c r="R2968" s="406"/>
      <c r="S2968" s="406"/>
      <c r="T2968" s="406"/>
      <c r="U2968" s="406"/>
      <c r="V2968" s="406"/>
      <c r="W2968" s="406"/>
      <c r="X2968" s="406"/>
      <c r="Y2968" s="406"/>
      <c r="Z2968" s="406"/>
      <c r="AA2968" s="406"/>
      <c r="AB2968" s="406"/>
      <c r="AC2968" s="406"/>
      <c r="AD2968" s="406"/>
      <c r="AE2968"/>
      <c r="AF2968" s="258"/>
      <c r="AG2968" s="197">
        <f t="shared" si="1101"/>
        <v>20</v>
      </c>
      <c r="AH2968" s="198">
        <f t="shared" si="1102"/>
        <v>0</v>
      </c>
      <c r="AJ2968" s="192">
        <f t="shared" si="1103"/>
        <v>0</v>
      </c>
      <c r="AK2968" s="215">
        <f t="shared" si="1104"/>
        <v>0</v>
      </c>
      <c r="AL2968" s="216">
        <f t="shared" si="1105"/>
        <v>0</v>
      </c>
      <c r="AM2968" s="217">
        <f t="shared" si="1106"/>
        <v>0</v>
      </c>
    </row>
    <row r="2969" spans="1:39" s="198" customFormat="1" ht="15" customHeight="1" thickBot="1">
      <c r="A2969" s="104"/>
      <c r="B2969" s="52"/>
      <c r="C2969" s="113" t="s">
        <v>159</v>
      </c>
      <c r="D2969" s="347" t="str">
        <f t="shared" si="1100"/>
        <v/>
      </c>
      <c r="E2969" s="347"/>
      <c r="F2969" s="347"/>
      <c r="G2969" s="347"/>
      <c r="H2969" s="347"/>
      <c r="I2969" s="347"/>
      <c r="J2969" s="347"/>
      <c r="K2969" s="366"/>
      <c r="L2969" s="367"/>
      <c r="M2969" s="366"/>
      <c r="N2969" s="367"/>
      <c r="O2969" s="406"/>
      <c r="P2969" s="406"/>
      <c r="Q2969" s="406"/>
      <c r="R2969" s="406"/>
      <c r="S2969" s="406"/>
      <c r="T2969" s="406"/>
      <c r="U2969" s="406"/>
      <c r="V2969" s="406"/>
      <c r="W2969" s="406"/>
      <c r="X2969" s="406"/>
      <c r="Y2969" s="406"/>
      <c r="Z2969" s="406"/>
      <c r="AA2969" s="406"/>
      <c r="AB2969" s="406"/>
      <c r="AC2969" s="406"/>
      <c r="AD2969" s="406"/>
      <c r="AE2969"/>
      <c r="AF2969" s="258"/>
      <c r="AG2969" s="197">
        <f t="shared" si="1101"/>
        <v>20</v>
      </c>
      <c r="AH2969" s="198">
        <f t="shared" si="1102"/>
        <v>0</v>
      </c>
      <c r="AJ2969" s="192">
        <f t="shared" si="1103"/>
        <v>0</v>
      </c>
      <c r="AK2969" s="215">
        <f t="shared" si="1104"/>
        <v>0</v>
      </c>
      <c r="AL2969" s="216">
        <f t="shared" si="1105"/>
        <v>0</v>
      </c>
      <c r="AM2969" s="217">
        <f t="shared" si="1106"/>
        <v>0</v>
      </c>
    </row>
    <row r="2970" spans="1:39" s="198" customFormat="1" ht="15" customHeight="1" thickBot="1">
      <c r="A2970" s="104"/>
      <c r="B2970" s="52"/>
      <c r="C2970" s="113" t="s">
        <v>160</v>
      </c>
      <c r="D2970" s="347" t="str">
        <f t="shared" si="1100"/>
        <v/>
      </c>
      <c r="E2970" s="347"/>
      <c r="F2970" s="347"/>
      <c r="G2970" s="347"/>
      <c r="H2970" s="347"/>
      <c r="I2970" s="347"/>
      <c r="J2970" s="347"/>
      <c r="K2970" s="366"/>
      <c r="L2970" s="367"/>
      <c r="M2970" s="366"/>
      <c r="N2970" s="367"/>
      <c r="O2970" s="406"/>
      <c r="P2970" s="406"/>
      <c r="Q2970" s="406"/>
      <c r="R2970" s="406"/>
      <c r="S2970" s="406"/>
      <c r="T2970" s="406"/>
      <c r="U2970" s="406"/>
      <c r="V2970" s="406"/>
      <c r="W2970" s="406"/>
      <c r="X2970" s="406"/>
      <c r="Y2970" s="406"/>
      <c r="Z2970" s="406"/>
      <c r="AA2970" s="406"/>
      <c r="AB2970" s="406"/>
      <c r="AC2970" s="406"/>
      <c r="AD2970" s="406"/>
      <c r="AE2970"/>
      <c r="AF2970" s="258"/>
      <c r="AG2970" s="197">
        <f t="shared" si="1101"/>
        <v>20</v>
      </c>
      <c r="AH2970" s="198">
        <f t="shared" si="1102"/>
        <v>0</v>
      </c>
      <c r="AJ2970" s="192">
        <f t="shared" si="1103"/>
        <v>0</v>
      </c>
      <c r="AK2970" s="215">
        <f t="shared" si="1104"/>
        <v>0</v>
      </c>
      <c r="AL2970" s="216">
        <f t="shared" si="1105"/>
        <v>0</v>
      </c>
      <c r="AM2970" s="217">
        <f t="shared" si="1106"/>
        <v>0</v>
      </c>
    </row>
    <row r="2971" spans="1:39" s="198" customFormat="1" ht="15" customHeight="1" thickBot="1">
      <c r="A2971" s="104"/>
      <c r="B2971" s="52"/>
      <c r="C2971" s="113" t="s">
        <v>161</v>
      </c>
      <c r="D2971" s="347" t="str">
        <f t="shared" si="1100"/>
        <v/>
      </c>
      <c r="E2971" s="347"/>
      <c r="F2971" s="347"/>
      <c r="G2971" s="347"/>
      <c r="H2971" s="347"/>
      <c r="I2971" s="347"/>
      <c r="J2971" s="347"/>
      <c r="K2971" s="366"/>
      <c r="L2971" s="367"/>
      <c r="M2971" s="366"/>
      <c r="N2971" s="367"/>
      <c r="O2971" s="406"/>
      <c r="P2971" s="406"/>
      <c r="Q2971" s="406"/>
      <c r="R2971" s="406"/>
      <c r="S2971" s="406"/>
      <c r="T2971" s="406"/>
      <c r="U2971" s="406"/>
      <c r="V2971" s="406"/>
      <c r="W2971" s="406"/>
      <c r="X2971" s="406"/>
      <c r="Y2971" s="406"/>
      <c r="Z2971" s="406"/>
      <c r="AA2971" s="406"/>
      <c r="AB2971" s="406"/>
      <c r="AC2971" s="406"/>
      <c r="AD2971" s="406"/>
      <c r="AE2971"/>
      <c r="AF2971" s="258"/>
      <c r="AG2971" s="197">
        <f t="shared" si="1101"/>
        <v>20</v>
      </c>
      <c r="AH2971" s="198">
        <f t="shared" si="1102"/>
        <v>0</v>
      </c>
      <c r="AJ2971" s="192">
        <f t="shared" si="1103"/>
        <v>0</v>
      </c>
      <c r="AK2971" s="215">
        <f t="shared" si="1104"/>
        <v>0</v>
      </c>
      <c r="AL2971" s="216">
        <f t="shared" si="1105"/>
        <v>0</v>
      </c>
      <c r="AM2971" s="217">
        <f t="shared" si="1106"/>
        <v>0</v>
      </c>
    </row>
    <row r="2972" spans="1:39" s="198" customFormat="1" ht="15" customHeight="1" thickBot="1">
      <c r="A2972" s="104"/>
      <c r="B2972" s="52"/>
      <c r="C2972" s="113" t="s">
        <v>162</v>
      </c>
      <c r="D2972" s="347" t="str">
        <f t="shared" si="1100"/>
        <v/>
      </c>
      <c r="E2972" s="347"/>
      <c r="F2972" s="347"/>
      <c r="G2972" s="347"/>
      <c r="H2972" s="347"/>
      <c r="I2972" s="347"/>
      <c r="J2972" s="347"/>
      <c r="K2972" s="366"/>
      <c r="L2972" s="367"/>
      <c r="M2972" s="366"/>
      <c r="N2972" s="367"/>
      <c r="O2972" s="406"/>
      <c r="P2972" s="406"/>
      <c r="Q2972" s="406"/>
      <c r="R2972" s="406"/>
      <c r="S2972" s="406"/>
      <c r="T2972" s="406"/>
      <c r="U2972" s="406"/>
      <c r="V2972" s="406"/>
      <c r="W2972" s="406"/>
      <c r="X2972" s="406"/>
      <c r="Y2972" s="406"/>
      <c r="Z2972" s="406"/>
      <c r="AA2972" s="406"/>
      <c r="AB2972" s="406"/>
      <c r="AC2972" s="406"/>
      <c r="AD2972" s="406"/>
      <c r="AE2972"/>
      <c r="AF2972" s="258"/>
      <c r="AG2972" s="197">
        <f t="shared" si="1101"/>
        <v>20</v>
      </c>
      <c r="AH2972" s="198">
        <f t="shared" si="1102"/>
        <v>0</v>
      </c>
      <c r="AJ2972" s="192">
        <f t="shared" si="1103"/>
        <v>0</v>
      </c>
      <c r="AK2972" s="215">
        <f t="shared" si="1104"/>
        <v>0</v>
      </c>
      <c r="AL2972" s="216">
        <f t="shared" si="1105"/>
        <v>0</v>
      </c>
      <c r="AM2972" s="217">
        <f t="shared" si="1106"/>
        <v>0</v>
      </c>
    </row>
    <row r="2973" spans="1:39" s="198" customFormat="1" ht="15" customHeight="1" thickBot="1">
      <c r="A2973" s="104"/>
      <c r="B2973" s="52"/>
      <c r="C2973" s="113" t="s">
        <v>163</v>
      </c>
      <c r="D2973" s="347" t="str">
        <f t="shared" si="1100"/>
        <v/>
      </c>
      <c r="E2973" s="347"/>
      <c r="F2973" s="347"/>
      <c r="G2973" s="347"/>
      <c r="H2973" s="347"/>
      <c r="I2973" s="347"/>
      <c r="J2973" s="347"/>
      <c r="K2973" s="366"/>
      <c r="L2973" s="367"/>
      <c r="M2973" s="366"/>
      <c r="N2973" s="367"/>
      <c r="O2973" s="406"/>
      <c r="P2973" s="406"/>
      <c r="Q2973" s="406"/>
      <c r="R2973" s="406"/>
      <c r="S2973" s="406"/>
      <c r="T2973" s="406"/>
      <c r="U2973" s="406"/>
      <c r="V2973" s="406"/>
      <c r="W2973" s="406"/>
      <c r="X2973" s="406"/>
      <c r="Y2973" s="406"/>
      <c r="Z2973" s="406"/>
      <c r="AA2973" s="406"/>
      <c r="AB2973" s="406"/>
      <c r="AC2973" s="406"/>
      <c r="AD2973" s="406"/>
      <c r="AE2973"/>
      <c r="AF2973" s="258"/>
      <c r="AG2973" s="197">
        <f t="shared" si="1101"/>
        <v>20</v>
      </c>
      <c r="AH2973" s="198">
        <f t="shared" si="1102"/>
        <v>0</v>
      </c>
      <c r="AJ2973" s="192">
        <f t="shared" si="1103"/>
        <v>0</v>
      </c>
      <c r="AK2973" s="215">
        <f t="shared" si="1104"/>
        <v>0</v>
      </c>
      <c r="AL2973" s="216">
        <f t="shared" si="1105"/>
        <v>0</v>
      </c>
      <c r="AM2973" s="217">
        <f t="shared" si="1106"/>
        <v>0</v>
      </c>
    </row>
    <row r="2974" spans="1:39" s="198" customFormat="1" ht="15" customHeight="1" thickBot="1">
      <c r="A2974" s="104"/>
      <c r="B2974" s="52"/>
      <c r="C2974" s="113" t="s">
        <v>164</v>
      </c>
      <c r="D2974" s="347" t="str">
        <f t="shared" si="1100"/>
        <v/>
      </c>
      <c r="E2974" s="347"/>
      <c r="F2974" s="347"/>
      <c r="G2974" s="347"/>
      <c r="H2974" s="347"/>
      <c r="I2974" s="347"/>
      <c r="J2974" s="347"/>
      <c r="K2974" s="366"/>
      <c r="L2974" s="367"/>
      <c r="M2974" s="366"/>
      <c r="N2974" s="367"/>
      <c r="O2974" s="406"/>
      <c r="P2974" s="406"/>
      <c r="Q2974" s="406"/>
      <c r="R2974" s="406"/>
      <c r="S2974" s="406"/>
      <c r="T2974" s="406"/>
      <c r="U2974" s="406"/>
      <c r="V2974" s="406"/>
      <c r="W2974" s="406"/>
      <c r="X2974" s="406"/>
      <c r="Y2974" s="406"/>
      <c r="Z2974" s="406"/>
      <c r="AA2974" s="406"/>
      <c r="AB2974" s="406"/>
      <c r="AC2974" s="406"/>
      <c r="AD2974" s="406"/>
      <c r="AE2974"/>
      <c r="AF2974" s="258"/>
      <c r="AG2974" s="197">
        <f t="shared" si="1101"/>
        <v>20</v>
      </c>
      <c r="AH2974" s="198">
        <f t="shared" si="1102"/>
        <v>0</v>
      </c>
      <c r="AJ2974" s="192">
        <f t="shared" si="1103"/>
        <v>0</v>
      </c>
      <c r="AK2974" s="215">
        <f t="shared" si="1104"/>
        <v>0</v>
      </c>
      <c r="AL2974" s="216">
        <f t="shared" si="1105"/>
        <v>0</v>
      </c>
      <c r="AM2974" s="217">
        <f t="shared" si="1106"/>
        <v>0</v>
      </c>
    </row>
    <row r="2975" spans="1:39" s="198" customFormat="1" ht="15" customHeight="1" thickBot="1">
      <c r="A2975" s="104"/>
      <c r="B2975" s="52"/>
      <c r="C2975" s="113" t="s">
        <v>165</v>
      </c>
      <c r="D2975" s="347" t="str">
        <f t="shared" si="1100"/>
        <v/>
      </c>
      <c r="E2975" s="347"/>
      <c r="F2975" s="347"/>
      <c r="G2975" s="347"/>
      <c r="H2975" s="347"/>
      <c r="I2975" s="347"/>
      <c r="J2975" s="347"/>
      <c r="K2975" s="366"/>
      <c r="L2975" s="367"/>
      <c r="M2975" s="366"/>
      <c r="N2975" s="367"/>
      <c r="O2975" s="406"/>
      <c r="P2975" s="406"/>
      <c r="Q2975" s="406"/>
      <c r="R2975" s="406"/>
      <c r="S2975" s="406"/>
      <c r="T2975" s="406"/>
      <c r="U2975" s="406"/>
      <c r="V2975" s="406"/>
      <c r="W2975" s="406"/>
      <c r="X2975" s="406"/>
      <c r="Y2975" s="406"/>
      <c r="Z2975" s="406"/>
      <c r="AA2975" s="406"/>
      <c r="AB2975" s="406"/>
      <c r="AC2975" s="406"/>
      <c r="AD2975" s="406"/>
      <c r="AE2975"/>
      <c r="AF2975" s="258"/>
      <c r="AG2975" s="197">
        <f t="shared" si="1101"/>
        <v>20</v>
      </c>
      <c r="AH2975" s="198">
        <f t="shared" si="1102"/>
        <v>0</v>
      </c>
      <c r="AJ2975" s="192">
        <f t="shared" si="1103"/>
        <v>0</v>
      </c>
      <c r="AK2975" s="215">
        <f t="shared" si="1104"/>
        <v>0</v>
      </c>
      <c r="AL2975" s="216">
        <f t="shared" si="1105"/>
        <v>0</v>
      </c>
      <c r="AM2975" s="217">
        <f t="shared" si="1106"/>
        <v>0</v>
      </c>
    </row>
    <row r="2976" spans="1:39" s="198" customFormat="1" ht="15" customHeight="1" thickBot="1">
      <c r="A2976" s="104"/>
      <c r="B2976" s="52"/>
      <c r="C2976" s="113" t="s">
        <v>166</v>
      </c>
      <c r="D2976" s="347" t="str">
        <f t="shared" si="1100"/>
        <v/>
      </c>
      <c r="E2976" s="347"/>
      <c r="F2976" s="347"/>
      <c r="G2976" s="347"/>
      <c r="H2976" s="347"/>
      <c r="I2976" s="347"/>
      <c r="J2976" s="347"/>
      <c r="K2976" s="366"/>
      <c r="L2976" s="367"/>
      <c r="M2976" s="366"/>
      <c r="N2976" s="367"/>
      <c r="O2976" s="406"/>
      <c r="P2976" s="406"/>
      <c r="Q2976" s="406"/>
      <c r="R2976" s="406"/>
      <c r="S2976" s="406"/>
      <c r="T2976" s="406"/>
      <c r="U2976" s="406"/>
      <c r="V2976" s="406"/>
      <c r="W2976" s="406"/>
      <c r="X2976" s="406"/>
      <c r="Y2976" s="406"/>
      <c r="Z2976" s="406"/>
      <c r="AA2976" s="406"/>
      <c r="AB2976" s="406"/>
      <c r="AC2976" s="406"/>
      <c r="AD2976" s="406"/>
      <c r="AE2976"/>
      <c r="AF2976" s="258"/>
      <c r="AG2976" s="197">
        <f t="shared" si="1101"/>
        <v>20</v>
      </c>
      <c r="AH2976" s="198">
        <f t="shared" si="1102"/>
        <v>0</v>
      </c>
      <c r="AJ2976" s="192">
        <f t="shared" si="1103"/>
        <v>0</v>
      </c>
      <c r="AK2976" s="215">
        <f t="shared" si="1104"/>
        <v>0</v>
      </c>
      <c r="AL2976" s="216">
        <f t="shared" si="1105"/>
        <v>0</v>
      </c>
      <c r="AM2976" s="217">
        <f t="shared" si="1106"/>
        <v>0</v>
      </c>
    </row>
    <row r="2977" spans="1:39" s="198" customFormat="1" ht="15" customHeight="1" thickBot="1">
      <c r="A2977" s="104"/>
      <c r="B2977" s="52"/>
      <c r="C2977" s="113" t="s">
        <v>167</v>
      </c>
      <c r="D2977" s="347" t="str">
        <f t="shared" si="1100"/>
        <v/>
      </c>
      <c r="E2977" s="347"/>
      <c r="F2977" s="347"/>
      <c r="G2977" s="347"/>
      <c r="H2977" s="347"/>
      <c r="I2977" s="347"/>
      <c r="J2977" s="347"/>
      <c r="K2977" s="366"/>
      <c r="L2977" s="367"/>
      <c r="M2977" s="366"/>
      <c r="N2977" s="367"/>
      <c r="O2977" s="406"/>
      <c r="P2977" s="406"/>
      <c r="Q2977" s="406"/>
      <c r="R2977" s="406"/>
      <c r="S2977" s="406"/>
      <c r="T2977" s="406"/>
      <c r="U2977" s="406"/>
      <c r="V2977" s="406"/>
      <c r="W2977" s="406"/>
      <c r="X2977" s="406"/>
      <c r="Y2977" s="406"/>
      <c r="Z2977" s="406"/>
      <c r="AA2977" s="406"/>
      <c r="AB2977" s="406"/>
      <c r="AC2977" s="406"/>
      <c r="AD2977" s="406"/>
      <c r="AE2977"/>
      <c r="AF2977" s="258"/>
      <c r="AG2977" s="197">
        <f t="shared" si="1101"/>
        <v>20</v>
      </c>
      <c r="AH2977" s="198">
        <f t="shared" si="1102"/>
        <v>0</v>
      </c>
      <c r="AJ2977" s="192">
        <f t="shared" si="1103"/>
        <v>0</v>
      </c>
      <c r="AK2977" s="215">
        <f t="shared" si="1104"/>
        <v>0</v>
      </c>
      <c r="AL2977" s="216">
        <f t="shared" si="1105"/>
        <v>0</v>
      </c>
      <c r="AM2977" s="217">
        <f t="shared" si="1106"/>
        <v>0</v>
      </c>
    </row>
    <row r="2978" spans="1:39" s="198" customFormat="1" ht="15" customHeight="1" thickBot="1">
      <c r="A2978" s="104"/>
      <c r="B2978" s="52"/>
      <c r="C2978" s="113" t="s">
        <v>168</v>
      </c>
      <c r="D2978" s="347" t="str">
        <f t="shared" si="1100"/>
        <v/>
      </c>
      <c r="E2978" s="347"/>
      <c r="F2978" s="347"/>
      <c r="G2978" s="347"/>
      <c r="H2978" s="347"/>
      <c r="I2978" s="347"/>
      <c r="J2978" s="347"/>
      <c r="K2978" s="366"/>
      <c r="L2978" s="367"/>
      <c r="M2978" s="366"/>
      <c r="N2978" s="367"/>
      <c r="O2978" s="406"/>
      <c r="P2978" s="406"/>
      <c r="Q2978" s="406"/>
      <c r="R2978" s="406"/>
      <c r="S2978" s="406"/>
      <c r="T2978" s="406"/>
      <c r="U2978" s="406"/>
      <c r="V2978" s="406"/>
      <c r="W2978" s="406"/>
      <c r="X2978" s="406"/>
      <c r="Y2978" s="406"/>
      <c r="Z2978" s="406"/>
      <c r="AA2978" s="406"/>
      <c r="AB2978" s="406"/>
      <c r="AC2978" s="406"/>
      <c r="AD2978" s="406"/>
      <c r="AE2978"/>
      <c r="AF2978" s="258"/>
      <c r="AG2978" s="197">
        <f t="shared" si="1101"/>
        <v>20</v>
      </c>
      <c r="AH2978" s="198">
        <f t="shared" si="1102"/>
        <v>0</v>
      </c>
      <c r="AJ2978" s="192">
        <f t="shared" si="1103"/>
        <v>0</v>
      </c>
      <c r="AK2978" s="215">
        <f t="shared" si="1104"/>
        <v>0</v>
      </c>
      <c r="AL2978" s="216">
        <f t="shared" si="1105"/>
        <v>0</v>
      </c>
      <c r="AM2978" s="217">
        <f t="shared" si="1106"/>
        <v>0</v>
      </c>
    </row>
    <row r="2979" spans="1:39" s="198" customFormat="1" ht="15" customHeight="1" thickBot="1">
      <c r="A2979" s="104"/>
      <c r="B2979" s="52"/>
      <c r="C2979" s="252" t="s">
        <v>169</v>
      </c>
      <c r="D2979" s="347" t="str">
        <f t="shared" si="1100"/>
        <v/>
      </c>
      <c r="E2979" s="347"/>
      <c r="F2979" s="347"/>
      <c r="G2979" s="347"/>
      <c r="H2979" s="347"/>
      <c r="I2979" s="347"/>
      <c r="J2979" s="347"/>
      <c r="K2979" s="366"/>
      <c r="L2979" s="367"/>
      <c r="M2979" s="366"/>
      <c r="N2979" s="367"/>
      <c r="O2979" s="406"/>
      <c r="P2979" s="406"/>
      <c r="Q2979" s="406"/>
      <c r="R2979" s="406"/>
      <c r="S2979" s="406"/>
      <c r="T2979" s="406"/>
      <c r="U2979" s="406"/>
      <c r="V2979" s="406"/>
      <c r="W2979" s="406"/>
      <c r="X2979" s="406"/>
      <c r="Y2979" s="406"/>
      <c r="Z2979" s="406"/>
      <c r="AA2979" s="406"/>
      <c r="AB2979" s="406"/>
      <c r="AC2979" s="406"/>
      <c r="AD2979" s="406"/>
      <c r="AE2979"/>
      <c r="AF2979" s="258"/>
      <c r="AG2979" s="197">
        <f t="shared" si="1101"/>
        <v>20</v>
      </c>
      <c r="AH2979" s="198">
        <f t="shared" si="1102"/>
        <v>0</v>
      </c>
      <c r="AJ2979" s="192">
        <f t="shared" si="1103"/>
        <v>0</v>
      </c>
      <c r="AK2979" s="215">
        <f t="shared" si="1104"/>
        <v>0</v>
      </c>
      <c r="AL2979" s="216">
        <f t="shared" si="1105"/>
        <v>0</v>
      </c>
      <c r="AM2979" s="217">
        <f t="shared" si="1106"/>
        <v>0</v>
      </c>
    </row>
    <row r="2980" spans="1:39" ht="15" customHeight="1" thickBot="1">
      <c r="A2980" s="104"/>
      <c r="B2980" s="30"/>
      <c r="C2980" s="64" t="s">
        <v>170</v>
      </c>
      <c r="D2980" s="347" t="str">
        <f t="shared" si="1100"/>
        <v/>
      </c>
      <c r="E2980" s="347"/>
      <c r="F2980" s="347"/>
      <c r="G2980" s="347"/>
      <c r="H2980" s="347"/>
      <c r="I2980" s="347"/>
      <c r="J2980" s="347"/>
      <c r="K2980" s="366"/>
      <c r="L2980" s="367"/>
      <c r="M2980" s="366"/>
      <c r="N2980" s="367"/>
      <c r="O2980" s="406"/>
      <c r="P2980" s="406"/>
      <c r="Q2980" s="406"/>
      <c r="R2980" s="406"/>
      <c r="S2980" s="406"/>
      <c r="T2980" s="406"/>
      <c r="U2980" s="406"/>
      <c r="V2980" s="406"/>
      <c r="W2980" s="406"/>
      <c r="X2980" s="406"/>
      <c r="Y2980" s="406"/>
      <c r="Z2980" s="406"/>
      <c r="AA2980" s="406"/>
      <c r="AB2980" s="406"/>
      <c r="AC2980" s="406"/>
      <c r="AD2980" s="406"/>
      <c r="AG2980" s="197">
        <f t="shared" si="1101"/>
        <v>20</v>
      </c>
      <c r="AH2980" s="198">
        <f t="shared" si="1102"/>
        <v>0</v>
      </c>
      <c r="AJ2980" s="192">
        <f t="shared" si="1103"/>
        <v>0</v>
      </c>
      <c r="AK2980" s="215">
        <f t="shared" si="1104"/>
        <v>0</v>
      </c>
      <c r="AL2980" s="216">
        <f t="shared" si="1105"/>
        <v>0</v>
      </c>
      <c r="AM2980" s="217">
        <f t="shared" si="1106"/>
        <v>0</v>
      </c>
    </row>
    <row r="2981" spans="1:39" ht="15" customHeight="1" thickBot="1">
      <c r="A2981" s="104"/>
      <c r="B2981" s="30"/>
      <c r="C2981" s="64" t="s">
        <v>171</v>
      </c>
      <c r="D2981" s="347" t="str">
        <f t="shared" si="1100"/>
        <v/>
      </c>
      <c r="E2981" s="347"/>
      <c r="F2981" s="347"/>
      <c r="G2981" s="347"/>
      <c r="H2981" s="347"/>
      <c r="I2981" s="347"/>
      <c r="J2981" s="347"/>
      <c r="K2981" s="366"/>
      <c r="L2981" s="367"/>
      <c r="M2981" s="366"/>
      <c r="N2981" s="367"/>
      <c r="O2981" s="406"/>
      <c r="P2981" s="406"/>
      <c r="Q2981" s="406"/>
      <c r="R2981" s="406"/>
      <c r="S2981" s="406"/>
      <c r="T2981" s="406"/>
      <c r="U2981" s="406"/>
      <c r="V2981" s="406"/>
      <c r="W2981" s="406"/>
      <c r="X2981" s="406"/>
      <c r="Y2981" s="406"/>
      <c r="Z2981" s="406"/>
      <c r="AA2981" s="406"/>
      <c r="AB2981" s="406"/>
      <c r="AC2981" s="406"/>
      <c r="AD2981" s="406"/>
      <c r="AG2981" s="197">
        <f t="shared" si="1101"/>
        <v>20</v>
      </c>
      <c r="AH2981" s="198">
        <f t="shared" si="1102"/>
        <v>0</v>
      </c>
      <c r="AJ2981" s="192">
        <f t="shared" si="1103"/>
        <v>0</v>
      </c>
      <c r="AK2981" s="215">
        <f t="shared" si="1104"/>
        <v>0</v>
      </c>
      <c r="AL2981" s="216">
        <f t="shared" si="1105"/>
        <v>0</v>
      </c>
      <c r="AM2981" s="217">
        <f t="shared" si="1106"/>
        <v>0</v>
      </c>
    </row>
    <row r="2982" spans="1:39" ht="15" customHeight="1" thickBot="1">
      <c r="A2982" s="104"/>
      <c r="B2982" s="30"/>
      <c r="C2982" s="64" t="s">
        <v>172</v>
      </c>
      <c r="D2982" s="347" t="str">
        <f t="shared" si="1100"/>
        <v/>
      </c>
      <c r="E2982" s="347"/>
      <c r="F2982" s="347"/>
      <c r="G2982" s="347"/>
      <c r="H2982" s="347"/>
      <c r="I2982" s="347"/>
      <c r="J2982" s="347"/>
      <c r="K2982" s="366"/>
      <c r="L2982" s="367"/>
      <c r="M2982" s="366"/>
      <c r="N2982" s="367"/>
      <c r="O2982" s="406"/>
      <c r="P2982" s="406"/>
      <c r="Q2982" s="406"/>
      <c r="R2982" s="406"/>
      <c r="S2982" s="406"/>
      <c r="T2982" s="406"/>
      <c r="U2982" s="406"/>
      <c r="V2982" s="406"/>
      <c r="W2982" s="406"/>
      <c r="X2982" s="406"/>
      <c r="Y2982" s="406"/>
      <c r="Z2982" s="406"/>
      <c r="AA2982" s="406"/>
      <c r="AB2982" s="406"/>
      <c r="AC2982" s="406"/>
      <c r="AD2982" s="406"/>
      <c r="AG2982" s="197">
        <f t="shared" si="1101"/>
        <v>20</v>
      </c>
      <c r="AH2982" s="198">
        <f t="shared" si="1102"/>
        <v>0</v>
      </c>
      <c r="AJ2982" s="192">
        <f t="shared" si="1103"/>
        <v>0</v>
      </c>
      <c r="AK2982" s="215">
        <f t="shared" si="1104"/>
        <v>0</v>
      </c>
      <c r="AL2982" s="216">
        <f t="shared" si="1105"/>
        <v>0</v>
      </c>
      <c r="AM2982" s="217">
        <f t="shared" si="1106"/>
        <v>0</v>
      </c>
    </row>
    <row r="2983" spans="1:39" ht="15" customHeight="1" thickBot="1">
      <c r="A2983" s="104"/>
      <c r="B2983" s="30"/>
      <c r="C2983" s="64" t="s">
        <v>173</v>
      </c>
      <c r="D2983" s="347" t="str">
        <f t="shared" si="1100"/>
        <v/>
      </c>
      <c r="E2983" s="347"/>
      <c r="F2983" s="347"/>
      <c r="G2983" s="347"/>
      <c r="H2983" s="347"/>
      <c r="I2983" s="347"/>
      <c r="J2983" s="347"/>
      <c r="K2983" s="366"/>
      <c r="L2983" s="367"/>
      <c r="M2983" s="366"/>
      <c r="N2983" s="367"/>
      <c r="O2983" s="406"/>
      <c r="P2983" s="406"/>
      <c r="Q2983" s="406"/>
      <c r="R2983" s="406"/>
      <c r="S2983" s="406"/>
      <c r="T2983" s="406"/>
      <c r="U2983" s="406"/>
      <c r="V2983" s="406"/>
      <c r="W2983" s="406"/>
      <c r="X2983" s="406"/>
      <c r="Y2983" s="406"/>
      <c r="Z2983" s="406"/>
      <c r="AA2983" s="406"/>
      <c r="AB2983" s="406"/>
      <c r="AC2983" s="406"/>
      <c r="AD2983" s="406"/>
      <c r="AG2983" s="197">
        <f t="shared" si="1101"/>
        <v>20</v>
      </c>
      <c r="AH2983" s="198">
        <f t="shared" si="1102"/>
        <v>0</v>
      </c>
      <c r="AJ2983" s="192">
        <f t="shared" si="1103"/>
        <v>0</v>
      </c>
      <c r="AK2983" s="215">
        <f t="shared" si="1104"/>
        <v>0</v>
      </c>
      <c r="AL2983" s="216">
        <f t="shared" si="1105"/>
        <v>0</v>
      </c>
      <c r="AM2983" s="217">
        <f t="shared" si="1106"/>
        <v>0</v>
      </c>
    </row>
    <row r="2984" spans="1:39" ht="15" customHeight="1" thickBot="1">
      <c r="A2984" s="104"/>
      <c r="B2984" s="30"/>
      <c r="C2984" s="64" t="s">
        <v>174</v>
      </c>
      <c r="D2984" s="347" t="str">
        <f t="shared" si="1100"/>
        <v/>
      </c>
      <c r="E2984" s="347"/>
      <c r="F2984" s="347"/>
      <c r="G2984" s="347"/>
      <c r="H2984" s="347"/>
      <c r="I2984" s="347"/>
      <c r="J2984" s="347"/>
      <c r="K2984" s="366"/>
      <c r="L2984" s="367"/>
      <c r="M2984" s="366"/>
      <c r="N2984" s="367"/>
      <c r="O2984" s="406"/>
      <c r="P2984" s="406"/>
      <c r="Q2984" s="406"/>
      <c r="R2984" s="406"/>
      <c r="S2984" s="406"/>
      <c r="T2984" s="406"/>
      <c r="U2984" s="406"/>
      <c r="V2984" s="406"/>
      <c r="W2984" s="406"/>
      <c r="X2984" s="406"/>
      <c r="Y2984" s="406"/>
      <c r="Z2984" s="406"/>
      <c r="AA2984" s="406"/>
      <c r="AB2984" s="406"/>
      <c r="AC2984" s="406"/>
      <c r="AD2984" s="406"/>
      <c r="AG2984" s="197">
        <f t="shared" si="1101"/>
        <v>20</v>
      </c>
      <c r="AH2984" s="198">
        <f t="shared" si="1102"/>
        <v>0</v>
      </c>
      <c r="AJ2984" s="192">
        <f t="shared" si="1103"/>
        <v>0</v>
      </c>
      <c r="AK2984" s="215">
        <f t="shared" si="1104"/>
        <v>0</v>
      </c>
      <c r="AL2984" s="216">
        <f t="shared" si="1105"/>
        <v>0</v>
      </c>
      <c r="AM2984" s="217">
        <f t="shared" si="1106"/>
        <v>0</v>
      </c>
    </row>
    <row r="2985" spans="1:39" ht="15" customHeight="1" thickBot="1">
      <c r="A2985" s="104"/>
      <c r="B2985" s="30"/>
      <c r="C2985" s="64" t="s">
        <v>175</v>
      </c>
      <c r="D2985" s="347" t="str">
        <f t="shared" si="1100"/>
        <v/>
      </c>
      <c r="E2985" s="347"/>
      <c r="F2985" s="347"/>
      <c r="G2985" s="347"/>
      <c r="H2985" s="347"/>
      <c r="I2985" s="347"/>
      <c r="J2985" s="347"/>
      <c r="K2985" s="366"/>
      <c r="L2985" s="367"/>
      <c r="M2985" s="366"/>
      <c r="N2985" s="367"/>
      <c r="O2985" s="406"/>
      <c r="P2985" s="406"/>
      <c r="Q2985" s="406"/>
      <c r="R2985" s="406"/>
      <c r="S2985" s="406"/>
      <c r="T2985" s="406"/>
      <c r="U2985" s="406"/>
      <c r="V2985" s="406"/>
      <c r="W2985" s="406"/>
      <c r="X2985" s="406"/>
      <c r="Y2985" s="406"/>
      <c r="Z2985" s="406"/>
      <c r="AA2985" s="406"/>
      <c r="AB2985" s="406"/>
      <c r="AC2985" s="406"/>
      <c r="AD2985" s="406"/>
      <c r="AG2985" s="197">
        <f t="shared" si="1101"/>
        <v>20</v>
      </c>
      <c r="AH2985" s="198">
        <f t="shared" si="1102"/>
        <v>0</v>
      </c>
      <c r="AJ2985" s="192">
        <f t="shared" si="1103"/>
        <v>0</v>
      </c>
      <c r="AK2985" s="215">
        <f t="shared" si="1104"/>
        <v>0</v>
      </c>
      <c r="AL2985" s="216">
        <f t="shared" si="1105"/>
        <v>0</v>
      </c>
      <c r="AM2985" s="217">
        <f t="shared" si="1106"/>
        <v>0</v>
      </c>
    </row>
    <row r="2986" spans="1:39" ht="15" customHeight="1" thickBot="1">
      <c r="A2986" s="104"/>
      <c r="B2986" s="30"/>
      <c r="C2986" s="64" t="s">
        <v>176</v>
      </c>
      <c r="D2986" s="347" t="str">
        <f t="shared" si="1100"/>
        <v/>
      </c>
      <c r="E2986" s="347"/>
      <c r="F2986" s="347"/>
      <c r="G2986" s="347"/>
      <c r="H2986" s="347"/>
      <c r="I2986" s="347"/>
      <c r="J2986" s="347"/>
      <c r="K2986" s="366"/>
      <c r="L2986" s="367"/>
      <c r="M2986" s="366"/>
      <c r="N2986" s="367"/>
      <c r="O2986" s="406"/>
      <c r="P2986" s="406"/>
      <c r="Q2986" s="406"/>
      <c r="R2986" s="406"/>
      <c r="S2986" s="406"/>
      <c r="T2986" s="406"/>
      <c r="U2986" s="406"/>
      <c r="V2986" s="406"/>
      <c r="W2986" s="406"/>
      <c r="X2986" s="406"/>
      <c r="Y2986" s="406"/>
      <c r="Z2986" s="406"/>
      <c r="AA2986" s="406"/>
      <c r="AB2986" s="406"/>
      <c r="AC2986" s="406"/>
      <c r="AD2986" s="406"/>
      <c r="AG2986" s="197">
        <f t="shared" si="1101"/>
        <v>20</v>
      </c>
      <c r="AH2986" s="198">
        <f t="shared" si="1102"/>
        <v>0</v>
      </c>
      <c r="AJ2986" s="192">
        <f t="shared" si="1103"/>
        <v>0</v>
      </c>
      <c r="AK2986" s="215">
        <f t="shared" si="1104"/>
        <v>0</v>
      </c>
      <c r="AL2986" s="216">
        <f t="shared" si="1105"/>
        <v>0</v>
      </c>
      <c r="AM2986" s="217">
        <f t="shared" si="1106"/>
        <v>0</v>
      </c>
    </row>
    <row r="2987" spans="1:39" ht="15" customHeight="1" thickBot="1">
      <c r="A2987" s="104"/>
      <c r="B2987" s="30"/>
      <c r="C2987" s="64" t="s">
        <v>177</v>
      </c>
      <c r="D2987" s="347" t="str">
        <f t="shared" si="1100"/>
        <v/>
      </c>
      <c r="E2987" s="347"/>
      <c r="F2987" s="347"/>
      <c r="G2987" s="347"/>
      <c r="H2987" s="347"/>
      <c r="I2987" s="347"/>
      <c r="J2987" s="347"/>
      <c r="K2987" s="366"/>
      <c r="L2987" s="367"/>
      <c r="M2987" s="366"/>
      <c r="N2987" s="367"/>
      <c r="O2987" s="406"/>
      <c r="P2987" s="406"/>
      <c r="Q2987" s="406"/>
      <c r="R2987" s="406"/>
      <c r="S2987" s="406"/>
      <c r="T2987" s="406"/>
      <c r="U2987" s="406"/>
      <c r="V2987" s="406"/>
      <c r="W2987" s="406"/>
      <c r="X2987" s="406"/>
      <c r="Y2987" s="406"/>
      <c r="Z2987" s="406"/>
      <c r="AA2987" s="406"/>
      <c r="AB2987" s="406"/>
      <c r="AC2987" s="406"/>
      <c r="AD2987" s="406"/>
      <c r="AG2987" s="197">
        <f t="shared" si="1101"/>
        <v>20</v>
      </c>
      <c r="AH2987" s="198">
        <f t="shared" si="1102"/>
        <v>0</v>
      </c>
      <c r="AJ2987" s="192">
        <f t="shared" si="1103"/>
        <v>0</v>
      </c>
      <c r="AK2987" s="215">
        <f t="shared" si="1104"/>
        <v>0</v>
      </c>
      <c r="AL2987" s="216">
        <f t="shared" si="1105"/>
        <v>0</v>
      </c>
      <c r="AM2987" s="217">
        <f t="shared" si="1106"/>
        <v>0</v>
      </c>
    </row>
    <row r="2988" spans="1:39" ht="15" customHeight="1" thickBot="1">
      <c r="A2988" s="104"/>
      <c r="B2988" s="30"/>
      <c r="C2988" s="64" t="s">
        <v>178</v>
      </c>
      <c r="D2988" s="347" t="str">
        <f t="shared" si="1100"/>
        <v/>
      </c>
      <c r="E2988" s="347"/>
      <c r="F2988" s="347"/>
      <c r="G2988" s="347"/>
      <c r="H2988" s="347"/>
      <c r="I2988" s="347"/>
      <c r="J2988" s="347"/>
      <c r="K2988" s="366"/>
      <c r="L2988" s="367"/>
      <c r="M2988" s="366"/>
      <c r="N2988" s="367"/>
      <c r="O2988" s="406"/>
      <c r="P2988" s="406"/>
      <c r="Q2988" s="406"/>
      <c r="R2988" s="406"/>
      <c r="S2988" s="406"/>
      <c r="T2988" s="406"/>
      <c r="U2988" s="406"/>
      <c r="V2988" s="406"/>
      <c r="W2988" s="406"/>
      <c r="X2988" s="406"/>
      <c r="Y2988" s="406"/>
      <c r="Z2988" s="406"/>
      <c r="AA2988" s="406"/>
      <c r="AB2988" s="406"/>
      <c r="AC2988" s="406"/>
      <c r="AD2988" s="406"/>
      <c r="AG2988" s="197">
        <f t="shared" si="1101"/>
        <v>20</v>
      </c>
      <c r="AH2988" s="198">
        <f t="shared" si="1102"/>
        <v>0</v>
      </c>
      <c r="AJ2988" s="192">
        <f t="shared" si="1103"/>
        <v>0</v>
      </c>
      <c r="AK2988" s="215">
        <f t="shared" si="1104"/>
        <v>0</v>
      </c>
      <c r="AL2988" s="216">
        <f t="shared" si="1105"/>
        <v>0</v>
      </c>
      <c r="AM2988" s="217">
        <f t="shared" si="1106"/>
        <v>0</v>
      </c>
    </row>
    <row r="2989" spans="1:39" ht="15" customHeight="1" thickBot="1">
      <c r="A2989" s="104"/>
      <c r="B2989" s="30"/>
      <c r="C2989" s="64" t="s">
        <v>179</v>
      </c>
      <c r="D2989" s="347" t="str">
        <f t="shared" si="1100"/>
        <v/>
      </c>
      <c r="E2989" s="347"/>
      <c r="F2989" s="347"/>
      <c r="G2989" s="347"/>
      <c r="H2989" s="347"/>
      <c r="I2989" s="347"/>
      <c r="J2989" s="347"/>
      <c r="K2989" s="366"/>
      <c r="L2989" s="367"/>
      <c r="M2989" s="366"/>
      <c r="N2989" s="367"/>
      <c r="O2989" s="406"/>
      <c r="P2989" s="406"/>
      <c r="Q2989" s="406"/>
      <c r="R2989" s="406"/>
      <c r="S2989" s="406"/>
      <c r="T2989" s="406"/>
      <c r="U2989" s="406"/>
      <c r="V2989" s="406"/>
      <c r="W2989" s="406"/>
      <c r="X2989" s="406"/>
      <c r="Y2989" s="406"/>
      <c r="Z2989" s="406"/>
      <c r="AA2989" s="406"/>
      <c r="AB2989" s="406"/>
      <c r="AC2989" s="406"/>
      <c r="AD2989" s="406"/>
      <c r="AG2989" s="197">
        <f t="shared" si="1101"/>
        <v>20</v>
      </c>
      <c r="AH2989" s="198">
        <f t="shared" si="1102"/>
        <v>0</v>
      </c>
      <c r="AJ2989" s="192">
        <f t="shared" si="1103"/>
        <v>0</v>
      </c>
      <c r="AK2989" s="215">
        <f t="shared" si="1104"/>
        <v>0</v>
      </c>
      <c r="AL2989" s="216">
        <f t="shared" si="1105"/>
        <v>0</v>
      </c>
      <c r="AM2989" s="217">
        <f t="shared" si="1106"/>
        <v>0</v>
      </c>
    </row>
    <row r="2990" spans="1:39" ht="15" customHeight="1" thickBot="1">
      <c r="A2990" s="104"/>
      <c r="B2990" s="30"/>
      <c r="C2990" s="64" t="s">
        <v>180</v>
      </c>
      <c r="D2990" s="347" t="str">
        <f t="shared" si="1100"/>
        <v/>
      </c>
      <c r="E2990" s="347"/>
      <c r="F2990" s="347"/>
      <c r="G2990" s="347"/>
      <c r="H2990" s="347"/>
      <c r="I2990" s="347"/>
      <c r="J2990" s="347"/>
      <c r="K2990" s="366"/>
      <c r="L2990" s="367"/>
      <c r="M2990" s="366"/>
      <c r="N2990" s="367"/>
      <c r="O2990" s="406"/>
      <c r="P2990" s="406"/>
      <c r="Q2990" s="406"/>
      <c r="R2990" s="406"/>
      <c r="S2990" s="406"/>
      <c r="T2990" s="406"/>
      <c r="U2990" s="406"/>
      <c r="V2990" s="406"/>
      <c r="W2990" s="406"/>
      <c r="X2990" s="406"/>
      <c r="Y2990" s="406"/>
      <c r="Z2990" s="406"/>
      <c r="AA2990" s="406"/>
      <c r="AB2990" s="406"/>
      <c r="AC2990" s="406"/>
      <c r="AD2990" s="406"/>
      <c r="AG2990" s="197">
        <f t="shared" si="1101"/>
        <v>20</v>
      </c>
      <c r="AH2990" s="198">
        <f t="shared" si="1102"/>
        <v>0</v>
      </c>
      <c r="AJ2990" s="192">
        <f t="shared" si="1103"/>
        <v>0</v>
      </c>
      <c r="AK2990" s="215">
        <f t="shared" si="1104"/>
        <v>0</v>
      </c>
      <c r="AL2990" s="216">
        <f t="shared" si="1105"/>
        <v>0</v>
      </c>
      <c r="AM2990" s="217">
        <f t="shared" si="1106"/>
        <v>0</v>
      </c>
    </row>
    <row r="2991" spans="1:39" ht="15" customHeight="1" thickBot="1">
      <c r="A2991" s="104"/>
      <c r="B2991" s="30"/>
      <c r="C2991" s="64" t="s">
        <v>181</v>
      </c>
      <c r="D2991" s="347" t="str">
        <f t="shared" si="1100"/>
        <v/>
      </c>
      <c r="E2991" s="347"/>
      <c r="F2991" s="347"/>
      <c r="G2991" s="347"/>
      <c r="H2991" s="347"/>
      <c r="I2991" s="347"/>
      <c r="J2991" s="347"/>
      <c r="K2991" s="366"/>
      <c r="L2991" s="367"/>
      <c r="M2991" s="366"/>
      <c r="N2991" s="367"/>
      <c r="O2991" s="406"/>
      <c r="P2991" s="406"/>
      <c r="Q2991" s="406"/>
      <c r="R2991" s="406"/>
      <c r="S2991" s="406"/>
      <c r="T2991" s="406"/>
      <c r="U2991" s="406"/>
      <c r="V2991" s="406"/>
      <c r="W2991" s="406"/>
      <c r="X2991" s="406"/>
      <c r="Y2991" s="406"/>
      <c r="Z2991" s="406"/>
      <c r="AA2991" s="406"/>
      <c r="AB2991" s="406"/>
      <c r="AC2991" s="406"/>
      <c r="AD2991" s="406"/>
      <c r="AG2991" s="197">
        <f t="shared" si="1101"/>
        <v>20</v>
      </c>
      <c r="AH2991" s="198">
        <f t="shared" si="1102"/>
        <v>0</v>
      </c>
      <c r="AJ2991" s="192">
        <f t="shared" si="1103"/>
        <v>0</v>
      </c>
      <c r="AK2991" s="215">
        <f t="shared" si="1104"/>
        <v>0</v>
      </c>
      <c r="AL2991" s="216">
        <f t="shared" si="1105"/>
        <v>0</v>
      </c>
      <c r="AM2991" s="217">
        <f t="shared" si="1106"/>
        <v>0</v>
      </c>
    </row>
    <row r="2992" spans="1:39" ht="15" customHeight="1" thickBot="1">
      <c r="A2992" s="104"/>
      <c r="B2992" s="30"/>
      <c r="C2992" s="64" t="s">
        <v>182</v>
      </c>
      <c r="D2992" s="347" t="str">
        <f t="shared" si="1100"/>
        <v/>
      </c>
      <c r="E2992" s="347"/>
      <c r="F2992" s="347"/>
      <c r="G2992" s="347"/>
      <c r="H2992" s="347"/>
      <c r="I2992" s="347"/>
      <c r="J2992" s="347"/>
      <c r="K2992" s="366"/>
      <c r="L2992" s="367"/>
      <c r="M2992" s="366"/>
      <c r="N2992" s="367"/>
      <c r="O2992" s="406"/>
      <c r="P2992" s="406"/>
      <c r="Q2992" s="406"/>
      <c r="R2992" s="406"/>
      <c r="S2992" s="406"/>
      <c r="T2992" s="406"/>
      <c r="U2992" s="406"/>
      <c r="V2992" s="406"/>
      <c r="W2992" s="406"/>
      <c r="X2992" s="406"/>
      <c r="Y2992" s="406"/>
      <c r="Z2992" s="406"/>
      <c r="AA2992" s="406"/>
      <c r="AB2992" s="406"/>
      <c r="AC2992" s="406"/>
      <c r="AD2992" s="406"/>
      <c r="AG2992" s="197">
        <f t="shared" si="1101"/>
        <v>20</v>
      </c>
      <c r="AH2992" s="198">
        <f t="shared" si="1102"/>
        <v>0</v>
      </c>
      <c r="AJ2992" s="192">
        <f t="shared" si="1103"/>
        <v>0</v>
      </c>
      <c r="AK2992" s="215">
        <f t="shared" si="1104"/>
        <v>0</v>
      </c>
      <c r="AL2992" s="216">
        <f t="shared" si="1105"/>
        <v>0</v>
      </c>
      <c r="AM2992" s="217">
        <f t="shared" si="1106"/>
        <v>0</v>
      </c>
    </row>
    <row r="2993" spans="1:39" ht="15" customHeight="1" thickBot="1">
      <c r="A2993" s="104"/>
      <c r="B2993" s="30"/>
      <c r="C2993" s="64" t="s">
        <v>183</v>
      </c>
      <c r="D2993" s="347" t="str">
        <f t="shared" si="1100"/>
        <v/>
      </c>
      <c r="E2993" s="347"/>
      <c r="F2993" s="347"/>
      <c r="G2993" s="347"/>
      <c r="H2993" s="347"/>
      <c r="I2993" s="347"/>
      <c r="J2993" s="347"/>
      <c r="K2993" s="366"/>
      <c r="L2993" s="367"/>
      <c r="M2993" s="366"/>
      <c r="N2993" s="367"/>
      <c r="O2993" s="406"/>
      <c r="P2993" s="406"/>
      <c r="Q2993" s="406"/>
      <c r="R2993" s="406"/>
      <c r="S2993" s="406"/>
      <c r="T2993" s="406"/>
      <c r="U2993" s="406"/>
      <c r="V2993" s="406"/>
      <c r="W2993" s="406"/>
      <c r="X2993" s="406"/>
      <c r="Y2993" s="406"/>
      <c r="Z2993" s="406"/>
      <c r="AA2993" s="406"/>
      <c r="AB2993" s="406"/>
      <c r="AC2993" s="406"/>
      <c r="AD2993" s="406"/>
      <c r="AG2993" s="197">
        <f t="shared" si="1101"/>
        <v>20</v>
      </c>
      <c r="AH2993" s="198">
        <f t="shared" si="1102"/>
        <v>0</v>
      </c>
      <c r="AJ2993" s="192">
        <f t="shared" si="1103"/>
        <v>0</v>
      </c>
      <c r="AK2993" s="215">
        <f t="shared" si="1104"/>
        <v>0</v>
      </c>
      <c r="AL2993" s="216">
        <f t="shared" si="1105"/>
        <v>0</v>
      </c>
      <c r="AM2993" s="217">
        <f t="shared" si="1106"/>
        <v>0</v>
      </c>
    </row>
    <row r="2994" spans="1:39" ht="15" customHeight="1" thickBot="1">
      <c r="A2994" s="104"/>
      <c r="B2994" s="30"/>
      <c r="C2994" s="64" t="s">
        <v>184</v>
      </c>
      <c r="D2994" s="347" t="str">
        <f t="shared" si="1100"/>
        <v/>
      </c>
      <c r="E2994" s="347"/>
      <c r="F2994" s="347"/>
      <c r="G2994" s="347"/>
      <c r="H2994" s="347"/>
      <c r="I2994" s="347"/>
      <c r="J2994" s="347"/>
      <c r="K2994" s="366"/>
      <c r="L2994" s="367"/>
      <c r="M2994" s="366"/>
      <c r="N2994" s="367"/>
      <c r="O2994" s="406"/>
      <c r="P2994" s="406"/>
      <c r="Q2994" s="406"/>
      <c r="R2994" s="406"/>
      <c r="S2994" s="406"/>
      <c r="T2994" s="406"/>
      <c r="U2994" s="406"/>
      <c r="V2994" s="406"/>
      <c r="W2994" s="406"/>
      <c r="X2994" s="406"/>
      <c r="Y2994" s="406"/>
      <c r="Z2994" s="406"/>
      <c r="AA2994" s="406"/>
      <c r="AB2994" s="406"/>
      <c r="AC2994" s="406"/>
      <c r="AD2994" s="406"/>
      <c r="AG2994" s="197">
        <f t="shared" si="1101"/>
        <v>20</v>
      </c>
      <c r="AH2994" s="198">
        <f t="shared" si="1102"/>
        <v>0</v>
      </c>
      <c r="AJ2994" s="192">
        <f t="shared" si="1103"/>
        <v>0</v>
      </c>
      <c r="AK2994" s="215">
        <f t="shared" si="1104"/>
        <v>0</v>
      </c>
      <c r="AL2994" s="216">
        <f t="shared" si="1105"/>
        <v>0</v>
      </c>
      <c r="AM2994" s="217">
        <f t="shared" si="1106"/>
        <v>0</v>
      </c>
    </row>
    <row r="2995" spans="1:39" ht="15" customHeight="1" thickBot="1">
      <c r="A2995" s="104"/>
      <c r="B2995" s="30"/>
      <c r="C2995" s="64" t="s">
        <v>185</v>
      </c>
      <c r="D2995" s="347" t="str">
        <f t="shared" si="1100"/>
        <v/>
      </c>
      <c r="E2995" s="347"/>
      <c r="F2995" s="347"/>
      <c r="G2995" s="347"/>
      <c r="H2995" s="347"/>
      <c r="I2995" s="347"/>
      <c r="J2995" s="347"/>
      <c r="K2995" s="366"/>
      <c r="L2995" s="367"/>
      <c r="M2995" s="366"/>
      <c r="N2995" s="367"/>
      <c r="O2995" s="406"/>
      <c r="P2995" s="406"/>
      <c r="Q2995" s="406"/>
      <c r="R2995" s="406"/>
      <c r="S2995" s="406"/>
      <c r="T2995" s="406"/>
      <c r="U2995" s="406"/>
      <c r="V2995" s="406"/>
      <c r="W2995" s="406"/>
      <c r="X2995" s="406"/>
      <c r="Y2995" s="406"/>
      <c r="Z2995" s="406"/>
      <c r="AA2995" s="406"/>
      <c r="AB2995" s="406"/>
      <c r="AC2995" s="406"/>
      <c r="AD2995" s="406"/>
      <c r="AG2995" s="197">
        <f t="shared" si="1101"/>
        <v>20</v>
      </c>
      <c r="AH2995" s="198">
        <f t="shared" si="1102"/>
        <v>0</v>
      </c>
      <c r="AJ2995" s="192">
        <f t="shared" si="1103"/>
        <v>0</v>
      </c>
      <c r="AK2995" s="215">
        <f t="shared" si="1104"/>
        <v>0</v>
      </c>
      <c r="AL2995" s="216">
        <f t="shared" si="1105"/>
        <v>0</v>
      </c>
      <c r="AM2995" s="217">
        <f t="shared" si="1106"/>
        <v>0</v>
      </c>
    </row>
    <row r="2996" spans="1:39" ht="15" customHeight="1" thickBot="1">
      <c r="A2996" s="104"/>
      <c r="B2996" s="30"/>
      <c r="C2996" s="64" t="s">
        <v>186</v>
      </c>
      <c r="D2996" s="347" t="str">
        <f t="shared" si="1100"/>
        <v/>
      </c>
      <c r="E2996" s="347"/>
      <c r="F2996" s="347"/>
      <c r="G2996" s="347"/>
      <c r="H2996" s="347"/>
      <c r="I2996" s="347"/>
      <c r="J2996" s="347"/>
      <c r="K2996" s="366"/>
      <c r="L2996" s="367"/>
      <c r="M2996" s="366"/>
      <c r="N2996" s="367"/>
      <c r="O2996" s="406"/>
      <c r="P2996" s="406"/>
      <c r="Q2996" s="406"/>
      <c r="R2996" s="406"/>
      <c r="S2996" s="406"/>
      <c r="T2996" s="406"/>
      <c r="U2996" s="406"/>
      <c r="V2996" s="406"/>
      <c r="W2996" s="406"/>
      <c r="X2996" s="406"/>
      <c r="Y2996" s="406"/>
      <c r="Z2996" s="406"/>
      <c r="AA2996" s="406"/>
      <c r="AB2996" s="406"/>
      <c r="AC2996" s="406"/>
      <c r="AD2996" s="406"/>
      <c r="AG2996" s="197">
        <f t="shared" si="1101"/>
        <v>20</v>
      </c>
      <c r="AH2996" s="198">
        <f t="shared" si="1102"/>
        <v>0</v>
      </c>
      <c r="AJ2996" s="192">
        <f t="shared" si="1103"/>
        <v>0</v>
      </c>
      <c r="AK2996" s="215">
        <f t="shared" si="1104"/>
        <v>0</v>
      </c>
      <c r="AL2996" s="216">
        <f t="shared" si="1105"/>
        <v>0</v>
      </c>
      <c r="AM2996" s="217">
        <f t="shared" si="1106"/>
        <v>0</v>
      </c>
    </row>
    <row r="2997" spans="1:39" ht="15" customHeight="1" thickBot="1">
      <c r="A2997" s="104"/>
      <c r="B2997" s="30"/>
      <c r="C2997" s="64" t="s">
        <v>187</v>
      </c>
      <c r="D2997" s="347" t="str">
        <f t="shared" si="1100"/>
        <v/>
      </c>
      <c r="E2997" s="347"/>
      <c r="F2997" s="347"/>
      <c r="G2997" s="347"/>
      <c r="H2997" s="347"/>
      <c r="I2997" s="347"/>
      <c r="J2997" s="347"/>
      <c r="K2997" s="366"/>
      <c r="L2997" s="367"/>
      <c r="M2997" s="366"/>
      <c r="N2997" s="367"/>
      <c r="O2997" s="406"/>
      <c r="P2997" s="406"/>
      <c r="Q2997" s="406"/>
      <c r="R2997" s="406"/>
      <c r="S2997" s="406"/>
      <c r="T2997" s="406"/>
      <c r="U2997" s="406"/>
      <c r="V2997" s="406"/>
      <c r="W2997" s="406"/>
      <c r="X2997" s="406"/>
      <c r="Y2997" s="406"/>
      <c r="Z2997" s="406"/>
      <c r="AA2997" s="406"/>
      <c r="AB2997" s="406"/>
      <c r="AC2997" s="406"/>
      <c r="AD2997" s="406"/>
      <c r="AG2997" s="197">
        <f t="shared" si="1101"/>
        <v>20</v>
      </c>
      <c r="AH2997" s="198">
        <f t="shared" si="1102"/>
        <v>0</v>
      </c>
      <c r="AJ2997" s="192">
        <f t="shared" si="1103"/>
        <v>0</v>
      </c>
      <c r="AK2997" s="215">
        <f t="shared" si="1104"/>
        <v>0</v>
      </c>
      <c r="AL2997" s="216">
        <f t="shared" si="1105"/>
        <v>0</v>
      </c>
      <c r="AM2997" s="217">
        <f t="shared" si="1106"/>
        <v>0</v>
      </c>
    </row>
    <row r="2998" spans="1:39" ht="15" customHeight="1" thickBot="1">
      <c r="A2998" s="104"/>
      <c r="B2998" s="30"/>
      <c r="C2998" s="64" t="s">
        <v>188</v>
      </c>
      <c r="D2998" s="347" t="str">
        <f t="shared" si="1100"/>
        <v/>
      </c>
      <c r="E2998" s="347"/>
      <c r="F2998" s="347"/>
      <c r="G2998" s="347"/>
      <c r="H2998" s="347"/>
      <c r="I2998" s="347"/>
      <c r="J2998" s="347"/>
      <c r="K2998" s="366"/>
      <c r="L2998" s="367"/>
      <c r="M2998" s="366"/>
      <c r="N2998" s="367"/>
      <c r="O2998" s="406"/>
      <c r="P2998" s="406"/>
      <c r="Q2998" s="406"/>
      <c r="R2998" s="406"/>
      <c r="S2998" s="406"/>
      <c r="T2998" s="406"/>
      <c r="U2998" s="406"/>
      <c r="V2998" s="406"/>
      <c r="W2998" s="406"/>
      <c r="X2998" s="406"/>
      <c r="Y2998" s="406"/>
      <c r="Z2998" s="406"/>
      <c r="AA2998" s="406"/>
      <c r="AB2998" s="406"/>
      <c r="AC2998" s="406"/>
      <c r="AD2998" s="406"/>
      <c r="AG2998" s="197">
        <f t="shared" si="1101"/>
        <v>20</v>
      </c>
      <c r="AH2998" s="198">
        <f t="shared" si="1102"/>
        <v>0</v>
      </c>
      <c r="AJ2998" s="192">
        <f t="shared" si="1103"/>
        <v>0</v>
      </c>
      <c r="AK2998" s="215">
        <f t="shared" si="1104"/>
        <v>0</v>
      </c>
      <c r="AL2998" s="216">
        <f t="shared" si="1105"/>
        <v>0</v>
      </c>
      <c r="AM2998" s="217">
        <f t="shared" si="1106"/>
        <v>0</v>
      </c>
    </row>
    <row r="2999" spans="1:39" ht="15" customHeight="1" thickBot="1">
      <c r="A2999" s="104"/>
      <c r="B2999" s="30"/>
      <c r="C2999" s="64" t="s">
        <v>189</v>
      </c>
      <c r="D2999" s="347" t="str">
        <f t="shared" si="1100"/>
        <v/>
      </c>
      <c r="E2999" s="347"/>
      <c r="F2999" s="347"/>
      <c r="G2999" s="347"/>
      <c r="H2999" s="347"/>
      <c r="I2999" s="347"/>
      <c r="J2999" s="347"/>
      <c r="K2999" s="366"/>
      <c r="L2999" s="367"/>
      <c r="M2999" s="366"/>
      <c r="N2999" s="367"/>
      <c r="O2999" s="406"/>
      <c r="P2999" s="406"/>
      <c r="Q2999" s="406"/>
      <c r="R2999" s="406"/>
      <c r="S2999" s="406"/>
      <c r="T2999" s="406"/>
      <c r="U2999" s="406"/>
      <c r="V2999" s="406"/>
      <c r="W2999" s="406"/>
      <c r="X2999" s="406"/>
      <c r="Y2999" s="406"/>
      <c r="Z2999" s="406"/>
      <c r="AA2999" s="406"/>
      <c r="AB2999" s="406"/>
      <c r="AC2999" s="406"/>
      <c r="AD2999" s="406"/>
      <c r="AG2999" s="197">
        <f t="shared" si="1101"/>
        <v>20</v>
      </c>
      <c r="AH2999" s="198">
        <f t="shared" si="1102"/>
        <v>0</v>
      </c>
      <c r="AJ2999" s="192">
        <f t="shared" si="1103"/>
        <v>0</v>
      </c>
      <c r="AK2999" s="215">
        <f t="shared" si="1104"/>
        <v>0</v>
      </c>
      <c r="AL2999" s="216">
        <f t="shared" si="1105"/>
        <v>0</v>
      </c>
      <c r="AM2999" s="217">
        <f t="shared" si="1106"/>
        <v>0</v>
      </c>
    </row>
    <row r="3000" spans="1:39" s="198" customFormat="1" ht="15" customHeight="1">
      <c r="A3000" s="104"/>
      <c r="B3000" s="52"/>
      <c r="C3000" s="52"/>
      <c r="D3000" s="52"/>
      <c r="E3000" s="52"/>
      <c r="F3000" s="52"/>
      <c r="G3000" s="52"/>
      <c r="H3000" s="52"/>
      <c r="I3000" s="52"/>
      <c r="J3000" s="80" t="s">
        <v>321</v>
      </c>
      <c r="K3000" s="288">
        <f t="shared" ref="K3000:AC3000" si="1107">IF(AND(SUM(K2880:L2999)=0,COUNTIF(K2880:L2999,"NS")&gt;0),"NS",
IF(AND(SUM(K2880:L2999)=0,COUNTIF(K2880:L2999,0)&gt;0),0,
IF(AND(SUM(K2880:L2999)=0,COUNTIF(K2880:L2999,"NA")&gt;0),"NA",
SUM(K2880:L2999))))</f>
        <v>0</v>
      </c>
      <c r="L3000" s="290"/>
      <c r="M3000" s="288">
        <f t="shared" si="1107"/>
        <v>0</v>
      </c>
      <c r="N3000" s="290"/>
      <c r="O3000" s="291">
        <f t="shared" si="1107"/>
        <v>0</v>
      </c>
      <c r="P3000" s="291"/>
      <c r="Q3000" s="291">
        <f t="shared" si="1107"/>
        <v>0</v>
      </c>
      <c r="R3000" s="291"/>
      <c r="S3000" s="291">
        <f t="shared" si="1107"/>
        <v>0</v>
      </c>
      <c r="T3000" s="291"/>
      <c r="U3000" s="291">
        <f t="shared" si="1107"/>
        <v>0</v>
      </c>
      <c r="V3000" s="291"/>
      <c r="W3000" s="291">
        <f t="shared" si="1107"/>
        <v>0</v>
      </c>
      <c r="X3000" s="291"/>
      <c r="Y3000" s="291">
        <f t="shared" si="1107"/>
        <v>0</v>
      </c>
      <c r="Z3000" s="291"/>
      <c r="AA3000" s="291">
        <f t="shared" si="1107"/>
        <v>0</v>
      </c>
      <c r="AB3000" s="291"/>
      <c r="AC3000" s="291">
        <f t="shared" si="1107"/>
        <v>0</v>
      </c>
      <c r="AD3000" s="291"/>
      <c r="AE3000"/>
      <c r="AF3000" s="258"/>
      <c r="AH3000" s="198">
        <f>+SUM(AH2880:AH2999)</f>
        <v>0</v>
      </c>
      <c r="AM3000" s="198">
        <f>+SUM(AM2880:AM2999)</f>
        <v>0</v>
      </c>
    </row>
    <row r="3001" spans="1:39" s="198" customFormat="1" ht="15" customHeight="1">
      <c r="A3001" s="104"/>
      <c r="AE3001"/>
      <c r="AF3001" s="258"/>
    </row>
    <row r="3002" spans="1:39" s="198" customFormat="1" ht="45" customHeight="1">
      <c r="A3002" s="104"/>
      <c r="B3002" s="52"/>
      <c r="C3002" s="434" t="s">
        <v>700</v>
      </c>
      <c r="D3002" s="434"/>
      <c r="E3002" s="434"/>
      <c r="F3002" s="435"/>
      <c r="G3002" s="435"/>
      <c r="H3002" s="435"/>
      <c r="I3002" s="435"/>
      <c r="J3002" s="435"/>
      <c r="K3002" s="435"/>
      <c r="L3002" s="435"/>
      <c r="M3002" s="435"/>
      <c r="N3002" s="435"/>
      <c r="O3002" s="435"/>
      <c r="P3002" s="435"/>
      <c r="Q3002" s="435"/>
      <c r="R3002" s="435"/>
      <c r="S3002" s="435"/>
      <c r="T3002" s="435"/>
      <c r="U3002" s="435"/>
      <c r="V3002" s="435"/>
      <c r="W3002" s="435"/>
      <c r="X3002" s="435"/>
      <c r="Y3002" s="435"/>
      <c r="Z3002" s="435"/>
      <c r="AA3002" s="435"/>
      <c r="AB3002" s="435"/>
      <c r="AC3002" s="435"/>
      <c r="AD3002" s="435"/>
      <c r="AE3002"/>
      <c r="AF3002" s="258"/>
      <c r="AG3002" s="198">
        <f>+IF(OR(AC3000=0,AC3000="ns",AC3000="na"),0,1)</f>
        <v>0</v>
      </c>
      <c r="AH3002" s="198">
        <f>+IF(AG2875=AH2875,0,IF(OR(AND(AG3002=1,F3002&lt;&gt;""),AND(AG3002=0,F3002="")),0,1))</f>
        <v>0</v>
      </c>
    </row>
    <row r="3003" spans="1:39" s="198" customFormat="1" ht="15" customHeight="1">
      <c r="A3003" s="104"/>
      <c r="B3003" s="52"/>
      <c r="C3003" s="52"/>
      <c r="D3003" s="52"/>
      <c r="E3003" s="52"/>
      <c r="F3003" s="52"/>
      <c r="G3003" s="52"/>
      <c r="H3003" s="52"/>
      <c r="I3003" s="52"/>
      <c r="J3003" s="52"/>
      <c r="K3003" s="52"/>
      <c r="L3003" s="52"/>
      <c r="M3003" s="52"/>
      <c r="N3003" s="52"/>
      <c r="O3003" s="52"/>
      <c r="P3003" s="52"/>
      <c r="Q3003" s="52"/>
      <c r="R3003" s="52"/>
      <c r="S3003" s="52"/>
      <c r="T3003" s="52"/>
      <c r="U3003" s="52"/>
      <c r="V3003" s="52"/>
      <c r="W3003" s="52"/>
      <c r="X3003" s="52"/>
      <c r="Y3003" s="52"/>
      <c r="Z3003" s="52"/>
      <c r="AA3003" s="52"/>
      <c r="AB3003" s="52"/>
      <c r="AC3003" s="52"/>
      <c r="AD3003" s="52"/>
      <c r="AE3003"/>
      <c r="AF3003" s="258"/>
    </row>
    <row r="3004" spans="1:39" s="198" customFormat="1" ht="24" customHeight="1">
      <c r="A3004" s="104"/>
      <c r="B3004" s="52"/>
      <c r="C3004" s="327" t="s">
        <v>225</v>
      </c>
      <c r="D3004" s="327"/>
      <c r="E3004" s="327"/>
      <c r="F3004" s="327"/>
      <c r="G3004" s="327"/>
      <c r="H3004" s="327"/>
      <c r="I3004" s="327"/>
      <c r="J3004" s="327"/>
      <c r="K3004" s="327"/>
      <c r="L3004" s="327"/>
      <c r="M3004" s="327"/>
      <c r="N3004" s="327"/>
      <c r="O3004" s="327"/>
      <c r="P3004" s="327"/>
      <c r="Q3004" s="327"/>
      <c r="R3004" s="327"/>
      <c r="S3004" s="327"/>
      <c r="T3004" s="327"/>
      <c r="U3004" s="327"/>
      <c r="V3004" s="327"/>
      <c r="W3004" s="327"/>
      <c r="X3004" s="327"/>
      <c r="Y3004" s="327"/>
      <c r="Z3004" s="327"/>
      <c r="AA3004" s="327"/>
      <c r="AB3004" s="327"/>
      <c r="AC3004" s="327"/>
      <c r="AD3004" s="327"/>
      <c r="AE3004"/>
      <c r="AF3004" s="258"/>
    </row>
    <row r="3005" spans="1:39" s="198" customFormat="1" ht="60" customHeight="1">
      <c r="A3005" s="104"/>
      <c r="B3005" s="52"/>
      <c r="C3005" s="427"/>
      <c r="D3005" s="427"/>
      <c r="E3005" s="427"/>
      <c r="F3005" s="427"/>
      <c r="G3005" s="427"/>
      <c r="H3005" s="427"/>
      <c r="I3005" s="427"/>
      <c r="J3005" s="427"/>
      <c r="K3005" s="427"/>
      <c r="L3005" s="427"/>
      <c r="M3005" s="427"/>
      <c r="N3005" s="427"/>
      <c r="O3005" s="427"/>
      <c r="P3005" s="427"/>
      <c r="Q3005" s="427"/>
      <c r="R3005" s="427"/>
      <c r="S3005" s="427"/>
      <c r="T3005" s="427"/>
      <c r="U3005" s="427"/>
      <c r="V3005" s="427"/>
      <c r="W3005" s="427"/>
      <c r="X3005" s="427"/>
      <c r="Y3005" s="427"/>
      <c r="Z3005" s="427"/>
      <c r="AA3005" s="427"/>
      <c r="AB3005" s="427"/>
      <c r="AC3005" s="427"/>
      <c r="AD3005" s="427"/>
      <c r="AE3005"/>
      <c r="AF3005" s="258"/>
    </row>
    <row r="3006" spans="1:39" s="198" customFormat="1" ht="15" customHeight="1">
      <c r="A3006" s="104"/>
      <c r="B3006" s="52"/>
      <c r="C3006" s="65"/>
      <c r="D3006" s="65"/>
      <c r="E3006" s="65"/>
      <c r="F3006" s="65"/>
      <c r="G3006" s="65"/>
      <c r="H3006" s="65"/>
      <c r="I3006" s="65"/>
      <c r="J3006" s="65"/>
      <c r="K3006" s="65"/>
      <c r="L3006" s="65"/>
      <c r="M3006" s="65"/>
      <c r="N3006" s="65"/>
      <c r="O3006" s="65"/>
      <c r="P3006" s="65"/>
      <c r="Q3006" s="65"/>
      <c r="R3006" s="65"/>
      <c r="S3006" s="65"/>
      <c r="T3006" s="65"/>
      <c r="U3006" s="65"/>
      <c r="V3006" s="65"/>
      <c r="W3006" s="65"/>
      <c r="X3006" s="65"/>
      <c r="Y3006" s="65"/>
      <c r="Z3006" s="65"/>
      <c r="AA3006" s="65"/>
      <c r="AB3006" s="65"/>
      <c r="AC3006" s="65"/>
      <c r="AD3006" s="65"/>
      <c r="AE3006"/>
      <c r="AF3006" s="258"/>
    </row>
    <row r="3007" spans="1:39" s="198" customFormat="1" ht="15" customHeight="1">
      <c r="A3007" s="104"/>
      <c r="B3007" s="390" t="str">
        <f>IF(AH3002=0,"","Error: debe especificar el otro.")</f>
        <v/>
      </c>
      <c r="C3007" s="390"/>
      <c r="D3007" s="390"/>
      <c r="E3007" s="390"/>
      <c r="F3007" s="390"/>
      <c r="G3007" s="390"/>
      <c r="H3007" s="390"/>
      <c r="I3007" s="390"/>
      <c r="J3007" s="390"/>
      <c r="K3007" s="390"/>
      <c r="L3007" s="390"/>
      <c r="M3007" s="390"/>
      <c r="N3007" s="390"/>
      <c r="O3007" s="390"/>
      <c r="P3007" s="390"/>
      <c r="Q3007" s="390"/>
      <c r="R3007" s="390"/>
      <c r="S3007" s="390"/>
      <c r="T3007" s="390"/>
      <c r="U3007" s="390"/>
      <c r="V3007" s="390"/>
      <c r="W3007" s="390"/>
      <c r="X3007" s="390"/>
      <c r="Y3007" s="390"/>
      <c r="Z3007" s="390"/>
      <c r="AA3007" s="390"/>
      <c r="AB3007" s="390"/>
      <c r="AC3007" s="390"/>
      <c r="AD3007" s="390"/>
      <c r="AE3007"/>
      <c r="AF3007" s="258"/>
    </row>
    <row r="3008" spans="1:39" s="198" customFormat="1" ht="15" customHeight="1">
      <c r="A3008" s="104"/>
      <c r="B3008" s="467" t="str">
        <f>IF(CA2876=0,"","Alerta: se registró NS (no se sabe), favor de agregar su respectivo comentario (7ᵃ instrucción general).")</f>
        <v/>
      </c>
      <c r="C3008" s="467"/>
      <c r="D3008" s="467"/>
      <c r="E3008" s="467"/>
      <c r="F3008" s="467"/>
      <c r="G3008" s="467"/>
      <c r="H3008" s="467"/>
      <c r="I3008" s="467"/>
      <c r="J3008" s="467"/>
      <c r="K3008" s="467"/>
      <c r="L3008" s="467"/>
      <c r="M3008" s="467"/>
      <c r="N3008" s="467"/>
      <c r="O3008" s="467"/>
      <c r="P3008" s="467"/>
      <c r="Q3008" s="467"/>
      <c r="R3008" s="467"/>
      <c r="S3008" s="467"/>
      <c r="T3008" s="467"/>
      <c r="U3008" s="467"/>
      <c r="V3008" s="467"/>
      <c r="W3008" s="467"/>
      <c r="X3008" s="467"/>
      <c r="Y3008" s="467"/>
      <c r="Z3008" s="467"/>
      <c r="AA3008" s="467"/>
      <c r="AB3008" s="467"/>
      <c r="AC3008" s="467"/>
      <c r="AD3008" s="467"/>
      <c r="AE3008"/>
      <c r="AF3008" s="258"/>
    </row>
    <row r="3009" spans="1:79" s="198" customFormat="1" ht="15" customHeight="1">
      <c r="A3009" s="104"/>
      <c r="B3009" s="393" t="str">
        <f>IF(AM3000=0,"","Error: verificar sumas.")</f>
        <v/>
      </c>
      <c r="C3009" s="393"/>
      <c r="D3009" s="393"/>
      <c r="E3009" s="393"/>
      <c r="F3009" s="393"/>
      <c r="G3009" s="393"/>
      <c r="H3009" s="393"/>
      <c r="I3009" s="393"/>
      <c r="J3009" s="393"/>
      <c r="K3009" s="393"/>
      <c r="L3009" s="393"/>
      <c r="M3009" s="393"/>
      <c r="N3009" s="393"/>
      <c r="O3009" s="393"/>
      <c r="P3009" s="393"/>
      <c r="Q3009" s="393"/>
      <c r="R3009" s="393"/>
      <c r="S3009" s="393"/>
      <c r="T3009" s="393"/>
      <c r="U3009" s="393"/>
      <c r="V3009" s="393"/>
      <c r="W3009" s="393"/>
      <c r="X3009" s="393"/>
      <c r="Y3009" s="393"/>
      <c r="Z3009" s="393"/>
      <c r="AA3009" s="393"/>
      <c r="AB3009" s="393"/>
      <c r="AC3009" s="393"/>
      <c r="AD3009" s="393"/>
      <c r="AE3009"/>
      <c r="AF3009" s="258"/>
    </row>
    <row r="3010" spans="1:79" s="198" customFormat="1" ht="15" customHeight="1">
      <c r="A3010" s="104"/>
      <c r="B3010" s="392" t="str">
        <f>IF(AM3000=0,"","Error: debe completar toda la información requerida.")</f>
        <v/>
      </c>
      <c r="C3010" s="392"/>
      <c r="D3010" s="392"/>
      <c r="E3010" s="392"/>
      <c r="F3010" s="392"/>
      <c r="G3010" s="392"/>
      <c r="H3010" s="392"/>
      <c r="I3010" s="392"/>
      <c r="J3010" s="392"/>
      <c r="K3010" s="392"/>
      <c r="L3010" s="392"/>
      <c r="M3010" s="392"/>
      <c r="N3010" s="392"/>
      <c r="O3010" s="392"/>
      <c r="P3010" s="392"/>
      <c r="Q3010" s="392"/>
      <c r="R3010" s="392"/>
      <c r="S3010" s="392"/>
      <c r="T3010" s="392"/>
      <c r="U3010" s="392"/>
      <c r="V3010" s="392"/>
      <c r="W3010" s="392"/>
      <c r="X3010" s="392"/>
      <c r="Y3010" s="392"/>
      <c r="Z3010" s="392"/>
      <c r="AA3010" s="392"/>
      <c r="AB3010" s="392"/>
      <c r="AC3010" s="392"/>
      <c r="AD3010" s="392"/>
      <c r="AE3010"/>
      <c r="AF3010" s="258"/>
    </row>
    <row r="3011" spans="1:79" s="198" customFormat="1" ht="15" customHeight="1" thickBot="1">
      <c r="A3011" s="104"/>
      <c r="B3011" s="52"/>
      <c r="C3011" s="52"/>
      <c r="D3011" s="52"/>
      <c r="E3011" s="52"/>
      <c r="F3011" s="52"/>
      <c r="G3011" s="52"/>
      <c r="H3011" s="52"/>
      <c r="I3011" s="52"/>
      <c r="J3011" s="52"/>
      <c r="K3011" s="52"/>
      <c r="L3011" s="52"/>
      <c r="M3011" s="52"/>
      <c r="N3011" s="52"/>
      <c r="O3011" s="52"/>
      <c r="P3011" s="52"/>
      <c r="Q3011" s="52"/>
      <c r="R3011" s="52"/>
      <c r="S3011" s="52"/>
      <c r="T3011" s="52"/>
      <c r="U3011" s="52"/>
      <c r="V3011" s="52"/>
      <c r="W3011" s="52"/>
      <c r="X3011" s="52"/>
      <c r="Y3011" s="52"/>
      <c r="Z3011" s="52"/>
      <c r="AA3011" s="52"/>
      <c r="AB3011" s="52"/>
      <c r="AC3011" s="52"/>
      <c r="AD3011" s="52"/>
      <c r="AE3011"/>
      <c r="AF3011" s="258"/>
    </row>
    <row r="3012" spans="1:79" s="198" customFormat="1" ht="15" customHeight="1" thickBot="1">
      <c r="A3012" s="42" t="s">
        <v>684</v>
      </c>
      <c r="B3012" s="428" t="s">
        <v>904</v>
      </c>
      <c r="C3012" s="429"/>
      <c r="D3012" s="429"/>
      <c r="E3012" s="429"/>
      <c r="F3012" s="429"/>
      <c r="G3012" s="429"/>
      <c r="H3012" s="429"/>
      <c r="I3012" s="429"/>
      <c r="J3012" s="429"/>
      <c r="K3012" s="429"/>
      <c r="L3012" s="429"/>
      <c r="M3012" s="429"/>
      <c r="N3012" s="429"/>
      <c r="O3012" s="429"/>
      <c r="P3012" s="429"/>
      <c r="Q3012" s="429"/>
      <c r="R3012" s="429"/>
      <c r="S3012" s="429"/>
      <c r="T3012" s="429"/>
      <c r="U3012" s="429"/>
      <c r="V3012" s="429"/>
      <c r="W3012" s="429"/>
      <c r="X3012" s="429"/>
      <c r="Y3012" s="429"/>
      <c r="Z3012" s="429"/>
      <c r="AA3012" s="429"/>
      <c r="AB3012" s="429"/>
      <c r="AC3012" s="429"/>
      <c r="AD3012" s="430"/>
      <c r="AE3012"/>
      <c r="AF3012" s="258"/>
    </row>
    <row r="3013" spans="1:79" s="198" customFormat="1" ht="15" customHeight="1">
      <c r="A3013" s="42" t="s">
        <v>684</v>
      </c>
      <c r="B3013" s="52"/>
      <c r="C3013" s="52"/>
      <c r="D3013" s="52"/>
      <c r="E3013" s="52"/>
      <c r="F3013" s="52"/>
      <c r="G3013" s="52"/>
      <c r="H3013" s="52"/>
      <c r="I3013" s="52"/>
      <c r="J3013" s="52"/>
      <c r="K3013" s="52"/>
      <c r="L3013" s="52"/>
      <c r="M3013" s="52"/>
      <c r="N3013" s="52"/>
      <c r="O3013" s="52"/>
      <c r="P3013" s="52"/>
      <c r="Q3013" s="52"/>
      <c r="R3013" s="52"/>
      <c r="S3013" s="52"/>
      <c r="T3013" s="52"/>
      <c r="U3013" s="52"/>
      <c r="V3013" s="52"/>
      <c r="W3013" s="52"/>
      <c r="X3013" s="52"/>
      <c r="Y3013" s="52"/>
      <c r="Z3013" s="52"/>
      <c r="AA3013" s="52"/>
      <c r="AB3013" s="52"/>
      <c r="AC3013" s="52"/>
      <c r="AD3013" s="52"/>
      <c r="AE3013"/>
      <c r="AF3013" s="258"/>
      <c r="AG3013" s="198" t="s">
        <v>1259</v>
      </c>
    </row>
    <row r="3014" spans="1:79" s="198" customFormat="1" ht="24" customHeight="1">
      <c r="A3014" s="85" t="s">
        <v>911</v>
      </c>
      <c r="B3014" s="417" t="s">
        <v>921</v>
      </c>
      <c r="C3014" s="417"/>
      <c r="D3014" s="417"/>
      <c r="E3014" s="417"/>
      <c r="F3014" s="417"/>
      <c r="G3014" s="417"/>
      <c r="H3014" s="417"/>
      <c r="I3014" s="417"/>
      <c r="J3014" s="417"/>
      <c r="K3014" s="417"/>
      <c r="L3014" s="417"/>
      <c r="M3014" s="417"/>
      <c r="N3014" s="417"/>
      <c r="O3014" s="417"/>
      <c r="P3014" s="417"/>
      <c r="Q3014" s="417"/>
      <c r="R3014" s="417"/>
      <c r="S3014" s="417"/>
      <c r="T3014" s="417"/>
      <c r="U3014" s="417"/>
      <c r="V3014" s="417"/>
      <c r="W3014" s="417"/>
      <c r="X3014" s="417"/>
      <c r="Y3014" s="417"/>
      <c r="Z3014" s="417"/>
      <c r="AA3014" s="417"/>
      <c r="AB3014" s="417"/>
      <c r="AC3014" s="417"/>
      <c r="AD3014" s="417"/>
      <c r="AE3014"/>
      <c r="AF3014" s="258"/>
      <c r="AG3014" s="198">
        <f>+COUNTBLANK(M3020:AD3139)</f>
        <v>2160</v>
      </c>
      <c r="AH3014" s="198">
        <v>2160</v>
      </c>
      <c r="CA3014" s="198" t="s">
        <v>1279</v>
      </c>
    </row>
    <row r="3015" spans="1:79" s="198" customFormat="1" ht="24" customHeight="1">
      <c r="A3015" s="104"/>
      <c r="B3015" s="52"/>
      <c r="C3015" s="384" t="s">
        <v>701</v>
      </c>
      <c r="D3015" s="384"/>
      <c r="E3015" s="384"/>
      <c r="F3015" s="384"/>
      <c r="G3015" s="384"/>
      <c r="H3015" s="384"/>
      <c r="I3015" s="384"/>
      <c r="J3015" s="384"/>
      <c r="K3015" s="384"/>
      <c r="L3015" s="384"/>
      <c r="M3015" s="384"/>
      <c r="N3015" s="384"/>
      <c r="O3015" s="384"/>
      <c r="P3015" s="384"/>
      <c r="Q3015" s="384"/>
      <c r="R3015" s="384"/>
      <c r="S3015" s="384"/>
      <c r="T3015" s="384"/>
      <c r="U3015" s="384"/>
      <c r="V3015" s="384"/>
      <c r="W3015" s="384"/>
      <c r="X3015" s="384"/>
      <c r="Y3015" s="384"/>
      <c r="Z3015" s="384"/>
      <c r="AA3015" s="384"/>
      <c r="AB3015" s="384"/>
      <c r="AC3015" s="384"/>
      <c r="AD3015" s="384"/>
      <c r="AE3015"/>
      <c r="AF3015" s="258"/>
      <c r="CA3015" s="198">
        <f>+COUNTIF(M3020:AD3139,"ns")</f>
        <v>0</v>
      </c>
    </row>
    <row r="3016" spans="1:79" s="198" customFormat="1" ht="48" customHeight="1">
      <c r="A3016" s="104"/>
      <c r="B3016" s="52"/>
      <c r="C3016" s="384" t="s">
        <v>1139</v>
      </c>
      <c r="D3016" s="384"/>
      <c r="E3016" s="384"/>
      <c r="F3016" s="384"/>
      <c r="G3016" s="384"/>
      <c r="H3016" s="384"/>
      <c r="I3016" s="384"/>
      <c r="J3016" s="384"/>
      <c r="K3016" s="384"/>
      <c r="L3016" s="384"/>
      <c r="M3016" s="384"/>
      <c r="N3016" s="384"/>
      <c r="O3016" s="384"/>
      <c r="P3016" s="384"/>
      <c r="Q3016" s="384"/>
      <c r="R3016" s="384"/>
      <c r="S3016" s="384"/>
      <c r="T3016" s="384"/>
      <c r="U3016" s="384"/>
      <c r="V3016" s="384"/>
      <c r="W3016" s="384"/>
      <c r="X3016" s="384"/>
      <c r="Y3016" s="384"/>
      <c r="Z3016" s="384"/>
      <c r="AA3016" s="384"/>
      <c r="AB3016" s="384"/>
      <c r="AC3016" s="384"/>
      <c r="AD3016" s="384"/>
      <c r="AE3016"/>
      <c r="AF3016" s="258"/>
    </row>
    <row r="3017" spans="1:79" s="198" customFormat="1" ht="15" customHeight="1">
      <c r="A3017" s="104"/>
      <c r="B3017" s="52"/>
      <c r="C3017" s="52"/>
      <c r="D3017" s="52"/>
      <c r="E3017" s="52"/>
      <c r="F3017" s="52"/>
      <c r="G3017" s="52"/>
      <c r="H3017" s="52"/>
      <c r="I3017" s="52"/>
      <c r="J3017" s="52"/>
      <c r="K3017" s="52"/>
      <c r="L3017" s="52"/>
      <c r="M3017" s="52"/>
      <c r="N3017" s="52"/>
      <c r="O3017" s="52"/>
      <c r="P3017" s="52"/>
      <c r="Q3017" s="52"/>
      <c r="R3017" s="52"/>
      <c r="S3017" s="52"/>
      <c r="T3017" s="52"/>
      <c r="U3017" s="52"/>
      <c r="V3017" s="52"/>
      <c r="W3017" s="52"/>
      <c r="X3017" s="52"/>
      <c r="Y3017" s="52"/>
      <c r="Z3017" s="52"/>
      <c r="AA3017" s="52"/>
      <c r="AB3017" s="52"/>
      <c r="AC3017" s="52"/>
      <c r="AD3017" s="52"/>
      <c r="AE3017"/>
      <c r="AF3017" s="258"/>
    </row>
    <row r="3018" spans="1:79" s="198" customFormat="1" ht="15" customHeight="1">
      <c r="A3018" s="104"/>
      <c r="B3018" s="52"/>
      <c r="C3018" s="409" t="s">
        <v>98</v>
      </c>
      <c r="D3018" s="409"/>
      <c r="E3018" s="409"/>
      <c r="F3018" s="409"/>
      <c r="G3018" s="409"/>
      <c r="H3018" s="409"/>
      <c r="I3018" s="409"/>
      <c r="J3018" s="409"/>
      <c r="K3018" s="409"/>
      <c r="L3018" s="409"/>
      <c r="M3018" s="409" t="s">
        <v>702</v>
      </c>
      <c r="N3018" s="409"/>
      <c r="O3018" s="409"/>
      <c r="P3018" s="409"/>
      <c r="Q3018" s="409"/>
      <c r="R3018" s="409"/>
      <c r="S3018" s="409"/>
      <c r="T3018" s="409"/>
      <c r="U3018" s="409"/>
      <c r="V3018" s="409" t="s">
        <v>703</v>
      </c>
      <c r="W3018" s="409"/>
      <c r="X3018" s="409"/>
      <c r="Y3018" s="409"/>
      <c r="Z3018" s="409"/>
      <c r="AA3018" s="409"/>
      <c r="AB3018" s="409"/>
      <c r="AC3018" s="409"/>
      <c r="AD3018" s="409"/>
      <c r="AE3018"/>
      <c r="AF3018" s="258"/>
    </row>
    <row r="3019" spans="1:79" s="198" customFormat="1" ht="15" customHeight="1" thickBot="1">
      <c r="A3019" s="104"/>
      <c r="B3019" s="52"/>
      <c r="C3019" s="409"/>
      <c r="D3019" s="409"/>
      <c r="E3019" s="409"/>
      <c r="F3019" s="409"/>
      <c r="G3019" s="409"/>
      <c r="H3019" s="409"/>
      <c r="I3019" s="409"/>
      <c r="J3019" s="409"/>
      <c r="K3019" s="409"/>
      <c r="L3019" s="409"/>
      <c r="M3019" s="372" t="s">
        <v>318</v>
      </c>
      <c r="N3019" s="373"/>
      <c r="O3019" s="374"/>
      <c r="P3019" s="375" t="s">
        <v>704</v>
      </c>
      <c r="Q3019" s="375"/>
      <c r="R3019" s="375"/>
      <c r="S3019" s="375" t="s">
        <v>705</v>
      </c>
      <c r="T3019" s="375"/>
      <c r="U3019" s="375"/>
      <c r="V3019" s="372" t="s">
        <v>318</v>
      </c>
      <c r="W3019" s="373"/>
      <c r="X3019" s="374"/>
      <c r="Y3019" s="375" t="s">
        <v>706</v>
      </c>
      <c r="Z3019" s="375"/>
      <c r="AA3019" s="375"/>
      <c r="AB3019" s="375" t="s">
        <v>705</v>
      </c>
      <c r="AC3019" s="375"/>
      <c r="AD3019" s="375"/>
      <c r="AE3019"/>
      <c r="AF3019" s="258"/>
      <c r="AG3019" s="198" t="s">
        <v>1259</v>
      </c>
      <c r="AH3019" s="198" t="s">
        <v>1269</v>
      </c>
      <c r="AJ3019" s="135" t="s">
        <v>1280</v>
      </c>
      <c r="AK3019" s="135" t="s">
        <v>1258</v>
      </c>
      <c r="AL3019" s="135" t="s">
        <v>1281</v>
      </c>
      <c r="AM3019" s="135" t="s">
        <v>1282</v>
      </c>
      <c r="AN3019" s="197"/>
      <c r="AO3019" s="135" t="s">
        <v>1280</v>
      </c>
      <c r="AP3019" s="135" t="s">
        <v>1258</v>
      </c>
      <c r="AQ3019" s="135" t="s">
        <v>1281</v>
      </c>
      <c r="AR3019" s="135" t="s">
        <v>1282</v>
      </c>
    </row>
    <row r="3020" spans="1:79" s="198" customFormat="1" ht="15" customHeight="1" thickBot="1">
      <c r="A3020" s="104"/>
      <c r="B3020" s="52"/>
      <c r="C3020" s="88" t="s">
        <v>58</v>
      </c>
      <c r="D3020" s="347" t="str">
        <f>+IF(D49="","",D49)</f>
        <v/>
      </c>
      <c r="E3020" s="347"/>
      <c r="F3020" s="347"/>
      <c r="G3020" s="347"/>
      <c r="H3020" s="347"/>
      <c r="I3020" s="347"/>
      <c r="J3020" s="347"/>
      <c r="K3020" s="347"/>
      <c r="L3020" s="347"/>
      <c r="M3020" s="406"/>
      <c r="N3020" s="406"/>
      <c r="O3020" s="406"/>
      <c r="P3020" s="406"/>
      <c r="Q3020" s="406"/>
      <c r="R3020" s="406"/>
      <c r="S3020" s="406"/>
      <c r="T3020" s="406"/>
      <c r="U3020" s="406"/>
      <c r="V3020" s="406"/>
      <c r="W3020" s="406"/>
      <c r="X3020" s="406"/>
      <c r="Y3020" s="406"/>
      <c r="Z3020" s="406"/>
      <c r="AA3020" s="406"/>
      <c r="AB3020" s="406"/>
      <c r="AC3020" s="406"/>
      <c r="AD3020" s="406"/>
      <c r="AE3020"/>
      <c r="AF3020" s="258"/>
      <c r="AG3020" s="197">
        <f>+COUNTBLANK(M3020:AD3020)</f>
        <v>18</v>
      </c>
      <c r="AH3020" s="198">
        <f>+IF($AG$3014=$AH$3014,0,IF(OR(AND(D3020&lt;&gt;"",AG3020=12),AND(D3020="",AG3020=18)),0,1))</f>
        <v>0</v>
      </c>
      <c r="AJ3020" s="188">
        <f>M3020</f>
        <v>0</v>
      </c>
      <c r="AK3020" s="189">
        <f>COUNTIF(P3020:U3020,"NS")</f>
        <v>0</v>
      </c>
      <c r="AL3020" s="189">
        <f>SUM(P3020:U3020)</f>
        <v>0</v>
      </c>
      <c r="AM3020" s="190">
        <f>IF($AG$3014=$AH$3014, 0, IF(OR(AND(AJ3020=0, AK3020&gt;0), AND(AJ3020="ns", AL3020&gt;0), AND(AJ3020="ns", AK3020=0, AL3020=0)), 1, IF(OR(AND(AJ3020&gt;0, AK3020=2), AND(AJ3020="ns", AK3020=2), AND(AJ3020="ns", AL3020=0, AK3020&gt;0), AJ3020=AL3020, COUNTIF(M3020:U3020, "NA")=COUNTA(M3020:U3020)), 0, 1)))</f>
        <v>0</v>
      </c>
      <c r="AN3020" s="197"/>
      <c r="AO3020" s="188">
        <f>V3020</f>
        <v>0</v>
      </c>
      <c r="AP3020" s="189">
        <f>COUNTIF(Y3020:AD3020,"NS")</f>
        <v>0</v>
      </c>
      <c r="AQ3020" s="189">
        <f>SUM(Y3020:AD3020)</f>
        <v>0</v>
      </c>
      <c r="AR3020" s="190">
        <f>IF($AG$3014=$AH$3014, 0, IF(OR(AND(AO3020=0, AP3020&gt;0), AND(AO3020="ns", AQ3020&gt;0), AND(AO3020="ns", AP3020=0, AQ3020=0)), 1, IF(OR(AND(AO3020&gt;0, AP3020=2), AND(AO3020="ns", AP3020=2), AND(AO3020="ns", AQ3020=0, AP3020&gt;0), AO3020=AQ3020, COUNTIF(V3020:AD3020, "NA")=COUNTA(V3020:AD3020)), 0, 1)))</f>
        <v>0</v>
      </c>
    </row>
    <row r="3021" spans="1:79" s="198" customFormat="1" ht="15" customHeight="1" thickBot="1">
      <c r="A3021" s="104"/>
      <c r="B3021" s="52"/>
      <c r="C3021" s="88" t="s">
        <v>59</v>
      </c>
      <c r="D3021" s="347" t="str">
        <f t="shared" ref="D3021:D3084" si="1108">+IF(D50="","",D50)</f>
        <v/>
      </c>
      <c r="E3021" s="347"/>
      <c r="F3021" s="347"/>
      <c r="G3021" s="347"/>
      <c r="H3021" s="347"/>
      <c r="I3021" s="347"/>
      <c r="J3021" s="347"/>
      <c r="K3021" s="347"/>
      <c r="L3021" s="347"/>
      <c r="M3021" s="406"/>
      <c r="N3021" s="406"/>
      <c r="O3021" s="406"/>
      <c r="P3021" s="406"/>
      <c r="Q3021" s="406"/>
      <c r="R3021" s="406"/>
      <c r="S3021" s="406"/>
      <c r="T3021" s="406"/>
      <c r="U3021" s="406"/>
      <c r="V3021" s="406"/>
      <c r="W3021" s="406"/>
      <c r="X3021" s="406"/>
      <c r="Y3021" s="406"/>
      <c r="Z3021" s="406"/>
      <c r="AA3021" s="406"/>
      <c r="AB3021" s="406"/>
      <c r="AC3021" s="406"/>
      <c r="AD3021" s="406"/>
      <c r="AE3021"/>
      <c r="AF3021" s="258"/>
      <c r="AG3021" s="197">
        <f t="shared" ref="AG3021:AG3084" si="1109">+COUNTBLANK(M3021:AD3021)</f>
        <v>18</v>
      </c>
      <c r="AH3021" s="198">
        <f t="shared" ref="AH3021:AH3084" si="1110">+IF($AG$3014=$AH$3014,0,IF(OR(AND(D3021&lt;&gt;"",AG3021=12),AND(D3021="",AG3021=18)),0,1))</f>
        <v>0</v>
      </c>
      <c r="AJ3021" s="188">
        <f t="shared" ref="AJ3021:AJ3084" si="1111">M3021</f>
        <v>0</v>
      </c>
      <c r="AK3021" s="189">
        <f t="shared" ref="AK3021:AK3084" si="1112">COUNTIF(P3021:U3021,"NS")</f>
        <v>0</v>
      </c>
      <c r="AL3021" s="189">
        <f t="shared" ref="AL3021:AL3084" si="1113">SUM(P3021:U3021)</f>
        <v>0</v>
      </c>
      <c r="AM3021" s="190">
        <f t="shared" ref="AM3021:AM3084" si="1114">IF($AG$3014=$AH$3014, 0, IF(OR(AND(AJ3021=0, AK3021&gt;0), AND(AJ3021="ns", AL3021&gt;0), AND(AJ3021="ns", AK3021=0, AL3021=0)), 1, IF(OR(AND(AJ3021&gt;0, AK3021=2), AND(AJ3021="ns", AK3021=2), AND(AJ3021="ns", AL3021=0, AK3021&gt;0), AJ3021=AL3021, COUNTIF(M3021:U3021, "NA")=COUNTA(M3021:U3021)), 0, 1)))</f>
        <v>0</v>
      </c>
      <c r="AN3021" s="197"/>
      <c r="AO3021" s="188">
        <f t="shared" ref="AO3021:AO3084" si="1115">V3021</f>
        <v>0</v>
      </c>
      <c r="AP3021" s="189">
        <f t="shared" ref="AP3021:AP3084" si="1116">COUNTIF(Y3021:AD3021,"NS")</f>
        <v>0</v>
      </c>
      <c r="AQ3021" s="189">
        <f t="shared" ref="AQ3021:AQ3084" si="1117">SUM(Y3021:AD3021)</f>
        <v>0</v>
      </c>
      <c r="AR3021" s="190">
        <f t="shared" ref="AR3021:AR3084" si="1118">IF($AG$3014=$AH$3014, 0, IF(OR(AND(AO3021=0, AP3021&gt;0), AND(AO3021="ns", AQ3021&gt;0), AND(AO3021="ns", AP3021=0, AQ3021=0)), 1, IF(OR(AND(AO3021&gt;0, AP3021=2), AND(AO3021="ns", AP3021=2), AND(AO3021="ns", AQ3021=0, AP3021&gt;0), AO3021=AQ3021, COUNTIF(V3021:AD3021, "NA")=COUNTA(V3021:AD3021)), 0, 1)))</f>
        <v>0</v>
      </c>
    </row>
    <row r="3022" spans="1:79" s="198" customFormat="1" ht="15" customHeight="1" thickBot="1">
      <c r="A3022" s="104"/>
      <c r="B3022" s="52"/>
      <c r="C3022" s="88" t="s">
        <v>60</v>
      </c>
      <c r="D3022" s="347" t="str">
        <f t="shared" si="1108"/>
        <v/>
      </c>
      <c r="E3022" s="347"/>
      <c r="F3022" s="347"/>
      <c r="G3022" s="347"/>
      <c r="H3022" s="347"/>
      <c r="I3022" s="347"/>
      <c r="J3022" s="347"/>
      <c r="K3022" s="347"/>
      <c r="L3022" s="347"/>
      <c r="M3022" s="406"/>
      <c r="N3022" s="406"/>
      <c r="O3022" s="406"/>
      <c r="P3022" s="406"/>
      <c r="Q3022" s="406"/>
      <c r="R3022" s="406"/>
      <c r="S3022" s="406"/>
      <c r="T3022" s="406"/>
      <c r="U3022" s="406"/>
      <c r="V3022" s="406"/>
      <c r="W3022" s="406"/>
      <c r="X3022" s="406"/>
      <c r="Y3022" s="406"/>
      <c r="Z3022" s="406"/>
      <c r="AA3022" s="406"/>
      <c r="AB3022" s="406"/>
      <c r="AC3022" s="406"/>
      <c r="AD3022" s="406"/>
      <c r="AE3022"/>
      <c r="AF3022" s="258"/>
      <c r="AG3022" s="197">
        <f t="shared" si="1109"/>
        <v>18</v>
      </c>
      <c r="AH3022" s="198">
        <f t="shared" si="1110"/>
        <v>0</v>
      </c>
      <c r="AJ3022" s="188">
        <f t="shared" si="1111"/>
        <v>0</v>
      </c>
      <c r="AK3022" s="189">
        <f t="shared" si="1112"/>
        <v>0</v>
      </c>
      <c r="AL3022" s="189">
        <f t="shared" si="1113"/>
        <v>0</v>
      </c>
      <c r="AM3022" s="190">
        <f t="shared" si="1114"/>
        <v>0</v>
      </c>
      <c r="AN3022" s="197"/>
      <c r="AO3022" s="188">
        <f t="shared" si="1115"/>
        <v>0</v>
      </c>
      <c r="AP3022" s="189">
        <f t="shared" si="1116"/>
        <v>0</v>
      </c>
      <c r="AQ3022" s="189">
        <f t="shared" si="1117"/>
        <v>0</v>
      </c>
      <c r="AR3022" s="190">
        <f t="shared" si="1118"/>
        <v>0</v>
      </c>
    </row>
    <row r="3023" spans="1:79" s="198" customFormat="1" ht="15" customHeight="1" thickBot="1">
      <c r="A3023" s="104"/>
      <c r="B3023" s="52"/>
      <c r="C3023" s="88" t="s">
        <v>61</v>
      </c>
      <c r="D3023" s="347" t="str">
        <f t="shared" si="1108"/>
        <v/>
      </c>
      <c r="E3023" s="347"/>
      <c r="F3023" s="347"/>
      <c r="G3023" s="347"/>
      <c r="H3023" s="347"/>
      <c r="I3023" s="347"/>
      <c r="J3023" s="347"/>
      <c r="K3023" s="347"/>
      <c r="L3023" s="347"/>
      <c r="M3023" s="406"/>
      <c r="N3023" s="406"/>
      <c r="O3023" s="406"/>
      <c r="P3023" s="406"/>
      <c r="Q3023" s="406"/>
      <c r="R3023" s="406"/>
      <c r="S3023" s="406"/>
      <c r="T3023" s="406"/>
      <c r="U3023" s="406"/>
      <c r="V3023" s="406"/>
      <c r="W3023" s="406"/>
      <c r="X3023" s="406"/>
      <c r="Y3023" s="406"/>
      <c r="Z3023" s="406"/>
      <c r="AA3023" s="406"/>
      <c r="AB3023" s="406"/>
      <c r="AC3023" s="406"/>
      <c r="AD3023" s="406"/>
      <c r="AE3023"/>
      <c r="AF3023" s="258"/>
      <c r="AG3023" s="197">
        <f t="shared" si="1109"/>
        <v>18</v>
      </c>
      <c r="AH3023" s="198">
        <f t="shared" si="1110"/>
        <v>0</v>
      </c>
      <c r="AJ3023" s="188">
        <f t="shared" si="1111"/>
        <v>0</v>
      </c>
      <c r="AK3023" s="189">
        <f t="shared" si="1112"/>
        <v>0</v>
      </c>
      <c r="AL3023" s="189">
        <f t="shared" si="1113"/>
        <v>0</v>
      </c>
      <c r="AM3023" s="190">
        <f t="shared" si="1114"/>
        <v>0</v>
      </c>
      <c r="AN3023" s="197"/>
      <c r="AO3023" s="188">
        <f t="shared" si="1115"/>
        <v>0</v>
      </c>
      <c r="AP3023" s="189">
        <f t="shared" si="1116"/>
        <v>0</v>
      </c>
      <c r="AQ3023" s="189">
        <f t="shared" si="1117"/>
        <v>0</v>
      </c>
      <c r="AR3023" s="190">
        <f t="shared" si="1118"/>
        <v>0</v>
      </c>
    </row>
    <row r="3024" spans="1:79" s="198" customFormat="1" ht="15" customHeight="1" thickBot="1">
      <c r="A3024" s="104"/>
      <c r="B3024" s="52"/>
      <c r="C3024" s="88" t="s">
        <v>62</v>
      </c>
      <c r="D3024" s="347" t="str">
        <f t="shared" si="1108"/>
        <v/>
      </c>
      <c r="E3024" s="347"/>
      <c r="F3024" s="347"/>
      <c r="G3024" s="347"/>
      <c r="H3024" s="347"/>
      <c r="I3024" s="347"/>
      <c r="J3024" s="347"/>
      <c r="K3024" s="347"/>
      <c r="L3024" s="347"/>
      <c r="M3024" s="406"/>
      <c r="N3024" s="406"/>
      <c r="O3024" s="406"/>
      <c r="P3024" s="406"/>
      <c r="Q3024" s="406"/>
      <c r="R3024" s="406"/>
      <c r="S3024" s="406"/>
      <c r="T3024" s="406"/>
      <c r="U3024" s="406"/>
      <c r="V3024" s="406"/>
      <c r="W3024" s="406"/>
      <c r="X3024" s="406"/>
      <c r="Y3024" s="406"/>
      <c r="Z3024" s="406"/>
      <c r="AA3024" s="406"/>
      <c r="AB3024" s="406"/>
      <c r="AC3024" s="406"/>
      <c r="AD3024" s="406"/>
      <c r="AE3024"/>
      <c r="AF3024" s="258"/>
      <c r="AG3024" s="197">
        <f t="shared" si="1109"/>
        <v>18</v>
      </c>
      <c r="AH3024" s="198">
        <f t="shared" si="1110"/>
        <v>0</v>
      </c>
      <c r="AJ3024" s="188">
        <f t="shared" si="1111"/>
        <v>0</v>
      </c>
      <c r="AK3024" s="189">
        <f t="shared" si="1112"/>
        <v>0</v>
      </c>
      <c r="AL3024" s="189">
        <f t="shared" si="1113"/>
        <v>0</v>
      </c>
      <c r="AM3024" s="190">
        <f t="shared" si="1114"/>
        <v>0</v>
      </c>
      <c r="AN3024" s="197"/>
      <c r="AO3024" s="188">
        <f t="shared" si="1115"/>
        <v>0</v>
      </c>
      <c r="AP3024" s="189">
        <f t="shared" si="1116"/>
        <v>0</v>
      </c>
      <c r="AQ3024" s="189">
        <f t="shared" si="1117"/>
        <v>0</v>
      </c>
      <c r="AR3024" s="190">
        <f t="shared" si="1118"/>
        <v>0</v>
      </c>
    </row>
    <row r="3025" spans="1:44" s="198" customFormat="1" ht="15" customHeight="1" thickBot="1">
      <c r="A3025" s="104"/>
      <c r="B3025" s="52"/>
      <c r="C3025" s="88" t="s">
        <v>63</v>
      </c>
      <c r="D3025" s="347" t="str">
        <f t="shared" si="1108"/>
        <v/>
      </c>
      <c r="E3025" s="347"/>
      <c r="F3025" s="347"/>
      <c r="G3025" s="347"/>
      <c r="H3025" s="347"/>
      <c r="I3025" s="347"/>
      <c r="J3025" s="347"/>
      <c r="K3025" s="347"/>
      <c r="L3025" s="347"/>
      <c r="M3025" s="406"/>
      <c r="N3025" s="406"/>
      <c r="O3025" s="406"/>
      <c r="P3025" s="406"/>
      <c r="Q3025" s="406"/>
      <c r="R3025" s="406"/>
      <c r="S3025" s="406"/>
      <c r="T3025" s="406"/>
      <c r="U3025" s="406"/>
      <c r="V3025" s="406"/>
      <c r="W3025" s="406"/>
      <c r="X3025" s="406"/>
      <c r="Y3025" s="406"/>
      <c r="Z3025" s="406"/>
      <c r="AA3025" s="406"/>
      <c r="AB3025" s="406"/>
      <c r="AC3025" s="406"/>
      <c r="AD3025" s="406"/>
      <c r="AE3025"/>
      <c r="AF3025" s="258"/>
      <c r="AG3025" s="197">
        <f t="shared" si="1109"/>
        <v>18</v>
      </c>
      <c r="AH3025" s="198">
        <f t="shared" si="1110"/>
        <v>0</v>
      </c>
      <c r="AJ3025" s="188">
        <f t="shared" si="1111"/>
        <v>0</v>
      </c>
      <c r="AK3025" s="189">
        <f t="shared" si="1112"/>
        <v>0</v>
      </c>
      <c r="AL3025" s="189">
        <f t="shared" si="1113"/>
        <v>0</v>
      </c>
      <c r="AM3025" s="190">
        <f t="shared" si="1114"/>
        <v>0</v>
      </c>
      <c r="AN3025" s="197"/>
      <c r="AO3025" s="188">
        <f t="shared" si="1115"/>
        <v>0</v>
      </c>
      <c r="AP3025" s="189">
        <f t="shared" si="1116"/>
        <v>0</v>
      </c>
      <c r="AQ3025" s="189">
        <f t="shared" si="1117"/>
        <v>0</v>
      </c>
      <c r="AR3025" s="190">
        <f t="shared" si="1118"/>
        <v>0</v>
      </c>
    </row>
    <row r="3026" spans="1:44" s="198" customFormat="1" ht="15" customHeight="1" thickBot="1">
      <c r="A3026" s="104"/>
      <c r="B3026" s="52"/>
      <c r="C3026" s="88" t="s">
        <v>64</v>
      </c>
      <c r="D3026" s="347" t="str">
        <f t="shared" si="1108"/>
        <v/>
      </c>
      <c r="E3026" s="347"/>
      <c r="F3026" s="347"/>
      <c r="G3026" s="347"/>
      <c r="H3026" s="347"/>
      <c r="I3026" s="347"/>
      <c r="J3026" s="347"/>
      <c r="K3026" s="347"/>
      <c r="L3026" s="347"/>
      <c r="M3026" s="406"/>
      <c r="N3026" s="406"/>
      <c r="O3026" s="406"/>
      <c r="P3026" s="406"/>
      <c r="Q3026" s="406"/>
      <c r="R3026" s="406"/>
      <c r="S3026" s="406"/>
      <c r="T3026" s="406"/>
      <c r="U3026" s="406"/>
      <c r="V3026" s="406"/>
      <c r="W3026" s="406"/>
      <c r="X3026" s="406"/>
      <c r="Y3026" s="406"/>
      <c r="Z3026" s="406"/>
      <c r="AA3026" s="406"/>
      <c r="AB3026" s="406"/>
      <c r="AC3026" s="406"/>
      <c r="AD3026" s="406"/>
      <c r="AE3026"/>
      <c r="AF3026" s="258"/>
      <c r="AG3026" s="197">
        <f t="shared" si="1109"/>
        <v>18</v>
      </c>
      <c r="AH3026" s="198">
        <f t="shared" si="1110"/>
        <v>0</v>
      </c>
      <c r="AJ3026" s="188">
        <f t="shared" si="1111"/>
        <v>0</v>
      </c>
      <c r="AK3026" s="189">
        <f t="shared" si="1112"/>
        <v>0</v>
      </c>
      <c r="AL3026" s="189">
        <f t="shared" si="1113"/>
        <v>0</v>
      </c>
      <c r="AM3026" s="190">
        <f t="shared" si="1114"/>
        <v>0</v>
      </c>
      <c r="AN3026" s="197"/>
      <c r="AO3026" s="188">
        <f t="shared" si="1115"/>
        <v>0</v>
      </c>
      <c r="AP3026" s="189">
        <f t="shared" si="1116"/>
        <v>0</v>
      </c>
      <c r="AQ3026" s="189">
        <f t="shared" si="1117"/>
        <v>0</v>
      </c>
      <c r="AR3026" s="190">
        <f t="shared" si="1118"/>
        <v>0</v>
      </c>
    </row>
    <row r="3027" spans="1:44" s="198" customFormat="1" ht="15" customHeight="1" thickBot="1">
      <c r="A3027" s="104"/>
      <c r="B3027" s="52"/>
      <c r="C3027" s="88" t="s">
        <v>65</v>
      </c>
      <c r="D3027" s="347" t="str">
        <f t="shared" si="1108"/>
        <v/>
      </c>
      <c r="E3027" s="347"/>
      <c r="F3027" s="347"/>
      <c r="G3027" s="347"/>
      <c r="H3027" s="347"/>
      <c r="I3027" s="347"/>
      <c r="J3027" s="347"/>
      <c r="K3027" s="347"/>
      <c r="L3027" s="347"/>
      <c r="M3027" s="406"/>
      <c r="N3027" s="406"/>
      <c r="O3027" s="406"/>
      <c r="P3027" s="406"/>
      <c r="Q3027" s="406"/>
      <c r="R3027" s="406"/>
      <c r="S3027" s="406"/>
      <c r="T3027" s="406"/>
      <c r="U3027" s="406"/>
      <c r="V3027" s="406"/>
      <c r="W3027" s="406"/>
      <c r="X3027" s="406"/>
      <c r="Y3027" s="406"/>
      <c r="Z3027" s="406"/>
      <c r="AA3027" s="406"/>
      <c r="AB3027" s="406"/>
      <c r="AC3027" s="406"/>
      <c r="AD3027" s="406"/>
      <c r="AE3027"/>
      <c r="AF3027" s="258"/>
      <c r="AG3027" s="197">
        <f t="shared" si="1109"/>
        <v>18</v>
      </c>
      <c r="AH3027" s="198">
        <f t="shared" si="1110"/>
        <v>0</v>
      </c>
      <c r="AJ3027" s="188">
        <f t="shared" si="1111"/>
        <v>0</v>
      </c>
      <c r="AK3027" s="189">
        <f t="shared" si="1112"/>
        <v>0</v>
      </c>
      <c r="AL3027" s="189">
        <f t="shared" si="1113"/>
        <v>0</v>
      </c>
      <c r="AM3027" s="190">
        <f t="shared" si="1114"/>
        <v>0</v>
      </c>
      <c r="AN3027" s="197"/>
      <c r="AO3027" s="188">
        <f t="shared" si="1115"/>
        <v>0</v>
      </c>
      <c r="AP3027" s="189">
        <f t="shared" si="1116"/>
        <v>0</v>
      </c>
      <c r="AQ3027" s="189">
        <f t="shared" si="1117"/>
        <v>0</v>
      </c>
      <c r="AR3027" s="190">
        <f t="shared" si="1118"/>
        <v>0</v>
      </c>
    </row>
    <row r="3028" spans="1:44" s="198" customFormat="1" ht="15" customHeight="1" thickBot="1">
      <c r="A3028" s="104"/>
      <c r="B3028" s="52"/>
      <c r="C3028" s="88" t="s">
        <v>66</v>
      </c>
      <c r="D3028" s="347" t="str">
        <f t="shared" si="1108"/>
        <v/>
      </c>
      <c r="E3028" s="347"/>
      <c r="F3028" s="347"/>
      <c r="G3028" s="347"/>
      <c r="H3028" s="347"/>
      <c r="I3028" s="347"/>
      <c r="J3028" s="347"/>
      <c r="K3028" s="347"/>
      <c r="L3028" s="347"/>
      <c r="M3028" s="406"/>
      <c r="N3028" s="406"/>
      <c r="O3028" s="406"/>
      <c r="P3028" s="406"/>
      <c r="Q3028" s="406"/>
      <c r="R3028" s="406"/>
      <c r="S3028" s="406"/>
      <c r="T3028" s="406"/>
      <c r="U3028" s="406"/>
      <c r="V3028" s="406"/>
      <c r="W3028" s="406"/>
      <c r="X3028" s="406"/>
      <c r="Y3028" s="406"/>
      <c r="Z3028" s="406"/>
      <c r="AA3028" s="406"/>
      <c r="AB3028" s="406"/>
      <c r="AC3028" s="406"/>
      <c r="AD3028" s="406"/>
      <c r="AE3028"/>
      <c r="AF3028" s="258"/>
      <c r="AG3028" s="197">
        <f t="shared" si="1109"/>
        <v>18</v>
      </c>
      <c r="AH3028" s="198">
        <f t="shared" si="1110"/>
        <v>0</v>
      </c>
      <c r="AJ3028" s="188">
        <f t="shared" si="1111"/>
        <v>0</v>
      </c>
      <c r="AK3028" s="189">
        <f t="shared" si="1112"/>
        <v>0</v>
      </c>
      <c r="AL3028" s="189">
        <f t="shared" si="1113"/>
        <v>0</v>
      </c>
      <c r="AM3028" s="190">
        <f t="shared" si="1114"/>
        <v>0</v>
      </c>
      <c r="AN3028" s="197"/>
      <c r="AO3028" s="188">
        <f t="shared" si="1115"/>
        <v>0</v>
      </c>
      <c r="AP3028" s="189">
        <f t="shared" si="1116"/>
        <v>0</v>
      </c>
      <c r="AQ3028" s="189">
        <f t="shared" si="1117"/>
        <v>0</v>
      </c>
      <c r="AR3028" s="190">
        <f t="shared" si="1118"/>
        <v>0</v>
      </c>
    </row>
    <row r="3029" spans="1:44" s="198" customFormat="1" ht="15" customHeight="1" thickBot="1">
      <c r="A3029" s="104"/>
      <c r="B3029" s="52"/>
      <c r="C3029" s="88" t="s">
        <v>67</v>
      </c>
      <c r="D3029" s="347" t="str">
        <f t="shared" si="1108"/>
        <v/>
      </c>
      <c r="E3029" s="347"/>
      <c r="F3029" s="347"/>
      <c r="G3029" s="347"/>
      <c r="H3029" s="347"/>
      <c r="I3029" s="347"/>
      <c r="J3029" s="347"/>
      <c r="K3029" s="347"/>
      <c r="L3029" s="347"/>
      <c r="M3029" s="406"/>
      <c r="N3029" s="406"/>
      <c r="O3029" s="406"/>
      <c r="P3029" s="406"/>
      <c r="Q3029" s="406"/>
      <c r="R3029" s="406"/>
      <c r="S3029" s="406"/>
      <c r="T3029" s="406"/>
      <c r="U3029" s="406"/>
      <c r="V3029" s="406"/>
      <c r="W3029" s="406"/>
      <c r="X3029" s="406"/>
      <c r="Y3029" s="406"/>
      <c r="Z3029" s="406"/>
      <c r="AA3029" s="406"/>
      <c r="AB3029" s="406"/>
      <c r="AC3029" s="406"/>
      <c r="AD3029" s="406"/>
      <c r="AE3029"/>
      <c r="AF3029" s="258"/>
      <c r="AG3029" s="197">
        <f t="shared" si="1109"/>
        <v>18</v>
      </c>
      <c r="AH3029" s="198">
        <f t="shared" si="1110"/>
        <v>0</v>
      </c>
      <c r="AJ3029" s="188">
        <f t="shared" si="1111"/>
        <v>0</v>
      </c>
      <c r="AK3029" s="189">
        <f t="shared" si="1112"/>
        <v>0</v>
      </c>
      <c r="AL3029" s="189">
        <f t="shared" si="1113"/>
        <v>0</v>
      </c>
      <c r="AM3029" s="190">
        <f t="shared" si="1114"/>
        <v>0</v>
      </c>
      <c r="AN3029" s="197"/>
      <c r="AO3029" s="188">
        <f t="shared" si="1115"/>
        <v>0</v>
      </c>
      <c r="AP3029" s="189">
        <f t="shared" si="1116"/>
        <v>0</v>
      </c>
      <c r="AQ3029" s="189">
        <f t="shared" si="1117"/>
        <v>0</v>
      </c>
      <c r="AR3029" s="190">
        <f t="shared" si="1118"/>
        <v>0</v>
      </c>
    </row>
    <row r="3030" spans="1:44" s="198" customFormat="1" ht="15" customHeight="1" thickBot="1">
      <c r="A3030" s="104"/>
      <c r="B3030" s="52"/>
      <c r="C3030" s="88" t="s">
        <v>68</v>
      </c>
      <c r="D3030" s="347" t="str">
        <f t="shared" si="1108"/>
        <v/>
      </c>
      <c r="E3030" s="347"/>
      <c r="F3030" s="347"/>
      <c r="G3030" s="347"/>
      <c r="H3030" s="347"/>
      <c r="I3030" s="347"/>
      <c r="J3030" s="347"/>
      <c r="K3030" s="347"/>
      <c r="L3030" s="347"/>
      <c r="M3030" s="406"/>
      <c r="N3030" s="406"/>
      <c r="O3030" s="406"/>
      <c r="P3030" s="406"/>
      <c r="Q3030" s="406"/>
      <c r="R3030" s="406"/>
      <c r="S3030" s="406"/>
      <c r="T3030" s="406"/>
      <c r="U3030" s="406"/>
      <c r="V3030" s="406"/>
      <c r="W3030" s="406"/>
      <c r="X3030" s="406"/>
      <c r="Y3030" s="406"/>
      <c r="Z3030" s="406"/>
      <c r="AA3030" s="406"/>
      <c r="AB3030" s="406"/>
      <c r="AC3030" s="406"/>
      <c r="AD3030" s="406"/>
      <c r="AE3030"/>
      <c r="AF3030" s="258"/>
      <c r="AG3030" s="197">
        <f t="shared" si="1109"/>
        <v>18</v>
      </c>
      <c r="AH3030" s="198">
        <f t="shared" si="1110"/>
        <v>0</v>
      </c>
      <c r="AJ3030" s="188">
        <f t="shared" si="1111"/>
        <v>0</v>
      </c>
      <c r="AK3030" s="189">
        <f t="shared" si="1112"/>
        <v>0</v>
      </c>
      <c r="AL3030" s="189">
        <f t="shared" si="1113"/>
        <v>0</v>
      </c>
      <c r="AM3030" s="190">
        <f t="shared" si="1114"/>
        <v>0</v>
      </c>
      <c r="AN3030" s="197"/>
      <c r="AO3030" s="188">
        <f t="shared" si="1115"/>
        <v>0</v>
      </c>
      <c r="AP3030" s="189">
        <f t="shared" si="1116"/>
        <v>0</v>
      </c>
      <c r="AQ3030" s="189">
        <f t="shared" si="1117"/>
        <v>0</v>
      </c>
      <c r="AR3030" s="190">
        <f t="shared" si="1118"/>
        <v>0</v>
      </c>
    </row>
    <row r="3031" spans="1:44" s="198" customFormat="1" ht="15" customHeight="1" thickBot="1">
      <c r="A3031" s="104"/>
      <c r="B3031" s="52"/>
      <c r="C3031" s="88" t="s">
        <v>69</v>
      </c>
      <c r="D3031" s="347" t="str">
        <f t="shared" si="1108"/>
        <v/>
      </c>
      <c r="E3031" s="347"/>
      <c r="F3031" s="347"/>
      <c r="G3031" s="347"/>
      <c r="H3031" s="347"/>
      <c r="I3031" s="347"/>
      <c r="J3031" s="347"/>
      <c r="K3031" s="347"/>
      <c r="L3031" s="347"/>
      <c r="M3031" s="406"/>
      <c r="N3031" s="406"/>
      <c r="O3031" s="406"/>
      <c r="P3031" s="406"/>
      <c r="Q3031" s="406"/>
      <c r="R3031" s="406"/>
      <c r="S3031" s="406"/>
      <c r="T3031" s="406"/>
      <c r="U3031" s="406"/>
      <c r="V3031" s="406"/>
      <c r="W3031" s="406"/>
      <c r="X3031" s="406"/>
      <c r="Y3031" s="406"/>
      <c r="Z3031" s="406"/>
      <c r="AA3031" s="406"/>
      <c r="AB3031" s="406"/>
      <c r="AC3031" s="406"/>
      <c r="AD3031" s="406"/>
      <c r="AE3031"/>
      <c r="AF3031" s="258"/>
      <c r="AG3031" s="197">
        <f t="shared" si="1109"/>
        <v>18</v>
      </c>
      <c r="AH3031" s="198">
        <f t="shared" si="1110"/>
        <v>0</v>
      </c>
      <c r="AJ3031" s="188">
        <f t="shared" si="1111"/>
        <v>0</v>
      </c>
      <c r="AK3031" s="189">
        <f t="shared" si="1112"/>
        <v>0</v>
      </c>
      <c r="AL3031" s="189">
        <f t="shared" si="1113"/>
        <v>0</v>
      </c>
      <c r="AM3031" s="190">
        <f t="shared" si="1114"/>
        <v>0</v>
      </c>
      <c r="AN3031" s="197"/>
      <c r="AO3031" s="188">
        <f t="shared" si="1115"/>
        <v>0</v>
      </c>
      <c r="AP3031" s="189">
        <f t="shared" si="1116"/>
        <v>0</v>
      </c>
      <c r="AQ3031" s="189">
        <f t="shared" si="1117"/>
        <v>0</v>
      </c>
      <c r="AR3031" s="190">
        <f t="shared" si="1118"/>
        <v>0</v>
      </c>
    </row>
    <row r="3032" spans="1:44" s="198" customFormat="1" ht="15" customHeight="1" thickBot="1">
      <c r="A3032" s="104"/>
      <c r="B3032" s="52"/>
      <c r="C3032" s="88" t="s">
        <v>70</v>
      </c>
      <c r="D3032" s="347" t="str">
        <f t="shared" si="1108"/>
        <v/>
      </c>
      <c r="E3032" s="347"/>
      <c r="F3032" s="347"/>
      <c r="G3032" s="347"/>
      <c r="H3032" s="347"/>
      <c r="I3032" s="347"/>
      <c r="J3032" s="347"/>
      <c r="K3032" s="347"/>
      <c r="L3032" s="347"/>
      <c r="M3032" s="406"/>
      <c r="N3032" s="406"/>
      <c r="O3032" s="406"/>
      <c r="P3032" s="406"/>
      <c r="Q3032" s="406"/>
      <c r="R3032" s="406"/>
      <c r="S3032" s="406"/>
      <c r="T3032" s="406"/>
      <c r="U3032" s="406"/>
      <c r="V3032" s="406"/>
      <c r="W3032" s="406"/>
      <c r="X3032" s="406"/>
      <c r="Y3032" s="406"/>
      <c r="Z3032" s="406"/>
      <c r="AA3032" s="406"/>
      <c r="AB3032" s="406"/>
      <c r="AC3032" s="406"/>
      <c r="AD3032" s="406"/>
      <c r="AE3032"/>
      <c r="AF3032" s="258"/>
      <c r="AG3032" s="197">
        <f t="shared" si="1109"/>
        <v>18</v>
      </c>
      <c r="AH3032" s="198">
        <f t="shared" si="1110"/>
        <v>0</v>
      </c>
      <c r="AJ3032" s="188">
        <f t="shared" si="1111"/>
        <v>0</v>
      </c>
      <c r="AK3032" s="189">
        <f t="shared" si="1112"/>
        <v>0</v>
      </c>
      <c r="AL3032" s="189">
        <f t="shared" si="1113"/>
        <v>0</v>
      </c>
      <c r="AM3032" s="190">
        <f t="shared" si="1114"/>
        <v>0</v>
      </c>
      <c r="AN3032" s="197"/>
      <c r="AO3032" s="188">
        <f t="shared" si="1115"/>
        <v>0</v>
      </c>
      <c r="AP3032" s="189">
        <f t="shared" si="1116"/>
        <v>0</v>
      </c>
      <c r="AQ3032" s="189">
        <f t="shared" si="1117"/>
        <v>0</v>
      </c>
      <c r="AR3032" s="190">
        <f t="shared" si="1118"/>
        <v>0</v>
      </c>
    </row>
    <row r="3033" spans="1:44" s="198" customFormat="1" ht="15" customHeight="1" thickBot="1">
      <c r="A3033" s="104"/>
      <c r="B3033" s="52"/>
      <c r="C3033" s="88" t="s">
        <v>71</v>
      </c>
      <c r="D3033" s="347" t="str">
        <f t="shared" si="1108"/>
        <v/>
      </c>
      <c r="E3033" s="347"/>
      <c r="F3033" s="347"/>
      <c r="G3033" s="347"/>
      <c r="H3033" s="347"/>
      <c r="I3033" s="347"/>
      <c r="J3033" s="347"/>
      <c r="K3033" s="347"/>
      <c r="L3033" s="347"/>
      <c r="M3033" s="406"/>
      <c r="N3033" s="406"/>
      <c r="O3033" s="406"/>
      <c r="P3033" s="406"/>
      <c r="Q3033" s="406"/>
      <c r="R3033" s="406"/>
      <c r="S3033" s="406"/>
      <c r="T3033" s="406"/>
      <c r="U3033" s="406"/>
      <c r="V3033" s="406"/>
      <c r="W3033" s="406"/>
      <c r="X3033" s="406"/>
      <c r="Y3033" s="406"/>
      <c r="Z3033" s="406"/>
      <c r="AA3033" s="406"/>
      <c r="AB3033" s="406"/>
      <c r="AC3033" s="406"/>
      <c r="AD3033" s="406"/>
      <c r="AE3033"/>
      <c r="AF3033" s="258"/>
      <c r="AG3033" s="197">
        <f t="shared" si="1109"/>
        <v>18</v>
      </c>
      <c r="AH3033" s="198">
        <f t="shared" si="1110"/>
        <v>0</v>
      </c>
      <c r="AJ3033" s="188">
        <f t="shared" si="1111"/>
        <v>0</v>
      </c>
      <c r="AK3033" s="189">
        <f t="shared" si="1112"/>
        <v>0</v>
      </c>
      <c r="AL3033" s="189">
        <f t="shared" si="1113"/>
        <v>0</v>
      </c>
      <c r="AM3033" s="190">
        <f t="shared" si="1114"/>
        <v>0</v>
      </c>
      <c r="AN3033" s="197"/>
      <c r="AO3033" s="188">
        <f t="shared" si="1115"/>
        <v>0</v>
      </c>
      <c r="AP3033" s="189">
        <f t="shared" si="1116"/>
        <v>0</v>
      </c>
      <c r="AQ3033" s="189">
        <f t="shared" si="1117"/>
        <v>0</v>
      </c>
      <c r="AR3033" s="190">
        <f t="shared" si="1118"/>
        <v>0</v>
      </c>
    </row>
    <row r="3034" spans="1:44" s="198" customFormat="1" ht="15" customHeight="1" thickBot="1">
      <c r="A3034" s="104"/>
      <c r="B3034" s="52"/>
      <c r="C3034" s="88" t="s">
        <v>72</v>
      </c>
      <c r="D3034" s="347" t="str">
        <f t="shared" si="1108"/>
        <v/>
      </c>
      <c r="E3034" s="347"/>
      <c r="F3034" s="347"/>
      <c r="G3034" s="347"/>
      <c r="H3034" s="347"/>
      <c r="I3034" s="347"/>
      <c r="J3034" s="347"/>
      <c r="K3034" s="347"/>
      <c r="L3034" s="347"/>
      <c r="M3034" s="406"/>
      <c r="N3034" s="406"/>
      <c r="O3034" s="406"/>
      <c r="P3034" s="406"/>
      <c r="Q3034" s="406"/>
      <c r="R3034" s="406"/>
      <c r="S3034" s="406"/>
      <c r="T3034" s="406"/>
      <c r="U3034" s="406"/>
      <c r="V3034" s="406"/>
      <c r="W3034" s="406"/>
      <c r="X3034" s="406"/>
      <c r="Y3034" s="406"/>
      <c r="Z3034" s="406"/>
      <c r="AA3034" s="406"/>
      <c r="AB3034" s="406"/>
      <c r="AC3034" s="406"/>
      <c r="AD3034" s="406"/>
      <c r="AE3034"/>
      <c r="AF3034" s="258"/>
      <c r="AG3034" s="197">
        <f t="shared" si="1109"/>
        <v>18</v>
      </c>
      <c r="AH3034" s="198">
        <f t="shared" si="1110"/>
        <v>0</v>
      </c>
      <c r="AJ3034" s="188">
        <f t="shared" si="1111"/>
        <v>0</v>
      </c>
      <c r="AK3034" s="189">
        <f t="shared" si="1112"/>
        <v>0</v>
      </c>
      <c r="AL3034" s="189">
        <f t="shared" si="1113"/>
        <v>0</v>
      </c>
      <c r="AM3034" s="190">
        <f t="shared" si="1114"/>
        <v>0</v>
      </c>
      <c r="AN3034" s="197"/>
      <c r="AO3034" s="188">
        <f t="shared" si="1115"/>
        <v>0</v>
      </c>
      <c r="AP3034" s="189">
        <f t="shared" si="1116"/>
        <v>0</v>
      </c>
      <c r="AQ3034" s="189">
        <f t="shared" si="1117"/>
        <v>0</v>
      </c>
      <c r="AR3034" s="190">
        <f t="shared" si="1118"/>
        <v>0</v>
      </c>
    </row>
    <row r="3035" spans="1:44" s="198" customFormat="1" ht="15" customHeight="1" thickBot="1">
      <c r="A3035" s="104"/>
      <c r="B3035" s="52"/>
      <c r="C3035" s="88" t="s">
        <v>73</v>
      </c>
      <c r="D3035" s="347" t="str">
        <f t="shared" si="1108"/>
        <v/>
      </c>
      <c r="E3035" s="347"/>
      <c r="F3035" s="347"/>
      <c r="G3035" s="347"/>
      <c r="H3035" s="347"/>
      <c r="I3035" s="347"/>
      <c r="J3035" s="347"/>
      <c r="K3035" s="347"/>
      <c r="L3035" s="347"/>
      <c r="M3035" s="406"/>
      <c r="N3035" s="406"/>
      <c r="O3035" s="406"/>
      <c r="P3035" s="406"/>
      <c r="Q3035" s="406"/>
      <c r="R3035" s="406"/>
      <c r="S3035" s="406"/>
      <c r="T3035" s="406"/>
      <c r="U3035" s="406"/>
      <c r="V3035" s="406"/>
      <c r="W3035" s="406"/>
      <c r="X3035" s="406"/>
      <c r="Y3035" s="406"/>
      <c r="Z3035" s="406"/>
      <c r="AA3035" s="406"/>
      <c r="AB3035" s="406"/>
      <c r="AC3035" s="406"/>
      <c r="AD3035" s="406"/>
      <c r="AE3035"/>
      <c r="AF3035" s="258"/>
      <c r="AG3035" s="197">
        <f t="shared" si="1109"/>
        <v>18</v>
      </c>
      <c r="AH3035" s="198">
        <f t="shared" si="1110"/>
        <v>0</v>
      </c>
      <c r="AJ3035" s="188">
        <f t="shared" si="1111"/>
        <v>0</v>
      </c>
      <c r="AK3035" s="189">
        <f t="shared" si="1112"/>
        <v>0</v>
      </c>
      <c r="AL3035" s="189">
        <f t="shared" si="1113"/>
        <v>0</v>
      </c>
      <c r="AM3035" s="190">
        <f t="shared" si="1114"/>
        <v>0</v>
      </c>
      <c r="AN3035" s="197"/>
      <c r="AO3035" s="188">
        <f t="shared" si="1115"/>
        <v>0</v>
      </c>
      <c r="AP3035" s="189">
        <f t="shared" si="1116"/>
        <v>0</v>
      </c>
      <c r="AQ3035" s="189">
        <f t="shared" si="1117"/>
        <v>0</v>
      </c>
      <c r="AR3035" s="190">
        <f t="shared" si="1118"/>
        <v>0</v>
      </c>
    </row>
    <row r="3036" spans="1:44" s="198" customFormat="1" ht="15" customHeight="1" thickBot="1">
      <c r="A3036" s="104"/>
      <c r="B3036" s="52"/>
      <c r="C3036" s="88" t="s">
        <v>74</v>
      </c>
      <c r="D3036" s="347" t="str">
        <f t="shared" si="1108"/>
        <v/>
      </c>
      <c r="E3036" s="347"/>
      <c r="F3036" s="347"/>
      <c r="G3036" s="347"/>
      <c r="H3036" s="347"/>
      <c r="I3036" s="347"/>
      <c r="J3036" s="347"/>
      <c r="K3036" s="347"/>
      <c r="L3036" s="347"/>
      <c r="M3036" s="406"/>
      <c r="N3036" s="406"/>
      <c r="O3036" s="406"/>
      <c r="P3036" s="406"/>
      <c r="Q3036" s="406"/>
      <c r="R3036" s="406"/>
      <c r="S3036" s="406"/>
      <c r="T3036" s="406"/>
      <c r="U3036" s="406"/>
      <c r="V3036" s="406"/>
      <c r="W3036" s="406"/>
      <c r="X3036" s="406"/>
      <c r="Y3036" s="406"/>
      <c r="Z3036" s="406"/>
      <c r="AA3036" s="406"/>
      <c r="AB3036" s="406"/>
      <c r="AC3036" s="406"/>
      <c r="AD3036" s="406"/>
      <c r="AE3036"/>
      <c r="AF3036" s="258"/>
      <c r="AG3036" s="197">
        <f t="shared" si="1109"/>
        <v>18</v>
      </c>
      <c r="AH3036" s="198">
        <f t="shared" si="1110"/>
        <v>0</v>
      </c>
      <c r="AJ3036" s="188">
        <f t="shared" si="1111"/>
        <v>0</v>
      </c>
      <c r="AK3036" s="189">
        <f t="shared" si="1112"/>
        <v>0</v>
      </c>
      <c r="AL3036" s="189">
        <f t="shared" si="1113"/>
        <v>0</v>
      </c>
      <c r="AM3036" s="190">
        <f t="shared" si="1114"/>
        <v>0</v>
      </c>
      <c r="AN3036" s="197"/>
      <c r="AO3036" s="188">
        <f t="shared" si="1115"/>
        <v>0</v>
      </c>
      <c r="AP3036" s="189">
        <f t="shared" si="1116"/>
        <v>0</v>
      </c>
      <c r="AQ3036" s="189">
        <f t="shared" si="1117"/>
        <v>0</v>
      </c>
      <c r="AR3036" s="190">
        <f t="shared" si="1118"/>
        <v>0</v>
      </c>
    </row>
    <row r="3037" spans="1:44" s="198" customFormat="1" ht="15" customHeight="1" thickBot="1">
      <c r="A3037" s="104"/>
      <c r="B3037" s="52"/>
      <c r="C3037" s="88" t="s">
        <v>75</v>
      </c>
      <c r="D3037" s="347" t="str">
        <f t="shared" si="1108"/>
        <v/>
      </c>
      <c r="E3037" s="347"/>
      <c r="F3037" s="347"/>
      <c r="G3037" s="347"/>
      <c r="H3037" s="347"/>
      <c r="I3037" s="347"/>
      <c r="J3037" s="347"/>
      <c r="K3037" s="347"/>
      <c r="L3037" s="347"/>
      <c r="M3037" s="406"/>
      <c r="N3037" s="406"/>
      <c r="O3037" s="406"/>
      <c r="P3037" s="406"/>
      <c r="Q3037" s="406"/>
      <c r="R3037" s="406"/>
      <c r="S3037" s="406"/>
      <c r="T3037" s="406"/>
      <c r="U3037" s="406"/>
      <c r="V3037" s="406"/>
      <c r="W3037" s="406"/>
      <c r="X3037" s="406"/>
      <c r="Y3037" s="406"/>
      <c r="Z3037" s="406"/>
      <c r="AA3037" s="406"/>
      <c r="AB3037" s="406"/>
      <c r="AC3037" s="406"/>
      <c r="AD3037" s="406"/>
      <c r="AE3037"/>
      <c r="AF3037" s="258"/>
      <c r="AG3037" s="197">
        <f t="shared" si="1109"/>
        <v>18</v>
      </c>
      <c r="AH3037" s="198">
        <f t="shared" si="1110"/>
        <v>0</v>
      </c>
      <c r="AJ3037" s="188">
        <f t="shared" si="1111"/>
        <v>0</v>
      </c>
      <c r="AK3037" s="189">
        <f t="shared" si="1112"/>
        <v>0</v>
      </c>
      <c r="AL3037" s="189">
        <f t="shared" si="1113"/>
        <v>0</v>
      </c>
      <c r="AM3037" s="190">
        <f t="shared" si="1114"/>
        <v>0</v>
      </c>
      <c r="AN3037" s="197"/>
      <c r="AO3037" s="188">
        <f t="shared" si="1115"/>
        <v>0</v>
      </c>
      <c r="AP3037" s="189">
        <f t="shared" si="1116"/>
        <v>0</v>
      </c>
      <c r="AQ3037" s="189">
        <f t="shared" si="1117"/>
        <v>0</v>
      </c>
      <c r="AR3037" s="190">
        <f t="shared" si="1118"/>
        <v>0</v>
      </c>
    </row>
    <row r="3038" spans="1:44" s="198" customFormat="1" ht="15" customHeight="1" thickBot="1">
      <c r="A3038" s="104"/>
      <c r="B3038" s="52"/>
      <c r="C3038" s="88" t="s">
        <v>76</v>
      </c>
      <c r="D3038" s="347" t="str">
        <f t="shared" si="1108"/>
        <v/>
      </c>
      <c r="E3038" s="347"/>
      <c r="F3038" s="347"/>
      <c r="G3038" s="347"/>
      <c r="H3038" s="347"/>
      <c r="I3038" s="347"/>
      <c r="J3038" s="347"/>
      <c r="K3038" s="347"/>
      <c r="L3038" s="347"/>
      <c r="M3038" s="406"/>
      <c r="N3038" s="406"/>
      <c r="O3038" s="406"/>
      <c r="P3038" s="406"/>
      <c r="Q3038" s="406"/>
      <c r="R3038" s="406"/>
      <c r="S3038" s="406"/>
      <c r="T3038" s="406"/>
      <c r="U3038" s="406"/>
      <c r="V3038" s="406"/>
      <c r="W3038" s="406"/>
      <c r="X3038" s="406"/>
      <c r="Y3038" s="406"/>
      <c r="Z3038" s="406"/>
      <c r="AA3038" s="406"/>
      <c r="AB3038" s="406"/>
      <c r="AC3038" s="406"/>
      <c r="AD3038" s="406"/>
      <c r="AE3038"/>
      <c r="AF3038" s="258"/>
      <c r="AG3038" s="197">
        <f t="shared" si="1109"/>
        <v>18</v>
      </c>
      <c r="AH3038" s="198">
        <f t="shared" si="1110"/>
        <v>0</v>
      </c>
      <c r="AJ3038" s="188">
        <f t="shared" si="1111"/>
        <v>0</v>
      </c>
      <c r="AK3038" s="189">
        <f t="shared" si="1112"/>
        <v>0</v>
      </c>
      <c r="AL3038" s="189">
        <f t="shared" si="1113"/>
        <v>0</v>
      </c>
      <c r="AM3038" s="190">
        <f t="shared" si="1114"/>
        <v>0</v>
      </c>
      <c r="AN3038" s="197"/>
      <c r="AO3038" s="188">
        <f t="shared" si="1115"/>
        <v>0</v>
      </c>
      <c r="AP3038" s="189">
        <f t="shared" si="1116"/>
        <v>0</v>
      </c>
      <c r="AQ3038" s="189">
        <f t="shared" si="1117"/>
        <v>0</v>
      </c>
      <c r="AR3038" s="190">
        <f t="shared" si="1118"/>
        <v>0</v>
      </c>
    </row>
    <row r="3039" spans="1:44" s="198" customFormat="1" ht="15" customHeight="1" thickBot="1">
      <c r="A3039" s="104"/>
      <c r="B3039" s="52"/>
      <c r="C3039" s="88" t="s">
        <v>77</v>
      </c>
      <c r="D3039" s="347" t="str">
        <f t="shared" si="1108"/>
        <v/>
      </c>
      <c r="E3039" s="347"/>
      <c r="F3039" s="347"/>
      <c r="G3039" s="347"/>
      <c r="H3039" s="347"/>
      <c r="I3039" s="347"/>
      <c r="J3039" s="347"/>
      <c r="K3039" s="347"/>
      <c r="L3039" s="347"/>
      <c r="M3039" s="406"/>
      <c r="N3039" s="406"/>
      <c r="O3039" s="406"/>
      <c r="P3039" s="406"/>
      <c r="Q3039" s="406"/>
      <c r="R3039" s="406"/>
      <c r="S3039" s="406"/>
      <c r="T3039" s="406"/>
      <c r="U3039" s="406"/>
      <c r="V3039" s="406"/>
      <c r="W3039" s="406"/>
      <c r="X3039" s="406"/>
      <c r="Y3039" s="406"/>
      <c r="Z3039" s="406"/>
      <c r="AA3039" s="406"/>
      <c r="AB3039" s="406"/>
      <c r="AC3039" s="406"/>
      <c r="AD3039" s="406"/>
      <c r="AE3039"/>
      <c r="AF3039" s="258"/>
      <c r="AG3039" s="197">
        <f t="shared" si="1109"/>
        <v>18</v>
      </c>
      <c r="AH3039" s="198">
        <f t="shared" si="1110"/>
        <v>0</v>
      </c>
      <c r="AJ3039" s="188">
        <f t="shared" si="1111"/>
        <v>0</v>
      </c>
      <c r="AK3039" s="189">
        <f t="shared" si="1112"/>
        <v>0</v>
      </c>
      <c r="AL3039" s="189">
        <f t="shared" si="1113"/>
        <v>0</v>
      </c>
      <c r="AM3039" s="190">
        <f t="shared" si="1114"/>
        <v>0</v>
      </c>
      <c r="AN3039" s="197"/>
      <c r="AO3039" s="188">
        <f t="shared" si="1115"/>
        <v>0</v>
      </c>
      <c r="AP3039" s="189">
        <f t="shared" si="1116"/>
        <v>0</v>
      </c>
      <c r="AQ3039" s="189">
        <f t="shared" si="1117"/>
        <v>0</v>
      </c>
      <c r="AR3039" s="190">
        <f t="shared" si="1118"/>
        <v>0</v>
      </c>
    </row>
    <row r="3040" spans="1:44" s="198" customFormat="1" ht="15" customHeight="1" thickBot="1">
      <c r="A3040" s="104"/>
      <c r="B3040" s="52"/>
      <c r="C3040" s="88" t="s">
        <v>78</v>
      </c>
      <c r="D3040" s="347" t="str">
        <f t="shared" si="1108"/>
        <v/>
      </c>
      <c r="E3040" s="347"/>
      <c r="F3040" s="347"/>
      <c r="G3040" s="347"/>
      <c r="H3040" s="347"/>
      <c r="I3040" s="347"/>
      <c r="J3040" s="347"/>
      <c r="K3040" s="347"/>
      <c r="L3040" s="347"/>
      <c r="M3040" s="406"/>
      <c r="N3040" s="406"/>
      <c r="O3040" s="406"/>
      <c r="P3040" s="406"/>
      <c r="Q3040" s="406"/>
      <c r="R3040" s="406"/>
      <c r="S3040" s="406"/>
      <c r="T3040" s="406"/>
      <c r="U3040" s="406"/>
      <c r="V3040" s="406"/>
      <c r="W3040" s="406"/>
      <c r="X3040" s="406"/>
      <c r="Y3040" s="406"/>
      <c r="Z3040" s="406"/>
      <c r="AA3040" s="406"/>
      <c r="AB3040" s="406"/>
      <c r="AC3040" s="406"/>
      <c r="AD3040" s="406"/>
      <c r="AE3040"/>
      <c r="AF3040" s="258"/>
      <c r="AG3040" s="197">
        <f t="shared" si="1109"/>
        <v>18</v>
      </c>
      <c r="AH3040" s="198">
        <f t="shared" si="1110"/>
        <v>0</v>
      </c>
      <c r="AJ3040" s="188">
        <f t="shared" si="1111"/>
        <v>0</v>
      </c>
      <c r="AK3040" s="189">
        <f t="shared" si="1112"/>
        <v>0</v>
      </c>
      <c r="AL3040" s="189">
        <f t="shared" si="1113"/>
        <v>0</v>
      </c>
      <c r="AM3040" s="190">
        <f t="shared" si="1114"/>
        <v>0</v>
      </c>
      <c r="AN3040" s="197"/>
      <c r="AO3040" s="188">
        <f t="shared" si="1115"/>
        <v>0</v>
      </c>
      <c r="AP3040" s="189">
        <f t="shared" si="1116"/>
        <v>0</v>
      </c>
      <c r="AQ3040" s="189">
        <f t="shared" si="1117"/>
        <v>0</v>
      </c>
      <c r="AR3040" s="190">
        <f t="shared" si="1118"/>
        <v>0</v>
      </c>
    </row>
    <row r="3041" spans="1:44" s="198" customFormat="1" ht="15" customHeight="1" thickBot="1">
      <c r="A3041" s="104"/>
      <c r="B3041" s="52"/>
      <c r="C3041" s="88" t="s">
        <v>79</v>
      </c>
      <c r="D3041" s="347" t="str">
        <f t="shared" si="1108"/>
        <v/>
      </c>
      <c r="E3041" s="347"/>
      <c r="F3041" s="347"/>
      <c r="G3041" s="347"/>
      <c r="H3041" s="347"/>
      <c r="I3041" s="347"/>
      <c r="J3041" s="347"/>
      <c r="K3041" s="347"/>
      <c r="L3041" s="347"/>
      <c r="M3041" s="406"/>
      <c r="N3041" s="406"/>
      <c r="O3041" s="406"/>
      <c r="P3041" s="406"/>
      <c r="Q3041" s="406"/>
      <c r="R3041" s="406"/>
      <c r="S3041" s="406"/>
      <c r="T3041" s="406"/>
      <c r="U3041" s="406"/>
      <c r="V3041" s="406"/>
      <c r="W3041" s="406"/>
      <c r="X3041" s="406"/>
      <c r="Y3041" s="406"/>
      <c r="Z3041" s="406"/>
      <c r="AA3041" s="406"/>
      <c r="AB3041" s="406"/>
      <c r="AC3041" s="406"/>
      <c r="AD3041" s="406"/>
      <c r="AE3041"/>
      <c r="AF3041" s="258"/>
      <c r="AG3041" s="197">
        <f t="shared" si="1109"/>
        <v>18</v>
      </c>
      <c r="AH3041" s="198">
        <f t="shared" si="1110"/>
        <v>0</v>
      </c>
      <c r="AJ3041" s="188">
        <f t="shared" si="1111"/>
        <v>0</v>
      </c>
      <c r="AK3041" s="189">
        <f t="shared" si="1112"/>
        <v>0</v>
      </c>
      <c r="AL3041" s="189">
        <f t="shared" si="1113"/>
        <v>0</v>
      </c>
      <c r="AM3041" s="190">
        <f t="shared" si="1114"/>
        <v>0</v>
      </c>
      <c r="AN3041" s="197"/>
      <c r="AO3041" s="188">
        <f t="shared" si="1115"/>
        <v>0</v>
      </c>
      <c r="AP3041" s="189">
        <f t="shared" si="1116"/>
        <v>0</v>
      </c>
      <c r="AQ3041" s="189">
        <f t="shared" si="1117"/>
        <v>0</v>
      </c>
      <c r="AR3041" s="190">
        <f t="shared" si="1118"/>
        <v>0</v>
      </c>
    </row>
    <row r="3042" spans="1:44" s="198" customFormat="1" ht="15" customHeight="1" thickBot="1">
      <c r="A3042" s="104"/>
      <c r="B3042" s="52"/>
      <c r="C3042" s="88" t="s">
        <v>80</v>
      </c>
      <c r="D3042" s="347" t="str">
        <f t="shared" si="1108"/>
        <v/>
      </c>
      <c r="E3042" s="347"/>
      <c r="F3042" s="347"/>
      <c r="G3042" s="347"/>
      <c r="H3042" s="347"/>
      <c r="I3042" s="347"/>
      <c r="J3042" s="347"/>
      <c r="K3042" s="347"/>
      <c r="L3042" s="347"/>
      <c r="M3042" s="406"/>
      <c r="N3042" s="406"/>
      <c r="O3042" s="406"/>
      <c r="P3042" s="406"/>
      <c r="Q3042" s="406"/>
      <c r="R3042" s="406"/>
      <c r="S3042" s="406"/>
      <c r="T3042" s="406"/>
      <c r="U3042" s="406"/>
      <c r="V3042" s="406"/>
      <c r="W3042" s="406"/>
      <c r="X3042" s="406"/>
      <c r="Y3042" s="406"/>
      <c r="Z3042" s="406"/>
      <c r="AA3042" s="406"/>
      <c r="AB3042" s="406"/>
      <c r="AC3042" s="406"/>
      <c r="AD3042" s="406"/>
      <c r="AE3042"/>
      <c r="AF3042" s="258"/>
      <c r="AG3042" s="197">
        <f t="shared" si="1109"/>
        <v>18</v>
      </c>
      <c r="AH3042" s="198">
        <f t="shared" si="1110"/>
        <v>0</v>
      </c>
      <c r="AJ3042" s="188">
        <f t="shared" si="1111"/>
        <v>0</v>
      </c>
      <c r="AK3042" s="189">
        <f t="shared" si="1112"/>
        <v>0</v>
      </c>
      <c r="AL3042" s="189">
        <f t="shared" si="1113"/>
        <v>0</v>
      </c>
      <c r="AM3042" s="190">
        <f t="shared" si="1114"/>
        <v>0</v>
      </c>
      <c r="AN3042" s="197"/>
      <c r="AO3042" s="188">
        <f t="shared" si="1115"/>
        <v>0</v>
      </c>
      <c r="AP3042" s="189">
        <f t="shared" si="1116"/>
        <v>0</v>
      </c>
      <c r="AQ3042" s="189">
        <f t="shared" si="1117"/>
        <v>0</v>
      </c>
      <c r="AR3042" s="190">
        <f t="shared" si="1118"/>
        <v>0</v>
      </c>
    </row>
    <row r="3043" spans="1:44" s="198" customFormat="1" ht="15" customHeight="1" thickBot="1">
      <c r="A3043" s="104"/>
      <c r="B3043" s="52"/>
      <c r="C3043" s="88" t="s">
        <v>81</v>
      </c>
      <c r="D3043" s="347" t="str">
        <f t="shared" si="1108"/>
        <v/>
      </c>
      <c r="E3043" s="347"/>
      <c r="F3043" s="347"/>
      <c r="G3043" s="347"/>
      <c r="H3043" s="347"/>
      <c r="I3043" s="347"/>
      <c r="J3043" s="347"/>
      <c r="K3043" s="347"/>
      <c r="L3043" s="347"/>
      <c r="M3043" s="406"/>
      <c r="N3043" s="406"/>
      <c r="O3043" s="406"/>
      <c r="P3043" s="406"/>
      <c r="Q3043" s="406"/>
      <c r="R3043" s="406"/>
      <c r="S3043" s="406"/>
      <c r="T3043" s="406"/>
      <c r="U3043" s="406"/>
      <c r="V3043" s="406"/>
      <c r="W3043" s="406"/>
      <c r="X3043" s="406"/>
      <c r="Y3043" s="406"/>
      <c r="Z3043" s="406"/>
      <c r="AA3043" s="406"/>
      <c r="AB3043" s="406"/>
      <c r="AC3043" s="406"/>
      <c r="AD3043" s="406"/>
      <c r="AE3043"/>
      <c r="AF3043" s="258"/>
      <c r="AG3043" s="197">
        <f t="shared" si="1109"/>
        <v>18</v>
      </c>
      <c r="AH3043" s="198">
        <f t="shared" si="1110"/>
        <v>0</v>
      </c>
      <c r="AJ3043" s="188">
        <f t="shared" si="1111"/>
        <v>0</v>
      </c>
      <c r="AK3043" s="189">
        <f t="shared" si="1112"/>
        <v>0</v>
      </c>
      <c r="AL3043" s="189">
        <f t="shared" si="1113"/>
        <v>0</v>
      </c>
      <c r="AM3043" s="190">
        <f t="shared" si="1114"/>
        <v>0</v>
      </c>
      <c r="AN3043" s="197"/>
      <c r="AO3043" s="188">
        <f t="shared" si="1115"/>
        <v>0</v>
      </c>
      <c r="AP3043" s="189">
        <f t="shared" si="1116"/>
        <v>0</v>
      </c>
      <c r="AQ3043" s="189">
        <f t="shared" si="1117"/>
        <v>0</v>
      </c>
      <c r="AR3043" s="190">
        <f t="shared" si="1118"/>
        <v>0</v>
      </c>
    </row>
    <row r="3044" spans="1:44" s="198" customFormat="1" ht="15" customHeight="1" thickBot="1">
      <c r="A3044" s="104"/>
      <c r="B3044" s="52"/>
      <c r="C3044" s="88" t="s">
        <v>82</v>
      </c>
      <c r="D3044" s="347" t="str">
        <f t="shared" si="1108"/>
        <v/>
      </c>
      <c r="E3044" s="347"/>
      <c r="F3044" s="347"/>
      <c r="G3044" s="347"/>
      <c r="H3044" s="347"/>
      <c r="I3044" s="347"/>
      <c r="J3044" s="347"/>
      <c r="K3044" s="347"/>
      <c r="L3044" s="347"/>
      <c r="M3044" s="406"/>
      <c r="N3044" s="406"/>
      <c r="O3044" s="406"/>
      <c r="P3044" s="406"/>
      <c r="Q3044" s="406"/>
      <c r="R3044" s="406"/>
      <c r="S3044" s="406"/>
      <c r="T3044" s="406"/>
      <c r="U3044" s="406"/>
      <c r="V3044" s="406"/>
      <c r="W3044" s="406"/>
      <c r="X3044" s="406"/>
      <c r="Y3044" s="406"/>
      <c r="Z3044" s="406"/>
      <c r="AA3044" s="406"/>
      <c r="AB3044" s="406"/>
      <c r="AC3044" s="406"/>
      <c r="AD3044" s="406"/>
      <c r="AE3044"/>
      <c r="AF3044" s="258"/>
      <c r="AG3044" s="197">
        <f t="shared" si="1109"/>
        <v>18</v>
      </c>
      <c r="AH3044" s="198">
        <f t="shared" si="1110"/>
        <v>0</v>
      </c>
      <c r="AJ3044" s="188">
        <f t="shared" si="1111"/>
        <v>0</v>
      </c>
      <c r="AK3044" s="189">
        <f t="shared" si="1112"/>
        <v>0</v>
      </c>
      <c r="AL3044" s="189">
        <f t="shared" si="1113"/>
        <v>0</v>
      </c>
      <c r="AM3044" s="190">
        <f t="shared" si="1114"/>
        <v>0</v>
      </c>
      <c r="AN3044" s="197"/>
      <c r="AO3044" s="188">
        <f t="shared" si="1115"/>
        <v>0</v>
      </c>
      <c r="AP3044" s="189">
        <f t="shared" si="1116"/>
        <v>0</v>
      </c>
      <c r="AQ3044" s="189">
        <f t="shared" si="1117"/>
        <v>0</v>
      </c>
      <c r="AR3044" s="190">
        <f t="shared" si="1118"/>
        <v>0</v>
      </c>
    </row>
    <row r="3045" spans="1:44" s="198" customFormat="1" ht="15" customHeight="1" thickBot="1">
      <c r="A3045" s="104"/>
      <c r="B3045" s="52"/>
      <c r="C3045" s="88" t="s">
        <v>83</v>
      </c>
      <c r="D3045" s="347" t="str">
        <f t="shared" si="1108"/>
        <v/>
      </c>
      <c r="E3045" s="347"/>
      <c r="F3045" s="347"/>
      <c r="G3045" s="347"/>
      <c r="H3045" s="347"/>
      <c r="I3045" s="347"/>
      <c r="J3045" s="347"/>
      <c r="K3045" s="347"/>
      <c r="L3045" s="347"/>
      <c r="M3045" s="406"/>
      <c r="N3045" s="406"/>
      <c r="O3045" s="406"/>
      <c r="P3045" s="406"/>
      <c r="Q3045" s="406"/>
      <c r="R3045" s="406"/>
      <c r="S3045" s="406"/>
      <c r="T3045" s="406"/>
      <c r="U3045" s="406"/>
      <c r="V3045" s="406"/>
      <c r="W3045" s="406"/>
      <c r="X3045" s="406"/>
      <c r="Y3045" s="406"/>
      <c r="Z3045" s="406"/>
      <c r="AA3045" s="406"/>
      <c r="AB3045" s="406"/>
      <c r="AC3045" s="406"/>
      <c r="AD3045" s="406"/>
      <c r="AE3045"/>
      <c r="AF3045" s="258"/>
      <c r="AG3045" s="197">
        <f t="shared" si="1109"/>
        <v>18</v>
      </c>
      <c r="AH3045" s="198">
        <f t="shared" si="1110"/>
        <v>0</v>
      </c>
      <c r="AJ3045" s="188">
        <f t="shared" si="1111"/>
        <v>0</v>
      </c>
      <c r="AK3045" s="189">
        <f t="shared" si="1112"/>
        <v>0</v>
      </c>
      <c r="AL3045" s="189">
        <f t="shared" si="1113"/>
        <v>0</v>
      </c>
      <c r="AM3045" s="190">
        <f t="shared" si="1114"/>
        <v>0</v>
      </c>
      <c r="AN3045" s="197"/>
      <c r="AO3045" s="188">
        <f t="shared" si="1115"/>
        <v>0</v>
      </c>
      <c r="AP3045" s="189">
        <f t="shared" si="1116"/>
        <v>0</v>
      </c>
      <c r="AQ3045" s="189">
        <f t="shared" si="1117"/>
        <v>0</v>
      </c>
      <c r="AR3045" s="190">
        <f t="shared" si="1118"/>
        <v>0</v>
      </c>
    </row>
    <row r="3046" spans="1:44" s="198" customFormat="1" ht="15" customHeight="1" thickBot="1">
      <c r="A3046" s="104"/>
      <c r="B3046" s="52"/>
      <c r="C3046" s="88" t="s">
        <v>84</v>
      </c>
      <c r="D3046" s="347" t="str">
        <f t="shared" si="1108"/>
        <v/>
      </c>
      <c r="E3046" s="347"/>
      <c r="F3046" s="347"/>
      <c r="G3046" s="347"/>
      <c r="H3046" s="347"/>
      <c r="I3046" s="347"/>
      <c r="J3046" s="347"/>
      <c r="K3046" s="347"/>
      <c r="L3046" s="347"/>
      <c r="M3046" s="406"/>
      <c r="N3046" s="406"/>
      <c r="O3046" s="406"/>
      <c r="P3046" s="406"/>
      <c r="Q3046" s="406"/>
      <c r="R3046" s="406"/>
      <c r="S3046" s="406"/>
      <c r="T3046" s="406"/>
      <c r="U3046" s="406"/>
      <c r="V3046" s="406"/>
      <c r="W3046" s="406"/>
      <c r="X3046" s="406"/>
      <c r="Y3046" s="406"/>
      <c r="Z3046" s="406"/>
      <c r="AA3046" s="406"/>
      <c r="AB3046" s="406"/>
      <c r="AC3046" s="406"/>
      <c r="AD3046" s="406"/>
      <c r="AE3046"/>
      <c r="AF3046" s="258"/>
      <c r="AG3046" s="197">
        <f t="shared" si="1109"/>
        <v>18</v>
      </c>
      <c r="AH3046" s="198">
        <f t="shared" si="1110"/>
        <v>0</v>
      </c>
      <c r="AJ3046" s="188">
        <f t="shared" si="1111"/>
        <v>0</v>
      </c>
      <c r="AK3046" s="189">
        <f t="shared" si="1112"/>
        <v>0</v>
      </c>
      <c r="AL3046" s="189">
        <f t="shared" si="1113"/>
        <v>0</v>
      </c>
      <c r="AM3046" s="190">
        <f t="shared" si="1114"/>
        <v>0</v>
      </c>
      <c r="AN3046" s="197"/>
      <c r="AO3046" s="188">
        <f t="shared" si="1115"/>
        <v>0</v>
      </c>
      <c r="AP3046" s="189">
        <f t="shared" si="1116"/>
        <v>0</v>
      </c>
      <c r="AQ3046" s="189">
        <f t="shared" si="1117"/>
        <v>0</v>
      </c>
      <c r="AR3046" s="190">
        <f t="shared" si="1118"/>
        <v>0</v>
      </c>
    </row>
    <row r="3047" spans="1:44" s="198" customFormat="1" ht="15" customHeight="1" thickBot="1">
      <c r="A3047" s="104"/>
      <c r="B3047" s="52"/>
      <c r="C3047" s="88" t="s">
        <v>85</v>
      </c>
      <c r="D3047" s="347" t="str">
        <f t="shared" si="1108"/>
        <v/>
      </c>
      <c r="E3047" s="347"/>
      <c r="F3047" s="347"/>
      <c r="G3047" s="347"/>
      <c r="H3047" s="347"/>
      <c r="I3047" s="347"/>
      <c r="J3047" s="347"/>
      <c r="K3047" s="347"/>
      <c r="L3047" s="347"/>
      <c r="M3047" s="406"/>
      <c r="N3047" s="406"/>
      <c r="O3047" s="406"/>
      <c r="P3047" s="406"/>
      <c r="Q3047" s="406"/>
      <c r="R3047" s="406"/>
      <c r="S3047" s="406"/>
      <c r="T3047" s="406"/>
      <c r="U3047" s="406"/>
      <c r="V3047" s="406"/>
      <c r="W3047" s="406"/>
      <c r="X3047" s="406"/>
      <c r="Y3047" s="406"/>
      <c r="Z3047" s="406"/>
      <c r="AA3047" s="406"/>
      <c r="AB3047" s="406"/>
      <c r="AC3047" s="406"/>
      <c r="AD3047" s="406"/>
      <c r="AE3047"/>
      <c r="AF3047" s="258"/>
      <c r="AG3047" s="197">
        <f t="shared" si="1109"/>
        <v>18</v>
      </c>
      <c r="AH3047" s="198">
        <f t="shared" si="1110"/>
        <v>0</v>
      </c>
      <c r="AJ3047" s="188">
        <f t="shared" si="1111"/>
        <v>0</v>
      </c>
      <c r="AK3047" s="189">
        <f t="shared" si="1112"/>
        <v>0</v>
      </c>
      <c r="AL3047" s="189">
        <f t="shared" si="1113"/>
        <v>0</v>
      </c>
      <c r="AM3047" s="190">
        <f t="shared" si="1114"/>
        <v>0</v>
      </c>
      <c r="AN3047" s="197"/>
      <c r="AO3047" s="188">
        <f t="shared" si="1115"/>
        <v>0</v>
      </c>
      <c r="AP3047" s="189">
        <f t="shared" si="1116"/>
        <v>0</v>
      </c>
      <c r="AQ3047" s="189">
        <f t="shared" si="1117"/>
        <v>0</v>
      </c>
      <c r="AR3047" s="190">
        <f t="shared" si="1118"/>
        <v>0</v>
      </c>
    </row>
    <row r="3048" spans="1:44" s="198" customFormat="1" ht="15" customHeight="1" thickBot="1">
      <c r="A3048" s="104"/>
      <c r="B3048" s="52"/>
      <c r="C3048" s="88" t="s">
        <v>86</v>
      </c>
      <c r="D3048" s="347" t="str">
        <f t="shared" si="1108"/>
        <v/>
      </c>
      <c r="E3048" s="347"/>
      <c r="F3048" s="347"/>
      <c r="G3048" s="347"/>
      <c r="H3048" s="347"/>
      <c r="I3048" s="347"/>
      <c r="J3048" s="347"/>
      <c r="K3048" s="347"/>
      <c r="L3048" s="347"/>
      <c r="M3048" s="406"/>
      <c r="N3048" s="406"/>
      <c r="O3048" s="406"/>
      <c r="P3048" s="406"/>
      <c r="Q3048" s="406"/>
      <c r="R3048" s="406"/>
      <c r="S3048" s="406"/>
      <c r="T3048" s="406"/>
      <c r="U3048" s="406"/>
      <c r="V3048" s="406"/>
      <c r="W3048" s="406"/>
      <c r="X3048" s="406"/>
      <c r="Y3048" s="406"/>
      <c r="Z3048" s="406"/>
      <c r="AA3048" s="406"/>
      <c r="AB3048" s="406"/>
      <c r="AC3048" s="406"/>
      <c r="AD3048" s="406"/>
      <c r="AE3048"/>
      <c r="AF3048" s="258"/>
      <c r="AG3048" s="197">
        <f t="shared" si="1109"/>
        <v>18</v>
      </c>
      <c r="AH3048" s="198">
        <f t="shared" si="1110"/>
        <v>0</v>
      </c>
      <c r="AJ3048" s="188">
        <f t="shared" si="1111"/>
        <v>0</v>
      </c>
      <c r="AK3048" s="189">
        <f t="shared" si="1112"/>
        <v>0</v>
      </c>
      <c r="AL3048" s="189">
        <f t="shared" si="1113"/>
        <v>0</v>
      </c>
      <c r="AM3048" s="190">
        <f t="shared" si="1114"/>
        <v>0</v>
      </c>
      <c r="AN3048" s="197"/>
      <c r="AO3048" s="188">
        <f t="shared" si="1115"/>
        <v>0</v>
      </c>
      <c r="AP3048" s="189">
        <f t="shared" si="1116"/>
        <v>0</v>
      </c>
      <c r="AQ3048" s="189">
        <f t="shared" si="1117"/>
        <v>0</v>
      </c>
      <c r="AR3048" s="190">
        <f t="shared" si="1118"/>
        <v>0</v>
      </c>
    </row>
    <row r="3049" spans="1:44" s="198" customFormat="1" ht="15" customHeight="1" thickBot="1">
      <c r="A3049" s="104"/>
      <c r="B3049" s="52"/>
      <c r="C3049" s="88" t="s">
        <v>87</v>
      </c>
      <c r="D3049" s="347" t="str">
        <f t="shared" si="1108"/>
        <v/>
      </c>
      <c r="E3049" s="347"/>
      <c r="F3049" s="347"/>
      <c r="G3049" s="347"/>
      <c r="H3049" s="347"/>
      <c r="I3049" s="347"/>
      <c r="J3049" s="347"/>
      <c r="K3049" s="347"/>
      <c r="L3049" s="347"/>
      <c r="M3049" s="406"/>
      <c r="N3049" s="406"/>
      <c r="O3049" s="406"/>
      <c r="P3049" s="406"/>
      <c r="Q3049" s="406"/>
      <c r="R3049" s="406"/>
      <c r="S3049" s="406"/>
      <c r="T3049" s="406"/>
      <c r="U3049" s="406"/>
      <c r="V3049" s="406"/>
      <c r="W3049" s="406"/>
      <c r="X3049" s="406"/>
      <c r="Y3049" s="406"/>
      <c r="Z3049" s="406"/>
      <c r="AA3049" s="406"/>
      <c r="AB3049" s="406"/>
      <c r="AC3049" s="406"/>
      <c r="AD3049" s="406"/>
      <c r="AE3049"/>
      <c r="AF3049" s="258"/>
      <c r="AG3049" s="197">
        <f t="shared" si="1109"/>
        <v>18</v>
      </c>
      <c r="AH3049" s="198">
        <f t="shared" si="1110"/>
        <v>0</v>
      </c>
      <c r="AJ3049" s="188">
        <f t="shared" si="1111"/>
        <v>0</v>
      </c>
      <c r="AK3049" s="189">
        <f t="shared" si="1112"/>
        <v>0</v>
      </c>
      <c r="AL3049" s="189">
        <f t="shared" si="1113"/>
        <v>0</v>
      </c>
      <c r="AM3049" s="190">
        <f t="shared" si="1114"/>
        <v>0</v>
      </c>
      <c r="AN3049" s="197"/>
      <c r="AO3049" s="188">
        <f t="shared" si="1115"/>
        <v>0</v>
      </c>
      <c r="AP3049" s="189">
        <f t="shared" si="1116"/>
        <v>0</v>
      </c>
      <c r="AQ3049" s="189">
        <f t="shared" si="1117"/>
        <v>0</v>
      </c>
      <c r="AR3049" s="190">
        <f t="shared" si="1118"/>
        <v>0</v>
      </c>
    </row>
    <row r="3050" spans="1:44" s="198" customFormat="1" ht="15" customHeight="1" thickBot="1">
      <c r="A3050" s="104"/>
      <c r="B3050" s="52"/>
      <c r="C3050" s="88" t="s">
        <v>88</v>
      </c>
      <c r="D3050" s="347" t="str">
        <f t="shared" si="1108"/>
        <v/>
      </c>
      <c r="E3050" s="347"/>
      <c r="F3050" s="347"/>
      <c r="G3050" s="347"/>
      <c r="H3050" s="347"/>
      <c r="I3050" s="347"/>
      <c r="J3050" s="347"/>
      <c r="K3050" s="347"/>
      <c r="L3050" s="347"/>
      <c r="M3050" s="406"/>
      <c r="N3050" s="406"/>
      <c r="O3050" s="406"/>
      <c r="P3050" s="406"/>
      <c r="Q3050" s="406"/>
      <c r="R3050" s="406"/>
      <c r="S3050" s="406"/>
      <c r="T3050" s="406"/>
      <c r="U3050" s="406"/>
      <c r="V3050" s="406"/>
      <c r="W3050" s="406"/>
      <c r="X3050" s="406"/>
      <c r="Y3050" s="406"/>
      <c r="Z3050" s="406"/>
      <c r="AA3050" s="406"/>
      <c r="AB3050" s="406"/>
      <c r="AC3050" s="406"/>
      <c r="AD3050" s="406"/>
      <c r="AE3050"/>
      <c r="AF3050" s="258"/>
      <c r="AG3050" s="197">
        <f t="shared" si="1109"/>
        <v>18</v>
      </c>
      <c r="AH3050" s="198">
        <f t="shared" si="1110"/>
        <v>0</v>
      </c>
      <c r="AJ3050" s="188">
        <f t="shared" si="1111"/>
        <v>0</v>
      </c>
      <c r="AK3050" s="189">
        <f t="shared" si="1112"/>
        <v>0</v>
      </c>
      <c r="AL3050" s="189">
        <f t="shared" si="1113"/>
        <v>0</v>
      </c>
      <c r="AM3050" s="190">
        <f t="shared" si="1114"/>
        <v>0</v>
      </c>
      <c r="AN3050" s="197"/>
      <c r="AO3050" s="188">
        <f t="shared" si="1115"/>
        <v>0</v>
      </c>
      <c r="AP3050" s="189">
        <f t="shared" si="1116"/>
        <v>0</v>
      </c>
      <c r="AQ3050" s="189">
        <f t="shared" si="1117"/>
        <v>0</v>
      </c>
      <c r="AR3050" s="190">
        <f t="shared" si="1118"/>
        <v>0</v>
      </c>
    </row>
    <row r="3051" spans="1:44" s="198" customFormat="1" ht="15" customHeight="1" thickBot="1">
      <c r="A3051" s="104"/>
      <c r="B3051" s="52"/>
      <c r="C3051" s="88" t="s">
        <v>89</v>
      </c>
      <c r="D3051" s="347" t="str">
        <f t="shared" si="1108"/>
        <v/>
      </c>
      <c r="E3051" s="347"/>
      <c r="F3051" s="347"/>
      <c r="G3051" s="347"/>
      <c r="H3051" s="347"/>
      <c r="I3051" s="347"/>
      <c r="J3051" s="347"/>
      <c r="K3051" s="347"/>
      <c r="L3051" s="347"/>
      <c r="M3051" s="406"/>
      <c r="N3051" s="406"/>
      <c r="O3051" s="406"/>
      <c r="P3051" s="406"/>
      <c r="Q3051" s="406"/>
      <c r="R3051" s="406"/>
      <c r="S3051" s="406"/>
      <c r="T3051" s="406"/>
      <c r="U3051" s="406"/>
      <c r="V3051" s="406"/>
      <c r="W3051" s="406"/>
      <c r="X3051" s="406"/>
      <c r="Y3051" s="406"/>
      <c r="Z3051" s="406"/>
      <c r="AA3051" s="406"/>
      <c r="AB3051" s="406"/>
      <c r="AC3051" s="406"/>
      <c r="AD3051" s="406"/>
      <c r="AE3051"/>
      <c r="AF3051" s="258"/>
      <c r="AG3051" s="197">
        <f t="shared" si="1109"/>
        <v>18</v>
      </c>
      <c r="AH3051" s="198">
        <f t="shared" si="1110"/>
        <v>0</v>
      </c>
      <c r="AJ3051" s="188">
        <f t="shared" si="1111"/>
        <v>0</v>
      </c>
      <c r="AK3051" s="189">
        <f t="shared" si="1112"/>
        <v>0</v>
      </c>
      <c r="AL3051" s="189">
        <f t="shared" si="1113"/>
        <v>0</v>
      </c>
      <c r="AM3051" s="190">
        <f t="shared" si="1114"/>
        <v>0</v>
      </c>
      <c r="AN3051" s="197"/>
      <c r="AO3051" s="188">
        <f t="shared" si="1115"/>
        <v>0</v>
      </c>
      <c r="AP3051" s="189">
        <f t="shared" si="1116"/>
        <v>0</v>
      </c>
      <c r="AQ3051" s="189">
        <f t="shared" si="1117"/>
        <v>0</v>
      </c>
      <c r="AR3051" s="190">
        <f t="shared" si="1118"/>
        <v>0</v>
      </c>
    </row>
    <row r="3052" spans="1:44" s="198" customFormat="1" ht="15" customHeight="1" thickBot="1">
      <c r="A3052" s="104"/>
      <c r="B3052" s="52"/>
      <c r="C3052" s="88" t="s">
        <v>90</v>
      </c>
      <c r="D3052" s="347" t="str">
        <f t="shared" si="1108"/>
        <v/>
      </c>
      <c r="E3052" s="347"/>
      <c r="F3052" s="347"/>
      <c r="G3052" s="347"/>
      <c r="H3052" s="347"/>
      <c r="I3052" s="347"/>
      <c r="J3052" s="347"/>
      <c r="K3052" s="347"/>
      <c r="L3052" s="347"/>
      <c r="M3052" s="406"/>
      <c r="N3052" s="406"/>
      <c r="O3052" s="406"/>
      <c r="P3052" s="406"/>
      <c r="Q3052" s="406"/>
      <c r="R3052" s="406"/>
      <c r="S3052" s="406"/>
      <c r="T3052" s="406"/>
      <c r="U3052" s="406"/>
      <c r="V3052" s="406"/>
      <c r="W3052" s="406"/>
      <c r="X3052" s="406"/>
      <c r="Y3052" s="406"/>
      <c r="Z3052" s="406"/>
      <c r="AA3052" s="406"/>
      <c r="AB3052" s="406"/>
      <c r="AC3052" s="406"/>
      <c r="AD3052" s="406"/>
      <c r="AE3052"/>
      <c r="AF3052" s="258"/>
      <c r="AG3052" s="197">
        <f t="shared" si="1109"/>
        <v>18</v>
      </c>
      <c r="AH3052" s="198">
        <f t="shared" si="1110"/>
        <v>0</v>
      </c>
      <c r="AJ3052" s="188">
        <f t="shared" si="1111"/>
        <v>0</v>
      </c>
      <c r="AK3052" s="189">
        <f t="shared" si="1112"/>
        <v>0</v>
      </c>
      <c r="AL3052" s="189">
        <f t="shared" si="1113"/>
        <v>0</v>
      </c>
      <c r="AM3052" s="190">
        <f t="shared" si="1114"/>
        <v>0</v>
      </c>
      <c r="AN3052" s="197"/>
      <c r="AO3052" s="188">
        <f t="shared" si="1115"/>
        <v>0</v>
      </c>
      <c r="AP3052" s="189">
        <f t="shared" si="1116"/>
        <v>0</v>
      </c>
      <c r="AQ3052" s="189">
        <f t="shared" si="1117"/>
        <v>0</v>
      </c>
      <c r="AR3052" s="190">
        <f t="shared" si="1118"/>
        <v>0</v>
      </c>
    </row>
    <row r="3053" spans="1:44" s="198" customFormat="1" ht="15" customHeight="1" thickBot="1">
      <c r="A3053" s="104"/>
      <c r="B3053" s="52"/>
      <c r="C3053" s="88" t="s">
        <v>91</v>
      </c>
      <c r="D3053" s="347" t="str">
        <f t="shared" si="1108"/>
        <v/>
      </c>
      <c r="E3053" s="347"/>
      <c r="F3053" s="347"/>
      <c r="G3053" s="347"/>
      <c r="H3053" s="347"/>
      <c r="I3053" s="347"/>
      <c r="J3053" s="347"/>
      <c r="K3053" s="347"/>
      <c r="L3053" s="347"/>
      <c r="M3053" s="406"/>
      <c r="N3053" s="406"/>
      <c r="O3053" s="406"/>
      <c r="P3053" s="406"/>
      <c r="Q3053" s="406"/>
      <c r="R3053" s="406"/>
      <c r="S3053" s="406"/>
      <c r="T3053" s="406"/>
      <c r="U3053" s="406"/>
      <c r="V3053" s="406"/>
      <c r="W3053" s="406"/>
      <c r="X3053" s="406"/>
      <c r="Y3053" s="406"/>
      <c r="Z3053" s="406"/>
      <c r="AA3053" s="406"/>
      <c r="AB3053" s="406"/>
      <c r="AC3053" s="406"/>
      <c r="AD3053" s="406"/>
      <c r="AE3053"/>
      <c r="AF3053" s="258"/>
      <c r="AG3053" s="197">
        <f t="shared" si="1109"/>
        <v>18</v>
      </c>
      <c r="AH3053" s="198">
        <f t="shared" si="1110"/>
        <v>0</v>
      </c>
      <c r="AJ3053" s="188">
        <f t="shared" si="1111"/>
        <v>0</v>
      </c>
      <c r="AK3053" s="189">
        <f t="shared" si="1112"/>
        <v>0</v>
      </c>
      <c r="AL3053" s="189">
        <f t="shared" si="1113"/>
        <v>0</v>
      </c>
      <c r="AM3053" s="190">
        <f t="shared" si="1114"/>
        <v>0</v>
      </c>
      <c r="AN3053" s="197"/>
      <c r="AO3053" s="188">
        <f t="shared" si="1115"/>
        <v>0</v>
      </c>
      <c r="AP3053" s="189">
        <f t="shared" si="1116"/>
        <v>0</v>
      </c>
      <c r="AQ3053" s="189">
        <f t="shared" si="1117"/>
        <v>0</v>
      </c>
      <c r="AR3053" s="190">
        <f t="shared" si="1118"/>
        <v>0</v>
      </c>
    </row>
    <row r="3054" spans="1:44" s="198" customFormat="1" ht="15" customHeight="1" thickBot="1">
      <c r="A3054" s="104"/>
      <c r="B3054" s="52"/>
      <c r="C3054" s="88" t="s">
        <v>92</v>
      </c>
      <c r="D3054" s="347" t="str">
        <f t="shared" si="1108"/>
        <v/>
      </c>
      <c r="E3054" s="347"/>
      <c r="F3054" s="347"/>
      <c r="G3054" s="347"/>
      <c r="H3054" s="347"/>
      <c r="I3054" s="347"/>
      <c r="J3054" s="347"/>
      <c r="K3054" s="347"/>
      <c r="L3054" s="347"/>
      <c r="M3054" s="406"/>
      <c r="N3054" s="406"/>
      <c r="O3054" s="406"/>
      <c r="P3054" s="406"/>
      <c r="Q3054" s="406"/>
      <c r="R3054" s="406"/>
      <c r="S3054" s="406"/>
      <c r="T3054" s="406"/>
      <c r="U3054" s="406"/>
      <c r="V3054" s="406"/>
      <c r="W3054" s="406"/>
      <c r="X3054" s="406"/>
      <c r="Y3054" s="406"/>
      <c r="Z3054" s="406"/>
      <c r="AA3054" s="406"/>
      <c r="AB3054" s="406"/>
      <c r="AC3054" s="406"/>
      <c r="AD3054" s="406"/>
      <c r="AE3054"/>
      <c r="AF3054" s="258"/>
      <c r="AG3054" s="197">
        <f t="shared" si="1109"/>
        <v>18</v>
      </c>
      <c r="AH3054" s="198">
        <f t="shared" si="1110"/>
        <v>0</v>
      </c>
      <c r="AJ3054" s="188">
        <f t="shared" si="1111"/>
        <v>0</v>
      </c>
      <c r="AK3054" s="189">
        <f t="shared" si="1112"/>
        <v>0</v>
      </c>
      <c r="AL3054" s="189">
        <f t="shared" si="1113"/>
        <v>0</v>
      </c>
      <c r="AM3054" s="190">
        <f t="shared" si="1114"/>
        <v>0</v>
      </c>
      <c r="AN3054" s="197"/>
      <c r="AO3054" s="188">
        <f t="shared" si="1115"/>
        <v>0</v>
      </c>
      <c r="AP3054" s="189">
        <f t="shared" si="1116"/>
        <v>0</v>
      </c>
      <c r="AQ3054" s="189">
        <f t="shared" si="1117"/>
        <v>0</v>
      </c>
      <c r="AR3054" s="190">
        <f t="shared" si="1118"/>
        <v>0</v>
      </c>
    </row>
    <row r="3055" spans="1:44" s="198" customFormat="1" ht="15" customHeight="1" thickBot="1">
      <c r="A3055" s="104"/>
      <c r="B3055" s="52"/>
      <c r="C3055" s="88" t="s">
        <v>105</v>
      </c>
      <c r="D3055" s="347" t="str">
        <f t="shared" si="1108"/>
        <v/>
      </c>
      <c r="E3055" s="347"/>
      <c r="F3055" s="347"/>
      <c r="G3055" s="347"/>
      <c r="H3055" s="347"/>
      <c r="I3055" s="347"/>
      <c r="J3055" s="347"/>
      <c r="K3055" s="347"/>
      <c r="L3055" s="347"/>
      <c r="M3055" s="406"/>
      <c r="N3055" s="406"/>
      <c r="O3055" s="406"/>
      <c r="P3055" s="406"/>
      <c r="Q3055" s="406"/>
      <c r="R3055" s="406"/>
      <c r="S3055" s="406"/>
      <c r="T3055" s="406"/>
      <c r="U3055" s="406"/>
      <c r="V3055" s="406"/>
      <c r="W3055" s="406"/>
      <c r="X3055" s="406"/>
      <c r="Y3055" s="406"/>
      <c r="Z3055" s="406"/>
      <c r="AA3055" s="406"/>
      <c r="AB3055" s="406"/>
      <c r="AC3055" s="406"/>
      <c r="AD3055" s="406"/>
      <c r="AE3055"/>
      <c r="AF3055" s="258"/>
      <c r="AG3055" s="197">
        <f t="shared" si="1109"/>
        <v>18</v>
      </c>
      <c r="AH3055" s="198">
        <f t="shared" si="1110"/>
        <v>0</v>
      </c>
      <c r="AJ3055" s="188">
        <f t="shared" si="1111"/>
        <v>0</v>
      </c>
      <c r="AK3055" s="189">
        <f t="shared" si="1112"/>
        <v>0</v>
      </c>
      <c r="AL3055" s="189">
        <f t="shared" si="1113"/>
        <v>0</v>
      </c>
      <c r="AM3055" s="190">
        <f t="shared" si="1114"/>
        <v>0</v>
      </c>
      <c r="AN3055" s="197"/>
      <c r="AO3055" s="188">
        <f t="shared" si="1115"/>
        <v>0</v>
      </c>
      <c r="AP3055" s="189">
        <f t="shared" si="1116"/>
        <v>0</v>
      </c>
      <c r="AQ3055" s="189">
        <f t="shared" si="1117"/>
        <v>0</v>
      </c>
      <c r="AR3055" s="190">
        <f t="shared" si="1118"/>
        <v>0</v>
      </c>
    </row>
    <row r="3056" spans="1:44" s="198" customFormat="1" ht="15" customHeight="1" thickBot="1">
      <c r="A3056" s="104"/>
      <c r="B3056" s="52"/>
      <c r="C3056" s="88" t="s">
        <v>106</v>
      </c>
      <c r="D3056" s="347" t="str">
        <f t="shared" si="1108"/>
        <v/>
      </c>
      <c r="E3056" s="347"/>
      <c r="F3056" s="347"/>
      <c r="G3056" s="347"/>
      <c r="H3056" s="347"/>
      <c r="I3056" s="347"/>
      <c r="J3056" s="347"/>
      <c r="K3056" s="347"/>
      <c r="L3056" s="347"/>
      <c r="M3056" s="406"/>
      <c r="N3056" s="406"/>
      <c r="O3056" s="406"/>
      <c r="P3056" s="406"/>
      <c r="Q3056" s="406"/>
      <c r="R3056" s="406"/>
      <c r="S3056" s="406"/>
      <c r="T3056" s="406"/>
      <c r="U3056" s="406"/>
      <c r="V3056" s="406"/>
      <c r="W3056" s="406"/>
      <c r="X3056" s="406"/>
      <c r="Y3056" s="406"/>
      <c r="Z3056" s="406"/>
      <c r="AA3056" s="406"/>
      <c r="AB3056" s="406"/>
      <c r="AC3056" s="406"/>
      <c r="AD3056" s="406"/>
      <c r="AE3056"/>
      <c r="AF3056" s="258"/>
      <c r="AG3056" s="197">
        <f t="shared" si="1109"/>
        <v>18</v>
      </c>
      <c r="AH3056" s="198">
        <f t="shared" si="1110"/>
        <v>0</v>
      </c>
      <c r="AJ3056" s="188">
        <f t="shared" si="1111"/>
        <v>0</v>
      </c>
      <c r="AK3056" s="189">
        <f t="shared" si="1112"/>
        <v>0</v>
      </c>
      <c r="AL3056" s="189">
        <f t="shared" si="1113"/>
        <v>0</v>
      </c>
      <c r="AM3056" s="190">
        <f t="shared" si="1114"/>
        <v>0</v>
      </c>
      <c r="AN3056" s="197"/>
      <c r="AO3056" s="188">
        <f t="shared" si="1115"/>
        <v>0</v>
      </c>
      <c r="AP3056" s="189">
        <f t="shared" si="1116"/>
        <v>0</v>
      </c>
      <c r="AQ3056" s="189">
        <f t="shared" si="1117"/>
        <v>0</v>
      </c>
      <c r="AR3056" s="190">
        <f t="shared" si="1118"/>
        <v>0</v>
      </c>
    </row>
    <row r="3057" spans="1:44" s="198" customFormat="1" ht="15" customHeight="1" thickBot="1">
      <c r="A3057" s="104"/>
      <c r="B3057" s="52"/>
      <c r="C3057" s="88" t="s">
        <v>107</v>
      </c>
      <c r="D3057" s="347" t="str">
        <f t="shared" si="1108"/>
        <v/>
      </c>
      <c r="E3057" s="347"/>
      <c r="F3057" s="347"/>
      <c r="G3057" s="347"/>
      <c r="H3057" s="347"/>
      <c r="I3057" s="347"/>
      <c r="J3057" s="347"/>
      <c r="K3057" s="347"/>
      <c r="L3057" s="347"/>
      <c r="M3057" s="406"/>
      <c r="N3057" s="406"/>
      <c r="O3057" s="406"/>
      <c r="P3057" s="406"/>
      <c r="Q3057" s="406"/>
      <c r="R3057" s="406"/>
      <c r="S3057" s="406"/>
      <c r="T3057" s="406"/>
      <c r="U3057" s="406"/>
      <c r="V3057" s="406"/>
      <c r="W3057" s="406"/>
      <c r="X3057" s="406"/>
      <c r="Y3057" s="406"/>
      <c r="Z3057" s="406"/>
      <c r="AA3057" s="406"/>
      <c r="AB3057" s="406"/>
      <c r="AC3057" s="406"/>
      <c r="AD3057" s="406"/>
      <c r="AE3057"/>
      <c r="AF3057" s="258"/>
      <c r="AG3057" s="197">
        <f t="shared" si="1109"/>
        <v>18</v>
      </c>
      <c r="AH3057" s="198">
        <f t="shared" si="1110"/>
        <v>0</v>
      </c>
      <c r="AJ3057" s="188">
        <f t="shared" si="1111"/>
        <v>0</v>
      </c>
      <c r="AK3057" s="189">
        <f t="shared" si="1112"/>
        <v>0</v>
      </c>
      <c r="AL3057" s="189">
        <f t="shared" si="1113"/>
        <v>0</v>
      </c>
      <c r="AM3057" s="190">
        <f t="shared" si="1114"/>
        <v>0</v>
      </c>
      <c r="AN3057" s="197"/>
      <c r="AO3057" s="188">
        <f t="shared" si="1115"/>
        <v>0</v>
      </c>
      <c r="AP3057" s="189">
        <f t="shared" si="1116"/>
        <v>0</v>
      </c>
      <c r="AQ3057" s="189">
        <f t="shared" si="1117"/>
        <v>0</v>
      </c>
      <c r="AR3057" s="190">
        <f t="shared" si="1118"/>
        <v>0</v>
      </c>
    </row>
    <row r="3058" spans="1:44" s="198" customFormat="1" ht="15" customHeight="1" thickBot="1">
      <c r="A3058" s="104"/>
      <c r="B3058" s="52"/>
      <c r="C3058" s="88" t="s">
        <v>108</v>
      </c>
      <c r="D3058" s="347" t="str">
        <f t="shared" si="1108"/>
        <v/>
      </c>
      <c r="E3058" s="347"/>
      <c r="F3058" s="347"/>
      <c r="G3058" s="347"/>
      <c r="H3058" s="347"/>
      <c r="I3058" s="347"/>
      <c r="J3058" s="347"/>
      <c r="K3058" s="347"/>
      <c r="L3058" s="347"/>
      <c r="M3058" s="406"/>
      <c r="N3058" s="406"/>
      <c r="O3058" s="406"/>
      <c r="P3058" s="406"/>
      <c r="Q3058" s="406"/>
      <c r="R3058" s="406"/>
      <c r="S3058" s="406"/>
      <c r="T3058" s="406"/>
      <c r="U3058" s="406"/>
      <c r="V3058" s="406"/>
      <c r="W3058" s="406"/>
      <c r="X3058" s="406"/>
      <c r="Y3058" s="406"/>
      <c r="Z3058" s="406"/>
      <c r="AA3058" s="406"/>
      <c r="AB3058" s="406"/>
      <c r="AC3058" s="406"/>
      <c r="AD3058" s="406"/>
      <c r="AE3058"/>
      <c r="AF3058" s="258"/>
      <c r="AG3058" s="197">
        <f t="shared" si="1109"/>
        <v>18</v>
      </c>
      <c r="AH3058" s="198">
        <f t="shared" si="1110"/>
        <v>0</v>
      </c>
      <c r="AJ3058" s="188">
        <f t="shared" si="1111"/>
        <v>0</v>
      </c>
      <c r="AK3058" s="189">
        <f t="shared" si="1112"/>
        <v>0</v>
      </c>
      <c r="AL3058" s="189">
        <f t="shared" si="1113"/>
        <v>0</v>
      </c>
      <c r="AM3058" s="190">
        <f t="shared" si="1114"/>
        <v>0</v>
      </c>
      <c r="AN3058" s="197"/>
      <c r="AO3058" s="188">
        <f t="shared" si="1115"/>
        <v>0</v>
      </c>
      <c r="AP3058" s="189">
        <f t="shared" si="1116"/>
        <v>0</v>
      </c>
      <c r="AQ3058" s="189">
        <f t="shared" si="1117"/>
        <v>0</v>
      </c>
      <c r="AR3058" s="190">
        <f t="shared" si="1118"/>
        <v>0</v>
      </c>
    </row>
    <row r="3059" spans="1:44" s="198" customFormat="1" ht="15" customHeight="1" thickBot="1">
      <c r="A3059" s="104"/>
      <c r="B3059" s="52"/>
      <c r="C3059" s="88" t="s">
        <v>109</v>
      </c>
      <c r="D3059" s="347" t="str">
        <f t="shared" si="1108"/>
        <v/>
      </c>
      <c r="E3059" s="347"/>
      <c r="F3059" s="347"/>
      <c r="G3059" s="347"/>
      <c r="H3059" s="347"/>
      <c r="I3059" s="347"/>
      <c r="J3059" s="347"/>
      <c r="K3059" s="347"/>
      <c r="L3059" s="347"/>
      <c r="M3059" s="406"/>
      <c r="N3059" s="406"/>
      <c r="O3059" s="406"/>
      <c r="P3059" s="406"/>
      <c r="Q3059" s="406"/>
      <c r="R3059" s="406"/>
      <c r="S3059" s="406"/>
      <c r="T3059" s="406"/>
      <c r="U3059" s="406"/>
      <c r="V3059" s="406"/>
      <c r="W3059" s="406"/>
      <c r="X3059" s="406"/>
      <c r="Y3059" s="406"/>
      <c r="Z3059" s="406"/>
      <c r="AA3059" s="406"/>
      <c r="AB3059" s="406"/>
      <c r="AC3059" s="406"/>
      <c r="AD3059" s="406"/>
      <c r="AE3059"/>
      <c r="AF3059" s="258"/>
      <c r="AG3059" s="197">
        <f t="shared" si="1109"/>
        <v>18</v>
      </c>
      <c r="AH3059" s="198">
        <f t="shared" si="1110"/>
        <v>0</v>
      </c>
      <c r="AJ3059" s="188">
        <f t="shared" si="1111"/>
        <v>0</v>
      </c>
      <c r="AK3059" s="189">
        <f t="shared" si="1112"/>
        <v>0</v>
      </c>
      <c r="AL3059" s="189">
        <f t="shared" si="1113"/>
        <v>0</v>
      </c>
      <c r="AM3059" s="190">
        <f t="shared" si="1114"/>
        <v>0</v>
      </c>
      <c r="AN3059" s="197"/>
      <c r="AO3059" s="188">
        <f t="shared" si="1115"/>
        <v>0</v>
      </c>
      <c r="AP3059" s="189">
        <f t="shared" si="1116"/>
        <v>0</v>
      </c>
      <c r="AQ3059" s="189">
        <f t="shared" si="1117"/>
        <v>0</v>
      </c>
      <c r="AR3059" s="190">
        <f t="shared" si="1118"/>
        <v>0</v>
      </c>
    </row>
    <row r="3060" spans="1:44" s="198" customFormat="1" ht="15" customHeight="1" thickBot="1">
      <c r="A3060" s="104"/>
      <c r="B3060" s="52"/>
      <c r="C3060" s="88" t="s">
        <v>110</v>
      </c>
      <c r="D3060" s="347" t="str">
        <f t="shared" si="1108"/>
        <v/>
      </c>
      <c r="E3060" s="347"/>
      <c r="F3060" s="347"/>
      <c r="G3060" s="347"/>
      <c r="H3060" s="347"/>
      <c r="I3060" s="347"/>
      <c r="J3060" s="347"/>
      <c r="K3060" s="347"/>
      <c r="L3060" s="347"/>
      <c r="M3060" s="406"/>
      <c r="N3060" s="406"/>
      <c r="O3060" s="406"/>
      <c r="P3060" s="406"/>
      <c r="Q3060" s="406"/>
      <c r="R3060" s="406"/>
      <c r="S3060" s="406"/>
      <c r="T3060" s="406"/>
      <c r="U3060" s="406"/>
      <c r="V3060" s="406"/>
      <c r="W3060" s="406"/>
      <c r="X3060" s="406"/>
      <c r="Y3060" s="406"/>
      <c r="Z3060" s="406"/>
      <c r="AA3060" s="406"/>
      <c r="AB3060" s="406"/>
      <c r="AC3060" s="406"/>
      <c r="AD3060" s="406"/>
      <c r="AE3060"/>
      <c r="AF3060" s="258"/>
      <c r="AG3060" s="197">
        <f t="shared" si="1109"/>
        <v>18</v>
      </c>
      <c r="AH3060" s="198">
        <f t="shared" si="1110"/>
        <v>0</v>
      </c>
      <c r="AJ3060" s="188">
        <f t="shared" si="1111"/>
        <v>0</v>
      </c>
      <c r="AK3060" s="189">
        <f t="shared" si="1112"/>
        <v>0</v>
      </c>
      <c r="AL3060" s="189">
        <f t="shared" si="1113"/>
        <v>0</v>
      </c>
      <c r="AM3060" s="190">
        <f t="shared" si="1114"/>
        <v>0</v>
      </c>
      <c r="AN3060" s="197"/>
      <c r="AO3060" s="188">
        <f t="shared" si="1115"/>
        <v>0</v>
      </c>
      <c r="AP3060" s="189">
        <f t="shared" si="1116"/>
        <v>0</v>
      </c>
      <c r="AQ3060" s="189">
        <f t="shared" si="1117"/>
        <v>0</v>
      </c>
      <c r="AR3060" s="190">
        <f t="shared" si="1118"/>
        <v>0</v>
      </c>
    </row>
    <row r="3061" spans="1:44" s="198" customFormat="1" ht="15" customHeight="1" thickBot="1">
      <c r="A3061" s="104"/>
      <c r="B3061" s="52"/>
      <c r="C3061" s="88" t="s">
        <v>111</v>
      </c>
      <c r="D3061" s="347" t="str">
        <f t="shared" si="1108"/>
        <v/>
      </c>
      <c r="E3061" s="347"/>
      <c r="F3061" s="347"/>
      <c r="G3061" s="347"/>
      <c r="H3061" s="347"/>
      <c r="I3061" s="347"/>
      <c r="J3061" s="347"/>
      <c r="K3061" s="347"/>
      <c r="L3061" s="347"/>
      <c r="M3061" s="406"/>
      <c r="N3061" s="406"/>
      <c r="O3061" s="406"/>
      <c r="P3061" s="406"/>
      <c r="Q3061" s="406"/>
      <c r="R3061" s="406"/>
      <c r="S3061" s="406"/>
      <c r="T3061" s="406"/>
      <c r="U3061" s="406"/>
      <c r="V3061" s="406"/>
      <c r="W3061" s="406"/>
      <c r="X3061" s="406"/>
      <c r="Y3061" s="406"/>
      <c r="Z3061" s="406"/>
      <c r="AA3061" s="406"/>
      <c r="AB3061" s="406"/>
      <c r="AC3061" s="406"/>
      <c r="AD3061" s="406"/>
      <c r="AE3061"/>
      <c r="AF3061" s="258"/>
      <c r="AG3061" s="197">
        <f t="shared" si="1109"/>
        <v>18</v>
      </c>
      <c r="AH3061" s="198">
        <f t="shared" si="1110"/>
        <v>0</v>
      </c>
      <c r="AJ3061" s="188">
        <f t="shared" si="1111"/>
        <v>0</v>
      </c>
      <c r="AK3061" s="189">
        <f t="shared" si="1112"/>
        <v>0</v>
      </c>
      <c r="AL3061" s="189">
        <f t="shared" si="1113"/>
        <v>0</v>
      </c>
      <c r="AM3061" s="190">
        <f t="shared" si="1114"/>
        <v>0</v>
      </c>
      <c r="AN3061" s="197"/>
      <c r="AO3061" s="188">
        <f t="shared" si="1115"/>
        <v>0</v>
      </c>
      <c r="AP3061" s="189">
        <f t="shared" si="1116"/>
        <v>0</v>
      </c>
      <c r="AQ3061" s="189">
        <f t="shared" si="1117"/>
        <v>0</v>
      </c>
      <c r="AR3061" s="190">
        <f t="shared" si="1118"/>
        <v>0</v>
      </c>
    </row>
    <row r="3062" spans="1:44" s="198" customFormat="1" ht="15" customHeight="1" thickBot="1">
      <c r="A3062" s="104"/>
      <c r="B3062" s="52"/>
      <c r="C3062" s="88" t="s">
        <v>112</v>
      </c>
      <c r="D3062" s="347" t="str">
        <f t="shared" si="1108"/>
        <v/>
      </c>
      <c r="E3062" s="347"/>
      <c r="F3062" s="347"/>
      <c r="G3062" s="347"/>
      <c r="H3062" s="347"/>
      <c r="I3062" s="347"/>
      <c r="J3062" s="347"/>
      <c r="K3062" s="347"/>
      <c r="L3062" s="347"/>
      <c r="M3062" s="406"/>
      <c r="N3062" s="406"/>
      <c r="O3062" s="406"/>
      <c r="P3062" s="406"/>
      <c r="Q3062" s="406"/>
      <c r="R3062" s="406"/>
      <c r="S3062" s="406"/>
      <c r="T3062" s="406"/>
      <c r="U3062" s="406"/>
      <c r="V3062" s="406"/>
      <c r="W3062" s="406"/>
      <c r="X3062" s="406"/>
      <c r="Y3062" s="406"/>
      <c r="Z3062" s="406"/>
      <c r="AA3062" s="406"/>
      <c r="AB3062" s="406"/>
      <c r="AC3062" s="406"/>
      <c r="AD3062" s="406"/>
      <c r="AE3062"/>
      <c r="AF3062" s="258"/>
      <c r="AG3062" s="197">
        <f t="shared" si="1109"/>
        <v>18</v>
      </c>
      <c r="AH3062" s="198">
        <f t="shared" si="1110"/>
        <v>0</v>
      </c>
      <c r="AJ3062" s="188">
        <f t="shared" si="1111"/>
        <v>0</v>
      </c>
      <c r="AK3062" s="189">
        <f t="shared" si="1112"/>
        <v>0</v>
      </c>
      <c r="AL3062" s="189">
        <f t="shared" si="1113"/>
        <v>0</v>
      </c>
      <c r="AM3062" s="190">
        <f t="shared" si="1114"/>
        <v>0</v>
      </c>
      <c r="AN3062" s="197"/>
      <c r="AO3062" s="188">
        <f t="shared" si="1115"/>
        <v>0</v>
      </c>
      <c r="AP3062" s="189">
        <f t="shared" si="1116"/>
        <v>0</v>
      </c>
      <c r="AQ3062" s="189">
        <f t="shared" si="1117"/>
        <v>0</v>
      </c>
      <c r="AR3062" s="190">
        <f t="shared" si="1118"/>
        <v>0</v>
      </c>
    </row>
    <row r="3063" spans="1:44" s="198" customFormat="1" ht="15" customHeight="1" thickBot="1">
      <c r="A3063" s="104"/>
      <c r="B3063" s="52"/>
      <c r="C3063" s="88" t="s">
        <v>113</v>
      </c>
      <c r="D3063" s="347" t="str">
        <f t="shared" si="1108"/>
        <v/>
      </c>
      <c r="E3063" s="347"/>
      <c r="F3063" s="347"/>
      <c r="G3063" s="347"/>
      <c r="H3063" s="347"/>
      <c r="I3063" s="347"/>
      <c r="J3063" s="347"/>
      <c r="K3063" s="347"/>
      <c r="L3063" s="347"/>
      <c r="M3063" s="406"/>
      <c r="N3063" s="406"/>
      <c r="O3063" s="406"/>
      <c r="P3063" s="406"/>
      <c r="Q3063" s="406"/>
      <c r="R3063" s="406"/>
      <c r="S3063" s="406"/>
      <c r="T3063" s="406"/>
      <c r="U3063" s="406"/>
      <c r="V3063" s="406"/>
      <c r="W3063" s="406"/>
      <c r="X3063" s="406"/>
      <c r="Y3063" s="406"/>
      <c r="Z3063" s="406"/>
      <c r="AA3063" s="406"/>
      <c r="AB3063" s="406"/>
      <c r="AC3063" s="406"/>
      <c r="AD3063" s="406"/>
      <c r="AE3063"/>
      <c r="AF3063" s="258"/>
      <c r="AG3063" s="197">
        <f t="shared" si="1109"/>
        <v>18</v>
      </c>
      <c r="AH3063" s="198">
        <f t="shared" si="1110"/>
        <v>0</v>
      </c>
      <c r="AJ3063" s="188">
        <f t="shared" si="1111"/>
        <v>0</v>
      </c>
      <c r="AK3063" s="189">
        <f t="shared" si="1112"/>
        <v>0</v>
      </c>
      <c r="AL3063" s="189">
        <f t="shared" si="1113"/>
        <v>0</v>
      </c>
      <c r="AM3063" s="190">
        <f t="shared" si="1114"/>
        <v>0</v>
      </c>
      <c r="AN3063" s="197"/>
      <c r="AO3063" s="188">
        <f t="shared" si="1115"/>
        <v>0</v>
      </c>
      <c r="AP3063" s="189">
        <f t="shared" si="1116"/>
        <v>0</v>
      </c>
      <c r="AQ3063" s="189">
        <f t="shared" si="1117"/>
        <v>0</v>
      </c>
      <c r="AR3063" s="190">
        <f t="shared" si="1118"/>
        <v>0</v>
      </c>
    </row>
    <row r="3064" spans="1:44" s="198" customFormat="1" ht="15" customHeight="1" thickBot="1">
      <c r="A3064" s="104"/>
      <c r="B3064" s="52"/>
      <c r="C3064" s="88" t="s">
        <v>114</v>
      </c>
      <c r="D3064" s="347" t="str">
        <f t="shared" si="1108"/>
        <v/>
      </c>
      <c r="E3064" s="347"/>
      <c r="F3064" s="347"/>
      <c r="G3064" s="347"/>
      <c r="H3064" s="347"/>
      <c r="I3064" s="347"/>
      <c r="J3064" s="347"/>
      <c r="K3064" s="347"/>
      <c r="L3064" s="347"/>
      <c r="M3064" s="406"/>
      <c r="N3064" s="406"/>
      <c r="O3064" s="406"/>
      <c r="P3064" s="406"/>
      <c r="Q3064" s="406"/>
      <c r="R3064" s="406"/>
      <c r="S3064" s="406"/>
      <c r="T3064" s="406"/>
      <c r="U3064" s="406"/>
      <c r="V3064" s="406"/>
      <c r="W3064" s="406"/>
      <c r="X3064" s="406"/>
      <c r="Y3064" s="406"/>
      <c r="Z3064" s="406"/>
      <c r="AA3064" s="406"/>
      <c r="AB3064" s="406"/>
      <c r="AC3064" s="406"/>
      <c r="AD3064" s="406"/>
      <c r="AE3064"/>
      <c r="AF3064" s="258"/>
      <c r="AG3064" s="197">
        <f t="shared" si="1109"/>
        <v>18</v>
      </c>
      <c r="AH3064" s="198">
        <f t="shared" si="1110"/>
        <v>0</v>
      </c>
      <c r="AJ3064" s="188">
        <f t="shared" si="1111"/>
        <v>0</v>
      </c>
      <c r="AK3064" s="189">
        <f t="shared" si="1112"/>
        <v>0</v>
      </c>
      <c r="AL3064" s="189">
        <f t="shared" si="1113"/>
        <v>0</v>
      </c>
      <c r="AM3064" s="190">
        <f t="shared" si="1114"/>
        <v>0</v>
      </c>
      <c r="AN3064" s="197"/>
      <c r="AO3064" s="188">
        <f t="shared" si="1115"/>
        <v>0</v>
      </c>
      <c r="AP3064" s="189">
        <f t="shared" si="1116"/>
        <v>0</v>
      </c>
      <c r="AQ3064" s="189">
        <f t="shared" si="1117"/>
        <v>0</v>
      </c>
      <c r="AR3064" s="190">
        <f t="shared" si="1118"/>
        <v>0</v>
      </c>
    </row>
    <row r="3065" spans="1:44" s="198" customFormat="1" ht="15" customHeight="1" thickBot="1">
      <c r="A3065" s="104"/>
      <c r="B3065" s="52"/>
      <c r="C3065" s="88" t="s">
        <v>115</v>
      </c>
      <c r="D3065" s="347" t="str">
        <f t="shared" si="1108"/>
        <v/>
      </c>
      <c r="E3065" s="347"/>
      <c r="F3065" s="347"/>
      <c r="G3065" s="347"/>
      <c r="H3065" s="347"/>
      <c r="I3065" s="347"/>
      <c r="J3065" s="347"/>
      <c r="K3065" s="347"/>
      <c r="L3065" s="347"/>
      <c r="M3065" s="406"/>
      <c r="N3065" s="406"/>
      <c r="O3065" s="406"/>
      <c r="P3065" s="406"/>
      <c r="Q3065" s="406"/>
      <c r="R3065" s="406"/>
      <c r="S3065" s="406"/>
      <c r="T3065" s="406"/>
      <c r="U3065" s="406"/>
      <c r="V3065" s="406"/>
      <c r="W3065" s="406"/>
      <c r="X3065" s="406"/>
      <c r="Y3065" s="406"/>
      <c r="Z3065" s="406"/>
      <c r="AA3065" s="406"/>
      <c r="AB3065" s="406"/>
      <c r="AC3065" s="406"/>
      <c r="AD3065" s="406"/>
      <c r="AE3065"/>
      <c r="AF3065" s="258"/>
      <c r="AG3065" s="197">
        <f t="shared" si="1109"/>
        <v>18</v>
      </c>
      <c r="AH3065" s="198">
        <f t="shared" si="1110"/>
        <v>0</v>
      </c>
      <c r="AJ3065" s="188">
        <f t="shared" si="1111"/>
        <v>0</v>
      </c>
      <c r="AK3065" s="189">
        <f t="shared" si="1112"/>
        <v>0</v>
      </c>
      <c r="AL3065" s="189">
        <f t="shared" si="1113"/>
        <v>0</v>
      </c>
      <c r="AM3065" s="190">
        <f t="shared" si="1114"/>
        <v>0</v>
      </c>
      <c r="AN3065" s="197"/>
      <c r="AO3065" s="188">
        <f t="shared" si="1115"/>
        <v>0</v>
      </c>
      <c r="AP3065" s="189">
        <f t="shared" si="1116"/>
        <v>0</v>
      </c>
      <c r="AQ3065" s="189">
        <f t="shared" si="1117"/>
        <v>0</v>
      </c>
      <c r="AR3065" s="190">
        <f t="shared" si="1118"/>
        <v>0</v>
      </c>
    </row>
    <row r="3066" spans="1:44" s="198" customFormat="1" ht="15" customHeight="1" thickBot="1">
      <c r="A3066" s="104"/>
      <c r="B3066" s="52"/>
      <c r="C3066" s="88" t="s">
        <v>116</v>
      </c>
      <c r="D3066" s="347" t="str">
        <f t="shared" si="1108"/>
        <v/>
      </c>
      <c r="E3066" s="347"/>
      <c r="F3066" s="347"/>
      <c r="G3066" s="347"/>
      <c r="H3066" s="347"/>
      <c r="I3066" s="347"/>
      <c r="J3066" s="347"/>
      <c r="K3066" s="347"/>
      <c r="L3066" s="347"/>
      <c r="M3066" s="406"/>
      <c r="N3066" s="406"/>
      <c r="O3066" s="406"/>
      <c r="P3066" s="406"/>
      <c r="Q3066" s="406"/>
      <c r="R3066" s="406"/>
      <c r="S3066" s="406"/>
      <c r="T3066" s="406"/>
      <c r="U3066" s="406"/>
      <c r="V3066" s="406"/>
      <c r="W3066" s="406"/>
      <c r="X3066" s="406"/>
      <c r="Y3066" s="406"/>
      <c r="Z3066" s="406"/>
      <c r="AA3066" s="406"/>
      <c r="AB3066" s="406"/>
      <c r="AC3066" s="406"/>
      <c r="AD3066" s="406"/>
      <c r="AE3066"/>
      <c r="AF3066" s="258"/>
      <c r="AG3066" s="197">
        <f t="shared" si="1109"/>
        <v>18</v>
      </c>
      <c r="AH3066" s="198">
        <f t="shared" si="1110"/>
        <v>0</v>
      </c>
      <c r="AJ3066" s="188">
        <f t="shared" si="1111"/>
        <v>0</v>
      </c>
      <c r="AK3066" s="189">
        <f t="shared" si="1112"/>
        <v>0</v>
      </c>
      <c r="AL3066" s="189">
        <f t="shared" si="1113"/>
        <v>0</v>
      </c>
      <c r="AM3066" s="190">
        <f t="shared" si="1114"/>
        <v>0</v>
      </c>
      <c r="AN3066" s="197"/>
      <c r="AO3066" s="188">
        <f t="shared" si="1115"/>
        <v>0</v>
      </c>
      <c r="AP3066" s="189">
        <f t="shared" si="1116"/>
        <v>0</v>
      </c>
      <c r="AQ3066" s="189">
        <f t="shared" si="1117"/>
        <v>0</v>
      </c>
      <c r="AR3066" s="190">
        <f t="shared" si="1118"/>
        <v>0</v>
      </c>
    </row>
    <row r="3067" spans="1:44" s="198" customFormat="1" ht="15" customHeight="1" thickBot="1">
      <c r="A3067" s="104"/>
      <c r="B3067" s="52"/>
      <c r="C3067" s="88" t="s">
        <v>117</v>
      </c>
      <c r="D3067" s="347" t="str">
        <f t="shared" si="1108"/>
        <v/>
      </c>
      <c r="E3067" s="347"/>
      <c r="F3067" s="347"/>
      <c r="G3067" s="347"/>
      <c r="H3067" s="347"/>
      <c r="I3067" s="347"/>
      <c r="J3067" s="347"/>
      <c r="K3067" s="347"/>
      <c r="L3067" s="347"/>
      <c r="M3067" s="406"/>
      <c r="N3067" s="406"/>
      <c r="O3067" s="406"/>
      <c r="P3067" s="406"/>
      <c r="Q3067" s="406"/>
      <c r="R3067" s="406"/>
      <c r="S3067" s="406"/>
      <c r="T3067" s="406"/>
      <c r="U3067" s="406"/>
      <c r="V3067" s="406"/>
      <c r="W3067" s="406"/>
      <c r="X3067" s="406"/>
      <c r="Y3067" s="406"/>
      <c r="Z3067" s="406"/>
      <c r="AA3067" s="406"/>
      <c r="AB3067" s="406"/>
      <c r="AC3067" s="406"/>
      <c r="AD3067" s="406"/>
      <c r="AE3067"/>
      <c r="AF3067" s="258"/>
      <c r="AG3067" s="197">
        <f t="shared" si="1109"/>
        <v>18</v>
      </c>
      <c r="AH3067" s="198">
        <f t="shared" si="1110"/>
        <v>0</v>
      </c>
      <c r="AJ3067" s="188">
        <f t="shared" si="1111"/>
        <v>0</v>
      </c>
      <c r="AK3067" s="189">
        <f t="shared" si="1112"/>
        <v>0</v>
      </c>
      <c r="AL3067" s="189">
        <f t="shared" si="1113"/>
        <v>0</v>
      </c>
      <c r="AM3067" s="190">
        <f t="shared" si="1114"/>
        <v>0</v>
      </c>
      <c r="AN3067" s="197"/>
      <c r="AO3067" s="188">
        <f t="shared" si="1115"/>
        <v>0</v>
      </c>
      <c r="AP3067" s="189">
        <f t="shared" si="1116"/>
        <v>0</v>
      </c>
      <c r="AQ3067" s="189">
        <f t="shared" si="1117"/>
        <v>0</v>
      </c>
      <c r="AR3067" s="190">
        <f t="shared" si="1118"/>
        <v>0</v>
      </c>
    </row>
    <row r="3068" spans="1:44" s="198" customFormat="1" ht="15" customHeight="1" thickBot="1">
      <c r="A3068" s="104"/>
      <c r="B3068" s="52"/>
      <c r="C3068" s="88" t="s">
        <v>118</v>
      </c>
      <c r="D3068" s="347" t="str">
        <f t="shared" si="1108"/>
        <v/>
      </c>
      <c r="E3068" s="347"/>
      <c r="F3068" s="347"/>
      <c r="G3068" s="347"/>
      <c r="H3068" s="347"/>
      <c r="I3068" s="347"/>
      <c r="J3068" s="347"/>
      <c r="K3068" s="347"/>
      <c r="L3068" s="347"/>
      <c r="M3068" s="406"/>
      <c r="N3068" s="406"/>
      <c r="O3068" s="406"/>
      <c r="P3068" s="406"/>
      <c r="Q3068" s="406"/>
      <c r="R3068" s="406"/>
      <c r="S3068" s="406"/>
      <c r="T3068" s="406"/>
      <c r="U3068" s="406"/>
      <c r="V3068" s="406"/>
      <c r="W3068" s="406"/>
      <c r="X3068" s="406"/>
      <c r="Y3068" s="406"/>
      <c r="Z3068" s="406"/>
      <c r="AA3068" s="406"/>
      <c r="AB3068" s="406"/>
      <c r="AC3068" s="406"/>
      <c r="AD3068" s="406"/>
      <c r="AE3068"/>
      <c r="AF3068" s="258"/>
      <c r="AG3068" s="197">
        <f t="shared" si="1109"/>
        <v>18</v>
      </c>
      <c r="AH3068" s="198">
        <f t="shared" si="1110"/>
        <v>0</v>
      </c>
      <c r="AJ3068" s="188">
        <f t="shared" si="1111"/>
        <v>0</v>
      </c>
      <c r="AK3068" s="189">
        <f t="shared" si="1112"/>
        <v>0</v>
      </c>
      <c r="AL3068" s="189">
        <f t="shared" si="1113"/>
        <v>0</v>
      </c>
      <c r="AM3068" s="190">
        <f t="shared" si="1114"/>
        <v>0</v>
      </c>
      <c r="AN3068" s="197"/>
      <c r="AO3068" s="188">
        <f t="shared" si="1115"/>
        <v>0</v>
      </c>
      <c r="AP3068" s="189">
        <f t="shared" si="1116"/>
        <v>0</v>
      </c>
      <c r="AQ3068" s="189">
        <f t="shared" si="1117"/>
        <v>0</v>
      </c>
      <c r="AR3068" s="190">
        <f t="shared" si="1118"/>
        <v>0</v>
      </c>
    </row>
    <row r="3069" spans="1:44" s="198" customFormat="1" ht="15" customHeight="1" thickBot="1">
      <c r="A3069" s="104"/>
      <c r="B3069" s="52"/>
      <c r="C3069" s="88" t="s">
        <v>119</v>
      </c>
      <c r="D3069" s="347" t="str">
        <f t="shared" si="1108"/>
        <v/>
      </c>
      <c r="E3069" s="347"/>
      <c r="F3069" s="347"/>
      <c r="G3069" s="347"/>
      <c r="H3069" s="347"/>
      <c r="I3069" s="347"/>
      <c r="J3069" s="347"/>
      <c r="K3069" s="347"/>
      <c r="L3069" s="347"/>
      <c r="M3069" s="406"/>
      <c r="N3069" s="406"/>
      <c r="O3069" s="406"/>
      <c r="P3069" s="406"/>
      <c r="Q3069" s="406"/>
      <c r="R3069" s="406"/>
      <c r="S3069" s="406"/>
      <c r="T3069" s="406"/>
      <c r="U3069" s="406"/>
      <c r="V3069" s="406"/>
      <c r="W3069" s="406"/>
      <c r="X3069" s="406"/>
      <c r="Y3069" s="406"/>
      <c r="Z3069" s="406"/>
      <c r="AA3069" s="406"/>
      <c r="AB3069" s="406"/>
      <c r="AC3069" s="406"/>
      <c r="AD3069" s="406"/>
      <c r="AE3069"/>
      <c r="AF3069" s="258"/>
      <c r="AG3069" s="197">
        <f t="shared" si="1109"/>
        <v>18</v>
      </c>
      <c r="AH3069" s="198">
        <f t="shared" si="1110"/>
        <v>0</v>
      </c>
      <c r="AJ3069" s="188">
        <f t="shared" si="1111"/>
        <v>0</v>
      </c>
      <c r="AK3069" s="189">
        <f t="shared" si="1112"/>
        <v>0</v>
      </c>
      <c r="AL3069" s="189">
        <f t="shared" si="1113"/>
        <v>0</v>
      </c>
      <c r="AM3069" s="190">
        <f t="shared" si="1114"/>
        <v>0</v>
      </c>
      <c r="AN3069" s="197"/>
      <c r="AO3069" s="188">
        <f t="shared" si="1115"/>
        <v>0</v>
      </c>
      <c r="AP3069" s="189">
        <f t="shared" si="1116"/>
        <v>0</v>
      </c>
      <c r="AQ3069" s="189">
        <f t="shared" si="1117"/>
        <v>0</v>
      </c>
      <c r="AR3069" s="190">
        <f t="shared" si="1118"/>
        <v>0</v>
      </c>
    </row>
    <row r="3070" spans="1:44" s="198" customFormat="1" ht="15" customHeight="1" thickBot="1">
      <c r="A3070" s="104"/>
      <c r="B3070" s="52"/>
      <c r="C3070" s="88" t="s">
        <v>120</v>
      </c>
      <c r="D3070" s="347" t="str">
        <f t="shared" si="1108"/>
        <v/>
      </c>
      <c r="E3070" s="347"/>
      <c r="F3070" s="347"/>
      <c r="G3070" s="347"/>
      <c r="H3070" s="347"/>
      <c r="I3070" s="347"/>
      <c r="J3070" s="347"/>
      <c r="K3070" s="347"/>
      <c r="L3070" s="347"/>
      <c r="M3070" s="406"/>
      <c r="N3070" s="406"/>
      <c r="O3070" s="406"/>
      <c r="P3070" s="406"/>
      <c r="Q3070" s="406"/>
      <c r="R3070" s="406"/>
      <c r="S3070" s="406"/>
      <c r="T3070" s="406"/>
      <c r="U3070" s="406"/>
      <c r="V3070" s="406"/>
      <c r="W3070" s="406"/>
      <c r="X3070" s="406"/>
      <c r="Y3070" s="406"/>
      <c r="Z3070" s="406"/>
      <c r="AA3070" s="406"/>
      <c r="AB3070" s="406"/>
      <c r="AC3070" s="406"/>
      <c r="AD3070" s="406"/>
      <c r="AE3070"/>
      <c r="AF3070" s="258"/>
      <c r="AG3070" s="197">
        <f t="shared" si="1109"/>
        <v>18</v>
      </c>
      <c r="AH3070" s="198">
        <f t="shared" si="1110"/>
        <v>0</v>
      </c>
      <c r="AJ3070" s="188">
        <f t="shared" si="1111"/>
        <v>0</v>
      </c>
      <c r="AK3070" s="189">
        <f t="shared" si="1112"/>
        <v>0</v>
      </c>
      <c r="AL3070" s="189">
        <f t="shared" si="1113"/>
        <v>0</v>
      </c>
      <c r="AM3070" s="190">
        <f t="shared" si="1114"/>
        <v>0</v>
      </c>
      <c r="AN3070" s="197"/>
      <c r="AO3070" s="188">
        <f t="shared" si="1115"/>
        <v>0</v>
      </c>
      <c r="AP3070" s="189">
        <f t="shared" si="1116"/>
        <v>0</v>
      </c>
      <c r="AQ3070" s="189">
        <f t="shared" si="1117"/>
        <v>0</v>
      </c>
      <c r="AR3070" s="190">
        <f t="shared" si="1118"/>
        <v>0</v>
      </c>
    </row>
    <row r="3071" spans="1:44" s="198" customFormat="1" ht="15" customHeight="1" thickBot="1">
      <c r="A3071" s="104"/>
      <c r="B3071" s="52"/>
      <c r="C3071" s="88" t="s">
        <v>121</v>
      </c>
      <c r="D3071" s="347" t="str">
        <f t="shared" si="1108"/>
        <v/>
      </c>
      <c r="E3071" s="347"/>
      <c r="F3071" s="347"/>
      <c r="G3071" s="347"/>
      <c r="H3071" s="347"/>
      <c r="I3071" s="347"/>
      <c r="J3071" s="347"/>
      <c r="K3071" s="347"/>
      <c r="L3071" s="347"/>
      <c r="M3071" s="406"/>
      <c r="N3071" s="406"/>
      <c r="O3071" s="406"/>
      <c r="P3071" s="406"/>
      <c r="Q3071" s="406"/>
      <c r="R3071" s="406"/>
      <c r="S3071" s="406"/>
      <c r="T3071" s="406"/>
      <c r="U3071" s="406"/>
      <c r="V3071" s="406"/>
      <c r="W3071" s="406"/>
      <c r="X3071" s="406"/>
      <c r="Y3071" s="406"/>
      <c r="Z3071" s="406"/>
      <c r="AA3071" s="406"/>
      <c r="AB3071" s="406"/>
      <c r="AC3071" s="406"/>
      <c r="AD3071" s="406"/>
      <c r="AE3071"/>
      <c r="AF3071" s="258"/>
      <c r="AG3071" s="197">
        <f t="shared" si="1109"/>
        <v>18</v>
      </c>
      <c r="AH3071" s="198">
        <f t="shared" si="1110"/>
        <v>0</v>
      </c>
      <c r="AJ3071" s="188">
        <f t="shared" si="1111"/>
        <v>0</v>
      </c>
      <c r="AK3071" s="189">
        <f t="shared" si="1112"/>
        <v>0</v>
      </c>
      <c r="AL3071" s="189">
        <f t="shared" si="1113"/>
        <v>0</v>
      </c>
      <c r="AM3071" s="190">
        <f t="shared" si="1114"/>
        <v>0</v>
      </c>
      <c r="AN3071" s="197"/>
      <c r="AO3071" s="188">
        <f t="shared" si="1115"/>
        <v>0</v>
      </c>
      <c r="AP3071" s="189">
        <f t="shared" si="1116"/>
        <v>0</v>
      </c>
      <c r="AQ3071" s="189">
        <f t="shared" si="1117"/>
        <v>0</v>
      </c>
      <c r="AR3071" s="190">
        <f t="shared" si="1118"/>
        <v>0</v>
      </c>
    </row>
    <row r="3072" spans="1:44" s="198" customFormat="1" ht="15" customHeight="1" thickBot="1">
      <c r="A3072" s="104"/>
      <c r="B3072" s="52"/>
      <c r="C3072" s="88" t="s">
        <v>122</v>
      </c>
      <c r="D3072" s="347" t="str">
        <f t="shared" si="1108"/>
        <v/>
      </c>
      <c r="E3072" s="347"/>
      <c r="F3072" s="347"/>
      <c r="G3072" s="347"/>
      <c r="H3072" s="347"/>
      <c r="I3072" s="347"/>
      <c r="J3072" s="347"/>
      <c r="K3072" s="347"/>
      <c r="L3072" s="347"/>
      <c r="M3072" s="406"/>
      <c r="N3072" s="406"/>
      <c r="O3072" s="406"/>
      <c r="P3072" s="406"/>
      <c r="Q3072" s="406"/>
      <c r="R3072" s="406"/>
      <c r="S3072" s="406"/>
      <c r="T3072" s="406"/>
      <c r="U3072" s="406"/>
      <c r="V3072" s="406"/>
      <c r="W3072" s="406"/>
      <c r="X3072" s="406"/>
      <c r="Y3072" s="406"/>
      <c r="Z3072" s="406"/>
      <c r="AA3072" s="406"/>
      <c r="AB3072" s="406"/>
      <c r="AC3072" s="406"/>
      <c r="AD3072" s="406"/>
      <c r="AE3072"/>
      <c r="AF3072" s="258"/>
      <c r="AG3072" s="197">
        <f t="shared" si="1109"/>
        <v>18</v>
      </c>
      <c r="AH3072" s="198">
        <f t="shared" si="1110"/>
        <v>0</v>
      </c>
      <c r="AJ3072" s="188">
        <f t="shared" si="1111"/>
        <v>0</v>
      </c>
      <c r="AK3072" s="189">
        <f t="shared" si="1112"/>
        <v>0</v>
      </c>
      <c r="AL3072" s="189">
        <f t="shared" si="1113"/>
        <v>0</v>
      </c>
      <c r="AM3072" s="190">
        <f t="shared" si="1114"/>
        <v>0</v>
      </c>
      <c r="AN3072" s="197"/>
      <c r="AO3072" s="188">
        <f t="shared" si="1115"/>
        <v>0</v>
      </c>
      <c r="AP3072" s="189">
        <f t="shared" si="1116"/>
        <v>0</v>
      </c>
      <c r="AQ3072" s="189">
        <f t="shared" si="1117"/>
        <v>0</v>
      </c>
      <c r="AR3072" s="190">
        <f t="shared" si="1118"/>
        <v>0</v>
      </c>
    </row>
    <row r="3073" spans="1:44" s="198" customFormat="1" ht="15" customHeight="1" thickBot="1">
      <c r="A3073" s="104"/>
      <c r="B3073" s="52"/>
      <c r="C3073" s="88" t="s">
        <v>123</v>
      </c>
      <c r="D3073" s="347" t="str">
        <f t="shared" si="1108"/>
        <v/>
      </c>
      <c r="E3073" s="347"/>
      <c r="F3073" s="347"/>
      <c r="G3073" s="347"/>
      <c r="H3073" s="347"/>
      <c r="I3073" s="347"/>
      <c r="J3073" s="347"/>
      <c r="K3073" s="347"/>
      <c r="L3073" s="347"/>
      <c r="M3073" s="406"/>
      <c r="N3073" s="406"/>
      <c r="O3073" s="406"/>
      <c r="P3073" s="406"/>
      <c r="Q3073" s="406"/>
      <c r="R3073" s="406"/>
      <c r="S3073" s="406"/>
      <c r="T3073" s="406"/>
      <c r="U3073" s="406"/>
      <c r="V3073" s="406"/>
      <c r="W3073" s="406"/>
      <c r="X3073" s="406"/>
      <c r="Y3073" s="406"/>
      <c r="Z3073" s="406"/>
      <c r="AA3073" s="406"/>
      <c r="AB3073" s="406"/>
      <c r="AC3073" s="406"/>
      <c r="AD3073" s="406"/>
      <c r="AE3073"/>
      <c r="AF3073" s="258"/>
      <c r="AG3073" s="197">
        <f t="shared" si="1109"/>
        <v>18</v>
      </c>
      <c r="AH3073" s="198">
        <f t="shared" si="1110"/>
        <v>0</v>
      </c>
      <c r="AJ3073" s="188">
        <f t="shared" si="1111"/>
        <v>0</v>
      </c>
      <c r="AK3073" s="189">
        <f t="shared" si="1112"/>
        <v>0</v>
      </c>
      <c r="AL3073" s="189">
        <f t="shared" si="1113"/>
        <v>0</v>
      </c>
      <c r="AM3073" s="190">
        <f t="shared" si="1114"/>
        <v>0</v>
      </c>
      <c r="AN3073" s="197"/>
      <c r="AO3073" s="188">
        <f t="shared" si="1115"/>
        <v>0</v>
      </c>
      <c r="AP3073" s="189">
        <f t="shared" si="1116"/>
        <v>0</v>
      </c>
      <c r="AQ3073" s="189">
        <f t="shared" si="1117"/>
        <v>0</v>
      </c>
      <c r="AR3073" s="190">
        <f t="shared" si="1118"/>
        <v>0</v>
      </c>
    </row>
    <row r="3074" spans="1:44" s="198" customFormat="1" ht="15" customHeight="1" thickBot="1">
      <c r="A3074" s="104"/>
      <c r="B3074" s="52"/>
      <c r="C3074" s="88" t="s">
        <v>124</v>
      </c>
      <c r="D3074" s="347" t="str">
        <f t="shared" si="1108"/>
        <v/>
      </c>
      <c r="E3074" s="347"/>
      <c r="F3074" s="347"/>
      <c r="G3074" s="347"/>
      <c r="H3074" s="347"/>
      <c r="I3074" s="347"/>
      <c r="J3074" s="347"/>
      <c r="K3074" s="347"/>
      <c r="L3074" s="347"/>
      <c r="M3074" s="406"/>
      <c r="N3074" s="406"/>
      <c r="O3074" s="406"/>
      <c r="P3074" s="406"/>
      <c r="Q3074" s="406"/>
      <c r="R3074" s="406"/>
      <c r="S3074" s="406"/>
      <c r="T3074" s="406"/>
      <c r="U3074" s="406"/>
      <c r="V3074" s="406"/>
      <c r="W3074" s="406"/>
      <c r="X3074" s="406"/>
      <c r="Y3074" s="406"/>
      <c r="Z3074" s="406"/>
      <c r="AA3074" s="406"/>
      <c r="AB3074" s="406"/>
      <c r="AC3074" s="406"/>
      <c r="AD3074" s="406"/>
      <c r="AE3074"/>
      <c r="AF3074" s="258"/>
      <c r="AG3074" s="197">
        <f t="shared" si="1109"/>
        <v>18</v>
      </c>
      <c r="AH3074" s="198">
        <f t="shared" si="1110"/>
        <v>0</v>
      </c>
      <c r="AJ3074" s="188">
        <f t="shared" si="1111"/>
        <v>0</v>
      </c>
      <c r="AK3074" s="189">
        <f t="shared" si="1112"/>
        <v>0</v>
      </c>
      <c r="AL3074" s="189">
        <f t="shared" si="1113"/>
        <v>0</v>
      </c>
      <c r="AM3074" s="190">
        <f t="shared" si="1114"/>
        <v>0</v>
      </c>
      <c r="AN3074" s="197"/>
      <c r="AO3074" s="188">
        <f t="shared" si="1115"/>
        <v>0</v>
      </c>
      <c r="AP3074" s="189">
        <f t="shared" si="1116"/>
        <v>0</v>
      </c>
      <c r="AQ3074" s="189">
        <f t="shared" si="1117"/>
        <v>0</v>
      </c>
      <c r="AR3074" s="190">
        <f t="shared" si="1118"/>
        <v>0</v>
      </c>
    </row>
    <row r="3075" spans="1:44" s="198" customFormat="1" ht="15" customHeight="1" thickBot="1">
      <c r="A3075" s="104"/>
      <c r="B3075" s="52"/>
      <c r="C3075" s="88" t="s">
        <v>125</v>
      </c>
      <c r="D3075" s="347" t="str">
        <f t="shared" si="1108"/>
        <v/>
      </c>
      <c r="E3075" s="347"/>
      <c r="F3075" s="347"/>
      <c r="G3075" s="347"/>
      <c r="H3075" s="347"/>
      <c r="I3075" s="347"/>
      <c r="J3075" s="347"/>
      <c r="K3075" s="347"/>
      <c r="L3075" s="347"/>
      <c r="M3075" s="406"/>
      <c r="N3075" s="406"/>
      <c r="O3075" s="406"/>
      <c r="P3075" s="406"/>
      <c r="Q3075" s="406"/>
      <c r="R3075" s="406"/>
      <c r="S3075" s="406"/>
      <c r="T3075" s="406"/>
      <c r="U3075" s="406"/>
      <c r="V3075" s="406"/>
      <c r="W3075" s="406"/>
      <c r="X3075" s="406"/>
      <c r="Y3075" s="406"/>
      <c r="Z3075" s="406"/>
      <c r="AA3075" s="406"/>
      <c r="AB3075" s="406"/>
      <c r="AC3075" s="406"/>
      <c r="AD3075" s="406"/>
      <c r="AE3075"/>
      <c r="AF3075" s="258"/>
      <c r="AG3075" s="197">
        <f t="shared" si="1109"/>
        <v>18</v>
      </c>
      <c r="AH3075" s="198">
        <f t="shared" si="1110"/>
        <v>0</v>
      </c>
      <c r="AJ3075" s="188">
        <f t="shared" si="1111"/>
        <v>0</v>
      </c>
      <c r="AK3075" s="189">
        <f t="shared" si="1112"/>
        <v>0</v>
      </c>
      <c r="AL3075" s="189">
        <f t="shared" si="1113"/>
        <v>0</v>
      </c>
      <c r="AM3075" s="190">
        <f t="shared" si="1114"/>
        <v>0</v>
      </c>
      <c r="AN3075" s="197"/>
      <c r="AO3075" s="188">
        <f t="shared" si="1115"/>
        <v>0</v>
      </c>
      <c r="AP3075" s="189">
        <f t="shared" si="1116"/>
        <v>0</v>
      </c>
      <c r="AQ3075" s="189">
        <f t="shared" si="1117"/>
        <v>0</v>
      </c>
      <c r="AR3075" s="190">
        <f t="shared" si="1118"/>
        <v>0</v>
      </c>
    </row>
    <row r="3076" spans="1:44" s="198" customFormat="1" ht="15" customHeight="1" thickBot="1">
      <c r="A3076" s="104"/>
      <c r="B3076" s="52"/>
      <c r="C3076" s="88" t="s">
        <v>126</v>
      </c>
      <c r="D3076" s="347" t="str">
        <f t="shared" si="1108"/>
        <v/>
      </c>
      <c r="E3076" s="347"/>
      <c r="F3076" s="347"/>
      <c r="G3076" s="347"/>
      <c r="H3076" s="347"/>
      <c r="I3076" s="347"/>
      <c r="J3076" s="347"/>
      <c r="K3076" s="347"/>
      <c r="L3076" s="347"/>
      <c r="M3076" s="406"/>
      <c r="N3076" s="406"/>
      <c r="O3076" s="406"/>
      <c r="P3076" s="406"/>
      <c r="Q3076" s="406"/>
      <c r="R3076" s="406"/>
      <c r="S3076" s="406"/>
      <c r="T3076" s="406"/>
      <c r="U3076" s="406"/>
      <c r="V3076" s="406"/>
      <c r="W3076" s="406"/>
      <c r="X3076" s="406"/>
      <c r="Y3076" s="406"/>
      <c r="Z3076" s="406"/>
      <c r="AA3076" s="406"/>
      <c r="AB3076" s="406"/>
      <c r="AC3076" s="406"/>
      <c r="AD3076" s="406"/>
      <c r="AE3076"/>
      <c r="AF3076" s="258"/>
      <c r="AG3076" s="197">
        <f t="shared" si="1109"/>
        <v>18</v>
      </c>
      <c r="AH3076" s="198">
        <f t="shared" si="1110"/>
        <v>0</v>
      </c>
      <c r="AJ3076" s="188">
        <f t="shared" si="1111"/>
        <v>0</v>
      </c>
      <c r="AK3076" s="189">
        <f t="shared" si="1112"/>
        <v>0</v>
      </c>
      <c r="AL3076" s="189">
        <f t="shared" si="1113"/>
        <v>0</v>
      </c>
      <c r="AM3076" s="190">
        <f t="shared" si="1114"/>
        <v>0</v>
      </c>
      <c r="AN3076" s="197"/>
      <c r="AO3076" s="188">
        <f t="shared" si="1115"/>
        <v>0</v>
      </c>
      <c r="AP3076" s="189">
        <f t="shared" si="1116"/>
        <v>0</v>
      </c>
      <c r="AQ3076" s="189">
        <f t="shared" si="1117"/>
        <v>0</v>
      </c>
      <c r="AR3076" s="190">
        <f t="shared" si="1118"/>
        <v>0</v>
      </c>
    </row>
    <row r="3077" spans="1:44" s="198" customFormat="1" ht="15" customHeight="1" thickBot="1">
      <c r="A3077" s="104"/>
      <c r="B3077" s="52"/>
      <c r="C3077" s="88" t="s">
        <v>127</v>
      </c>
      <c r="D3077" s="347" t="str">
        <f t="shared" si="1108"/>
        <v/>
      </c>
      <c r="E3077" s="347"/>
      <c r="F3077" s="347"/>
      <c r="G3077" s="347"/>
      <c r="H3077" s="347"/>
      <c r="I3077" s="347"/>
      <c r="J3077" s="347"/>
      <c r="K3077" s="347"/>
      <c r="L3077" s="347"/>
      <c r="M3077" s="406"/>
      <c r="N3077" s="406"/>
      <c r="O3077" s="406"/>
      <c r="P3077" s="406"/>
      <c r="Q3077" s="406"/>
      <c r="R3077" s="406"/>
      <c r="S3077" s="406"/>
      <c r="T3077" s="406"/>
      <c r="U3077" s="406"/>
      <c r="V3077" s="406"/>
      <c r="W3077" s="406"/>
      <c r="X3077" s="406"/>
      <c r="Y3077" s="406"/>
      <c r="Z3077" s="406"/>
      <c r="AA3077" s="406"/>
      <c r="AB3077" s="406"/>
      <c r="AC3077" s="406"/>
      <c r="AD3077" s="406"/>
      <c r="AE3077"/>
      <c r="AF3077" s="258"/>
      <c r="AG3077" s="197">
        <f t="shared" si="1109"/>
        <v>18</v>
      </c>
      <c r="AH3077" s="198">
        <f t="shared" si="1110"/>
        <v>0</v>
      </c>
      <c r="AJ3077" s="188">
        <f t="shared" si="1111"/>
        <v>0</v>
      </c>
      <c r="AK3077" s="189">
        <f t="shared" si="1112"/>
        <v>0</v>
      </c>
      <c r="AL3077" s="189">
        <f t="shared" si="1113"/>
        <v>0</v>
      </c>
      <c r="AM3077" s="190">
        <f t="shared" si="1114"/>
        <v>0</v>
      </c>
      <c r="AN3077" s="197"/>
      <c r="AO3077" s="188">
        <f t="shared" si="1115"/>
        <v>0</v>
      </c>
      <c r="AP3077" s="189">
        <f t="shared" si="1116"/>
        <v>0</v>
      </c>
      <c r="AQ3077" s="189">
        <f t="shared" si="1117"/>
        <v>0</v>
      </c>
      <c r="AR3077" s="190">
        <f t="shared" si="1118"/>
        <v>0</v>
      </c>
    </row>
    <row r="3078" spans="1:44" s="198" customFormat="1" ht="15" customHeight="1" thickBot="1">
      <c r="A3078" s="104"/>
      <c r="B3078" s="52"/>
      <c r="C3078" s="88" t="s">
        <v>128</v>
      </c>
      <c r="D3078" s="347" t="str">
        <f t="shared" si="1108"/>
        <v/>
      </c>
      <c r="E3078" s="347"/>
      <c r="F3078" s="347"/>
      <c r="G3078" s="347"/>
      <c r="H3078" s="347"/>
      <c r="I3078" s="347"/>
      <c r="J3078" s="347"/>
      <c r="K3078" s="347"/>
      <c r="L3078" s="347"/>
      <c r="M3078" s="406"/>
      <c r="N3078" s="406"/>
      <c r="O3078" s="406"/>
      <c r="P3078" s="406"/>
      <c r="Q3078" s="406"/>
      <c r="R3078" s="406"/>
      <c r="S3078" s="406"/>
      <c r="T3078" s="406"/>
      <c r="U3078" s="406"/>
      <c r="V3078" s="406"/>
      <c r="W3078" s="406"/>
      <c r="X3078" s="406"/>
      <c r="Y3078" s="406"/>
      <c r="Z3078" s="406"/>
      <c r="AA3078" s="406"/>
      <c r="AB3078" s="406"/>
      <c r="AC3078" s="406"/>
      <c r="AD3078" s="406"/>
      <c r="AE3078"/>
      <c r="AF3078" s="258"/>
      <c r="AG3078" s="197">
        <f t="shared" si="1109"/>
        <v>18</v>
      </c>
      <c r="AH3078" s="198">
        <f t="shared" si="1110"/>
        <v>0</v>
      </c>
      <c r="AJ3078" s="188">
        <f t="shared" si="1111"/>
        <v>0</v>
      </c>
      <c r="AK3078" s="189">
        <f t="shared" si="1112"/>
        <v>0</v>
      </c>
      <c r="AL3078" s="189">
        <f t="shared" si="1113"/>
        <v>0</v>
      </c>
      <c r="AM3078" s="190">
        <f t="shared" si="1114"/>
        <v>0</v>
      </c>
      <c r="AN3078" s="197"/>
      <c r="AO3078" s="188">
        <f t="shared" si="1115"/>
        <v>0</v>
      </c>
      <c r="AP3078" s="189">
        <f t="shared" si="1116"/>
        <v>0</v>
      </c>
      <c r="AQ3078" s="189">
        <f t="shared" si="1117"/>
        <v>0</v>
      </c>
      <c r="AR3078" s="190">
        <f t="shared" si="1118"/>
        <v>0</v>
      </c>
    </row>
    <row r="3079" spans="1:44" s="198" customFormat="1" ht="15" customHeight="1" thickBot="1">
      <c r="A3079" s="104"/>
      <c r="B3079" s="52"/>
      <c r="C3079" s="88" t="s">
        <v>129</v>
      </c>
      <c r="D3079" s="347" t="str">
        <f t="shared" si="1108"/>
        <v/>
      </c>
      <c r="E3079" s="347"/>
      <c r="F3079" s="347"/>
      <c r="G3079" s="347"/>
      <c r="H3079" s="347"/>
      <c r="I3079" s="347"/>
      <c r="J3079" s="347"/>
      <c r="K3079" s="347"/>
      <c r="L3079" s="347"/>
      <c r="M3079" s="406"/>
      <c r="N3079" s="406"/>
      <c r="O3079" s="406"/>
      <c r="P3079" s="406"/>
      <c r="Q3079" s="406"/>
      <c r="R3079" s="406"/>
      <c r="S3079" s="406"/>
      <c r="T3079" s="406"/>
      <c r="U3079" s="406"/>
      <c r="V3079" s="406"/>
      <c r="W3079" s="406"/>
      <c r="X3079" s="406"/>
      <c r="Y3079" s="406"/>
      <c r="Z3079" s="406"/>
      <c r="AA3079" s="406"/>
      <c r="AB3079" s="406"/>
      <c r="AC3079" s="406"/>
      <c r="AD3079" s="406"/>
      <c r="AE3079"/>
      <c r="AF3079" s="258"/>
      <c r="AG3079" s="197">
        <f t="shared" si="1109"/>
        <v>18</v>
      </c>
      <c r="AH3079" s="198">
        <f t="shared" si="1110"/>
        <v>0</v>
      </c>
      <c r="AJ3079" s="188">
        <f t="shared" si="1111"/>
        <v>0</v>
      </c>
      <c r="AK3079" s="189">
        <f t="shared" si="1112"/>
        <v>0</v>
      </c>
      <c r="AL3079" s="189">
        <f t="shared" si="1113"/>
        <v>0</v>
      </c>
      <c r="AM3079" s="190">
        <f t="shared" si="1114"/>
        <v>0</v>
      </c>
      <c r="AN3079" s="197"/>
      <c r="AO3079" s="188">
        <f t="shared" si="1115"/>
        <v>0</v>
      </c>
      <c r="AP3079" s="189">
        <f t="shared" si="1116"/>
        <v>0</v>
      </c>
      <c r="AQ3079" s="189">
        <f t="shared" si="1117"/>
        <v>0</v>
      </c>
      <c r="AR3079" s="190">
        <f t="shared" si="1118"/>
        <v>0</v>
      </c>
    </row>
    <row r="3080" spans="1:44" s="198" customFormat="1" ht="15" customHeight="1" thickBot="1">
      <c r="A3080" s="104"/>
      <c r="B3080" s="52"/>
      <c r="C3080" s="88" t="s">
        <v>130</v>
      </c>
      <c r="D3080" s="347" t="str">
        <f t="shared" si="1108"/>
        <v/>
      </c>
      <c r="E3080" s="347"/>
      <c r="F3080" s="347"/>
      <c r="G3080" s="347"/>
      <c r="H3080" s="347"/>
      <c r="I3080" s="347"/>
      <c r="J3080" s="347"/>
      <c r="K3080" s="347"/>
      <c r="L3080" s="347"/>
      <c r="M3080" s="406"/>
      <c r="N3080" s="406"/>
      <c r="O3080" s="406"/>
      <c r="P3080" s="406"/>
      <c r="Q3080" s="406"/>
      <c r="R3080" s="406"/>
      <c r="S3080" s="406"/>
      <c r="T3080" s="406"/>
      <c r="U3080" s="406"/>
      <c r="V3080" s="406"/>
      <c r="W3080" s="406"/>
      <c r="X3080" s="406"/>
      <c r="Y3080" s="406"/>
      <c r="Z3080" s="406"/>
      <c r="AA3080" s="406"/>
      <c r="AB3080" s="406"/>
      <c r="AC3080" s="406"/>
      <c r="AD3080" s="406"/>
      <c r="AE3080"/>
      <c r="AF3080" s="258"/>
      <c r="AG3080" s="197">
        <f t="shared" si="1109"/>
        <v>18</v>
      </c>
      <c r="AH3080" s="198">
        <f t="shared" si="1110"/>
        <v>0</v>
      </c>
      <c r="AJ3080" s="188">
        <f t="shared" si="1111"/>
        <v>0</v>
      </c>
      <c r="AK3080" s="189">
        <f t="shared" si="1112"/>
        <v>0</v>
      </c>
      <c r="AL3080" s="189">
        <f t="shared" si="1113"/>
        <v>0</v>
      </c>
      <c r="AM3080" s="190">
        <f t="shared" si="1114"/>
        <v>0</v>
      </c>
      <c r="AN3080" s="197"/>
      <c r="AO3080" s="188">
        <f t="shared" si="1115"/>
        <v>0</v>
      </c>
      <c r="AP3080" s="189">
        <f t="shared" si="1116"/>
        <v>0</v>
      </c>
      <c r="AQ3080" s="189">
        <f t="shared" si="1117"/>
        <v>0</v>
      </c>
      <c r="AR3080" s="190">
        <f t="shared" si="1118"/>
        <v>0</v>
      </c>
    </row>
    <row r="3081" spans="1:44" s="198" customFormat="1" ht="15" customHeight="1" thickBot="1">
      <c r="A3081" s="104"/>
      <c r="B3081" s="52"/>
      <c r="C3081" s="88" t="s">
        <v>131</v>
      </c>
      <c r="D3081" s="347" t="str">
        <f t="shared" si="1108"/>
        <v/>
      </c>
      <c r="E3081" s="347"/>
      <c r="F3081" s="347"/>
      <c r="G3081" s="347"/>
      <c r="H3081" s="347"/>
      <c r="I3081" s="347"/>
      <c r="J3081" s="347"/>
      <c r="K3081" s="347"/>
      <c r="L3081" s="347"/>
      <c r="M3081" s="406"/>
      <c r="N3081" s="406"/>
      <c r="O3081" s="406"/>
      <c r="P3081" s="406"/>
      <c r="Q3081" s="406"/>
      <c r="R3081" s="406"/>
      <c r="S3081" s="406"/>
      <c r="T3081" s="406"/>
      <c r="U3081" s="406"/>
      <c r="V3081" s="406"/>
      <c r="W3081" s="406"/>
      <c r="X3081" s="406"/>
      <c r="Y3081" s="406"/>
      <c r="Z3081" s="406"/>
      <c r="AA3081" s="406"/>
      <c r="AB3081" s="406"/>
      <c r="AC3081" s="406"/>
      <c r="AD3081" s="406"/>
      <c r="AE3081"/>
      <c r="AF3081" s="258"/>
      <c r="AG3081" s="197">
        <f t="shared" si="1109"/>
        <v>18</v>
      </c>
      <c r="AH3081" s="198">
        <f t="shared" si="1110"/>
        <v>0</v>
      </c>
      <c r="AJ3081" s="188">
        <f t="shared" si="1111"/>
        <v>0</v>
      </c>
      <c r="AK3081" s="189">
        <f t="shared" si="1112"/>
        <v>0</v>
      </c>
      <c r="AL3081" s="189">
        <f t="shared" si="1113"/>
        <v>0</v>
      </c>
      <c r="AM3081" s="190">
        <f t="shared" si="1114"/>
        <v>0</v>
      </c>
      <c r="AN3081" s="197"/>
      <c r="AO3081" s="188">
        <f t="shared" si="1115"/>
        <v>0</v>
      </c>
      <c r="AP3081" s="189">
        <f t="shared" si="1116"/>
        <v>0</v>
      </c>
      <c r="AQ3081" s="189">
        <f t="shared" si="1117"/>
        <v>0</v>
      </c>
      <c r="AR3081" s="190">
        <f t="shared" si="1118"/>
        <v>0</v>
      </c>
    </row>
    <row r="3082" spans="1:44" s="198" customFormat="1" ht="15" customHeight="1" thickBot="1">
      <c r="A3082" s="104"/>
      <c r="B3082" s="52"/>
      <c r="C3082" s="88" t="s">
        <v>132</v>
      </c>
      <c r="D3082" s="347" t="str">
        <f t="shared" si="1108"/>
        <v/>
      </c>
      <c r="E3082" s="347"/>
      <c r="F3082" s="347"/>
      <c r="G3082" s="347"/>
      <c r="H3082" s="347"/>
      <c r="I3082" s="347"/>
      <c r="J3082" s="347"/>
      <c r="K3082" s="347"/>
      <c r="L3082" s="347"/>
      <c r="M3082" s="406"/>
      <c r="N3082" s="406"/>
      <c r="O3082" s="406"/>
      <c r="P3082" s="406"/>
      <c r="Q3082" s="406"/>
      <c r="R3082" s="406"/>
      <c r="S3082" s="406"/>
      <c r="T3082" s="406"/>
      <c r="U3082" s="406"/>
      <c r="V3082" s="406"/>
      <c r="W3082" s="406"/>
      <c r="X3082" s="406"/>
      <c r="Y3082" s="406"/>
      <c r="Z3082" s="406"/>
      <c r="AA3082" s="406"/>
      <c r="AB3082" s="406"/>
      <c r="AC3082" s="406"/>
      <c r="AD3082" s="406"/>
      <c r="AE3082"/>
      <c r="AF3082" s="258"/>
      <c r="AG3082" s="197">
        <f t="shared" si="1109"/>
        <v>18</v>
      </c>
      <c r="AH3082" s="198">
        <f t="shared" si="1110"/>
        <v>0</v>
      </c>
      <c r="AJ3082" s="188">
        <f t="shared" si="1111"/>
        <v>0</v>
      </c>
      <c r="AK3082" s="189">
        <f t="shared" si="1112"/>
        <v>0</v>
      </c>
      <c r="AL3082" s="189">
        <f t="shared" si="1113"/>
        <v>0</v>
      </c>
      <c r="AM3082" s="190">
        <f t="shared" si="1114"/>
        <v>0</v>
      </c>
      <c r="AN3082" s="197"/>
      <c r="AO3082" s="188">
        <f t="shared" si="1115"/>
        <v>0</v>
      </c>
      <c r="AP3082" s="189">
        <f t="shared" si="1116"/>
        <v>0</v>
      </c>
      <c r="AQ3082" s="189">
        <f t="shared" si="1117"/>
        <v>0</v>
      </c>
      <c r="AR3082" s="190">
        <f t="shared" si="1118"/>
        <v>0</v>
      </c>
    </row>
    <row r="3083" spans="1:44" s="198" customFormat="1" ht="15" customHeight="1" thickBot="1">
      <c r="A3083" s="104"/>
      <c r="B3083" s="52"/>
      <c r="C3083" s="88" t="s">
        <v>133</v>
      </c>
      <c r="D3083" s="347" t="str">
        <f t="shared" si="1108"/>
        <v/>
      </c>
      <c r="E3083" s="347"/>
      <c r="F3083" s="347"/>
      <c r="G3083" s="347"/>
      <c r="H3083" s="347"/>
      <c r="I3083" s="347"/>
      <c r="J3083" s="347"/>
      <c r="K3083" s="347"/>
      <c r="L3083" s="347"/>
      <c r="M3083" s="406"/>
      <c r="N3083" s="406"/>
      <c r="O3083" s="406"/>
      <c r="P3083" s="406"/>
      <c r="Q3083" s="406"/>
      <c r="R3083" s="406"/>
      <c r="S3083" s="406"/>
      <c r="T3083" s="406"/>
      <c r="U3083" s="406"/>
      <c r="V3083" s="406"/>
      <c r="W3083" s="406"/>
      <c r="X3083" s="406"/>
      <c r="Y3083" s="406"/>
      <c r="Z3083" s="406"/>
      <c r="AA3083" s="406"/>
      <c r="AB3083" s="406"/>
      <c r="AC3083" s="406"/>
      <c r="AD3083" s="406"/>
      <c r="AE3083"/>
      <c r="AF3083" s="258"/>
      <c r="AG3083" s="197">
        <f t="shared" si="1109"/>
        <v>18</v>
      </c>
      <c r="AH3083" s="198">
        <f t="shared" si="1110"/>
        <v>0</v>
      </c>
      <c r="AJ3083" s="188">
        <f t="shared" si="1111"/>
        <v>0</v>
      </c>
      <c r="AK3083" s="189">
        <f t="shared" si="1112"/>
        <v>0</v>
      </c>
      <c r="AL3083" s="189">
        <f t="shared" si="1113"/>
        <v>0</v>
      </c>
      <c r="AM3083" s="190">
        <f t="shared" si="1114"/>
        <v>0</v>
      </c>
      <c r="AN3083" s="197"/>
      <c r="AO3083" s="188">
        <f t="shared" si="1115"/>
        <v>0</v>
      </c>
      <c r="AP3083" s="189">
        <f t="shared" si="1116"/>
        <v>0</v>
      </c>
      <c r="AQ3083" s="189">
        <f t="shared" si="1117"/>
        <v>0</v>
      </c>
      <c r="AR3083" s="190">
        <f t="shared" si="1118"/>
        <v>0</v>
      </c>
    </row>
    <row r="3084" spans="1:44" s="198" customFormat="1" ht="15" customHeight="1" thickBot="1">
      <c r="A3084" s="104"/>
      <c r="B3084" s="52"/>
      <c r="C3084" s="88" t="s">
        <v>134</v>
      </c>
      <c r="D3084" s="347" t="str">
        <f t="shared" si="1108"/>
        <v/>
      </c>
      <c r="E3084" s="347"/>
      <c r="F3084" s="347"/>
      <c r="G3084" s="347"/>
      <c r="H3084" s="347"/>
      <c r="I3084" s="347"/>
      <c r="J3084" s="347"/>
      <c r="K3084" s="347"/>
      <c r="L3084" s="347"/>
      <c r="M3084" s="406"/>
      <c r="N3084" s="406"/>
      <c r="O3084" s="406"/>
      <c r="P3084" s="406"/>
      <c r="Q3084" s="406"/>
      <c r="R3084" s="406"/>
      <c r="S3084" s="406"/>
      <c r="T3084" s="406"/>
      <c r="U3084" s="406"/>
      <c r="V3084" s="406"/>
      <c r="W3084" s="406"/>
      <c r="X3084" s="406"/>
      <c r="Y3084" s="406"/>
      <c r="Z3084" s="406"/>
      <c r="AA3084" s="406"/>
      <c r="AB3084" s="406"/>
      <c r="AC3084" s="406"/>
      <c r="AD3084" s="406"/>
      <c r="AE3084"/>
      <c r="AF3084" s="258"/>
      <c r="AG3084" s="197">
        <f t="shared" si="1109"/>
        <v>18</v>
      </c>
      <c r="AH3084" s="198">
        <f t="shared" si="1110"/>
        <v>0</v>
      </c>
      <c r="AJ3084" s="188">
        <f t="shared" si="1111"/>
        <v>0</v>
      </c>
      <c r="AK3084" s="189">
        <f t="shared" si="1112"/>
        <v>0</v>
      </c>
      <c r="AL3084" s="189">
        <f t="shared" si="1113"/>
        <v>0</v>
      </c>
      <c r="AM3084" s="190">
        <f t="shared" si="1114"/>
        <v>0</v>
      </c>
      <c r="AN3084" s="197"/>
      <c r="AO3084" s="188">
        <f t="shared" si="1115"/>
        <v>0</v>
      </c>
      <c r="AP3084" s="189">
        <f t="shared" si="1116"/>
        <v>0</v>
      </c>
      <c r="AQ3084" s="189">
        <f t="shared" si="1117"/>
        <v>0</v>
      </c>
      <c r="AR3084" s="190">
        <f t="shared" si="1118"/>
        <v>0</v>
      </c>
    </row>
    <row r="3085" spans="1:44" s="198" customFormat="1" ht="15" customHeight="1" thickBot="1">
      <c r="A3085" s="104"/>
      <c r="B3085" s="52"/>
      <c r="C3085" s="88" t="s">
        <v>135</v>
      </c>
      <c r="D3085" s="347" t="str">
        <f t="shared" ref="D3085:D3139" si="1119">+IF(D114="","",D114)</f>
        <v/>
      </c>
      <c r="E3085" s="347"/>
      <c r="F3085" s="347"/>
      <c r="G3085" s="347"/>
      <c r="H3085" s="347"/>
      <c r="I3085" s="347"/>
      <c r="J3085" s="347"/>
      <c r="K3085" s="347"/>
      <c r="L3085" s="347"/>
      <c r="M3085" s="406"/>
      <c r="N3085" s="406"/>
      <c r="O3085" s="406"/>
      <c r="P3085" s="406"/>
      <c r="Q3085" s="406"/>
      <c r="R3085" s="406"/>
      <c r="S3085" s="406"/>
      <c r="T3085" s="406"/>
      <c r="U3085" s="406"/>
      <c r="V3085" s="406"/>
      <c r="W3085" s="406"/>
      <c r="X3085" s="406"/>
      <c r="Y3085" s="406"/>
      <c r="Z3085" s="406"/>
      <c r="AA3085" s="406"/>
      <c r="AB3085" s="406"/>
      <c r="AC3085" s="406"/>
      <c r="AD3085" s="406"/>
      <c r="AE3085"/>
      <c r="AF3085" s="258"/>
      <c r="AG3085" s="197">
        <f t="shared" ref="AG3085:AG3139" si="1120">+COUNTBLANK(M3085:AD3085)</f>
        <v>18</v>
      </c>
      <c r="AH3085" s="198">
        <f t="shared" ref="AH3085:AH3139" si="1121">+IF($AG$3014=$AH$3014,0,IF(OR(AND(D3085&lt;&gt;"",AG3085=12),AND(D3085="",AG3085=18)),0,1))</f>
        <v>0</v>
      </c>
      <c r="AJ3085" s="188">
        <f t="shared" ref="AJ3085:AJ3139" si="1122">M3085</f>
        <v>0</v>
      </c>
      <c r="AK3085" s="189">
        <f t="shared" ref="AK3085:AK3139" si="1123">COUNTIF(P3085:U3085,"NS")</f>
        <v>0</v>
      </c>
      <c r="AL3085" s="189">
        <f t="shared" ref="AL3085:AL3139" si="1124">SUM(P3085:U3085)</f>
        <v>0</v>
      </c>
      <c r="AM3085" s="190">
        <f t="shared" ref="AM3085:AM3139" si="1125">IF($AG$3014=$AH$3014, 0, IF(OR(AND(AJ3085=0, AK3085&gt;0), AND(AJ3085="ns", AL3085&gt;0), AND(AJ3085="ns", AK3085=0, AL3085=0)), 1, IF(OR(AND(AJ3085&gt;0, AK3085=2), AND(AJ3085="ns", AK3085=2), AND(AJ3085="ns", AL3085=0, AK3085&gt;0), AJ3085=AL3085, COUNTIF(M3085:U3085, "NA")=COUNTA(M3085:U3085)), 0, 1)))</f>
        <v>0</v>
      </c>
      <c r="AN3085" s="197"/>
      <c r="AO3085" s="188">
        <f t="shared" ref="AO3085:AO3139" si="1126">V3085</f>
        <v>0</v>
      </c>
      <c r="AP3085" s="189">
        <f t="shared" ref="AP3085:AP3139" si="1127">COUNTIF(Y3085:AD3085,"NS")</f>
        <v>0</v>
      </c>
      <c r="AQ3085" s="189">
        <f t="shared" ref="AQ3085:AQ3139" si="1128">SUM(Y3085:AD3085)</f>
        <v>0</v>
      </c>
      <c r="AR3085" s="190">
        <f t="shared" ref="AR3085:AR3139" si="1129">IF($AG$3014=$AH$3014, 0, IF(OR(AND(AO3085=0, AP3085&gt;0), AND(AO3085="ns", AQ3085&gt;0), AND(AO3085="ns", AP3085=0, AQ3085=0)), 1, IF(OR(AND(AO3085&gt;0, AP3085=2), AND(AO3085="ns", AP3085=2), AND(AO3085="ns", AQ3085=0, AP3085&gt;0), AO3085=AQ3085, COUNTIF(V3085:AD3085, "NA")=COUNTA(V3085:AD3085)), 0, 1)))</f>
        <v>0</v>
      </c>
    </row>
    <row r="3086" spans="1:44" s="198" customFormat="1" ht="15" customHeight="1" thickBot="1">
      <c r="A3086" s="104"/>
      <c r="B3086" s="52"/>
      <c r="C3086" s="88" t="s">
        <v>136</v>
      </c>
      <c r="D3086" s="347" t="str">
        <f t="shared" si="1119"/>
        <v/>
      </c>
      <c r="E3086" s="347"/>
      <c r="F3086" s="347"/>
      <c r="G3086" s="347"/>
      <c r="H3086" s="347"/>
      <c r="I3086" s="347"/>
      <c r="J3086" s="347"/>
      <c r="K3086" s="347"/>
      <c r="L3086" s="347"/>
      <c r="M3086" s="406"/>
      <c r="N3086" s="406"/>
      <c r="O3086" s="406"/>
      <c r="P3086" s="406"/>
      <c r="Q3086" s="406"/>
      <c r="R3086" s="406"/>
      <c r="S3086" s="406"/>
      <c r="T3086" s="406"/>
      <c r="U3086" s="406"/>
      <c r="V3086" s="406"/>
      <c r="W3086" s="406"/>
      <c r="X3086" s="406"/>
      <c r="Y3086" s="406"/>
      <c r="Z3086" s="406"/>
      <c r="AA3086" s="406"/>
      <c r="AB3086" s="406"/>
      <c r="AC3086" s="406"/>
      <c r="AD3086" s="406"/>
      <c r="AE3086"/>
      <c r="AF3086" s="258"/>
      <c r="AG3086" s="197">
        <f t="shared" si="1120"/>
        <v>18</v>
      </c>
      <c r="AH3086" s="198">
        <f t="shared" si="1121"/>
        <v>0</v>
      </c>
      <c r="AJ3086" s="188">
        <f t="shared" si="1122"/>
        <v>0</v>
      </c>
      <c r="AK3086" s="189">
        <f t="shared" si="1123"/>
        <v>0</v>
      </c>
      <c r="AL3086" s="189">
        <f t="shared" si="1124"/>
        <v>0</v>
      </c>
      <c r="AM3086" s="190">
        <f t="shared" si="1125"/>
        <v>0</v>
      </c>
      <c r="AN3086" s="197"/>
      <c r="AO3086" s="188">
        <f t="shared" si="1126"/>
        <v>0</v>
      </c>
      <c r="AP3086" s="189">
        <f t="shared" si="1127"/>
        <v>0</v>
      </c>
      <c r="AQ3086" s="189">
        <f t="shared" si="1128"/>
        <v>0</v>
      </c>
      <c r="AR3086" s="190">
        <f t="shared" si="1129"/>
        <v>0</v>
      </c>
    </row>
    <row r="3087" spans="1:44" s="198" customFormat="1" ht="15" customHeight="1" thickBot="1">
      <c r="A3087" s="104"/>
      <c r="B3087" s="52"/>
      <c r="C3087" s="88" t="s">
        <v>137</v>
      </c>
      <c r="D3087" s="347" t="str">
        <f t="shared" si="1119"/>
        <v/>
      </c>
      <c r="E3087" s="347"/>
      <c r="F3087" s="347"/>
      <c r="G3087" s="347"/>
      <c r="H3087" s="347"/>
      <c r="I3087" s="347"/>
      <c r="J3087" s="347"/>
      <c r="K3087" s="347"/>
      <c r="L3087" s="347"/>
      <c r="M3087" s="406"/>
      <c r="N3087" s="406"/>
      <c r="O3087" s="406"/>
      <c r="P3087" s="406"/>
      <c r="Q3087" s="406"/>
      <c r="R3087" s="406"/>
      <c r="S3087" s="406"/>
      <c r="T3087" s="406"/>
      <c r="U3087" s="406"/>
      <c r="V3087" s="406"/>
      <c r="W3087" s="406"/>
      <c r="X3087" s="406"/>
      <c r="Y3087" s="406"/>
      <c r="Z3087" s="406"/>
      <c r="AA3087" s="406"/>
      <c r="AB3087" s="406"/>
      <c r="AC3087" s="406"/>
      <c r="AD3087" s="406"/>
      <c r="AE3087"/>
      <c r="AF3087" s="258"/>
      <c r="AG3087" s="197">
        <f t="shared" si="1120"/>
        <v>18</v>
      </c>
      <c r="AH3087" s="198">
        <f t="shared" si="1121"/>
        <v>0</v>
      </c>
      <c r="AJ3087" s="188">
        <f t="shared" si="1122"/>
        <v>0</v>
      </c>
      <c r="AK3087" s="189">
        <f t="shared" si="1123"/>
        <v>0</v>
      </c>
      <c r="AL3087" s="189">
        <f t="shared" si="1124"/>
        <v>0</v>
      </c>
      <c r="AM3087" s="190">
        <f t="shared" si="1125"/>
        <v>0</v>
      </c>
      <c r="AN3087" s="197"/>
      <c r="AO3087" s="188">
        <f t="shared" si="1126"/>
        <v>0</v>
      </c>
      <c r="AP3087" s="189">
        <f t="shared" si="1127"/>
        <v>0</v>
      </c>
      <c r="AQ3087" s="189">
        <f t="shared" si="1128"/>
        <v>0</v>
      </c>
      <c r="AR3087" s="190">
        <f t="shared" si="1129"/>
        <v>0</v>
      </c>
    </row>
    <row r="3088" spans="1:44" s="198" customFormat="1" ht="15" customHeight="1" thickBot="1">
      <c r="A3088" s="104"/>
      <c r="B3088" s="52"/>
      <c r="C3088" s="88" t="s">
        <v>138</v>
      </c>
      <c r="D3088" s="347" t="str">
        <f t="shared" si="1119"/>
        <v/>
      </c>
      <c r="E3088" s="347"/>
      <c r="F3088" s="347"/>
      <c r="G3088" s="347"/>
      <c r="H3088" s="347"/>
      <c r="I3088" s="347"/>
      <c r="J3088" s="347"/>
      <c r="K3088" s="347"/>
      <c r="L3088" s="347"/>
      <c r="M3088" s="406"/>
      <c r="N3088" s="406"/>
      <c r="O3088" s="406"/>
      <c r="P3088" s="406"/>
      <c r="Q3088" s="406"/>
      <c r="R3088" s="406"/>
      <c r="S3088" s="406"/>
      <c r="T3088" s="406"/>
      <c r="U3088" s="406"/>
      <c r="V3088" s="406"/>
      <c r="W3088" s="406"/>
      <c r="X3088" s="406"/>
      <c r="Y3088" s="406"/>
      <c r="Z3088" s="406"/>
      <c r="AA3088" s="406"/>
      <c r="AB3088" s="406"/>
      <c r="AC3088" s="406"/>
      <c r="AD3088" s="406"/>
      <c r="AE3088"/>
      <c r="AF3088" s="258"/>
      <c r="AG3088" s="197">
        <f t="shared" si="1120"/>
        <v>18</v>
      </c>
      <c r="AH3088" s="198">
        <f t="shared" si="1121"/>
        <v>0</v>
      </c>
      <c r="AJ3088" s="188">
        <f t="shared" si="1122"/>
        <v>0</v>
      </c>
      <c r="AK3088" s="189">
        <f t="shared" si="1123"/>
        <v>0</v>
      </c>
      <c r="AL3088" s="189">
        <f t="shared" si="1124"/>
        <v>0</v>
      </c>
      <c r="AM3088" s="190">
        <f t="shared" si="1125"/>
        <v>0</v>
      </c>
      <c r="AN3088" s="197"/>
      <c r="AO3088" s="188">
        <f t="shared" si="1126"/>
        <v>0</v>
      </c>
      <c r="AP3088" s="189">
        <f t="shared" si="1127"/>
        <v>0</v>
      </c>
      <c r="AQ3088" s="189">
        <f t="shared" si="1128"/>
        <v>0</v>
      </c>
      <c r="AR3088" s="190">
        <f t="shared" si="1129"/>
        <v>0</v>
      </c>
    </row>
    <row r="3089" spans="1:44" s="198" customFormat="1" ht="15" customHeight="1" thickBot="1">
      <c r="A3089" s="104"/>
      <c r="B3089" s="52"/>
      <c r="C3089" s="88" t="s">
        <v>139</v>
      </c>
      <c r="D3089" s="347" t="str">
        <f t="shared" si="1119"/>
        <v/>
      </c>
      <c r="E3089" s="347"/>
      <c r="F3089" s="347"/>
      <c r="G3089" s="347"/>
      <c r="H3089" s="347"/>
      <c r="I3089" s="347"/>
      <c r="J3089" s="347"/>
      <c r="K3089" s="347"/>
      <c r="L3089" s="347"/>
      <c r="M3089" s="406"/>
      <c r="N3089" s="406"/>
      <c r="O3089" s="406"/>
      <c r="P3089" s="406"/>
      <c r="Q3089" s="406"/>
      <c r="R3089" s="406"/>
      <c r="S3089" s="406"/>
      <c r="T3089" s="406"/>
      <c r="U3089" s="406"/>
      <c r="V3089" s="406"/>
      <c r="W3089" s="406"/>
      <c r="X3089" s="406"/>
      <c r="Y3089" s="406"/>
      <c r="Z3089" s="406"/>
      <c r="AA3089" s="406"/>
      <c r="AB3089" s="406"/>
      <c r="AC3089" s="406"/>
      <c r="AD3089" s="406"/>
      <c r="AE3089"/>
      <c r="AF3089" s="258"/>
      <c r="AG3089" s="197">
        <f t="shared" si="1120"/>
        <v>18</v>
      </c>
      <c r="AH3089" s="198">
        <f t="shared" si="1121"/>
        <v>0</v>
      </c>
      <c r="AJ3089" s="188">
        <f t="shared" si="1122"/>
        <v>0</v>
      </c>
      <c r="AK3089" s="189">
        <f t="shared" si="1123"/>
        <v>0</v>
      </c>
      <c r="AL3089" s="189">
        <f t="shared" si="1124"/>
        <v>0</v>
      </c>
      <c r="AM3089" s="190">
        <f t="shared" si="1125"/>
        <v>0</v>
      </c>
      <c r="AN3089" s="197"/>
      <c r="AO3089" s="188">
        <f t="shared" si="1126"/>
        <v>0</v>
      </c>
      <c r="AP3089" s="189">
        <f t="shared" si="1127"/>
        <v>0</v>
      </c>
      <c r="AQ3089" s="189">
        <f t="shared" si="1128"/>
        <v>0</v>
      </c>
      <c r="AR3089" s="190">
        <f t="shared" si="1129"/>
        <v>0</v>
      </c>
    </row>
    <row r="3090" spans="1:44" s="198" customFormat="1" ht="15" customHeight="1" thickBot="1">
      <c r="A3090" s="104"/>
      <c r="B3090" s="52"/>
      <c r="C3090" s="88" t="s">
        <v>140</v>
      </c>
      <c r="D3090" s="347" t="str">
        <f t="shared" si="1119"/>
        <v/>
      </c>
      <c r="E3090" s="347"/>
      <c r="F3090" s="347"/>
      <c r="G3090" s="347"/>
      <c r="H3090" s="347"/>
      <c r="I3090" s="347"/>
      <c r="J3090" s="347"/>
      <c r="K3090" s="347"/>
      <c r="L3090" s="347"/>
      <c r="M3090" s="406"/>
      <c r="N3090" s="406"/>
      <c r="O3090" s="406"/>
      <c r="P3090" s="406"/>
      <c r="Q3090" s="406"/>
      <c r="R3090" s="406"/>
      <c r="S3090" s="406"/>
      <c r="T3090" s="406"/>
      <c r="U3090" s="406"/>
      <c r="V3090" s="406"/>
      <c r="W3090" s="406"/>
      <c r="X3090" s="406"/>
      <c r="Y3090" s="406"/>
      <c r="Z3090" s="406"/>
      <c r="AA3090" s="406"/>
      <c r="AB3090" s="406"/>
      <c r="AC3090" s="406"/>
      <c r="AD3090" s="406"/>
      <c r="AE3090"/>
      <c r="AF3090" s="258"/>
      <c r="AG3090" s="197">
        <f t="shared" si="1120"/>
        <v>18</v>
      </c>
      <c r="AH3090" s="198">
        <f t="shared" si="1121"/>
        <v>0</v>
      </c>
      <c r="AJ3090" s="188">
        <f t="shared" si="1122"/>
        <v>0</v>
      </c>
      <c r="AK3090" s="189">
        <f t="shared" si="1123"/>
        <v>0</v>
      </c>
      <c r="AL3090" s="189">
        <f t="shared" si="1124"/>
        <v>0</v>
      </c>
      <c r="AM3090" s="190">
        <f t="shared" si="1125"/>
        <v>0</v>
      </c>
      <c r="AN3090" s="197"/>
      <c r="AO3090" s="188">
        <f t="shared" si="1126"/>
        <v>0</v>
      </c>
      <c r="AP3090" s="189">
        <f t="shared" si="1127"/>
        <v>0</v>
      </c>
      <c r="AQ3090" s="189">
        <f t="shared" si="1128"/>
        <v>0</v>
      </c>
      <c r="AR3090" s="190">
        <f t="shared" si="1129"/>
        <v>0</v>
      </c>
    </row>
    <row r="3091" spans="1:44" s="198" customFormat="1" ht="15" customHeight="1" thickBot="1">
      <c r="A3091" s="104"/>
      <c r="B3091" s="52"/>
      <c r="C3091" s="88" t="s">
        <v>141</v>
      </c>
      <c r="D3091" s="347" t="str">
        <f t="shared" si="1119"/>
        <v/>
      </c>
      <c r="E3091" s="347"/>
      <c r="F3091" s="347"/>
      <c r="G3091" s="347"/>
      <c r="H3091" s="347"/>
      <c r="I3091" s="347"/>
      <c r="J3091" s="347"/>
      <c r="K3091" s="347"/>
      <c r="L3091" s="347"/>
      <c r="M3091" s="406"/>
      <c r="N3091" s="406"/>
      <c r="O3091" s="406"/>
      <c r="P3091" s="406"/>
      <c r="Q3091" s="406"/>
      <c r="R3091" s="406"/>
      <c r="S3091" s="406"/>
      <c r="T3091" s="406"/>
      <c r="U3091" s="406"/>
      <c r="V3091" s="406"/>
      <c r="W3091" s="406"/>
      <c r="X3091" s="406"/>
      <c r="Y3091" s="406"/>
      <c r="Z3091" s="406"/>
      <c r="AA3091" s="406"/>
      <c r="AB3091" s="406"/>
      <c r="AC3091" s="406"/>
      <c r="AD3091" s="406"/>
      <c r="AE3091"/>
      <c r="AF3091" s="258"/>
      <c r="AG3091" s="197">
        <f t="shared" si="1120"/>
        <v>18</v>
      </c>
      <c r="AH3091" s="198">
        <f t="shared" si="1121"/>
        <v>0</v>
      </c>
      <c r="AJ3091" s="188">
        <f t="shared" si="1122"/>
        <v>0</v>
      </c>
      <c r="AK3091" s="189">
        <f t="shared" si="1123"/>
        <v>0</v>
      </c>
      <c r="AL3091" s="189">
        <f t="shared" si="1124"/>
        <v>0</v>
      </c>
      <c r="AM3091" s="190">
        <f t="shared" si="1125"/>
        <v>0</v>
      </c>
      <c r="AN3091" s="197"/>
      <c r="AO3091" s="188">
        <f t="shared" si="1126"/>
        <v>0</v>
      </c>
      <c r="AP3091" s="189">
        <f t="shared" si="1127"/>
        <v>0</v>
      </c>
      <c r="AQ3091" s="189">
        <f t="shared" si="1128"/>
        <v>0</v>
      </c>
      <c r="AR3091" s="190">
        <f t="shared" si="1129"/>
        <v>0</v>
      </c>
    </row>
    <row r="3092" spans="1:44" s="198" customFormat="1" ht="15" customHeight="1" thickBot="1">
      <c r="A3092" s="104"/>
      <c r="B3092" s="52"/>
      <c r="C3092" s="88" t="s">
        <v>142</v>
      </c>
      <c r="D3092" s="347" t="str">
        <f t="shared" si="1119"/>
        <v/>
      </c>
      <c r="E3092" s="347"/>
      <c r="F3092" s="347"/>
      <c r="G3092" s="347"/>
      <c r="H3092" s="347"/>
      <c r="I3092" s="347"/>
      <c r="J3092" s="347"/>
      <c r="K3092" s="347"/>
      <c r="L3092" s="347"/>
      <c r="M3092" s="406"/>
      <c r="N3092" s="406"/>
      <c r="O3092" s="406"/>
      <c r="P3092" s="406"/>
      <c r="Q3092" s="406"/>
      <c r="R3092" s="406"/>
      <c r="S3092" s="406"/>
      <c r="T3092" s="406"/>
      <c r="U3092" s="406"/>
      <c r="V3092" s="406"/>
      <c r="W3092" s="406"/>
      <c r="X3092" s="406"/>
      <c r="Y3092" s="406"/>
      <c r="Z3092" s="406"/>
      <c r="AA3092" s="406"/>
      <c r="AB3092" s="406"/>
      <c r="AC3092" s="406"/>
      <c r="AD3092" s="406"/>
      <c r="AE3092"/>
      <c r="AF3092" s="258"/>
      <c r="AG3092" s="197">
        <f t="shared" si="1120"/>
        <v>18</v>
      </c>
      <c r="AH3092" s="198">
        <f t="shared" si="1121"/>
        <v>0</v>
      </c>
      <c r="AJ3092" s="188">
        <f t="shared" si="1122"/>
        <v>0</v>
      </c>
      <c r="AK3092" s="189">
        <f t="shared" si="1123"/>
        <v>0</v>
      </c>
      <c r="AL3092" s="189">
        <f t="shared" si="1124"/>
        <v>0</v>
      </c>
      <c r="AM3092" s="190">
        <f t="shared" si="1125"/>
        <v>0</v>
      </c>
      <c r="AN3092" s="197"/>
      <c r="AO3092" s="188">
        <f t="shared" si="1126"/>
        <v>0</v>
      </c>
      <c r="AP3092" s="189">
        <f t="shared" si="1127"/>
        <v>0</v>
      </c>
      <c r="AQ3092" s="189">
        <f t="shared" si="1128"/>
        <v>0</v>
      </c>
      <c r="AR3092" s="190">
        <f t="shared" si="1129"/>
        <v>0</v>
      </c>
    </row>
    <row r="3093" spans="1:44" s="198" customFormat="1" ht="15" customHeight="1" thickBot="1">
      <c r="A3093" s="104"/>
      <c r="B3093" s="52"/>
      <c r="C3093" s="88" t="s">
        <v>143</v>
      </c>
      <c r="D3093" s="347" t="str">
        <f t="shared" si="1119"/>
        <v/>
      </c>
      <c r="E3093" s="347"/>
      <c r="F3093" s="347"/>
      <c r="G3093" s="347"/>
      <c r="H3093" s="347"/>
      <c r="I3093" s="347"/>
      <c r="J3093" s="347"/>
      <c r="K3093" s="347"/>
      <c r="L3093" s="347"/>
      <c r="M3093" s="406"/>
      <c r="N3093" s="406"/>
      <c r="O3093" s="406"/>
      <c r="P3093" s="406"/>
      <c r="Q3093" s="406"/>
      <c r="R3093" s="406"/>
      <c r="S3093" s="406"/>
      <c r="T3093" s="406"/>
      <c r="U3093" s="406"/>
      <c r="V3093" s="406"/>
      <c r="W3093" s="406"/>
      <c r="X3093" s="406"/>
      <c r="Y3093" s="406"/>
      <c r="Z3093" s="406"/>
      <c r="AA3093" s="406"/>
      <c r="AB3093" s="406"/>
      <c r="AC3093" s="406"/>
      <c r="AD3093" s="406"/>
      <c r="AE3093"/>
      <c r="AF3093" s="258"/>
      <c r="AG3093" s="197">
        <f t="shared" si="1120"/>
        <v>18</v>
      </c>
      <c r="AH3093" s="198">
        <f t="shared" si="1121"/>
        <v>0</v>
      </c>
      <c r="AJ3093" s="188">
        <f t="shared" si="1122"/>
        <v>0</v>
      </c>
      <c r="AK3093" s="189">
        <f t="shared" si="1123"/>
        <v>0</v>
      </c>
      <c r="AL3093" s="189">
        <f t="shared" si="1124"/>
        <v>0</v>
      </c>
      <c r="AM3093" s="190">
        <f t="shared" si="1125"/>
        <v>0</v>
      </c>
      <c r="AN3093" s="197"/>
      <c r="AO3093" s="188">
        <f t="shared" si="1126"/>
        <v>0</v>
      </c>
      <c r="AP3093" s="189">
        <f t="shared" si="1127"/>
        <v>0</v>
      </c>
      <c r="AQ3093" s="189">
        <f t="shared" si="1128"/>
        <v>0</v>
      </c>
      <c r="AR3093" s="190">
        <f t="shared" si="1129"/>
        <v>0</v>
      </c>
    </row>
    <row r="3094" spans="1:44" s="198" customFormat="1" ht="15" customHeight="1" thickBot="1">
      <c r="A3094" s="104"/>
      <c r="B3094" s="52"/>
      <c r="C3094" s="88" t="s">
        <v>144</v>
      </c>
      <c r="D3094" s="347" t="str">
        <f t="shared" si="1119"/>
        <v/>
      </c>
      <c r="E3094" s="347"/>
      <c r="F3094" s="347"/>
      <c r="G3094" s="347"/>
      <c r="H3094" s="347"/>
      <c r="I3094" s="347"/>
      <c r="J3094" s="347"/>
      <c r="K3094" s="347"/>
      <c r="L3094" s="347"/>
      <c r="M3094" s="406"/>
      <c r="N3094" s="406"/>
      <c r="O3094" s="406"/>
      <c r="P3094" s="406"/>
      <c r="Q3094" s="406"/>
      <c r="R3094" s="406"/>
      <c r="S3094" s="406"/>
      <c r="T3094" s="406"/>
      <c r="U3094" s="406"/>
      <c r="V3094" s="406"/>
      <c r="W3094" s="406"/>
      <c r="X3094" s="406"/>
      <c r="Y3094" s="406"/>
      <c r="Z3094" s="406"/>
      <c r="AA3094" s="406"/>
      <c r="AB3094" s="406"/>
      <c r="AC3094" s="406"/>
      <c r="AD3094" s="406"/>
      <c r="AE3094"/>
      <c r="AF3094" s="258"/>
      <c r="AG3094" s="197">
        <f t="shared" si="1120"/>
        <v>18</v>
      </c>
      <c r="AH3094" s="198">
        <f t="shared" si="1121"/>
        <v>0</v>
      </c>
      <c r="AJ3094" s="188">
        <f t="shared" si="1122"/>
        <v>0</v>
      </c>
      <c r="AK3094" s="189">
        <f t="shared" si="1123"/>
        <v>0</v>
      </c>
      <c r="AL3094" s="189">
        <f t="shared" si="1124"/>
        <v>0</v>
      </c>
      <c r="AM3094" s="190">
        <f t="shared" si="1125"/>
        <v>0</v>
      </c>
      <c r="AN3094" s="197"/>
      <c r="AO3094" s="188">
        <f t="shared" si="1126"/>
        <v>0</v>
      </c>
      <c r="AP3094" s="189">
        <f t="shared" si="1127"/>
        <v>0</v>
      </c>
      <c r="AQ3094" s="189">
        <f t="shared" si="1128"/>
        <v>0</v>
      </c>
      <c r="AR3094" s="190">
        <f t="shared" si="1129"/>
        <v>0</v>
      </c>
    </row>
    <row r="3095" spans="1:44" s="198" customFormat="1" ht="15" customHeight="1" thickBot="1">
      <c r="A3095" s="104"/>
      <c r="B3095" s="52"/>
      <c r="C3095" s="88" t="s">
        <v>145</v>
      </c>
      <c r="D3095" s="347" t="str">
        <f t="shared" si="1119"/>
        <v/>
      </c>
      <c r="E3095" s="347"/>
      <c r="F3095" s="347"/>
      <c r="G3095" s="347"/>
      <c r="H3095" s="347"/>
      <c r="I3095" s="347"/>
      <c r="J3095" s="347"/>
      <c r="K3095" s="347"/>
      <c r="L3095" s="347"/>
      <c r="M3095" s="406"/>
      <c r="N3095" s="406"/>
      <c r="O3095" s="406"/>
      <c r="P3095" s="406"/>
      <c r="Q3095" s="406"/>
      <c r="R3095" s="406"/>
      <c r="S3095" s="406"/>
      <c r="T3095" s="406"/>
      <c r="U3095" s="406"/>
      <c r="V3095" s="406"/>
      <c r="W3095" s="406"/>
      <c r="X3095" s="406"/>
      <c r="Y3095" s="406"/>
      <c r="Z3095" s="406"/>
      <c r="AA3095" s="406"/>
      <c r="AB3095" s="406"/>
      <c r="AC3095" s="406"/>
      <c r="AD3095" s="406"/>
      <c r="AE3095"/>
      <c r="AF3095" s="258"/>
      <c r="AG3095" s="197">
        <f t="shared" si="1120"/>
        <v>18</v>
      </c>
      <c r="AH3095" s="198">
        <f t="shared" si="1121"/>
        <v>0</v>
      </c>
      <c r="AJ3095" s="188">
        <f t="shared" si="1122"/>
        <v>0</v>
      </c>
      <c r="AK3095" s="189">
        <f t="shared" si="1123"/>
        <v>0</v>
      </c>
      <c r="AL3095" s="189">
        <f t="shared" si="1124"/>
        <v>0</v>
      </c>
      <c r="AM3095" s="190">
        <f t="shared" si="1125"/>
        <v>0</v>
      </c>
      <c r="AN3095" s="197"/>
      <c r="AO3095" s="188">
        <f t="shared" si="1126"/>
        <v>0</v>
      </c>
      <c r="AP3095" s="189">
        <f t="shared" si="1127"/>
        <v>0</v>
      </c>
      <c r="AQ3095" s="189">
        <f t="shared" si="1128"/>
        <v>0</v>
      </c>
      <c r="AR3095" s="190">
        <f t="shared" si="1129"/>
        <v>0</v>
      </c>
    </row>
    <row r="3096" spans="1:44" s="198" customFormat="1" ht="15" customHeight="1" thickBot="1">
      <c r="A3096" s="104"/>
      <c r="B3096" s="52"/>
      <c r="C3096" s="88" t="s">
        <v>146</v>
      </c>
      <c r="D3096" s="347" t="str">
        <f t="shared" si="1119"/>
        <v/>
      </c>
      <c r="E3096" s="347"/>
      <c r="F3096" s="347"/>
      <c r="G3096" s="347"/>
      <c r="H3096" s="347"/>
      <c r="I3096" s="347"/>
      <c r="J3096" s="347"/>
      <c r="K3096" s="347"/>
      <c r="L3096" s="347"/>
      <c r="M3096" s="406"/>
      <c r="N3096" s="406"/>
      <c r="O3096" s="406"/>
      <c r="P3096" s="406"/>
      <c r="Q3096" s="406"/>
      <c r="R3096" s="406"/>
      <c r="S3096" s="406"/>
      <c r="T3096" s="406"/>
      <c r="U3096" s="406"/>
      <c r="V3096" s="406"/>
      <c r="W3096" s="406"/>
      <c r="X3096" s="406"/>
      <c r="Y3096" s="406"/>
      <c r="Z3096" s="406"/>
      <c r="AA3096" s="406"/>
      <c r="AB3096" s="406"/>
      <c r="AC3096" s="406"/>
      <c r="AD3096" s="406"/>
      <c r="AE3096"/>
      <c r="AF3096" s="258"/>
      <c r="AG3096" s="197">
        <f t="shared" si="1120"/>
        <v>18</v>
      </c>
      <c r="AH3096" s="198">
        <f t="shared" si="1121"/>
        <v>0</v>
      </c>
      <c r="AJ3096" s="188">
        <f t="shared" si="1122"/>
        <v>0</v>
      </c>
      <c r="AK3096" s="189">
        <f t="shared" si="1123"/>
        <v>0</v>
      </c>
      <c r="AL3096" s="189">
        <f t="shared" si="1124"/>
        <v>0</v>
      </c>
      <c r="AM3096" s="190">
        <f t="shared" si="1125"/>
        <v>0</v>
      </c>
      <c r="AN3096" s="197"/>
      <c r="AO3096" s="188">
        <f t="shared" si="1126"/>
        <v>0</v>
      </c>
      <c r="AP3096" s="189">
        <f t="shared" si="1127"/>
        <v>0</v>
      </c>
      <c r="AQ3096" s="189">
        <f t="shared" si="1128"/>
        <v>0</v>
      </c>
      <c r="AR3096" s="190">
        <f t="shared" si="1129"/>
        <v>0</v>
      </c>
    </row>
    <row r="3097" spans="1:44" s="198" customFormat="1" ht="15" customHeight="1" thickBot="1">
      <c r="A3097" s="104"/>
      <c r="B3097" s="52"/>
      <c r="C3097" s="88" t="s">
        <v>147</v>
      </c>
      <c r="D3097" s="347" t="str">
        <f t="shared" si="1119"/>
        <v/>
      </c>
      <c r="E3097" s="347"/>
      <c r="F3097" s="347"/>
      <c r="G3097" s="347"/>
      <c r="H3097" s="347"/>
      <c r="I3097" s="347"/>
      <c r="J3097" s="347"/>
      <c r="K3097" s="347"/>
      <c r="L3097" s="347"/>
      <c r="M3097" s="406"/>
      <c r="N3097" s="406"/>
      <c r="O3097" s="406"/>
      <c r="P3097" s="406"/>
      <c r="Q3097" s="406"/>
      <c r="R3097" s="406"/>
      <c r="S3097" s="406"/>
      <c r="T3097" s="406"/>
      <c r="U3097" s="406"/>
      <c r="V3097" s="406"/>
      <c r="W3097" s="406"/>
      <c r="X3097" s="406"/>
      <c r="Y3097" s="406"/>
      <c r="Z3097" s="406"/>
      <c r="AA3097" s="406"/>
      <c r="AB3097" s="406"/>
      <c r="AC3097" s="406"/>
      <c r="AD3097" s="406"/>
      <c r="AE3097"/>
      <c r="AF3097" s="258"/>
      <c r="AG3097" s="197">
        <f t="shared" si="1120"/>
        <v>18</v>
      </c>
      <c r="AH3097" s="198">
        <f t="shared" si="1121"/>
        <v>0</v>
      </c>
      <c r="AJ3097" s="188">
        <f t="shared" si="1122"/>
        <v>0</v>
      </c>
      <c r="AK3097" s="189">
        <f t="shared" si="1123"/>
        <v>0</v>
      </c>
      <c r="AL3097" s="189">
        <f t="shared" si="1124"/>
        <v>0</v>
      </c>
      <c r="AM3097" s="190">
        <f t="shared" si="1125"/>
        <v>0</v>
      </c>
      <c r="AN3097" s="197"/>
      <c r="AO3097" s="188">
        <f t="shared" si="1126"/>
        <v>0</v>
      </c>
      <c r="AP3097" s="189">
        <f t="shared" si="1127"/>
        <v>0</v>
      </c>
      <c r="AQ3097" s="189">
        <f t="shared" si="1128"/>
        <v>0</v>
      </c>
      <c r="AR3097" s="190">
        <f t="shared" si="1129"/>
        <v>0</v>
      </c>
    </row>
    <row r="3098" spans="1:44" s="198" customFormat="1" ht="15" customHeight="1" thickBot="1">
      <c r="A3098" s="104"/>
      <c r="B3098" s="52"/>
      <c r="C3098" s="88" t="s">
        <v>148</v>
      </c>
      <c r="D3098" s="347" t="str">
        <f t="shared" si="1119"/>
        <v/>
      </c>
      <c r="E3098" s="347"/>
      <c r="F3098" s="347"/>
      <c r="G3098" s="347"/>
      <c r="H3098" s="347"/>
      <c r="I3098" s="347"/>
      <c r="J3098" s="347"/>
      <c r="K3098" s="347"/>
      <c r="L3098" s="347"/>
      <c r="M3098" s="406"/>
      <c r="N3098" s="406"/>
      <c r="O3098" s="406"/>
      <c r="P3098" s="406"/>
      <c r="Q3098" s="406"/>
      <c r="R3098" s="406"/>
      <c r="S3098" s="406"/>
      <c r="T3098" s="406"/>
      <c r="U3098" s="406"/>
      <c r="V3098" s="406"/>
      <c r="W3098" s="406"/>
      <c r="X3098" s="406"/>
      <c r="Y3098" s="406"/>
      <c r="Z3098" s="406"/>
      <c r="AA3098" s="406"/>
      <c r="AB3098" s="406"/>
      <c r="AC3098" s="406"/>
      <c r="AD3098" s="406"/>
      <c r="AE3098"/>
      <c r="AF3098" s="258"/>
      <c r="AG3098" s="197">
        <f t="shared" si="1120"/>
        <v>18</v>
      </c>
      <c r="AH3098" s="198">
        <f t="shared" si="1121"/>
        <v>0</v>
      </c>
      <c r="AJ3098" s="188">
        <f t="shared" si="1122"/>
        <v>0</v>
      </c>
      <c r="AK3098" s="189">
        <f t="shared" si="1123"/>
        <v>0</v>
      </c>
      <c r="AL3098" s="189">
        <f t="shared" si="1124"/>
        <v>0</v>
      </c>
      <c r="AM3098" s="190">
        <f t="shared" si="1125"/>
        <v>0</v>
      </c>
      <c r="AN3098" s="197"/>
      <c r="AO3098" s="188">
        <f t="shared" si="1126"/>
        <v>0</v>
      </c>
      <c r="AP3098" s="189">
        <f t="shared" si="1127"/>
        <v>0</v>
      </c>
      <c r="AQ3098" s="189">
        <f t="shared" si="1128"/>
        <v>0</v>
      </c>
      <c r="AR3098" s="190">
        <f t="shared" si="1129"/>
        <v>0</v>
      </c>
    </row>
    <row r="3099" spans="1:44" s="198" customFormat="1" ht="15" customHeight="1" thickBot="1">
      <c r="A3099" s="104"/>
      <c r="B3099" s="52"/>
      <c r="C3099" s="88" t="s">
        <v>149</v>
      </c>
      <c r="D3099" s="347" t="str">
        <f t="shared" si="1119"/>
        <v/>
      </c>
      <c r="E3099" s="347"/>
      <c r="F3099" s="347"/>
      <c r="G3099" s="347"/>
      <c r="H3099" s="347"/>
      <c r="I3099" s="347"/>
      <c r="J3099" s="347"/>
      <c r="K3099" s="347"/>
      <c r="L3099" s="347"/>
      <c r="M3099" s="406"/>
      <c r="N3099" s="406"/>
      <c r="O3099" s="406"/>
      <c r="P3099" s="406"/>
      <c r="Q3099" s="406"/>
      <c r="R3099" s="406"/>
      <c r="S3099" s="406"/>
      <c r="T3099" s="406"/>
      <c r="U3099" s="406"/>
      <c r="V3099" s="406"/>
      <c r="W3099" s="406"/>
      <c r="X3099" s="406"/>
      <c r="Y3099" s="406"/>
      <c r="Z3099" s="406"/>
      <c r="AA3099" s="406"/>
      <c r="AB3099" s="406"/>
      <c r="AC3099" s="406"/>
      <c r="AD3099" s="406"/>
      <c r="AE3099"/>
      <c r="AF3099" s="258"/>
      <c r="AG3099" s="197">
        <f t="shared" si="1120"/>
        <v>18</v>
      </c>
      <c r="AH3099" s="198">
        <f t="shared" si="1121"/>
        <v>0</v>
      </c>
      <c r="AJ3099" s="188">
        <f t="shared" si="1122"/>
        <v>0</v>
      </c>
      <c r="AK3099" s="189">
        <f t="shared" si="1123"/>
        <v>0</v>
      </c>
      <c r="AL3099" s="189">
        <f t="shared" si="1124"/>
        <v>0</v>
      </c>
      <c r="AM3099" s="190">
        <f t="shared" si="1125"/>
        <v>0</v>
      </c>
      <c r="AN3099" s="197"/>
      <c r="AO3099" s="188">
        <f t="shared" si="1126"/>
        <v>0</v>
      </c>
      <c r="AP3099" s="189">
        <f t="shared" si="1127"/>
        <v>0</v>
      </c>
      <c r="AQ3099" s="189">
        <f t="shared" si="1128"/>
        <v>0</v>
      </c>
      <c r="AR3099" s="190">
        <f t="shared" si="1129"/>
        <v>0</v>
      </c>
    </row>
    <row r="3100" spans="1:44" s="198" customFormat="1" ht="15" customHeight="1" thickBot="1">
      <c r="A3100" s="104"/>
      <c r="B3100" s="52"/>
      <c r="C3100" s="88" t="s">
        <v>150</v>
      </c>
      <c r="D3100" s="347" t="str">
        <f t="shared" si="1119"/>
        <v/>
      </c>
      <c r="E3100" s="347"/>
      <c r="F3100" s="347"/>
      <c r="G3100" s="347"/>
      <c r="H3100" s="347"/>
      <c r="I3100" s="347"/>
      <c r="J3100" s="347"/>
      <c r="K3100" s="347"/>
      <c r="L3100" s="347"/>
      <c r="M3100" s="406"/>
      <c r="N3100" s="406"/>
      <c r="O3100" s="406"/>
      <c r="P3100" s="406"/>
      <c r="Q3100" s="406"/>
      <c r="R3100" s="406"/>
      <c r="S3100" s="406"/>
      <c r="T3100" s="406"/>
      <c r="U3100" s="406"/>
      <c r="V3100" s="406"/>
      <c r="W3100" s="406"/>
      <c r="X3100" s="406"/>
      <c r="Y3100" s="406"/>
      <c r="Z3100" s="406"/>
      <c r="AA3100" s="406"/>
      <c r="AB3100" s="406"/>
      <c r="AC3100" s="406"/>
      <c r="AD3100" s="406"/>
      <c r="AE3100"/>
      <c r="AF3100" s="258"/>
      <c r="AG3100" s="197">
        <f t="shared" si="1120"/>
        <v>18</v>
      </c>
      <c r="AH3100" s="198">
        <f t="shared" si="1121"/>
        <v>0</v>
      </c>
      <c r="AJ3100" s="188">
        <f t="shared" si="1122"/>
        <v>0</v>
      </c>
      <c r="AK3100" s="189">
        <f t="shared" si="1123"/>
        <v>0</v>
      </c>
      <c r="AL3100" s="189">
        <f t="shared" si="1124"/>
        <v>0</v>
      </c>
      <c r="AM3100" s="190">
        <f t="shared" si="1125"/>
        <v>0</v>
      </c>
      <c r="AN3100" s="197"/>
      <c r="AO3100" s="188">
        <f t="shared" si="1126"/>
        <v>0</v>
      </c>
      <c r="AP3100" s="189">
        <f t="shared" si="1127"/>
        <v>0</v>
      </c>
      <c r="AQ3100" s="189">
        <f t="shared" si="1128"/>
        <v>0</v>
      </c>
      <c r="AR3100" s="190">
        <f t="shared" si="1129"/>
        <v>0</v>
      </c>
    </row>
    <row r="3101" spans="1:44" s="198" customFormat="1" ht="15" customHeight="1" thickBot="1">
      <c r="A3101" s="104"/>
      <c r="B3101" s="52"/>
      <c r="C3101" s="88" t="s">
        <v>151</v>
      </c>
      <c r="D3101" s="347" t="str">
        <f t="shared" si="1119"/>
        <v/>
      </c>
      <c r="E3101" s="347"/>
      <c r="F3101" s="347"/>
      <c r="G3101" s="347"/>
      <c r="H3101" s="347"/>
      <c r="I3101" s="347"/>
      <c r="J3101" s="347"/>
      <c r="K3101" s="347"/>
      <c r="L3101" s="347"/>
      <c r="M3101" s="406"/>
      <c r="N3101" s="406"/>
      <c r="O3101" s="406"/>
      <c r="P3101" s="406"/>
      <c r="Q3101" s="406"/>
      <c r="R3101" s="406"/>
      <c r="S3101" s="406"/>
      <c r="T3101" s="406"/>
      <c r="U3101" s="406"/>
      <c r="V3101" s="406"/>
      <c r="W3101" s="406"/>
      <c r="X3101" s="406"/>
      <c r="Y3101" s="406"/>
      <c r="Z3101" s="406"/>
      <c r="AA3101" s="406"/>
      <c r="AB3101" s="406"/>
      <c r="AC3101" s="406"/>
      <c r="AD3101" s="406"/>
      <c r="AE3101"/>
      <c r="AF3101" s="258"/>
      <c r="AG3101" s="197">
        <f t="shared" si="1120"/>
        <v>18</v>
      </c>
      <c r="AH3101" s="198">
        <f t="shared" si="1121"/>
        <v>0</v>
      </c>
      <c r="AJ3101" s="188">
        <f t="shared" si="1122"/>
        <v>0</v>
      </c>
      <c r="AK3101" s="189">
        <f t="shared" si="1123"/>
        <v>0</v>
      </c>
      <c r="AL3101" s="189">
        <f t="shared" si="1124"/>
        <v>0</v>
      </c>
      <c r="AM3101" s="190">
        <f t="shared" si="1125"/>
        <v>0</v>
      </c>
      <c r="AN3101" s="197"/>
      <c r="AO3101" s="188">
        <f t="shared" si="1126"/>
        <v>0</v>
      </c>
      <c r="AP3101" s="189">
        <f t="shared" si="1127"/>
        <v>0</v>
      </c>
      <c r="AQ3101" s="189">
        <f t="shared" si="1128"/>
        <v>0</v>
      </c>
      <c r="AR3101" s="190">
        <f t="shared" si="1129"/>
        <v>0</v>
      </c>
    </row>
    <row r="3102" spans="1:44" s="198" customFormat="1" ht="15" customHeight="1" thickBot="1">
      <c r="A3102" s="104"/>
      <c r="B3102" s="52"/>
      <c r="C3102" s="88" t="s">
        <v>152</v>
      </c>
      <c r="D3102" s="347" t="str">
        <f t="shared" si="1119"/>
        <v/>
      </c>
      <c r="E3102" s="347"/>
      <c r="F3102" s="347"/>
      <c r="G3102" s="347"/>
      <c r="H3102" s="347"/>
      <c r="I3102" s="347"/>
      <c r="J3102" s="347"/>
      <c r="K3102" s="347"/>
      <c r="L3102" s="347"/>
      <c r="M3102" s="406"/>
      <c r="N3102" s="406"/>
      <c r="O3102" s="406"/>
      <c r="P3102" s="406"/>
      <c r="Q3102" s="406"/>
      <c r="R3102" s="406"/>
      <c r="S3102" s="406"/>
      <c r="T3102" s="406"/>
      <c r="U3102" s="406"/>
      <c r="V3102" s="406"/>
      <c r="W3102" s="406"/>
      <c r="X3102" s="406"/>
      <c r="Y3102" s="406"/>
      <c r="Z3102" s="406"/>
      <c r="AA3102" s="406"/>
      <c r="AB3102" s="406"/>
      <c r="AC3102" s="406"/>
      <c r="AD3102" s="406"/>
      <c r="AE3102"/>
      <c r="AF3102" s="258"/>
      <c r="AG3102" s="197">
        <f t="shared" si="1120"/>
        <v>18</v>
      </c>
      <c r="AH3102" s="198">
        <f t="shared" si="1121"/>
        <v>0</v>
      </c>
      <c r="AJ3102" s="188">
        <f t="shared" si="1122"/>
        <v>0</v>
      </c>
      <c r="AK3102" s="189">
        <f t="shared" si="1123"/>
        <v>0</v>
      </c>
      <c r="AL3102" s="189">
        <f t="shared" si="1124"/>
        <v>0</v>
      </c>
      <c r="AM3102" s="190">
        <f t="shared" si="1125"/>
        <v>0</v>
      </c>
      <c r="AN3102" s="197"/>
      <c r="AO3102" s="188">
        <f t="shared" si="1126"/>
        <v>0</v>
      </c>
      <c r="AP3102" s="189">
        <f t="shared" si="1127"/>
        <v>0</v>
      </c>
      <c r="AQ3102" s="189">
        <f t="shared" si="1128"/>
        <v>0</v>
      </c>
      <c r="AR3102" s="190">
        <f t="shared" si="1129"/>
        <v>0</v>
      </c>
    </row>
    <row r="3103" spans="1:44" s="198" customFormat="1" ht="15" customHeight="1" thickBot="1">
      <c r="A3103" s="104"/>
      <c r="B3103" s="52"/>
      <c r="C3103" s="88" t="s">
        <v>153</v>
      </c>
      <c r="D3103" s="347" t="str">
        <f t="shared" si="1119"/>
        <v/>
      </c>
      <c r="E3103" s="347"/>
      <c r="F3103" s="347"/>
      <c r="G3103" s="347"/>
      <c r="H3103" s="347"/>
      <c r="I3103" s="347"/>
      <c r="J3103" s="347"/>
      <c r="K3103" s="347"/>
      <c r="L3103" s="347"/>
      <c r="M3103" s="406"/>
      <c r="N3103" s="406"/>
      <c r="O3103" s="406"/>
      <c r="P3103" s="406"/>
      <c r="Q3103" s="406"/>
      <c r="R3103" s="406"/>
      <c r="S3103" s="406"/>
      <c r="T3103" s="406"/>
      <c r="U3103" s="406"/>
      <c r="V3103" s="406"/>
      <c r="W3103" s="406"/>
      <c r="X3103" s="406"/>
      <c r="Y3103" s="406"/>
      <c r="Z3103" s="406"/>
      <c r="AA3103" s="406"/>
      <c r="AB3103" s="406"/>
      <c r="AC3103" s="406"/>
      <c r="AD3103" s="406"/>
      <c r="AE3103"/>
      <c r="AF3103" s="258"/>
      <c r="AG3103" s="197">
        <f t="shared" si="1120"/>
        <v>18</v>
      </c>
      <c r="AH3103" s="198">
        <f t="shared" si="1121"/>
        <v>0</v>
      </c>
      <c r="AJ3103" s="188">
        <f t="shared" si="1122"/>
        <v>0</v>
      </c>
      <c r="AK3103" s="189">
        <f t="shared" si="1123"/>
        <v>0</v>
      </c>
      <c r="AL3103" s="189">
        <f t="shared" si="1124"/>
        <v>0</v>
      </c>
      <c r="AM3103" s="190">
        <f t="shared" si="1125"/>
        <v>0</v>
      </c>
      <c r="AN3103" s="197"/>
      <c r="AO3103" s="188">
        <f t="shared" si="1126"/>
        <v>0</v>
      </c>
      <c r="AP3103" s="189">
        <f t="shared" si="1127"/>
        <v>0</v>
      </c>
      <c r="AQ3103" s="189">
        <f t="shared" si="1128"/>
        <v>0</v>
      </c>
      <c r="AR3103" s="190">
        <f t="shared" si="1129"/>
        <v>0</v>
      </c>
    </row>
    <row r="3104" spans="1:44" s="198" customFormat="1" ht="15" customHeight="1" thickBot="1">
      <c r="A3104" s="104"/>
      <c r="B3104" s="52"/>
      <c r="C3104" s="88" t="s">
        <v>154</v>
      </c>
      <c r="D3104" s="347" t="str">
        <f t="shared" si="1119"/>
        <v/>
      </c>
      <c r="E3104" s="347"/>
      <c r="F3104" s="347"/>
      <c r="G3104" s="347"/>
      <c r="H3104" s="347"/>
      <c r="I3104" s="347"/>
      <c r="J3104" s="347"/>
      <c r="K3104" s="347"/>
      <c r="L3104" s="347"/>
      <c r="M3104" s="406"/>
      <c r="N3104" s="406"/>
      <c r="O3104" s="406"/>
      <c r="P3104" s="406"/>
      <c r="Q3104" s="406"/>
      <c r="R3104" s="406"/>
      <c r="S3104" s="406"/>
      <c r="T3104" s="406"/>
      <c r="U3104" s="406"/>
      <c r="V3104" s="406"/>
      <c r="W3104" s="406"/>
      <c r="X3104" s="406"/>
      <c r="Y3104" s="406"/>
      <c r="Z3104" s="406"/>
      <c r="AA3104" s="406"/>
      <c r="AB3104" s="406"/>
      <c r="AC3104" s="406"/>
      <c r="AD3104" s="406"/>
      <c r="AE3104"/>
      <c r="AF3104" s="258"/>
      <c r="AG3104" s="197">
        <f t="shared" si="1120"/>
        <v>18</v>
      </c>
      <c r="AH3104" s="198">
        <f t="shared" si="1121"/>
        <v>0</v>
      </c>
      <c r="AJ3104" s="188">
        <f t="shared" si="1122"/>
        <v>0</v>
      </c>
      <c r="AK3104" s="189">
        <f t="shared" si="1123"/>
        <v>0</v>
      </c>
      <c r="AL3104" s="189">
        <f t="shared" si="1124"/>
        <v>0</v>
      </c>
      <c r="AM3104" s="190">
        <f t="shared" si="1125"/>
        <v>0</v>
      </c>
      <c r="AN3104" s="197"/>
      <c r="AO3104" s="188">
        <f t="shared" si="1126"/>
        <v>0</v>
      </c>
      <c r="AP3104" s="189">
        <f t="shared" si="1127"/>
        <v>0</v>
      </c>
      <c r="AQ3104" s="189">
        <f t="shared" si="1128"/>
        <v>0</v>
      </c>
      <c r="AR3104" s="190">
        <f t="shared" si="1129"/>
        <v>0</v>
      </c>
    </row>
    <row r="3105" spans="1:44" s="198" customFormat="1" ht="15" customHeight="1" thickBot="1">
      <c r="A3105" s="104"/>
      <c r="B3105" s="52"/>
      <c r="C3105" s="88" t="s">
        <v>155</v>
      </c>
      <c r="D3105" s="347" t="str">
        <f t="shared" si="1119"/>
        <v/>
      </c>
      <c r="E3105" s="347"/>
      <c r="F3105" s="347"/>
      <c r="G3105" s="347"/>
      <c r="H3105" s="347"/>
      <c r="I3105" s="347"/>
      <c r="J3105" s="347"/>
      <c r="K3105" s="347"/>
      <c r="L3105" s="347"/>
      <c r="M3105" s="406"/>
      <c r="N3105" s="406"/>
      <c r="O3105" s="406"/>
      <c r="P3105" s="406"/>
      <c r="Q3105" s="406"/>
      <c r="R3105" s="406"/>
      <c r="S3105" s="406"/>
      <c r="T3105" s="406"/>
      <c r="U3105" s="406"/>
      <c r="V3105" s="406"/>
      <c r="W3105" s="406"/>
      <c r="X3105" s="406"/>
      <c r="Y3105" s="406"/>
      <c r="Z3105" s="406"/>
      <c r="AA3105" s="406"/>
      <c r="AB3105" s="406"/>
      <c r="AC3105" s="406"/>
      <c r="AD3105" s="406"/>
      <c r="AE3105"/>
      <c r="AF3105" s="258"/>
      <c r="AG3105" s="197">
        <f t="shared" si="1120"/>
        <v>18</v>
      </c>
      <c r="AH3105" s="198">
        <f t="shared" si="1121"/>
        <v>0</v>
      </c>
      <c r="AJ3105" s="188">
        <f t="shared" si="1122"/>
        <v>0</v>
      </c>
      <c r="AK3105" s="189">
        <f t="shared" si="1123"/>
        <v>0</v>
      </c>
      <c r="AL3105" s="189">
        <f t="shared" si="1124"/>
        <v>0</v>
      </c>
      <c r="AM3105" s="190">
        <f t="shared" si="1125"/>
        <v>0</v>
      </c>
      <c r="AN3105" s="197"/>
      <c r="AO3105" s="188">
        <f t="shared" si="1126"/>
        <v>0</v>
      </c>
      <c r="AP3105" s="189">
        <f t="shared" si="1127"/>
        <v>0</v>
      </c>
      <c r="AQ3105" s="189">
        <f t="shared" si="1128"/>
        <v>0</v>
      </c>
      <c r="AR3105" s="190">
        <f t="shared" si="1129"/>
        <v>0</v>
      </c>
    </row>
    <row r="3106" spans="1:44" s="198" customFormat="1" ht="15" customHeight="1" thickBot="1">
      <c r="A3106" s="104"/>
      <c r="B3106" s="52"/>
      <c r="C3106" s="88" t="s">
        <v>156</v>
      </c>
      <c r="D3106" s="347" t="str">
        <f t="shared" si="1119"/>
        <v/>
      </c>
      <c r="E3106" s="347"/>
      <c r="F3106" s="347"/>
      <c r="G3106" s="347"/>
      <c r="H3106" s="347"/>
      <c r="I3106" s="347"/>
      <c r="J3106" s="347"/>
      <c r="K3106" s="347"/>
      <c r="L3106" s="347"/>
      <c r="M3106" s="406"/>
      <c r="N3106" s="406"/>
      <c r="O3106" s="406"/>
      <c r="P3106" s="406"/>
      <c r="Q3106" s="406"/>
      <c r="R3106" s="406"/>
      <c r="S3106" s="406"/>
      <c r="T3106" s="406"/>
      <c r="U3106" s="406"/>
      <c r="V3106" s="406"/>
      <c r="W3106" s="406"/>
      <c r="X3106" s="406"/>
      <c r="Y3106" s="406"/>
      <c r="Z3106" s="406"/>
      <c r="AA3106" s="406"/>
      <c r="AB3106" s="406"/>
      <c r="AC3106" s="406"/>
      <c r="AD3106" s="406"/>
      <c r="AE3106"/>
      <c r="AF3106" s="258"/>
      <c r="AG3106" s="197">
        <f t="shared" si="1120"/>
        <v>18</v>
      </c>
      <c r="AH3106" s="198">
        <f t="shared" si="1121"/>
        <v>0</v>
      </c>
      <c r="AJ3106" s="188">
        <f t="shared" si="1122"/>
        <v>0</v>
      </c>
      <c r="AK3106" s="189">
        <f t="shared" si="1123"/>
        <v>0</v>
      </c>
      <c r="AL3106" s="189">
        <f t="shared" si="1124"/>
        <v>0</v>
      </c>
      <c r="AM3106" s="190">
        <f t="shared" si="1125"/>
        <v>0</v>
      </c>
      <c r="AN3106" s="197"/>
      <c r="AO3106" s="188">
        <f t="shared" si="1126"/>
        <v>0</v>
      </c>
      <c r="AP3106" s="189">
        <f t="shared" si="1127"/>
        <v>0</v>
      </c>
      <c r="AQ3106" s="189">
        <f t="shared" si="1128"/>
        <v>0</v>
      </c>
      <c r="AR3106" s="190">
        <f t="shared" si="1129"/>
        <v>0</v>
      </c>
    </row>
    <row r="3107" spans="1:44" s="198" customFormat="1" ht="15" customHeight="1" thickBot="1">
      <c r="A3107" s="104"/>
      <c r="B3107" s="52"/>
      <c r="C3107" s="88" t="s">
        <v>157</v>
      </c>
      <c r="D3107" s="347" t="str">
        <f t="shared" si="1119"/>
        <v/>
      </c>
      <c r="E3107" s="347"/>
      <c r="F3107" s="347"/>
      <c r="G3107" s="347"/>
      <c r="H3107" s="347"/>
      <c r="I3107" s="347"/>
      <c r="J3107" s="347"/>
      <c r="K3107" s="347"/>
      <c r="L3107" s="347"/>
      <c r="M3107" s="406"/>
      <c r="N3107" s="406"/>
      <c r="O3107" s="406"/>
      <c r="P3107" s="406"/>
      <c r="Q3107" s="406"/>
      <c r="R3107" s="406"/>
      <c r="S3107" s="406"/>
      <c r="T3107" s="406"/>
      <c r="U3107" s="406"/>
      <c r="V3107" s="406"/>
      <c r="W3107" s="406"/>
      <c r="X3107" s="406"/>
      <c r="Y3107" s="406"/>
      <c r="Z3107" s="406"/>
      <c r="AA3107" s="406"/>
      <c r="AB3107" s="406"/>
      <c r="AC3107" s="406"/>
      <c r="AD3107" s="406"/>
      <c r="AE3107"/>
      <c r="AF3107" s="258"/>
      <c r="AG3107" s="197">
        <f t="shared" si="1120"/>
        <v>18</v>
      </c>
      <c r="AH3107" s="198">
        <f t="shared" si="1121"/>
        <v>0</v>
      </c>
      <c r="AJ3107" s="188">
        <f t="shared" si="1122"/>
        <v>0</v>
      </c>
      <c r="AK3107" s="189">
        <f t="shared" si="1123"/>
        <v>0</v>
      </c>
      <c r="AL3107" s="189">
        <f t="shared" si="1124"/>
        <v>0</v>
      </c>
      <c r="AM3107" s="190">
        <f t="shared" si="1125"/>
        <v>0</v>
      </c>
      <c r="AN3107" s="197"/>
      <c r="AO3107" s="188">
        <f t="shared" si="1126"/>
        <v>0</v>
      </c>
      <c r="AP3107" s="189">
        <f t="shared" si="1127"/>
        <v>0</v>
      </c>
      <c r="AQ3107" s="189">
        <f t="shared" si="1128"/>
        <v>0</v>
      </c>
      <c r="AR3107" s="190">
        <f t="shared" si="1129"/>
        <v>0</v>
      </c>
    </row>
    <row r="3108" spans="1:44" s="198" customFormat="1" ht="15" customHeight="1" thickBot="1">
      <c r="A3108" s="104"/>
      <c r="B3108" s="52"/>
      <c r="C3108" s="88" t="s">
        <v>158</v>
      </c>
      <c r="D3108" s="347" t="str">
        <f t="shared" si="1119"/>
        <v/>
      </c>
      <c r="E3108" s="347"/>
      <c r="F3108" s="347"/>
      <c r="G3108" s="347"/>
      <c r="H3108" s="347"/>
      <c r="I3108" s="347"/>
      <c r="J3108" s="347"/>
      <c r="K3108" s="347"/>
      <c r="L3108" s="347"/>
      <c r="M3108" s="406"/>
      <c r="N3108" s="406"/>
      <c r="O3108" s="406"/>
      <c r="P3108" s="406"/>
      <c r="Q3108" s="406"/>
      <c r="R3108" s="406"/>
      <c r="S3108" s="406"/>
      <c r="T3108" s="406"/>
      <c r="U3108" s="406"/>
      <c r="V3108" s="406"/>
      <c r="W3108" s="406"/>
      <c r="X3108" s="406"/>
      <c r="Y3108" s="406"/>
      <c r="Z3108" s="406"/>
      <c r="AA3108" s="406"/>
      <c r="AB3108" s="406"/>
      <c r="AC3108" s="406"/>
      <c r="AD3108" s="406"/>
      <c r="AE3108"/>
      <c r="AF3108" s="258"/>
      <c r="AG3108" s="197">
        <f t="shared" si="1120"/>
        <v>18</v>
      </c>
      <c r="AH3108" s="198">
        <f t="shared" si="1121"/>
        <v>0</v>
      </c>
      <c r="AJ3108" s="188">
        <f t="shared" si="1122"/>
        <v>0</v>
      </c>
      <c r="AK3108" s="189">
        <f t="shared" si="1123"/>
        <v>0</v>
      </c>
      <c r="AL3108" s="189">
        <f t="shared" si="1124"/>
        <v>0</v>
      </c>
      <c r="AM3108" s="190">
        <f t="shared" si="1125"/>
        <v>0</v>
      </c>
      <c r="AN3108" s="197"/>
      <c r="AO3108" s="188">
        <f t="shared" si="1126"/>
        <v>0</v>
      </c>
      <c r="AP3108" s="189">
        <f t="shared" si="1127"/>
        <v>0</v>
      </c>
      <c r="AQ3108" s="189">
        <f t="shared" si="1128"/>
        <v>0</v>
      </c>
      <c r="AR3108" s="190">
        <f t="shared" si="1129"/>
        <v>0</v>
      </c>
    </row>
    <row r="3109" spans="1:44" s="198" customFormat="1" ht="15" customHeight="1" thickBot="1">
      <c r="A3109" s="104"/>
      <c r="B3109" s="52"/>
      <c r="C3109" s="88" t="s">
        <v>159</v>
      </c>
      <c r="D3109" s="347" t="str">
        <f t="shared" si="1119"/>
        <v/>
      </c>
      <c r="E3109" s="347"/>
      <c r="F3109" s="347"/>
      <c r="G3109" s="347"/>
      <c r="H3109" s="347"/>
      <c r="I3109" s="347"/>
      <c r="J3109" s="347"/>
      <c r="K3109" s="347"/>
      <c r="L3109" s="347"/>
      <c r="M3109" s="406"/>
      <c r="N3109" s="406"/>
      <c r="O3109" s="406"/>
      <c r="P3109" s="406"/>
      <c r="Q3109" s="406"/>
      <c r="R3109" s="406"/>
      <c r="S3109" s="406"/>
      <c r="T3109" s="406"/>
      <c r="U3109" s="406"/>
      <c r="V3109" s="406"/>
      <c r="W3109" s="406"/>
      <c r="X3109" s="406"/>
      <c r="Y3109" s="406"/>
      <c r="Z3109" s="406"/>
      <c r="AA3109" s="406"/>
      <c r="AB3109" s="406"/>
      <c r="AC3109" s="406"/>
      <c r="AD3109" s="406"/>
      <c r="AE3109"/>
      <c r="AF3109" s="258"/>
      <c r="AG3109" s="197">
        <f t="shared" si="1120"/>
        <v>18</v>
      </c>
      <c r="AH3109" s="198">
        <f t="shared" si="1121"/>
        <v>0</v>
      </c>
      <c r="AJ3109" s="188">
        <f t="shared" si="1122"/>
        <v>0</v>
      </c>
      <c r="AK3109" s="189">
        <f t="shared" si="1123"/>
        <v>0</v>
      </c>
      <c r="AL3109" s="189">
        <f t="shared" si="1124"/>
        <v>0</v>
      </c>
      <c r="AM3109" s="190">
        <f t="shared" si="1125"/>
        <v>0</v>
      </c>
      <c r="AN3109" s="197"/>
      <c r="AO3109" s="188">
        <f t="shared" si="1126"/>
        <v>0</v>
      </c>
      <c r="AP3109" s="189">
        <f t="shared" si="1127"/>
        <v>0</v>
      </c>
      <c r="AQ3109" s="189">
        <f t="shared" si="1128"/>
        <v>0</v>
      </c>
      <c r="AR3109" s="190">
        <f t="shared" si="1129"/>
        <v>0</v>
      </c>
    </row>
    <row r="3110" spans="1:44" s="198" customFormat="1" ht="15" customHeight="1" thickBot="1">
      <c r="A3110" s="104"/>
      <c r="B3110" s="52"/>
      <c r="C3110" s="88" t="s">
        <v>160</v>
      </c>
      <c r="D3110" s="347" t="str">
        <f t="shared" si="1119"/>
        <v/>
      </c>
      <c r="E3110" s="347"/>
      <c r="F3110" s="347"/>
      <c r="G3110" s="347"/>
      <c r="H3110" s="347"/>
      <c r="I3110" s="347"/>
      <c r="J3110" s="347"/>
      <c r="K3110" s="347"/>
      <c r="L3110" s="347"/>
      <c r="M3110" s="406"/>
      <c r="N3110" s="406"/>
      <c r="O3110" s="406"/>
      <c r="P3110" s="406"/>
      <c r="Q3110" s="406"/>
      <c r="R3110" s="406"/>
      <c r="S3110" s="406"/>
      <c r="T3110" s="406"/>
      <c r="U3110" s="406"/>
      <c r="V3110" s="406"/>
      <c r="W3110" s="406"/>
      <c r="X3110" s="406"/>
      <c r="Y3110" s="406"/>
      <c r="Z3110" s="406"/>
      <c r="AA3110" s="406"/>
      <c r="AB3110" s="406"/>
      <c r="AC3110" s="406"/>
      <c r="AD3110" s="406"/>
      <c r="AE3110"/>
      <c r="AF3110" s="258"/>
      <c r="AG3110" s="197">
        <f t="shared" si="1120"/>
        <v>18</v>
      </c>
      <c r="AH3110" s="198">
        <f t="shared" si="1121"/>
        <v>0</v>
      </c>
      <c r="AJ3110" s="188">
        <f t="shared" si="1122"/>
        <v>0</v>
      </c>
      <c r="AK3110" s="189">
        <f t="shared" si="1123"/>
        <v>0</v>
      </c>
      <c r="AL3110" s="189">
        <f t="shared" si="1124"/>
        <v>0</v>
      </c>
      <c r="AM3110" s="190">
        <f t="shared" si="1125"/>
        <v>0</v>
      </c>
      <c r="AN3110" s="197"/>
      <c r="AO3110" s="188">
        <f t="shared" si="1126"/>
        <v>0</v>
      </c>
      <c r="AP3110" s="189">
        <f t="shared" si="1127"/>
        <v>0</v>
      </c>
      <c r="AQ3110" s="189">
        <f t="shared" si="1128"/>
        <v>0</v>
      </c>
      <c r="AR3110" s="190">
        <f t="shared" si="1129"/>
        <v>0</v>
      </c>
    </row>
    <row r="3111" spans="1:44" s="198" customFormat="1" ht="15" customHeight="1" thickBot="1">
      <c r="A3111" s="104"/>
      <c r="B3111" s="52"/>
      <c r="C3111" s="88" t="s">
        <v>161</v>
      </c>
      <c r="D3111" s="347" t="str">
        <f t="shared" si="1119"/>
        <v/>
      </c>
      <c r="E3111" s="347"/>
      <c r="F3111" s="347"/>
      <c r="G3111" s="347"/>
      <c r="H3111" s="347"/>
      <c r="I3111" s="347"/>
      <c r="J3111" s="347"/>
      <c r="K3111" s="347"/>
      <c r="L3111" s="347"/>
      <c r="M3111" s="406"/>
      <c r="N3111" s="406"/>
      <c r="O3111" s="406"/>
      <c r="P3111" s="406"/>
      <c r="Q3111" s="406"/>
      <c r="R3111" s="406"/>
      <c r="S3111" s="406"/>
      <c r="T3111" s="406"/>
      <c r="U3111" s="406"/>
      <c r="V3111" s="406"/>
      <c r="W3111" s="406"/>
      <c r="X3111" s="406"/>
      <c r="Y3111" s="406"/>
      <c r="Z3111" s="406"/>
      <c r="AA3111" s="406"/>
      <c r="AB3111" s="406"/>
      <c r="AC3111" s="406"/>
      <c r="AD3111" s="406"/>
      <c r="AE3111"/>
      <c r="AF3111" s="258"/>
      <c r="AG3111" s="197">
        <f t="shared" si="1120"/>
        <v>18</v>
      </c>
      <c r="AH3111" s="198">
        <f t="shared" si="1121"/>
        <v>0</v>
      </c>
      <c r="AJ3111" s="188">
        <f t="shared" si="1122"/>
        <v>0</v>
      </c>
      <c r="AK3111" s="189">
        <f t="shared" si="1123"/>
        <v>0</v>
      </c>
      <c r="AL3111" s="189">
        <f t="shared" si="1124"/>
        <v>0</v>
      </c>
      <c r="AM3111" s="190">
        <f t="shared" si="1125"/>
        <v>0</v>
      </c>
      <c r="AN3111" s="197"/>
      <c r="AO3111" s="188">
        <f t="shared" si="1126"/>
        <v>0</v>
      </c>
      <c r="AP3111" s="189">
        <f t="shared" si="1127"/>
        <v>0</v>
      </c>
      <c r="AQ3111" s="189">
        <f t="shared" si="1128"/>
        <v>0</v>
      </c>
      <c r="AR3111" s="190">
        <f t="shared" si="1129"/>
        <v>0</v>
      </c>
    </row>
    <row r="3112" spans="1:44" s="198" customFormat="1" ht="15" customHeight="1" thickBot="1">
      <c r="A3112" s="104"/>
      <c r="B3112" s="52"/>
      <c r="C3112" s="88" t="s">
        <v>162</v>
      </c>
      <c r="D3112" s="347" t="str">
        <f t="shared" si="1119"/>
        <v/>
      </c>
      <c r="E3112" s="347"/>
      <c r="F3112" s="347"/>
      <c r="G3112" s="347"/>
      <c r="H3112" s="347"/>
      <c r="I3112" s="347"/>
      <c r="J3112" s="347"/>
      <c r="K3112" s="347"/>
      <c r="L3112" s="347"/>
      <c r="M3112" s="406"/>
      <c r="N3112" s="406"/>
      <c r="O3112" s="406"/>
      <c r="P3112" s="406"/>
      <c r="Q3112" s="406"/>
      <c r="R3112" s="406"/>
      <c r="S3112" s="406"/>
      <c r="T3112" s="406"/>
      <c r="U3112" s="406"/>
      <c r="V3112" s="406"/>
      <c r="W3112" s="406"/>
      <c r="X3112" s="406"/>
      <c r="Y3112" s="406"/>
      <c r="Z3112" s="406"/>
      <c r="AA3112" s="406"/>
      <c r="AB3112" s="406"/>
      <c r="AC3112" s="406"/>
      <c r="AD3112" s="406"/>
      <c r="AE3112"/>
      <c r="AF3112" s="258"/>
      <c r="AG3112" s="197">
        <f t="shared" si="1120"/>
        <v>18</v>
      </c>
      <c r="AH3112" s="198">
        <f t="shared" si="1121"/>
        <v>0</v>
      </c>
      <c r="AJ3112" s="188">
        <f t="shared" si="1122"/>
        <v>0</v>
      </c>
      <c r="AK3112" s="189">
        <f t="shared" si="1123"/>
        <v>0</v>
      </c>
      <c r="AL3112" s="189">
        <f t="shared" si="1124"/>
        <v>0</v>
      </c>
      <c r="AM3112" s="190">
        <f t="shared" si="1125"/>
        <v>0</v>
      </c>
      <c r="AN3112" s="197"/>
      <c r="AO3112" s="188">
        <f t="shared" si="1126"/>
        <v>0</v>
      </c>
      <c r="AP3112" s="189">
        <f t="shared" si="1127"/>
        <v>0</v>
      </c>
      <c r="AQ3112" s="189">
        <f t="shared" si="1128"/>
        <v>0</v>
      </c>
      <c r="AR3112" s="190">
        <f t="shared" si="1129"/>
        <v>0</v>
      </c>
    </row>
    <row r="3113" spans="1:44" s="198" customFormat="1" ht="15" customHeight="1" thickBot="1">
      <c r="A3113" s="104"/>
      <c r="B3113" s="52"/>
      <c r="C3113" s="88" t="s">
        <v>163</v>
      </c>
      <c r="D3113" s="347" t="str">
        <f t="shared" si="1119"/>
        <v/>
      </c>
      <c r="E3113" s="347"/>
      <c r="F3113" s="347"/>
      <c r="G3113" s="347"/>
      <c r="H3113" s="347"/>
      <c r="I3113" s="347"/>
      <c r="J3113" s="347"/>
      <c r="K3113" s="347"/>
      <c r="L3113" s="347"/>
      <c r="M3113" s="406"/>
      <c r="N3113" s="406"/>
      <c r="O3113" s="406"/>
      <c r="P3113" s="406"/>
      <c r="Q3113" s="406"/>
      <c r="R3113" s="406"/>
      <c r="S3113" s="406"/>
      <c r="T3113" s="406"/>
      <c r="U3113" s="406"/>
      <c r="V3113" s="406"/>
      <c r="W3113" s="406"/>
      <c r="X3113" s="406"/>
      <c r="Y3113" s="406"/>
      <c r="Z3113" s="406"/>
      <c r="AA3113" s="406"/>
      <c r="AB3113" s="406"/>
      <c r="AC3113" s="406"/>
      <c r="AD3113" s="406"/>
      <c r="AE3113"/>
      <c r="AF3113" s="258"/>
      <c r="AG3113" s="197">
        <f t="shared" si="1120"/>
        <v>18</v>
      </c>
      <c r="AH3113" s="198">
        <f t="shared" si="1121"/>
        <v>0</v>
      </c>
      <c r="AJ3113" s="188">
        <f t="shared" si="1122"/>
        <v>0</v>
      </c>
      <c r="AK3113" s="189">
        <f t="shared" si="1123"/>
        <v>0</v>
      </c>
      <c r="AL3113" s="189">
        <f t="shared" si="1124"/>
        <v>0</v>
      </c>
      <c r="AM3113" s="190">
        <f t="shared" si="1125"/>
        <v>0</v>
      </c>
      <c r="AN3113" s="197"/>
      <c r="AO3113" s="188">
        <f t="shared" si="1126"/>
        <v>0</v>
      </c>
      <c r="AP3113" s="189">
        <f t="shared" si="1127"/>
        <v>0</v>
      </c>
      <c r="AQ3113" s="189">
        <f t="shared" si="1128"/>
        <v>0</v>
      </c>
      <c r="AR3113" s="190">
        <f t="shared" si="1129"/>
        <v>0</v>
      </c>
    </row>
    <row r="3114" spans="1:44" s="198" customFormat="1" ht="15" customHeight="1" thickBot="1">
      <c r="A3114" s="104"/>
      <c r="B3114" s="52"/>
      <c r="C3114" s="88" t="s">
        <v>164</v>
      </c>
      <c r="D3114" s="347" t="str">
        <f t="shared" si="1119"/>
        <v/>
      </c>
      <c r="E3114" s="347"/>
      <c r="F3114" s="347"/>
      <c r="G3114" s="347"/>
      <c r="H3114" s="347"/>
      <c r="I3114" s="347"/>
      <c r="J3114" s="347"/>
      <c r="K3114" s="347"/>
      <c r="L3114" s="347"/>
      <c r="M3114" s="406"/>
      <c r="N3114" s="406"/>
      <c r="O3114" s="406"/>
      <c r="P3114" s="406"/>
      <c r="Q3114" s="406"/>
      <c r="R3114" s="406"/>
      <c r="S3114" s="406"/>
      <c r="T3114" s="406"/>
      <c r="U3114" s="406"/>
      <c r="V3114" s="406"/>
      <c r="W3114" s="406"/>
      <c r="X3114" s="406"/>
      <c r="Y3114" s="406"/>
      <c r="Z3114" s="406"/>
      <c r="AA3114" s="406"/>
      <c r="AB3114" s="406"/>
      <c r="AC3114" s="406"/>
      <c r="AD3114" s="406"/>
      <c r="AE3114"/>
      <c r="AF3114" s="258"/>
      <c r="AG3114" s="197">
        <f t="shared" si="1120"/>
        <v>18</v>
      </c>
      <c r="AH3114" s="198">
        <f t="shared" si="1121"/>
        <v>0</v>
      </c>
      <c r="AJ3114" s="188">
        <f t="shared" si="1122"/>
        <v>0</v>
      </c>
      <c r="AK3114" s="189">
        <f t="shared" si="1123"/>
        <v>0</v>
      </c>
      <c r="AL3114" s="189">
        <f t="shared" si="1124"/>
        <v>0</v>
      </c>
      <c r="AM3114" s="190">
        <f t="shared" si="1125"/>
        <v>0</v>
      </c>
      <c r="AN3114" s="197"/>
      <c r="AO3114" s="188">
        <f t="shared" si="1126"/>
        <v>0</v>
      </c>
      <c r="AP3114" s="189">
        <f t="shared" si="1127"/>
        <v>0</v>
      </c>
      <c r="AQ3114" s="189">
        <f t="shared" si="1128"/>
        <v>0</v>
      </c>
      <c r="AR3114" s="190">
        <f t="shared" si="1129"/>
        <v>0</v>
      </c>
    </row>
    <row r="3115" spans="1:44" s="198" customFormat="1" ht="15" customHeight="1" thickBot="1">
      <c r="A3115" s="104"/>
      <c r="B3115" s="52"/>
      <c r="C3115" s="88" t="s">
        <v>165</v>
      </c>
      <c r="D3115" s="347" t="str">
        <f t="shared" si="1119"/>
        <v/>
      </c>
      <c r="E3115" s="347"/>
      <c r="F3115" s="347"/>
      <c r="G3115" s="347"/>
      <c r="H3115" s="347"/>
      <c r="I3115" s="347"/>
      <c r="J3115" s="347"/>
      <c r="K3115" s="347"/>
      <c r="L3115" s="347"/>
      <c r="M3115" s="406"/>
      <c r="N3115" s="406"/>
      <c r="O3115" s="406"/>
      <c r="P3115" s="406"/>
      <c r="Q3115" s="406"/>
      <c r="R3115" s="406"/>
      <c r="S3115" s="406"/>
      <c r="T3115" s="406"/>
      <c r="U3115" s="406"/>
      <c r="V3115" s="406"/>
      <c r="W3115" s="406"/>
      <c r="X3115" s="406"/>
      <c r="Y3115" s="406"/>
      <c r="Z3115" s="406"/>
      <c r="AA3115" s="406"/>
      <c r="AB3115" s="406"/>
      <c r="AC3115" s="406"/>
      <c r="AD3115" s="406"/>
      <c r="AE3115"/>
      <c r="AF3115" s="258"/>
      <c r="AG3115" s="197">
        <f t="shared" si="1120"/>
        <v>18</v>
      </c>
      <c r="AH3115" s="198">
        <f t="shared" si="1121"/>
        <v>0</v>
      </c>
      <c r="AJ3115" s="188">
        <f t="shared" si="1122"/>
        <v>0</v>
      </c>
      <c r="AK3115" s="189">
        <f t="shared" si="1123"/>
        <v>0</v>
      </c>
      <c r="AL3115" s="189">
        <f t="shared" si="1124"/>
        <v>0</v>
      </c>
      <c r="AM3115" s="190">
        <f t="shared" si="1125"/>
        <v>0</v>
      </c>
      <c r="AN3115" s="197"/>
      <c r="AO3115" s="188">
        <f t="shared" si="1126"/>
        <v>0</v>
      </c>
      <c r="AP3115" s="189">
        <f t="shared" si="1127"/>
        <v>0</v>
      </c>
      <c r="AQ3115" s="189">
        <f t="shared" si="1128"/>
        <v>0</v>
      </c>
      <c r="AR3115" s="190">
        <f t="shared" si="1129"/>
        <v>0</v>
      </c>
    </row>
    <row r="3116" spans="1:44" s="198" customFormat="1" ht="15" customHeight="1" thickBot="1">
      <c r="A3116" s="104"/>
      <c r="B3116" s="52"/>
      <c r="C3116" s="88" t="s">
        <v>166</v>
      </c>
      <c r="D3116" s="347" t="str">
        <f t="shared" si="1119"/>
        <v/>
      </c>
      <c r="E3116" s="347"/>
      <c r="F3116" s="347"/>
      <c r="G3116" s="347"/>
      <c r="H3116" s="347"/>
      <c r="I3116" s="347"/>
      <c r="J3116" s="347"/>
      <c r="K3116" s="347"/>
      <c r="L3116" s="347"/>
      <c r="M3116" s="406"/>
      <c r="N3116" s="406"/>
      <c r="O3116" s="406"/>
      <c r="P3116" s="406"/>
      <c r="Q3116" s="406"/>
      <c r="R3116" s="406"/>
      <c r="S3116" s="406"/>
      <c r="T3116" s="406"/>
      <c r="U3116" s="406"/>
      <c r="V3116" s="406"/>
      <c r="W3116" s="406"/>
      <c r="X3116" s="406"/>
      <c r="Y3116" s="406"/>
      <c r="Z3116" s="406"/>
      <c r="AA3116" s="406"/>
      <c r="AB3116" s="406"/>
      <c r="AC3116" s="406"/>
      <c r="AD3116" s="406"/>
      <c r="AE3116"/>
      <c r="AF3116" s="258"/>
      <c r="AG3116" s="197">
        <f t="shared" si="1120"/>
        <v>18</v>
      </c>
      <c r="AH3116" s="198">
        <f t="shared" si="1121"/>
        <v>0</v>
      </c>
      <c r="AJ3116" s="188">
        <f t="shared" si="1122"/>
        <v>0</v>
      </c>
      <c r="AK3116" s="189">
        <f t="shared" si="1123"/>
        <v>0</v>
      </c>
      <c r="AL3116" s="189">
        <f t="shared" si="1124"/>
        <v>0</v>
      </c>
      <c r="AM3116" s="190">
        <f t="shared" si="1125"/>
        <v>0</v>
      </c>
      <c r="AN3116" s="197"/>
      <c r="AO3116" s="188">
        <f t="shared" si="1126"/>
        <v>0</v>
      </c>
      <c r="AP3116" s="189">
        <f t="shared" si="1127"/>
        <v>0</v>
      </c>
      <c r="AQ3116" s="189">
        <f t="shared" si="1128"/>
        <v>0</v>
      </c>
      <c r="AR3116" s="190">
        <f t="shared" si="1129"/>
        <v>0</v>
      </c>
    </row>
    <row r="3117" spans="1:44" s="198" customFormat="1" ht="15" customHeight="1" thickBot="1">
      <c r="A3117" s="104"/>
      <c r="B3117" s="52"/>
      <c r="C3117" s="88" t="s">
        <v>167</v>
      </c>
      <c r="D3117" s="347" t="str">
        <f t="shared" si="1119"/>
        <v/>
      </c>
      <c r="E3117" s="347"/>
      <c r="F3117" s="347"/>
      <c r="G3117" s="347"/>
      <c r="H3117" s="347"/>
      <c r="I3117" s="347"/>
      <c r="J3117" s="347"/>
      <c r="K3117" s="347"/>
      <c r="L3117" s="347"/>
      <c r="M3117" s="406"/>
      <c r="N3117" s="406"/>
      <c r="O3117" s="406"/>
      <c r="P3117" s="406"/>
      <c r="Q3117" s="406"/>
      <c r="R3117" s="406"/>
      <c r="S3117" s="406"/>
      <c r="T3117" s="406"/>
      <c r="U3117" s="406"/>
      <c r="V3117" s="406"/>
      <c r="W3117" s="406"/>
      <c r="X3117" s="406"/>
      <c r="Y3117" s="406"/>
      <c r="Z3117" s="406"/>
      <c r="AA3117" s="406"/>
      <c r="AB3117" s="406"/>
      <c r="AC3117" s="406"/>
      <c r="AD3117" s="406"/>
      <c r="AE3117"/>
      <c r="AF3117" s="258"/>
      <c r="AG3117" s="197">
        <f t="shared" si="1120"/>
        <v>18</v>
      </c>
      <c r="AH3117" s="198">
        <f t="shared" si="1121"/>
        <v>0</v>
      </c>
      <c r="AJ3117" s="188">
        <f t="shared" si="1122"/>
        <v>0</v>
      </c>
      <c r="AK3117" s="189">
        <f t="shared" si="1123"/>
        <v>0</v>
      </c>
      <c r="AL3117" s="189">
        <f t="shared" si="1124"/>
        <v>0</v>
      </c>
      <c r="AM3117" s="190">
        <f t="shared" si="1125"/>
        <v>0</v>
      </c>
      <c r="AN3117" s="197"/>
      <c r="AO3117" s="188">
        <f t="shared" si="1126"/>
        <v>0</v>
      </c>
      <c r="AP3117" s="189">
        <f t="shared" si="1127"/>
        <v>0</v>
      </c>
      <c r="AQ3117" s="189">
        <f t="shared" si="1128"/>
        <v>0</v>
      </c>
      <c r="AR3117" s="190">
        <f t="shared" si="1129"/>
        <v>0</v>
      </c>
    </row>
    <row r="3118" spans="1:44" s="198" customFormat="1" ht="15" customHeight="1" thickBot="1">
      <c r="A3118" s="104"/>
      <c r="B3118" s="52"/>
      <c r="C3118" s="88" t="s">
        <v>168</v>
      </c>
      <c r="D3118" s="347" t="str">
        <f t="shared" si="1119"/>
        <v/>
      </c>
      <c r="E3118" s="347"/>
      <c r="F3118" s="347"/>
      <c r="G3118" s="347"/>
      <c r="H3118" s="347"/>
      <c r="I3118" s="347"/>
      <c r="J3118" s="347"/>
      <c r="K3118" s="347"/>
      <c r="L3118" s="347"/>
      <c r="M3118" s="406"/>
      <c r="N3118" s="406"/>
      <c r="O3118" s="406"/>
      <c r="P3118" s="406"/>
      <c r="Q3118" s="406"/>
      <c r="R3118" s="406"/>
      <c r="S3118" s="406"/>
      <c r="T3118" s="406"/>
      <c r="U3118" s="406"/>
      <c r="V3118" s="406"/>
      <c r="W3118" s="406"/>
      <c r="X3118" s="406"/>
      <c r="Y3118" s="406"/>
      <c r="Z3118" s="406"/>
      <c r="AA3118" s="406"/>
      <c r="AB3118" s="406"/>
      <c r="AC3118" s="406"/>
      <c r="AD3118" s="406"/>
      <c r="AE3118"/>
      <c r="AF3118" s="258"/>
      <c r="AG3118" s="197">
        <f t="shared" si="1120"/>
        <v>18</v>
      </c>
      <c r="AH3118" s="198">
        <f t="shared" si="1121"/>
        <v>0</v>
      </c>
      <c r="AJ3118" s="188">
        <f t="shared" si="1122"/>
        <v>0</v>
      </c>
      <c r="AK3118" s="189">
        <f t="shared" si="1123"/>
        <v>0</v>
      </c>
      <c r="AL3118" s="189">
        <f t="shared" si="1124"/>
        <v>0</v>
      </c>
      <c r="AM3118" s="190">
        <f t="shared" si="1125"/>
        <v>0</v>
      </c>
      <c r="AN3118" s="197"/>
      <c r="AO3118" s="188">
        <f t="shared" si="1126"/>
        <v>0</v>
      </c>
      <c r="AP3118" s="189">
        <f t="shared" si="1127"/>
        <v>0</v>
      </c>
      <c r="AQ3118" s="189">
        <f t="shared" si="1128"/>
        <v>0</v>
      </c>
      <c r="AR3118" s="190">
        <f t="shared" si="1129"/>
        <v>0</v>
      </c>
    </row>
    <row r="3119" spans="1:44" s="198" customFormat="1" ht="15" customHeight="1" thickBot="1">
      <c r="A3119" s="104"/>
      <c r="B3119" s="52"/>
      <c r="C3119" s="254" t="s">
        <v>169</v>
      </c>
      <c r="D3119" s="347" t="str">
        <f t="shared" si="1119"/>
        <v/>
      </c>
      <c r="E3119" s="347"/>
      <c r="F3119" s="347"/>
      <c r="G3119" s="347"/>
      <c r="H3119" s="347"/>
      <c r="I3119" s="347"/>
      <c r="J3119" s="347"/>
      <c r="K3119" s="347"/>
      <c r="L3119" s="347"/>
      <c r="M3119" s="406"/>
      <c r="N3119" s="406"/>
      <c r="O3119" s="406"/>
      <c r="P3119" s="406"/>
      <c r="Q3119" s="406"/>
      <c r="R3119" s="406"/>
      <c r="S3119" s="406"/>
      <c r="T3119" s="406"/>
      <c r="U3119" s="406"/>
      <c r="V3119" s="406"/>
      <c r="W3119" s="406"/>
      <c r="X3119" s="406"/>
      <c r="Y3119" s="406"/>
      <c r="Z3119" s="406"/>
      <c r="AA3119" s="406"/>
      <c r="AB3119" s="406"/>
      <c r="AC3119" s="406"/>
      <c r="AD3119" s="406"/>
      <c r="AE3119"/>
      <c r="AF3119" s="258"/>
      <c r="AG3119" s="197">
        <f t="shared" si="1120"/>
        <v>18</v>
      </c>
      <c r="AH3119" s="198">
        <f t="shared" si="1121"/>
        <v>0</v>
      </c>
      <c r="AJ3119" s="188">
        <f t="shared" si="1122"/>
        <v>0</v>
      </c>
      <c r="AK3119" s="189">
        <f t="shared" si="1123"/>
        <v>0</v>
      </c>
      <c r="AL3119" s="189">
        <f t="shared" si="1124"/>
        <v>0</v>
      </c>
      <c r="AM3119" s="190">
        <f t="shared" si="1125"/>
        <v>0</v>
      </c>
      <c r="AN3119" s="197"/>
      <c r="AO3119" s="188">
        <f t="shared" si="1126"/>
        <v>0</v>
      </c>
      <c r="AP3119" s="189">
        <f t="shared" si="1127"/>
        <v>0</v>
      </c>
      <c r="AQ3119" s="189">
        <f t="shared" si="1128"/>
        <v>0</v>
      </c>
      <c r="AR3119" s="190">
        <f t="shared" si="1129"/>
        <v>0</v>
      </c>
    </row>
    <row r="3120" spans="1:44" ht="15" customHeight="1" thickBot="1">
      <c r="A3120" s="104"/>
      <c r="B3120" s="30"/>
      <c r="C3120" s="64" t="s">
        <v>170</v>
      </c>
      <c r="D3120" s="347" t="str">
        <f t="shared" si="1119"/>
        <v/>
      </c>
      <c r="E3120" s="347"/>
      <c r="F3120" s="347"/>
      <c r="G3120" s="347"/>
      <c r="H3120" s="347"/>
      <c r="I3120" s="347"/>
      <c r="J3120" s="347"/>
      <c r="K3120" s="347"/>
      <c r="L3120" s="347"/>
      <c r="M3120" s="406"/>
      <c r="N3120" s="406"/>
      <c r="O3120" s="406"/>
      <c r="P3120" s="406"/>
      <c r="Q3120" s="406"/>
      <c r="R3120" s="406"/>
      <c r="S3120" s="406"/>
      <c r="T3120" s="406"/>
      <c r="U3120" s="406"/>
      <c r="V3120" s="406"/>
      <c r="W3120" s="406"/>
      <c r="X3120" s="406"/>
      <c r="Y3120" s="406"/>
      <c r="Z3120" s="406"/>
      <c r="AA3120" s="406"/>
      <c r="AB3120" s="406"/>
      <c r="AC3120" s="406"/>
      <c r="AD3120" s="406"/>
      <c r="AG3120" s="197">
        <f t="shared" si="1120"/>
        <v>18</v>
      </c>
      <c r="AH3120" s="198">
        <f t="shared" si="1121"/>
        <v>0</v>
      </c>
      <c r="AJ3120" s="188">
        <f t="shared" si="1122"/>
        <v>0</v>
      </c>
      <c r="AK3120" s="189">
        <f t="shared" si="1123"/>
        <v>0</v>
      </c>
      <c r="AL3120" s="189">
        <f t="shared" si="1124"/>
        <v>0</v>
      </c>
      <c r="AM3120" s="190">
        <f t="shared" si="1125"/>
        <v>0</v>
      </c>
      <c r="AO3120" s="188">
        <f t="shared" si="1126"/>
        <v>0</v>
      </c>
      <c r="AP3120" s="189">
        <f t="shared" si="1127"/>
        <v>0</v>
      </c>
      <c r="AQ3120" s="189">
        <f t="shared" si="1128"/>
        <v>0</v>
      </c>
      <c r="AR3120" s="190">
        <f t="shared" si="1129"/>
        <v>0</v>
      </c>
    </row>
    <row r="3121" spans="1:44" ht="15" customHeight="1" thickBot="1">
      <c r="A3121" s="104"/>
      <c r="B3121" s="30"/>
      <c r="C3121" s="64" t="s">
        <v>171</v>
      </c>
      <c r="D3121" s="347" t="str">
        <f t="shared" si="1119"/>
        <v/>
      </c>
      <c r="E3121" s="347"/>
      <c r="F3121" s="347"/>
      <c r="G3121" s="347"/>
      <c r="H3121" s="347"/>
      <c r="I3121" s="347"/>
      <c r="J3121" s="347"/>
      <c r="K3121" s="347"/>
      <c r="L3121" s="347"/>
      <c r="M3121" s="406"/>
      <c r="N3121" s="406"/>
      <c r="O3121" s="406"/>
      <c r="P3121" s="406"/>
      <c r="Q3121" s="406"/>
      <c r="R3121" s="406"/>
      <c r="S3121" s="406"/>
      <c r="T3121" s="406"/>
      <c r="U3121" s="406"/>
      <c r="V3121" s="406"/>
      <c r="W3121" s="406"/>
      <c r="X3121" s="406"/>
      <c r="Y3121" s="406"/>
      <c r="Z3121" s="406"/>
      <c r="AA3121" s="406"/>
      <c r="AB3121" s="406"/>
      <c r="AC3121" s="406"/>
      <c r="AD3121" s="406"/>
      <c r="AG3121" s="197">
        <f t="shared" si="1120"/>
        <v>18</v>
      </c>
      <c r="AH3121" s="198">
        <f t="shared" si="1121"/>
        <v>0</v>
      </c>
      <c r="AJ3121" s="188">
        <f t="shared" si="1122"/>
        <v>0</v>
      </c>
      <c r="AK3121" s="189">
        <f t="shared" si="1123"/>
        <v>0</v>
      </c>
      <c r="AL3121" s="189">
        <f t="shared" si="1124"/>
        <v>0</v>
      </c>
      <c r="AM3121" s="190">
        <f t="shared" si="1125"/>
        <v>0</v>
      </c>
      <c r="AO3121" s="188">
        <f t="shared" si="1126"/>
        <v>0</v>
      </c>
      <c r="AP3121" s="189">
        <f t="shared" si="1127"/>
        <v>0</v>
      </c>
      <c r="AQ3121" s="189">
        <f t="shared" si="1128"/>
        <v>0</v>
      </c>
      <c r="AR3121" s="190">
        <f t="shared" si="1129"/>
        <v>0</v>
      </c>
    </row>
    <row r="3122" spans="1:44" ht="15" customHeight="1" thickBot="1">
      <c r="A3122" s="104"/>
      <c r="B3122" s="30"/>
      <c r="C3122" s="64" t="s">
        <v>172</v>
      </c>
      <c r="D3122" s="347" t="str">
        <f t="shared" si="1119"/>
        <v/>
      </c>
      <c r="E3122" s="347"/>
      <c r="F3122" s="347"/>
      <c r="G3122" s="347"/>
      <c r="H3122" s="347"/>
      <c r="I3122" s="347"/>
      <c r="J3122" s="347"/>
      <c r="K3122" s="347"/>
      <c r="L3122" s="347"/>
      <c r="M3122" s="406"/>
      <c r="N3122" s="406"/>
      <c r="O3122" s="406"/>
      <c r="P3122" s="406"/>
      <c r="Q3122" s="406"/>
      <c r="R3122" s="406"/>
      <c r="S3122" s="406"/>
      <c r="T3122" s="406"/>
      <c r="U3122" s="406"/>
      <c r="V3122" s="406"/>
      <c r="W3122" s="406"/>
      <c r="X3122" s="406"/>
      <c r="Y3122" s="406"/>
      <c r="Z3122" s="406"/>
      <c r="AA3122" s="406"/>
      <c r="AB3122" s="406"/>
      <c r="AC3122" s="406"/>
      <c r="AD3122" s="406"/>
      <c r="AG3122" s="197">
        <f t="shared" si="1120"/>
        <v>18</v>
      </c>
      <c r="AH3122" s="198">
        <f t="shared" si="1121"/>
        <v>0</v>
      </c>
      <c r="AJ3122" s="188">
        <f t="shared" si="1122"/>
        <v>0</v>
      </c>
      <c r="AK3122" s="189">
        <f t="shared" si="1123"/>
        <v>0</v>
      </c>
      <c r="AL3122" s="189">
        <f t="shared" si="1124"/>
        <v>0</v>
      </c>
      <c r="AM3122" s="190">
        <f t="shared" si="1125"/>
        <v>0</v>
      </c>
      <c r="AO3122" s="188">
        <f t="shared" si="1126"/>
        <v>0</v>
      </c>
      <c r="AP3122" s="189">
        <f t="shared" si="1127"/>
        <v>0</v>
      </c>
      <c r="AQ3122" s="189">
        <f t="shared" si="1128"/>
        <v>0</v>
      </c>
      <c r="AR3122" s="190">
        <f t="shared" si="1129"/>
        <v>0</v>
      </c>
    </row>
    <row r="3123" spans="1:44" ht="15" customHeight="1" thickBot="1">
      <c r="A3123" s="104"/>
      <c r="B3123" s="30"/>
      <c r="C3123" s="64" t="s">
        <v>173</v>
      </c>
      <c r="D3123" s="347" t="str">
        <f t="shared" si="1119"/>
        <v/>
      </c>
      <c r="E3123" s="347"/>
      <c r="F3123" s="347"/>
      <c r="G3123" s="347"/>
      <c r="H3123" s="347"/>
      <c r="I3123" s="347"/>
      <c r="J3123" s="347"/>
      <c r="K3123" s="347"/>
      <c r="L3123" s="347"/>
      <c r="M3123" s="406"/>
      <c r="N3123" s="406"/>
      <c r="O3123" s="406"/>
      <c r="P3123" s="406"/>
      <c r="Q3123" s="406"/>
      <c r="R3123" s="406"/>
      <c r="S3123" s="406"/>
      <c r="T3123" s="406"/>
      <c r="U3123" s="406"/>
      <c r="V3123" s="406"/>
      <c r="W3123" s="406"/>
      <c r="X3123" s="406"/>
      <c r="Y3123" s="406"/>
      <c r="Z3123" s="406"/>
      <c r="AA3123" s="406"/>
      <c r="AB3123" s="406"/>
      <c r="AC3123" s="406"/>
      <c r="AD3123" s="406"/>
      <c r="AG3123" s="197">
        <f t="shared" si="1120"/>
        <v>18</v>
      </c>
      <c r="AH3123" s="198">
        <f t="shared" si="1121"/>
        <v>0</v>
      </c>
      <c r="AJ3123" s="188">
        <f t="shared" si="1122"/>
        <v>0</v>
      </c>
      <c r="AK3123" s="189">
        <f t="shared" si="1123"/>
        <v>0</v>
      </c>
      <c r="AL3123" s="189">
        <f t="shared" si="1124"/>
        <v>0</v>
      </c>
      <c r="AM3123" s="190">
        <f t="shared" si="1125"/>
        <v>0</v>
      </c>
      <c r="AO3123" s="188">
        <f t="shared" si="1126"/>
        <v>0</v>
      </c>
      <c r="AP3123" s="189">
        <f t="shared" si="1127"/>
        <v>0</v>
      </c>
      <c r="AQ3123" s="189">
        <f t="shared" si="1128"/>
        <v>0</v>
      </c>
      <c r="AR3123" s="190">
        <f t="shared" si="1129"/>
        <v>0</v>
      </c>
    </row>
    <row r="3124" spans="1:44" ht="15" customHeight="1" thickBot="1">
      <c r="A3124" s="104"/>
      <c r="B3124" s="30"/>
      <c r="C3124" s="64" t="s">
        <v>174</v>
      </c>
      <c r="D3124" s="347" t="str">
        <f t="shared" si="1119"/>
        <v/>
      </c>
      <c r="E3124" s="347"/>
      <c r="F3124" s="347"/>
      <c r="G3124" s="347"/>
      <c r="H3124" s="347"/>
      <c r="I3124" s="347"/>
      <c r="J3124" s="347"/>
      <c r="K3124" s="347"/>
      <c r="L3124" s="347"/>
      <c r="M3124" s="406"/>
      <c r="N3124" s="406"/>
      <c r="O3124" s="406"/>
      <c r="P3124" s="406"/>
      <c r="Q3124" s="406"/>
      <c r="R3124" s="406"/>
      <c r="S3124" s="406"/>
      <c r="T3124" s="406"/>
      <c r="U3124" s="406"/>
      <c r="V3124" s="406"/>
      <c r="W3124" s="406"/>
      <c r="X3124" s="406"/>
      <c r="Y3124" s="406"/>
      <c r="Z3124" s="406"/>
      <c r="AA3124" s="406"/>
      <c r="AB3124" s="406"/>
      <c r="AC3124" s="406"/>
      <c r="AD3124" s="406"/>
      <c r="AG3124" s="197">
        <f t="shared" si="1120"/>
        <v>18</v>
      </c>
      <c r="AH3124" s="198">
        <f t="shared" si="1121"/>
        <v>0</v>
      </c>
      <c r="AJ3124" s="188">
        <f t="shared" si="1122"/>
        <v>0</v>
      </c>
      <c r="AK3124" s="189">
        <f t="shared" si="1123"/>
        <v>0</v>
      </c>
      <c r="AL3124" s="189">
        <f t="shared" si="1124"/>
        <v>0</v>
      </c>
      <c r="AM3124" s="190">
        <f t="shared" si="1125"/>
        <v>0</v>
      </c>
      <c r="AO3124" s="188">
        <f t="shared" si="1126"/>
        <v>0</v>
      </c>
      <c r="AP3124" s="189">
        <f t="shared" si="1127"/>
        <v>0</v>
      </c>
      <c r="AQ3124" s="189">
        <f t="shared" si="1128"/>
        <v>0</v>
      </c>
      <c r="AR3124" s="190">
        <f t="shared" si="1129"/>
        <v>0</v>
      </c>
    </row>
    <row r="3125" spans="1:44" ht="15" customHeight="1" thickBot="1">
      <c r="A3125" s="104"/>
      <c r="B3125" s="30"/>
      <c r="C3125" s="64" t="s">
        <v>175</v>
      </c>
      <c r="D3125" s="347" t="str">
        <f t="shared" si="1119"/>
        <v/>
      </c>
      <c r="E3125" s="347"/>
      <c r="F3125" s="347"/>
      <c r="G3125" s="347"/>
      <c r="H3125" s="347"/>
      <c r="I3125" s="347"/>
      <c r="J3125" s="347"/>
      <c r="K3125" s="347"/>
      <c r="L3125" s="347"/>
      <c r="M3125" s="406"/>
      <c r="N3125" s="406"/>
      <c r="O3125" s="406"/>
      <c r="P3125" s="406"/>
      <c r="Q3125" s="406"/>
      <c r="R3125" s="406"/>
      <c r="S3125" s="406"/>
      <c r="T3125" s="406"/>
      <c r="U3125" s="406"/>
      <c r="V3125" s="406"/>
      <c r="W3125" s="406"/>
      <c r="X3125" s="406"/>
      <c r="Y3125" s="406"/>
      <c r="Z3125" s="406"/>
      <c r="AA3125" s="406"/>
      <c r="AB3125" s="406"/>
      <c r="AC3125" s="406"/>
      <c r="AD3125" s="406"/>
      <c r="AG3125" s="197">
        <f t="shared" si="1120"/>
        <v>18</v>
      </c>
      <c r="AH3125" s="198">
        <f t="shared" si="1121"/>
        <v>0</v>
      </c>
      <c r="AJ3125" s="188">
        <f t="shared" si="1122"/>
        <v>0</v>
      </c>
      <c r="AK3125" s="189">
        <f t="shared" si="1123"/>
        <v>0</v>
      </c>
      <c r="AL3125" s="189">
        <f t="shared" si="1124"/>
        <v>0</v>
      </c>
      <c r="AM3125" s="190">
        <f t="shared" si="1125"/>
        <v>0</v>
      </c>
      <c r="AO3125" s="188">
        <f t="shared" si="1126"/>
        <v>0</v>
      </c>
      <c r="AP3125" s="189">
        <f t="shared" si="1127"/>
        <v>0</v>
      </c>
      <c r="AQ3125" s="189">
        <f t="shared" si="1128"/>
        <v>0</v>
      </c>
      <c r="AR3125" s="190">
        <f t="shared" si="1129"/>
        <v>0</v>
      </c>
    </row>
    <row r="3126" spans="1:44" ht="15" customHeight="1" thickBot="1">
      <c r="A3126" s="104"/>
      <c r="B3126" s="30"/>
      <c r="C3126" s="64" t="s">
        <v>176</v>
      </c>
      <c r="D3126" s="347" t="str">
        <f t="shared" si="1119"/>
        <v/>
      </c>
      <c r="E3126" s="347"/>
      <c r="F3126" s="347"/>
      <c r="G3126" s="347"/>
      <c r="H3126" s="347"/>
      <c r="I3126" s="347"/>
      <c r="J3126" s="347"/>
      <c r="K3126" s="347"/>
      <c r="L3126" s="347"/>
      <c r="M3126" s="406"/>
      <c r="N3126" s="406"/>
      <c r="O3126" s="406"/>
      <c r="P3126" s="406"/>
      <c r="Q3126" s="406"/>
      <c r="R3126" s="406"/>
      <c r="S3126" s="406"/>
      <c r="T3126" s="406"/>
      <c r="U3126" s="406"/>
      <c r="V3126" s="406"/>
      <c r="W3126" s="406"/>
      <c r="X3126" s="406"/>
      <c r="Y3126" s="406"/>
      <c r="Z3126" s="406"/>
      <c r="AA3126" s="406"/>
      <c r="AB3126" s="406"/>
      <c r="AC3126" s="406"/>
      <c r="AD3126" s="406"/>
      <c r="AG3126" s="197">
        <f t="shared" si="1120"/>
        <v>18</v>
      </c>
      <c r="AH3126" s="198">
        <f t="shared" si="1121"/>
        <v>0</v>
      </c>
      <c r="AJ3126" s="188">
        <f t="shared" si="1122"/>
        <v>0</v>
      </c>
      <c r="AK3126" s="189">
        <f t="shared" si="1123"/>
        <v>0</v>
      </c>
      <c r="AL3126" s="189">
        <f t="shared" si="1124"/>
        <v>0</v>
      </c>
      <c r="AM3126" s="190">
        <f t="shared" si="1125"/>
        <v>0</v>
      </c>
      <c r="AO3126" s="188">
        <f t="shared" si="1126"/>
        <v>0</v>
      </c>
      <c r="AP3126" s="189">
        <f t="shared" si="1127"/>
        <v>0</v>
      </c>
      <c r="AQ3126" s="189">
        <f t="shared" si="1128"/>
        <v>0</v>
      </c>
      <c r="AR3126" s="190">
        <f t="shared" si="1129"/>
        <v>0</v>
      </c>
    </row>
    <row r="3127" spans="1:44" ht="15" customHeight="1" thickBot="1">
      <c r="A3127" s="104"/>
      <c r="B3127" s="30"/>
      <c r="C3127" s="64" t="s">
        <v>177</v>
      </c>
      <c r="D3127" s="347" t="str">
        <f t="shared" si="1119"/>
        <v/>
      </c>
      <c r="E3127" s="347"/>
      <c r="F3127" s="347"/>
      <c r="G3127" s="347"/>
      <c r="H3127" s="347"/>
      <c r="I3127" s="347"/>
      <c r="J3127" s="347"/>
      <c r="K3127" s="347"/>
      <c r="L3127" s="347"/>
      <c r="M3127" s="406"/>
      <c r="N3127" s="406"/>
      <c r="O3127" s="406"/>
      <c r="P3127" s="406"/>
      <c r="Q3127" s="406"/>
      <c r="R3127" s="406"/>
      <c r="S3127" s="406"/>
      <c r="T3127" s="406"/>
      <c r="U3127" s="406"/>
      <c r="V3127" s="406"/>
      <c r="W3127" s="406"/>
      <c r="X3127" s="406"/>
      <c r="Y3127" s="406"/>
      <c r="Z3127" s="406"/>
      <c r="AA3127" s="406"/>
      <c r="AB3127" s="406"/>
      <c r="AC3127" s="406"/>
      <c r="AD3127" s="406"/>
      <c r="AG3127" s="197">
        <f t="shared" si="1120"/>
        <v>18</v>
      </c>
      <c r="AH3127" s="198">
        <f t="shared" si="1121"/>
        <v>0</v>
      </c>
      <c r="AJ3127" s="188">
        <f t="shared" si="1122"/>
        <v>0</v>
      </c>
      <c r="AK3127" s="189">
        <f t="shared" si="1123"/>
        <v>0</v>
      </c>
      <c r="AL3127" s="189">
        <f t="shared" si="1124"/>
        <v>0</v>
      </c>
      <c r="AM3127" s="190">
        <f t="shared" si="1125"/>
        <v>0</v>
      </c>
      <c r="AO3127" s="188">
        <f t="shared" si="1126"/>
        <v>0</v>
      </c>
      <c r="AP3127" s="189">
        <f t="shared" si="1127"/>
        <v>0</v>
      </c>
      <c r="AQ3127" s="189">
        <f t="shared" si="1128"/>
        <v>0</v>
      </c>
      <c r="AR3127" s="190">
        <f t="shared" si="1129"/>
        <v>0</v>
      </c>
    </row>
    <row r="3128" spans="1:44" ht="15" customHeight="1" thickBot="1">
      <c r="A3128" s="104"/>
      <c r="B3128" s="30"/>
      <c r="C3128" s="64" t="s">
        <v>178</v>
      </c>
      <c r="D3128" s="347" t="str">
        <f t="shared" si="1119"/>
        <v/>
      </c>
      <c r="E3128" s="347"/>
      <c r="F3128" s="347"/>
      <c r="G3128" s="347"/>
      <c r="H3128" s="347"/>
      <c r="I3128" s="347"/>
      <c r="J3128" s="347"/>
      <c r="K3128" s="347"/>
      <c r="L3128" s="347"/>
      <c r="M3128" s="406"/>
      <c r="N3128" s="406"/>
      <c r="O3128" s="406"/>
      <c r="P3128" s="406"/>
      <c r="Q3128" s="406"/>
      <c r="R3128" s="406"/>
      <c r="S3128" s="406"/>
      <c r="T3128" s="406"/>
      <c r="U3128" s="406"/>
      <c r="V3128" s="406"/>
      <c r="W3128" s="406"/>
      <c r="X3128" s="406"/>
      <c r="Y3128" s="406"/>
      <c r="Z3128" s="406"/>
      <c r="AA3128" s="406"/>
      <c r="AB3128" s="406"/>
      <c r="AC3128" s="406"/>
      <c r="AD3128" s="406"/>
      <c r="AG3128" s="197">
        <f t="shared" si="1120"/>
        <v>18</v>
      </c>
      <c r="AH3128" s="198">
        <f t="shared" si="1121"/>
        <v>0</v>
      </c>
      <c r="AJ3128" s="188">
        <f t="shared" si="1122"/>
        <v>0</v>
      </c>
      <c r="AK3128" s="189">
        <f t="shared" si="1123"/>
        <v>0</v>
      </c>
      <c r="AL3128" s="189">
        <f t="shared" si="1124"/>
        <v>0</v>
      </c>
      <c r="AM3128" s="190">
        <f t="shared" si="1125"/>
        <v>0</v>
      </c>
      <c r="AO3128" s="188">
        <f t="shared" si="1126"/>
        <v>0</v>
      </c>
      <c r="AP3128" s="189">
        <f t="shared" si="1127"/>
        <v>0</v>
      </c>
      <c r="AQ3128" s="189">
        <f t="shared" si="1128"/>
        <v>0</v>
      </c>
      <c r="AR3128" s="190">
        <f t="shared" si="1129"/>
        <v>0</v>
      </c>
    </row>
    <row r="3129" spans="1:44" ht="15" customHeight="1" thickBot="1">
      <c r="A3129" s="104"/>
      <c r="B3129" s="30"/>
      <c r="C3129" s="64" t="s">
        <v>179</v>
      </c>
      <c r="D3129" s="347" t="str">
        <f t="shared" si="1119"/>
        <v/>
      </c>
      <c r="E3129" s="347"/>
      <c r="F3129" s="347"/>
      <c r="G3129" s="347"/>
      <c r="H3129" s="347"/>
      <c r="I3129" s="347"/>
      <c r="J3129" s="347"/>
      <c r="K3129" s="347"/>
      <c r="L3129" s="347"/>
      <c r="M3129" s="406"/>
      <c r="N3129" s="406"/>
      <c r="O3129" s="406"/>
      <c r="P3129" s="406"/>
      <c r="Q3129" s="406"/>
      <c r="R3129" s="406"/>
      <c r="S3129" s="406"/>
      <c r="T3129" s="406"/>
      <c r="U3129" s="406"/>
      <c r="V3129" s="406"/>
      <c r="W3129" s="406"/>
      <c r="X3129" s="406"/>
      <c r="Y3129" s="406"/>
      <c r="Z3129" s="406"/>
      <c r="AA3129" s="406"/>
      <c r="AB3129" s="406"/>
      <c r="AC3129" s="406"/>
      <c r="AD3129" s="406"/>
      <c r="AG3129" s="197">
        <f t="shared" si="1120"/>
        <v>18</v>
      </c>
      <c r="AH3129" s="198">
        <f t="shared" si="1121"/>
        <v>0</v>
      </c>
      <c r="AJ3129" s="188">
        <f t="shared" si="1122"/>
        <v>0</v>
      </c>
      <c r="AK3129" s="189">
        <f t="shared" si="1123"/>
        <v>0</v>
      </c>
      <c r="AL3129" s="189">
        <f t="shared" si="1124"/>
        <v>0</v>
      </c>
      <c r="AM3129" s="190">
        <f t="shared" si="1125"/>
        <v>0</v>
      </c>
      <c r="AO3129" s="188">
        <f t="shared" si="1126"/>
        <v>0</v>
      </c>
      <c r="AP3129" s="189">
        <f t="shared" si="1127"/>
        <v>0</v>
      </c>
      <c r="AQ3129" s="189">
        <f t="shared" si="1128"/>
        <v>0</v>
      </c>
      <c r="AR3129" s="190">
        <f t="shared" si="1129"/>
        <v>0</v>
      </c>
    </row>
    <row r="3130" spans="1:44" ht="15" customHeight="1" thickBot="1">
      <c r="A3130" s="104"/>
      <c r="B3130" s="30"/>
      <c r="C3130" s="64" t="s">
        <v>180</v>
      </c>
      <c r="D3130" s="347" t="str">
        <f t="shared" si="1119"/>
        <v/>
      </c>
      <c r="E3130" s="347"/>
      <c r="F3130" s="347"/>
      <c r="G3130" s="347"/>
      <c r="H3130" s="347"/>
      <c r="I3130" s="347"/>
      <c r="J3130" s="347"/>
      <c r="K3130" s="347"/>
      <c r="L3130" s="347"/>
      <c r="M3130" s="406"/>
      <c r="N3130" s="406"/>
      <c r="O3130" s="406"/>
      <c r="P3130" s="406"/>
      <c r="Q3130" s="406"/>
      <c r="R3130" s="406"/>
      <c r="S3130" s="406"/>
      <c r="T3130" s="406"/>
      <c r="U3130" s="406"/>
      <c r="V3130" s="406"/>
      <c r="W3130" s="406"/>
      <c r="X3130" s="406"/>
      <c r="Y3130" s="406"/>
      <c r="Z3130" s="406"/>
      <c r="AA3130" s="406"/>
      <c r="AB3130" s="406"/>
      <c r="AC3130" s="406"/>
      <c r="AD3130" s="406"/>
      <c r="AG3130" s="197">
        <f t="shared" si="1120"/>
        <v>18</v>
      </c>
      <c r="AH3130" s="198">
        <f t="shared" si="1121"/>
        <v>0</v>
      </c>
      <c r="AJ3130" s="188">
        <f t="shared" si="1122"/>
        <v>0</v>
      </c>
      <c r="AK3130" s="189">
        <f t="shared" si="1123"/>
        <v>0</v>
      </c>
      <c r="AL3130" s="189">
        <f t="shared" si="1124"/>
        <v>0</v>
      </c>
      <c r="AM3130" s="190">
        <f t="shared" si="1125"/>
        <v>0</v>
      </c>
      <c r="AO3130" s="188">
        <f t="shared" si="1126"/>
        <v>0</v>
      </c>
      <c r="AP3130" s="189">
        <f t="shared" si="1127"/>
        <v>0</v>
      </c>
      <c r="AQ3130" s="189">
        <f t="shared" si="1128"/>
        <v>0</v>
      </c>
      <c r="AR3130" s="190">
        <f t="shared" si="1129"/>
        <v>0</v>
      </c>
    </row>
    <row r="3131" spans="1:44" ht="15" customHeight="1" thickBot="1">
      <c r="A3131" s="104"/>
      <c r="B3131" s="30"/>
      <c r="C3131" s="64" t="s">
        <v>181</v>
      </c>
      <c r="D3131" s="347" t="str">
        <f t="shared" si="1119"/>
        <v/>
      </c>
      <c r="E3131" s="347"/>
      <c r="F3131" s="347"/>
      <c r="G3131" s="347"/>
      <c r="H3131" s="347"/>
      <c r="I3131" s="347"/>
      <c r="J3131" s="347"/>
      <c r="K3131" s="347"/>
      <c r="L3131" s="347"/>
      <c r="M3131" s="406"/>
      <c r="N3131" s="406"/>
      <c r="O3131" s="406"/>
      <c r="P3131" s="406"/>
      <c r="Q3131" s="406"/>
      <c r="R3131" s="406"/>
      <c r="S3131" s="406"/>
      <c r="T3131" s="406"/>
      <c r="U3131" s="406"/>
      <c r="V3131" s="406"/>
      <c r="W3131" s="406"/>
      <c r="X3131" s="406"/>
      <c r="Y3131" s="406"/>
      <c r="Z3131" s="406"/>
      <c r="AA3131" s="406"/>
      <c r="AB3131" s="406"/>
      <c r="AC3131" s="406"/>
      <c r="AD3131" s="406"/>
      <c r="AG3131" s="197">
        <f t="shared" si="1120"/>
        <v>18</v>
      </c>
      <c r="AH3131" s="198">
        <f t="shared" si="1121"/>
        <v>0</v>
      </c>
      <c r="AJ3131" s="188">
        <f t="shared" si="1122"/>
        <v>0</v>
      </c>
      <c r="AK3131" s="189">
        <f t="shared" si="1123"/>
        <v>0</v>
      </c>
      <c r="AL3131" s="189">
        <f t="shared" si="1124"/>
        <v>0</v>
      </c>
      <c r="AM3131" s="190">
        <f t="shared" si="1125"/>
        <v>0</v>
      </c>
      <c r="AO3131" s="188">
        <f t="shared" si="1126"/>
        <v>0</v>
      </c>
      <c r="AP3131" s="189">
        <f t="shared" si="1127"/>
        <v>0</v>
      </c>
      <c r="AQ3131" s="189">
        <f t="shared" si="1128"/>
        <v>0</v>
      </c>
      <c r="AR3131" s="190">
        <f t="shared" si="1129"/>
        <v>0</v>
      </c>
    </row>
    <row r="3132" spans="1:44" ht="15" customHeight="1" thickBot="1">
      <c r="A3132" s="104"/>
      <c r="B3132" s="30"/>
      <c r="C3132" s="64" t="s">
        <v>182</v>
      </c>
      <c r="D3132" s="347" t="str">
        <f t="shared" si="1119"/>
        <v/>
      </c>
      <c r="E3132" s="347"/>
      <c r="F3132" s="347"/>
      <c r="G3132" s="347"/>
      <c r="H3132" s="347"/>
      <c r="I3132" s="347"/>
      <c r="J3132" s="347"/>
      <c r="K3132" s="347"/>
      <c r="L3132" s="347"/>
      <c r="M3132" s="406"/>
      <c r="N3132" s="406"/>
      <c r="O3132" s="406"/>
      <c r="P3132" s="406"/>
      <c r="Q3132" s="406"/>
      <c r="R3132" s="406"/>
      <c r="S3132" s="406"/>
      <c r="T3132" s="406"/>
      <c r="U3132" s="406"/>
      <c r="V3132" s="406"/>
      <c r="W3132" s="406"/>
      <c r="X3132" s="406"/>
      <c r="Y3132" s="406"/>
      <c r="Z3132" s="406"/>
      <c r="AA3132" s="406"/>
      <c r="AB3132" s="406"/>
      <c r="AC3132" s="406"/>
      <c r="AD3132" s="406"/>
      <c r="AG3132" s="197">
        <f t="shared" si="1120"/>
        <v>18</v>
      </c>
      <c r="AH3132" s="198">
        <f t="shared" si="1121"/>
        <v>0</v>
      </c>
      <c r="AJ3132" s="188">
        <f t="shared" si="1122"/>
        <v>0</v>
      </c>
      <c r="AK3132" s="189">
        <f t="shared" si="1123"/>
        <v>0</v>
      </c>
      <c r="AL3132" s="189">
        <f t="shared" si="1124"/>
        <v>0</v>
      </c>
      <c r="AM3132" s="190">
        <f t="shared" si="1125"/>
        <v>0</v>
      </c>
      <c r="AO3132" s="188">
        <f t="shared" si="1126"/>
        <v>0</v>
      </c>
      <c r="AP3132" s="189">
        <f t="shared" si="1127"/>
        <v>0</v>
      </c>
      <c r="AQ3132" s="189">
        <f t="shared" si="1128"/>
        <v>0</v>
      </c>
      <c r="AR3132" s="190">
        <f t="shared" si="1129"/>
        <v>0</v>
      </c>
    </row>
    <row r="3133" spans="1:44" ht="15" customHeight="1" thickBot="1">
      <c r="A3133" s="104"/>
      <c r="B3133" s="30"/>
      <c r="C3133" s="64" t="s">
        <v>183</v>
      </c>
      <c r="D3133" s="347" t="str">
        <f t="shared" si="1119"/>
        <v/>
      </c>
      <c r="E3133" s="347"/>
      <c r="F3133" s="347"/>
      <c r="G3133" s="347"/>
      <c r="H3133" s="347"/>
      <c r="I3133" s="347"/>
      <c r="J3133" s="347"/>
      <c r="K3133" s="347"/>
      <c r="L3133" s="347"/>
      <c r="M3133" s="406"/>
      <c r="N3133" s="406"/>
      <c r="O3133" s="406"/>
      <c r="P3133" s="406"/>
      <c r="Q3133" s="406"/>
      <c r="R3133" s="406"/>
      <c r="S3133" s="406"/>
      <c r="T3133" s="406"/>
      <c r="U3133" s="406"/>
      <c r="V3133" s="406"/>
      <c r="W3133" s="406"/>
      <c r="X3133" s="406"/>
      <c r="Y3133" s="406"/>
      <c r="Z3133" s="406"/>
      <c r="AA3133" s="406"/>
      <c r="AB3133" s="406"/>
      <c r="AC3133" s="406"/>
      <c r="AD3133" s="406"/>
      <c r="AG3133" s="197">
        <f t="shared" si="1120"/>
        <v>18</v>
      </c>
      <c r="AH3133" s="198">
        <f t="shared" si="1121"/>
        <v>0</v>
      </c>
      <c r="AJ3133" s="188">
        <f t="shared" si="1122"/>
        <v>0</v>
      </c>
      <c r="AK3133" s="189">
        <f t="shared" si="1123"/>
        <v>0</v>
      </c>
      <c r="AL3133" s="189">
        <f t="shared" si="1124"/>
        <v>0</v>
      </c>
      <c r="AM3133" s="190">
        <f t="shared" si="1125"/>
        <v>0</v>
      </c>
      <c r="AO3133" s="188">
        <f t="shared" si="1126"/>
        <v>0</v>
      </c>
      <c r="AP3133" s="189">
        <f t="shared" si="1127"/>
        <v>0</v>
      </c>
      <c r="AQ3133" s="189">
        <f t="shared" si="1128"/>
        <v>0</v>
      </c>
      <c r="AR3133" s="190">
        <f t="shared" si="1129"/>
        <v>0</v>
      </c>
    </row>
    <row r="3134" spans="1:44" ht="15" customHeight="1" thickBot="1">
      <c r="A3134" s="104"/>
      <c r="B3134" s="30"/>
      <c r="C3134" s="64" t="s">
        <v>184</v>
      </c>
      <c r="D3134" s="347" t="str">
        <f t="shared" si="1119"/>
        <v/>
      </c>
      <c r="E3134" s="347"/>
      <c r="F3134" s="347"/>
      <c r="G3134" s="347"/>
      <c r="H3134" s="347"/>
      <c r="I3134" s="347"/>
      <c r="J3134" s="347"/>
      <c r="K3134" s="347"/>
      <c r="L3134" s="347"/>
      <c r="M3134" s="406"/>
      <c r="N3134" s="406"/>
      <c r="O3134" s="406"/>
      <c r="P3134" s="406"/>
      <c r="Q3134" s="406"/>
      <c r="R3134" s="406"/>
      <c r="S3134" s="406"/>
      <c r="T3134" s="406"/>
      <c r="U3134" s="406"/>
      <c r="V3134" s="406"/>
      <c r="W3134" s="406"/>
      <c r="X3134" s="406"/>
      <c r="Y3134" s="406"/>
      <c r="Z3134" s="406"/>
      <c r="AA3134" s="406"/>
      <c r="AB3134" s="406"/>
      <c r="AC3134" s="406"/>
      <c r="AD3134" s="406"/>
      <c r="AG3134" s="197">
        <f t="shared" si="1120"/>
        <v>18</v>
      </c>
      <c r="AH3134" s="198">
        <f t="shared" si="1121"/>
        <v>0</v>
      </c>
      <c r="AJ3134" s="188">
        <f t="shared" si="1122"/>
        <v>0</v>
      </c>
      <c r="AK3134" s="189">
        <f t="shared" si="1123"/>
        <v>0</v>
      </c>
      <c r="AL3134" s="189">
        <f t="shared" si="1124"/>
        <v>0</v>
      </c>
      <c r="AM3134" s="190">
        <f t="shared" si="1125"/>
        <v>0</v>
      </c>
      <c r="AO3134" s="188">
        <f t="shared" si="1126"/>
        <v>0</v>
      </c>
      <c r="AP3134" s="189">
        <f t="shared" si="1127"/>
        <v>0</v>
      </c>
      <c r="AQ3134" s="189">
        <f t="shared" si="1128"/>
        <v>0</v>
      </c>
      <c r="AR3134" s="190">
        <f t="shared" si="1129"/>
        <v>0</v>
      </c>
    </row>
    <row r="3135" spans="1:44" ht="15" customHeight="1" thickBot="1">
      <c r="A3135" s="104"/>
      <c r="B3135" s="30"/>
      <c r="C3135" s="64" t="s">
        <v>185</v>
      </c>
      <c r="D3135" s="347" t="str">
        <f t="shared" si="1119"/>
        <v/>
      </c>
      <c r="E3135" s="347"/>
      <c r="F3135" s="347"/>
      <c r="G3135" s="347"/>
      <c r="H3135" s="347"/>
      <c r="I3135" s="347"/>
      <c r="J3135" s="347"/>
      <c r="K3135" s="347"/>
      <c r="L3135" s="347"/>
      <c r="M3135" s="406"/>
      <c r="N3135" s="406"/>
      <c r="O3135" s="406"/>
      <c r="P3135" s="406"/>
      <c r="Q3135" s="406"/>
      <c r="R3135" s="406"/>
      <c r="S3135" s="406"/>
      <c r="T3135" s="406"/>
      <c r="U3135" s="406"/>
      <c r="V3135" s="406"/>
      <c r="W3135" s="406"/>
      <c r="X3135" s="406"/>
      <c r="Y3135" s="406"/>
      <c r="Z3135" s="406"/>
      <c r="AA3135" s="406"/>
      <c r="AB3135" s="406"/>
      <c r="AC3135" s="406"/>
      <c r="AD3135" s="406"/>
      <c r="AG3135" s="197">
        <f t="shared" si="1120"/>
        <v>18</v>
      </c>
      <c r="AH3135" s="198">
        <f t="shared" si="1121"/>
        <v>0</v>
      </c>
      <c r="AJ3135" s="188">
        <f t="shared" si="1122"/>
        <v>0</v>
      </c>
      <c r="AK3135" s="189">
        <f t="shared" si="1123"/>
        <v>0</v>
      </c>
      <c r="AL3135" s="189">
        <f t="shared" si="1124"/>
        <v>0</v>
      </c>
      <c r="AM3135" s="190">
        <f t="shared" si="1125"/>
        <v>0</v>
      </c>
      <c r="AO3135" s="188">
        <f t="shared" si="1126"/>
        <v>0</v>
      </c>
      <c r="AP3135" s="189">
        <f t="shared" si="1127"/>
        <v>0</v>
      </c>
      <c r="AQ3135" s="189">
        <f t="shared" si="1128"/>
        <v>0</v>
      </c>
      <c r="AR3135" s="190">
        <f t="shared" si="1129"/>
        <v>0</v>
      </c>
    </row>
    <row r="3136" spans="1:44" ht="15" customHeight="1" thickBot="1">
      <c r="A3136" s="104"/>
      <c r="B3136" s="30"/>
      <c r="C3136" s="64" t="s">
        <v>186</v>
      </c>
      <c r="D3136" s="347" t="str">
        <f t="shared" si="1119"/>
        <v/>
      </c>
      <c r="E3136" s="347"/>
      <c r="F3136" s="347"/>
      <c r="G3136" s="347"/>
      <c r="H3136" s="347"/>
      <c r="I3136" s="347"/>
      <c r="J3136" s="347"/>
      <c r="K3136" s="347"/>
      <c r="L3136" s="347"/>
      <c r="M3136" s="406"/>
      <c r="N3136" s="406"/>
      <c r="O3136" s="406"/>
      <c r="P3136" s="406"/>
      <c r="Q3136" s="406"/>
      <c r="R3136" s="406"/>
      <c r="S3136" s="406"/>
      <c r="T3136" s="406"/>
      <c r="U3136" s="406"/>
      <c r="V3136" s="406"/>
      <c r="W3136" s="406"/>
      <c r="X3136" s="406"/>
      <c r="Y3136" s="406"/>
      <c r="Z3136" s="406"/>
      <c r="AA3136" s="406"/>
      <c r="AB3136" s="406"/>
      <c r="AC3136" s="406"/>
      <c r="AD3136" s="406"/>
      <c r="AG3136" s="197">
        <f t="shared" si="1120"/>
        <v>18</v>
      </c>
      <c r="AH3136" s="198">
        <f t="shared" si="1121"/>
        <v>0</v>
      </c>
      <c r="AJ3136" s="188">
        <f t="shared" si="1122"/>
        <v>0</v>
      </c>
      <c r="AK3136" s="189">
        <f t="shared" si="1123"/>
        <v>0</v>
      </c>
      <c r="AL3136" s="189">
        <f t="shared" si="1124"/>
        <v>0</v>
      </c>
      <c r="AM3136" s="190">
        <f t="shared" si="1125"/>
        <v>0</v>
      </c>
      <c r="AO3136" s="188">
        <f t="shared" si="1126"/>
        <v>0</v>
      </c>
      <c r="AP3136" s="189">
        <f t="shared" si="1127"/>
        <v>0</v>
      </c>
      <c r="AQ3136" s="189">
        <f t="shared" si="1128"/>
        <v>0</v>
      </c>
      <c r="AR3136" s="190">
        <f t="shared" si="1129"/>
        <v>0</v>
      </c>
    </row>
    <row r="3137" spans="1:45" ht="15" customHeight="1" thickBot="1">
      <c r="A3137" s="104"/>
      <c r="B3137" s="30"/>
      <c r="C3137" s="64" t="s">
        <v>187</v>
      </c>
      <c r="D3137" s="347" t="str">
        <f t="shared" si="1119"/>
        <v/>
      </c>
      <c r="E3137" s="347"/>
      <c r="F3137" s="347"/>
      <c r="G3137" s="347"/>
      <c r="H3137" s="347"/>
      <c r="I3137" s="347"/>
      <c r="J3137" s="347"/>
      <c r="K3137" s="347"/>
      <c r="L3137" s="347"/>
      <c r="M3137" s="406"/>
      <c r="N3137" s="406"/>
      <c r="O3137" s="406"/>
      <c r="P3137" s="406"/>
      <c r="Q3137" s="406"/>
      <c r="R3137" s="406"/>
      <c r="S3137" s="406"/>
      <c r="T3137" s="406"/>
      <c r="U3137" s="406"/>
      <c r="V3137" s="406"/>
      <c r="W3137" s="406"/>
      <c r="X3137" s="406"/>
      <c r="Y3137" s="406"/>
      <c r="Z3137" s="406"/>
      <c r="AA3137" s="406"/>
      <c r="AB3137" s="406"/>
      <c r="AC3137" s="406"/>
      <c r="AD3137" s="406"/>
      <c r="AG3137" s="197">
        <f t="shared" si="1120"/>
        <v>18</v>
      </c>
      <c r="AH3137" s="198">
        <f t="shared" si="1121"/>
        <v>0</v>
      </c>
      <c r="AJ3137" s="188">
        <f t="shared" si="1122"/>
        <v>0</v>
      </c>
      <c r="AK3137" s="189">
        <f t="shared" si="1123"/>
        <v>0</v>
      </c>
      <c r="AL3137" s="189">
        <f t="shared" si="1124"/>
        <v>0</v>
      </c>
      <c r="AM3137" s="190">
        <f t="shared" si="1125"/>
        <v>0</v>
      </c>
      <c r="AO3137" s="188">
        <f t="shared" si="1126"/>
        <v>0</v>
      </c>
      <c r="AP3137" s="189">
        <f t="shared" si="1127"/>
        <v>0</v>
      </c>
      <c r="AQ3137" s="189">
        <f t="shared" si="1128"/>
        <v>0</v>
      </c>
      <c r="AR3137" s="190">
        <f t="shared" si="1129"/>
        <v>0</v>
      </c>
    </row>
    <row r="3138" spans="1:45" ht="15" customHeight="1" thickBot="1">
      <c r="A3138" s="104"/>
      <c r="B3138" s="30"/>
      <c r="C3138" s="64" t="s">
        <v>188</v>
      </c>
      <c r="D3138" s="347" t="str">
        <f t="shared" si="1119"/>
        <v/>
      </c>
      <c r="E3138" s="347"/>
      <c r="F3138" s="347"/>
      <c r="G3138" s="347"/>
      <c r="H3138" s="347"/>
      <c r="I3138" s="347"/>
      <c r="J3138" s="347"/>
      <c r="K3138" s="347"/>
      <c r="L3138" s="347"/>
      <c r="M3138" s="406"/>
      <c r="N3138" s="406"/>
      <c r="O3138" s="406"/>
      <c r="P3138" s="406"/>
      <c r="Q3138" s="406"/>
      <c r="R3138" s="406"/>
      <c r="S3138" s="406"/>
      <c r="T3138" s="406"/>
      <c r="U3138" s="406"/>
      <c r="V3138" s="406"/>
      <c r="W3138" s="406"/>
      <c r="X3138" s="406"/>
      <c r="Y3138" s="406"/>
      <c r="Z3138" s="406"/>
      <c r="AA3138" s="406"/>
      <c r="AB3138" s="406"/>
      <c r="AC3138" s="406"/>
      <c r="AD3138" s="406"/>
      <c r="AG3138" s="197">
        <f t="shared" si="1120"/>
        <v>18</v>
      </c>
      <c r="AH3138" s="198">
        <f t="shared" si="1121"/>
        <v>0</v>
      </c>
      <c r="AJ3138" s="188">
        <f t="shared" si="1122"/>
        <v>0</v>
      </c>
      <c r="AK3138" s="189">
        <f t="shared" si="1123"/>
        <v>0</v>
      </c>
      <c r="AL3138" s="189">
        <f t="shared" si="1124"/>
        <v>0</v>
      </c>
      <c r="AM3138" s="190">
        <f t="shared" si="1125"/>
        <v>0</v>
      </c>
      <c r="AO3138" s="188">
        <f t="shared" si="1126"/>
        <v>0</v>
      </c>
      <c r="AP3138" s="189">
        <f t="shared" si="1127"/>
        <v>0</v>
      </c>
      <c r="AQ3138" s="189">
        <f t="shared" si="1128"/>
        <v>0</v>
      </c>
      <c r="AR3138" s="190">
        <f t="shared" si="1129"/>
        <v>0</v>
      </c>
    </row>
    <row r="3139" spans="1:45" ht="15" customHeight="1" thickBot="1">
      <c r="A3139" s="104"/>
      <c r="B3139" s="30"/>
      <c r="C3139" s="64" t="s">
        <v>189</v>
      </c>
      <c r="D3139" s="347" t="str">
        <f t="shared" si="1119"/>
        <v/>
      </c>
      <c r="E3139" s="347"/>
      <c r="F3139" s="347"/>
      <c r="G3139" s="347"/>
      <c r="H3139" s="347"/>
      <c r="I3139" s="347"/>
      <c r="J3139" s="347"/>
      <c r="K3139" s="347"/>
      <c r="L3139" s="347"/>
      <c r="M3139" s="406"/>
      <c r="N3139" s="406"/>
      <c r="O3139" s="406"/>
      <c r="P3139" s="406"/>
      <c r="Q3139" s="406"/>
      <c r="R3139" s="406"/>
      <c r="S3139" s="406"/>
      <c r="T3139" s="406"/>
      <c r="U3139" s="406"/>
      <c r="V3139" s="406"/>
      <c r="W3139" s="406"/>
      <c r="X3139" s="406"/>
      <c r="Y3139" s="406"/>
      <c r="Z3139" s="406"/>
      <c r="AA3139" s="406"/>
      <c r="AB3139" s="406"/>
      <c r="AC3139" s="406"/>
      <c r="AD3139" s="406"/>
      <c r="AG3139" s="197">
        <f t="shared" si="1120"/>
        <v>18</v>
      </c>
      <c r="AH3139" s="198">
        <f t="shared" si="1121"/>
        <v>0</v>
      </c>
      <c r="AJ3139" s="188">
        <f t="shared" si="1122"/>
        <v>0</v>
      </c>
      <c r="AK3139" s="189">
        <f t="shared" si="1123"/>
        <v>0</v>
      </c>
      <c r="AL3139" s="189">
        <f t="shared" si="1124"/>
        <v>0</v>
      </c>
      <c r="AM3139" s="190">
        <f t="shared" si="1125"/>
        <v>0</v>
      </c>
      <c r="AO3139" s="188">
        <f t="shared" si="1126"/>
        <v>0</v>
      </c>
      <c r="AP3139" s="189">
        <f t="shared" si="1127"/>
        <v>0</v>
      </c>
      <c r="AQ3139" s="189">
        <f t="shared" si="1128"/>
        <v>0</v>
      </c>
      <c r="AR3139" s="190">
        <f t="shared" si="1129"/>
        <v>0</v>
      </c>
    </row>
    <row r="3140" spans="1:45" s="198" customFormat="1" ht="15" customHeight="1">
      <c r="A3140" s="104"/>
      <c r="B3140" s="52"/>
      <c r="C3140" s="52"/>
      <c r="D3140" s="52"/>
      <c r="E3140" s="52"/>
      <c r="F3140" s="52"/>
      <c r="G3140" s="52"/>
      <c r="H3140" s="52"/>
      <c r="I3140" s="52"/>
      <c r="J3140" s="52"/>
      <c r="K3140" s="52"/>
      <c r="L3140" s="80" t="s">
        <v>321</v>
      </c>
      <c r="M3140" s="291">
        <f>IF(AND(SUM(M3020:O3139)=0,COUNTIF(M3020:O3139,"NS")&gt;0),"NS",
IF(AND(SUM(M3020:O3139)=0,COUNTIF(M3020:O3139,0)&gt;0),0,
IF(AND(SUM(M3020:O3139)=0,COUNTIF(M3020:O3139,"NA")&gt;0),"NA",
SUM(M3020:O3139))))</f>
        <v>0</v>
      </c>
      <c r="N3140" s="291"/>
      <c r="O3140" s="291"/>
      <c r="P3140" s="291">
        <f>IF(AND(SUM(P3020:R3139)=0,COUNTIF(P3020:R3139,"NS")&gt;0),"NS",
IF(AND(SUM(P3020:R3139)=0,COUNTIF(P3020:R3139,0)&gt;0),0,
IF(AND(SUM(P3020:R3139)=0,COUNTIF(P3020:R3139,"NA")&gt;0),"NA",
SUM(P3020:R3139))))</f>
        <v>0</v>
      </c>
      <c r="Q3140" s="291"/>
      <c r="R3140" s="291"/>
      <c r="S3140" s="291">
        <f>IF(AND(SUM(S3020:U3139)=0,COUNTIF(S3020:U3139,"NS")&gt;0),"NS",
IF(AND(SUM(S3020:U3139)=0,COUNTIF(S3020:U3139,0)&gt;0),0,
IF(AND(SUM(S3020:U3139)=0,COUNTIF(S3020:U3139,"NA")&gt;0),"NA",
SUM(S3020:U3139))))</f>
        <v>0</v>
      </c>
      <c r="T3140" s="291"/>
      <c r="U3140" s="291"/>
      <c r="V3140" s="291">
        <f>IF(AND(SUM(V3020:X3139)=0,COUNTIF(V3020:X3139,"NS")&gt;0),"NS",
IF(AND(SUM(V3020:X3139)=0,COUNTIF(V3020:X3139,0)&gt;0),0,
IF(AND(SUM(V3020:X3139)=0,COUNTIF(V3020:X3139,"NA")&gt;0),"NA",
SUM(V3020:X3139))))</f>
        <v>0</v>
      </c>
      <c r="W3140" s="291"/>
      <c r="X3140" s="291"/>
      <c r="Y3140" s="291">
        <f>IF(AND(SUM(Y3020:AA3139)=0,COUNTIF(Y3020:AA3139,"NS")&gt;0),"NS",
IF(AND(SUM(Y3020:AA3139)=0,COUNTIF(Y3020:AA3139,0)&gt;0),0,
IF(AND(SUM(Y3020:AA3139)=0,COUNTIF(Y3020:AA3139,"NA")&gt;0),"NA",
SUM(Y3020:AA3139))))</f>
        <v>0</v>
      </c>
      <c r="Z3140" s="291"/>
      <c r="AA3140" s="291"/>
      <c r="AB3140" s="291">
        <f>IF(AND(SUM(AB3020:AD3139)=0,COUNTIF(AB3020:AD3139,"NS")&gt;0),"NS",
IF(AND(SUM(AB3020:AD3139)=0,COUNTIF(AB3020:AD3139,0)&gt;0),0,
IF(AND(SUM(AB3020:AD3139)=0,COUNTIF(AB3020:AD3139,"NA")&gt;0),"NA",
SUM(AB3020:AD3139))))</f>
        <v>0</v>
      </c>
      <c r="AC3140" s="291"/>
      <c r="AD3140" s="291"/>
      <c r="AE3140"/>
      <c r="AF3140" s="258"/>
      <c r="AH3140" s="198">
        <f>+SUM(AH3020:AH3139)</f>
        <v>0</v>
      </c>
      <c r="AM3140" s="198">
        <f>+SUM(AM3020:AM3139)</f>
        <v>0</v>
      </c>
      <c r="AR3140" s="198">
        <f>+SUM(AR3020:AR3139)</f>
        <v>0</v>
      </c>
      <c r="AS3140" s="198">
        <f>+SUM(AM3140:AR3140)</f>
        <v>0</v>
      </c>
    </row>
    <row r="3141" spans="1:45" s="198" customFormat="1" ht="15" customHeight="1">
      <c r="A3141" s="104"/>
      <c r="AE3141"/>
      <c r="AF3141" s="258"/>
    </row>
    <row r="3142" spans="1:45" s="198" customFormat="1" ht="24" customHeight="1">
      <c r="A3142" s="104"/>
      <c r="B3142" s="52"/>
      <c r="C3142" s="327" t="s">
        <v>225</v>
      </c>
      <c r="D3142" s="327"/>
      <c r="E3142" s="327"/>
      <c r="F3142" s="327"/>
      <c r="G3142" s="327"/>
      <c r="H3142" s="327"/>
      <c r="I3142" s="327"/>
      <c r="J3142" s="327"/>
      <c r="K3142" s="327"/>
      <c r="L3142" s="327"/>
      <c r="M3142" s="327"/>
      <c r="N3142" s="327"/>
      <c r="O3142" s="327"/>
      <c r="P3142" s="327"/>
      <c r="Q3142" s="327"/>
      <c r="R3142" s="327"/>
      <c r="S3142" s="327"/>
      <c r="T3142" s="327"/>
      <c r="U3142" s="327"/>
      <c r="V3142" s="327"/>
      <c r="W3142" s="327"/>
      <c r="X3142" s="327"/>
      <c r="Y3142" s="327"/>
      <c r="Z3142" s="327"/>
      <c r="AA3142" s="327"/>
      <c r="AB3142" s="327"/>
      <c r="AC3142" s="327"/>
      <c r="AD3142" s="327"/>
      <c r="AE3142"/>
      <c r="AF3142" s="258"/>
    </row>
    <row r="3143" spans="1:45" s="198" customFormat="1" ht="60" customHeight="1">
      <c r="A3143" s="104"/>
      <c r="B3143" s="52"/>
      <c r="C3143" s="427"/>
      <c r="D3143" s="427"/>
      <c r="E3143" s="427"/>
      <c r="F3143" s="427"/>
      <c r="G3143" s="427"/>
      <c r="H3143" s="427"/>
      <c r="I3143" s="427"/>
      <c r="J3143" s="427"/>
      <c r="K3143" s="427"/>
      <c r="L3143" s="427"/>
      <c r="M3143" s="427"/>
      <c r="N3143" s="427"/>
      <c r="O3143" s="427"/>
      <c r="P3143" s="427"/>
      <c r="Q3143" s="427"/>
      <c r="R3143" s="427"/>
      <c r="S3143" s="427"/>
      <c r="T3143" s="427"/>
      <c r="U3143" s="427"/>
      <c r="V3143" s="427"/>
      <c r="W3143" s="427"/>
      <c r="X3143" s="427"/>
      <c r="Y3143" s="427"/>
      <c r="Z3143" s="427"/>
      <c r="AA3143" s="427"/>
      <c r="AB3143" s="427"/>
      <c r="AC3143" s="427"/>
      <c r="AD3143" s="427"/>
      <c r="AE3143"/>
      <c r="AF3143" s="258"/>
    </row>
    <row r="3144" spans="1:45" s="198" customFormat="1" ht="15" customHeight="1">
      <c r="A3144" s="104"/>
      <c r="B3144" s="52"/>
      <c r="C3144" s="52"/>
      <c r="D3144" s="52"/>
      <c r="E3144" s="52"/>
      <c r="F3144" s="52"/>
      <c r="G3144" s="52"/>
      <c r="H3144" s="52"/>
      <c r="I3144" s="52"/>
      <c r="J3144" s="52"/>
      <c r="K3144" s="52"/>
      <c r="L3144" s="52"/>
      <c r="M3144" s="52"/>
      <c r="N3144" s="52"/>
      <c r="O3144" s="52"/>
      <c r="P3144" s="52"/>
      <c r="Q3144" s="52"/>
      <c r="R3144" s="52"/>
      <c r="S3144" s="52"/>
      <c r="T3144" s="52"/>
      <c r="U3144" s="52"/>
      <c r="V3144" s="52"/>
      <c r="W3144" s="52"/>
      <c r="X3144" s="52"/>
      <c r="Y3144" s="52"/>
      <c r="Z3144" s="52"/>
      <c r="AA3144" s="52"/>
      <c r="AB3144" s="52"/>
      <c r="AC3144" s="52"/>
      <c r="AD3144" s="52"/>
      <c r="AE3144"/>
      <c r="AF3144" s="258"/>
    </row>
    <row r="3145" spans="1:45" s="198" customFormat="1" ht="15" customHeight="1">
      <c r="A3145" s="104"/>
      <c r="B3145" s="52"/>
      <c r="C3145" s="52"/>
      <c r="D3145" s="52"/>
      <c r="E3145" s="52"/>
      <c r="F3145" s="52"/>
      <c r="G3145" s="52"/>
      <c r="H3145" s="52"/>
      <c r="I3145" s="52"/>
      <c r="J3145" s="52"/>
      <c r="K3145" s="52"/>
      <c r="L3145" s="52"/>
      <c r="M3145" s="52"/>
      <c r="N3145" s="52"/>
      <c r="O3145" s="52"/>
      <c r="P3145" s="52"/>
      <c r="Q3145" s="52"/>
      <c r="R3145" s="52"/>
      <c r="S3145" s="52"/>
      <c r="T3145" s="52"/>
      <c r="U3145" s="52"/>
      <c r="V3145" s="52"/>
      <c r="W3145" s="52"/>
      <c r="X3145" s="52"/>
      <c r="Y3145" s="52"/>
      <c r="Z3145" s="52"/>
      <c r="AA3145" s="52"/>
      <c r="AB3145" s="52"/>
      <c r="AC3145" s="52"/>
      <c r="AD3145" s="52"/>
      <c r="AE3145"/>
      <c r="AF3145" s="258"/>
    </row>
    <row r="3146" spans="1:45" s="198" customFormat="1" ht="15" customHeight="1">
      <c r="A3146" s="104"/>
      <c r="B3146" s="467" t="str">
        <f>IF(CA3015=0,"","Alerta: se registró NS (no se sabe), favor de agregar su respectivo comentario (7ᵃ instrucción general).")</f>
        <v/>
      </c>
      <c r="C3146" s="467"/>
      <c r="D3146" s="467"/>
      <c r="E3146" s="467"/>
      <c r="F3146" s="467"/>
      <c r="G3146" s="467"/>
      <c r="H3146" s="467"/>
      <c r="I3146" s="467"/>
      <c r="J3146" s="467"/>
      <c r="K3146" s="467"/>
      <c r="L3146" s="467"/>
      <c r="M3146" s="467"/>
      <c r="N3146" s="467"/>
      <c r="O3146" s="467"/>
      <c r="P3146" s="467"/>
      <c r="Q3146" s="467"/>
      <c r="R3146" s="467"/>
      <c r="S3146" s="467"/>
      <c r="T3146" s="467"/>
      <c r="U3146" s="467"/>
      <c r="V3146" s="467"/>
      <c r="W3146" s="467"/>
      <c r="X3146" s="467"/>
      <c r="Y3146" s="467"/>
      <c r="Z3146" s="467"/>
      <c r="AA3146" s="467"/>
      <c r="AB3146" s="467"/>
      <c r="AC3146" s="467"/>
      <c r="AD3146" s="467"/>
      <c r="AE3146"/>
      <c r="AF3146" s="258"/>
    </row>
    <row r="3147" spans="1:45" s="198" customFormat="1" ht="15" customHeight="1">
      <c r="A3147" s="104"/>
      <c r="B3147" s="393" t="str">
        <f>IF(AS3140=0,"","Error: verificar sumas.")</f>
        <v/>
      </c>
      <c r="C3147" s="393"/>
      <c r="D3147" s="393"/>
      <c r="E3147" s="393"/>
      <c r="F3147" s="393"/>
      <c r="G3147" s="393"/>
      <c r="H3147" s="393"/>
      <c r="I3147" s="393"/>
      <c r="J3147" s="393"/>
      <c r="K3147" s="393"/>
      <c r="L3147" s="393"/>
      <c r="M3147" s="393"/>
      <c r="N3147" s="393"/>
      <c r="O3147" s="393"/>
      <c r="P3147" s="393"/>
      <c r="Q3147" s="393"/>
      <c r="R3147" s="393"/>
      <c r="S3147" s="393"/>
      <c r="T3147" s="393"/>
      <c r="U3147" s="393"/>
      <c r="V3147" s="393"/>
      <c r="W3147" s="393"/>
      <c r="X3147" s="393"/>
      <c r="Y3147" s="393"/>
      <c r="Z3147" s="393"/>
      <c r="AA3147" s="393"/>
      <c r="AB3147" s="393"/>
      <c r="AC3147" s="393"/>
      <c r="AD3147" s="393"/>
      <c r="AE3147"/>
      <c r="AF3147" s="258"/>
    </row>
    <row r="3148" spans="1:45" s="198" customFormat="1" ht="15" customHeight="1">
      <c r="A3148" s="104"/>
      <c r="B3148" s="392" t="str">
        <f>IF(AH3140=0,"","Error: debe completar toda la información requerida.")</f>
        <v/>
      </c>
      <c r="C3148" s="392"/>
      <c r="D3148" s="392"/>
      <c r="E3148" s="392"/>
      <c r="F3148" s="392"/>
      <c r="G3148" s="392"/>
      <c r="H3148" s="392"/>
      <c r="I3148" s="392"/>
      <c r="J3148" s="392"/>
      <c r="K3148" s="392"/>
      <c r="L3148" s="392"/>
      <c r="M3148" s="392"/>
      <c r="N3148" s="392"/>
      <c r="O3148" s="392"/>
      <c r="P3148" s="392"/>
      <c r="Q3148" s="392"/>
      <c r="R3148" s="392"/>
      <c r="S3148" s="392"/>
      <c r="T3148" s="392"/>
      <c r="U3148" s="392"/>
      <c r="V3148" s="392"/>
      <c r="W3148" s="392"/>
      <c r="X3148" s="392"/>
      <c r="Y3148" s="392"/>
      <c r="Z3148" s="392"/>
      <c r="AA3148" s="392"/>
      <c r="AB3148" s="392"/>
      <c r="AC3148" s="392"/>
      <c r="AD3148" s="392"/>
      <c r="AE3148"/>
      <c r="AF3148" s="258"/>
    </row>
    <row r="3149" spans="1:45" s="198" customFormat="1" ht="15" customHeight="1" thickBot="1">
      <c r="A3149" s="104"/>
      <c r="B3149" s="52"/>
      <c r="C3149" s="52"/>
      <c r="D3149" s="52"/>
      <c r="E3149" s="52"/>
      <c r="F3149" s="52"/>
      <c r="G3149" s="52"/>
      <c r="H3149" s="52"/>
      <c r="I3149" s="52"/>
      <c r="J3149" s="52"/>
      <c r="K3149" s="52"/>
      <c r="L3149" s="52"/>
      <c r="M3149" s="52"/>
      <c r="N3149" s="52"/>
      <c r="O3149" s="52"/>
      <c r="P3149" s="52"/>
      <c r="Q3149" s="52"/>
      <c r="R3149" s="52"/>
      <c r="S3149" s="52"/>
      <c r="T3149" s="52"/>
      <c r="U3149" s="52"/>
      <c r="V3149" s="52"/>
      <c r="W3149" s="52"/>
      <c r="X3149" s="52"/>
      <c r="Y3149" s="52"/>
      <c r="Z3149" s="52"/>
      <c r="AA3149" s="52"/>
      <c r="AB3149" s="52"/>
      <c r="AC3149" s="52"/>
      <c r="AD3149" s="52"/>
      <c r="AE3149"/>
      <c r="AF3149" s="258"/>
    </row>
    <row r="3150" spans="1:45" ht="15" customHeight="1" thickBot="1">
      <c r="A3150" s="42" t="s">
        <v>684</v>
      </c>
      <c r="B3150" s="428" t="s">
        <v>906</v>
      </c>
      <c r="C3150" s="429"/>
      <c r="D3150" s="429"/>
      <c r="E3150" s="429"/>
      <c r="F3150" s="429"/>
      <c r="G3150" s="429"/>
      <c r="H3150" s="429"/>
      <c r="I3150" s="429"/>
      <c r="J3150" s="429"/>
      <c r="K3150" s="429"/>
      <c r="L3150" s="429"/>
      <c r="M3150" s="429"/>
      <c r="N3150" s="429"/>
      <c r="O3150" s="429"/>
      <c r="P3150" s="429"/>
      <c r="Q3150" s="429"/>
      <c r="R3150" s="429"/>
      <c r="S3150" s="429"/>
      <c r="T3150" s="429"/>
      <c r="U3150" s="429"/>
      <c r="V3150" s="429"/>
      <c r="W3150" s="429"/>
      <c r="X3150" s="429"/>
      <c r="Y3150" s="429"/>
      <c r="Z3150" s="429"/>
      <c r="AA3150" s="429"/>
      <c r="AB3150" s="429"/>
      <c r="AC3150" s="429"/>
      <c r="AD3150" s="430"/>
    </row>
    <row r="3151" spans="1:45" ht="15" customHeight="1">
      <c r="A3151" s="41"/>
      <c r="B3151" s="431" t="s">
        <v>900</v>
      </c>
      <c r="C3151" s="432"/>
      <c r="D3151" s="432"/>
      <c r="E3151" s="432"/>
      <c r="F3151" s="432"/>
      <c r="G3151" s="432"/>
      <c r="H3151" s="432"/>
      <c r="I3151" s="432"/>
      <c r="J3151" s="432"/>
      <c r="K3151" s="432"/>
      <c r="L3151" s="432"/>
      <c r="M3151" s="432"/>
      <c r="N3151" s="432"/>
      <c r="O3151" s="432"/>
      <c r="P3151" s="432"/>
      <c r="Q3151" s="432"/>
      <c r="R3151" s="432"/>
      <c r="S3151" s="432"/>
      <c r="T3151" s="432"/>
      <c r="U3151" s="432"/>
      <c r="V3151" s="432"/>
      <c r="W3151" s="432"/>
      <c r="X3151" s="432"/>
      <c r="Y3151" s="432"/>
      <c r="Z3151" s="432"/>
      <c r="AA3151" s="432"/>
      <c r="AB3151" s="432"/>
      <c r="AC3151" s="432"/>
      <c r="AD3151" s="433"/>
    </row>
    <row r="3152" spans="1:45" ht="48" customHeight="1">
      <c r="A3152" s="41"/>
      <c r="B3152" s="246"/>
      <c r="C3152" s="348" t="s">
        <v>715</v>
      </c>
      <c r="D3152" s="348"/>
      <c r="E3152" s="348"/>
      <c r="F3152" s="348"/>
      <c r="G3152" s="348"/>
      <c r="H3152" s="348"/>
      <c r="I3152" s="348"/>
      <c r="J3152" s="348"/>
      <c r="K3152" s="348"/>
      <c r="L3152" s="348"/>
      <c r="M3152" s="348"/>
      <c r="N3152" s="348"/>
      <c r="O3152" s="348"/>
      <c r="P3152" s="348"/>
      <c r="Q3152" s="348"/>
      <c r="R3152" s="348"/>
      <c r="S3152" s="348"/>
      <c r="T3152" s="348"/>
      <c r="U3152" s="348"/>
      <c r="V3152" s="348"/>
      <c r="W3152" s="348"/>
      <c r="X3152" s="348"/>
      <c r="Y3152" s="348"/>
      <c r="Z3152" s="348"/>
      <c r="AA3152" s="348"/>
      <c r="AB3152" s="348"/>
      <c r="AC3152" s="348"/>
      <c r="AD3152" s="353"/>
    </row>
    <row r="3153" spans="1:79" ht="15" customHeight="1">
      <c r="A3153" s="41"/>
      <c r="B3153" s="424" t="s">
        <v>871</v>
      </c>
      <c r="C3153" s="425"/>
      <c r="D3153" s="425"/>
      <c r="E3153" s="425"/>
      <c r="F3153" s="425"/>
      <c r="G3153" s="425"/>
      <c r="H3153" s="425"/>
      <c r="I3153" s="425"/>
      <c r="J3153" s="425"/>
      <c r="K3153" s="425"/>
      <c r="L3153" s="425"/>
      <c r="M3153" s="425"/>
      <c r="N3153" s="425"/>
      <c r="O3153" s="425"/>
      <c r="P3153" s="425"/>
      <c r="Q3153" s="425"/>
      <c r="R3153" s="425"/>
      <c r="S3153" s="425"/>
      <c r="T3153" s="425"/>
      <c r="U3153" s="425"/>
      <c r="V3153" s="425"/>
      <c r="W3153" s="425"/>
      <c r="X3153" s="425"/>
      <c r="Y3153" s="425"/>
      <c r="Z3153" s="425"/>
      <c r="AA3153" s="425"/>
      <c r="AB3153" s="425"/>
      <c r="AC3153" s="425"/>
      <c r="AD3153" s="426"/>
    </row>
    <row r="3154" spans="1:79" ht="36" customHeight="1">
      <c r="A3154" s="41"/>
      <c r="B3154" s="102"/>
      <c r="C3154" s="337" t="s">
        <v>391</v>
      </c>
      <c r="D3154" s="337"/>
      <c r="E3154" s="337"/>
      <c r="F3154" s="337"/>
      <c r="G3154" s="337"/>
      <c r="H3154" s="337"/>
      <c r="I3154" s="337"/>
      <c r="J3154" s="337"/>
      <c r="K3154" s="337"/>
      <c r="L3154" s="337"/>
      <c r="M3154" s="337"/>
      <c r="N3154" s="337"/>
      <c r="O3154" s="337"/>
      <c r="P3154" s="337"/>
      <c r="Q3154" s="337"/>
      <c r="R3154" s="337"/>
      <c r="S3154" s="337"/>
      <c r="T3154" s="337"/>
      <c r="U3154" s="337"/>
      <c r="V3154" s="337"/>
      <c r="W3154" s="337"/>
      <c r="X3154" s="337"/>
      <c r="Y3154" s="337"/>
      <c r="Z3154" s="337"/>
      <c r="AA3154" s="337"/>
      <c r="AB3154" s="337"/>
      <c r="AC3154" s="337"/>
      <c r="AD3154" s="338"/>
    </row>
    <row r="3155" spans="1:79" ht="36" customHeight="1">
      <c r="A3155" s="41"/>
      <c r="B3155" s="108"/>
      <c r="C3155" s="327" t="s">
        <v>392</v>
      </c>
      <c r="D3155" s="327"/>
      <c r="E3155" s="327"/>
      <c r="F3155" s="327"/>
      <c r="G3155" s="327"/>
      <c r="H3155" s="327"/>
      <c r="I3155" s="327"/>
      <c r="J3155" s="327"/>
      <c r="K3155" s="327"/>
      <c r="L3155" s="327"/>
      <c r="M3155" s="327"/>
      <c r="N3155" s="327"/>
      <c r="O3155" s="327"/>
      <c r="P3155" s="327"/>
      <c r="Q3155" s="327"/>
      <c r="R3155" s="327"/>
      <c r="S3155" s="327"/>
      <c r="T3155" s="327"/>
      <c r="U3155" s="327"/>
      <c r="V3155" s="327"/>
      <c r="W3155" s="327"/>
      <c r="X3155" s="327"/>
      <c r="Y3155" s="327"/>
      <c r="Z3155" s="327"/>
      <c r="AA3155" s="327"/>
      <c r="AB3155" s="327"/>
      <c r="AC3155" s="327"/>
      <c r="AD3155" s="328"/>
    </row>
    <row r="3156" spans="1:79" ht="15" customHeight="1">
      <c r="A3156" s="41"/>
      <c r="B3156" s="30"/>
      <c r="C3156"/>
      <c r="D3156"/>
      <c r="E3156"/>
      <c r="F3156"/>
      <c r="G3156"/>
      <c r="H3156"/>
      <c r="I3156"/>
      <c r="J3156"/>
      <c r="K3156"/>
      <c r="L3156"/>
      <c r="M3156"/>
      <c r="N3156"/>
      <c r="O3156"/>
      <c r="P3156"/>
      <c r="Q3156"/>
      <c r="R3156"/>
      <c r="S3156"/>
      <c r="T3156"/>
      <c r="U3156"/>
      <c r="V3156"/>
      <c r="W3156"/>
      <c r="X3156"/>
      <c r="Y3156"/>
      <c r="Z3156"/>
      <c r="AA3156"/>
      <c r="AB3156"/>
      <c r="AC3156"/>
      <c r="AD3156"/>
      <c r="AG3156" s="197" t="s">
        <v>1259</v>
      </c>
    </row>
    <row r="3157" spans="1:79" ht="36" customHeight="1">
      <c r="A3157" s="85" t="s">
        <v>912</v>
      </c>
      <c r="B3157" s="417" t="s">
        <v>716</v>
      </c>
      <c r="C3157" s="417"/>
      <c r="D3157" s="417"/>
      <c r="E3157" s="417"/>
      <c r="F3157" s="417"/>
      <c r="G3157" s="417"/>
      <c r="H3157" s="417"/>
      <c r="I3157" s="417"/>
      <c r="J3157" s="417"/>
      <c r="K3157" s="417"/>
      <c r="L3157" s="417"/>
      <c r="M3157" s="417"/>
      <c r="N3157" s="417"/>
      <c r="O3157" s="417"/>
      <c r="P3157" s="417"/>
      <c r="Q3157" s="417"/>
      <c r="R3157" s="417"/>
      <c r="S3157" s="417"/>
      <c r="T3157" s="417"/>
      <c r="U3157" s="417"/>
      <c r="V3157" s="417"/>
      <c r="W3157" s="417"/>
      <c r="X3157" s="417"/>
      <c r="Y3157" s="417"/>
      <c r="Z3157" s="417"/>
      <c r="AA3157" s="417"/>
      <c r="AB3157" s="417"/>
      <c r="AC3157" s="417"/>
      <c r="AD3157" s="417"/>
      <c r="AG3157" s="197">
        <f>+COUNTBLANK(J3161:AD3280)</f>
        <v>2520</v>
      </c>
      <c r="AH3157" s="197">
        <v>2520</v>
      </c>
      <c r="CA3157" s="197" t="s">
        <v>1279</v>
      </c>
    </row>
    <row r="3158" spans="1:79" ht="15" customHeight="1">
      <c r="A3158" s="41"/>
      <c r="B3158" s="30"/>
      <c r="C3158"/>
      <c r="D3158"/>
      <c r="E3158"/>
      <c r="F3158"/>
      <c r="G3158"/>
      <c r="H3158"/>
      <c r="I3158"/>
      <c r="J3158"/>
      <c r="K3158"/>
      <c r="L3158"/>
      <c r="M3158"/>
      <c r="N3158"/>
      <c r="O3158"/>
      <c r="P3158"/>
      <c r="Q3158"/>
      <c r="R3158"/>
      <c r="S3158"/>
      <c r="T3158"/>
      <c r="U3158"/>
      <c r="V3158"/>
      <c r="W3158"/>
      <c r="X3158"/>
      <c r="Y3158"/>
      <c r="Z3158"/>
      <c r="AA3158"/>
      <c r="AB3158"/>
      <c r="AC3158"/>
      <c r="AD3158"/>
      <c r="CA3158" s="197">
        <f>+COUNTIF(J3161:AA3280,"ns")</f>
        <v>0</v>
      </c>
    </row>
    <row r="3159" spans="1:79" ht="15" customHeight="1">
      <c r="A3159" s="41"/>
      <c r="B3159" s="30"/>
      <c r="C3159" s="369" t="s">
        <v>98</v>
      </c>
      <c r="D3159" s="370"/>
      <c r="E3159" s="370"/>
      <c r="F3159" s="370"/>
      <c r="G3159" s="370"/>
      <c r="H3159" s="370"/>
      <c r="I3159" s="371"/>
      <c r="J3159" s="395" t="s">
        <v>395</v>
      </c>
      <c r="K3159" s="396"/>
      <c r="L3159" s="395" t="s">
        <v>396</v>
      </c>
      <c r="M3159" s="396"/>
      <c r="N3159" s="395" t="s">
        <v>397</v>
      </c>
      <c r="O3159" s="396"/>
      <c r="P3159" s="411" t="s">
        <v>393</v>
      </c>
      <c r="Q3159" s="412"/>
      <c r="R3159" s="412"/>
      <c r="S3159" s="412"/>
      <c r="T3159" s="412"/>
      <c r="U3159" s="413"/>
      <c r="V3159" s="411" t="s">
        <v>394</v>
      </c>
      <c r="W3159" s="412"/>
      <c r="X3159" s="412"/>
      <c r="Y3159" s="412"/>
      <c r="Z3159" s="412"/>
      <c r="AA3159" s="413"/>
      <c r="AB3159" s="409" t="s">
        <v>714</v>
      </c>
      <c r="AC3159" s="409"/>
      <c r="AD3159" s="409"/>
    </row>
    <row r="3160" spans="1:79" ht="84" customHeight="1" thickBot="1">
      <c r="A3160" s="41"/>
      <c r="B3160" s="30"/>
      <c r="C3160" s="372"/>
      <c r="D3160" s="373"/>
      <c r="E3160" s="373"/>
      <c r="F3160" s="373"/>
      <c r="G3160" s="373"/>
      <c r="H3160" s="373"/>
      <c r="I3160" s="374"/>
      <c r="J3160" s="397"/>
      <c r="K3160" s="398"/>
      <c r="L3160" s="397"/>
      <c r="M3160" s="398"/>
      <c r="N3160" s="397"/>
      <c r="O3160" s="398"/>
      <c r="P3160" s="411" t="s">
        <v>318</v>
      </c>
      <c r="Q3160" s="413"/>
      <c r="R3160" s="422" t="s">
        <v>398</v>
      </c>
      <c r="S3160" s="423"/>
      <c r="T3160" s="422" t="s">
        <v>399</v>
      </c>
      <c r="U3160" s="423"/>
      <c r="V3160" s="411" t="s">
        <v>318</v>
      </c>
      <c r="W3160" s="413"/>
      <c r="X3160" s="422" t="s">
        <v>400</v>
      </c>
      <c r="Y3160" s="423"/>
      <c r="Z3160" s="422" t="s">
        <v>401</v>
      </c>
      <c r="AA3160" s="423"/>
      <c r="AB3160" s="409"/>
      <c r="AC3160" s="409"/>
      <c r="AD3160" s="409"/>
      <c r="AG3160" s="197" t="s">
        <v>1259</v>
      </c>
      <c r="AH3160" s="197" t="s">
        <v>1269</v>
      </c>
      <c r="AJ3160" s="135" t="s">
        <v>1280</v>
      </c>
      <c r="AK3160" s="135" t="s">
        <v>1258</v>
      </c>
      <c r="AL3160" s="135" t="s">
        <v>1281</v>
      </c>
      <c r="AM3160" s="135" t="s">
        <v>1282</v>
      </c>
      <c r="AO3160" s="135" t="s">
        <v>1280</v>
      </c>
      <c r="AP3160" s="135" t="s">
        <v>1258</v>
      </c>
      <c r="AQ3160" s="135" t="s">
        <v>1281</v>
      </c>
      <c r="AR3160" s="135" t="s">
        <v>1282</v>
      </c>
    </row>
    <row r="3161" spans="1:79" ht="15" customHeight="1" thickBot="1">
      <c r="A3161" s="41"/>
      <c r="B3161" s="30"/>
      <c r="C3161" s="101" t="s">
        <v>58</v>
      </c>
      <c r="D3161" s="354" t="str">
        <f>+IF(D49="","",D49)</f>
        <v/>
      </c>
      <c r="E3161" s="355"/>
      <c r="F3161" s="355"/>
      <c r="G3161" s="355"/>
      <c r="H3161" s="355"/>
      <c r="I3161" s="356"/>
      <c r="J3161" s="406"/>
      <c r="K3161" s="406"/>
      <c r="L3161" s="406"/>
      <c r="M3161" s="406"/>
      <c r="N3161" s="406"/>
      <c r="O3161" s="406"/>
      <c r="P3161" s="406"/>
      <c r="Q3161" s="406"/>
      <c r="R3161" s="406"/>
      <c r="S3161" s="406"/>
      <c r="T3161" s="406"/>
      <c r="U3161" s="406"/>
      <c r="V3161" s="406"/>
      <c r="W3161" s="406"/>
      <c r="X3161" s="406"/>
      <c r="Y3161" s="406"/>
      <c r="Z3161" s="406"/>
      <c r="AA3161" s="406"/>
      <c r="AB3161" s="406"/>
      <c r="AC3161" s="406"/>
      <c r="AD3161" s="406"/>
      <c r="AG3161" s="197">
        <f>+COUNTBLANK(J3161:AD3161)</f>
        <v>21</v>
      </c>
      <c r="AH3161" s="198">
        <f>+IF($AG$3157=$AH$3157,0,IF(OR(AND(D3161&lt;&gt;"",AG3161=11),AND(D3161="",AG3161=21)),0,1))</f>
        <v>0</v>
      </c>
      <c r="AJ3161" s="188">
        <f>P3161</f>
        <v>0</v>
      </c>
      <c r="AK3161" s="189">
        <f>COUNTIF(R3161:U3161,"NS")</f>
        <v>0</v>
      </c>
      <c r="AL3161" s="189">
        <f>SUM(R3161:U3161)</f>
        <v>0</v>
      </c>
      <c r="AM3161" s="190">
        <f>IF($AG$3157=$AH$3157, 0, IF(OR(AND(AJ3161=0, AK3161&gt;0), AND(AJ3161="ns", AL3161&gt;0), AND(AJ3161="ns", AK3161=0, AL3161=0)), 1, IF(OR(AND(AJ3161&gt;0, AK3161=2), AND(AJ3161="ns", AK3161=2), AND(AJ3161="ns", AL3161=0, AK3161&gt;0), AJ3161=AL3161, COUNTIF(P3161:U3161, "NA")=COUNTA(P3161:U3161)), 0, 1)))</f>
        <v>0</v>
      </c>
      <c r="AO3161" s="188">
        <f>V3161</f>
        <v>0</v>
      </c>
      <c r="AP3161" s="189">
        <f>COUNTIF(X3161:AA3161,"NS")</f>
        <v>0</v>
      </c>
      <c r="AQ3161" s="189">
        <f>SUM(X3161:AA3161)</f>
        <v>0</v>
      </c>
      <c r="AR3161" s="190">
        <f>IF($AG$3157=$AH$3157, 0, IF(OR(AND(AO3161=0, AP3161&gt;0), AND(AO3161="ns", AQ3161&gt;0), AND(AO3161="ns", AP3161=0, AQ3161=0)), 1, IF(OR(AND(AO3161&gt;0, AP3161=2), AND(AO3161="ns", AP3161=2), AND(AO3161="ns", AQ3161=0, AP3161&gt;0), AO3161=AQ3161, COUNTIF(V3161:AA3161, "NA")=COUNTA(V3161:AA3161)), 0, 1)))</f>
        <v>0</v>
      </c>
    </row>
    <row r="3162" spans="1:79" ht="15" customHeight="1" thickBot="1">
      <c r="A3162" s="41"/>
      <c r="B3162" s="30"/>
      <c r="C3162" s="214" t="s">
        <v>59</v>
      </c>
      <c r="D3162" s="354" t="str">
        <f t="shared" ref="D3162:D3225" si="1130">+IF(D50="","",D50)</f>
        <v/>
      </c>
      <c r="E3162" s="355"/>
      <c r="F3162" s="355"/>
      <c r="G3162" s="355"/>
      <c r="H3162" s="355"/>
      <c r="I3162" s="356"/>
      <c r="J3162" s="406"/>
      <c r="K3162" s="406"/>
      <c r="L3162" s="406"/>
      <c r="M3162" s="406"/>
      <c r="N3162" s="406"/>
      <c r="O3162" s="406"/>
      <c r="P3162" s="406"/>
      <c r="Q3162" s="406"/>
      <c r="R3162" s="406"/>
      <c r="S3162" s="406"/>
      <c r="T3162" s="406"/>
      <c r="U3162" s="406"/>
      <c r="V3162" s="406"/>
      <c r="W3162" s="406"/>
      <c r="X3162" s="406"/>
      <c r="Y3162" s="406"/>
      <c r="Z3162" s="406"/>
      <c r="AA3162" s="406"/>
      <c r="AB3162" s="406"/>
      <c r="AC3162" s="406"/>
      <c r="AD3162" s="406"/>
      <c r="AG3162" s="197">
        <f t="shared" ref="AG3162:AG3225" si="1131">+COUNTBLANK(J3162:AD3162)</f>
        <v>21</v>
      </c>
      <c r="AH3162" s="198">
        <f t="shared" ref="AH3162:AH3225" si="1132">+IF($AG$3157=$AH$3157,0,IF(OR(AND(D3162&lt;&gt;"",AG3162=11),AND(D3162="",AG3162=21)),0,1))</f>
        <v>0</v>
      </c>
      <c r="AJ3162" s="188">
        <f t="shared" ref="AJ3162:AJ3225" si="1133">P3162</f>
        <v>0</v>
      </c>
      <c r="AK3162" s="189">
        <f t="shared" ref="AK3162:AK3225" si="1134">COUNTIF(R3162:U3162,"NS")</f>
        <v>0</v>
      </c>
      <c r="AL3162" s="189">
        <f t="shared" ref="AL3162:AL3225" si="1135">SUM(R3162:U3162)</f>
        <v>0</v>
      </c>
      <c r="AM3162" s="190">
        <f t="shared" ref="AM3162:AM3225" si="1136">IF($AG$3157=$AH$3157, 0, IF(OR(AND(AJ3162=0, AK3162&gt;0), AND(AJ3162="ns", AL3162&gt;0), AND(AJ3162="ns", AK3162=0, AL3162=0)), 1, IF(OR(AND(AJ3162&gt;0, AK3162=2), AND(AJ3162="ns", AK3162=2), AND(AJ3162="ns", AL3162=0, AK3162&gt;0), AJ3162=AL3162, COUNTIF(P3162:U3162, "NA")=COUNTA(P3162:U3162)), 0, 1)))</f>
        <v>0</v>
      </c>
      <c r="AO3162" s="188">
        <f t="shared" ref="AO3162:AO3225" si="1137">V3162</f>
        <v>0</v>
      </c>
      <c r="AP3162" s="189">
        <f t="shared" ref="AP3162:AP3225" si="1138">COUNTIF(X3162:AA3162,"NS")</f>
        <v>0</v>
      </c>
      <c r="AQ3162" s="189">
        <f t="shared" ref="AQ3162:AQ3225" si="1139">SUM(X3162:AA3162)</f>
        <v>0</v>
      </c>
      <c r="AR3162" s="190">
        <f t="shared" ref="AR3162:AR3225" si="1140">IF($AG$3157=$AH$3157, 0, IF(OR(AND(AO3162=0, AP3162&gt;0), AND(AO3162="ns", AQ3162&gt;0), AND(AO3162="ns", AP3162=0, AQ3162=0)), 1, IF(OR(AND(AO3162&gt;0, AP3162=2), AND(AO3162="ns", AP3162=2), AND(AO3162="ns", AQ3162=0, AP3162&gt;0), AO3162=AQ3162, COUNTIF(V3162:AA3162, "NA")=COUNTA(V3162:AA3162)), 0, 1)))</f>
        <v>0</v>
      </c>
    </row>
    <row r="3163" spans="1:79" ht="15" customHeight="1" thickBot="1">
      <c r="A3163" s="41"/>
      <c r="B3163" s="30"/>
      <c r="C3163" s="247" t="s">
        <v>60</v>
      </c>
      <c r="D3163" s="354" t="str">
        <f t="shared" si="1130"/>
        <v/>
      </c>
      <c r="E3163" s="355"/>
      <c r="F3163" s="355"/>
      <c r="G3163" s="355"/>
      <c r="H3163" s="355"/>
      <c r="I3163" s="356"/>
      <c r="J3163" s="406"/>
      <c r="K3163" s="406"/>
      <c r="L3163" s="406"/>
      <c r="M3163" s="406"/>
      <c r="N3163" s="406"/>
      <c r="O3163" s="406"/>
      <c r="P3163" s="406"/>
      <c r="Q3163" s="406"/>
      <c r="R3163" s="406"/>
      <c r="S3163" s="406"/>
      <c r="T3163" s="406"/>
      <c r="U3163" s="406"/>
      <c r="V3163" s="406"/>
      <c r="W3163" s="406"/>
      <c r="X3163" s="406"/>
      <c r="Y3163" s="406"/>
      <c r="Z3163" s="406"/>
      <c r="AA3163" s="406"/>
      <c r="AB3163" s="406"/>
      <c r="AC3163" s="406"/>
      <c r="AD3163" s="406"/>
      <c r="AG3163" s="197">
        <f t="shared" si="1131"/>
        <v>21</v>
      </c>
      <c r="AH3163" s="198">
        <f t="shared" si="1132"/>
        <v>0</v>
      </c>
      <c r="AJ3163" s="188">
        <f t="shared" si="1133"/>
        <v>0</v>
      </c>
      <c r="AK3163" s="189">
        <f t="shared" si="1134"/>
        <v>0</v>
      </c>
      <c r="AL3163" s="189">
        <f t="shared" si="1135"/>
        <v>0</v>
      </c>
      <c r="AM3163" s="190">
        <f t="shared" si="1136"/>
        <v>0</v>
      </c>
      <c r="AO3163" s="188">
        <f t="shared" si="1137"/>
        <v>0</v>
      </c>
      <c r="AP3163" s="189">
        <f t="shared" si="1138"/>
        <v>0</v>
      </c>
      <c r="AQ3163" s="189">
        <f t="shared" si="1139"/>
        <v>0</v>
      </c>
      <c r="AR3163" s="190">
        <f t="shared" si="1140"/>
        <v>0</v>
      </c>
    </row>
    <row r="3164" spans="1:79" ht="15" customHeight="1" thickBot="1">
      <c r="A3164" s="41"/>
      <c r="B3164" s="30"/>
      <c r="C3164" s="247" t="s">
        <v>61</v>
      </c>
      <c r="D3164" s="354" t="str">
        <f t="shared" si="1130"/>
        <v/>
      </c>
      <c r="E3164" s="355"/>
      <c r="F3164" s="355"/>
      <c r="G3164" s="355"/>
      <c r="H3164" s="355"/>
      <c r="I3164" s="356"/>
      <c r="J3164" s="406"/>
      <c r="K3164" s="406"/>
      <c r="L3164" s="406"/>
      <c r="M3164" s="406"/>
      <c r="N3164" s="406"/>
      <c r="O3164" s="406"/>
      <c r="P3164" s="406"/>
      <c r="Q3164" s="406"/>
      <c r="R3164" s="406"/>
      <c r="S3164" s="406"/>
      <c r="T3164" s="406"/>
      <c r="U3164" s="406"/>
      <c r="V3164" s="406"/>
      <c r="W3164" s="406"/>
      <c r="X3164" s="406"/>
      <c r="Y3164" s="406"/>
      <c r="Z3164" s="406"/>
      <c r="AA3164" s="406"/>
      <c r="AB3164" s="406"/>
      <c r="AC3164" s="406"/>
      <c r="AD3164" s="406"/>
      <c r="AG3164" s="197">
        <f t="shared" si="1131"/>
        <v>21</v>
      </c>
      <c r="AH3164" s="198">
        <f t="shared" si="1132"/>
        <v>0</v>
      </c>
      <c r="AJ3164" s="188">
        <f t="shared" si="1133"/>
        <v>0</v>
      </c>
      <c r="AK3164" s="189">
        <f t="shared" si="1134"/>
        <v>0</v>
      </c>
      <c r="AL3164" s="189">
        <f t="shared" si="1135"/>
        <v>0</v>
      </c>
      <c r="AM3164" s="190">
        <f t="shared" si="1136"/>
        <v>0</v>
      </c>
      <c r="AO3164" s="188">
        <f t="shared" si="1137"/>
        <v>0</v>
      </c>
      <c r="AP3164" s="189">
        <f t="shared" si="1138"/>
        <v>0</v>
      </c>
      <c r="AQ3164" s="189">
        <f t="shared" si="1139"/>
        <v>0</v>
      </c>
      <c r="AR3164" s="190">
        <f t="shared" si="1140"/>
        <v>0</v>
      </c>
    </row>
    <row r="3165" spans="1:79" ht="15" customHeight="1" thickBot="1">
      <c r="A3165" s="41"/>
      <c r="B3165" s="30"/>
      <c r="C3165" s="247" t="s">
        <v>62</v>
      </c>
      <c r="D3165" s="354" t="str">
        <f t="shared" si="1130"/>
        <v/>
      </c>
      <c r="E3165" s="355"/>
      <c r="F3165" s="355"/>
      <c r="G3165" s="355"/>
      <c r="H3165" s="355"/>
      <c r="I3165" s="356"/>
      <c r="J3165" s="406"/>
      <c r="K3165" s="406"/>
      <c r="L3165" s="406"/>
      <c r="M3165" s="406"/>
      <c r="N3165" s="406"/>
      <c r="O3165" s="406"/>
      <c r="P3165" s="406"/>
      <c r="Q3165" s="406"/>
      <c r="R3165" s="406"/>
      <c r="S3165" s="406"/>
      <c r="T3165" s="406"/>
      <c r="U3165" s="406"/>
      <c r="V3165" s="406"/>
      <c r="W3165" s="406"/>
      <c r="X3165" s="406"/>
      <c r="Y3165" s="406"/>
      <c r="Z3165" s="406"/>
      <c r="AA3165" s="406"/>
      <c r="AB3165" s="406"/>
      <c r="AC3165" s="406"/>
      <c r="AD3165" s="406"/>
      <c r="AG3165" s="197">
        <f t="shared" si="1131"/>
        <v>21</v>
      </c>
      <c r="AH3165" s="198">
        <f t="shared" si="1132"/>
        <v>0</v>
      </c>
      <c r="AJ3165" s="188">
        <f t="shared" si="1133"/>
        <v>0</v>
      </c>
      <c r="AK3165" s="189">
        <f t="shared" si="1134"/>
        <v>0</v>
      </c>
      <c r="AL3165" s="189">
        <f t="shared" si="1135"/>
        <v>0</v>
      </c>
      <c r="AM3165" s="190">
        <f t="shared" si="1136"/>
        <v>0</v>
      </c>
      <c r="AO3165" s="188">
        <f t="shared" si="1137"/>
        <v>0</v>
      </c>
      <c r="AP3165" s="189">
        <f t="shared" si="1138"/>
        <v>0</v>
      </c>
      <c r="AQ3165" s="189">
        <f t="shared" si="1139"/>
        <v>0</v>
      </c>
      <c r="AR3165" s="190">
        <f t="shared" si="1140"/>
        <v>0</v>
      </c>
    </row>
    <row r="3166" spans="1:79" ht="15" customHeight="1" thickBot="1">
      <c r="A3166" s="41"/>
      <c r="B3166" s="30"/>
      <c r="C3166" s="247" t="s">
        <v>63</v>
      </c>
      <c r="D3166" s="354" t="str">
        <f t="shared" si="1130"/>
        <v/>
      </c>
      <c r="E3166" s="355"/>
      <c r="F3166" s="355"/>
      <c r="G3166" s="355"/>
      <c r="H3166" s="355"/>
      <c r="I3166" s="356"/>
      <c r="J3166" s="406"/>
      <c r="K3166" s="406"/>
      <c r="L3166" s="406"/>
      <c r="M3166" s="406"/>
      <c r="N3166" s="406"/>
      <c r="O3166" s="406"/>
      <c r="P3166" s="406"/>
      <c r="Q3166" s="406"/>
      <c r="R3166" s="406"/>
      <c r="S3166" s="406"/>
      <c r="T3166" s="406"/>
      <c r="U3166" s="406"/>
      <c r="V3166" s="406"/>
      <c r="W3166" s="406"/>
      <c r="X3166" s="406"/>
      <c r="Y3166" s="406"/>
      <c r="Z3166" s="406"/>
      <c r="AA3166" s="406"/>
      <c r="AB3166" s="406"/>
      <c r="AC3166" s="406"/>
      <c r="AD3166" s="406"/>
      <c r="AG3166" s="197">
        <f t="shared" si="1131"/>
        <v>21</v>
      </c>
      <c r="AH3166" s="198">
        <f t="shared" si="1132"/>
        <v>0</v>
      </c>
      <c r="AJ3166" s="188">
        <f t="shared" si="1133"/>
        <v>0</v>
      </c>
      <c r="AK3166" s="189">
        <f t="shared" si="1134"/>
        <v>0</v>
      </c>
      <c r="AL3166" s="189">
        <f t="shared" si="1135"/>
        <v>0</v>
      </c>
      <c r="AM3166" s="190">
        <f t="shared" si="1136"/>
        <v>0</v>
      </c>
      <c r="AO3166" s="188">
        <f t="shared" si="1137"/>
        <v>0</v>
      </c>
      <c r="AP3166" s="189">
        <f t="shared" si="1138"/>
        <v>0</v>
      </c>
      <c r="AQ3166" s="189">
        <f t="shared" si="1139"/>
        <v>0</v>
      </c>
      <c r="AR3166" s="190">
        <f t="shared" si="1140"/>
        <v>0</v>
      </c>
    </row>
    <row r="3167" spans="1:79" ht="15" customHeight="1" thickBot="1">
      <c r="A3167" s="41"/>
      <c r="B3167" s="30"/>
      <c r="C3167" s="247" t="s">
        <v>64</v>
      </c>
      <c r="D3167" s="354" t="str">
        <f t="shared" si="1130"/>
        <v/>
      </c>
      <c r="E3167" s="355"/>
      <c r="F3167" s="355"/>
      <c r="G3167" s="355"/>
      <c r="H3167" s="355"/>
      <c r="I3167" s="356"/>
      <c r="J3167" s="406"/>
      <c r="K3167" s="406"/>
      <c r="L3167" s="406"/>
      <c r="M3167" s="406"/>
      <c r="N3167" s="406"/>
      <c r="O3167" s="406"/>
      <c r="P3167" s="406"/>
      <c r="Q3167" s="406"/>
      <c r="R3167" s="406"/>
      <c r="S3167" s="406"/>
      <c r="T3167" s="406"/>
      <c r="U3167" s="406"/>
      <c r="V3167" s="406"/>
      <c r="W3167" s="406"/>
      <c r="X3167" s="406"/>
      <c r="Y3167" s="406"/>
      <c r="Z3167" s="406"/>
      <c r="AA3167" s="406"/>
      <c r="AB3167" s="406"/>
      <c r="AC3167" s="406"/>
      <c r="AD3167" s="406"/>
      <c r="AG3167" s="197">
        <f t="shared" si="1131"/>
        <v>21</v>
      </c>
      <c r="AH3167" s="198">
        <f t="shared" si="1132"/>
        <v>0</v>
      </c>
      <c r="AJ3167" s="188">
        <f t="shared" si="1133"/>
        <v>0</v>
      </c>
      <c r="AK3167" s="189">
        <f t="shared" si="1134"/>
        <v>0</v>
      </c>
      <c r="AL3167" s="189">
        <f t="shared" si="1135"/>
        <v>0</v>
      </c>
      <c r="AM3167" s="190">
        <f t="shared" si="1136"/>
        <v>0</v>
      </c>
      <c r="AO3167" s="188">
        <f t="shared" si="1137"/>
        <v>0</v>
      </c>
      <c r="AP3167" s="189">
        <f t="shared" si="1138"/>
        <v>0</v>
      </c>
      <c r="AQ3167" s="189">
        <f t="shared" si="1139"/>
        <v>0</v>
      </c>
      <c r="AR3167" s="190">
        <f t="shared" si="1140"/>
        <v>0</v>
      </c>
    </row>
    <row r="3168" spans="1:79" ht="15" customHeight="1" thickBot="1">
      <c r="A3168" s="41"/>
      <c r="B3168" s="30"/>
      <c r="C3168" s="247" t="s">
        <v>65</v>
      </c>
      <c r="D3168" s="354" t="str">
        <f t="shared" si="1130"/>
        <v/>
      </c>
      <c r="E3168" s="355"/>
      <c r="F3168" s="355"/>
      <c r="G3168" s="355"/>
      <c r="H3168" s="355"/>
      <c r="I3168" s="356"/>
      <c r="J3168" s="406"/>
      <c r="K3168" s="406"/>
      <c r="L3168" s="406"/>
      <c r="M3168" s="406"/>
      <c r="N3168" s="406"/>
      <c r="O3168" s="406"/>
      <c r="P3168" s="406"/>
      <c r="Q3168" s="406"/>
      <c r="R3168" s="406"/>
      <c r="S3168" s="406"/>
      <c r="T3168" s="406"/>
      <c r="U3168" s="406"/>
      <c r="V3168" s="406"/>
      <c r="W3168" s="406"/>
      <c r="X3168" s="406"/>
      <c r="Y3168" s="406"/>
      <c r="Z3168" s="406"/>
      <c r="AA3168" s="406"/>
      <c r="AB3168" s="406"/>
      <c r="AC3168" s="406"/>
      <c r="AD3168" s="406"/>
      <c r="AG3168" s="197">
        <f t="shared" si="1131"/>
        <v>21</v>
      </c>
      <c r="AH3168" s="198">
        <f t="shared" si="1132"/>
        <v>0</v>
      </c>
      <c r="AJ3168" s="188">
        <f t="shared" si="1133"/>
        <v>0</v>
      </c>
      <c r="AK3168" s="189">
        <f t="shared" si="1134"/>
        <v>0</v>
      </c>
      <c r="AL3168" s="189">
        <f t="shared" si="1135"/>
        <v>0</v>
      </c>
      <c r="AM3168" s="190">
        <f t="shared" si="1136"/>
        <v>0</v>
      </c>
      <c r="AO3168" s="188">
        <f t="shared" si="1137"/>
        <v>0</v>
      </c>
      <c r="AP3168" s="189">
        <f t="shared" si="1138"/>
        <v>0</v>
      </c>
      <c r="AQ3168" s="189">
        <f t="shared" si="1139"/>
        <v>0</v>
      </c>
      <c r="AR3168" s="190">
        <f t="shared" si="1140"/>
        <v>0</v>
      </c>
    </row>
    <row r="3169" spans="1:44" ht="15" customHeight="1" thickBot="1">
      <c r="A3169" s="41"/>
      <c r="B3169" s="30"/>
      <c r="C3169" s="247" t="s">
        <v>66</v>
      </c>
      <c r="D3169" s="354" t="str">
        <f t="shared" si="1130"/>
        <v/>
      </c>
      <c r="E3169" s="355"/>
      <c r="F3169" s="355"/>
      <c r="G3169" s="355"/>
      <c r="H3169" s="355"/>
      <c r="I3169" s="356"/>
      <c r="J3169" s="406"/>
      <c r="K3169" s="406"/>
      <c r="L3169" s="406"/>
      <c r="M3169" s="406"/>
      <c r="N3169" s="406"/>
      <c r="O3169" s="406"/>
      <c r="P3169" s="406"/>
      <c r="Q3169" s="406"/>
      <c r="R3169" s="406"/>
      <c r="S3169" s="406"/>
      <c r="T3169" s="406"/>
      <c r="U3169" s="406"/>
      <c r="V3169" s="406"/>
      <c r="W3169" s="406"/>
      <c r="X3169" s="406"/>
      <c r="Y3169" s="406"/>
      <c r="Z3169" s="406"/>
      <c r="AA3169" s="406"/>
      <c r="AB3169" s="406"/>
      <c r="AC3169" s="406"/>
      <c r="AD3169" s="406"/>
      <c r="AG3169" s="197">
        <f t="shared" si="1131"/>
        <v>21</v>
      </c>
      <c r="AH3169" s="198">
        <f t="shared" si="1132"/>
        <v>0</v>
      </c>
      <c r="AJ3169" s="188">
        <f t="shared" si="1133"/>
        <v>0</v>
      </c>
      <c r="AK3169" s="189">
        <f t="shared" si="1134"/>
        <v>0</v>
      </c>
      <c r="AL3169" s="189">
        <f t="shared" si="1135"/>
        <v>0</v>
      </c>
      <c r="AM3169" s="190">
        <f t="shared" si="1136"/>
        <v>0</v>
      </c>
      <c r="AO3169" s="188">
        <f t="shared" si="1137"/>
        <v>0</v>
      </c>
      <c r="AP3169" s="189">
        <f t="shared" si="1138"/>
        <v>0</v>
      </c>
      <c r="AQ3169" s="189">
        <f t="shared" si="1139"/>
        <v>0</v>
      </c>
      <c r="AR3169" s="190">
        <f t="shared" si="1140"/>
        <v>0</v>
      </c>
    </row>
    <row r="3170" spans="1:44" ht="15" customHeight="1" thickBot="1">
      <c r="A3170" s="41"/>
      <c r="B3170" s="30"/>
      <c r="C3170" s="247" t="s">
        <v>67</v>
      </c>
      <c r="D3170" s="354" t="str">
        <f t="shared" si="1130"/>
        <v/>
      </c>
      <c r="E3170" s="355"/>
      <c r="F3170" s="355"/>
      <c r="G3170" s="355"/>
      <c r="H3170" s="355"/>
      <c r="I3170" s="356"/>
      <c r="J3170" s="406"/>
      <c r="K3170" s="406"/>
      <c r="L3170" s="406"/>
      <c r="M3170" s="406"/>
      <c r="N3170" s="406"/>
      <c r="O3170" s="406"/>
      <c r="P3170" s="406"/>
      <c r="Q3170" s="406"/>
      <c r="R3170" s="406"/>
      <c r="S3170" s="406"/>
      <c r="T3170" s="406"/>
      <c r="U3170" s="406"/>
      <c r="V3170" s="406"/>
      <c r="W3170" s="406"/>
      <c r="X3170" s="406"/>
      <c r="Y3170" s="406"/>
      <c r="Z3170" s="406"/>
      <c r="AA3170" s="406"/>
      <c r="AB3170" s="406"/>
      <c r="AC3170" s="406"/>
      <c r="AD3170" s="406"/>
      <c r="AG3170" s="197">
        <f t="shared" si="1131"/>
        <v>21</v>
      </c>
      <c r="AH3170" s="198">
        <f t="shared" si="1132"/>
        <v>0</v>
      </c>
      <c r="AJ3170" s="188">
        <f t="shared" si="1133"/>
        <v>0</v>
      </c>
      <c r="AK3170" s="189">
        <f t="shared" si="1134"/>
        <v>0</v>
      </c>
      <c r="AL3170" s="189">
        <f t="shared" si="1135"/>
        <v>0</v>
      </c>
      <c r="AM3170" s="190">
        <f t="shared" si="1136"/>
        <v>0</v>
      </c>
      <c r="AO3170" s="188">
        <f t="shared" si="1137"/>
        <v>0</v>
      </c>
      <c r="AP3170" s="189">
        <f t="shared" si="1138"/>
        <v>0</v>
      </c>
      <c r="AQ3170" s="189">
        <f t="shared" si="1139"/>
        <v>0</v>
      </c>
      <c r="AR3170" s="190">
        <f t="shared" si="1140"/>
        <v>0</v>
      </c>
    </row>
    <row r="3171" spans="1:44" ht="15" customHeight="1" thickBot="1">
      <c r="A3171" s="41"/>
      <c r="B3171" s="30"/>
      <c r="C3171" s="247" t="s">
        <v>68</v>
      </c>
      <c r="D3171" s="354" t="str">
        <f t="shared" si="1130"/>
        <v/>
      </c>
      <c r="E3171" s="355"/>
      <c r="F3171" s="355"/>
      <c r="G3171" s="355"/>
      <c r="H3171" s="355"/>
      <c r="I3171" s="356"/>
      <c r="J3171" s="406"/>
      <c r="K3171" s="406"/>
      <c r="L3171" s="406"/>
      <c r="M3171" s="406"/>
      <c r="N3171" s="406"/>
      <c r="O3171" s="406"/>
      <c r="P3171" s="406"/>
      <c r="Q3171" s="406"/>
      <c r="R3171" s="406"/>
      <c r="S3171" s="406"/>
      <c r="T3171" s="406"/>
      <c r="U3171" s="406"/>
      <c r="V3171" s="406"/>
      <c r="W3171" s="406"/>
      <c r="X3171" s="406"/>
      <c r="Y3171" s="406"/>
      <c r="Z3171" s="406"/>
      <c r="AA3171" s="406"/>
      <c r="AB3171" s="406"/>
      <c r="AC3171" s="406"/>
      <c r="AD3171" s="406"/>
      <c r="AG3171" s="197">
        <f t="shared" si="1131"/>
        <v>21</v>
      </c>
      <c r="AH3171" s="198">
        <f t="shared" si="1132"/>
        <v>0</v>
      </c>
      <c r="AJ3171" s="188">
        <f t="shared" si="1133"/>
        <v>0</v>
      </c>
      <c r="AK3171" s="189">
        <f t="shared" si="1134"/>
        <v>0</v>
      </c>
      <c r="AL3171" s="189">
        <f t="shared" si="1135"/>
        <v>0</v>
      </c>
      <c r="AM3171" s="190">
        <f t="shared" si="1136"/>
        <v>0</v>
      </c>
      <c r="AO3171" s="188">
        <f t="shared" si="1137"/>
        <v>0</v>
      </c>
      <c r="AP3171" s="189">
        <f t="shared" si="1138"/>
        <v>0</v>
      </c>
      <c r="AQ3171" s="189">
        <f t="shared" si="1139"/>
        <v>0</v>
      </c>
      <c r="AR3171" s="190">
        <f t="shared" si="1140"/>
        <v>0</v>
      </c>
    </row>
    <row r="3172" spans="1:44" ht="15" customHeight="1" thickBot="1">
      <c r="A3172" s="41"/>
      <c r="B3172" s="30"/>
      <c r="C3172" s="247" t="s">
        <v>69</v>
      </c>
      <c r="D3172" s="354" t="str">
        <f t="shared" si="1130"/>
        <v/>
      </c>
      <c r="E3172" s="355"/>
      <c r="F3172" s="355"/>
      <c r="G3172" s="355"/>
      <c r="H3172" s="355"/>
      <c r="I3172" s="356"/>
      <c r="J3172" s="406"/>
      <c r="K3172" s="406"/>
      <c r="L3172" s="406"/>
      <c r="M3172" s="406"/>
      <c r="N3172" s="406"/>
      <c r="O3172" s="406"/>
      <c r="P3172" s="406"/>
      <c r="Q3172" s="406"/>
      <c r="R3172" s="406"/>
      <c r="S3172" s="406"/>
      <c r="T3172" s="406"/>
      <c r="U3172" s="406"/>
      <c r="V3172" s="406"/>
      <c r="W3172" s="406"/>
      <c r="X3172" s="406"/>
      <c r="Y3172" s="406"/>
      <c r="Z3172" s="406"/>
      <c r="AA3172" s="406"/>
      <c r="AB3172" s="406"/>
      <c r="AC3172" s="406"/>
      <c r="AD3172" s="406"/>
      <c r="AG3172" s="197">
        <f t="shared" si="1131"/>
        <v>21</v>
      </c>
      <c r="AH3172" s="198">
        <f t="shared" si="1132"/>
        <v>0</v>
      </c>
      <c r="AJ3172" s="188">
        <f t="shared" si="1133"/>
        <v>0</v>
      </c>
      <c r="AK3172" s="189">
        <f t="shared" si="1134"/>
        <v>0</v>
      </c>
      <c r="AL3172" s="189">
        <f t="shared" si="1135"/>
        <v>0</v>
      </c>
      <c r="AM3172" s="190">
        <f t="shared" si="1136"/>
        <v>0</v>
      </c>
      <c r="AO3172" s="188">
        <f t="shared" si="1137"/>
        <v>0</v>
      </c>
      <c r="AP3172" s="189">
        <f t="shared" si="1138"/>
        <v>0</v>
      </c>
      <c r="AQ3172" s="189">
        <f t="shared" si="1139"/>
        <v>0</v>
      </c>
      <c r="AR3172" s="190">
        <f t="shared" si="1140"/>
        <v>0</v>
      </c>
    </row>
    <row r="3173" spans="1:44" ht="15" customHeight="1" thickBot="1">
      <c r="A3173" s="41"/>
      <c r="B3173" s="30"/>
      <c r="C3173" s="247" t="s">
        <v>70</v>
      </c>
      <c r="D3173" s="354" t="str">
        <f t="shared" si="1130"/>
        <v/>
      </c>
      <c r="E3173" s="355"/>
      <c r="F3173" s="355"/>
      <c r="G3173" s="355"/>
      <c r="H3173" s="355"/>
      <c r="I3173" s="356"/>
      <c r="J3173" s="406"/>
      <c r="K3173" s="406"/>
      <c r="L3173" s="406"/>
      <c r="M3173" s="406"/>
      <c r="N3173" s="406"/>
      <c r="O3173" s="406"/>
      <c r="P3173" s="406"/>
      <c r="Q3173" s="406"/>
      <c r="R3173" s="406"/>
      <c r="S3173" s="406"/>
      <c r="T3173" s="406"/>
      <c r="U3173" s="406"/>
      <c r="V3173" s="406"/>
      <c r="W3173" s="406"/>
      <c r="X3173" s="406"/>
      <c r="Y3173" s="406"/>
      <c r="Z3173" s="406"/>
      <c r="AA3173" s="406"/>
      <c r="AB3173" s="406"/>
      <c r="AC3173" s="406"/>
      <c r="AD3173" s="406"/>
      <c r="AG3173" s="197">
        <f t="shared" si="1131"/>
        <v>21</v>
      </c>
      <c r="AH3173" s="198">
        <f t="shared" si="1132"/>
        <v>0</v>
      </c>
      <c r="AJ3173" s="188">
        <f t="shared" si="1133"/>
        <v>0</v>
      </c>
      <c r="AK3173" s="189">
        <f t="shared" si="1134"/>
        <v>0</v>
      </c>
      <c r="AL3173" s="189">
        <f t="shared" si="1135"/>
        <v>0</v>
      </c>
      <c r="AM3173" s="190">
        <f t="shared" si="1136"/>
        <v>0</v>
      </c>
      <c r="AO3173" s="188">
        <f t="shared" si="1137"/>
        <v>0</v>
      </c>
      <c r="AP3173" s="189">
        <f t="shared" si="1138"/>
        <v>0</v>
      </c>
      <c r="AQ3173" s="189">
        <f t="shared" si="1139"/>
        <v>0</v>
      </c>
      <c r="AR3173" s="190">
        <f t="shared" si="1140"/>
        <v>0</v>
      </c>
    </row>
    <row r="3174" spans="1:44" ht="15" customHeight="1" thickBot="1">
      <c r="A3174" s="41"/>
      <c r="B3174" s="30"/>
      <c r="C3174" s="247" t="s">
        <v>71</v>
      </c>
      <c r="D3174" s="354" t="str">
        <f t="shared" si="1130"/>
        <v/>
      </c>
      <c r="E3174" s="355"/>
      <c r="F3174" s="355"/>
      <c r="G3174" s="355"/>
      <c r="H3174" s="355"/>
      <c r="I3174" s="356"/>
      <c r="J3174" s="406"/>
      <c r="K3174" s="406"/>
      <c r="L3174" s="406"/>
      <c r="M3174" s="406"/>
      <c r="N3174" s="406"/>
      <c r="O3174" s="406"/>
      <c r="P3174" s="406"/>
      <c r="Q3174" s="406"/>
      <c r="R3174" s="406"/>
      <c r="S3174" s="406"/>
      <c r="T3174" s="406"/>
      <c r="U3174" s="406"/>
      <c r="V3174" s="406"/>
      <c r="W3174" s="406"/>
      <c r="X3174" s="406"/>
      <c r="Y3174" s="406"/>
      <c r="Z3174" s="406"/>
      <c r="AA3174" s="406"/>
      <c r="AB3174" s="406"/>
      <c r="AC3174" s="406"/>
      <c r="AD3174" s="406"/>
      <c r="AG3174" s="197">
        <f t="shared" si="1131"/>
        <v>21</v>
      </c>
      <c r="AH3174" s="198">
        <f t="shared" si="1132"/>
        <v>0</v>
      </c>
      <c r="AJ3174" s="188">
        <f t="shared" si="1133"/>
        <v>0</v>
      </c>
      <c r="AK3174" s="189">
        <f t="shared" si="1134"/>
        <v>0</v>
      </c>
      <c r="AL3174" s="189">
        <f t="shared" si="1135"/>
        <v>0</v>
      </c>
      <c r="AM3174" s="190">
        <f t="shared" si="1136"/>
        <v>0</v>
      </c>
      <c r="AO3174" s="188">
        <f t="shared" si="1137"/>
        <v>0</v>
      </c>
      <c r="AP3174" s="189">
        <f t="shared" si="1138"/>
        <v>0</v>
      </c>
      <c r="AQ3174" s="189">
        <f t="shared" si="1139"/>
        <v>0</v>
      </c>
      <c r="AR3174" s="190">
        <f t="shared" si="1140"/>
        <v>0</v>
      </c>
    </row>
    <row r="3175" spans="1:44" ht="15" customHeight="1" thickBot="1">
      <c r="A3175" s="41"/>
      <c r="B3175" s="30"/>
      <c r="C3175" s="247" t="s">
        <v>72</v>
      </c>
      <c r="D3175" s="354" t="str">
        <f t="shared" si="1130"/>
        <v/>
      </c>
      <c r="E3175" s="355"/>
      <c r="F3175" s="355"/>
      <c r="G3175" s="355"/>
      <c r="H3175" s="355"/>
      <c r="I3175" s="356"/>
      <c r="J3175" s="406"/>
      <c r="K3175" s="406"/>
      <c r="L3175" s="406"/>
      <c r="M3175" s="406"/>
      <c r="N3175" s="406"/>
      <c r="O3175" s="406"/>
      <c r="P3175" s="406"/>
      <c r="Q3175" s="406"/>
      <c r="R3175" s="406"/>
      <c r="S3175" s="406"/>
      <c r="T3175" s="406"/>
      <c r="U3175" s="406"/>
      <c r="V3175" s="406"/>
      <c r="W3175" s="406"/>
      <c r="X3175" s="406"/>
      <c r="Y3175" s="406"/>
      <c r="Z3175" s="406"/>
      <c r="AA3175" s="406"/>
      <c r="AB3175" s="406"/>
      <c r="AC3175" s="406"/>
      <c r="AD3175" s="406"/>
      <c r="AG3175" s="197">
        <f t="shared" si="1131"/>
        <v>21</v>
      </c>
      <c r="AH3175" s="198">
        <f t="shared" si="1132"/>
        <v>0</v>
      </c>
      <c r="AJ3175" s="188">
        <f t="shared" si="1133"/>
        <v>0</v>
      </c>
      <c r="AK3175" s="189">
        <f t="shared" si="1134"/>
        <v>0</v>
      </c>
      <c r="AL3175" s="189">
        <f t="shared" si="1135"/>
        <v>0</v>
      </c>
      <c r="AM3175" s="190">
        <f t="shared" si="1136"/>
        <v>0</v>
      </c>
      <c r="AO3175" s="188">
        <f t="shared" si="1137"/>
        <v>0</v>
      </c>
      <c r="AP3175" s="189">
        <f t="shared" si="1138"/>
        <v>0</v>
      </c>
      <c r="AQ3175" s="189">
        <f t="shared" si="1139"/>
        <v>0</v>
      </c>
      <c r="AR3175" s="190">
        <f t="shared" si="1140"/>
        <v>0</v>
      </c>
    </row>
    <row r="3176" spans="1:44" ht="15" customHeight="1" thickBot="1">
      <c r="A3176" s="41"/>
      <c r="B3176" s="30"/>
      <c r="C3176" s="247" t="s">
        <v>73</v>
      </c>
      <c r="D3176" s="354" t="str">
        <f t="shared" si="1130"/>
        <v/>
      </c>
      <c r="E3176" s="355"/>
      <c r="F3176" s="355"/>
      <c r="G3176" s="355"/>
      <c r="H3176" s="355"/>
      <c r="I3176" s="356"/>
      <c r="J3176" s="406"/>
      <c r="K3176" s="406"/>
      <c r="L3176" s="406"/>
      <c r="M3176" s="406"/>
      <c r="N3176" s="406"/>
      <c r="O3176" s="406"/>
      <c r="P3176" s="406"/>
      <c r="Q3176" s="406"/>
      <c r="R3176" s="406"/>
      <c r="S3176" s="406"/>
      <c r="T3176" s="406"/>
      <c r="U3176" s="406"/>
      <c r="V3176" s="406"/>
      <c r="W3176" s="406"/>
      <c r="X3176" s="406"/>
      <c r="Y3176" s="406"/>
      <c r="Z3176" s="406"/>
      <c r="AA3176" s="406"/>
      <c r="AB3176" s="406"/>
      <c r="AC3176" s="406"/>
      <c r="AD3176" s="406"/>
      <c r="AG3176" s="197">
        <f t="shared" si="1131"/>
        <v>21</v>
      </c>
      <c r="AH3176" s="198">
        <f t="shared" si="1132"/>
        <v>0</v>
      </c>
      <c r="AJ3176" s="188">
        <f t="shared" si="1133"/>
        <v>0</v>
      </c>
      <c r="AK3176" s="189">
        <f t="shared" si="1134"/>
        <v>0</v>
      </c>
      <c r="AL3176" s="189">
        <f t="shared" si="1135"/>
        <v>0</v>
      </c>
      <c r="AM3176" s="190">
        <f t="shared" si="1136"/>
        <v>0</v>
      </c>
      <c r="AO3176" s="188">
        <f t="shared" si="1137"/>
        <v>0</v>
      </c>
      <c r="AP3176" s="189">
        <f t="shared" si="1138"/>
        <v>0</v>
      </c>
      <c r="AQ3176" s="189">
        <f t="shared" si="1139"/>
        <v>0</v>
      </c>
      <c r="AR3176" s="190">
        <f t="shared" si="1140"/>
        <v>0</v>
      </c>
    </row>
    <row r="3177" spans="1:44" ht="15" customHeight="1" thickBot="1">
      <c r="A3177" s="41"/>
      <c r="B3177" s="30"/>
      <c r="C3177" s="247" t="s">
        <v>74</v>
      </c>
      <c r="D3177" s="354" t="str">
        <f t="shared" si="1130"/>
        <v/>
      </c>
      <c r="E3177" s="355"/>
      <c r="F3177" s="355"/>
      <c r="G3177" s="355"/>
      <c r="H3177" s="355"/>
      <c r="I3177" s="356"/>
      <c r="J3177" s="406"/>
      <c r="K3177" s="406"/>
      <c r="L3177" s="406"/>
      <c r="M3177" s="406"/>
      <c r="N3177" s="406"/>
      <c r="O3177" s="406"/>
      <c r="P3177" s="406"/>
      <c r="Q3177" s="406"/>
      <c r="R3177" s="406"/>
      <c r="S3177" s="406"/>
      <c r="T3177" s="406"/>
      <c r="U3177" s="406"/>
      <c r="V3177" s="406"/>
      <c r="W3177" s="406"/>
      <c r="X3177" s="406"/>
      <c r="Y3177" s="406"/>
      <c r="Z3177" s="406"/>
      <c r="AA3177" s="406"/>
      <c r="AB3177" s="406"/>
      <c r="AC3177" s="406"/>
      <c r="AD3177" s="406"/>
      <c r="AG3177" s="197">
        <f t="shared" si="1131"/>
        <v>21</v>
      </c>
      <c r="AH3177" s="198">
        <f t="shared" si="1132"/>
        <v>0</v>
      </c>
      <c r="AJ3177" s="188">
        <f t="shared" si="1133"/>
        <v>0</v>
      </c>
      <c r="AK3177" s="189">
        <f t="shared" si="1134"/>
        <v>0</v>
      </c>
      <c r="AL3177" s="189">
        <f t="shared" si="1135"/>
        <v>0</v>
      </c>
      <c r="AM3177" s="190">
        <f t="shared" si="1136"/>
        <v>0</v>
      </c>
      <c r="AO3177" s="188">
        <f t="shared" si="1137"/>
        <v>0</v>
      </c>
      <c r="AP3177" s="189">
        <f t="shared" si="1138"/>
        <v>0</v>
      </c>
      <c r="AQ3177" s="189">
        <f t="shared" si="1139"/>
        <v>0</v>
      </c>
      <c r="AR3177" s="190">
        <f t="shared" si="1140"/>
        <v>0</v>
      </c>
    </row>
    <row r="3178" spans="1:44" ht="15" customHeight="1" thickBot="1">
      <c r="A3178" s="41"/>
      <c r="B3178" s="30"/>
      <c r="C3178" s="247" t="s">
        <v>75</v>
      </c>
      <c r="D3178" s="354" t="str">
        <f t="shared" si="1130"/>
        <v/>
      </c>
      <c r="E3178" s="355"/>
      <c r="F3178" s="355"/>
      <c r="G3178" s="355"/>
      <c r="H3178" s="355"/>
      <c r="I3178" s="356"/>
      <c r="J3178" s="406"/>
      <c r="K3178" s="406"/>
      <c r="L3178" s="406"/>
      <c r="M3178" s="406"/>
      <c r="N3178" s="406"/>
      <c r="O3178" s="406"/>
      <c r="P3178" s="406"/>
      <c r="Q3178" s="406"/>
      <c r="R3178" s="406"/>
      <c r="S3178" s="406"/>
      <c r="T3178" s="406"/>
      <c r="U3178" s="406"/>
      <c r="V3178" s="406"/>
      <c r="W3178" s="406"/>
      <c r="X3178" s="406"/>
      <c r="Y3178" s="406"/>
      <c r="Z3178" s="406"/>
      <c r="AA3178" s="406"/>
      <c r="AB3178" s="406"/>
      <c r="AC3178" s="406"/>
      <c r="AD3178" s="406"/>
      <c r="AG3178" s="197">
        <f t="shared" si="1131"/>
        <v>21</v>
      </c>
      <c r="AH3178" s="198">
        <f t="shared" si="1132"/>
        <v>0</v>
      </c>
      <c r="AJ3178" s="188">
        <f t="shared" si="1133"/>
        <v>0</v>
      </c>
      <c r="AK3178" s="189">
        <f t="shared" si="1134"/>
        <v>0</v>
      </c>
      <c r="AL3178" s="189">
        <f t="shared" si="1135"/>
        <v>0</v>
      </c>
      <c r="AM3178" s="190">
        <f t="shared" si="1136"/>
        <v>0</v>
      </c>
      <c r="AO3178" s="188">
        <f t="shared" si="1137"/>
        <v>0</v>
      </c>
      <c r="AP3178" s="189">
        <f t="shared" si="1138"/>
        <v>0</v>
      </c>
      <c r="AQ3178" s="189">
        <f t="shared" si="1139"/>
        <v>0</v>
      </c>
      <c r="AR3178" s="190">
        <f t="shared" si="1140"/>
        <v>0</v>
      </c>
    </row>
    <row r="3179" spans="1:44" ht="15" customHeight="1" thickBot="1">
      <c r="A3179" s="41"/>
      <c r="B3179" s="30"/>
      <c r="C3179" s="247" t="s">
        <v>76</v>
      </c>
      <c r="D3179" s="354" t="str">
        <f t="shared" si="1130"/>
        <v/>
      </c>
      <c r="E3179" s="355"/>
      <c r="F3179" s="355"/>
      <c r="G3179" s="355"/>
      <c r="H3179" s="355"/>
      <c r="I3179" s="356"/>
      <c r="J3179" s="406"/>
      <c r="K3179" s="406"/>
      <c r="L3179" s="406"/>
      <c r="M3179" s="406"/>
      <c r="N3179" s="406"/>
      <c r="O3179" s="406"/>
      <c r="P3179" s="406"/>
      <c r="Q3179" s="406"/>
      <c r="R3179" s="406"/>
      <c r="S3179" s="406"/>
      <c r="T3179" s="406"/>
      <c r="U3179" s="406"/>
      <c r="V3179" s="406"/>
      <c r="W3179" s="406"/>
      <c r="X3179" s="406"/>
      <c r="Y3179" s="406"/>
      <c r="Z3179" s="406"/>
      <c r="AA3179" s="406"/>
      <c r="AB3179" s="406"/>
      <c r="AC3179" s="406"/>
      <c r="AD3179" s="406"/>
      <c r="AG3179" s="197">
        <f t="shared" si="1131"/>
        <v>21</v>
      </c>
      <c r="AH3179" s="198">
        <f t="shared" si="1132"/>
        <v>0</v>
      </c>
      <c r="AJ3179" s="188">
        <f t="shared" si="1133"/>
        <v>0</v>
      </c>
      <c r="AK3179" s="189">
        <f t="shared" si="1134"/>
        <v>0</v>
      </c>
      <c r="AL3179" s="189">
        <f t="shared" si="1135"/>
        <v>0</v>
      </c>
      <c r="AM3179" s="190">
        <f t="shared" si="1136"/>
        <v>0</v>
      </c>
      <c r="AO3179" s="188">
        <f t="shared" si="1137"/>
        <v>0</v>
      </c>
      <c r="AP3179" s="189">
        <f t="shared" si="1138"/>
        <v>0</v>
      </c>
      <c r="AQ3179" s="189">
        <f t="shared" si="1139"/>
        <v>0</v>
      </c>
      <c r="AR3179" s="190">
        <f t="shared" si="1140"/>
        <v>0</v>
      </c>
    </row>
    <row r="3180" spans="1:44" ht="15" customHeight="1" thickBot="1">
      <c r="A3180" s="41"/>
      <c r="B3180" s="30"/>
      <c r="C3180" s="247" t="s">
        <v>77</v>
      </c>
      <c r="D3180" s="354" t="str">
        <f t="shared" si="1130"/>
        <v/>
      </c>
      <c r="E3180" s="355"/>
      <c r="F3180" s="355"/>
      <c r="G3180" s="355"/>
      <c r="H3180" s="355"/>
      <c r="I3180" s="356"/>
      <c r="J3180" s="406"/>
      <c r="K3180" s="406"/>
      <c r="L3180" s="406"/>
      <c r="M3180" s="406"/>
      <c r="N3180" s="406"/>
      <c r="O3180" s="406"/>
      <c r="P3180" s="406"/>
      <c r="Q3180" s="406"/>
      <c r="R3180" s="406"/>
      <c r="S3180" s="406"/>
      <c r="T3180" s="406"/>
      <c r="U3180" s="406"/>
      <c r="V3180" s="406"/>
      <c r="W3180" s="406"/>
      <c r="X3180" s="406"/>
      <c r="Y3180" s="406"/>
      <c r="Z3180" s="406"/>
      <c r="AA3180" s="406"/>
      <c r="AB3180" s="406"/>
      <c r="AC3180" s="406"/>
      <c r="AD3180" s="406"/>
      <c r="AG3180" s="197">
        <f t="shared" si="1131"/>
        <v>21</v>
      </c>
      <c r="AH3180" s="198">
        <f t="shared" si="1132"/>
        <v>0</v>
      </c>
      <c r="AJ3180" s="188">
        <f t="shared" si="1133"/>
        <v>0</v>
      </c>
      <c r="AK3180" s="189">
        <f t="shared" si="1134"/>
        <v>0</v>
      </c>
      <c r="AL3180" s="189">
        <f t="shared" si="1135"/>
        <v>0</v>
      </c>
      <c r="AM3180" s="190">
        <f t="shared" si="1136"/>
        <v>0</v>
      </c>
      <c r="AO3180" s="188">
        <f t="shared" si="1137"/>
        <v>0</v>
      </c>
      <c r="AP3180" s="189">
        <f t="shared" si="1138"/>
        <v>0</v>
      </c>
      <c r="AQ3180" s="189">
        <f t="shared" si="1139"/>
        <v>0</v>
      </c>
      <c r="AR3180" s="190">
        <f t="shared" si="1140"/>
        <v>0</v>
      </c>
    </row>
    <row r="3181" spans="1:44" ht="15" customHeight="1" thickBot="1">
      <c r="A3181" s="41"/>
      <c r="B3181" s="30"/>
      <c r="C3181" s="247" t="s">
        <v>78</v>
      </c>
      <c r="D3181" s="354" t="str">
        <f t="shared" si="1130"/>
        <v/>
      </c>
      <c r="E3181" s="355"/>
      <c r="F3181" s="355"/>
      <c r="G3181" s="355"/>
      <c r="H3181" s="355"/>
      <c r="I3181" s="356"/>
      <c r="J3181" s="406"/>
      <c r="K3181" s="406"/>
      <c r="L3181" s="406"/>
      <c r="M3181" s="406"/>
      <c r="N3181" s="406"/>
      <c r="O3181" s="406"/>
      <c r="P3181" s="406"/>
      <c r="Q3181" s="406"/>
      <c r="R3181" s="406"/>
      <c r="S3181" s="406"/>
      <c r="T3181" s="406"/>
      <c r="U3181" s="406"/>
      <c r="V3181" s="406"/>
      <c r="W3181" s="406"/>
      <c r="X3181" s="406"/>
      <c r="Y3181" s="406"/>
      <c r="Z3181" s="406"/>
      <c r="AA3181" s="406"/>
      <c r="AB3181" s="406"/>
      <c r="AC3181" s="406"/>
      <c r="AD3181" s="406"/>
      <c r="AG3181" s="197">
        <f t="shared" si="1131"/>
        <v>21</v>
      </c>
      <c r="AH3181" s="198">
        <f t="shared" si="1132"/>
        <v>0</v>
      </c>
      <c r="AJ3181" s="188">
        <f t="shared" si="1133"/>
        <v>0</v>
      </c>
      <c r="AK3181" s="189">
        <f t="shared" si="1134"/>
        <v>0</v>
      </c>
      <c r="AL3181" s="189">
        <f t="shared" si="1135"/>
        <v>0</v>
      </c>
      <c r="AM3181" s="190">
        <f t="shared" si="1136"/>
        <v>0</v>
      </c>
      <c r="AO3181" s="188">
        <f t="shared" si="1137"/>
        <v>0</v>
      </c>
      <c r="AP3181" s="189">
        <f t="shared" si="1138"/>
        <v>0</v>
      </c>
      <c r="AQ3181" s="189">
        <f t="shared" si="1139"/>
        <v>0</v>
      </c>
      <c r="AR3181" s="190">
        <f t="shared" si="1140"/>
        <v>0</v>
      </c>
    </row>
    <row r="3182" spans="1:44" ht="15" customHeight="1" thickBot="1">
      <c r="A3182" s="41"/>
      <c r="B3182" s="30"/>
      <c r="C3182" s="247" t="s">
        <v>79</v>
      </c>
      <c r="D3182" s="354" t="str">
        <f t="shared" si="1130"/>
        <v/>
      </c>
      <c r="E3182" s="355"/>
      <c r="F3182" s="355"/>
      <c r="G3182" s="355"/>
      <c r="H3182" s="355"/>
      <c r="I3182" s="356"/>
      <c r="J3182" s="406"/>
      <c r="K3182" s="406"/>
      <c r="L3182" s="406"/>
      <c r="M3182" s="406"/>
      <c r="N3182" s="406"/>
      <c r="O3182" s="406"/>
      <c r="P3182" s="406"/>
      <c r="Q3182" s="406"/>
      <c r="R3182" s="406"/>
      <c r="S3182" s="406"/>
      <c r="T3182" s="406"/>
      <c r="U3182" s="406"/>
      <c r="V3182" s="406"/>
      <c r="W3182" s="406"/>
      <c r="X3182" s="406"/>
      <c r="Y3182" s="406"/>
      <c r="Z3182" s="406"/>
      <c r="AA3182" s="406"/>
      <c r="AB3182" s="406"/>
      <c r="AC3182" s="406"/>
      <c r="AD3182" s="406"/>
      <c r="AG3182" s="197">
        <f t="shared" si="1131"/>
        <v>21</v>
      </c>
      <c r="AH3182" s="198">
        <f t="shared" si="1132"/>
        <v>0</v>
      </c>
      <c r="AJ3182" s="188">
        <f t="shared" si="1133"/>
        <v>0</v>
      </c>
      <c r="AK3182" s="189">
        <f t="shared" si="1134"/>
        <v>0</v>
      </c>
      <c r="AL3182" s="189">
        <f t="shared" si="1135"/>
        <v>0</v>
      </c>
      <c r="AM3182" s="190">
        <f t="shared" si="1136"/>
        <v>0</v>
      </c>
      <c r="AO3182" s="188">
        <f t="shared" si="1137"/>
        <v>0</v>
      </c>
      <c r="AP3182" s="189">
        <f t="shared" si="1138"/>
        <v>0</v>
      </c>
      <c r="AQ3182" s="189">
        <f t="shared" si="1139"/>
        <v>0</v>
      </c>
      <c r="AR3182" s="190">
        <f t="shared" si="1140"/>
        <v>0</v>
      </c>
    </row>
    <row r="3183" spans="1:44" ht="15" customHeight="1" thickBot="1">
      <c r="A3183" s="41"/>
      <c r="B3183" s="30"/>
      <c r="C3183" s="247" t="s">
        <v>80</v>
      </c>
      <c r="D3183" s="354" t="str">
        <f t="shared" si="1130"/>
        <v/>
      </c>
      <c r="E3183" s="355"/>
      <c r="F3183" s="355"/>
      <c r="G3183" s="355"/>
      <c r="H3183" s="355"/>
      <c r="I3183" s="356"/>
      <c r="J3183" s="406"/>
      <c r="K3183" s="406"/>
      <c r="L3183" s="406"/>
      <c r="M3183" s="406"/>
      <c r="N3183" s="406"/>
      <c r="O3183" s="406"/>
      <c r="P3183" s="406"/>
      <c r="Q3183" s="406"/>
      <c r="R3183" s="406"/>
      <c r="S3183" s="406"/>
      <c r="T3183" s="406"/>
      <c r="U3183" s="406"/>
      <c r="V3183" s="406"/>
      <c r="W3183" s="406"/>
      <c r="X3183" s="406"/>
      <c r="Y3183" s="406"/>
      <c r="Z3183" s="406"/>
      <c r="AA3183" s="406"/>
      <c r="AB3183" s="406"/>
      <c r="AC3183" s="406"/>
      <c r="AD3183" s="406"/>
      <c r="AG3183" s="197">
        <f t="shared" si="1131"/>
        <v>21</v>
      </c>
      <c r="AH3183" s="198">
        <f t="shared" si="1132"/>
        <v>0</v>
      </c>
      <c r="AJ3183" s="188">
        <f t="shared" si="1133"/>
        <v>0</v>
      </c>
      <c r="AK3183" s="189">
        <f t="shared" si="1134"/>
        <v>0</v>
      </c>
      <c r="AL3183" s="189">
        <f t="shared" si="1135"/>
        <v>0</v>
      </c>
      <c r="AM3183" s="190">
        <f t="shared" si="1136"/>
        <v>0</v>
      </c>
      <c r="AO3183" s="188">
        <f t="shared" si="1137"/>
        <v>0</v>
      </c>
      <c r="AP3183" s="189">
        <f t="shared" si="1138"/>
        <v>0</v>
      </c>
      <c r="AQ3183" s="189">
        <f t="shared" si="1139"/>
        <v>0</v>
      </c>
      <c r="AR3183" s="190">
        <f t="shared" si="1140"/>
        <v>0</v>
      </c>
    </row>
    <row r="3184" spans="1:44" ht="15" customHeight="1" thickBot="1">
      <c r="A3184" s="41"/>
      <c r="B3184" s="30"/>
      <c r="C3184" s="247" t="s">
        <v>81</v>
      </c>
      <c r="D3184" s="354" t="str">
        <f t="shared" si="1130"/>
        <v/>
      </c>
      <c r="E3184" s="355"/>
      <c r="F3184" s="355"/>
      <c r="G3184" s="355"/>
      <c r="H3184" s="355"/>
      <c r="I3184" s="356"/>
      <c r="J3184" s="406"/>
      <c r="K3184" s="406"/>
      <c r="L3184" s="406"/>
      <c r="M3184" s="406"/>
      <c r="N3184" s="406"/>
      <c r="O3184" s="406"/>
      <c r="P3184" s="406"/>
      <c r="Q3184" s="406"/>
      <c r="R3184" s="406"/>
      <c r="S3184" s="406"/>
      <c r="T3184" s="406"/>
      <c r="U3184" s="406"/>
      <c r="V3184" s="406"/>
      <c r="W3184" s="406"/>
      <c r="X3184" s="406"/>
      <c r="Y3184" s="406"/>
      <c r="Z3184" s="406"/>
      <c r="AA3184" s="406"/>
      <c r="AB3184" s="406"/>
      <c r="AC3184" s="406"/>
      <c r="AD3184" s="406"/>
      <c r="AG3184" s="197">
        <f t="shared" si="1131"/>
        <v>21</v>
      </c>
      <c r="AH3184" s="198">
        <f t="shared" si="1132"/>
        <v>0</v>
      </c>
      <c r="AJ3184" s="188">
        <f t="shared" si="1133"/>
        <v>0</v>
      </c>
      <c r="AK3184" s="189">
        <f t="shared" si="1134"/>
        <v>0</v>
      </c>
      <c r="AL3184" s="189">
        <f t="shared" si="1135"/>
        <v>0</v>
      </c>
      <c r="AM3184" s="190">
        <f t="shared" si="1136"/>
        <v>0</v>
      </c>
      <c r="AO3184" s="188">
        <f t="shared" si="1137"/>
        <v>0</v>
      </c>
      <c r="AP3184" s="189">
        <f t="shared" si="1138"/>
        <v>0</v>
      </c>
      <c r="AQ3184" s="189">
        <f t="shared" si="1139"/>
        <v>0</v>
      </c>
      <c r="AR3184" s="190">
        <f t="shared" si="1140"/>
        <v>0</v>
      </c>
    </row>
    <row r="3185" spans="1:44" ht="15" customHeight="1" thickBot="1">
      <c r="A3185" s="41"/>
      <c r="B3185" s="30"/>
      <c r="C3185" s="247" t="s">
        <v>82</v>
      </c>
      <c r="D3185" s="354" t="str">
        <f t="shared" si="1130"/>
        <v/>
      </c>
      <c r="E3185" s="355"/>
      <c r="F3185" s="355"/>
      <c r="G3185" s="355"/>
      <c r="H3185" s="355"/>
      <c r="I3185" s="356"/>
      <c r="J3185" s="406"/>
      <c r="K3185" s="406"/>
      <c r="L3185" s="406"/>
      <c r="M3185" s="406"/>
      <c r="N3185" s="406"/>
      <c r="O3185" s="406"/>
      <c r="P3185" s="406"/>
      <c r="Q3185" s="406"/>
      <c r="R3185" s="406"/>
      <c r="S3185" s="406"/>
      <c r="T3185" s="406"/>
      <c r="U3185" s="406"/>
      <c r="V3185" s="406"/>
      <c r="W3185" s="406"/>
      <c r="X3185" s="406"/>
      <c r="Y3185" s="406"/>
      <c r="Z3185" s="406"/>
      <c r="AA3185" s="406"/>
      <c r="AB3185" s="406"/>
      <c r="AC3185" s="406"/>
      <c r="AD3185" s="406"/>
      <c r="AG3185" s="197">
        <f t="shared" si="1131"/>
        <v>21</v>
      </c>
      <c r="AH3185" s="198">
        <f t="shared" si="1132"/>
        <v>0</v>
      </c>
      <c r="AJ3185" s="188">
        <f t="shared" si="1133"/>
        <v>0</v>
      </c>
      <c r="AK3185" s="189">
        <f t="shared" si="1134"/>
        <v>0</v>
      </c>
      <c r="AL3185" s="189">
        <f t="shared" si="1135"/>
        <v>0</v>
      </c>
      <c r="AM3185" s="190">
        <f t="shared" si="1136"/>
        <v>0</v>
      </c>
      <c r="AO3185" s="188">
        <f t="shared" si="1137"/>
        <v>0</v>
      </c>
      <c r="AP3185" s="189">
        <f t="shared" si="1138"/>
        <v>0</v>
      </c>
      <c r="AQ3185" s="189">
        <f t="shared" si="1139"/>
        <v>0</v>
      </c>
      <c r="AR3185" s="190">
        <f t="shared" si="1140"/>
        <v>0</v>
      </c>
    </row>
    <row r="3186" spans="1:44" ht="15" customHeight="1" thickBot="1">
      <c r="A3186" s="41"/>
      <c r="B3186" s="30"/>
      <c r="C3186" s="247" t="s">
        <v>83</v>
      </c>
      <c r="D3186" s="354" t="str">
        <f t="shared" si="1130"/>
        <v/>
      </c>
      <c r="E3186" s="355"/>
      <c r="F3186" s="355"/>
      <c r="G3186" s="355"/>
      <c r="H3186" s="355"/>
      <c r="I3186" s="356"/>
      <c r="J3186" s="406"/>
      <c r="K3186" s="406"/>
      <c r="L3186" s="406"/>
      <c r="M3186" s="406"/>
      <c r="N3186" s="406"/>
      <c r="O3186" s="406"/>
      <c r="P3186" s="406"/>
      <c r="Q3186" s="406"/>
      <c r="R3186" s="406"/>
      <c r="S3186" s="406"/>
      <c r="T3186" s="406"/>
      <c r="U3186" s="406"/>
      <c r="V3186" s="406"/>
      <c r="W3186" s="406"/>
      <c r="X3186" s="406"/>
      <c r="Y3186" s="406"/>
      <c r="Z3186" s="406"/>
      <c r="AA3186" s="406"/>
      <c r="AB3186" s="406"/>
      <c r="AC3186" s="406"/>
      <c r="AD3186" s="406"/>
      <c r="AG3186" s="197">
        <f t="shared" si="1131"/>
        <v>21</v>
      </c>
      <c r="AH3186" s="198">
        <f t="shared" si="1132"/>
        <v>0</v>
      </c>
      <c r="AJ3186" s="188">
        <f t="shared" si="1133"/>
        <v>0</v>
      </c>
      <c r="AK3186" s="189">
        <f t="shared" si="1134"/>
        <v>0</v>
      </c>
      <c r="AL3186" s="189">
        <f t="shared" si="1135"/>
        <v>0</v>
      </c>
      <c r="AM3186" s="190">
        <f t="shared" si="1136"/>
        <v>0</v>
      </c>
      <c r="AO3186" s="188">
        <f t="shared" si="1137"/>
        <v>0</v>
      </c>
      <c r="AP3186" s="189">
        <f t="shared" si="1138"/>
        <v>0</v>
      </c>
      <c r="AQ3186" s="189">
        <f t="shared" si="1139"/>
        <v>0</v>
      </c>
      <c r="AR3186" s="190">
        <f t="shared" si="1140"/>
        <v>0</v>
      </c>
    </row>
    <row r="3187" spans="1:44" ht="15" customHeight="1" thickBot="1">
      <c r="A3187" s="41"/>
      <c r="B3187" s="30"/>
      <c r="C3187" s="247" t="s">
        <v>84</v>
      </c>
      <c r="D3187" s="354" t="str">
        <f t="shared" si="1130"/>
        <v/>
      </c>
      <c r="E3187" s="355"/>
      <c r="F3187" s="355"/>
      <c r="G3187" s="355"/>
      <c r="H3187" s="355"/>
      <c r="I3187" s="356"/>
      <c r="J3187" s="406"/>
      <c r="K3187" s="406"/>
      <c r="L3187" s="406"/>
      <c r="M3187" s="406"/>
      <c r="N3187" s="406"/>
      <c r="O3187" s="406"/>
      <c r="P3187" s="406"/>
      <c r="Q3187" s="406"/>
      <c r="R3187" s="406"/>
      <c r="S3187" s="406"/>
      <c r="T3187" s="406"/>
      <c r="U3187" s="406"/>
      <c r="V3187" s="406"/>
      <c r="W3187" s="406"/>
      <c r="X3187" s="406"/>
      <c r="Y3187" s="406"/>
      <c r="Z3187" s="406"/>
      <c r="AA3187" s="406"/>
      <c r="AB3187" s="406"/>
      <c r="AC3187" s="406"/>
      <c r="AD3187" s="406"/>
      <c r="AG3187" s="197">
        <f t="shared" si="1131"/>
        <v>21</v>
      </c>
      <c r="AH3187" s="198">
        <f t="shared" si="1132"/>
        <v>0</v>
      </c>
      <c r="AJ3187" s="188">
        <f t="shared" si="1133"/>
        <v>0</v>
      </c>
      <c r="AK3187" s="189">
        <f t="shared" si="1134"/>
        <v>0</v>
      </c>
      <c r="AL3187" s="189">
        <f t="shared" si="1135"/>
        <v>0</v>
      </c>
      <c r="AM3187" s="190">
        <f t="shared" si="1136"/>
        <v>0</v>
      </c>
      <c r="AO3187" s="188">
        <f t="shared" si="1137"/>
        <v>0</v>
      </c>
      <c r="AP3187" s="189">
        <f t="shared" si="1138"/>
        <v>0</v>
      </c>
      <c r="AQ3187" s="189">
        <f t="shared" si="1139"/>
        <v>0</v>
      </c>
      <c r="AR3187" s="190">
        <f t="shared" si="1140"/>
        <v>0</v>
      </c>
    </row>
    <row r="3188" spans="1:44" ht="15" customHeight="1" thickBot="1">
      <c r="A3188" s="41"/>
      <c r="B3188" s="30"/>
      <c r="C3188" s="247" t="s">
        <v>85</v>
      </c>
      <c r="D3188" s="354" t="str">
        <f t="shared" si="1130"/>
        <v/>
      </c>
      <c r="E3188" s="355"/>
      <c r="F3188" s="355"/>
      <c r="G3188" s="355"/>
      <c r="H3188" s="355"/>
      <c r="I3188" s="356"/>
      <c r="J3188" s="406"/>
      <c r="K3188" s="406"/>
      <c r="L3188" s="406"/>
      <c r="M3188" s="406"/>
      <c r="N3188" s="406"/>
      <c r="O3188" s="406"/>
      <c r="P3188" s="406"/>
      <c r="Q3188" s="406"/>
      <c r="R3188" s="406"/>
      <c r="S3188" s="406"/>
      <c r="T3188" s="406"/>
      <c r="U3188" s="406"/>
      <c r="V3188" s="406"/>
      <c r="W3188" s="406"/>
      <c r="X3188" s="406"/>
      <c r="Y3188" s="406"/>
      <c r="Z3188" s="406"/>
      <c r="AA3188" s="406"/>
      <c r="AB3188" s="406"/>
      <c r="AC3188" s="406"/>
      <c r="AD3188" s="406"/>
      <c r="AG3188" s="197">
        <f t="shared" si="1131"/>
        <v>21</v>
      </c>
      <c r="AH3188" s="198">
        <f t="shared" si="1132"/>
        <v>0</v>
      </c>
      <c r="AJ3188" s="188">
        <f t="shared" si="1133"/>
        <v>0</v>
      </c>
      <c r="AK3188" s="189">
        <f t="shared" si="1134"/>
        <v>0</v>
      </c>
      <c r="AL3188" s="189">
        <f t="shared" si="1135"/>
        <v>0</v>
      </c>
      <c r="AM3188" s="190">
        <f t="shared" si="1136"/>
        <v>0</v>
      </c>
      <c r="AO3188" s="188">
        <f t="shared" si="1137"/>
        <v>0</v>
      </c>
      <c r="AP3188" s="189">
        <f t="shared" si="1138"/>
        <v>0</v>
      </c>
      <c r="AQ3188" s="189">
        <f t="shared" si="1139"/>
        <v>0</v>
      </c>
      <c r="AR3188" s="190">
        <f t="shared" si="1140"/>
        <v>0</v>
      </c>
    </row>
    <row r="3189" spans="1:44" ht="15" customHeight="1" thickBot="1">
      <c r="A3189" s="41"/>
      <c r="B3189" s="30"/>
      <c r="C3189" s="247" t="s">
        <v>86</v>
      </c>
      <c r="D3189" s="354" t="str">
        <f t="shared" si="1130"/>
        <v/>
      </c>
      <c r="E3189" s="355"/>
      <c r="F3189" s="355"/>
      <c r="G3189" s="355"/>
      <c r="H3189" s="355"/>
      <c r="I3189" s="356"/>
      <c r="J3189" s="406"/>
      <c r="K3189" s="406"/>
      <c r="L3189" s="406"/>
      <c r="M3189" s="406"/>
      <c r="N3189" s="406"/>
      <c r="O3189" s="406"/>
      <c r="P3189" s="406"/>
      <c r="Q3189" s="406"/>
      <c r="R3189" s="406"/>
      <c r="S3189" s="406"/>
      <c r="T3189" s="406"/>
      <c r="U3189" s="406"/>
      <c r="V3189" s="406"/>
      <c r="W3189" s="406"/>
      <c r="X3189" s="406"/>
      <c r="Y3189" s="406"/>
      <c r="Z3189" s="406"/>
      <c r="AA3189" s="406"/>
      <c r="AB3189" s="406"/>
      <c r="AC3189" s="406"/>
      <c r="AD3189" s="406"/>
      <c r="AG3189" s="197">
        <f t="shared" si="1131"/>
        <v>21</v>
      </c>
      <c r="AH3189" s="198">
        <f t="shared" si="1132"/>
        <v>0</v>
      </c>
      <c r="AJ3189" s="188">
        <f t="shared" si="1133"/>
        <v>0</v>
      </c>
      <c r="AK3189" s="189">
        <f t="shared" si="1134"/>
        <v>0</v>
      </c>
      <c r="AL3189" s="189">
        <f t="shared" si="1135"/>
        <v>0</v>
      </c>
      <c r="AM3189" s="190">
        <f t="shared" si="1136"/>
        <v>0</v>
      </c>
      <c r="AO3189" s="188">
        <f t="shared" si="1137"/>
        <v>0</v>
      </c>
      <c r="AP3189" s="189">
        <f t="shared" si="1138"/>
        <v>0</v>
      </c>
      <c r="AQ3189" s="189">
        <f t="shared" si="1139"/>
        <v>0</v>
      </c>
      <c r="AR3189" s="190">
        <f t="shared" si="1140"/>
        <v>0</v>
      </c>
    </row>
    <row r="3190" spans="1:44" ht="15" customHeight="1" thickBot="1">
      <c r="A3190" s="41"/>
      <c r="B3190" s="30"/>
      <c r="C3190" s="247" t="s">
        <v>87</v>
      </c>
      <c r="D3190" s="354" t="str">
        <f t="shared" si="1130"/>
        <v/>
      </c>
      <c r="E3190" s="355"/>
      <c r="F3190" s="355"/>
      <c r="G3190" s="355"/>
      <c r="H3190" s="355"/>
      <c r="I3190" s="356"/>
      <c r="J3190" s="406"/>
      <c r="K3190" s="406"/>
      <c r="L3190" s="406"/>
      <c r="M3190" s="406"/>
      <c r="N3190" s="406"/>
      <c r="O3190" s="406"/>
      <c r="P3190" s="406"/>
      <c r="Q3190" s="406"/>
      <c r="R3190" s="406"/>
      <c r="S3190" s="406"/>
      <c r="T3190" s="406"/>
      <c r="U3190" s="406"/>
      <c r="V3190" s="406"/>
      <c r="W3190" s="406"/>
      <c r="X3190" s="406"/>
      <c r="Y3190" s="406"/>
      <c r="Z3190" s="406"/>
      <c r="AA3190" s="406"/>
      <c r="AB3190" s="406"/>
      <c r="AC3190" s="406"/>
      <c r="AD3190" s="406"/>
      <c r="AG3190" s="197">
        <f t="shared" si="1131"/>
        <v>21</v>
      </c>
      <c r="AH3190" s="198">
        <f t="shared" si="1132"/>
        <v>0</v>
      </c>
      <c r="AJ3190" s="188">
        <f t="shared" si="1133"/>
        <v>0</v>
      </c>
      <c r="AK3190" s="189">
        <f t="shared" si="1134"/>
        <v>0</v>
      </c>
      <c r="AL3190" s="189">
        <f t="shared" si="1135"/>
        <v>0</v>
      </c>
      <c r="AM3190" s="190">
        <f t="shared" si="1136"/>
        <v>0</v>
      </c>
      <c r="AO3190" s="188">
        <f t="shared" si="1137"/>
        <v>0</v>
      </c>
      <c r="AP3190" s="189">
        <f t="shared" si="1138"/>
        <v>0</v>
      </c>
      <c r="AQ3190" s="189">
        <f t="shared" si="1139"/>
        <v>0</v>
      </c>
      <c r="AR3190" s="190">
        <f t="shared" si="1140"/>
        <v>0</v>
      </c>
    </row>
    <row r="3191" spans="1:44" ht="15" customHeight="1" thickBot="1">
      <c r="A3191" s="41"/>
      <c r="B3191" s="30"/>
      <c r="C3191" s="247" t="s">
        <v>88</v>
      </c>
      <c r="D3191" s="354" t="str">
        <f t="shared" si="1130"/>
        <v/>
      </c>
      <c r="E3191" s="355"/>
      <c r="F3191" s="355"/>
      <c r="G3191" s="355"/>
      <c r="H3191" s="355"/>
      <c r="I3191" s="356"/>
      <c r="J3191" s="406"/>
      <c r="K3191" s="406"/>
      <c r="L3191" s="406"/>
      <c r="M3191" s="406"/>
      <c r="N3191" s="406"/>
      <c r="O3191" s="406"/>
      <c r="P3191" s="406"/>
      <c r="Q3191" s="406"/>
      <c r="R3191" s="406"/>
      <c r="S3191" s="406"/>
      <c r="T3191" s="406"/>
      <c r="U3191" s="406"/>
      <c r="V3191" s="406"/>
      <c r="W3191" s="406"/>
      <c r="X3191" s="406"/>
      <c r="Y3191" s="406"/>
      <c r="Z3191" s="406"/>
      <c r="AA3191" s="406"/>
      <c r="AB3191" s="406"/>
      <c r="AC3191" s="406"/>
      <c r="AD3191" s="406"/>
      <c r="AG3191" s="197">
        <f t="shared" si="1131"/>
        <v>21</v>
      </c>
      <c r="AH3191" s="198">
        <f t="shared" si="1132"/>
        <v>0</v>
      </c>
      <c r="AJ3191" s="188">
        <f t="shared" si="1133"/>
        <v>0</v>
      </c>
      <c r="AK3191" s="189">
        <f t="shared" si="1134"/>
        <v>0</v>
      </c>
      <c r="AL3191" s="189">
        <f t="shared" si="1135"/>
        <v>0</v>
      </c>
      <c r="AM3191" s="190">
        <f t="shared" si="1136"/>
        <v>0</v>
      </c>
      <c r="AO3191" s="188">
        <f t="shared" si="1137"/>
        <v>0</v>
      </c>
      <c r="AP3191" s="189">
        <f t="shared" si="1138"/>
        <v>0</v>
      </c>
      <c r="AQ3191" s="189">
        <f t="shared" si="1139"/>
        <v>0</v>
      </c>
      <c r="AR3191" s="190">
        <f t="shared" si="1140"/>
        <v>0</v>
      </c>
    </row>
    <row r="3192" spans="1:44" ht="15" customHeight="1" thickBot="1">
      <c r="A3192" s="41"/>
      <c r="B3192" s="30"/>
      <c r="C3192" s="247" t="s">
        <v>89</v>
      </c>
      <c r="D3192" s="354" t="str">
        <f t="shared" si="1130"/>
        <v/>
      </c>
      <c r="E3192" s="355"/>
      <c r="F3192" s="355"/>
      <c r="G3192" s="355"/>
      <c r="H3192" s="355"/>
      <c r="I3192" s="356"/>
      <c r="J3192" s="406"/>
      <c r="K3192" s="406"/>
      <c r="L3192" s="406"/>
      <c r="M3192" s="406"/>
      <c r="N3192" s="406"/>
      <c r="O3192" s="406"/>
      <c r="P3192" s="406"/>
      <c r="Q3192" s="406"/>
      <c r="R3192" s="406"/>
      <c r="S3192" s="406"/>
      <c r="T3192" s="406"/>
      <c r="U3192" s="406"/>
      <c r="V3192" s="406"/>
      <c r="W3192" s="406"/>
      <c r="X3192" s="406"/>
      <c r="Y3192" s="406"/>
      <c r="Z3192" s="406"/>
      <c r="AA3192" s="406"/>
      <c r="AB3192" s="406"/>
      <c r="AC3192" s="406"/>
      <c r="AD3192" s="406"/>
      <c r="AG3192" s="197">
        <f t="shared" si="1131"/>
        <v>21</v>
      </c>
      <c r="AH3192" s="198">
        <f t="shared" si="1132"/>
        <v>0</v>
      </c>
      <c r="AJ3192" s="188">
        <f t="shared" si="1133"/>
        <v>0</v>
      </c>
      <c r="AK3192" s="189">
        <f t="shared" si="1134"/>
        <v>0</v>
      </c>
      <c r="AL3192" s="189">
        <f t="shared" si="1135"/>
        <v>0</v>
      </c>
      <c r="AM3192" s="190">
        <f t="shared" si="1136"/>
        <v>0</v>
      </c>
      <c r="AO3192" s="188">
        <f t="shared" si="1137"/>
        <v>0</v>
      </c>
      <c r="AP3192" s="189">
        <f t="shared" si="1138"/>
        <v>0</v>
      </c>
      <c r="AQ3192" s="189">
        <f t="shared" si="1139"/>
        <v>0</v>
      </c>
      <c r="AR3192" s="190">
        <f t="shared" si="1140"/>
        <v>0</v>
      </c>
    </row>
    <row r="3193" spans="1:44" ht="15" customHeight="1" thickBot="1">
      <c r="A3193" s="41"/>
      <c r="B3193" s="30"/>
      <c r="C3193" s="247" t="s">
        <v>90</v>
      </c>
      <c r="D3193" s="354" t="str">
        <f t="shared" si="1130"/>
        <v/>
      </c>
      <c r="E3193" s="355"/>
      <c r="F3193" s="355"/>
      <c r="G3193" s="355"/>
      <c r="H3193" s="355"/>
      <c r="I3193" s="356"/>
      <c r="J3193" s="406"/>
      <c r="K3193" s="406"/>
      <c r="L3193" s="406"/>
      <c r="M3193" s="406"/>
      <c r="N3193" s="406"/>
      <c r="O3193" s="406"/>
      <c r="P3193" s="406"/>
      <c r="Q3193" s="406"/>
      <c r="R3193" s="406"/>
      <c r="S3193" s="406"/>
      <c r="T3193" s="406"/>
      <c r="U3193" s="406"/>
      <c r="V3193" s="406"/>
      <c r="W3193" s="406"/>
      <c r="X3193" s="406"/>
      <c r="Y3193" s="406"/>
      <c r="Z3193" s="406"/>
      <c r="AA3193" s="406"/>
      <c r="AB3193" s="406"/>
      <c r="AC3193" s="406"/>
      <c r="AD3193" s="406"/>
      <c r="AG3193" s="197">
        <f t="shared" si="1131"/>
        <v>21</v>
      </c>
      <c r="AH3193" s="198">
        <f t="shared" si="1132"/>
        <v>0</v>
      </c>
      <c r="AJ3193" s="188">
        <f t="shared" si="1133"/>
        <v>0</v>
      </c>
      <c r="AK3193" s="189">
        <f t="shared" si="1134"/>
        <v>0</v>
      </c>
      <c r="AL3193" s="189">
        <f t="shared" si="1135"/>
        <v>0</v>
      </c>
      <c r="AM3193" s="190">
        <f t="shared" si="1136"/>
        <v>0</v>
      </c>
      <c r="AO3193" s="188">
        <f t="shared" si="1137"/>
        <v>0</v>
      </c>
      <c r="AP3193" s="189">
        <f t="shared" si="1138"/>
        <v>0</v>
      </c>
      <c r="AQ3193" s="189">
        <f t="shared" si="1139"/>
        <v>0</v>
      </c>
      <c r="AR3193" s="190">
        <f t="shared" si="1140"/>
        <v>0</v>
      </c>
    </row>
    <row r="3194" spans="1:44" ht="15" customHeight="1" thickBot="1">
      <c r="A3194" s="41"/>
      <c r="B3194" s="30"/>
      <c r="C3194" s="247" t="s">
        <v>91</v>
      </c>
      <c r="D3194" s="354" t="str">
        <f t="shared" si="1130"/>
        <v/>
      </c>
      <c r="E3194" s="355"/>
      <c r="F3194" s="355"/>
      <c r="G3194" s="355"/>
      <c r="H3194" s="355"/>
      <c r="I3194" s="356"/>
      <c r="J3194" s="406"/>
      <c r="K3194" s="406"/>
      <c r="L3194" s="406"/>
      <c r="M3194" s="406"/>
      <c r="N3194" s="406"/>
      <c r="O3194" s="406"/>
      <c r="P3194" s="406"/>
      <c r="Q3194" s="406"/>
      <c r="R3194" s="406"/>
      <c r="S3194" s="406"/>
      <c r="T3194" s="406"/>
      <c r="U3194" s="406"/>
      <c r="V3194" s="406"/>
      <c r="W3194" s="406"/>
      <c r="X3194" s="406"/>
      <c r="Y3194" s="406"/>
      <c r="Z3194" s="406"/>
      <c r="AA3194" s="406"/>
      <c r="AB3194" s="406"/>
      <c r="AC3194" s="406"/>
      <c r="AD3194" s="406"/>
      <c r="AG3194" s="197">
        <f t="shared" si="1131"/>
        <v>21</v>
      </c>
      <c r="AH3194" s="198">
        <f t="shared" si="1132"/>
        <v>0</v>
      </c>
      <c r="AJ3194" s="188">
        <f t="shared" si="1133"/>
        <v>0</v>
      </c>
      <c r="AK3194" s="189">
        <f t="shared" si="1134"/>
        <v>0</v>
      </c>
      <c r="AL3194" s="189">
        <f t="shared" si="1135"/>
        <v>0</v>
      </c>
      <c r="AM3194" s="190">
        <f t="shared" si="1136"/>
        <v>0</v>
      </c>
      <c r="AO3194" s="188">
        <f t="shared" si="1137"/>
        <v>0</v>
      </c>
      <c r="AP3194" s="189">
        <f t="shared" si="1138"/>
        <v>0</v>
      </c>
      <c r="AQ3194" s="189">
        <f t="shared" si="1139"/>
        <v>0</v>
      </c>
      <c r="AR3194" s="190">
        <f t="shared" si="1140"/>
        <v>0</v>
      </c>
    </row>
    <row r="3195" spans="1:44" ht="15" customHeight="1" thickBot="1">
      <c r="A3195" s="41"/>
      <c r="B3195" s="30"/>
      <c r="C3195" s="247" t="s">
        <v>92</v>
      </c>
      <c r="D3195" s="354" t="str">
        <f t="shared" si="1130"/>
        <v/>
      </c>
      <c r="E3195" s="355"/>
      <c r="F3195" s="355"/>
      <c r="G3195" s="355"/>
      <c r="H3195" s="355"/>
      <c r="I3195" s="356"/>
      <c r="J3195" s="406"/>
      <c r="K3195" s="406"/>
      <c r="L3195" s="406"/>
      <c r="M3195" s="406"/>
      <c r="N3195" s="406"/>
      <c r="O3195" s="406"/>
      <c r="P3195" s="406"/>
      <c r="Q3195" s="406"/>
      <c r="R3195" s="406"/>
      <c r="S3195" s="406"/>
      <c r="T3195" s="406"/>
      <c r="U3195" s="406"/>
      <c r="V3195" s="406"/>
      <c r="W3195" s="406"/>
      <c r="X3195" s="406"/>
      <c r="Y3195" s="406"/>
      <c r="Z3195" s="406"/>
      <c r="AA3195" s="406"/>
      <c r="AB3195" s="406"/>
      <c r="AC3195" s="406"/>
      <c r="AD3195" s="406"/>
      <c r="AG3195" s="197">
        <f t="shared" si="1131"/>
        <v>21</v>
      </c>
      <c r="AH3195" s="198">
        <f t="shared" si="1132"/>
        <v>0</v>
      </c>
      <c r="AJ3195" s="188">
        <f t="shared" si="1133"/>
        <v>0</v>
      </c>
      <c r="AK3195" s="189">
        <f t="shared" si="1134"/>
        <v>0</v>
      </c>
      <c r="AL3195" s="189">
        <f t="shared" si="1135"/>
        <v>0</v>
      </c>
      <c r="AM3195" s="190">
        <f t="shared" si="1136"/>
        <v>0</v>
      </c>
      <c r="AO3195" s="188">
        <f t="shared" si="1137"/>
        <v>0</v>
      </c>
      <c r="AP3195" s="189">
        <f t="shared" si="1138"/>
        <v>0</v>
      </c>
      <c r="AQ3195" s="189">
        <f t="shared" si="1139"/>
        <v>0</v>
      </c>
      <c r="AR3195" s="190">
        <f t="shared" si="1140"/>
        <v>0</v>
      </c>
    </row>
    <row r="3196" spans="1:44" ht="15" customHeight="1" thickBot="1">
      <c r="A3196" s="41"/>
      <c r="B3196" s="30"/>
      <c r="C3196" s="247" t="s">
        <v>105</v>
      </c>
      <c r="D3196" s="354" t="str">
        <f t="shared" si="1130"/>
        <v/>
      </c>
      <c r="E3196" s="355"/>
      <c r="F3196" s="355"/>
      <c r="G3196" s="355"/>
      <c r="H3196" s="355"/>
      <c r="I3196" s="356"/>
      <c r="J3196" s="406"/>
      <c r="K3196" s="406"/>
      <c r="L3196" s="406"/>
      <c r="M3196" s="406"/>
      <c r="N3196" s="406"/>
      <c r="O3196" s="406"/>
      <c r="P3196" s="406"/>
      <c r="Q3196" s="406"/>
      <c r="R3196" s="406"/>
      <c r="S3196" s="406"/>
      <c r="T3196" s="406"/>
      <c r="U3196" s="406"/>
      <c r="V3196" s="406"/>
      <c r="W3196" s="406"/>
      <c r="X3196" s="406"/>
      <c r="Y3196" s="406"/>
      <c r="Z3196" s="406"/>
      <c r="AA3196" s="406"/>
      <c r="AB3196" s="406"/>
      <c r="AC3196" s="406"/>
      <c r="AD3196" s="406"/>
      <c r="AG3196" s="197">
        <f t="shared" si="1131"/>
        <v>21</v>
      </c>
      <c r="AH3196" s="198">
        <f t="shared" si="1132"/>
        <v>0</v>
      </c>
      <c r="AJ3196" s="188">
        <f t="shared" si="1133"/>
        <v>0</v>
      </c>
      <c r="AK3196" s="189">
        <f t="shared" si="1134"/>
        <v>0</v>
      </c>
      <c r="AL3196" s="189">
        <f t="shared" si="1135"/>
        <v>0</v>
      </c>
      <c r="AM3196" s="190">
        <f t="shared" si="1136"/>
        <v>0</v>
      </c>
      <c r="AO3196" s="188">
        <f t="shared" si="1137"/>
        <v>0</v>
      </c>
      <c r="AP3196" s="189">
        <f t="shared" si="1138"/>
        <v>0</v>
      </c>
      <c r="AQ3196" s="189">
        <f t="shared" si="1139"/>
        <v>0</v>
      </c>
      <c r="AR3196" s="190">
        <f t="shared" si="1140"/>
        <v>0</v>
      </c>
    </row>
    <row r="3197" spans="1:44" ht="15" customHeight="1" thickBot="1">
      <c r="A3197" s="41"/>
      <c r="B3197" s="30"/>
      <c r="C3197" s="247" t="s">
        <v>106</v>
      </c>
      <c r="D3197" s="354" t="str">
        <f t="shared" si="1130"/>
        <v/>
      </c>
      <c r="E3197" s="355"/>
      <c r="F3197" s="355"/>
      <c r="G3197" s="355"/>
      <c r="H3197" s="355"/>
      <c r="I3197" s="356"/>
      <c r="J3197" s="406"/>
      <c r="K3197" s="406"/>
      <c r="L3197" s="406"/>
      <c r="M3197" s="406"/>
      <c r="N3197" s="406"/>
      <c r="O3197" s="406"/>
      <c r="P3197" s="406"/>
      <c r="Q3197" s="406"/>
      <c r="R3197" s="406"/>
      <c r="S3197" s="406"/>
      <c r="T3197" s="406"/>
      <c r="U3197" s="406"/>
      <c r="V3197" s="406"/>
      <c r="W3197" s="406"/>
      <c r="X3197" s="406"/>
      <c r="Y3197" s="406"/>
      <c r="Z3197" s="406"/>
      <c r="AA3197" s="406"/>
      <c r="AB3197" s="406"/>
      <c r="AC3197" s="406"/>
      <c r="AD3197" s="406"/>
      <c r="AG3197" s="197">
        <f t="shared" si="1131"/>
        <v>21</v>
      </c>
      <c r="AH3197" s="198">
        <f t="shared" si="1132"/>
        <v>0</v>
      </c>
      <c r="AJ3197" s="188">
        <f t="shared" si="1133"/>
        <v>0</v>
      </c>
      <c r="AK3197" s="189">
        <f t="shared" si="1134"/>
        <v>0</v>
      </c>
      <c r="AL3197" s="189">
        <f t="shared" si="1135"/>
        <v>0</v>
      </c>
      <c r="AM3197" s="190">
        <f t="shared" si="1136"/>
        <v>0</v>
      </c>
      <c r="AO3197" s="188">
        <f t="shared" si="1137"/>
        <v>0</v>
      </c>
      <c r="AP3197" s="189">
        <f t="shared" si="1138"/>
        <v>0</v>
      </c>
      <c r="AQ3197" s="189">
        <f t="shared" si="1139"/>
        <v>0</v>
      </c>
      <c r="AR3197" s="190">
        <f t="shared" si="1140"/>
        <v>0</v>
      </c>
    </row>
    <row r="3198" spans="1:44" ht="15" customHeight="1" thickBot="1">
      <c r="A3198" s="41"/>
      <c r="B3198" s="30"/>
      <c r="C3198" s="248" t="s">
        <v>107</v>
      </c>
      <c r="D3198" s="354" t="str">
        <f t="shared" si="1130"/>
        <v/>
      </c>
      <c r="E3198" s="355"/>
      <c r="F3198" s="355"/>
      <c r="G3198" s="355"/>
      <c r="H3198" s="355"/>
      <c r="I3198" s="356"/>
      <c r="J3198" s="406"/>
      <c r="K3198" s="406"/>
      <c r="L3198" s="406"/>
      <c r="M3198" s="406"/>
      <c r="N3198" s="406"/>
      <c r="O3198" s="406"/>
      <c r="P3198" s="406"/>
      <c r="Q3198" s="406"/>
      <c r="R3198" s="406"/>
      <c r="S3198" s="406"/>
      <c r="T3198" s="406"/>
      <c r="U3198" s="406"/>
      <c r="V3198" s="406"/>
      <c r="W3198" s="406"/>
      <c r="X3198" s="406"/>
      <c r="Y3198" s="406"/>
      <c r="Z3198" s="406"/>
      <c r="AA3198" s="406"/>
      <c r="AB3198" s="406"/>
      <c r="AC3198" s="406"/>
      <c r="AD3198" s="406"/>
      <c r="AG3198" s="197">
        <f t="shared" si="1131"/>
        <v>21</v>
      </c>
      <c r="AH3198" s="198">
        <f t="shared" si="1132"/>
        <v>0</v>
      </c>
      <c r="AJ3198" s="188">
        <f t="shared" si="1133"/>
        <v>0</v>
      </c>
      <c r="AK3198" s="189">
        <f t="shared" si="1134"/>
        <v>0</v>
      </c>
      <c r="AL3198" s="189">
        <f t="shared" si="1135"/>
        <v>0</v>
      </c>
      <c r="AM3198" s="190">
        <f t="shared" si="1136"/>
        <v>0</v>
      </c>
      <c r="AO3198" s="188">
        <f t="shared" si="1137"/>
        <v>0</v>
      </c>
      <c r="AP3198" s="189">
        <f t="shared" si="1138"/>
        <v>0</v>
      </c>
      <c r="AQ3198" s="189">
        <f t="shared" si="1139"/>
        <v>0</v>
      </c>
      <c r="AR3198" s="190">
        <f t="shared" si="1140"/>
        <v>0</v>
      </c>
    </row>
    <row r="3199" spans="1:44" ht="15" customHeight="1" thickBot="1">
      <c r="A3199" s="41"/>
      <c r="B3199" s="30"/>
      <c r="C3199" s="101" t="s">
        <v>108</v>
      </c>
      <c r="D3199" s="354" t="str">
        <f t="shared" si="1130"/>
        <v/>
      </c>
      <c r="E3199" s="355"/>
      <c r="F3199" s="355"/>
      <c r="G3199" s="355"/>
      <c r="H3199" s="355"/>
      <c r="I3199" s="356"/>
      <c r="J3199" s="406"/>
      <c r="K3199" s="406"/>
      <c r="L3199" s="406"/>
      <c r="M3199" s="406"/>
      <c r="N3199" s="406"/>
      <c r="O3199" s="406"/>
      <c r="P3199" s="406"/>
      <c r="Q3199" s="406"/>
      <c r="R3199" s="406"/>
      <c r="S3199" s="406"/>
      <c r="T3199" s="406"/>
      <c r="U3199" s="406"/>
      <c r="V3199" s="406"/>
      <c r="W3199" s="406"/>
      <c r="X3199" s="406"/>
      <c r="Y3199" s="406"/>
      <c r="Z3199" s="406"/>
      <c r="AA3199" s="406"/>
      <c r="AB3199" s="406"/>
      <c r="AC3199" s="406"/>
      <c r="AD3199" s="406"/>
      <c r="AG3199" s="197">
        <f t="shared" si="1131"/>
        <v>21</v>
      </c>
      <c r="AH3199" s="198">
        <f t="shared" si="1132"/>
        <v>0</v>
      </c>
      <c r="AJ3199" s="188">
        <f t="shared" si="1133"/>
        <v>0</v>
      </c>
      <c r="AK3199" s="189">
        <f t="shared" si="1134"/>
        <v>0</v>
      </c>
      <c r="AL3199" s="189">
        <f t="shared" si="1135"/>
        <v>0</v>
      </c>
      <c r="AM3199" s="190">
        <f t="shared" si="1136"/>
        <v>0</v>
      </c>
      <c r="AO3199" s="188">
        <f t="shared" si="1137"/>
        <v>0</v>
      </c>
      <c r="AP3199" s="189">
        <f t="shared" si="1138"/>
        <v>0</v>
      </c>
      <c r="AQ3199" s="189">
        <f t="shared" si="1139"/>
        <v>0</v>
      </c>
      <c r="AR3199" s="190">
        <f t="shared" si="1140"/>
        <v>0</v>
      </c>
    </row>
    <row r="3200" spans="1:44" ht="15" customHeight="1" thickBot="1">
      <c r="A3200" s="41"/>
      <c r="B3200" s="30"/>
      <c r="C3200" s="101" t="s">
        <v>109</v>
      </c>
      <c r="D3200" s="354" t="str">
        <f t="shared" si="1130"/>
        <v/>
      </c>
      <c r="E3200" s="355"/>
      <c r="F3200" s="355"/>
      <c r="G3200" s="355"/>
      <c r="H3200" s="355"/>
      <c r="I3200" s="356"/>
      <c r="J3200" s="406"/>
      <c r="K3200" s="406"/>
      <c r="L3200" s="406"/>
      <c r="M3200" s="406"/>
      <c r="N3200" s="406"/>
      <c r="O3200" s="406"/>
      <c r="P3200" s="406"/>
      <c r="Q3200" s="406"/>
      <c r="R3200" s="406"/>
      <c r="S3200" s="406"/>
      <c r="T3200" s="406"/>
      <c r="U3200" s="406"/>
      <c r="V3200" s="406"/>
      <c r="W3200" s="406"/>
      <c r="X3200" s="406"/>
      <c r="Y3200" s="406"/>
      <c r="Z3200" s="406"/>
      <c r="AA3200" s="406"/>
      <c r="AB3200" s="406"/>
      <c r="AC3200" s="406"/>
      <c r="AD3200" s="406"/>
      <c r="AG3200" s="197">
        <f t="shared" si="1131"/>
        <v>21</v>
      </c>
      <c r="AH3200" s="198">
        <f t="shared" si="1132"/>
        <v>0</v>
      </c>
      <c r="AJ3200" s="188">
        <f t="shared" si="1133"/>
        <v>0</v>
      </c>
      <c r="AK3200" s="189">
        <f t="shared" si="1134"/>
        <v>0</v>
      </c>
      <c r="AL3200" s="189">
        <f t="shared" si="1135"/>
        <v>0</v>
      </c>
      <c r="AM3200" s="190">
        <f t="shared" si="1136"/>
        <v>0</v>
      </c>
      <c r="AO3200" s="188">
        <f t="shared" si="1137"/>
        <v>0</v>
      </c>
      <c r="AP3200" s="189">
        <f t="shared" si="1138"/>
        <v>0</v>
      </c>
      <c r="AQ3200" s="189">
        <f t="shared" si="1139"/>
        <v>0</v>
      </c>
      <c r="AR3200" s="190">
        <f t="shared" si="1140"/>
        <v>0</v>
      </c>
    </row>
    <row r="3201" spans="1:44" ht="15" customHeight="1" thickBot="1">
      <c r="A3201" s="41"/>
      <c r="B3201" s="30"/>
      <c r="C3201" s="214" t="s">
        <v>110</v>
      </c>
      <c r="D3201" s="354" t="str">
        <f t="shared" si="1130"/>
        <v/>
      </c>
      <c r="E3201" s="355"/>
      <c r="F3201" s="355"/>
      <c r="G3201" s="355"/>
      <c r="H3201" s="355"/>
      <c r="I3201" s="356"/>
      <c r="J3201" s="406"/>
      <c r="K3201" s="406"/>
      <c r="L3201" s="406"/>
      <c r="M3201" s="406"/>
      <c r="N3201" s="406"/>
      <c r="O3201" s="406"/>
      <c r="P3201" s="406"/>
      <c r="Q3201" s="406"/>
      <c r="R3201" s="406"/>
      <c r="S3201" s="406"/>
      <c r="T3201" s="406"/>
      <c r="U3201" s="406"/>
      <c r="V3201" s="406"/>
      <c r="W3201" s="406"/>
      <c r="X3201" s="406"/>
      <c r="Y3201" s="406"/>
      <c r="Z3201" s="406"/>
      <c r="AA3201" s="406"/>
      <c r="AB3201" s="406"/>
      <c r="AC3201" s="406"/>
      <c r="AD3201" s="406"/>
      <c r="AG3201" s="197">
        <f t="shared" si="1131"/>
        <v>21</v>
      </c>
      <c r="AH3201" s="198">
        <f t="shared" si="1132"/>
        <v>0</v>
      </c>
      <c r="AJ3201" s="188">
        <f t="shared" si="1133"/>
        <v>0</v>
      </c>
      <c r="AK3201" s="189">
        <f t="shared" si="1134"/>
        <v>0</v>
      </c>
      <c r="AL3201" s="189">
        <f t="shared" si="1135"/>
        <v>0</v>
      </c>
      <c r="AM3201" s="190">
        <f t="shared" si="1136"/>
        <v>0</v>
      </c>
      <c r="AO3201" s="188">
        <f t="shared" si="1137"/>
        <v>0</v>
      </c>
      <c r="AP3201" s="189">
        <f t="shared" si="1138"/>
        <v>0</v>
      </c>
      <c r="AQ3201" s="189">
        <f t="shared" si="1139"/>
        <v>0</v>
      </c>
      <c r="AR3201" s="190">
        <f t="shared" si="1140"/>
        <v>0</v>
      </c>
    </row>
    <row r="3202" spans="1:44" ht="15" customHeight="1" thickBot="1">
      <c r="A3202" s="41"/>
      <c r="B3202" s="30"/>
      <c r="C3202" s="247" t="s">
        <v>111</v>
      </c>
      <c r="D3202" s="354" t="str">
        <f t="shared" si="1130"/>
        <v/>
      </c>
      <c r="E3202" s="355"/>
      <c r="F3202" s="355"/>
      <c r="G3202" s="355"/>
      <c r="H3202" s="355"/>
      <c r="I3202" s="356"/>
      <c r="J3202" s="406"/>
      <c r="K3202" s="406"/>
      <c r="L3202" s="406"/>
      <c r="M3202" s="406"/>
      <c r="N3202" s="406"/>
      <c r="O3202" s="406"/>
      <c r="P3202" s="406"/>
      <c r="Q3202" s="406"/>
      <c r="R3202" s="406"/>
      <c r="S3202" s="406"/>
      <c r="T3202" s="406"/>
      <c r="U3202" s="406"/>
      <c r="V3202" s="406"/>
      <c r="W3202" s="406"/>
      <c r="X3202" s="406"/>
      <c r="Y3202" s="406"/>
      <c r="Z3202" s="406"/>
      <c r="AA3202" s="406"/>
      <c r="AB3202" s="406"/>
      <c r="AC3202" s="406"/>
      <c r="AD3202" s="406"/>
      <c r="AG3202" s="197">
        <f t="shared" si="1131"/>
        <v>21</v>
      </c>
      <c r="AH3202" s="198">
        <f t="shared" si="1132"/>
        <v>0</v>
      </c>
      <c r="AJ3202" s="188">
        <f t="shared" si="1133"/>
        <v>0</v>
      </c>
      <c r="AK3202" s="189">
        <f t="shared" si="1134"/>
        <v>0</v>
      </c>
      <c r="AL3202" s="189">
        <f t="shared" si="1135"/>
        <v>0</v>
      </c>
      <c r="AM3202" s="190">
        <f t="shared" si="1136"/>
        <v>0</v>
      </c>
      <c r="AO3202" s="188">
        <f t="shared" si="1137"/>
        <v>0</v>
      </c>
      <c r="AP3202" s="189">
        <f t="shared" si="1138"/>
        <v>0</v>
      </c>
      <c r="AQ3202" s="189">
        <f t="shared" si="1139"/>
        <v>0</v>
      </c>
      <c r="AR3202" s="190">
        <f t="shared" si="1140"/>
        <v>0</v>
      </c>
    </row>
    <row r="3203" spans="1:44" ht="15" customHeight="1" thickBot="1">
      <c r="A3203" s="41"/>
      <c r="B3203" s="30"/>
      <c r="C3203" s="247" t="s">
        <v>112</v>
      </c>
      <c r="D3203" s="354" t="str">
        <f t="shared" si="1130"/>
        <v/>
      </c>
      <c r="E3203" s="355"/>
      <c r="F3203" s="355"/>
      <c r="G3203" s="355"/>
      <c r="H3203" s="355"/>
      <c r="I3203" s="356"/>
      <c r="J3203" s="406"/>
      <c r="K3203" s="406"/>
      <c r="L3203" s="406"/>
      <c r="M3203" s="406"/>
      <c r="N3203" s="406"/>
      <c r="O3203" s="406"/>
      <c r="P3203" s="406"/>
      <c r="Q3203" s="406"/>
      <c r="R3203" s="406"/>
      <c r="S3203" s="406"/>
      <c r="T3203" s="406"/>
      <c r="U3203" s="406"/>
      <c r="V3203" s="406"/>
      <c r="W3203" s="406"/>
      <c r="X3203" s="406"/>
      <c r="Y3203" s="406"/>
      <c r="Z3203" s="406"/>
      <c r="AA3203" s="406"/>
      <c r="AB3203" s="406"/>
      <c r="AC3203" s="406"/>
      <c r="AD3203" s="406"/>
      <c r="AG3203" s="197">
        <f t="shared" si="1131"/>
        <v>21</v>
      </c>
      <c r="AH3203" s="198">
        <f t="shared" si="1132"/>
        <v>0</v>
      </c>
      <c r="AJ3203" s="188">
        <f t="shared" si="1133"/>
        <v>0</v>
      </c>
      <c r="AK3203" s="189">
        <f t="shared" si="1134"/>
        <v>0</v>
      </c>
      <c r="AL3203" s="189">
        <f t="shared" si="1135"/>
        <v>0</v>
      </c>
      <c r="AM3203" s="190">
        <f t="shared" si="1136"/>
        <v>0</v>
      </c>
      <c r="AO3203" s="188">
        <f t="shared" si="1137"/>
        <v>0</v>
      </c>
      <c r="AP3203" s="189">
        <f t="shared" si="1138"/>
        <v>0</v>
      </c>
      <c r="AQ3203" s="189">
        <f t="shared" si="1139"/>
        <v>0</v>
      </c>
      <c r="AR3203" s="190">
        <f t="shared" si="1140"/>
        <v>0</v>
      </c>
    </row>
    <row r="3204" spans="1:44" ht="15" customHeight="1" thickBot="1">
      <c r="A3204" s="41"/>
      <c r="B3204" s="30"/>
      <c r="C3204" s="247" t="s">
        <v>113</v>
      </c>
      <c r="D3204" s="354" t="str">
        <f t="shared" si="1130"/>
        <v/>
      </c>
      <c r="E3204" s="355"/>
      <c r="F3204" s="355"/>
      <c r="G3204" s="355"/>
      <c r="H3204" s="355"/>
      <c r="I3204" s="356"/>
      <c r="J3204" s="406"/>
      <c r="K3204" s="406"/>
      <c r="L3204" s="406"/>
      <c r="M3204" s="406"/>
      <c r="N3204" s="406"/>
      <c r="O3204" s="406"/>
      <c r="P3204" s="406"/>
      <c r="Q3204" s="406"/>
      <c r="R3204" s="406"/>
      <c r="S3204" s="406"/>
      <c r="T3204" s="406"/>
      <c r="U3204" s="406"/>
      <c r="V3204" s="406"/>
      <c r="W3204" s="406"/>
      <c r="X3204" s="406"/>
      <c r="Y3204" s="406"/>
      <c r="Z3204" s="406"/>
      <c r="AA3204" s="406"/>
      <c r="AB3204" s="406"/>
      <c r="AC3204" s="406"/>
      <c r="AD3204" s="406"/>
      <c r="AG3204" s="197">
        <f t="shared" si="1131"/>
        <v>21</v>
      </c>
      <c r="AH3204" s="198">
        <f t="shared" si="1132"/>
        <v>0</v>
      </c>
      <c r="AJ3204" s="188">
        <f t="shared" si="1133"/>
        <v>0</v>
      </c>
      <c r="AK3204" s="189">
        <f t="shared" si="1134"/>
        <v>0</v>
      </c>
      <c r="AL3204" s="189">
        <f t="shared" si="1135"/>
        <v>0</v>
      </c>
      <c r="AM3204" s="190">
        <f t="shared" si="1136"/>
        <v>0</v>
      </c>
      <c r="AO3204" s="188">
        <f t="shared" si="1137"/>
        <v>0</v>
      </c>
      <c r="AP3204" s="189">
        <f t="shared" si="1138"/>
        <v>0</v>
      </c>
      <c r="AQ3204" s="189">
        <f t="shared" si="1139"/>
        <v>0</v>
      </c>
      <c r="AR3204" s="190">
        <f t="shared" si="1140"/>
        <v>0</v>
      </c>
    </row>
    <row r="3205" spans="1:44" ht="15" customHeight="1" thickBot="1">
      <c r="A3205" s="41"/>
      <c r="B3205" s="30"/>
      <c r="C3205" s="247" t="s">
        <v>114</v>
      </c>
      <c r="D3205" s="354" t="str">
        <f t="shared" si="1130"/>
        <v/>
      </c>
      <c r="E3205" s="355"/>
      <c r="F3205" s="355"/>
      <c r="G3205" s="355"/>
      <c r="H3205" s="355"/>
      <c r="I3205" s="356"/>
      <c r="J3205" s="406"/>
      <c r="K3205" s="406"/>
      <c r="L3205" s="406"/>
      <c r="M3205" s="406"/>
      <c r="N3205" s="406"/>
      <c r="O3205" s="406"/>
      <c r="P3205" s="406"/>
      <c r="Q3205" s="406"/>
      <c r="R3205" s="406"/>
      <c r="S3205" s="406"/>
      <c r="T3205" s="406"/>
      <c r="U3205" s="406"/>
      <c r="V3205" s="406"/>
      <c r="W3205" s="406"/>
      <c r="X3205" s="406"/>
      <c r="Y3205" s="406"/>
      <c r="Z3205" s="406"/>
      <c r="AA3205" s="406"/>
      <c r="AB3205" s="406"/>
      <c r="AC3205" s="406"/>
      <c r="AD3205" s="406"/>
      <c r="AG3205" s="197">
        <f t="shared" si="1131"/>
        <v>21</v>
      </c>
      <c r="AH3205" s="198">
        <f t="shared" si="1132"/>
        <v>0</v>
      </c>
      <c r="AJ3205" s="188">
        <f t="shared" si="1133"/>
        <v>0</v>
      </c>
      <c r="AK3205" s="189">
        <f t="shared" si="1134"/>
        <v>0</v>
      </c>
      <c r="AL3205" s="189">
        <f t="shared" si="1135"/>
        <v>0</v>
      </c>
      <c r="AM3205" s="190">
        <f t="shared" si="1136"/>
        <v>0</v>
      </c>
      <c r="AO3205" s="188">
        <f t="shared" si="1137"/>
        <v>0</v>
      </c>
      <c r="AP3205" s="189">
        <f t="shared" si="1138"/>
        <v>0</v>
      </c>
      <c r="AQ3205" s="189">
        <f t="shared" si="1139"/>
        <v>0</v>
      </c>
      <c r="AR3205" s="190">
        <f t="shared" si="1140"/>
        <v>0</v>
      </c>
    </row>
    <row r="3206" spans="1:44" ht="15" customHeight="1" thickBot="1">
      <c r="A3206" s="41"/>
      <c r="B3206" s="30"/>
      <c r="C3206" s="247" t="s">
        <v>115</v>
      </c>
      <c r="D3206" s="354" t="str">
        <f t="shared" si="1130"/>
        <v/>
      </c>
      <c r="E3206" s="355"/>
      <c r="F3206" s="355"/>
      <c r="G3206" s="355"/>
      <c r="H3206" s="355"/>
      <c r="I3206" s="356"/>
      <c r="J3206" s="406"/>
      <c r="K3206" s="406"/>
      <c r="L3206" s="406"/>
      <c r="M3206" s="406"/>
      <c r="N3206" s="406"/>
      <c r="O3206" s="406"/>
      <c r="P3206" s="406"/>
      <c r="Q3206" s="406"/>
      <c r="R3206" s="406"/>
      <c r="S3206" s="406"/>
      <c r="T3206" s="406"/>
      <c r="U3206" s="406"/>
      <c r="V3206" s="406"/>
      <c r="W3206" s="406"/>
      <c r="X3206" s="406"/>
      <c r="Y3206" s="406"/>
      <c r="Z3206" s="406"/>
      <c r="AA3206" s="406"/>
      <c r="AB3206" s="406"/>
      <c r="AC3206" s="406"/>
      <c r="AD3206" s="406"/>
      <c r="AG3206" s="197">
        <f t="shared" si="1131"/>
        <v>21</v>
      </c>
      <c r="AH3206" s="198">
        <f t="shared" si="1132"/>
        <v>0</v>
      </c>
      <c r="AJ3206" s="188">
        <f t="shared" si="1133"/>
        <v>0</v>
      </c>
      <c r="AK3206" s="189">
        <f t="shared" si="1134"/>
        <v>0</v>
      </c>
      <c r="AL3206" s="189">
        <f t="shared" si="1135"/>
        <v>0</v>
      </c>
      <c r="AM3206" s="190">
        <f t="shared" si="1136"/>
        <v>0</v>
      </c>
      <c r="AO3206" s="188">
        <f t="shared" si="1137"/>
        <v>0</v>
      </c>
      <c r="AP3206" s="189">
        <f t="shared" si="1138"/>
        <v>0</v>
      </c>
      <c r="AQ3206" s="189">
        <f t="shared" si="1139"/>
        <v>0</v>
      </c>
      <c r="AR3206" s="190">
        <f t="shared" si="1140"/>
        <v>0</v>
      </c>
    </row>
    <row r="3207" spans="1:44" ht="15" customHeight="1" thickBot="1">
      <c r="A3207" s="41"/>
      <c r="B3207" s="30"/>
      <c r="C3207" s="247" t="s">
        <v>116</v>
      </c>
      <c r="D3207" s="354" t="str">
        <f t="shared" si="1130"/>
        <v/>
      </c>
      <c r="E3207" s="355"/>
      <c r="F3207" s="355"/>
      <c r="G3207" s="355"/>
      <c r="H3207" s="355"/>
      <c r="I3207" s="356"/>
      <c r="J3207" s="406"/>
      <c r="K3207" s="406"/>
      <c r="L3207" s="406"/>
      <c r="M3207" s="406"/>
      <c r="N3207" s="406"/>
      <c r="O3207" s="406"/>
      <c r="P3207" s="406"/>
      <c r="Q3207" s="406"/>
      <c r="R3207" s="406"/>
      <c r="S3207" s="406"/>
      <c r="T3207" s="406"/>
      <c r="U3207" s="406"/>
      <c r="V3207" s="406"/>
      <c r="W3207" s="406"/>
      <c r="X3207" s="406"/>
      <c r="Y3207" s="406"/>
      <c r="Z3207" s="406"/>
      <c r="AA3207" s="406"/>
      <c r="AB3207" s="406"/>
      <c r="AC3207" s="406"/>
      <c r="AD3207" s="406"/>
      <c r="AG3207" s="197">
        <f t="shared" si="1131"/>
        <v>21</v>
      </c>
      <c r="AH3207" s="198">
        <f t="shared" si="1132"/>
        <v>0</v>
      </c>
      <c r="AJ3207" s="188">
        <f t="shared" si="1133"/>
        <v>0</v>
      </c>
      <c r="AK3207" s="189">
        <f t="shared" si="1134"/>
        <v>0</v>
      </c>
      <c r="AL3207" s="189">
        <f t="shared" si="1135"/>
        <v>0</v>
      </c>
      <c r="AM3207" s="190">
        <f t="shared" si="1136"/>
        <v>0</v>
      </c>
      <c r="AO3207" s="188">
        <f t="shared" si="1137"/>
        <v>0</v>
      </c>
      <c r="AP3207" s="189">
        <f t="shared" si="1138"/>
        <v>0</v>
      </c>
      <c r="AQ3207" s="189">
        <f t="shared" si="1139"/>
        <v>0</v>
      </c>
      <c r="AR3207" s="190">
        <f t="shared" si="1140"/>
        <v>0</v>
      </c>
    </row>
    <row r="3208" spans="1:44" ht="15" customHeight="1" thickBot="1">
      <c r="A3208" s="41"/>
      <c r="B3208" s="30"/>
      <c r="C3208" s="247" t="s">
        <v>117</v>
      </c>
      <c r="D3208" s="354" t="str">
        <f t="shared" si="1130"/>
        <v/>
      </c>
      <c r="E3208" s="355"/>
      <c r="F3208" s="355"/>
      <c r="G3208" s="355"/>
      <c r="H3208" s="355"/>
      <c r="I3208" s="356"/>
      <c r="J3208" s="406"/>
      <c r="K3208" s="406"/>
      <c r="L3208" s="406"/>
      <c r="M3208" s="406"/>
      <c r="N3208" s="406"/>
      <c r="O3208" s="406"/>
      <c r="P3208" s="406"/>
      <c r="Q3208" s="406"/>
      <c r="R3208" s="406"/>
      <c r="S3208" s="406"/>
      <c r="T3208" s="406"/>
      <c r="U3208" s="406"/>
      <c r="V3208" s="406"/>
      <c r="W3208" s="406"/>
      <c r="X3208" s="406"/>
      <c r="Y3208" s="406"/>
      <c r="Z3208" s="406"/>
      <c r="AA3208" s="406"/>
      <c r="AB3208" s="406"/>
      <c r="AC3208" s="406"/>
      <c r="AD3208" s="406"/>
      <c r="AG3208" s="197">
        <f t="shared" si="1131"/>
        <v>21</v>
      </c>
      <c r="AH3208" s="198">
        <f t="shared" si="1132"/>
        <v>0</v>
      </c>
      <c r="AJ3208" s="188">
        <f t="shared" si="1133"/>
        <v>0</v>
      </c>
      <c r="AK3208" s="189">
        <f t="shared" si="1134"/>
        <v>0</v>
      </c>
      <c r="AL3208" s="189">
        <f t="shared" si="1135"/>
        <v>0</v>
      </c>
      <c r="AM3208" s="190">
        <f t="shared" si="1136"/>
        <v>0</v>
      </c>
      <c r="AO3208" s="188">
        <f t="shared" si="1137"/>
        <v>0</v>
      </c>
      <c r="AP3208" s="189">
        <f t="shared" si="1138"/>
        <v>0</v>
      </c>
      <c r="AQ3208" s="189">
        <f t="shared" si="1139"/>
        <v>0</v>
      </c>
      <c r="AR3208" s="190">
        <f t="shared" si="1140"/>
        <v>0</v>
      </c>
    </row>
    <row r="3209" spans="1:44" ht="15" customHeight="1" thickBot="1">
      <c r="A3209" s="41"/>
      <c r="B3209" s="30"/>
      <c r="C3209" s="247" t="s">
        <v>118</v>
      </c>
      <c r="D3209" s="354" t="str">
        <f t="shared" si="1130"/>
        <v/>
      </c>
      <c r="E3209" s="355"/>
      <c r="F3209" s="355"/>
      <c r="G3209" s="355"/>
      <c r="H3209" s="355"/>
      <c r="I3209" s="356"/>
      <c r="J3209" s="406"/>
      <c r="K3209" s="406"/>
      <c r="L3209" s="406"/>
      <c r="M3209" s="406"/>
      <c r="N3209" s="406"/>
      <c r="O3209" s="406"/>
      <c r="P3209" s="406"/>
      <c r="Q3209" s="406"/>
      <c r="R3209" s="406"/>
      <c r="S3209" s="406"/>
      <c r="T3209" s="406"/>
      <c r="U3209" s="406"/>
      <c r="V3209" s="406"/>
      <c r="W3209" s="406"/>
      <c r="X3209" s="406"/>
      <c r="Y3209" s="406"/>
      <c r="Z3209" s="406"/>
      <c r="AA3209" s="406"/>
      <c r="AB3209" s="406"/>
      <c r="AC3209" s="406"/>
      <c r="AD3209" s="406"/>
      <c r="AG3209" s="197">
        <f t="shared" si="1131"/>
        <v>21</v>
      </c>
      <c r="AH3209" s="198">
        <f t="shared" si="1132"/>
        <v>0</v>
      </c>
      <c r="AJ3209" s="188">
        <f t="shared" si="1133"/>
        <v>0</v>
      </c>
      <c r="AK3209" s="189">
        <f t="shared" si="1134"/>
        <v>0</v>
      </c>
      <c r="AL3209" s="189">
        <f t="shared" si="1135"/>
        <v>0</v>
      </c>
      <c r="AM3209" s="190">
        <f t="shared" si="1136"/>
        <v>0</v>
      </c>
      <c r="AO3209" s="188">
        <f t="shared" si="1137"/>
        <v>0</v>
      </c>
      <c r="AP3209" s="189">
        <f t="shared" si="1138"/>
        <v>0</v>
      </c>
      <c r="AQ3209" s="189">
        <f t="shared" si="1139"/>
        <v>0</v>
      </c>
      <c r="AR3209" s="190">
        <f t="shared" si="1140"/>
        <v>0</v>
      </c>
    </row>
    <row r="3210" spans="1:44" ht="15" customHeight="1" thickBot="1">
      <c r="A3210" s="41"/>
      <c r="B3210" s="30"/>
      <c r="C3210" s="248" t="s">
        <v>119</v>
      </c>
      <c r="D3210" s="354" t="str">
        <f t="shared" si="1130"/>
        <v/>
      </c>
      <c r="E3210" s="355"/>
      <c r="F3210" s="355"/>
      <c r="G3210" s="355"/>
      <c r="H3210" s="355"/>
      <c r="I3210" s="356"/>
      <c r="J3210" s="406"/>
      <c r="K3210" s="406"/>
      <c r="L3210" s="406"/>
      <c r="M3210" s="406"/>
      <c r="N3210" s="406"/>
      <c r="O3210" s="406"/>
      <c r="P3210" s="406"/>
      <c r="Q3210" s="406"/>
      <c r="R3210" s="406"/>
      <c r="S3210" s="406"/>
      <c r="T3210" s="406"/>
      <c r="U3210" s="406"/>
      <c r="V3210" s="406"/>
      <c r="W3210" s="406"/>
      <c r="X3210" s="406"/>
      <c r="Y3210" s="406"/>
      <c r="Z3210" s="406"/>
      <c r="AA3210" s="406"/>
      <c r="AB3210" s="406"/>
      <c r="AC3210" s="406"/>
      <c r="AD3210" s="406"/>
      <c r="AG3210" s="197">
        <f t="shared" si="1131"/>
        <v>21</v>
      </c>
      <c r="AH3210" s="198">
        <f t="shared" si="1132"/>
        <v>0</v>
      </c>
      <c r="AJ3210" s="188">
        <f t="shared" si="1133"/>
        <v>0</v>
      </c>
      <c r="AK3210" s="189">
        <f t="shared" si="1134"/>
        <v>0</v>
      </c>
      <c r="AL3210" s="189">
        <f t="shared" si="1135"/>
        <v>0</v>
      </c>
      <c r="AM3210" s="190">
        <f t="shared" si="1136"/>
        <v>0</v>
      </c>
      <c r="AO3210" s="188">
        <f t="shared" si="1137"/>
        <v>0</v>
      </c>
      <c r="AP3210" s="189">
        <f t="shared" si="1138"/>
        <v>0</v>
      </c>
      <c r="AQ3210" s="189">
        <f t="shared" si="1139"/>
        <v>0</v>
      </c>
      <c r="AR3210" s="190">
        <f t="shared" si="1140"/>
        <v>0</v>
      </c>
    </row>
    <row r="3211" spans="1:44" ht="15" customHeight="1" thickBot="1">
      <c r="A3211" s="41"/>
      <c r="B3211" s="30"/>
      <c r="C3211" s="101" t="s">
        <v>120</v>
      </c>
      <c r="D3211" s="354" t="str">
        <f t="shared" si="1130"/>
        <v/>
      </c>
      <c r="E3211" s="355"/>
      <c r="F3211" s="355"/>
      <c r="G3211" s="355"/>
      <c r="H3211" s="355"/>
      <c r="I3211" s="356"/>
      <c r="J3211" s="406"/>
      <c r="K3211" s="406"/>
      <c r="L3211" s="406"/>
      <c r="M3211" s="406"/>
      <c r="N3211" s="406"/>
      <c r="O3211" s="406"/>
      <c r="P3211" s="406"/>
      <c r="Q3211" s="406"/>
      <c r="R3211" s="406"/>
      <c r="S3211" s="406"/>
      <c r="T3211" s="406"/>
      <c r="U3211" s="406"/>
      <c r="V3211" s="406"/>
      <c r="W3211" s="406"/>
      <c r="X3211" s="406"/>
      <c r="Y3211" s="406"/>
      <c r="Z3211" s="406"/>
      <c r="AA3211" s="406"/>
      <c r="AB3211" s="406"/>
      <c r="AC3211" s="406"/>
      <c r="AD3211" s="406"/>
      <c r="AG3211" s="197">
        <f t="shared" si="1131"/>
        <v>21</v>
      </c>
      <c r="AH3211" s="198">
        <f t="shared" si="1132"/>
        <v>0</v>
      </c>
      <c r="AJ3211" s="188">
        <f t="shared" si="1133"/>
        <v>0</v>
      </c>
      <c r="AK3211" s="189">
        <f t="shared" si="1134"/>
        <v>0</v>
      </c>
      <c r="AL3211" s="189">
        <f t="shared" si="1135"/>
        <v>0</v>
      </c>
      <c r="AM3211" s="190">
        <f t="shared" si="1136"/>
        <v>0</v>
      </c>
      <c r="AO3211" s="188">
        <f t="shared" si="1137"/>
        <v>0</v>
      </c>
      <c r="AP3211" s="189">
        <f t="shared" si="1138"/>
        <v>0</v>
      </c>
      <c r="AQ3211" s="189">
        <f t="shared" si="1139"/>
        <v>0</v>
      </c>
      <c r="AR3211" s="190">
        <f t="shared" si="1140"/>
        <v>0</v>
      </c>
    </row>
    <row r="3212" spans="1:44" ht="15" customHeight="1" thickBot="1">
      <c r="A3212" s="41"/>
      <c r="B3212" s="30"/>
      <c r="C3212" s="101" t="s">
        <v>121</v>
      </c>
      <c r="D3212" s="354" t="str">
        <f t="shared" si="1130"/>
        <v/>
      </c>
      <c r="E3212" s="355"/>
      <c r="F3212" s="355"/>
      <c r="G3212" s="355"/>
      <c r="H3212" s="355"/>
      <c r="I3212" s="356"/>
      <c r="J3212" s="406"/>
      <c r="K3212" s="406"/>
      <c r="L3212" s="406"/>
      <c r="M3212" s="406"/>
      <c r="N3212" s="406"/>
      <c r="O3212" s="406"/>
      <c r="P3212" s="406"/>
      <c r="Q3212" s="406"/>
      <c r="R3212" s="406"/>
      <c r="S3212" s="406"/>
      <c r="T3212" s="406"/>
      <c r="U3212" s="406"/>
      <c r="V3212" s="406"/>
      <c r="W3212" s="406"/>
      <c r="X3212" s="406"/>
      <c r="Y3212" s="406"/>
      <c r="Z3212" s="406"/>
      <c r="AA3212" s="406"/>
      <c r="AB3212" s="406"/>
      <c r="AC3212" s="406"/>
      <c r="AD3212" s="406"/>
      <c r="AG3212" s="197">
        <f t="shared" si="1131"/>
        <v>21</v>
      </c>
      <c r="AH3212" s="198">
        <f t="shared" si="1132"/>
        <v>0</v>
      </c>
      <c r="AJ3212" s="188">
        <f t="shared" si="1133"/>
        <v>0</v>
      </c>
      <c r="AK3212" s="189">
        <f t="shared" si="1134"/>
        <v>0</v>
      </c>
      <c r="AL3212" s="189">
        <f t="shared" si="1135"/>
        <v>0</v>
      </c>
      <c r="AM3212" s="190">
        <f t="shared" si="1136"/>
        <v>0</v>
      </c>
      <c r="AO3212" s="188">
        <f t="shared" si="1137"/>
        <v>0</v>
      </c>
      <c r="AP3212" s="189">
        <f t="shared" si="1138"/>
        <v>0</v>
      </c>
      <c r="AQ3212" s="189">
        <f t="shared" si="1139"/>
        <v>0</v>
      </c>
      <c r="AR3212" s="190">
        <f t="shared" si="1140"/>
        <v>0</v>
      </c>
    </row>
    <row r="3213" spans="1:44" ht="15" customHeight="1" thickBot="1">
      <c r="A3213" s="41"/>
      <c r="B3213" s="30"/>
      <c r="C3213" s="101" t="s">
        <v>122</v>
      </c>
      <c r="D3213" s="354" t="str">
        <f t="shared" si="1130"/>
        <v/>
      </c>
      <c r="E3213" s="355"/>
      <c r="F3213" s="355"/>
      <c r="G3213" s="355"/>
      <c r="H3213" s="355"/>
      <c r="I3213" s="356"/>
      <c r="J3213" s="406"/>
      <c r="K3213" s="406"/>
      <c r="L3213" s="406"/>
      <c r="M3213" s="406"/>
      <c r="N3213" s="406"/>
      <c r="O3213" s="406"/>
      <c r="P3213" s="406"/>
      <c r="Q3213" s="406"/>
      <c r="R3213" s="406"/>
      <c r="S3213" s="406"/>
      <c r="T3213" s="406"/>
      <c r="U3213" s="406"/>
      <c r="V3213" s="406"/>
      <c r="W3213" s="406"/>
      <c r="X3213" s="406"/>
      <c r="Y3213" s="406"/>
      <c r="Z3213" s="406"/>
      <c r="AA3213" s="406"/>
      <c r="AB3213" s="406"/>
      <c r="AC3213" s="406"/>
      <c r="AD3213" s="406"/>
      <c r="AG3213" s="197">
        <f t="shared" si="1131"/>
        <v>21</v>
      </c>
      <c r="AH3213" s="198">
        <f t="shared" si="1132"/>
        <v>0</v>
      </c>
      <c r="AJ3213" s="188">
        <f t="shared" si="1133"/>
        <v>0</v>
      </c>
      <c r="AK3213" s="189">
        <f t="shared" si="1134"/>
        <v>0</v>
      </c>
      <c r="AL3213" s="189">
        <f t="shared" si="1135"/>
        <v>0</v>
      </c>
      <c r="AM3213" s="190">
        <f t="shared" si="1136"/>
        <v>0</v>
      </c>
      <c r="AO3213" s="188">
        <f t="shared" si="1137"/>
        <v>0</v>
      </c>
      <c r="AP3213" s="189">
        <f t="shared" si="1138"/>
        <v>0</v>
      </c>
      <c r="AQ3213" s="189">
        <f t="shared" si="1139"/>
        <v>0</v>
      </c>
      <c r="AR3213" s="190">
        <f t="shared" si="1140"/>
        <v>0</v>
      </c>
    </row>
    <row r="3214" spans="1:44" ht="15" customHeight="1" thickBot="1">
      <c r="A3214" s="41"/>
      <c r="B3214" s="30"/>
      <c r="C3214" s="214" t="s">
        <v>123</v>
      </c>
      <c r="D3214" s="354" t="str">
        <f t="shared" si="1130"/>
        <v/>
      </c>
      <c r="E3214" s="355"/>
      <c r="F3214" s="355"/>
      <c r="G3214" s="355"/>
      <c r="H3214" s="355"/>
      <c r="I3214" s="356"/>
      <c r="J3214" s="406"/>
      <c r="K3214" s="406"/>
      <c r="L3214" s="406"/>
      <c r="M3214" s="406"/>
      <c r="N3214" s="406"/>
      <c r="O3214" s="406"/>
      <c r="P3214" s="406"/>
      <c r="Q3214" s="406"/>
      <c r="R3214" s="406"/>
      <c r="S3214" s="406"/>
      <c r="T3214" s="406"/>
      <c r="U3214" s="406"/>
      <c r="V3214" s="406"/>
      <c r="W3214" s="406"/>
      <c r="X3214" s="406"/>
      <c r="Y3214" s="406"/>
      <c r="Z3214" s="406"/>
      <c r="AA3214" s="406"/>
      <c r="AB3214" s="406"/>
      <c r="AC3214" s="406"/>
      <c r="AD3214" s="406"/>
      <c r="AG3214" s="197">
        <f t="shared" si="1131"/>
        <v>21</v>
      </c>
      <c r="AH3214" s="198">
        <f t="shared" si="1132"/>
        <v>0</v>
      </c>
      <c r="AJ3214" s="188">
        <f t="shared" si="1133"/>
        <v>0</v>
      </c>
      <c r="AK3214" s="189">
        <f t="shared" si="1134"/>
        <v>0</v>
      </c>
      <c r="AL3214" s="189">
        <f t="shared" si="1135"/>
        <v>0</v>
      </c>
      <c r="AM3214" s="190">
        <f t="shared" si="1136"/>
        <v>0</v>
      </c>
      <c r="AO3214" s="188">
        <f t="shared" si="1137"/>
        <v>0</v>
      </c>
      <c r="AP3214" s="189">
        <f t="shared" si="1138"/>
        <v>0</v>
      </c>
      <c r="AQ3214" s="189">
        <f t="shared" si="1139"/>
        <v>0</v>
      </c>
      <c r="AR3214" s="190">
        <f t="shared" si="1140"/>
        <v>0</v>
      </c>
    </row>
    <row r="3215" spans="1:44" ht="15" customHeight="1" thickBot="1">
      <c r="A3215" s="41"/>
      <c r="B3215" s="30"/>
      <c r="C3215" s="247" t="s">
        <v>124</v>
      </c>
      <c r="D3215" s="354" t="str">
        <f t="shared" si="1130"/>
        <v/>
      </c>
      <c r="E3215" s="355"/>
      <c r="F3215" s="355"/>
      <c r="G3215" s="355"/>
      <c r="H3215" s="355"/>
      <c r="I3215" s="356"/>
      <c r="J3215" s="406"/>
      <c r="K3215" s="406"/>
      <c r="L3215" s="406"/>
      <c r="M3215" s="406"/>
      <c r="N3215" s="406"/>
      <c r="O3215" s="406"/>
      <c r="P3215" s="406"/>
      <c r="Q3215" s="406"/>
      <c r="R3215" s="406"/>
      <c r="S3215" s="406"/>
      <c r="T3215" s="406"/>
      <c r="U3215" s="406"/>
      <c r="V3215" s="406"/>
      <c r="W3215" s="406"/>
      <c r="X3215" s="406"/>
      <c r="Y3215" s="406"/>
      <c r="Z3215" s="406"/>
      <c r="AA3215" s="406"/>
      <c r="AB3215" s="406"/>
      <c r="AC3215" s="406"/>
      <c r="AD3215" s="406"/>
      <c r="AG3215" s="197">
        <f t="shared" si="1131"/>
        <v>21</v>
      </c>
      <c r="AH3215" s="198">
        <f t="shared" si="1132"/>
        <v>0</v>
      </c>
      <c r="AJ3215" s="188">
        <f t="shared" si="1133"/>
        <v>0</v>
      </c>
      <c r="AK3215" s="189">
        <f t="shared" si="1134"/>
        <v>0</v>
      </c>
      <c r="AL3215" s="189">
        <f t="shared" si="1135"/>
        <v>0</v>
      </c>
      <c r="AM3215" s="190">
        <f t="shared" si="1136"/>
        <v>0</v>
      </c>
      <c r="AO3215" s="188">
        <f t="shared" si="1137"/>
        <v>0</v>
      </c>
      <c r="AP3215" s="189">
        <f t="shared" si="1138"/>
        <v>0</v>
      </c>
      <c r="AQ3215" s="189">
        <f t="shared" si="1139"/>
        <v>0</v>
      </c>
      <c r="AR3215" s="190">
        <f t="shared" si="1140"/>
        <v>0</v>
      </c>
    </row>
    <row r="3216" spans="1:44" ht="15" customHeight="1" thickBot="1">
      <c r="A3216" s="41"/>
      <c r="B3216" s="30"/>
      <c r="C3216" s="247" t="s">
        <v>125</v>
      </c>
      <c r="D3216" s="354" t="str">
        <f t="shared" si="1130"/>
        <v/>
      </c>
      <c r="E3216" s="355"/>
      <c r="F3216" s="355"/>
      <c r="G3216" s="355"/>
      <c r="H3216" s="355"/>
      <c r="I3216" s="356"/>
      <c r="J3216" s="406"/>
      <c r="K3216" s="406"/>
      <c r="L3216" s="406"/>
      <c r="M3216" s="406"/>
      <c r="N3216" s="406"/>
      <c r="O3216" s="406"/>
      <c r="P3216" s="406"/>
      <c r="Q3216" s="406"/>
      <c r="R3216" s="406"/>
      <c r="S3216" s="406"/>
      <c r="T3216" s="406"/>
      <c r="U3216" s="406"/>
      <c r="V3216" s="406"/>
      <c r="W3216" s="406"/>
      <c r="X3216" s="406"/>
      <c r="Y3216" s="406"/>
      <c r="Z3216" s="406"/>
      <c r="AA3216" s="406"/>
      <c r="AB3216" s="406"/>
      <c r="AC3216" s="406"/>
      <c r="AD3216" s="406"/>
      <c r="AG3216" s="197">
        <f t="shared" si="1131"/>
        <v>21</v>
      </c>
      <c r="AH3216" s="198">
        <f t="shared" si="1132"/>
        <v>0</v>
      </c>
      <c r="AJ3216" s="188">
        <f t="shared" si="1133"/>
        <v>0</v>
      </c>
      <c r="AK3216" s="189">
        <f t="shared" si="1134"/>
        <v>0</v>
      </c>
      <c r="AL3216" s="189">
        <f t="shared" si="1135"/>
        <v>0</v>
      </c>
      <c r="AM3216" s="190">
        <f t="shared" si="1136"/>
        <v>0</v>
      </c>
      <c r="AO3216" s="188">
        <f t="shared" si="1137"/>
        <v>0</v>
      </c>
      <c r="AP3216" s="189">
        <f t="shared" si="1138"/>
        <v>0</v>
      </c>
      <c r="AQ3216" s="189">
        <f t="shared" si="1139"/>
        <v>0</v>
      </c>
      <c r="AR3216" s="190">
        <f t="shared" si="1140"/>
        <v>0</v>
      </c>
    </row>
    <row r="3217" spans="1:44" ht="15" customHeight="1" thickBot="1">
      <c r="A3217" s="41"/>
      <c r="B3217" s="30"/>
      <c r="C3217" s="247" t="s">
        <v>126</v>
      </c>
      <c r="D3217" s="354" t="str">
        <f t="shared" si="1130"/>
        <v/>
      </c>
      <c r="E3217" s="355"/>
      <c r="F3217" s="355"/>
      <c r="G3217" s="355"/>
      <c r="H3217" s="355"/>
      <c r="I3217" s="356"/>
      <c r="J3217" s="406"/>
      <c r="K3217" s="406"/>
      <c r="L3217" s="406"/>
      <c r="M3217" s="406"/>
      <c r="N3217" s="406"/>
      <c r="O3217" s="406"/>
      <c r="P3217" s="406"/>
      <c r="Q3217" s="406"/>
      <c r="R3217" s="406"/>
      <c r="S3217" s="406"/>
      <c r="T3217" s="406"/>
      <c r="U3217" s="406"/>
      <c r="V3217" s="406"/>
      <c r="W3217" s="406"/>
      <c r="X3217" s="406"/>
      <c r="Y3217" s="406"/>
      <c r="Z3217" s="406"/>
      <c r="AA3217" s="406"/>
      <c r="AB3217" s="406"/>
      <c r="AC3217" s="406"/>
      <c r="AD3217" s="406"/>
      <c r="AG3217" s="197">
        <f t="shared" si="1131"/>
        <v>21</v>
      </c>
      <c r="AH3217" s="198">
        <f t="shared" si="1132"/>
        <v>0</v>
      </c>
      <c r="AJ3217" s="188">
        <f t="shared" si="1133"/>
        <v>0</v>
      </c>
      <c r="AK3217" s="189">
        <f t="shared" si="1134"/>
        <v>0</v>
      </c>
      <c r="AL3217" s="189">
        <f t="shared" si="1135"/>
        <v>0</v>
      </c>
      <c r="AM3217" s="190">
        <f t="shared" si="1136"/>
        <v>0</v>
      </c>
      <c r="AO3217" s="188">
        <f t="shared" si="1137"/>
        <v>0</v>
      </c>
      <c r="AP3217" s="189">
        <f t="shared" si="1138"/>
        <v>0</v>
      </c>
      <c r="AQ3217" s="189">
        <f t="shared" si="1139"/>
        <v>0</v>
      </c>
      <c r="AR3217" s="190">
        <f t="shared" si="1140"/>
        <v>0</v>
      </c>
    </row>
    <row r="3218" spans="1:44" ht="15" customHeight="1" thickBot="1">
      <c r="A3218" s="41"/>
      <c r="B3218" s="30"/>
      <c r="C3218" s="247" t="s">
        <v>127</v>
      </c>
      <c r="D3218" s="354" t="str">
        <f t="shared" si="1130"/>
        <v/>
      </c>
      <c r="E3218" s="355"/>
      <c r="F3218" s="355"/>
      <c r="G3218" s="355"/>
      <c r="H3218" s="355"/>
      <c r="I3218" s="356"/>
      <c r="J3218" s="406"/>
      <c r="K3218" s="406"/>
      <c r="L3218" s="406"/>
      <c r="M3218" s="406"/>
      <c r="N3218" s="406"/>
      <c r="O3218" s="406"/>
      <c r="P3218" s="406"/>
      <c r="Q3218" s="406"/>
      <c r="R3218" s="406"/>
      <c r="S3218" s="406"/>
      <c r="T3218" s="406"/>
      <c r="U3218" s="406"/>
      <c r="V3218" s="406"/>
      <c r="W3218" s="406"/>
      <c r="X3218" s="406"/>
      <c r="Y3218" s="406"/>
      <c r="Z3218" s="406"/>
      <c r="AA3218" s="406"/>
      <c r="AB3218" s="406"/>
      <c r="AC3218" s="406"/>
      <c r="AD3218" s="406"/>
      <c r="AG3218" s="197">
        <f t="shared" si="1131"/>
        <v>21</v>
      </c>
      <c r="AH3218" s="198">
        <f t="shared" si="1132"/>
        <v>0</v>
      </c>
      <c r="AJ3218" s="188">
        <f t="shared" si="1133"/>
        <v>0</v>
      </c>
      <c r="AK3218" s="189">
        <f t="shared" si="1134"/>
        <v>0</v>
      </c>
      <c r="AL3218" s="189">
        <f t="shared" si="1135"/>
        <v>0</v>
      </c>
      <c r="AM3218" s="190">
        <f t="shared" si="1136"/>
        <v>0</v>
      </c>
      <c r="AO3218" s="188">
        <f t="shared" si="1137"/>
        <v>0</v>
      </c>
      <c r="AP3218" s="189">
        <f t="shared" si="1138"/>
        <v>0</v>
      </c>
      <c r="AQ3218" s="189">
        <f t="shared" si="1139"/>
        <v>0</v>
      </c>
      <c r="AR3218" s="190">
        <f t="shared" si="1140"/>
        <v>0</v>
      </c>
    </row>
    <row r="3219" spans="1:44" ht="15" customHeight="1" thickBot="1">
      <c r="A3219" s="41"/>
      <c r="B3219" s="30"/>
      <c r="C3219" s="247" t="s">
        <v>128</v>
      </c>
      <c r="D3219" s="354" t="str">
        <f t="shared" si="1130"/>
        <v/>
      </c>
      <c r="E3219" s="355"/>
      <c r="F3219" s="355"/>
      <c r="G3219" s="355"/>
      <c r="H3219" s="355"/>
      <c r="I3219" s="356"/>
      <c r="J3219" s="406"/>
      <c r="K3219" s="406"/>
      <c r="L3219" s="406"/>
      <c r="M3219" s="406"/>
      <c r="N3219" s="406"/>
      <c r="O3219" s="406"/>
      <c r="P3219" s="406"/>
      <c r="Q3219" s="406"/>
      <c r="R3219" s="406"/>
      <c r="S3219" s="406"/>
      <c r="T3219" s="406"/>
      <c r="U3219" s="406"/>
      <c r="V3219" s="406"/>
      <c r="W3219" s="406"/>
      <c r="X3219" s="406"/>
      <c r="Y3219" s="406"/>
      <c r="Z3219" s="406"/>
      <c r="AA3219" s="406"/>
      <c r="AB3219" s="406"/>
      <c r="AC3219" s="406"/>
      <c r="AD3219" s="406"/>
      <c r="AG3219" s="197">
        <f t="shared" si="1131"/>
        <v>21</v>
      </c>
      <c r="AH3219" s="198">
        <f t="shared" si="1132"/>
        <v>0</v>
      </c>
      <c r="AJ3219" s="188">
        <f t="shared" si="1133"/>
        <v>0</v>
      </c>
      <c r="AK3219" s="189">
        <f t="shared" si="1134"/>
        <v>0</v>
      </c>
      <c r="AL3219" s="189">
        <f t="shared" si="1135"/>
        <v>0</v>
      </c>
      <c r="AM3219" s="190">
        <f t="shared" si="1136"/>
        <v>0</v>
      </c>
      <c r="AO3219" s="188">
        <f t="shared" si="1137"/>
        <v>0</v>
      </c>
      <c r="AP3219" s="189">
        <f t="shared" si="1138"/>
        <v>0</v>
      </c>
      <c r="AQ3219" s="189">
        <f t="shared" si="1139"/>
        <v>0</v>
      </c>
      <c r="AR3219" s="190">
        <f t="shared" si="1140"/>
        <v>0</v>
      </c>
    </row>
    <row r="3220" spans="1:44" ht="15" customHeight="1" thickBot="1">
      <c r="A3220" s="41"/>
      <c r="B3220" s="30"/>
      <c r="C3220" s="247" t="s">
        <v>129</v>
      </c>
      <c r="D3220" s="354" t="str">
        <f t="shared" si="1130"/>
        <v/>
      </c>
      <c r="E3220" s="355"/>
      <c r="F3220" s="355"/>
      <c r="G3220" s="355"/>
      <c r="H3220" s="355"/>
      <c r="I3220" s="356"/>
      <c r="J3220" s="406"/>
      <c r="K3220" s="406"/>
      <c r="L3220" s="406"/>
      <c r="M3220" s="406"/>
      <c r="N3220" s="406"/>
      <c r="O3220" s="406"/>
      <c r="P3220" s="406"/>
      <c r="Q3220" s="406"/>
      <c r="R3220" s="406"/>
      <c r="S3220" s="406"/>
      <c r="T3220" s="406"/>
      <c r="U3220" s="406"/>
      <c r="V3220" s="406"/>
      <c r="W3220" s="406"/>
      <c r="X3220" s="406"/>
      <c r="Y3220" s="406"/>
      <c r="Z3220" s="406"/>
      <c r="AA3220" s="406"/>
      <c r="AB3220" s="406"/>
      <c r="AC3220" s="406"/>
      <c r="AD3220" s="406"/>
      <c r="AG3220" s="197">
        <f t="shared" si="1131"/>
        <v>21</v>
      </c>
      <c r="AH3220" s="198">
        <f t="shared" si="1132"/>
        <v>0</v>
      </c>
      <c r="AJ3220" s="188">
        <f t="shared" si="1133"/>
        <v>0</v>
      </c>
      <c r="AK3220" s="189">
        <f t="shared" si="1134"/>
        <v>0</v>
      </c>
      <c r="AL3220" s="189">
        <f t="shared" si="1135"/>
        <v>0</v>
      </c>
      <c r="AM3220" s="190">
        <f t="shared" si="1136"/>
        <v>0</v>
      </c>
      <c r="AO3220" s="188">
        <f t="shared" si="1137"/>
        <v>0</v>
      </c>
      <c r="AP3220" s="189">
        <f t="shared" si="1138"/>
        <v>0</v>
      </c>
      <c r="AQ3220" s="189">
        <f t="shared" si="1139"/>
        <v>0</v>
      </c>
      <c r="AR3220" s="190">
        <f t="shared" si="1140"/>
        <v>0</v>
      </c>
    </row>
    <row r="3221" spans="1:44" ht="15" customHeight="1" thickBot="1">
      <c r="A3221" s="41"/>
      <c r="B3221" s="30"/>
      <c r="C3221" s="247" t="s">
        <v>130</v>
      </c>
      <c r="D3221" s="354" t="str">
        <f t="shared" si="1130"/>
        <v/>
      </c>
      <c r="E3221" s="355"/>
      <c r="F3221" s="355"/>
      <c r="G3221" s="355"/>
      <c r="H3221" s="355"/>
      <c r="I3221" s="356"/>
      <c r="J3221" s="406"/>
      <c r="K3221" s="406"/>
      <c r="L3221" s="406"/>
      <c r="M3221" s="406"/>
      <c r="N3221" s="406"/>
      <c r="O3221" s="406"/>
      <c r="P3221" s="406"/>
      <c r="Q3221" s="406"/>
      <c r="R3221" s="406"/>
      <c r="S3221" s="406"/>
      <c r="T3221" s="406"/>
      <c r="U3221" s="406"/>
      <c r="V3221" s="406"/>
      <c r="W3221" s="406"/>
      <c r="X3221" s="406"/>
      <c r="Y3221" s="406"/>
      <c r="Z3221" s="406"/>
      <c r="AA3221" s="406"/>
      <c r="AB3221" s="406"/>
      <c r="AC3221" s="406"/>
      <c r="AD3221" s="406"/>
      <c r="AG3221" s="197">
        <f t="shared" si="1131"/>
        <v>21</v>
      </c>
      <c r="AH3221" s="198">
        <f t="shared" si="1132"/>
        <v>0</v>
      </c>
      <c r="AJ3221" s="188">
        <f t="shared" si="1133"/>
        <v>0</v>
      </c>
      <c r="AK3221" s="189">
        <f t="shared" si="1134"/>
        <v>0</v>
      </c>
      <c r="AL3221" s="189">
        <f t="shared" si="1135"/>
        <v>0</v>
      </c>
      <c r="AM3221" s="190">
        <f t="shared" si="1136"/>
        <v>0</v>
      </c>
      <c r="AO3221" s="188">
        <f t="shared" si="1137"/>
        <v>0</v>
      </c>
      <c r="AP3221" s="189">
        <f t="shared" si="1138"/>
        <v>0</v>
      </c>
      <c r="AQ3221" s="189">
        <f t="shared" si="1139"/>
        <v>0</v>
      </c>
      <c r="AR3221" s="190">
        <f t="shared" si="1140"/>
        <v>0</v>
      </c>
    </row>
    <row r="3222" spans="1:44" ht="15" customHeight="1" thickBot="1">
      <c r="A3222" s="41"/>
      <c r="B3222" s="30"/>
      <c r="C3222" s="247" t="s">
        <v>131</v>
      </c>
      <c r="D3222" s="354" t="str">
        <f t="shared" si="1130"/>
        <v/>
      </c>
      <c r="E3222" s="355"/>
      <c r="F3222" s="355"/>
      <c r="G3222" s="355"/>
      <c r="H3222" s="355"/>
      <c r="I3222" s="356"/>
      <c r="J3222" s="406"/>
      <c r="K3222" s="406"/>
      <c r="L3222" s="406"/>
      <c r="M3222" s="406"/>
      <c r="N3222" s="406"/>
      <c r="O3222" s="406"/>
      <c r="P3222" s="406"/>
      <c r="Q3222" s="406"/>
      <c r="R3222" s="406"/>
      <c r="S3222" s="406"/>
      <c r="T3222" s="406"/>
      <c r="U3222" s="406"/>
      <c r="V3222" s="406"/>
      <c r="W3222" s="406"/>
      <c r="X3222" s="406"/>
      <c r="Y3222" s="406"/>
      <c r="Z3222" s="406"/>
      <c r="AA3222" s="406"/>
      <c r="AB3222" s="406"/>
      <c r="AC3222" s="406"/>
      <c r="AD3222" s="406"/>
      <c r="AG3222" s="197">
        <f t="shared" si="1131"/>
        <v>21</v>
      </c>
      <c r="AH3222" s="198">
        <f t="shared" si="1132"/>
        <v>0</v>
      </c>
      <c r="AJ3222" s="188">
        <f t="shared" si="1133"/>
        <v>0</v>
      </c>
      <c r="AK3222" s="189">
        <f t="shared" si="1134"/>
        <v>0</v>
      </c>
      <c r="AL3222" s="189">
        <f t="shared" si="1135"/>
        <v>0</v>
      </c>
      <c r="AM3222" s="190">
        <f t="shared" si="1136"/>
        <v>0</v>
      </c>
      <c r="AO3222" s="188">
        <f t="shared" si="1137"/>
        <v>0</v>
      </c>
      <c r="AP3222" s="189">
        <f t="shared" si="1138"/>
        <v>0</v>
      </c>
      <c r="AQ3222" s="189">
        <f t="shared" si="1139"/>
        <v>0</v>
      </c>
      <c r="AR3222" s="190">
        <f t="shared" si="1140"/>
        <v>0</v>
      </c>
    </row>
    <row r="3223" spans="1:44" ht="15" customHeight="1" thickBot="1">
      <c r="A3223" s="41"/>
      <c r="B3223" s="30"/>
      <c r="C3223" s="247" t="s">
        <v>132</v>
      </c>
      <c r="D3223" s="354" t="str">
        <f t="shared" si="1130"/>
        <v/>
      </c>
      <c r="E3223" s="355"/>
      <c r="F3223" s="355"/>
      <c r="G3223" s="355"/>
      <c r="H3223" s="355"/>
      <c r="I3223" s="356"/>
      <c r="J3223" s="406"/>
      <c r="K3223" s="406"/>
      <c r="L3223" s="406"/>
      <c r="M3223" s="406"/>
      <c r="N3223" s="406"/>
      <c r="O3223" s="406"/>
      <c r="P3223" s="406"/>
      <c r="Q3223" s="406"/>
      <c r="R3223" s="406"/>
      <c r="S3223" s="406"/>
      <c r="T3223" s="406"/>
      <c r="U3223" s="406"/>
      <c r="V3223" s="406"/>
      <c r="W3223" s="406"/>
      <c r="X3223" s="406"/>
      <c r="Y3223" s="406"/>
      <c r="Z3223" s="406"/>
      <c r="AA3223" s="406"/>
      <c r="AB3223" s="406"/>
      <c r="AC3223" s="406"/>
      <c r="AD3223" s="406"/>
      <c r="AG3223" s="197">
        <f t="shared" si="1131"/>
        <v>21</v>
      </c>
      <c r="AH3223" s="198">
        <f t="shared" si="1132"/>
        <v>0</v>
      </c>
      <c r="AJ3223" s="188">
        <f t="shared" si="1133"/>
        <v>0</v>
      </c>
      <c r="AK3223" s="189">
        <f t="shared" si="1134"/>
        <v>0</v>
      </c>
      <c r="AL3223" s="189">
        <f t="shared" si="1135"/>
        <v>0</v>
      </c>
      <c r="AM3223" s="190">
        <f t="shared" si="1136"/>
        <v>0</v>
      </c>
      <c r="AO3223" s="188">
        <f t="shared" si="1137"/>
        <v>0</v>
      </c>
      <c r="AP3223" s="189">
        <f t="shared" si="1138"/>
        <v>0</v>
      </c>
      <c r="AQ3223" s="189">
        <f t="shared" si="1139"/>
        <v>0</v>
      </c>
      <c r="AR3223" s="190">
        <f t="shared" si="1140"/>
        <v>0</v>
      </c>
    </row>
    <row r="3224" spans="1:44" ht="15" customHeight="1" thickBot="1">
      <c r="A3224" s="41"/>
      <c r="B3224" s="30"/>
      <c r="C3224" s="247" t="s">
        <v>133</v>
      </c>
      <c r="D3224" s="354" t="str">
        <f t="shared" si="1130"/>
        <v/>
      </c>
      <c r="E3224" s="355"/>
      <c r="F3224" s="355"/>
      <c r="G3224" s="355"/>
      <c r="H3224" s="355"/>
      <c r="I3224" s="356"/>
      <c r="J3224" s="406"/>
      <c r="K3224" s="406"/>
      <c r="L3224" s="406"/>
      <c r="M3224" s="406"/>
      <c r="N3224" s="406"/>
      <c r="O3224" s="406"/>
      <c r="P3224" s="406"/>
      <c r="Q3224" s="406"/>
      <c r="R3224" s="406"/>
      <c r="S3224" s="406"/>
      <c r="T3224" s="406"/>
      <c r="U3224" s="406"/>
      <c r="V3224" s="406"/>
      <c r="W3224" s="406"/>
      <c r="X3224" s="406"/>
      <c r="Y3224" s="406"/>
      <c r="Z3224" s="406"/>
      <c r="AA3224" s="406"/>
      <c r="AB3224" s="406"/>
      <c r="AC3224" s="406"/>
      <c r="AD3224" s="406"/>
      <c r="AG3224" s="197">
        <f t="shared" si="1131"/>
        <v>21</v>
      </c>
      <c r="AH3224" s="198">
        <f t="shared" si="1132"/>
        <v>0</v>
      </c>
      <c r="AJ3224" s="188">
        <f t="shared" si="1133"/>
        <v>0</v>
      </c>
      <c r="AK3224" s="189">
        <f t="shared" si="1134"/>
        <v>0</v>
      </c>
      <c r="AL3224" s="189">
        <f t="shared" si="1135"/>
        <v>0</v>
      </c>
      <c r="AM3224" s="190">
        <f t="shared" si="1136"/>
        <v>0</v>
      </c>
      <c r="AO3224" s="188">
        <f t="shared" si="1137"/>
        <v>0</v>
      </c>
      <c r="AP3224" s="189">
        <f t="shared" si="1138"/>
        <v>0</v>
      </c>
      <c r="AQ3224" s="189">
        <f t="shared" si="1139"/>
        <v>0</v>
      </c>
      <c r="AR3224" s="190">
        <f t="shared" si="1140"/>
        <v>0</v>
      </c>
    </row>
    <row r="3225" spans="1:44" ht="15" customHeight="1" thickBot="1">
      <c r="A3225" s="41"/>
      <c r="B3225" s="30"/>
      <c r="C3225" s="247" t="s">
        <v>134</v>
      </c>
      <c r="D3225" s="354" t="str">
        <f t="shared" si="1130"/>
        <v/>
      </c>
      <c r="E3225" s="355"/>
      <c r="F3225" s="355"/>
      <c r="G3225" s="355"/>
      <c r="H3225" s="355"/>
      <c r="I3225" s="356"/>
      <c r="J3225" s="406"/>
      <c r="K3225" s="406"/>
      <c r="L3225" s="406"/>
      <c r="M3225" s="406"/>
      <c r="N3225" s="406"/>
      <c r="O3225" s="406"/>
      <c r="P3225" s="406"/>
      <c r="Q3225" s="406"/>
      <c r="R3225" s="406"/>
      <c r="S3225" s="406"/>
      <c r="T3225" s="406"/>
      <c r="U3225" s="406"/>
      <c r="V3225" s="406"/>
      <c r="W3225" s="406"/>
      <c r="X3225" s="406"/>
      <c r="Y3225" s="406"/>
      <c r="Z3225" s="406"/>
      <c r="AA3225" s="406"/>
      <c r="AB3225" s="406"/>
      <c r="AC3225" s="406"/>
      <c r="AD3225" s="406"/>
      <c r="AG3225" s="197">
        <f t="shared" si="1131"/>
        <v>21</v>
      </c>
      <c r="AH3225" s="198">
        <f t="shared" si="1132"/>
        <v>0</v>
      </c>
      <c r="AJ3225" s="188">
        <f t="shared" si="1133"/>
        <v>0</v>
      </c>
      <c r="AK3225" s="189">
        <f t="shared" si="1134"/>
        <v>0</v>
      </c>
      <c r="AL3225" s="189">
        <f t="shared" si="1135"/>
        <v>0</v>
      </c>
      <c r="AM3225" s="190">
        <f t="shared" si="1136"/>
        <v>0</v>
      </c>
      <c r="AO3225" s="188">
        <f t="shared" si="1137"/>
        <v>0</v>
      </c>
      <c r="AP3225" s="189">
        <f t="shared" si="1138"/>
        <v>0</v>
      </c>
      <c r="AQ3225" s="189">
        <f t="shared" si="1139"/>
        <v>0</v>
      </c>
      <c r="AR3225" s="190">
        <f t="shared" si="1140"/>
        <v>0</v>
      </c>
    </row>
    <row r="3226" spans="1:44" ht="15" customHeight="1" thickBot="1">
      <c r="A3226" s="41"/>
      <c r="B3226" s="30"/>
      <c r="C3226" s="247" t="s">
        <v>135</v>
      </c>
      <c r="D3226" s="354" t="str">
        <f t="shared" ref="D3226:D3280" si="1141">+IF(D114="","",D114)</f>
        <v/>
      </c>
      <c r="E3226" s="355"/>
      <c r="F3226" s="355"/>
      <c r="G3226" s="355"/>
      <c r="H3226" s="355"/>
      <c r="I3226" s="356"/>
      <c r="J3226" s="406"/>
      <c r="K3226" s="406"/>
      <c r="L3226" s="406"/>
      <c r="M3226" s="406"/>
      <c r="N3226" s="406"/>
      <c r="O3226" s="406"/>
      <c r="P3226" s="406"/>
      <c r="Q3226" s="406"/>
      <c r="R3226" s="406"/>
      <c r="S3226" s="406"/>
      <c r="T3226" s="406"/>
      <c r="U3226" s="406"/>
      <c r="V3226" s="406"/>
      <c r="W3226" s="406"/>
      <c r="X3226" s="406"/>
      <c r="Y3226" s="406"/>
      <c r="Z3226" s="406"/>
      <c r="AA3226" s="406"/>
      <c r="AB3226" s="406"/>
      <c r="AC3226" s="406"/>
      <c r="AD3226" s="406"/>
      <c r="AG3226" s="197">
        <f t="shared" ref="AG3226:AG3280" si="1142">+COUNTBLANK(J3226:AD3226)</f>
        <v>21</v>
      </c>
      <c r="AH3226" s="198">
        <f t="shared" ref="AH3226:AH3280" si="1143">+IF($AG$3157=$AH$3157,0,IF(OR(AND(D3226&lt;&gt;"",AG3226=11),AND(D3226="",AG3226=21)),0,1))</f>
        <v>0</v>
      </c>
      <c r="AJ3226" s="188">
        <f t="shared" ref="AJ3226:AJ3280" si="1144">P3226</f>
        <v>0</v>
      </c>
      <c r="AK3226" s="189">
        <f t="shared" ref="AK3226:AK3280" si="1145">COUNTIF(R3226:U3226,"NS")</f>
        <v>0</v>
      </c>
      <c r="AL3226" s="189">
        <f t="shared" ref="AL3226:AL3280" si="1146">SUM(R3226:U3226)</f>
        <v>0</v>
      </c>
      <c r="AM3226" s="190">
        <f t="shared" ref="AM3226:AM3280" si="1147">IF($AG$3157=$AH$3157, 0, IF(OR(AND(AJ3226=0, AK3226&gt;0), AND(AJ3226="ns", AL3226&gt;0), AND(AJ3226="ns", AK3226=0, AL3226=0)), 1, IF(OR(AND(AJ3226&gt;0, AK3226=2), AND(AJ3226="ns", AK3226=2), AND(AJ3226="ns", AL3226=0, AK3226&gt;0), AJ3226=AL3226, COUNTIF(P3226:U3226, "NA")=COUNTA(P3226:U3226)), 0, 1)))</f>
        <v>0</v>
      </c>
      <c r="AO3226" s="188">
        <f t="shared" ref="AO3226:AO3280" si="1148">V3226</f>
        <v>0</v>
      </c>
      <c r="AP3226" s="189">
        <f t="shared" ref="AP3226:AP3280" si="1149">COUNTIF(X3226:AA3226,"NS")</f>
        <v>0</v>
      </c>
      <c r="AQ3226" s="189">
        <f t="shared" ref="AQ3226:AQ3280" si="1150">SUM(X3226:AA3226)</f>
        <v>0</v>
      </c>
      <c r="AR3226" s="190">
        <f t="shared" ref="AR3226:AR3280" si="1151">IF($AG$3157=$AH$3157, 0, IF(OR(AND(AO3226=0, AP3226&gt;0), AND(AO3226="ns", AQ3226&gt;0), AND(AO3226="ns", AP3226=0, AQ3226=0)), 1, IF(OR(AND(AO3226&gt;0, AP3226=2), AND(AO3226="ns", AP3226=2), AND(AO3226="ns", AQ3226=0, AP3226&gt;0), AO3226=AQ3226, COUNTIF(V3226:AA3226, "NA")=COUNTA(V3226:AA3226)), 0, 1)))</f>
        <v>0</v>
      </c>
    </row>
    <row r="3227" spans="1:44" ht="15" customHeight="1" thickBot="1">
      <c r="A3227" s="41"/>
      <c r="B3227" s="30"/>
      <c r="C3227" s="247" t="s">
        <v>136</v>
      </c>
      <c r="D3227" s="354" t="str">
        <f t="shared" si="1141"/>
        <v/>
      </c>
      <c r="E3227" s="355"/>
      <c r="F3227" s="355"/>
      <c r="G3227" s="355"/>
      <c r="H3227" s="355"/>
      <c r="I3227" s="356"/>
      <c r="J3227" s="406"/>
      <c r="K3227" s="406"/>
      <c r="L3227" s="406"/>
      <c r="M3227" s="406"/>
      <c r="N3227" s="406"/>
      <c r="O3227" s="406"/>
      <c r="P3227" s="406"/>
      <c r="Q3227" s="406"/>
      <c r="R3227" s="406"/>
      <c r="S3227" s="406"/>
      <c r="T3227" s="406"/>
      <c r="U3227" s="406"/>
      <c r="V3227" s="406"/>
      <c r="W3227" s="406"/>
      <c r="X3227" s="406"/>
      <c r="Y3227" s="406"/>
      <c r="Z3227" s="406"/>
      <c r="AA3227" s="406"/>
      <c r="AB3227" s="406"/>
      <c r="AC3227" s="406"/>
      <c r="AD3227" s="406"/>
      <c r="AG3227" s="197">
        <f t="shared" si="1142"/>
        <v>21</v>
      </c>
      <c r="AH3227" s="198">
        <f t="shared" si="1143"/>
        <v>0</v>
      </c>
      <c r="AJ3227" s="188">
        <f t="shared" si="1144"/>
        <v>0</v>
      </c>
      <c r="AK3227" s="189">
        <f t="shared" si="1145"/>
        <v>0</v>
      </c>
      <c r="AL3227" s="189">
        <f t="shared" si="1146"/>
        <v>0</v>
      </c>
      <c r="AM3227" s="190">
        <f t="shared" si="1147"/>
        <v>0</v>
      </c>
      <c r="AO3227" s="188">
        <f t="shared" si="1148"/>
        <v>0</v>
      </c>
      <c r="AP3227" s="189">
        <f t="shared" si="1149"/>
        <v>0</v>
      </c>
      <c r="AQ3227" s="189">
        <f t="shared" si="1150"/>
        <v>0</v>
      </c>
      <c r="AR3227" s="190">
        <f t="shared" si="1151"/>
        <v>0</v>
      </c>
    </row>
    <row r="3228" spans="1:44" ht="15" customHeight="1" thickBot="1">
      <c r="A3228" s="41"/>
      <c r="B3228" s="30"/>
      <c r="C3228" s="247" t="s">
        <v>137</v>
      </c>
      <c r="D3228" s="354" t="str">
        <f t="shared" si="1141"/>
        <v/>
      </c>
      <c r="E3228" s="355"/>
      <c r="F3228" s="355"/>
      <c r="G3228" s="355"/>
      <c r="H3228" s="355"/>
      <c r="I3228" s="356"/>
      <c r="J3228" s="406"/>
      <c r="K3228" s="406"/>
      <c r="L3228" s="406"/>
      <c r="M3228" s="406"/>
      <c r="N3228" s="406"/>
      <c r="O3228" s="406"/>
      <c r="P3228" s="406"/>
      <c r="Q3228" s="406"/>
      <c r="R3228" s="406"/>
      <c r="S3228" s="406"/>
      <c r="T3228" s="406"/>
      <c r="U3228" s="406"/>
      <c r="V3228" s="406"/>
      <c r="W3228" s="406"/>
      <c r="X3228" s="406"/>
      <c r="Y3228" s="406"/>
      <c r="Z3228" s="406"/>
      <c r="AA3228" s="406"/>
      <c r="AB3228" s="406"/>
      <c r="AC3228" s="406"/>
      <c r="AD3228" s="406"/>
      <c r="AG3228" s="197">
        <f t="shared" si="1142"/>
        <v>21</v>
      </c>
      <c r="AH3228" s="198">
        <f t="shared" si="1143"/>
        <v>0</v>
      </c>
      <c r="AJ3228" s="188">
        <f t="shared" si="1144"/>
        <v>0</v>
      </c>
      <c r="AK3228" s="189">
        <f t="shared" si="1145"/>
        <v>0</v>
      </c>
      <c r="AL3228" s="189">
        <f t="shared" si="1146"/>
        <v>0</v>
      </c>
      <c r="AM3228" s="190">
        <f t="shared" si="1147"/>
        <v>0</v>
      </c>
      <c r="AO3228" s="188">
        <f t="shared" si="1148"/>
        <v>0</v>
      </c>
      <c r="AP3228" s="189">
        <f t="shared" si="1149"/>
        <v>0</v>
      </c>
      <c r="AQ3228" s="189">
        <f t="shared" si="1150"/>
        <v>0</v>
      </c>
      <c r="AR3228" s="190">
        <f t="shared" si="1151"/>
        <v>0</v>
      </c>
    </row>
    <row r="3229" spans="1:44" ht="15" customHeight="1" thickBot="1">
      <c r="A3229" s="41"/>
      <c r="B3229" s="30"/>
      <c r="C3229" s="247" t="s">
        <v>138</v>
      </c>
      <c r="D3229" s="354" t="str">
        <f t="shared" si="1141"/>
        <v/>
      </c>
      <c r="E3229" s="355"/>
      <c r="F3229" s="355"/>
      <c r="G3229" s="355"/>
      <c r="H3229" s="355"/>
      <c r="I3229" s="356"/>
      <c r="J3229" s="406"/>
      <c r="K3229" s="406"/>
      <c r="L3229" s="406"/>
      <c r="M3229" s="406"/>
      <c r="N3229" s="406"/>
      <c r="O3229" s="406"/>
      <c r="P3229" s="406"/>
      <c r="Q3229" s="406"/>
      <c r="R3229" s="406"/>
      <c r="S3229" s="406"/>
      <c r="T3229" s="406"/>
      <c r="U3229" s="406"/>
      <c r="V3229" s="406"/>
      <c r="W3229" s="406"/>
      <c r="X3229" s="406"/>
      <c r="Y3229" s="406"/>
      <c r="Z3229" s="406"/>
      <c r="AA3229" s="406"/>
      <c r="AB3229" s="406"/>
      <c r="AC3229" s="406"/>
      <c r="AD3229" s="406"/>
      <c r="AG3229" s="197">
        <f t="shared" si="1142"/>
        <v>21</v>
      </c>
      <c r="AH3229" s="198">
        <f t="shared" si="1143"/>
        <v>0</v>
      </c>
      <c r="AJ3229" s="188">
        <f t="shared" si="1144"/>
        <v>0</v>
      </c>
      <c r="AK3229" s="189">
        <f t="shared" si="1145"/>
        <v>0</v>
      </c>
      <c r="AL3229" s="189">
        <f t="shared" si="1146"/>
        <v>0</v>
      </c>
      <c r="AM3229" s="190">
        <f t="shared" si="1147"/>
        <v>0</v>
      </c>
      <c r="AO3229" s="188">
        <f t="shared" si="1148"/>
        <v>0</v>
      </c>
      <c r="AP3229" s="189">
        <f t="shared" si="1149"/>
        <v>0</v>
      </c>
      <c r="AQ3229" s="189">
        <f t="shared" si="1150"/>
        <v>0</v>
      </c>
      <c r="AR3229" s="190">
        <f t="shared" si="1151"/>
        <v>0</v>
      </c>
    </row>
    <row r="3230" spans="1:44" ht="15" customHeight="1" thickBot="1">
      <c r="A3230" s="41"/>
      <c r="B3230" s="30"/>
      <c r="C3230" s="247" t="s">
        <v>139</v>
      </c>
      <c r="D3230" s="354" t="str">
        <f t="shared" si="1141"/>
        <v/>
      </c>
      <c r="E3230" s="355"/>
      <c r="F3230" s="355"/>
      <c r="G3230" s="355"/>
      <c r="H3230" s="355"/>
      <c r="I3230" s="356"/>
      <c r="J3230" s="406"/>
      <c r="K3230" s="406"/>
      <c r="L3230" s="406"/>
      <c r="M3230" s="406"/>
      <c r="N3230" s="406"/>
      <c r="O3230" s="406"/>
      <c r="P3230" s="406"/>
      <c r="Q3230" s="406"/>
      <c r="R3230" s="406"/>
      <c r="S3230" s="406"/>
      <c r="T3230" s="406"/>
      <c r="U3230" s="406"/>
      <c r="V3230" s="406"/>
      <c r="W3230" s="406"/>
      <c r="X3230" s="406"/>
      <c r="Y3230" s="406"/>
      <c r="Z3230" s="406"/>
      <c r="AA3230" s="406"/>
      <c r="AB3230" s="406"/>
      <c r="AC3230" s="406"/>
      <c r="AD3230" s="406"/>
      <c r="AG3230" s="197">
        <f t="shared" si="1142"/>
        <v>21</v>
      </c>
      <c r="AH3230" s="198">
        <f t="shared" si="1143"/>
        <v>0</v>
      </c>
      <c r="AJ3230" s="188">
        <f t="shared" si="1144"/>
        <v>0</v>
      </c>
      <c r="AK3230" s="189">
        <f t="shared" si="1145"/>
        <v>0</v>
      </c>
      <c r="AL3230" s="189">
        <f t="shared" si="1146"/>
        <v>0</v>
      </c>
      <c r="AM3230" s="190">
        <f t="shared" si="1147"/>
        <v>0</v>
      </c>
      <c r="AO3230" s="188">
        <f t="shared" si="1148"/>
        <v>0</v>
      </c>
      <c r="AP3230" s="189">
        <f t="shared" si="1149"/>
        <v>0</v>
      </c>
      <c r="AQ3230" s="189">
        <f t="shared" si="1150"/>
        <v>0</v>
      </c>
      <c r="AR3230" s="190">
        <f t="shared" si="1151"/>
        <v>0</v>
      </c>
    </row>
    <row r="3231" spans="1:44" ht="15" customHeight="1" thickBot="1">
      <c r="A3231" s="41"/>
      <c r="B3231" s="30"/>
      <c r="C3231" s="247" t="s">
        <v>140</v>
      </c>
      <c r="D3231" s="354" t="str">
        <f t="shared" si="1141"/>
        <v/>
      </c>
      <c r="E3231" s="355"/>
      <c r="F3231" s="355"/>
      <c r="G3231" s="355"/>
      <c r="H3231" s="355"/>
      <c r="I3231" s="356"/>
      <c r="J3231" s="406"/>
      <c r="K3231" s="406"/>
      <c r="L3231" s="406"/>
      <c r="M3231" s="406"/>
      <c r="N3231" s="406"/>
      <c r="O3231" s="406"/>
      <c r="P3231" s="406"/>
      <c r="Q3231" s="406"/>
      <c r="R3231" s="406"/>
      <c r="S3231" s="406"/>
      <c r="T3231" s="406"/>
      <c r="U3231" s="406"/>
      <c r="V3231" s="406"/>
      <c r="W3231" s="406"/>
      <c r="X3231" s="406"/>
      <c r="Y3231" s="406"/>
      <c r="Z3231" s="406"/>
      <c r="AA3231" s="406"/>
      <c r="AB3231" s="406"/>
      <c r="AC3231" s="406"/>
      <c r="AD3231" s="406"/>
      <c r="AG3231" s="197">
        <f t="shared" si="1142"/>
        <v>21</v>
      </c>
      <c r="AH3231" s="198">
        <f t="shared" si="1143"/>
        <v>0</v>
      </c>
      <c r="AJ3231" s="188">
        <f t="shared" si="1144"/>
        <v>0</v>
      </c>
      <c r="AK3231" s="189">
        <f t="shared" si="1145"/>
        <v>0</v>
      </c>
      <c r="AL3231" s="189">
        <f t="shared" si="1146"/>
        <v>0</v>
      </c>
      <c r="AM3231" s="190">
        <f t="shared" si="1147"/>
        <v>0</v>
      </c>
      <c r="AO3231" s="188">
        <f t="shared" si="1148"/>
        <v>0</v>
      </c>
      <c r="AP3231" s="189">
        <f t="shared" si="1149"/>
        <v>0</v>
      </c>
      <c r="AQ3231" s="189">
        <f t="shared" si="1150"/>
        <v>0</v>
      </c>
      <c r="AR3231" s="190">
        <f t="shared" si="1151"/>
        <v>0</v>
      </c>
    </row>
    <row r="3232" spans="1:44" ht="15" customHeight="1" thickBot="1">
      <c r="A3232" s="41"/>
      <c r="B3232" s="30"/>
      <c r="C3232" s="247" t="s">
        <v>141</v>
      </c>
      <c r="D3232" s="354" t="str">
        <f t="shared" si="1141"/>
        <v/>
      </c>
      <c r="E3232" s="355"/>
      <c r="F3232" s="355"/>
      <c r="G3232" s="355"/>
      <c r="H3232" s="355"/>
      <c r="I3232" s="356"/>
      <c r="J3232" s="406"/>
      <c r="K3232" s="406"/>
      <c r="L3232" s="406"/>
      <c r="M3232" s="406"/>
      <c r="N3232" s="406"/>
      <c r="O3232" s="406"/>
      <c r="P3232" s="406"/>
      <c r="Q3232" s="406"/>
      <c r="R3232" s="406"/>
      <c r="S3232" s="406"/>
      <c r="T3232" s="406"/>
      <c r="U3232" s="406"/>
      <c r="V3232" s="406"/>
      <c r="W3232" s="406"/>
      <c r="X3232" s="406"/>
      <c r="Y3232" s="406"/>
      <c r="Z3232" s="406"/>
      <c r="AA3232" s="406"/>
      <c r="AB3232" s="406"/>
      <c r="AC3232" s="406"/>
      <c r="AD3232" s="406"/>
      <c r="AG3232" s="197">
        <f t="shared" si="1142"/>
        <v>21</v>
      </c>
      <c r="AH3232" s="198">
        <f t="shared" si="1143"/>
        <v>0</v>
      </c>
      <c r="AJ3232" s="188">
        <f t="shared" si="1144"/>
        <v>0</v>
      </c>
      <c r="AK3232" s="189">
        <f t="shared" si="1145"/>
        <v>0</v>
      </c>
      <c r="AL3232" s="189">
        <f t="shared" si="1146"/>
        <v>0</v>
      </c>
      <c r="AM3232" s="190">
        <f t="shared" si="1147"/>
        <v>0</v>
      </c>
      <c r="AO3232" s="188">
        <f t="shared" si="1148"/>
        <v>0</v>
      </c>
      <c r="AP3232" s="189">
        <f t="shared" si="1149"/>
        <v>0</v>
      </c>
      <c r="AQ3232" s="189">
        <f t="shared" si="1150"/>
        <v>0</v>
      </c>
      <c r="AR3232" s="190">
        <f t="shared" si="1151"/>
        <v>0</v>
      </c>
    </row>
    <row r="3233" spans="1:44" ht="15" customHeight="1" thickBot="1">
      <c r="A3233" s="41"/>
      <c r="B3233" s="30"/>
      <c r="C3233" s="247" t="s">
        <v>142</v>
      </c>
      <c r="D3233" s="354" t="str">
        <f t="shared" si="1141"/>
        <v/>
      </c>
      <c r="E3233" s="355"/>
      <c r="F3233" s="355"/>
      <c r="G3233" s="355"/>
      <c r="H3233" s="355"/>
      <c r="I3233" s="356"/>
      <c r="J3233" s="406"/>
      <c r="K3233" s="406"/>
      <c r="L3233" s="406"/>
      <c r="M3233" s="406"/>
      <c r="N3233" s="406"/>
      <c r="O3233" s="406"/>
      <c r="P3233" s="406"/>
      <c r="Q3233" s="406"/>
      <c r="R3233" s="406"/>
      <c r="S3233" s="406"/>
      <c r="T3233" s="406"/>
      <c r="U3233" s="406"/>
      <c r="V3233" s="406"/>
      <c r="W3233" s="406"/>
      <c r="X3233" s="406"/>
      <c r="Y3233" s="406"/>
      <c r="Z3233" s="406"/>
      <c r="AA3233" s="406"/>
      <c r="AB3233" s="406"/>
      <c r="AC3233" s="406"/>
      <c r="AD3233" s="406"/>
      <c r="AG3233" s="197">
        <f t="shared" si="1142"/>
        <v>21</v>
      </c>
      <c r="AH3233" s="198">
        <f t="shared" si="1143"/>
        <v>0</v>
      </c>
      <c r="AJ3233" s="188">
        <f t="shared" si="1144"/>
        <v>0</v>
      </c>
      <c r="AK3233" s="189">
        <f t="shared" si="1145"/>
        <v>0</v>
      </c>
      <c r="AL3233" s="189">
        <f t="shared" si="1146"/>
        <v>0</v>
      </c>
      <c r="AM3233" s="190">
        <f t="shared" si="1147"/>
        <v>0</v>
      </c>
      <c r="AO3233" s="188">
        <f t="shared" si="1148"/>
        <v>0</v>
      </c>
      <c r="AP3233" s="189">
        <f t="shared" si="1149"/>
        <v>0</v>
      </c>
      <c r="AQ3233" s="189">
        <f t="shared" si="1150"/>
        <v>0</v>
      </c>
      <c r="AR3233" s="190">
        <f t="shared" si="1151"/>
        <v>0</v>
      </c>
    </row>
    <row r="3234" spans="1:44" ht="15" customHeight="1" thickBot="1">
      <c r="A3234" s="41"/>
      <c r="B3234" s="30"/>
      <c r="C3234" s="247" t="s">
        <v>143</v>
      </c>
      <c r="D3234" s="354" t="str">
        <f t="shared" si="1141"/>
        <v/>
      </c>
      <c r="E3234" s="355"/>
      <c r="F3234" s="355"/>
      <c r="G3234" s="355"/>
      <c r="H3234" s="355"/>
      <c r="I3234" s="356"/>
      <c r="J3234" s="406"/>
      <c r="K3234" s="406"/>
      <c r="L3234" s="406"/>
      <c r="M3234" s="406"/>
      <c r="N3234" s="406"/>
      <c r="O3234" s="406"/>
      <c r="P3234" s="406"/>
      <c r="Q3234" s="406"/>
      <c r="R3234" s="406"/>
      <c r="S3234" s="406"/>
      <c r="T3234" s="406"/>
      <c r="U3234" s="406"/>
      <c r="V3234" s="406"/>
      <c r="W3234" s="406"/>
      <c r="X3234" s="406"/>
      <c r="Y3234" s="406"/>
      <c r="Z3234" s="406"/>
      <c r="AA3234" s="406"/>
      <c r="AB3234" s="406"/>
      <c r="AC3234" s="406"/>
      <c r="AD3234" s="406"/>
      <c r="AG3234" s="197">
        <f t="shared" si="1142"/>
        <v>21</v>
      </c>
      <c r="AH3234" s="198">
        <f t="shared" si="1143"/>
        <v>0</v>
      </c>
      <c r="AJ3234" s="188">
        <f t="shared" si="1144"/>
        <v>0</v>
      </c>
      <c r="AK3234" s="189">
        <f t="shared" si="1145"/>
        <v>0</v>
      </c>
      <c r="AL3234" s="189">
        <f t="shared" si="1146"/>
        <v>0</v>
      </c>
      <c r="AM3234" s="190">
        <f t="shared" si="1147"/>
        <v>0</v>
      </c>
      <c r="AO3234" s="188">
        <f t="shared" si="1148"/>
        <v>0</v>
      </c>
      <c r="AP3234" s="189">
        <f t="shared" si="1149"/>
        <v>0</v>
      </c>
      <c r="AQ3234" s="189">
        <f t="shared" si="1150"/>
        <v>0</v>
      </c>
      <c r="AR3234" s="190">
        <f t="shared" si="1151"/>
        <v>0</v>
      </c>
    </row>
    <row r="3235" spans="1:44" ht="15" customHeight="1" thickBot="1">
      <c r="A3235" s="41"/>
      <c r="B3235" s="30"/>
      <c r="C3235" s="247" t="s">
        <v>144</v>
      </c>
      <c r="D3235" s="354" t="str">
        <f t="shared" si="1141"/>
        <v/>
      </c>
      <c r="E3235" s="355"/>
      <c r="F3235" s="355"/>
      <c r="G3235" s="355"/>
      <c r="H3235" s="355"/>
      <c r="I3235" s="356"/>
      <c r="J3235" s="406"/>
      <c r="K3235" s="406"/>
      <c r="L3235" s="406"/>
      <c r="M3235" s="406"/>
      <c r="N3235" s="406"/>
      <c r="O3235" s="406"/>
      <c r="P3235" s="406"/>
      <c r="Q3235" s="406"/>
      <c r="R3235" s="406"/>
      <c r="S3235" s="406"/>
      <c r="T3235" s="406"/>
      <c r="U3235" s="406"/>
      <c r="V3235" s="406"/>
      <c r="W3235" s="406"/>
      <c r="X3235" s="406"/>
      <c r="Y3235" s="406"/>
      <c r="Z3235" s="406"/>
      <c r="AA3235" s="406"/>
      <c r="AB3235" s="406"/>
      <c r="AC3235" s="406"/>
      <c r="AD3235" s="406"/>
      <c r="AG3235" s="197">
        <f t="shared" si="1142"/>
        <v>21</v>
      </c>
      <c r="AH3235" s="198">
        <f t="shared" si="1143"/>
        <v>0</v>
      </c>
      <c r="AJ3235" s="188">
        <f t="shared" si="1144"/>
        <v>0</v>
      </c>
      <c r="AK3235" s="189">
        <f t="shared" si="1145"/>
        <v>0</v>
      </c>
      <c r="AL3235" s="189">
        <f t="shared" si="1146"/>
        <v>0</v>
      </c>
      <c r="AM3235" s="190">
        <f t="shared" si="1147"/>
        <v>0</v>
      </c>
      <c r="AO3235" s="188">
        <f t="shared" si="1148"/>
        <v>0</v>
      </c>
      <c r="AP3235" s="189">
        <f t="shared" si="1149"/>
        <v>0</v>
      </c>
      <c r="AQ3235" s="189">
        <f t="shared" si="1150"/>
        <v>0</v>
      </c>
      <c r="AR3235" s="190">
        <f t="shared" si="1151"/>
        <v>0</v>
      </c>
    </row>
    <row r="3236" spans="1:44" ht="15" customHeight="1" thickBot="1">
      <c r="A3236" s="41"/>
      <c r="B3236" s="30"/>
      <c r="C3236" s="247" t="s">
        <v>145</v>
      </c>
      <c r="D3236" s="354" t="str">
        <f t="shared" si="1141"/>
        <v/>
      </c>
      <c r="E3236" s="355"/>
      <c r="F3236" s="355"/>
      <c r="G3236" s="355"/>
      <c r="H3236" s="355"/>
      <c r="I3236" s="356"/>
      <c r="J3236" s="406"/>
      <c r="K3236" s="406"/>
      <c r="L3236" s="406"/>
      <c r="M3236" s="406"/>
      <c r="N3236" s="406"/>
      <c r="O3236" s="406"/>
      <c r="P3236" s="406"/>
      <c r="Q3236" s="406"/>
      <c r="R3236" s="406"/>
      <c r="S3236" s="406"/>
      <c r="T3236" s="406"/>
      <c r="U3236" s="406"/>
      <c r="V3236" s="406"/>
      <c r="W3236" s="406"/>
      <c r="X3236" s="406"/>
      <c r="Y3236" s="406"/>
      <c r="Z3236" s="406"/>
      <c r="AA3236" s="406"/>
      <c r="AB3236" s="406"/>
      <c r="AC3236" s="406"/>
      <c r="AD3236" s="406"/>
      <c r="AG3236" s="197">
        <f t="shared" si="1142"/>
        <v>21</v>
      </c>
      <c r="AH3236" s="198">
        <f t="shared" si="1143"/>
        <v>0</v>
      </c>
      <c r="AJ3236" s="188">
        <f t="shared" si="1144"/>
        <v>0</v>
      </c>
      <c r="AK3236" s="189">
        <f t="shared" si="1145"/>
        <v>0</v>
      </c>
      <c r="AL3236" s="189">
        <f t="shared" si="1146"/>
        <v>0</v>
      </c>
      <c r="AM3236" s="190">
        <f t="shared" si="1147"/>
        <v>0</v>
      </c>
      <c r="AO3236" s="188">
        <f t="shared" si="1148"/>
        <v>0</v>
      </c>
      <c r="AP3236" s="189">
        <f t="shared" si="1149"/>
        <v>0</v>
      </c>
      <c r="AQ3236" s="189">
        <f t="shared" si="1150"/>
        <v>0</v>
      </c>
      <c r="AR3236" s="190">
        <f t="shared" si="1151"/>
        <v>0</v>
      </c>
    </row>
    <row r="3237" spans="1:44" ht="15" customHeight="1" thickBot="1">
      <c r="A3237" s="41"/>
      <c r="B3237" s="30"/>
      <c r="C3237" s="247" t="s">
        <v>146</v>
      </c>
      <c r="D3237" s="354" t="str">
        <f t="shared" si="1141"/>
        <v/>
      </c>
      <c r="E3237" s="355"/>
      <c r="F3237" s="355"/>
      <c r="G3237" s="355"/>
      <c r="H3237" s="355"/>
      <c r="I3237" s="356"/>
      <c r="J3237" s="406"/>
      <c r="K3237" s="406"/>
      <c r="L3237" s="406"/>
      <c r="M3237" s="406"/>
      <c r="N3237" s="406"/>
      <c r="O3237" s="406"/>
      <c r="P3237" s="406"/>
      <c r="Q3237" s="406"/>
      <c r="R3237" s="406"/>
      <c r="S3237" s="406"/>
      <c r="T3237" s="406"/>
      <c r="U3237" s="406"/>
      <c r="V3237" s="406"/>
      <c r="W3237" s="406"/>
      <c r="X3237" s="406"/>
      <c r="Y3237" s="406"/>
      <c r="Z3237" s="406"/>
      <c r="AA3237" s="406"/>
      <c r="AB3237" s="406"/>
      <c r="AC3237" s="406"/>
      <c r="AD3237" s="406"/>
      <c r="AG3237" s="197">
        <f t="shared" si="1142"/>
        <v>21</v>
      </c>
      <c r="AH3237" s="198">
        <f t="shared" si="1143"/>
        <v>0</v>
      </c>
      <c r="AJ3237" s="188">
        <f t="shared" si="1144"/>
        <v>0</v>
      </c>
      <c r="AK3237" s="189">
        <f t="shared" si="1145"/>
        <v>0</v>
      </c>
      <c r="AL3237" s="189">
        <f t="shared" si="1146"/>
        <v>0</v>
      </c>
      <c r="AM3237" s="190">
        <f t="shared" si="1147"/>
        <v>0</v>
      </c>
      <c r="AO3237" s="188">
        <f t="shared" si="1148"/>
        <v>0</v>
      </c>
      <c r="AP3237" s="189">
        <f t="shared" si="1149"/>
        <v>0</v>
      </c>
      <c r="AQ3237" s="189">
        <f t="shared" si="1150"/>
        <v>0</v>
      </c>
      <c r="AR3237" s="190">
        <f t="shared" si="1151"/>
        <v>0</v>
      </c>
    </row>
    <row r="3238" spans="1:44" ht="15" customHeight="1" thickBot="1">
      <c r="A3238" s="41"/>
      <c r="B3238" s="30"/>
      <c r="C3238" s="247" t="s">
        <v>147</v>
      </c>
      <c r="D3238" s="354" t="str">
        <f t="shared" si="1141"/>
        <v/>
      </c>
      <c r="E3238" s="355"/>
      <c r="F3238" s="355"/>
      <c r="G3238" s="355"/>
      <c r="H3238" s="355"/>
      <c r="I3238" s="356"/>
      <c r="J3238" s="406"/>
      <c r="K3238" s="406"/>
      <c r="L3238" s="406"/>
      <c r="M3238" s="406"/>
      <c r="N3238" s="406"/>
      <c r="O3238" s="406"/>
      <c r="P3238" s="406"/>
      <c r="Q3238" s="406"/>
      <c r="R3238" s="406"/>
      <c r="S3238" s="406"/>
      <c r="T3238" s="406"/>
      <c r="U3238" s="406"/>
      <c r="V3238" s="406"/>
      <c r="W3238" s="406"/>
      <c r="X3238" s="406"/>
      <c r="Y3238" s="406"/>
      <c r="Z3238" s="406"/>
      <c r="AA3238" s="406"/>
      <c r="AB3238" s="406"/>
      <c r="AC3238" s="406"/>
      <c r="AD3238" s="406"/>
      <c r="AG3238" s="197">
        <f t="shared" si="1142"/>
        <v>21</v>
      </c>
      <c r="AH3238" s="198">
        <f t="shared" si="1143"/>
        <v>0</v>
      </c>
      <c r="AJ3238" s="188">
        <f t="shared" si="1144"/>
        <v>0</v>
      </c>
      <c r="AK3238" s="189">
        <f t="shared" si="1145"/>
        <v>0</v>
      </c>
      <c r="AL3238" s="189">
        <f t="shared" si="1146"/>
        <v>0</v>
      </c>
      <c r="AM3238" s="190">
        <f t="shared" si="1147"/>
        <v>0</v>
      </c>
      <c r="AO3238" s="188">
        <f t="shared" si="1148"/>
        <v>0</v>
      </c>
      <c r="AP3238" s="189">
        <f t="shared" si="1149"/>
        <v>0</v>
      </c>
      <c r="AQ3238" s="189">
        <f t="shared" si="1150"/>
        <v>0</v>
      </c>
      <c r="AR3238" s="190">
        <f t="shared" si="1151"/>
        <v>0</v>
      </c>
    </row>
    <row r="3239" spans="1:44" ht="15" customHeight="1" thickBot="1">
      <c r="A3239" s="41"/>
      <c r="B3239" s="30"/>
      <c r="C3239" s="247" t="s">
        <v>148</v>
      </c>
      <c r="D3239" s="354" t="str">
        <f t="shared" si="1141"/>
        <v/>
      </c>
      <c r="E3239" s="355"/>
      <c r="F3239" s="355"/>
      <c r="G3239" s="355"/>
      <c r="H3239" s="355"/>
      <c r="I3239" s="356"/>
      <c r="J3239" s="406"/>
      <c r="K3239" s="406"/>
      <c r="L3239" s="406"/>
      <c r="M3239" s="406"/>
      <c r="N3239" s="406"/>
      <c r="O3239" s="406"/>
      <c r="P3239" s="406"/>
      <c r="Q3239" s="406"/>
      <c r="R3239" s="406"/>
      <c r="S3239" s="406"/>
      <c r="T3239" s="406"/>
      <c r="U3239" s="406"/>
      <c r="V3239" s="406"/>
      <c r="W3239" s="406"/>
      <c r="X3239" s="406"/>
      <c r="Y3239" s="406"/>
      <c r="Z3239" s="406"/>
      <c r="AA3239" s="406"/>
      <c r="AB3239" s="406"/>
      <c r="AC3239" s="406"/>
      <c r="AD3239" s="406"/>
      <c r="AG3239" s="197">
        <f t="shared" si="1142"/>
        <v>21</v>
      </c>
      <c r="AH3239" s="198">
        <f t="shared" si="1143"/>
        <v>0</v>
      </c>
      <c r="AJ3239" s="188">
        <f t="shared" si="1144"/>
        <v>0</v>
      </c>
      <c r="AK3239" s="189">
        <f t="shared" si="1145"/>
        <v>0</v>
      </c>
      <c r="AL3239" s="189">
        <f t="shared" si="1146"/>
        <v>0</v>
      </c>
      <c r="AM3239" s="190">
        <f t="shared" si="1147"/>
        <v>0</v>
      </c>
      <c r="AO3239" s="188">
        <f t="shared" si="1148"/>
        <v>0</v>
      </c>
      <c r="AP3239" s="189">
        <f t="shared" si="1149"/>
        <v>0</v>
      </c>
      <c r="AQ3239" s="189">
        <f t="shared" si="1150"/>
        <v>0</v>
      </c>
      <c r="AR3239" s="190">
        <f t="shared" si="1151"/>
        <v>0</v>
      </c>
    </row>
    <row r="3240" spans="1:44" ht="15" customHeight="1" thickBot="1">
      <c r="A3240" s="41"/>
      <c r="B3240" s="30"/>
      <c r="C3240" s="247" t="s">
        <v>149</v>
      </c>
      <c r="D3240" s="354" t="str">
        <f t="shared" si="1141"/>
        <v/>
      </c>
      <c r="E3240" s="355"/>
      <c r="F3240" s="355"/>
      <c r="G3240" s="355"/>
      <c r="H3240" s="355"/>
      <c r="I3240" s="356"/>
      <c r="J3240" s="406"/>
      <c r="K3240" s="406"/>
      <c r="L3240" s="406"/>
      <c r="M3240" s="406"/>
      <c r="N3240" s="406"/>
      <c r="O3240" s="406"/>
      <c r="P3240" s="406"/>
      <c r="Q3240" s="406"/>
      <c r="R3240" s="406"/>
      <c r="S3240" s="406"/>
      <c r="T3240" s="406"/>
      <c r="U3240" s="406"/>
      <c r="V3240" s="406"/>
      <c r="W3240" s="406"/>
      <c r="X3240" s="406"/>
      <c r="Y3240" s="406"/>
      <c r="Z3240" s="406"/>
      <c r="AA3240" s="406"/>
      <c r="AB3240" s="406"/>
      <c r="AC3240" s="406"/>
      <c r="AD3240" s="406"/>
      <c r="AG3240" s="197">
        <f t="shared" si="1142"/>
        <v>21</v>
      </c>
      <c r="AH3240" s="198">
        <f t="shared" si="1143"/>
        <v>0</v>
      </c>
      <c r="AJ3240" s="188">
        <f t="shared" si="1144"/>
        <v>0</v>
      </c>
      <c r="AK3240" s="189">
        <f t="shared" si="1145"/>
        <v>0</v>
      </c>
      <c r="AL3240" s="189">
        <f t="shared" si="1146"/>
        <v>0</v>
      </c>
      <c r="AM3240" s="190">
        <f t="shared" si="1147"/>
        <v>0</v>
      </c>
      <c r="AO3240" s="188">
        <f t="shared" si="1148"/>
        <v>0</v>
      </c>
      <c r="AP3240" s="189">
        <f t="shared" si="1149"/>
        <v>0</v>
      </c>
      <c r="AQ3240" s="189">
        <f t="shared" si="1150"/>
        <v>0</v>
      </c>
      <c r="AR3240" s="190">
        <f t="shared" si="1151"/>
        <v>0</v>
      </c>
    </row>
    <row r="3241" spans="1:44" ht="15" customHeight="1" thickBot="1">
      <c r="A3241" s="41"/>
      <c r="B3241" s="30"/>
      <c r="C3241" s="247" t="s">
        <v>150</v>
      </c>
      <c r="D3241" s="354" t="str">
        <f t="shared" si="1141"/>
        <v/>
      </c>
      <c r="E3241" s="355"/>
      <c r="F3241" s="355"/>
      <c r="G3241" s="355"/>
      <c r="H3241" s="355"/>
      <c r="I3241" s="356"/>
      <c r="J3241" s="406"/>
      <c r="K3241" s="406"/>
      <c r="L3241" s="406"/>
      <c r="M3241" s="406"/>
      <c r="N3241" s="406"/>
      <c r="O3241" s="406"/>
      <c r="P3241" s="406"/>
      <c r="Q3241" s="406"/>
      <c r="R3241" s="406"/>
      <c r="S3241" s="406"/>
      <c r="T3241" s="406"/>
      <c r="U3241" s="406"/>
      <c r="V3241" s="406"/>
      <c r="W3241" s="406"/>
      <c r="X3241" s="406"/>
      <c r="Y3241" s="406"/>
      <c r="Z3241" s="406"/>
      <c r="AA3241" s="406"/>
      <c r="AB3241" s="406"/>
      <c r="AC3241" s="406"/>
      <c r="AD3241" s="406"/>
      <c r="AG3241" s="197">
        <f t="shared" si="1142"/>
        <v>21</v>
      </c>
      <c r="AH3241" s="198">
        <f t="shared" si="1143"/>
        <v>0</v>
      </c>
      <c r="AJ3241" s="188">
        <f t="shared" si="1144"/>
        <v>0</v>
      </c>
      <c r="AK3241" s="189">
        <f t="shared" si="1145"/>
        <v>0</v>
      </c>
      <c r="AL3241" s="189">
        <f t="shared" si="1146"/>
        <v>0</v>
      </c>
      <c r="AM3241" s="190">
        <f t="shared" si="1147"/>
        <v>0</v>
      </c>
      <c r="AO3241" s="188">
        <f t="shared" si="1148"/>
        <v>0</v>
      </c>
      <c r="AP3241" s="189">
        <f t="shared" si="1149"/>
        <v>0</v>
      </c>
      <c r="AQ3241" s="189">
        <f t="shared" si="1150"/>
        <v>0</v>
      </c>
      <c r="AR3241" s="190">
        <f t="shared" si="1151"/>
        <v>0</v>
      </c>
    </row>
    <row r="3242" spans="1:44" ht="15" customHeight="1" thickBot="1">
      <c r="A3242" s="41"/>
      <c r="B3242" s="30"/>
      <c r="C3242" s="247" t="s">
        <v>151</v>
      </c>
      <c r="D3242" s="354" t="str">
        <f t="shared" si="1141"/>
        <v/>
      </c>
      <c r="E3242" s="355"/>
      <c r="F3242" s="355"/>
      <c r="G3242" s="355"/>
      <c r="H3242" s="355"/>
      <c r="I3242" s="356"/>
      <c r="J3242" s="406"/>
      <c r="K3242" s="406"/>
      <c r="L3242" s="406"/>
      <c r="M3242" s="406"/>
      <c r="N3242" s="406"/>
      <c r="O3242" s="406"/>
      <c r="P3242" s="406"/>
      <c r="Q3242" s="406"/>
      <c r="R3242" s="406"/>
      <c r="S3242" s="406"/>
      <c r="T3242" s="406"/>
      <c r="U3242" s="406"/>
      <c r="V3242" s="406"/>
      <c r="W3242" s="406"/>
      <c r="X3242" s="406"/>
      <c r="Y3242" s="406"/>
      <c r="Z3242" s="406"/>
      <c r="AA3242" s="406"/>
      <c r="AB3242" s="406"/>
      <c r="AC3242" s="406"/>
      <c r="AD3242" s="406"/>
      <c r="AG3242" s="197">
        <f t="shared" si="1142"/>
        <v>21</v>
      </c>
      <c r="AH3242" s="198">
        <f t="shared" si="1143"/>
        <v>0</v>
      </c>
      <c r="AJ3242" s="188">
        <f t="shared" si="1144"/>
        <v>0</v>
      </c>
      <c r="AK3242" s="189">
        <f t="shared" si="1145"/>
        <v>0</v>
      </c>
      <c r="AL3242" s="189">
        <f t="shared" si="1146"/>
        <v>0</v>
      </c>
      <c r="AM3242" s="190">
        <f t="shared" si="1147"/>
        <v>0</v>
      </c>
      <c r="AO3242" s="188">
        <f t="shared" si="1148"/>
        <v>0</v>
      </c>
      <c r="AP3242" s="189">
        <f t="shared" si="1149"/>
        <v>0</v>
      </c>
      <c r="AQ3242" s="189">
        <f t="shared" si="1150"/>
        <v>0</v>
      </c>
      <c r="AR3242" s="190">
        <f t="shared" si="1151"/>
        <v>0</v>
      </c>
    </row>
    <row r="3243" spans="1:44" ht="15" customHeight="1" thickBot="1">
      <c r="A3243" s="41"/>
      <c r="B3243" s="30"/>
      <c r="C3243" s="247" t="s">
        <v>152</v>
      </c>
      <c r="D3243" s="354" t="str">
        <f t="shared" si="1141"/>
        <v/>
      </c>
      <c r="E3243" s="355"/>
      <c r="F3243" s="355"/>
      <c r="G3243" s="355"/>
      <c r="H3243" s="355"/>
      <c r="I3243" s="356"/>
      <c r="J3243" s="406"/>
      <c r="K3243" s="406"/>
      <c r="L3243" s="406"/>
      <c r="M3243" s="406"/>
      <c r="N3243" s="406"/>
      <c r="O3243" s="406"/>
      <c r="P3243" s="406"/>
      <c r="Q3243" s="406"/>
      <c r="R3243" s="406"/>
      <c r="S3243" s="406"/>
      <c r="T3243" s="406"/>
      <c r="U3243" s="406"/>
      <c r="V3243" s="406"/>
      <c r="W3243" s="406"/>
      <c r="X3243" s="406"/>
      <c r="Y3243" s="406"/>
      <c r="Z3243" s="406"/>
      <c r="AA3243" s="406"/>
      <c r="AB3243" s="406"/>
      <c r="AC3243" s="406"/>
      <c r="AD3243" s="406"/>
      <c r="AG3243" s="197">
        <f t="shared" si="1142"/>
        <v>21</v>
      </c>
      <c r="AH3243" s="198">
        <f t="shared" si="1143"/>
        <v>0</v>
      </c>
      <c r="AJ3243" s="188">
        <f t="shared" si="1144"/>
        <v>0</v>
      </c>
      <c r="AK3243" s="189">
        <f t="shared" si="1145"/>
        <v>0</v>
      </c>
      <c r="AL3243" s="189">
        <f t="shared" si="1146"/>
        <v>0</v>
      </c>
      <c r="AM3243" s="190">
        <f t="shared" si="1147"/>
        <v>0</v>
      </c>
      <c r="AO3243" s="188">
        <f t="shared" si="1148"/>
        <v>0</v>
      </c>
      <c r="AP3243" s="189">
        <f t="shared" si="1149"/>
        <v>0</v>
      </c>
      <c r="AQ3243" s="189">
        <f t="shared" si="1150"/>
        <v>0</v>
      </c>
      <c r="AR3243" s="190">
        <f t="shared" si="1151"/>
        <v>0</v>
      </c>
    </row>
    <row r="3244" spans="1:44" ht="15" customHeight="1" thickBot="1">
      <c r="A3244" s="41"/>
      <c r="B3244" s="30"/>
      <c r="C3244" s="247" t="s">
        <v>153</v>
      </c>
      <c r="D3244" s="354" t="str">
        <f t="shared" si="1141"/>
        <v/>
      </c>
      <c r="E3244" s="355"/>
      <c r="F3244" s="355"/>
      <c r="G3244" s="355"/>
      <c r="H3244" s="355"/>
      <c r="I3244" s="356"/>
      <c r="J3244" s="406"/>
      <c r="K3244" s="406"/>
      <c r="L3244" s="406"/>
      <c r="M3244" s="406"/>
      <c r="N3244" s="406"/>
      <c r="O3244" s="406"/>
      <c r="P3244" s="406"/>
      <c r="Q3244" s="406"/>
      <c r="R3244" s="406"/>
      <c r="S3244" s="406"/>
      <c r="T3244" s="406"/>
      <c r="U3244" s="406"/>
      <c r="V3244" s="406"/>
      <c r="W3244" s="406"/>
      <c r="X3244" s="406"/>
      <c r="Y3244" s="406"/>
      <c r="Z3244" s="406"/>
      <c r="AA3244" s="406"/>
      <c r="AB3244" s="406"/>
      <c r="AC3244" s="406"/>
      <c r="AD3244" s="406"/>
      <c r="AG3244" s="197">
        <f t="shared" si="1142"/>
        <v>21</v>
      </c>
      <c r="AH3244" s="198">
        <f t="shared" si="1143"/>
        <v>0</v>
      </c>
      <c r="AJ3244" s="188">
        <f t="shared" si="1144"/>
        <v>0</v>
      </c>
      <c r="AK3244" s="189">
        <f t="shared" si="1145"/>
        <v>0</v>
      </c>
      <c r="AL3244" s="189">
        <f t="shared" si="1146"/>
        <v>0</v>
      </c>
      <c r="AM3244" s="190">
        <f t="shared" si="1147"/>
        <v>0</v>
      </c>
      <c r="AO3244" s="188">
        <f t="shared" si="1148"/>
        <v>0</v>
      </c>
      <c r="AP3244" s="189">
        <f t="shared" si="1149"/>
        <v>0</v>
      </c>
      <c r="AQ3244" s="189">
        <f t="shared" si="1150"/>
        <v>0</v>
      </c>
      <c r="AR3244" s="190">
        <f t="shared" si="1151"/>
        <v>0</v>
      </c>
    </row>
    <row r="3245" spans="1:44" ht="15" customHeight="1" thickBot="1">
      <c r="A3245" s="41"/>
      <c r="B3245" s="30"/>
      <c r="C3245" s="247" t="s">
        <v>154</v>
      </c>
      <c r="D3245" s="354" t="str">
        <f t="shared" si="1141"/>
        <v/>
      </c>
      <c r="E3245" s="355"/>
      <c r="F3245" s="355"/>
      <c r="G3245" s="355"/>
      <c r="H3245" s="355"/>
      <c r="I3245" s="356"/>
      <c r="J3245" s="406"/>
      <c r="K3245" s="406"/>
      <c r="L3245" s="406"/>
      <c r="M3245" s="406"/>
      <c r="N3245" s="406"/>
      <c r="O3245" s="406"/>
      <c r="P3245" s="406"/>
      <c r="Q3245" s="406"/>
      <c r="R3245" s="406"/>
      <c r="S3245" s="406"/>
      <c r="T3245" s="406"/>
      <c r="U3245" s="406"/>
      <c r="V3245" s="406"/>
      <c r="W3245" s="406"/>
      <c r="X3245" s="406"/>
      <c r="Y3245" s="406"/>
      <c r="Z3245" s="406"/>
      <c r="AA3245" s="406"/>
      <c r="AB3245" s="406"/>
      <c r="AC3245" s="406"/>
      <c r="AD3245" s="406"/>
      <c r="AG3245" s="197">
        <f t="shared" si="1142"/>
        <v>21</v>
      </c>
      <c r="AH3245" s="198">
        <f t="shared" si="1143"/>
        <v>0</v>
      </c>
      <c r="AJ3245" s="188">
        <f t="shared" si="1144"/>
        <v>0</v>
      </c>
      <c r="AK3245" s="189">
        <f t="shared" si="1145"/>
        <v>0</v>
      </c>
      <c r="AL3245" s="189">
        <f t="shared" si="1146"/>
        <v>0</v>
      </c>
      <c r="AM3245" s="190">
        <f t="shared" si="1147"/>
        <v>0</v>
      </c>
      <c r="AO3245" s="188">
        <f t="shared" si="1148"/>
        <v>0</v>
      </c>
      <c r="AP3245" s="189">
        <f t="shared" si="1149"/>
        <v>0</v>
      </c>
      <c r="AQ3245" s="189">
        <f t="shared" si="1150"/>
        <v>0</v>
      </c>
      <c r="AR3245" s="190">
        <f t="shared" si="1151"/>
        <v>0</v>
      </c>
    </row>
    <row r="3246" spans="1:44" ht="15" customHeight="1" thickBot="1">
      <c r="A3246" s="41"/>
      <c r="B3246" s="30"/>
      <c r="C3246" s="247" t="s">
        <v>155</v>
      </c>
      <c r="D3246" s="354" t="str">
        <f t="shared" si="1141"/>
        <v/>
      </c>
      <c r="E3246" s="355"/>
      <c r="F3246" s="355"/>
      <c r="G3246" s="355"/>
      <c r="H3246" s="355"/>
      <c r="I3246" s="356"/>
      <c r="J3246" s="406"/>
      <c r="K3246" s="406"/>
      <c r="L3246" s="406"/>
      <c r="M3246" s="406"/>
      <c r="N3246" s="406"/>
      <c r="O3246" s="406"/>
      <c r="P3246" s="406"/>
      <c r="Q3246" s="406"/>
      <c r="R3246" s="406"/>
      <c r="S3246" s="406"/>
      <c r="T3246" s="406"/>
      <c r="U3246" s="406"/>
      <c r="V3246" s="406"/>
      <c r="W3246" s="406"/>
      <c r="X3246" s="406"/>
      <c r="Y3246" s="406"/>
      <c r="Z3246" s="406"/>
      <c r="AA3246" s="406"/>
      <c r="AB3246" s="406"/>
      <c r="AC3246" s="406"/>
      <c r="AD3246" s="406"/>
      <c r="AG3246" s="197">
        <f t="shared" si="1142"/>
        <v>21</v>
      </c>
      <c r="AH3246" s="198">
        <f t="shared" si="1143"/>
        <v>0</v>
      </c>
      <c r="AJ3246" s="188">
        <f t="shared" si="1144"/>
        <v>0</v>
      </c>
      <c r="AK3246" s="189">
        <f t="shared" si="1145"/>
        <v>0</v>
      </c>
      <c r="AL3246" s="189">
        <f t="shared" si="1146"/>
        <v>0</v>
      </c>
      <c r="AM3246" s="190">
        <f t="shared" si="1147"/>
        <v>0</v>
      </c>
      <c r="AO3246" s="188">
        <f t="shared" si="1148"/>
        <v>0</v>
      </c>
      <c r="AP3246" s="189">
        <f t="shared" si="1149"/>
        <v>0</v>
      </c>
      <c r="AQ3246" s="189">
        <f t="shared" si="1150"/>
        <v>0</v>
      </c>
      <c r="AR3246" s="190">
        <f t="shared" si="1151"/>
        <v>0</v>
      </c>
    </row>
    <row r="3247" spans="1:44" ht="15" customHeight="1" thickBot="1">
      <c r="A3247" s="41"/>
      <c r="B3247" s="30"/>
      <c r="C3247" s="247" t="s">
        <v>156</v>
      </c>
      <c r="D3247" s="354" t="str">
        <f t="shared" si="1141"/>
        <v/>
      </c>
      <c r="E3247" s="355"/>
      <c r="F3247" s="355"/>
      <c r="G3247" s="355"/>
      <c r="H3247" s="355"/>
      <c r="I3247" s="356"/>
      <c r="J3247" s="406"/>
      <c r="K3247" s="406"/>
      <c r="L3247" s="406"/>
      <c r="M3247" s="406"/>
      <c r="N3247" s="406"/>
      <c r="O3247" s="406"/>
      <c r="P3247" s="406"/>
      <c r="Q3247" s="406"/>
      <c r="R3247" s="406"/>
      <c r="S3247" s="406"/>
      <c r="T3247" s="406"/>
      <c r="U3247" s="406"/>
      <c r="V3247" s="406"/>
      <c r="W3247" s="406"/>
      <c r="X3247" s="406"/>
      <c r="Y3247" s="406"/>
      <c r="Z3247" s="406"/>
      <c r="AA3247" s="406"/>
      <c r="AB3247" s="406"/>
      <c r="AC3247" s="406"/>
      <c r="AD3247" s="406"/>
      <c r="AG3247" s="197">
        <f t="shared" si="1142"/>
        <v>21</v>
      </c>
      <c r="AH3247" s="198">
        <f t="shared" si="1143"/>
        <v>0</v>
      </c>
      <c r="AJ3247" s="188">
        <f t="shared" si="1144"/>
        <v>0</v>
      </c>
      <c r="AK3247" s="189">
        <f t="shared" si="1145"/>
        <v>0</v>
      </c>
      <c r="AL3247" s="189">
        <f t="shared" si="1146"/>
        <v>0</v>
      </c>
      <c r="AM3247" s="190">
        <f t="shared" si="1147"/>
        <v>0</v>
      </c>
      <c r="AO3247" s="188">
        <f t="shared" si="1148"/>
        <v>0</v>
      </c>
      <c r="AP3247" s="189">
        <f t="shared" si="1149"/>
        <v>0</v>
      </c>
      <c r="AQ3247" s="189">
        <f t="shared" si="1150"/>
        <v>0</v>
      </c>
      <c r="AR3247" s="190">
        <f t="shared" si="1151"/>
        <v>0</v>
      </c>
    </row>
    <row r="3248" spans="1:44" ht="15" customHeight="1" thickBot="1">
      <c r="A3248" s="41"/>
      <c r="B3248" s="30"/>
      <c r="C3248" s="247" t="s">
        <v>157</v>
      </c>
      <c r="D3248" s="354" t="str">
        <f t="shared" si="1141"/>
        <v/>
      </c>
      <c r="E3248" s="355"/>
      <c r="F3248" s="355"/>
      <c r="G3248" s="355"/>
      <c r="H3248" s="355"/>
      <c r="I3248" s="356"/>
      <c r="J3248" s="406"/>
      <c r="K3248" s="406"/>
      <c r="L3248" s="406"/>
      <c r="M3248" s="406"/>
      <c r="N3248" s="406"/>
      <c r="O3248" s="406"/>
      <c r="P3248" s="406"/>
      <c r="Q3248" s="406"/>
      <c r="R3248" s="406"/>
      <c r="S3248" s="406"/>
      <c r="T3248" s="406"/>
      <c r="U3248" s="406"/>
      <c r="V3248" s="406"/>
      <c r="W3248" s="406"/>
      <c r="X3248" s="406"/>
      <c r="Y3248" s="406"/>
      <c r="Z3248" s="406"/>
      <c r="AA3248" s="406"/>
      <c r="AB3248" s="406"/>
      <c r="AC3248" s="406"/>
      <c r="AD3248" s="406"/>
      <c r="AG3248" s="197">
        <f t="shared" si="1142"/>
        <v>21</v>
      </c>
      <c r="AH3248" s="198">
        <f t="shared" si="1143"/>
        <v>0</v>
      </c>
      <c r="AJ3248" s="188">
        <f t="shared" si="1144"/>
        <v>0</v>
      </c>
      <c r="AK3248" s="189">
        <f t="shared" si="1145"/>
        <v>0</v>
      </c>
      <c r="AL3248" s="189">
        <f t="shared" si="1146"/>
        <v>0</v>
      </c>
      <c r="AM3248" s="190">
        <f t="shared" si="1147"/>
        <v>0</v>
      </c>
      <c r="AO3248" s="188">
        <f t="shared" si="1148"/>
        <v>0</v>
      </c>
      <c r="AP3248" s="189">
        <f t="shared" si="1149"/>
        <v>0</v>
      </c>
      <c r="AQ3248" s="189">
        <f t="shared" si="1150"/>
        <v>0</v>
      </c>
      <c r="AR3248" s="190">
        <f t="shared" si="1151"/>
        <v>0</v>
      </c>
    </row>
    <row r="3249" spans="1:44" ht="15" customHeight="1" thickBot="1">
      <c r="A3249" s="41"/>
      <c r="B3249" s="30"/>
      <c r="C3249" s="247" t="s">
        <v>158</v>
      </c>
      <c r="D3249" s="354" t="str">
        <f t="shared" si="1141"/>
        <v/>
      </c>
      <c r="E3249" s="355"/>
      <c r="F3249" s="355"/>
      <c r="G3249" s="355"/>
      <c r="H3249" s="355"/>
      <c r="I3249" s="356"/>
      <c r="J3249" s="406"/>
      <c r="K3249" s="406"/>
      <c r="L3249" s="406"/>
      <c r="M3249" s="406"/>
      <c r="N3249" s="406"/>
      <c r="O3249" s="406"/>
      <c r="P3249" s="406"/>
      <c r="Q3249" s="406"/>
      <c r="R3249" s="406"/>
      <c r="S3249" s="406"/>
      <c r="T3249" s="406"/>
      <c r="U3249" s="406"/>
      <c r="V3249" s="406"/>
      <c r="W3249" s="406"/>
      <c r="X3249" s="406"/>
      <c r="Y3249" s="406"/>
      <c r="Z3249" s="406"/>
      <c r="AA3249" s="406"/>
      <c r="AB3249" s="406"/>
      <c r="AC3249" s="406"/>
      <c r="AD3249" s="406"/>
      <c r="AG3249" s="197">
        <f t="shared" si="1142"/>
        <v>21</v>
      </c>
      <c r="AH3249" s="198">
        <f t="shared" si="1143"/>
        <v>0</v>
      </c>
      <c r="AJ3249" s="188">
        <f t="shared" si="1144"/>
        <v>0</v>
      </c>
      <c r="AK3249" s="189">
        <f t="shared" si="1145"/>
        <v>0</v>
      </c>
      <c r="AL3249" s="189">
        <f t="shared" si="1146"/>
        <v>0</v>
      </c>
      <c r="AM3249" s="190">
        <f t="shared" si="1147"/>
        <v>0</v>
      </c>
      <c r="AO3249" s="188">
        <f t="shared" si="1148"/>
        <v>0</v>
      </c>
      <c r="AP3249" s="189">
        <f t="shared" si="1149"/>
        <v>0</v>
      </c>
      <c r="AQ3249" s="189">
        <f t="shared" si="1150"/>
        <v>0</v>
      </c>
      <c r="AR3249" s="190">
        <f t="shared" si="1151"/>
        <v>0</v>
      </c>
    </row>
    <row r="3250" spans="1:44" ht="15" customHeight="1" thickBot="1">
      <c r="A3250" s="41"/>
      <c r="B3250" s="30"/>
      <c r="C3250" s="247" t="s">
        <v>159</v>
      </c>
      <c r="D3250" s="354" t="str">
        <f t="shared" si="1141"/>
        <v/>
      </c>
      <c r="E3250" s="355"/>
      <c r="F3250" s="355"/>
      <c r="G3250" s="355"/>
      <c r="H3250" s="355"/>
      <c r="I3250" s="356"/>
      <c r="J3250" s="406"/>
      <c r="K3250" s="406"/>
      <c r="L3250" s="406"/>
      <c r="M3250" s="406"/>
      <c r="N3250" s="406"/>
      <c r="O3250" s="406"/>
      <c r="P3250" s="406"/>
      <c r="Q3250" s="406"/>
      <c r="R3250" s="406"/>
      <c r="S3250" s="406"/>
      <c r="T3250" s="406"/>
      <c r="U3250" s="406"/>
      <c r="V3250" s="406"/>
      <c r="W3250" s="406"/>
      <c r="X3250" s="406"/>
      <c r="Y3250" s="406"/>
      <c r="Z3250" s="406"/>
      <c r="AA3250" s="406"/>
      <c r="AB3250" s="406"/>
      <c r="AC3250" s="406"/>
      <c r="AD3250" s="406"/>
      <c r="AG3250" s="197">
        <f t="shared" si="1142"/>
        <v>21</v>
      </c>
      <c r="AH3250" s="198">
        <f t="shared" si="1143"/>
        <v>0</v>
      </c>
      <c r="AJ3250" s="188">
        <f t="shared" si="1144"/>
        <v>0</v>
      </c>
      <c r="AK3250" s="189">
        <f t="shared" si="1145"/>
        <v>0</v>
      </c>
      <c r="AL3250" s="189">
        <f t="shared" si="1146"/>
        <v>0</v>
      </c>
      <c r="AM3250" s="190">
        <f t="shared" si="1147"/>
        <v>0</v>
      </c>
      <c r="AO3250" s="188">
        <f t="shared" si="1148"/>
        <v>0</v>
      </c>
      <c r="AP3250" s="189">
        <f t="shared" si="1149"/>
        <v>0</v>
      </c>
      <c r="AQ3250" s="189">
        <f t="shared" si="1150"/>
        <v>0</v>
      </c>
      <c r="AR3250" s="190">
        <f t="shared" si="1151"/>
        <v>0</v>
      </c>
    </row>
    <row r="3251" spans="1:44" ht="15" customHeight="1" thickBot="1">
      <c r="A3251" s="41"/>
      <c r="B3251" s="30"/>
      <c r="C3251" s="247" t="s">
        <v>160</v>
      </c>
      <c r="D3251" s="354" t="str">
        <f t="shared" si="1141"/>
        <v/>
      </c>
      <c r="E3251" s="355"/>
      <c r="F3251" s="355"/>
      <c r="G3251" s="355"/>
      <c r="H3251" s="355"/>
      <c r="I3251" s="356"/>
      <c r="J3251" s="406"/>
      <c r="K3251" s="406"/>
      <c r="L3251" s="406"/>
      <c r="M3251" s="406"/>
      <c r="N3251" s="406"/>
      <c r="O3251" s="406"/>
      <c r="P3251" s="406"/>
      <c r="Q3251" s="406"/>
      <c r="R3251" s="406"/>
      <c r="S3251" s="406"/>
      <c r="T3251" s="406"/>
      <c r="U3251" s="406"/>
      <c r="V3251" s="406"/>
      <c r="W3251" s="406"/>
      <c r="X3251" s="406"/>
      <c r="Y3251" s="406"/>
      <c r="Z3251" s="406"/>
      <c r="AA3251" s="406"/>
      <c r="AB3251" s="406"/>
      <c r="AC3251" s="406"/>
      <c r="AD3251" s="406"/>
      <c r="AG3251" s="197">
        <f t="shared" si="1142"/>
        <v>21</v>
      </c>
      <c r="AH3251" s="198">
        <f t="shared" si="1143"/>
        <v>0</v>
      </c>
      <c r="AJ3251" s="188">
        <f t="shared" si="1144"/>
        <v>0</v>
      </c>
      <c r="AK3251" s="189">
        <f t="shared" si="1145"/>
        <v>0</v>
      </c>
      <c r="AL3251" s="189">
        <f t="shared" si="1146"/>
        <v>0</v>
      </c>
      <c r="AM3251" s="190">
        <f t="shared" si="1147"/>
        <v>0</v>
      </c>
      <c r="AO3251" s="188">
        <f t="shared" si="1148"/>
        <v>0</v>
      </c>
      <c r="AP3251" s="189">
        <f t="shared" si="1149"/>
        <v>0</v>
      </c>
      <c r="AQ3251" s="189">
        <f t="shared" si="1150"/>
        <v>0</v>
      </c>
      <c r="AR3251" s="190">
        <f t="shared" si="1151"/>
        <v>0</v>
      </c>
    </row>
    <row r="3252" spans="1:44" ht="15" customHeight="1" thickBot="1">
      <c r="A3252" s="41"/>
      <c r="B3252" s="30"/>
      <c r="C3252" s="247" t="s">
        <v>161</v>
      </c>
      <c r="D3252" s="354" t="str">
        <f t="shared" si="1141"/>
        <v/>
      </c>
      <c r="E3252" s="355"/>
      <c r="F3252" s="355"/>
      <c r="G3252" s="355"/>
      <c r="H3252" s="355"/>
      <c r="I3252" s="356"/>
      <c r="J3252" s="406"/>
      <c r="K3252" s="406"/>
      <c r="L3252" s="406"/>
      <c r="M3252" s="406"/>
      <c r="N3252" s="406"/>
      <c r="O3252" s="406"/>
      <c r="P3252" s="406"/>
      <c r="Q3252" s="406"/>
      <c r="R3252" s="406"/>
      <c r="S3252" s="406"/>
      <c r="T3252" s="406"/>
      <c r="U3252" s="406"/>
      <c r="V3252" s="406"/>
      <c r="W3252" s="406"/>
      <c r="X3252" s="406"/>
      <c r="Y3252" s="406"/>
      <c r="Z3252" s="406"/>
      <c r="AA3252" s="406"/>
      <c r="AB3252" s="406"/>
      <c r="AC3252" s="406"/>
      <c r="AD3252" s="406"/>
      <c r="AG3252" s="197">
        <f t="shared" si="1142"/>
        <v>21</v>
      </c>
      <c r="AH3252" s="198">
        <f t="shared" si="1143"/>
        <v>0</v>
      </c>
      <c r="AJ3252" s="188">
        <f t="shared" si="1144"/>
        <v>0</v>
      </c>
      <c r="AK3252" s="189">
        <f t="shared" si="1145"/>
        <v>0</v>
      </c>
      <c r="AL3252" s="189">
        <f t="shared" si="1146"/>
        <v>0</v>
      </c>
      <c r="AM3252" s="190">
        <f t="shared" si="1147"/>
        <v>0</v>
      </c>
      <c r="AO3252" s="188">
        <f t="shared" si="1148"/>
        <v>0</v>
      </c>
      <c r="AP3252" s="189">
        <f t="shared" si="1149"/>
        <v>0</v>
      </c>
      <c r="AQ3252" s="189">
        <f t="shared" si="1150"/>
        <v>0</v>
      </c>
      <c r="AR3252" s="190">
        <f t="shared" si="1151"/>
        <v>0</v>
      </c>
    </row>
    <row r="3253" spans="1:44" ht="15" customHeight="1" thickBot="1">
      <c r="A3253" s="41"/>
      <c r="B3253" s="30"/>
      <c r="C3253" s="247" t="s">
        <v>162</v>
      </c>
      <c r="D3253" s="354" t="str">
        <f t="shared" si="1141"/>
        <v/>
      </c>
      <c r="E3253" s="355"/>
      <c r="F3253" s="355"/>
      <c r="G3253" s="355"/>
      <c r="H3253" s="355"/>
      <c r="I3253" s="356"/>
      <c r="J3253" s="406"/>
      <c r="K3253" s="406"/>
      <c r="L3253" s="406"/>
      <c r="M3253" s="406"/>
      <c r="N3253" s="406"/>
      <c r="O3253" s="406"/>
      <c r="P3253" s="406"/>
      <c r="Q3253" s="406"/>
      <c r="R3253" s="406"/>
      <c r="S3253" s="406"/>
      <c r="T3253" s="406"/>
      <c r="U3253" s="406"/>
      <c r="V3253" s="406"/>
      <c r="W3253" s="406"/>
      <c r="X3253" s="406"/>
      <c r="Y3253" s="406"/>
      <c r="Z3253" s="406"/>
      <c r="AA3253" s="406"/>
      <c r="AB3253" s="406"/>
      <c r="AC3253" s="406"/>
      <c r="AD3253" s="406"/>
      <c r="AG3253" s="197">
        <f t="shared" si="1142"/>
        <v>21</v>
      </c>
      <c r="AH3253" s="198">
        <f t="shared" si="1143"/>
        <v>0</v>
      </c>
      <c r="AJ3253" s="188">
        <f t="shared" si="1144"/>
        <v>0</v>
      </c>
      <c r="AK3253" s="189">
        <f t="shared" si="1145"/>
        <v>0</v>
      </c>
      <c r="AL3253" s="189">
        <f t="shared" si="1146"/>
        <v>0</v>
      </c>
      <c r="AM3253" s="190">
        <f t="shared" si="1147"/>
        <v>0</v>
      </c>
      <c r="AO3253" s="188">
        <f t="shared" si="1148"/>
        <v>0</v>
      </c>
      <c r="AP3253" s="189">
        <f t="shared" si="1149"/>
        <v>0</v>
      </c>
      <c r="AQ3253" s="189">
        <f t="shared" si="1150"/>
        <v>0</v>
      </c>
      <c r="AR3253" s="190">
        <f t="shared" si="1151"/>
        <v>0</v>
      </c>
    </row>
    <row r="3254" spans="1:44" ht="15" customHeight="1" thickBot="1">
      <c r="A3254" s="41"/>
      <c r="B3254" s="30"/>
      <c r="C3254" s="91" t="s">
        <v>163</v>
      </c>
      <c r="D3254" s="354" t="str">
        <f t="shared" si="1141"/>
        <v/>
      </c>
      <c r="E3254" s="355"/>
      <c r="F3254" s="355"/>
      <c r="G3254" s="355"/>
      <c r="H3254" s="355"/>
      <c r="I3254" s="356"/>
      <c r="J3254" s="406"/>
      <c r="K3254" s="406"/>
      <c r="L3254" s="406"/>
      <c r="M3254" s="406"/>
      <c r="N3254" s="406"/>
      <c r="O3254" s="406"/>
      <c r="P3254" s="406"/>
      <c r="Q3254" s="406"/>
      <c r="R3254" s="406"/>
      <c r="S3254" s="406"/>
      <c r="T3254" s="406"/>
      <c r="U3254" s="406"/>
      <c r="V3254" s="406"/>
      <c r="W3254" s="406"/>
      <c r="X3254" s="406"/>
      <c r="Y3254" s="406"/>
      <c r="Z3254" s="406"/>
      <c r="AA3254" s="406"/>
      <c r="AB3254" s="406"/>
      <c r="AC3254" s="406"/>
      <c r="AD3254" s="406"/>
      <c r="AG3254" s="197">
        <f t="shared" si="1142"/>
        <v>21</v>
      </c>
      <c r="AH3254" s="198">
        <f t="shared" si="1143"/>
        <v>0</v>
      </c>
      <c r="AJ3254" s="188">
        <f t="shared" si="1144"/>
        <v>0</v>
      </c>
      <c r="AK3254" s="189">
        <f t="shared" si="1145"/>
        <v>0</v>
      </c>
      <c r="AL3254" s="189">
        <f t="shared" si="1146"/>
        <v>0</v>
      </c>
      <c r="AM3254" s="190">
        <f t="shared" si="1147"/>
        <v>0</v>
      </c>
      <c r="AO3254" s="188">
        <f t="shared" si="1148"/>
        <v>0</v>
      </c>
      <c r="AP3254" s="189">
        <f t="shared" si="1149"/>
        <v>0</v>
      </c>
      <c r="AQ3254" s="189">
        <f t="shared" si="1150"/>
        <v>0</v>
      </c>
      <c r="AR3254" s="190">
        <f t="shared" si="1151"/>
        <v>0</v>
      </c>
    </row>
    <row r="3255" spans="1:44" ht="15" customHeight="1" thickBot="1">
      <c r="A3255" s="41"/>
      <c r="B3255" s="30"/>
      <c r="C3255" s="91" t="s">
        <v>164</v>
      </c>
      <c r="D3255" s="354" t="str">
        <f t="shared" si="1141"/>
        <v/>
      </c>
      <c r="E3255" s="355"/>
      <c r="F3255" s="355"/>
      <c r="G3255" s="355"/>
      <c r="H3255" s="355"/>
      <c r="I3255" s="356"/>
      <c r="J3255" s="406"/>
      <c r="K3255" s="406"/>
      <c r="L3255" s="406"/>
      <c r="M3255" s="406"/>
      <c r="N3255" s="406"/>
      <c r="O3255" s="406"/>
      <c r="P3255" s="406"/>
      <c r="Q3255" s="406"/>
      <c r="R3255" s="406"/>
      <c r="S3255" s="406"/>
      <c r="T3255" s="406"/>
      <c r="U3255" s="406"/>
      <c r="V3255" s="406"/>
      <c r="W3255" s="406"/>
      <c r="X3255" s="406"/>
      <c r="Y3255" s="406"/>
      <c r="Z3255" s="406"/>
      <c r="AA3255" s="406"/>
      <c r="AB3255" s="406"/>
      <c r="AC3255" s="406"/>
      <c r="AD3255" s="406"/>
      <c r="AG3255" s="197">
        <f t="shared" si="1142"/>
        <v>21</v>
      </c>
      <c r="AH3255" s="198">
        <f t="shared" si="1143"/>
        <v>0</v>
      </c>
      <c r="AJ3255" s="188">
        <f t="shared" si="1144"/>
        <v>0</v>
      </c>
      <c r="AK3255" s="189">
        <f t="shared" si="1145"/>
        <v>0</v>
      </c>
      <c r="AL3255" s="189">
        <f t="shared" si="1146"/>
        <v>0</v>
      </c>
      <c r="AM3255" s="190">
        <f t="shared" si="1147"/>
        <v>0</v>
      </c>
      <c r="AO3255" s="188">
        <f t="shared" si="1148"/>
        <v>0</v>
      </c>
      <c r="AP3255" s="189">
        <f t="shared" si="1149"/>
        <v>0</v>
      </c>
      <c r="AQ3255" s="189">
        <f t="shared" si="1150"/>
        <v>0</v>
      </c>
      <c r="AR3255" s="190">
        <f t="shared" si="1151"/>
        <v>0</v>
      </c>
    </row>
    <row r="3256" spans="1:44" ht="15" customHeight="1" thickBot="1">
      <c r="A3256" s="41"/>
      <c r="B3256" s="30"/>
      <c r="C3256" s="91" t="s">
        <v>165</v>
      </c>
      <c r="D3256" s="354" t="str">
        <f t="shared" si="1141"/>
        <v/>
      </c>
      <c r="E3256" s="355"/>
      <c r="F3256" s="355"/>
      <c r="G3256" s="355"/>
      <c r="H3256" s="355"/>
      <c r="I3256" s="356"/>
      <c r="J3256" s="406"/>
      <c r="K3256" s="406"/>
      <c r="L3256" s="406"/>
      <c r="M3256" s="406"/>
      <c r="N3256" s="406"/>
      <c r="O3256" s="406"/>
      <c r="P3256" s="406"/>
      <c r="Q3256" s="406"/>
      <c r="R3256" s="406"/>
      <c r="S3256" s="406"/>
      <c r="T3256" s="406"/>
      <c r="U3256" s="406"/>
      <c r="V3256" s="406"/>
      <c r="W3256" s="406"/>
      <c r="X3256" s="406"/>
      <c r="Y3256" s="406"/>
      <c r="Z3256" s="406"/>
      <c r="AA3256" s="406"/>
      <c r="AB3256" s="406"/>
      <c r="AC3256" s="406"/>
      <c r="AD3256" s="406"/>
      <c r="AG3256" s="197">
        <f t="shared" si="1142"/>
        <v>21</v>
      </c>
      <c r="AH3256" s="198">
        <f t="shared" si="1143"/>
        <v>0</v>
      </c>
      <c r="AJ3256" s="188">
        <f t="shared" si="1144"/>
        <v>0</v>
      </c>
      <c r="AK3256" s="189">
        <f t="shared" si="1145"/>
        <v>0</v>
      </c>
      <c r="AL3256" s="189">
        <f t="shared" si="1146"/>
        <v>0</v>
      </c>
      <c r="AM3256" s="190">
        <f t="shared" si="1147"/>
        <v>0</v>
      </c>
      <c r="AO3256" s="188">
        <f t="shared" si="1148"/>
        <v>0</v>
      </c>
      <c r="AP3256" s="189">
        <f t="shared" si="1149"/>
        <v>0</v>
      </c>
      <c r="AQ3256" s="189">
        <f t="shared" si="1150"/>
        <v>0</v>
      </c>
      <c r="AR3256" s="190">
        <f t="shared" si="1151"/>
        <v>0</v>
      </c>
    </row>
    <row r="3257" spans="1:44" ht="15" customHeight="1" thickBot="1">
      <c r="A3257" s="41"/>
      <c r="B3257" s="30"/>
      <c r="C3257" s="91" t="s">
        <v>166</v>
      </c>
      <c r="D3257" s="354" t="str">
        <f t="shared" si="1141"/>
        <v/>
      </c>
      <c r="E3257" s="355"/>
      <c r="F3257" s="355"/>
      <c r="G3257" s="355"/>
      <c r="H3257" s="355"/>
      <c r="I3257" s="356"/>
      <c r="J3257" s="406"/>
      <c r="K3257" s="406"/>
      <c r="L3257" s="406"/>
      <c r="M3257" s="406"/>
      <c r="N3257" s="406"/>
      <c r="O3257" s="406"/>
      <c r="P3257" s="406"/>
      <c r="Q3257" s="406"/>
      <c r="R3257" s="406"/>
      <c r="S3257" s="406"/>
      <c r="T3257" s="406"/>
      <c r="U3257" s="406"/>
      <c r="V3257" s="406"/>
      <c r="W3257" s="406"/>
      <c r="X3257" s="406"/>
      <c r="Y3257" s="406"/>
      <c r="Z3257" s="406"/>
      <c r="AA3257" s="406"/>
      <c r="AB3257" s="406"/>
      <c r="AC3257" s="406"/>
      <c r="AD3257" s="406"/>
      <c r="AG3257" s="197">
        <f t="shared" si="1142"/>
        <v>21</v>
      </c>
      <c r="AH3257" s="198">
        <f t="shared" si="1143"/>
        <v>0</v>
      </c>
      <c r="AJ3257" s="188">
        <f t="shared" si="1144"/>
        <v>0</v>
      </c>
      <c r="AK3257" s="189">
        <f t="shared" si="1145"/>
        <v>0</v>
      </c>
      <c r="AL3257" s="189">
        <f t="shared" si="1146"/>
        <v>0</v>
      </c>
      <c r="AM3257" s="190">
        <f t="shared" si="1147"/>
        <v>0</v>
      </c>
      <c r="AO3257" s="188">
        <f t="shared" si="1148"/>
        <v>0</v>
      </c>
      <c r="AP3257" s="189">
        <f t="shared" si="1149"/>
        <v>0</v>
      </c>
      <c r="AQ3257" s="189">
        <f t="shared" si="1150"/>
        <v>0</v>
      </c>
      <c r="AR3257" s="190">
        <f t="shared" si="1151"/>
        <v>0</v>
      </c>
    </row>
    <row r="3258" spans="1:44" ht="15" customHeight="1" thickBot="1">
      <c r="A3258" s="41"/>
      <c r="B3258" s="30"/>
      <c r="C3258" s="92" t="s">
        <v>167</v>
      </c>
      <c r="D3258" s="354" t="str">
        <f t="shared" si="1141"/>
        <v/>
      </c>
      <c r="E3258" s="355"/>
      <c r="F3258" s="355"/>
      <c r="G3258" s="355"/>
      <c r="H3258" s="355"/>
      <c r="I3258" s="356"/>
      <c r="J3258" s="406"/>
      <c r="K3258" s="406"/>
      <c r="L3258" s="406"/>
      <c r="M3258" s="406"/>
      <c r="N3258" s="406"/>
      <c r="O3258" s="406"/>
      <c r="P3258" s="406"/>
      <c r="Q3258" s="406"/>
      <c r="R3258" s="406"/>
      <c r="S3258" s="406"/>
      <c r="T3258" s="406"/>
      <c r="U3258" s="406"/>
      <c r="V3258" s="406"/>
      <c r="W3258" s="406"/>
      <c r="X3258" s="406"/>
      <c r="Y3258" s="406"/>
      <c r="Z3258" s="406"/>
      <c r="AA3258" s="406"/>
      <c r="AB3258" s="406"/>
      <c r="AC3258" s="406"/>
      <c r="AD3258" s="406"/>
      <c r="AG3258" s="197">
        <f t="shared" si="1142"/>
        <v>21</v>
      </c>
      <c r="AH3258" s="198">
        <f t="shared" si="1143"/>
        <v>0</v>
      </c>
      <c r="AJ3258" s="188">
        <f t="shared" si="1144"/>
        <v>0</v>
      </c>
      <c r="AK3258" s="189">
        <f t="shared" si="1145"/>
        <v>0</v>
      </c>
      <c r="AL3258" s="189">
        <f t="shared" si="1146"/>
        <v>0</v>
      </c>
      <c r="AM3258" s="190">
        <f t="shared" si="1147"/>
        <v>0</v>
      </c>
      <c r="AO3258" s="188">
        <f t="shared" si="1148"/>
        <v>0</v>
      </c>
      <c r="AP3258" s="189">
        <f t="shared" si="1149"/>
        <v>0</v>
      </c>
      <c r="AQ3258" s="189">
        <f t="shared" si="1150"/>
        <v>0</v>
      </c>
      <c r="AR3258" s="190">
        <f t="shared" si="1151"/>
        <v>0</v>
      </c>
    </row>
    <row r="3259" spans="1:44" ht="15" customHeight="1" thickBot="1">
      <c r="A3259" s="41"/>
      <c r="B3259" s="30"/>
      <c r="C3259" s="89" t="s">
        <v>168</v>
      </c>
      <c r="D3259" s="354" t="str">
        <f t="shared" si="1141"/>
        <v/>
      </c>
      <c r="E3259" s="355"/>
      <c r="F3259" s="355"/>
      <c r="G3259" s="355"/>
      <c r="H3259" s="355"/>
      <c r="I3259" s="356"/>
      <c r="J3259" s="406"/>
      <c r="K3259" s="406"/>
      <c r="L3259" s="406"/>
      <c r="M3259" s="406"/>
      <c r="N3259" s="406"/>
      <c r="O3259" s="406"/>
      <c r="P3259" s="406"/>
      <c r="Q3259" s="406"/>
      <c r="R3259" s="406"/>
      <c r="S3259" s="406"/>
      <c r="T3259" s="406"/>
      <c r="U3259" s="406"/>
      <c r="V3259" s="406"/>
      <c r="W3259" s="406"/>
      <c r="X3259" s="406"/>
      <c r="Y3259" s="406"/>
      <c r="Z3259" s="406"/>
      <c r="AA3259" s="406"/>
      <c r="AB3259" s="406"/>
      <c r="AC3259" s="406"/>
      <c r="AD3259" s="406"/>
      <c r="AG3259" s="197">
        <f t="shared" si="1142"/>
        <v>21</v>
      </c>
      <c r="AH3259" s="198">
        <f t="shared" si="1143"/>
        <v>0</v>
      </c>
      <c r="AJ3259" s="188">
        <f t="shared" si="1144"/>
        <v>0</v>
      </c>
      <c r="AK3259" s="189">
        <f t="shared" si="1145"/>
        <v>0</v>
      </c>
      <c r="AL3259" s="189">
        <f t="shared" si="1146"/>
        <v>0</v>
      </c>
      <c r="AM3259" s="190">
        <f t="shared" si="1147"/>
        <v>0</v>
      </c>
      <c r="AO3259" s="188">
        <f t="shared" si="1148"/>
        <v>0</v>
      </c>
      <c r="AP3259" s="189">
        <f t="shared" si="1149"/>
        <v>0</v>
      </c>
      <c r="AQ3259" s="189">
        <f t="shared" si="1150"/>
        <v>0</v>
      </c>
      <c r="AR3259" s="190">
        <f t="shared" si="1151"/>
        <v>0</v>
      </c>
    </row>
    <row r="3260" spans="1:44" ht="15" customHeight="1" thickBot="1">
      <c r="A3260" s="41"/>
      <c r="B3260" s="30"/>
      <c r="C3260" s="89" t="s">
        <v>169</v>
      </c>
      <c r="D3260" s="354" t="str">
        <f t="shared" si="1141"/>
        <v/>
      </c>
      <c r="E3260" s="355"/>
      <c r="F3260" s="355"/>
      <c r="G3260" s="355"/>
      <c r="H3260" s="355"/>
      <c r="I3260" s="356"/>
      <c r="J3260" s="406"/>
      <c r="K3260" s="406"/>
      <c r="L3260" s="406"/>
      <c r="M3260" s="406"/>
      <c r="N3260" s="406"/>
      <c r="O3260" s="406"/>
      <c r="P3260" s="406"/>
      <c r="Q3260" s="406"/>
      <c r="R3260" s="406"/>
      <c r="S3260" s="406"/>
      <c r="T3260" s="406"/>
      <c r="U3260" s="406"/>
      <c r="V3260" s="406"/>
      <c r="W3260" s="406"/>
      <c r="X3260" s="406"/>
      <c r="Y3260" s="406"/>
      <c r="Z3260" s="406"/>
      <c r="AA3260" s="406"/>
      <c r="AB3260" s="406"/>
      <c r="AC3260" s="406"/>
      <c r="AD3260" s="406"/>
      <c r="AG3260" s="197">
        <f t="shared" si="1142"/>
        <v>21</v>
      </c>
      <c r="AH3260" s="198">
        <f t="shared" si="1143"/>
        <v>0</v>
      </c>
      <c r="AJ3260" s="188">
        <f t="shared" si="1144"/>
        <v>0</v>
      </c>
      <c r="AK3260" s="189">
        <f t="shared" si="1145"/>
        <v>0</v>
      </c>
      <c r="AL3260" s="189">
        <f t="shared" si="1146"/>
        <v>0</v>
      </c>
      <c r="AM3260" s="190">
        <f t="shared" si="1147"/>
        <v>0</v>
      </c>
      <c r="AO3260" s="188">
        <f t="shared" si="1148"/>
        <v>0</v>
      </c>
      <c r="AP3260" s="189">
        <f t="shared" si="1149"/>
        <v>0</v>
      </c>
      <c r="AQ3260" s="189">
        <f t="shared" si="1150"/>
        <v>0</v>
      </c>
      <c r="AR3260" s="190">
        <f t="shared" si="1151"/>
        <v>0</v>
      </c>
    </row>
    <row r="3261" spans="1:44" ht="15" customHeight="1" thickBot="1">
      <c r="A3261" s="41"/>
      <c r="B3261" s="30"/>
      <c r="C3261" s="90" t="s">
        <v>170</v>
      </c>
      <c r="D3261" s="354" t="str">
        <f t="shared" si="1141"/>
        <v/>
      </c>
      <c r="E3261" s="355"/>
      <c r="F3261" s="355"/>
      <c r="G3261" s="355"/>
      <c r="H3261" s="355"/>
      <c r="I3261" s="356"/>
      <c r="J3261" s="406"/>
      <c r="K3261" s="406"/>
      <c r="L3261" s="406"/>
      <c r="M3261" s="406"/>
      <c r="N3261" s="406"/>
      <c r="O3261" s="406"/>
      <c r="P3261" s="406"/>
      <c r="Q3261" s="406"/>
      <c r="R3261" s="406"/>
      <c r="S3261" s="406"/>
      <c r="T3261" s="406"/>
      <c r="U3261" s="406"/>
      <c r="V3261" s="406"/>
      <c r="W3261" s="406"/>
      <c r="X3261" s="406"/>
      <c r="Y3261" s="406"/>
      <c r="Z3261" s="406"/>
      <c r="AA3261" s="406"/>
      <c r="AB3261" s="406"/>
      <c r="AC3261" s="406"/>
      <c r="AD3261" s="406"/>
      <c r="AG3261" s="197">
        <f t="shared" si="1142"/>
        <v>21</v>
      </c>
      <c r="AH3261" s="198">
        <f t="shared" si="1143"/>
        <v>0</v>
      </c>
      <c r="AJ3261" s="188">
        <f t="shared" si="1144"/>
        <v>0</v>
      </c>
      <c r="AK3261" s="189">
        <f t="shared" si="1145"/>
        <v>0</v>
      </c>
      <c r="AL3261" s="189">
        <f t="shared" si="1146"/>
        <v>0</v>
      </c>
      <c r="AM3261" s="190">
        <f t="shared" si="1147"/>
        <v>0</v>
      </c>
      <c r="AO3261" s="188">
        <f t="shared" si="1148"/>
        <v>0</v>
      </c>
      <c r="AP3261" s="189">
        <f t="shared" si="1149"/>
        <v>0</v>
      </c>
      <c r="AQ3261" s="189">
        <f t="shared" si="1150"/>
        <v>0</v>
      </c>
      <c r="AR3261" s="190">
        <f t="shared" si="1151"/>
        <v>0</v>
      </c>
    </row>
    <row r="3262" spans="1:44" ht="15" customHeight="1" thickBot="1">
      <c r="A3262" s="41"/>
      <c r="B3262" s="30"/>
      <c r="C3262" s="91" t="s">
        <v>171</v>
      </c>
      <c r="D3262" s="354" t="str">
        <f t="shared" si="1141"/>
        <v/>
      </c>
      <c r="E3262" s="355"/>
      <c r="F3262" s="355"/>
      <c r="G3262" s="355"/>
      <c r="H3262" s="355"/>
      <c r="I3262" s="356"/>
      <c r="J3262" s="406"/>
      <c r="K3262" s="406"/>
      <c r="L3262" s="406"/>
      <c r="M3262" s="406"/>
      <c r="N3262" s="406"/>
      <c r="O3262" s="406"/>
      <c r="P3262" s="406"/>
      <c r="Q3262" s="406"/>
      <c r="R3262" s="406"/>
      <c r="S3262" s="406"/>
      <c r="T3262" s="406"/>
      <c r="U3262" s="406"/>
      <c r="V3262" s="406"/>
      <c r="W3262" s="406"/>
      <c r="X3262" s="406"/>
      <c r="Y3262" s="406"/>
      <c r="Z3262" s="406"/>
      <c r="AA3262" s="406"/>
      <c r="AB3262" s="406"/>
      <c r="AC3262" s="406"/>
      <c r="AD3262" s="406"/>
      <c r="AG3262" s="197">
        <f t="shared" si="1142"/>
        <v>21</v>
      </c>
      <c r="AH3262" s="198">
        <f t="shared" si="1143"/>
        <v>0</v>
      </c>
      <c r="AJ3262" s="188">
        <f t="shared" si="1144"/>
        <v>0</v>
      </c>
      <c r="AK3262" s="189">
        <f t="shared" si="1145"/>
        <v>0</v>
      </c>
      <c r="AL3262" s="189">
        <f t="shared" si="1146"/>
        <v>0</v>
      </c>
      <c r="AM3262" s="190">
        <f t="shared" si="1147"/>
        <v>0</v>
      </c>
      <c r="AO3262" s="188">
        <f t="shared" si="1148"/>
        <v>0</v>
      </c>
      <c r="AP3262" s="189">
        <f t="shared" si="1149"/>
        <v>0</v>
      </c>
      <c r="AQ3262" s="189">
        <f t="shared" si="1150"/>
        <v>0</v>
      </c>
      <c r="AR3262" s="190">
        <f t="shared" si="1151"/>
        <v>0</v>
      </c>
    </row>
    <row r="3263" spans="1:44" ht="15" customHeight="1" thickBot="1">
      <c r="A3263" s="41"/>
      <c r="B3263" s="30"/>
      <c r="C3263" s="91" t="s">
        <v>172</v>
      </c>
      <c r="D3263" s="354" t="str">
        <f t="shared" si="1141"/>
        <v/>
      </c>
      <c r="E3263" s="355"/>
      <c r="F3263" s="355"/>
      <c r="G3263" s="355"/>
      <c r="H3263" s="355"/>
      <c r="I3263" s="356"/>
      <c r="J3263" s="406"/>
      <c r="K3263" s="406"/>
      <c r="L3263" s="406"/>
      <c r="M3263" s="406"/>
      <c r="N3263" s="406"/>
      <c r="O3263" s="406"/>
      <c r="P3263" s="406"/>
      <c r="Q3263" s="406"/>
      <c r="R3263" s="406"/>
      <c r="S3263" s="406"/>
      <c r="T3263" s="406"/>
      <c r="U3263" s="406"/>
      <c r="V3263" s="406"/>
      <c r="W3263" s="406"/>
      <c r="X3263" s="406"/>
      <c r="Y3263" s="406"/>
      <c r="Z3263" s="406"/>
      <c r="AA3263" s="406"/>
      <c r="AB3263" s="406"/>
      <c r="AC3263" s="406"/>
      <c r="AD3263" s="406"/>
      <c r="AG3263" s="197">
        <f t="shared" si="1142"/>
        <v>21</v>
      </c>
      <c r="AH3263" s="198">
        <f t="shared" si="1143"/>
        <v>0</v>
      </c>
      <c r="AJ3263" s="188">
        <f t="shared" si="1144"/>
        <v>0</v>
      </c>
      <c r="AK3263" s="189">
        <f t="shared" si="1145"/>
        <v>0</v>
      </c>
      <c r="AL3263" s="189">
        <f t="shared" si="1146"/>
        <v>0</v>
      </c>
      <c r="AM3263" s="190">
        <f t="shared" si="1147"/>
        <v>0</v>
      </c>
      <c r="AO3263" s="188">
        <f t="shared" si="1148"/>
        <v>0</v>
      </c>
      <c r="AP3263" s="189">
        <f t="shared" si="1149"/>
        <v>0</v>
      </c>
      <c r="AQ3263" s="189">
        <f t="shared" si="1150"/>
        <v>0</v>
      </c>
      <c r="AR3263" s="190">
        <f t="shared" si="1151"/>
        <v>0</v>
      </c>
    </row>
    <row r="3264" spans="1:44" ht="15" customHeight="1" thickBot="1">
      <c r="A3264" s="41"/>
      <c r="B3264" s="30"/>
      <c r="C3264" s="91" t="s">
        <v>173</v>
      </c>
      <c r="D3264" s="354" t="str">
        <f t="shared" si="1141"/>
        <v/>
      </c>
      <c r="E3264" s="355"/>
      <c r="F3264" s="355"/>
      <c r="G3264" s="355"/>
      <c r="H3264" s="355"/>
      <c r="I3264" s="356"/>
      <c r="J3264" s="406"/>
      <c r="K3264" s="406"/>
      <c r="L3264" s="406"/>
      <c r="M3264" s="406"/>
      <c r="N3264" s="406"/>
      <c r="O3264" s="406"/>
      <c r="P3264" s="406"/>
      <c r="Q3264" s="406"/>
      <c r="R3264" s="406"/>
      <c r="S3264" s="406"/>
      <c r="T3264" s="406"/>
      <c r="U3264" s="406"/>
      <c r="V3264" s="406"/>
      <c r="W3264" s="406"/>
      <c r="X3264" s="406"/>
      <c r="Y3264" s="406"/>
      <c r="Z3264" s="406"/>
      <c r="AA3264" s="406"/>
      <c r="AB3264" s="406"/>
      <c r="AC3264" s="406"/>
      <c r="AD3264" s="406"/>
      <c r="AG3264" s="197">
        <f t="shared" si="1142"/>
        <v>21</v>
      </c>
      <c r="AH3264" s="198">
        <f t="shared" si="1143"/>
        <v>0</v>
      </c>
      <c r="AJ3264" s="188">
        <f t="shared" si="1144"/>
        <v>0</v>
      </c>
      <c r="AK3264" s="189">
        <f t="shared" si="1145"/>
        <v>0</v>
      </c>
      <c r="AL3264" s="189">
        <f t="shared" si="1146"/>
        <v>0</v>
      </c>
      <c r="AM3264" s="190">
        <f t="shared" si="1147"/>
        <v>0</v>
      </c>
      <c r="AO3264" s="188">
        <f t="shared" si="1148"/>
        <v>0</v>
      </c>
      <c r="AP3264" s="189">
        <f t="shared" si="1149"/>
        <v>0</v>
      </c>
      <c r="AQ3264" s="189">
        <f t="shared" si="1150"/>
        <v>0</v>
      </c>
      <c r="AR3264" s="190">
        <f t="shared" si="1151"/>
        <v>0</v>
      </c>
    </row>
    <row r="3265" spans="1:44" ht="15" customHeight="1" thickBot="1">
      <c r="A3265" s="41"/>
      <c r="B3265" s="30"/>
      <c r="C3265" s="91" t="s">
        <v>174</v>
      </c>
      <c r="D3265" s="354" t="str">
        <f t="shared" si="1141"/>
        <v/>
      </c>
      <c r="E3265" s="355"/>
      <c r="F3265" s="355"/>
      <c r="G3265" s="355"/>
      <c r="H3265" s="355"/>
      <c r="I3265" s="356"/>
      <c r="J3265" s="406"/>
      <c r="K3265" s="406"/>
      <c r="L3265" s="406"/>
      <c r="M3265" s="406"/>
      <c r="N3265" s="406"/>
      <c r="O3265" s="406"/>
      <c r="P3265" s="406"/>
      <c r="Q3265" s="406"/>
      <c r="R3265" s="406"/>
      <c r="S3265" s="406"/>
      <c r="T3265" s="406"/>
      <c r="U3265" s="406"/>
      <c r="V3265" s="406"/>
      <c r="W3265" s="406"/>
      <c r="X3265" s="406"/>
      <c r="Y3265" s="406"/>
      <c r="Z3265" s="406"/>
      <c r="AA3265" s="406"/>
      <c r="AB3265" s="406"/>
      <c r="AC3265" s="406"/>
      <c r="AD3265" s="406"/>
      <c r="AG3265" s="197">
        <f t="shared" si="1142"/>
        <v>21</v>
      </c>
      <c r="AH3265" s="198">
        <f t="shared" si="1143"/>
        <v>0</v>
      </c>
      <c r="AJ3265" s="188">
        <f t="shared" si="1144"/>
        <v>0</v>
      </c>
      <c r="AK3265" s="189">
        <f t="shared" si="1145"/>
        <v>0</v>
      </c>
      <c r="AL3265" s="189">
        <f t="shared" si="1146"/>
        <v>0</v>
      </c>
      <c r="AM3265" s="190">
        <f t="shared" si="1147"/>
        <v>0</v>
      </c>
      <c r="AO3265" s="188">
        <f t="shared" si="1148"/>
        <v>0</v>
      </c>
      <c r="AP3265" s="189">
        <f t="shared" si="1149"/>
        <v>0</v>
      </c>
      <c r="AQ3265" s="189">
        <f t="shared" si="1150"/>
        <v>0</v>
      </c>
      <c r="AR3265" s="190">
        <f t="shared" si="1151"/>
        <v>0</v>
      </c>
    </row>
    <row r="3266" spans="1:44" ht="15" customHeight="1" thickBot="1">
      <c r="A3266" s="41"/>
      <c r="B3266" s="30"/>
      <c r="C3266" s="91" t="s">
        <v>175</v>
      </c>
      <c r="D3266" s="354" t="str">
        <f t="shared" si="1141"/>
        <v/>
      </c>
      <c r="E3266" s="355"/>
      <c r="F3266" s="355"/>
      <c r="G3266" s="355"/>
      <c r="H3266" s="355"/>
      <c r="I3266" s="356"/>
      <c r="J3266" s="406"/>
      <c r="K3266" s="406"/>
      <c r="L3266" s="406"/>
      <c r="M3266" s="406"/>
      <c r="N3266" s="406"/>
      <c r="O3266" s="406"/>
      <c r="P3266" s="406"/>
      <c r="Q3266" s="406"/>
      <c r="R3266" s="406"/>
      <c r="S3266" s="406"/>
      <c r="T3266" s="406"/>
      <c r="U3266" s="406"/>
      <c r="V3266" s="406"/>
      <c r="W3266" s="406"/>
      <c r="X3266" s="406"/>
      <c r="Y3266" s="406"/>
      <c r="Z3266" s="406"/>
      <c r="AA3266" s="406"/>
      <c r="AB3266" s="406"/>
      <c r="AC3266" s="406"/>
      <c r="AD3266" s="406"/>
      <c r="AG3266" s="197">
        <f t="shared" si="1142"/>
        <v>21</v>
      </c>
      <c r="AH3266" s="198">
        <f t="shared" si="1143"/>
        <v>0</v>
      </c>
      <c r="AJ3266" s="188">
        <f t="shared" si="1144"/>
        <v>0</v>
      </c>
      <c r="AK3266" s="189">
        <f t="shared" si="1145"/>
        <v>0</v>
      </c>
      <c r="AL3266" s="189">
        <f t="shared" si="1146"/>
        <v>0</v>
      </c>
      <c r="AM3266" s="190">
        <f t="shared" si="1147"/>
        <v>0</v>
      </c>
      <c r="AO3266" s="188">
        <f t="shared" si="1148"/>
        <v>0</v>
      </c>
      <c r="AP3266" s="189">
        <f t="shared" si="1149"/>
        <v>0</v>
      </c>
      <c r="AQ3266" s="189">
        <f t="shared" si="1150"/>
        <v>0</v>
      </c>
      <c r="AR3266" s="190">
        <f t="shared" si="1151"/>
        <v>0</v>
      </c>
    </row>
    <row r="3267" spans="1:44" ht="15" customHeight="1" thickBot="1">
      <c r="A3267" s="41"/>
      <c r="B3267" s="30"/>
      <c r="C3267" s="91" t="s">
        <v>176</v>
      </c>
      <c r="D3267" s="354" t="str">
        <f t="shared" si="1141"/>
        <v/>
      </c>
      <c r="E3267" s="355"/>
      <c r="F3267" s="355"/>
      <c r="G3267" s="355"/>
      <c r="H3267" s="355"/>
      <c r="I3267" s="356"/>
      <c r="J3267" s="406"/>
      <c r="K3267" s="406"/>
      <c r="L3267" s="406"/>
      <c r="M3267" s="406"/>
      <c r="N3267" s="406"/>
      <c r="O3267" s="406"/>
      <c r="P3267" s="406"/>
      <c r="Q3267" s="406"/>
      <c r="R3267" s="406"/>
      <c r="S3267" s="406"/>
      <c r="T3267" s="406"/>
      <c r="U3267" s="406"/>
      <c r="V3267" s="406"/>
      <c r="W3267" s="406"/>
      <c r="X3267" s="406"/>
      <c r="Y3267" s="406"/>
      <c r="Z3267" s="406"/>
      <c r="AA3267" s="406"/>
      <c r="AB3267" s="406"/>
      <c r="AC3267" s="406"/>
      <c r="AD3267" s="406"/>
      <c r="AG3267" s="197">
        <f t="shared" si="1142"/>
        <v>21</v>
      </c>
      <c r="AH3267" s="198">
        <f t="shared" si="1143"/>
        <v>0</v>
      </c>
      <c r="AJ3267" s="188">
        <f t="shared" si="1144"/>
        <v>0</v>
      </c>
      <c r="AK3267" s="189">
        <f t="shared" si="1145"/>
        <v>0</v>
      </c>
      <c r="AL3267" s="189">
        <f t="shared" si="1146"/>
        <v>0</v>
      </c>
      <c r="AM3267" s="190">
        <f t="shared" si="1147"/>
        <v>0</v>
      </c>
      <c r="AO3267" s="188">
        <f t="shared" si="1148"/>
        <v>0</v>
      </c>
      <c r="AP3267" s="189">
        <f t="shared" si="1149"/>
        <v>0</v>
      </c>
      <c r="AQ3267" s="189">
        <f t="shared" si="1150"/>
        <v>0</v>
      </c>
      <c r="AR3267" s="190">
        <f t="shared" si="1151"/>
        <v>0</v>
      </c>
    </row>
    <row r="3268" spans="1:44" ht="15" customHeight="1" thickBot="1">
      <c r="A3268" s="41"/>
      <c r="B3268" s="30"/>
      <c r="C3268" s="91" t="s">
        <v>177</v>
      </c>
      <c r="D3268" s="354" t="str">
        <f t="shared" si="1141"/>
        <v/>
      </c>
      <c r="E3268" s="355"/>
      <c r="F3268" s="355"/>
      <c r="G3268" s="355"/>
      <c r="H3268" s="355"/>
      <c r="I3268" s="356"/>
      <c r="J3268" s="406"/>
      <c r="K3268" s="406"/>
      <c r="L3268" s="406"/>
      <c r="M3268" s="406"/>
      <c r="N3268" s="406"/>
      <c r="O3268" s="406"/>
      <c r="P3268" s="406"/>
      <c r="Q3268" s="406"/>
      <c r="R3268" s="406"/>
      <c r="S3268" s="406"/>
      <c r="T3268" s="406"/>
      <c r="U3268" s="406"/>
      <c r="V3268" s="406"/>
      <c r="W3268" s="406"/>
      <c r="X3268" s="406"/>
      <c r="Y3268" s="406"/>
      <c r="Z3268" s="406"/>
      <c r="AA3268" s="406"/>
      <c r="AB3268" s="406"/>
      <c r="AC3268" s="406"/>
      <c r="AD3268" s="406"/>
      <c r="AG3268" s="197">
        <f t="shared" si="1142"/>
        <v>21</v>
      </c>
      <c r="AH3268" s="198">
        <f t="shared" si="1143"/>
        <v>0</v>
      </c>
      <c r="AJ3268" s="188">
        <f t="shared" si="1144"/>
        <v>0</v>
      </c>
      <c r="AK3268" s="189">
        <f t="shared" si="1145"/>
        <v>0</v>
      </c>
      <c r="AL3268" s="189">
        <f t="shared" si="1146"/>
        <v>0</v>
      </c>
      <c r="AM3268" s="190">
        <f t="shared" si="1147"/>
        <v>0</v>
      </c>
      <c r="AO3268" s="188">
        <f t="shared" si="1148"/>
        <v>0</v>
      </c>
      <c r="AP3268" s="189">
        <f t="shared" si="1149"/>
        <v>0</v>
      </c>
      <c r="AQ3268" s="189">
        <f t="shared" si="1150"/>
        <v>0</v>
      </c>
      <c r="AR3268" s="190">
        <f t="shared" si="1151"/>
        <v>0</v>
      </c>
    </row>
    <row r="3269" spans="1:44" ht="15" customHeight="1" thickBot="1">
      <c r="A3269" s="41"/>
      <c r="B3269" s="30"/>
      <c r="C3269" s="91" t="s">
        <v>178</v>
      </c>
      <c r="D3269" s="354" t="str">
        <f t="shared" si="1141"/>
        <v/>
      </c>
      <c r="E3269" s="355"/>
      <c r="F3269" s="355"/>
      <c r="G3269" s="355"/>
      <c r="H3269" s="355"/>
      <c r="I3269" s="356"/>
      <c r="J3269" s="406"/>
      <c r="K3269" s="406"/>
      <c r="L3269" s="406"/>
      <c r="M3269" s="406"/>
      <c r="N3269" s="406"/>
      <c r="O3269" s="406"/>
      <c r="P3269" s="406"/>
      <c r="Q3269" s="406"/>
      <c r="R3269" s="406"/>
      <c r="S3269" s="406"/>
      <c r="T3269" s="406"/>
      <c r="U3269" s="406"/>
      <c r="V3269" s="406"/>
      <c r="W3269" s="406"/>
      <c r="X3269" s="406"/>
      <c r="Y3269" s="406"/>
      <c r="Z3269" s="406"/>
      <c r="AA3269" s="406"/>
      <c r="AB3269" s="406"/>
      <c r="AC3269" s="406"/>
      <c r="AD3269" s="406"/>
      <c r="AG3269" s="197">
        <f t="shared" si="1142"/>
        <v>21</v>
      </c>
      <c r="AH3269" s="198">
        <f t="shared" si="1143"/>
        <v>0</v>
      </c>
      <c r="AJ3269" s="188">
        <f t="shared" si="1144"/>
        <v>0</v>
      </c>
      <c r="AK3269" s="189">
        <f t="shared" si="1145"/>
        <v>0</v>
      </c>
      <c r="AL3269" s="189">
        <f t="shared" si="1146"/>
        <v>0</v>
      </c>
      <c r="AM3269" s="190">
        <f t="shared" si="1147"/>
        <v>0</v>
      </c>
      <c r="AO3269" s="188">
        <f t="shared" si="1148"/>
        <v>0</v>
      </c>
      <c r="AP3269" s="189">
        <f t="shared" si="1149"/>
        <v>0</v>
      </c>
      <c r="AQ3269" s="189">
        <f t="shared" si="1150"/>
        <v>0</v>
      </c>
      <c r="AR3269" s="190">
        <f t="shared" si="1151"/>
        <v>0</v>
      </c>
    </row>
    <row r="3270" spans="1:44" ht="15" customHeight="1" thickBot="1">
      <c r="A3270" s="41"/>
      <c r="B3270" s="30"/>
      <c r="C3270" s="91" t="s">
        <v>179</v>
      </c>
      <c r="D3270" s="354" t="str">
        <f t="shared" si="1141"/>
        <v/>
      </c>
      <c r="E3270" s="355"/>
      <c r="F3270" s="355"/>
      <c r="G3270" s="355"/>
      <c r="H3270" s="355"/>
      <c r="I3270" s="356"/>
      <c r="J3270" s="406"/>
      <c r="K3270" s="406"/>
      <c r="L3270" s="406"/>
      <c r="M3270" s="406"/>
      <c r="N3270" s="406"/>
      <c r="O3270" s="406"/>
      <c r="P3270" s="406"/>
      <c r="Q3270" s="406"/>
      <c r="R3270" s="406"/>
      <c r="S3270" s="406"/>
      <c r="T3270" s="406"/>
      <c r="U3270" s="406"/>
      <c r="V3270" s="406"/>
      <c r="W3270" s="406"/>
      <c r="X3270" s="406"/>
      <c r="Y3270" s="406"/>
      <c r="Z3270" s="406"/>
      <c r="AA3270" s="406"/>
      <c r="AB3270" s="406"/>
      <c r="AC3270" s="406"/>
      <c r="AD3270" s="406"/>
      <c r="AG3270" s="197">
        <f t="shared" si="1142"/>
        <v>21</v>
      </c>
      <c r="AH3270" s="198">
        <f t="shared" si="1143"/>
        <v>0</v>
      </c>
      <c r="AJ3270" s="188">
        <f t="shared" si="1144"/>
        <v>0</v>
      </c>
      <c r="AK3270" s="189">
        <f t="shared" si="1145"/>
        <v>0</v>
      </c>
      <c r="AL3270" s="189">
        <f t="shared" si="1146"/>
        <v>0</v>
      </c>
      <c r="AM3270" s="190">
        <f t="shared" si="1147"/>
        <v>0</v>
      </c>
      <c r="AO3270" s="188">
        <f t="shared" si="1148"/>
        <v>0</v>
      </c>
      <c r="AP3270" s="189">
        <f t="shared" si="1149"/>
        <v>0</v>
      </c>
      <c r="AQ3270" s="189">
        <f t="shared" si="1150"/>
        <v>0</v>
      </c>
      <c r="AR3270" s="190">
        <f t="shared" si="1151"/>
        <v>0</v>
      </c>
    </row>
    <row r="3271" spans="1:44" ht="15" customHeight="1" thickBot="1">
      <c r="A3271" s="41"/>
      <c r="B3271" s="30"/>
      <c r="C3271" s="91" t="s">
        <v>180</v>
      </c>
      <c r="D3271" s="354" t="str">
        <f t="shared" si="1141"/>
        <v/>
      </c>
      <c r="E3271" s="355"/>
      <c r="F3271" s="355"/>
      <c r="G3271" s="355"/>
      <c r="H3271" s="355"/>
      <c r="I3271" s="356"/>
      <c r="J3271" s="406"/>
      <c r="K3271" s="406"/>
      <c r="L3271" s="406"/>
      <c r="M3271" s="406"/>
      <c r="N3271" s="406"/>
      <c r="O3271" s="406"/>
      <c r="P3271" s="406"/>
      <c r="Q3271" s="406"/>
      <c r="R3271" s="406"/>
      <c r="S3271" s="406"/>
      <c r="T3271" s="406"/>
      <c r="U3271" s="406"/>
      <c r="V3271" s="406"/>
      <c r="W3271" s="406"/>
      <c r="X3271" s="406"/>
      <c r="Y3271" s="406"/>
      <c r="Z3271" s="406"/>
      <c r="AA3271" s="406"/>
      <c r="AB3271" s="406"/>
      <c r="AC3271" s="406"/>
      <c r="AD3271" s="406"/>
      <c r="AG3271" s="197">
        <f t="shared" si="1142"/>
        <v>21</v>
      </c>
      <c r="AH3271" s="198">
        <f t="shared" si="1143"/>
        <v>0</v>
      </c>
      <c r="AJ3271" s="188">
        <f t="shared" si="1144"/>
        <v>0</v>
      </c>
      <c r="AK3271" s="189">
        <f t="shared" si="1145"/>
        <v>0</v>
      </c>
      <c r="AL3271" s="189">
        <f t="shared" si="1146"/>
        <v>0</v>
      </c>
      <c r="AM3271" s="190">
        <f t="shared" si="1147"/>
        <v>0</v>
      </c>
      <c r="AO3271" s="188">
        <f t="shared" si="1148"/>
        <v>0</v>
      </c>
      <c r="AP3271" s="189">
        <f t="shared" si="1149"/>
        <v>0</v>
      </c>
      <c r="AQ3271" s="189">
        <f t="shared" si="1150"/>
        <v>0</v>
      </c>
      <c r="AR3271" s="190">
        <f t="shared" si="1151"/>
        <v>0</v>
      </c>
    </row>
    <row r="3272" spans="1:44" ht="15" customHeight="1" thickBot="1">
      <c r="A3272" s="41"/>
      <c r="B3272" s="30"/>
      <c r="C3272" s="91" t="s">
        <v>181</v>
      </c>
      <c r="D3272" s="354" t="str">
        <f t="shared" si="1141"/>
        <v/>
      </c>
      <c r="E3272" s="355"/>
      <c r="F3272" s="355"/>
      <c r="G3272" s="355"/>
      <c r="H3272" s="355"/>
      <c r="I3272" s="356"/>
      <c r="J3272" s="406"/>
      <c r="K3272" s="406"/>
      <c r="L3272" s="406"/>
      <c r="M3272" s="406"/>
      <c r="N3272" s="406"/>
      <c r="O3272" s="406"/>
      <c r="P3272" s="406"/>
      <c r="Q3272" s="406"/>
      <c r="R3272" s="406"/>
      <c r="S3272" s="406"/>
      <c r="T3272" s="406"/>
      <c r="U3272" s="406"/>
      <c r="V3272" s="406"/>
      <c r="W3272" s="406"/>
      <c r="X3272" s="406"/>
      <c r="Y3272" s="406"/>
      <c r="Z3272" s="406"/>
      <c r="AA3272" s="406"/>
      <c r="AB3272" s="406"/>
      <c r="AC3272" s="406"/>
      <c r="AD3272" s="406"/>
      <c r="AG3272" s="197">
        <f t="shared" si="1142"/>
        <v>21</v>
      </c>
      <c r="AH3272" s="198">
        <f t="shared" si="1143"/>
        <v>0</v>
      </c>
      <c r="AJ3272" s="188">
        <f t="shared" si="1144"/>
        <v>0</v>
      </c>
      <c r="AK3272" s="189">
        <f t="shared" si="1145"/>
        <v>0</v>
      </c>
      <c r="AL3272" s="189">
        <f t="shared" si="1146"/>
        <v>0</v>
      </c>
      <c r="AM3272" s="190">
        <f t="shared" si="1147"/>
        <v>0</v>
      </c>
      <c r="AO3272" s="188">
        <f t="shared" si="1148"/>
        <v>0</v>
      </c>
      <c r="AP3272" s="189">
        <f t="shared" si="1149"/>
        <v>0</v>
      </c>
      <c r="AQ3272" s="189">
        <f t="shared" si="1150"/>
        <v>0</v>
      </c>
      <c r="AR3272" s="190">
        <f t="shared" si="1151"/>
        <v>0</v>
      </c>
    </row>
    <row r="3273" spans="1:44" ht="15" customHeight="1" thickBot="1">
      <c r="A3273" s="41"/>
      <c r="B3273" s="30"/>
      <c r="C3273" s="91" t="s">
        <v>182</v>
      </c>
      <c r="D3273" s="354" t="str">
        <f t="shared" si="1141"/>
        <v/>
      </c>
      <c r="E3273" s="355"/>
      <c r="F3273" s="355"/>
      <c r="G3273" s="355"/>
      <c r="H3273" s="355"/>
      <c r="I3273" s="356"/>
      <c r="J3273" s="406"/>
      <c r="K3273" s="406"/>
      <c r="L3273" s="406"/>
      <c r="M3273" s="406"/>
      <c r="N3273" s="406"/>
      <c r="O3273" s="406"/>
      <c r="P3273" s="406"/>
      <c r="Q3273" s="406"/>
      <c r="R3273" s="406"/>
      <c r="S3273" s="406"/>
      <c r="T3273" s="406"/>
      <c r="U3273" s="406"/>
      <c r="V3273" s="406"/>
      <c r="W3273" s="406"/>
      <c r="X3273" s="406"/>
      <c r="Y3273" s="406"/>
      <c r="Z3273" s="406"/>
      <c r="AA3273" s="406"/>
      <c r="AB3273" s="406"/>
      <c r="AC3273" s="406"/>
      <c r="AD3273" s="406"/>
      <c r="AG3273" s="197">
        <f t="shared" si="1142"/>
        <v>21</v>
      </c>
      <c r="AH3273" s="198">
        <f t="shared" si="1143"/>
        <v>0</v>
      </c>
      <c r="AJ3273" s="188">
        <f t="shared" si="1144"/>
        <v>0</v>
      </c>
      <c r="AK3273" s="189">
        <f t="shared" si="1145"/>
        <v>0</v>
      </c>
      <c r="AL3273" s="189">
        <f t="shared" si="1146"/>
        <v>0</v>
      </c>
      <c r="AM3273" s="190">
        <f t="shared" si="1147"/>
        <v>0</v>
      </c>
      <c r="AO3273" s="188">
        <f t="shared" si="1148"/>
        <v>0</v>
      </c>
      <c r="AP3273" s="189">
        <f t="shared" si="1149"/>
        <v>0</v>
      </c>
      <c r="AQ3273" s="189">
        <f t="shared" si="1150"/>
        <v>0</v>
      </c>
      <c r="AR3273" s="190">
        <f t="shared" si="1151"/>
        <v>0</v>
      </c>
    </row>
    <row r="3274" spans="1:44" ht="15" customHeight="1" thickBot="1">
      <c r="A3274" s="41"/>
      <c r="B3274" s="30"/>
      <c r="C3274" s="91" t="s">
        <v>183</v>
      </c>
      <c r="D3274" s="354" t="str">
        <f t="shared" si="1141"/>
        <v/>
      </c>
      <c r="E3274" s="355"/>
      <c r="F3274" s="355"/>
      <c r="G3274" s="355"/>
      <c r="H3274" s="355"/>
      <c r="I3274" s="356"/>
      <c r="J3274" s="406"/>
      <c r="K3274" s="406"/>
      <c r="L3274" s="406"/>
      <c r="M3274" s="406"/>
      <c r="N3274" s="406"/>
      <c r="O3274" s="406"/>
      <c r="P3274" s="406"/>
      <c r="Q3274" s="406"/>
      <c r="R3274" s="406"/>
      <c r="S3274" s="406"/>
      <c r="T3274" s="406"/>
      <c r="U3274" s="406"/>
      <c r="V3274" s="406"/>
      <c r="W3274" s="406"/>
      <c r="X3274" s="406"/>
      <c r="Y3274" s="406"/>
      <c r="Z3274" s="406"/>
      <c r="AA3274" s="406"/>
      <c r="AB3274" s="406"/>
      <c r="AC3274" s="406"/>
      <c r="AD3274" s="406"/>
      <c r="AG3274" s="197">
        <f t="shared" si="1142"/>
        <v>21</v>
      </c>
      <c r="AH3274" s="198">
        <f t="shared" si="1143"/>
        <v>0</v>
      </c>
      <c r="AJ3274" s="188">
        <f t="shared" si="1144"/>
        <v>0</v>
      </c>
      <c r="AK3274" s="189">
        <f t="shared" si="1145"/>
        <v>0</v>
      </c>
      <c r="AL3274" s="189">
        <f t="shared" si="1146"/>
        <v>0</v>
      </c>
      <c r="AM3274" s="190">
        <f t="shared" si="1147"/>
        <v>0</v>
      </c>
      <c r="AO3274" s="188">
        <f t="shared" si="1148"/>
        <v>0</v>
      </c>
      <c r="AP3274" s="189">
        <f t="shared" si="1149"/>
        <v>0</v>
      </c>
      <c r="AQ3274" s="189">
        <f t="shared" si="1150"/>
        <v>0</v>
      </c>
      <c r="AR3274" s="190">
        <f t="shared" si="1151"/>
        <v>0</v>
      </c>
    </row>
    <row r="3275" spans="1:44" ht="15" customHeight="1" thickBot="1">
      <c r="A3275" s="41"/>
      <c r="B3275" s="30"/>
      <c r="C3275" s="91" t="s">
        <v>184</v>
      </c>
      <c r="D3275" s="354" t="str">
        <f t="shared" si="1141"/>
        <v/>
      </c>
      <c r="E3275" s="355"/>
      <c r="F3275" s="355"/>
      <c r="G3275" s="355"/>
      <c r="H3275" s="355"/>
      <c r="I3275" s="356"/>
      <c r="J3275" s="406"/>
      <c r="K3275" s="406"/>
      <c r="L3275" s="406"/>
      <c r="M3275" s="406"/>
      <c r="N3275" s="406"/>
      <c r="O3275" s="406"/>
      <c r="P3275" s="406"/>
      <c r="Q3275" s="406"/>
      <c r="R3275" s="406"/>
      <c r="S3275" s="406"/>
      <c r="T3275" s="406"/>
      <c r="U3275" s="406"/>
      <c r="V3275" s="406"/>
      <c r="W3275" s="406"/>
      <c r="X3275" s="406"/>
      <c r="Y3275" s="406"/>
      <c r="Z3275" s="406"/>
      <c r="AA3275" s="406"/>
      <c r="AB3275" s="406"/>
      <c r="AC3275" s="406"/>
      <c r="AD3275" s="406"/>
      <c r="AG3275" s="197">
        <f t="shared" si="1142"/>
        <v>21</v>
      </c>
      <c r="AH3275" s="198">
        <f t="shared" si="1143"/>
        <v>0</v>
      </c>
      <c r="AJ3275" s="188">
        <f t="shared" si="1144"/>
        <v>0</v>
      </c>
      <c r="AK3275" s="189">
        <f t="shared" si="1145"/>
        <v>0</v>
      </c>
      <c r="AL3275" s="189">
        <f t="shared" si="1146"/>
        <v>0</v>
      </c>
      <c r="AM3275" s="190">
        <f t="shared" si="1147"/>
        <v>0</v>
      </c>
      <c r="AO3275" s="188">
        <f t="shared" si="1148"/>
        <v>0</v>
      </c>
      <c r="AP3275" s="189">
        <f t="shared" si="1149"/>
        <v>0</v>
      </c>
      <c r="AQ3275" s="189">
        <f t="shared" si="1150"/>
        <v>0</v>
      </c>
      <c r="AR3275" s="190">
        <f t="shared" si="1151"/>
        <v>0</v>
      </c>
    </row>
    <row r="3276" spans="1:44" ht="15" customHeight="1" thickBot="1">
      <c r="A3276" s="41"/>
      <c r="B3276" s="30"/>
      <c r="C3276" s="91" t="s">
        <v>185</v>
      </c>
      <c r="D3276" s="354" t="str">
        <f t="shared" si="1141"/>
        <v/>
      </c>
      <c r="E3276" s="355"/>
      <c r="F3276" s="355"/>
      <c r="G3276" s="355"/>
      <c r="H3276" s="355"/>
      <c r="I3276" s="356"/>
      <c r="J3276" s="406"/>
      <c r="K3276" s="406"/>
      <c r="L3276" s="406"/>
      <c r="M3276" s="406"/>
      <c r="N3276" s="406"/>
      <c r="O3276" s="406"/>
      <c r="P3276" s="406"/>
      <c r="Q3276" s="406"/>
      <c r="R3276" s="406"/>
      <c r="S3276" s="406"/>
      <c r="T3276" s="406"/>
      <c r="U3276" s="406"/>
      <c r="V3276" s="406"/>
      <c r="W3276" s="406"/>
      <c r="X3276" s="406"/>
      <c r="Y3276" s="406"/>
      <c r="Z3276" s="406"/>
      <c r="AA3276" s="406"/>
      <c r="AB3276" s="406"/>
      <c r="AC3276" s="406"/>
      <c r="AD3276" s="406"/>
      <c r="AG3276" s="197">
        <f t="shared" si="1142"/>
        <v>21</v>
      </c>
      <c r="AH3276" s="198">
        <f t="shared" si="1143"/>
        <v>0</v>
      </c>
      <c r="AJ3276" s="188">
        <f t="shared" si="1144"/>
        <v>0</v>
      </c>
      <c r="AK3276" s="189">
        <f t="shared" si="1145"/>
        <v>0</v>
      </c>
      <c r="AL3276" s="189">
        <f t="shared" si="1146"/>
        <v>0</v>
      </c>
      <c r="AM3276" s="190">
        <f t="shared" si="1147"/>
        <v>0</v>
      </c>
      <c r="AO3276" s="188">
        <f t="shared" si="1148"/>
        <v>0</v>
      </c>
      <c r="AP3276" s="189">
        <f t="shared" si="1149"/>
        <v>0</v>
      </c>
      <c r="AQ3276" s="189">
        <f t="shared" si="1150"/>
        <v>0</v>
      </c>
      <c r="AR3276" s="190">
        <f t="shared" si="1151"/>
        <v>0</v>
      </c>
    </row>
    <row r="3277" spans="1:44" ht="15" customHeight="1" thickBot="1">
      <c r="A3277" s="41"/>
      <c r="B3277" s="30"/>
      <c r="C3277" s="91" t="s">
        <v>186</v>
      </c>
      <c r="D3277" s="354" t="str">
        <f t="shared" si="1141"/>
        <v/>
      </c>
      <c r="E3277" s="355"/>
      <c r="F3277" s="355"/>
      <c r="G3277" s="355"/>
      <c r="H3277" s="355"/>
      <c r="I3277" s="356"/>
      <c r="J3277" s="406"/>
      <c r="K3277" s="406"/>
      <c r="L3277" s="406"/>
      <c r="M3277" s="406"/>
      <c r="N3277" s="406"/>
      <c r="O3277" s="406"/>
      <c r="P3277" s="406"/>
      <c r="Q3277" s="406"/>
      <c r="R3277" s="406"/>
      <c r="S3277" s="406"/>
      <c r="T3277" s="406"/>
      <c r="U3277" s="406"/>
      <c r="V3277" s="406"/>
      <c r="W3277" s="406"/>
      <c r="X3277" s="406"/>
      <c r="Y3277" s="406"/>
      <c r="Z3277" s="406"/>
      <c r="AA3277" s="406"/>
      <c r="AB3277" s="406"/>
      <c r="AC3277" s="406"/>
      <c r="AD3277" s="406"/>
      <c r="AG3277" s="197">
        <f t="shared" si="1142"/>
        <v>21</v>
      </c>
      <c r="AH3277" s="198">
        <f t="shared" si="1143"/>
        <v>0</v>
      </c>
      <c r="AJ3277" s="188">
        <f t="shared" si="1144"/>
        <v>0</v>
      </c>
      <c r="AK3277" s="189">
        <f t="shared" si="1145"/>
        <v>0</v>
      </c>
      <c r="AL3277" s="189">
        <f t="shared" si="1146"/>
        <v>0</v>
      </c>
      <c r="AM3277" s="190">
        <f t="shared" si="1147"/>
        <v>0</v>
      </c>
      <c r="AO3277" s="188">
        <f t="shared" si="1148"/>
        <v>0</v>
      </c>
      <c r="AP3277" s="189">
        <f t="shared" si="1149"/>
        <v>0</v>
      </c>
      <c r="AQ3277" s="189">
        <f t="shared" si="1150"/>
        <v>0</v>
      </c>
      <c r="AR3277" s="190">
        <f t="shared" si="1151"/>
        <v>0</v>
      </c>
    </row>
    <row r="3278" spans="1:44" ht="15" customHeight="1" thickBot="1">
      <c r="A3278" s="41"/>
      <c r="B3278" s="30"/>
      <c r="C3278" s="91" t="s">
        <v>187</v>
      </c>
      <c r="D3278" s="354" t="str">
        <f t="shared" si="1141"/>
        <v/>
      </c>
      <c r="E3278" s="355"/>
      <c r="F3278" s="355"/>
      <c r="G3278" s="355"/>
      <c r="H3278" s="355"/>
      <c r="I3278" s="356"/>
      <c r="J3278" s="406"/>
      <c r="K3278" s="406"/>
      <c r="L3278" s="406"/>
      <c r="M3278" s="406"/>
      <c r="N3278" s="406"/>
      <c r="O3278" s="406"/>
      <c r="P3278" s="406"/>
      <c r="Q3278" s="406"/>
      <c r="R3278" s="406"/>
      <c r="S3278" s="406"/>
      <c r="T3278" s="406"/>
      <c r="U3278" s="406"/>
      <c r="V3278" s="406"/>
      <c r="W3278" s="406"/>
      <c r="X3278" s="406"/>
      <c r="Y3278" s="406"/>
      <c r="Z3278" s="406"/>
      <c r="AA3278" s="406"/>
      <c r="AB3278" s="406"/>
      <c r="AC3278" s="406"/>
      <c r="AD3278" s="406"/>
      <c r="AG3278" s="197">
        <f t="shared" si="1142"/>
        <v>21</v>
      </c>
      <c r="AH3278" s="198">
        <f t="shared" si="1143"/>
        <v>0</v>
      </c>
      <c r="AJ3278" s="188">
        <f t="shared" si="1144"/>
        <v>0</v>
      </c>
      <c r="AK3278" s="189">
        <f t="shared" si="1145"/>
        <v>0</v>
      </c>
      <c r="AL3278" s="189">
        <f t="shared" si="1146"/>
        <v>0</v>
      </c>
      <c r="AM3278" s="190">
        <f t="shared" si="1147"/>
        <v>0</v>
      </c>
      <c r="AO3278" s="188">
        <f t="shared" si="1148"/>
        <v>0</v>
      </c>
      <c r="AP3278" s="189">
        <f t="shared" si="1149"/>
        <v>0</v>
      </c>
      <c r="AQ3278" s="189">
        <f t="shared" si="1150"/>
        <v>0</v>
      </c>
      <c r="AR3278" s="190">
        <f t="shared" si="1151"/>
        <v>0</v>
      </c>
    </row>
    <row r="3279" spans="1:44" ht="15" customHeight="1" thickBot="1">
      <c r="A3279" s="41"/>
      <c r="B3279" s="30"/>
      <c r="C3279" s="91" t="s">
        <v>188</v>
      </c>
      <c r="D3279" s="354" t="str">
        <f t="shared" si="1141"/>
        <v/>
      </c>
      <c r="E3279" s="355"/>
      <c r="F3279" s="355"/>
      <c r="G3279" s="355"/>
      <c r="H3279" s="355"/>
      <c r="I3279" s="356"/>
      <c r="J3279" s="406"/>
      <c r="K3279" s="406"/>
      <c r="L3279" s="406"/>
      <c r="M3279" s="406"/>
      <c r="N3279" s="406"/>
      <c r="O3279" s="406"/>
      <c r="P3279" s="406"/>
      <c r="Q3279" s="406"/>
      <c r="R3279" s="406"/>
      <c r="S3279" s="406"/>
      <c r="T3279" s="406"/>
      <c r="U3279" s="406"/>
      <c r="V3279" s="406"/>
      <c r="W3279" s="406"/>
      <c r="X3279" s="406"/>
      <c r="Y3279" s="406"/>
      <c r="Z3279" s="406"/>
      <c r="AA3279" s="406"/>
      <c r="AB3279" s="406"/>
      <c r="AC3279" s="406"/>
      <c r="AD3279" s="406"/>
      <c r="AG3279" s="197">
        <f t="shared" si="1142"/>
        <v>21</v>
      </c>
      <c r="AH3279" s="198">
        <f t="shared" si="1143"/>
        <v>0</v>
      </c>
      <c r="AJ3279" s="188">
        <f t="shared" si="1144"/>
        <v>0</v>
      </c>
      <c r="AK3279" s="189">
        <f t="shared" si="1145"/>
        <v>0</v>
      </c>
      <c r="AL3279" s="189">
        <f t="shared" si="1146"/>
        <v>0</v>
      </c>
      <c r="AM3279" s="190">
        <f t="shared" si="1147"/>
        <v>0</v>
      </c>
      <c r="AO3279" s="188">
        <f t="shared" si="1148"/>
        <v>0</v>
      </c>
      <c r="AP3279" s="189">
        <f t="shared" si="1149"/>
        <v>0</v>
      </c>
      <c r="AQ3279" s="189">
        <f t="shared" si="1150"/>
        <v>0</v>
      </c>
      <c r="AR3279" s="190">
        <f t="shared" si="1151"/>
        <v>0</v>
      </c>
    </row>
    <row r="3280" spans="1:44" ht="15" customHeight="1" thickBot="1">
      <c r="A3280" s="41"/>
      <c r="B3280" s="30"/>
      <c r="C3280" s="64" t="s">
        <v>189</v>
      </c>
      <c r="D3280" s="354" t="str">
        <f t="shared" si="1141"/>
        <v/>
      </c>
      <c r="E3280" s="355"/>
      <c r="F3280" s="355"/>
      <c r="G3280" s="355"/>
      <c r="H3280" s="355"/>
      <c r="I3280" s="356"/>
      <c r="J3280" s="406"/>
      <c r="K3280" s="406"/>
      <c r="L3280" s="406"/>
      <c r="M3280" s="406"/>
      <c r="N3280" s="406"/>
      <c r="O3280" s="406"/>
      <c r="P3280" s="406"/>
      <c r="Q3280" s="406"/>
      <c r="R3280" s="406"/>
      <c r="S3280" s="406"/>
      <c r="T3280" s="406"/>
      <c r="U3280" s="406"/>
      <c r="V3280" s="406"/>
      <c r="W3280" s="406"/>
      <c r="X3280" s="406"/>
      <c r="Y3280" s="406"/>
      <c r="Z3280" s="406"/>
      <c r="AA3280" s="406"/>
      <c r="AB3280" s="406"/>
      <c r="AC3280" s="406"/>
      <c r="AD3280" s="406"/>
      <c r="AG3280" s="197">
        <f t="shared" si="1142"/>
        <v>21</v>
      </c>
      <c r="AH3280" s="198">
        <f t="shared" si="1143"/>
        <v>0</v>
      </c>
      <c r="AJ3280" s="188">
        <f t="shared" si="1144"/>
        <v>0</v>
      </c>
      <c r="AK3280" s="189">
        <f t="shared" si="1145"/>
        <v>0</v>
      </c>
      <c r="AL3280" s="189">
        <f t="shared" si="1146"/>
        <v>0</v>
      </c>
      <c r="AM3280" s="190">
        <f t="shared" si="1147"/>
        <v>0</v>
      </c>
      <c r="AO3280" s="188">
        <f t="shared" si="1148"/>
        <v>0</v>
      </c>
      <c r="AP3280" s="189">
        <f t="shared" si="1149"/>
        <v>0</v>
      </c>
      <c r="AQ3280" s="189">
        <f t="shared" si="1150"/>
        <v>0</v>
      </c>
      <c r="AR3280" s="190">
        <f t="shared" si="1151"/>
        <v>0</v>
      </c>
    </row>
    <row r="3281" spans="1:45" ht="15" customHeight="1">
      <c r="A3281" s="41"/>
      <c r="B3281" s="30"/>
      <c r="C3281" s="52"/>
      <c r="D3281" s="52"/>
      <c r="E3281" s="52"/>
      <c r="F3281" s="52"/>
      <c r="G3281" s="52"/>
      <c r="I3281" s="80" t="s">
        <v>321</v>
      </c>
      <c r="J3281" s="291">
        <f t="shared" ref="J3281:Z3281" si="1152">IF(AND(SUM(J3161:K3280)=0,COUNTIF(J3161:K3280,"NS")&gt;0),"NS",
IF(AND(SUM(J3161:K3280)=0,COUNTIF(J3161:K3280,0)&gt;0),0,
IF(AND(SUM(J3161:K3280)=0,COUNTIF(J3161:K3280,"NA")&gt;0),"NA",
SUM(J3161:K3280))))</f>
        <v>0</v>
      </c>
      <c r="K3281" s="291"/>
      <c r="L3281" s="291">
        <f t="shared" si="1152"/>
        <v>0</v>
      </c>
      <c r="M3281" s="291"/>
      <c r="N3281" s="291">
        <f t="shared" si="1152"/>
        <v>0</v>
      </c>
      <c r="O3281" s="291"/>
      <c r="P3281" s="291">
        <f t="shared" si="1152"/>
        <v>0</v>
      </c>
      <c r="Q3281" s="291"/>
      <c r="R3281" s="291">
        <f t="shared" si="1152"/>
        <v>0</v>
      </c>
      <c r="S3281" s="291"/>
      <c r="T3281" s="291">
        <f t="shared" si="1152"/>
        <v>0</v>
      </c>
      <c r="U3281" s="291"/>
      <c r="V3281" s="291">
        <f t="shared" si="1152"/>
        <v>0</v>
      </c>
      <c r="W3281" s="291"/>
      <c r="X3281" s="291">
        <f t="shared" si="1152"/>
        <v>0</v>
      </c>
      <c r="Y3281" s="291"/>
      <c r="Z3281" s="291">
        <f t="shared" si="1152"/>
        <v>0</v>
      </c>
      <c r="AA3281" s="291"/>
      <c r="AB3281" s="255"/>
      <c r="AC3281" s="255"/>
      <c r="AD3281" s="255"/>
      <c r="AH3281" s="197">
        <f>+SUM(AH3161:AH3280)</f>
        <v>0</v>
      </c>
      <c r="AM3281" s="197">
        <f>+SUM(AM3161:AM3280)</f>
        <v>0</v>
      </c>
      <c r="AR3281" s="197">
        <f>+SUM(AR3161:AR3280)</f>
        <v>0</v>
      </c>
      <c r="AS3281" s="197">
        <f>+SUM(AM3281:AR3281)</f>
        <v>0</v>
      </c>
    </row>
    <row r="3282" spans="1:45" ht="15" customHeight="1">
      <c r="A3282" s="41"/>
    </row>
    <row r="3283" spans="1:45" ht="24" customHeight="1">
      <c r="A3283" s="41"/>
      <c r="B3283" s="30"/>
      <c r="C3283" s="348" t="s">
        <v>225</v>
      </c>
      <c r="D3283" s="348"/>
      <c r="E3283" s="348"/>
      <c r="F3283" s="348"/>
      <c r="G3283" s="348"/>
      <c r="H3283" s="348"/>
      <c r="I3283" s="348"/>
      <c r="J3283" s="348"/>
      <c r="K3283" s="348"/>
      <c r="L3283" s="348"/>
      <c r="M3283" s="348"/>
      <c r="N3283" s="348"/>
      <c r="O3283" s="348"/>
      <c r="P3283" s="348"/>
      <c r="Q3283" s="348"/>
      <c r="R3283" s="348"/>
      <c r="S3283" s="348"/>
      <c r="T3283" s="348"/>
      <c r="U3283" s="348"/>
      <c r="V3283" s="348"/>
      <c r="W3283" s="348"/>
      <c r="X3283" s="348"/>
      <c r="Y3283" s="348"/>
      <c r="Z3283" s="348"/>
      <c r="AA3283" s="348"/>
      <c r="AB3283" s="348"/>
      <c r="AC3283" s="348"/>
      <c r="AD3283" s="348"/>
    </row>
    <row r="3284" spans="1:45" ht="60" customHeight="1">
      <c r="A3284" s="41"/>
      <c r="B3284" s="30"/>
      <c r="C3284" s="415"/>
      <c r="D3284" s="415"/>
      <c r="E3284" s="415"/>
      <c r="F3284" s="415"/>
      <c r="G3284" s="415"/>
      <c r="H3284" s="415"/>
      <c r="I3284" s="415"/>
      <c r="J3284" s="415"/>
      <c r="K3284" s="415"/>
      <c r="L3284" s="415"/>
      <c r="M3284" s="415"/>
      <c r="N3284" s="415"/>
      <c r="O3284" s="415"/>
      <c r="P3284" s="415"/>
      <c r="Q3284" s="415"/>
      <c r="R3284" s="415"/>
      <c r="S3284" s="415"/>
      <c r="T3284" s="415"/>
      <c r="U3284" s="415"/>
      <c r="V3284" s="415"/>
      <c r="W3284" s="415"/>
      <c r="X3284" s="415"/>
      <c r="Y3284" s="415"/>
      <c r="Z3284" s="415"/>
      <c r="AA3284" s="415"/>
      <c r="AB3284" s="415"/>
      <c r="AC3284" s="415"/>
      <c r="AD3284" s="415"/>
    </row>
    <row r="3285" spans="1:45" ht="15" customHeight="1"/>
    <row r="3286" spans="1:45" ht="15" customHeight="1"/>
    <row r="3287" spans="1:45" ht="15" customHeight="1">
      <c r="B3287" s="467" t="str">
        <f>IF(CA3158=0,"","Alerta: se registró NS (no se sabe), favor de agregar su respectivo comentario (7ᵃ instrucción general).")</f>
        <v/>
      </c>
      <c r="C3287" s="467"/>
      <c r="D3287" s="467"/>
      <c r="E3287" s="467"/>
      <c r="F3287" s="467"/>
      <c r="G3287" s="467"/>
      <c r="H3287" s="467"/>
      <c r="I3287" s="467"/>
      <c r="J3287" s="467"/>
      <c r="K3287" s="467"/>
      <c r="L3287" s="467"/>
      <c r="M3287" s="467"/>
      <c r="N3287" s="467"/>
      <c r="O3287" s="467"/>
      <c r="P3287" s="467"/>
      <c r="Q3287" s="467"/>
      <c r="R3287" s="467"/>
      <c r="S3287" s="467"/>
      <c r="T3287" s="467"/>
      <c r="U3287" s="467"/>
      <c r="V3287" s="467"/>
      <c r="W3287" s="467"/>
      <c r="X3287" s="467"/>
      <c r="Y3287" s="467"/>
      <c r="Z3287" s="467"/>
      <c r="AA3287" s="467"/>
      <c r="AB3287" s="467"/>
      <c r="AC3287" s="467"/>
      <c r="AD3287" s="467"/>
    </row>
    <row r="3288" spans="1:45" ht="15" customHeight="1">
      <c r="B3288" s="393" t="str">
        <f>IF(AS3281=0,"","Error: verificar sumas.")</f>
        <v/>
      </c>
      <c r="C3288" s="393"/>
      <c r="D3288" s="393"/>
      <c r="E3288" s="393"/>
      <c r="F3288" s="393"/>
      <c r="G3288" s="393"/>
      <c r="H3288" s="393"/>
      <c r="I3288" s="393"/>
      <c r="J3288" s="393"/>
      <c r="K3288" s="393"/>
      <c r="L3288" s="393"/>
      <c r="M3288" s="393"/>
      <c r="N3288" s="393"/>
      <c r="O3288" s="393"/>
      <c r="P3288" s="393"/>
      <c r="Q3288" s="393"/>
      <c r="R3288" s="393"/>
      <c r="S3288" s="393"/>
      <c r="T3288" s="393"/>
      <c r="U3288" s="393"/>
      <c r="V3288" s="393"/>
      <c r="W3288" s="393"/>
      <c r="X3288" s="393"/>
      <c r="Y3288" s="393"/>
      <c r="Z3288" s="393"/>
      <c r="AA3288" s="393"/>
      <c r="AB3288" s="393"/>
      <c r="AC3288" s="393"/>
      <c r="AD3288" s="393"/>
    </row>
    <row r="3289" spans="1:45" ht="15" customHeight="1">
      <c r="B3289" s="392" t="str">
        <f>IF(AH3281=0,"","Error: debe completar toda la información requerida.")</f>
        <v/>
      </c>
      <c r="C3289" s="392"/>
      <c r="D3289" s="392"/>
      <c r="E3289" s="392"/>
      <c r="F3289" s="392"/>
      <c r="G3289" s="392"/>
      <c r="H3289" s="392"/>
      <c r="I3289" s="392"/>
      <c r="J3289" s="392"/>
      <c r="K3289" s="392"/>
      <c r="L3289" s="392"/>
      <c r="M3289" s="392"/>
      <c r="N3289" s="392"/>
      <c r="O3289" s="392"/>
      <c r="P3289" s="392"/>
      <c r="Q3289" s="392"/>
      <c r="R3289" s="392"/>
      <c r="S3289" s="392"/>
      <c r="T3289" s="392"/>
      <c r="U3289" s="392"/>
      <c r="V3289" s="392"/>
      <c r="W3289" s="392"/>
      <c r="X3289" s="392"/>
      <c r="Y3289" s="392"/>
      <c r="Z3289" s="392"/>
      <c r="AA3289" s="392"/>
      <c r="AB3289" s="392"/>
      <c r="AC3289" s="392"/>
      <c r="AD3289" s="392"/>
    </row>
    <row r="3290" spans="1:45" ht="15" customHeight="1"/>
  </sheetData>
  <sheetProtection algorithmName="SHA-512" hashValue="ltMq71zwM4eBYgLBfH8s0LBdZLVajzwBqRF3rB1tQredZ6SGoMVURz0nJV1QIvvtKKrm0cbR6aurPDwQb+K8Yw==" saltValue="olKZwjIuPCPpQtMGQkwlKQ==" spinCount="100000" sheet="1" objects="1" scenarios="1"/>
  <mergeCells count="12098">
    <mergeCell ref="B2102:AD2102"/>
    <mergeCell ref="B1965:AD1965"/>
    <mergeCell ref="B1966:AD1966"/>
    <mergeCell ref="B1949:AD1949"/>
    <mergeCell ref="B1950:AD1950"/>
    <mergeCell ref="B1951:AD1951"/>
    <mergeCell ref="B1948:AD1948"/>
    <mergeCell ref="B1935:AD1935"/>
    <mergeCell ref="B1917:AD1917"/>
    <mergeCell ref="B1918:AD1918"/>
    <mergeCell ref="B1883:AD1883"/>
    <mergeCell ref="B1882:AD1882"/>
    <mergeCell ref="B1881:AD1881"/>
    <mergeCell ref="B1856:AD1856"/>
    <mergeCell ref="B1721:AD1721"/>
    <mergeCell ref="B1720:AD1720"/>
    <mergeCell ref="B1680:AD1680"/>
    <mergeCell ref="B1545:AD1545"/>
    <mergeCell ref="B1282:AD1282"/>
    <mergeCell ref="B893:AD893"/>
    <mergeCell ref="B630:AD630"/>
    <mergeCell ref="B495:AD495"/>
    <mergeCell ref="B497:AD497"/>
    <mergeCell ref="B490:AD490"/>
    <mergeCell ref="B221:AD221"/>
    <mergeCell ref="B220:AD220"/>
    <mergeCell ref="B219:AD219"/>
    <mergeCell ref="B218:AD218"/>
    <mergeCell ref="B217:AD217"/>
    <mergeCell ref="B171:AD171"/>
    <mergeCell ref="B173:AD173"/>
    <mergeCell ref="B3288:AD3288"/>
    <mergeCell ref="D1527:O1527"/>
    <mergeCell ref="D1528:O1528"/>
    <mergeCell ref="D1529:O1529"/>
    <mergeCell ref="D1530:O1530"/>
    <mergeCell ref="D1531:O1531"/>
    <mergeCell ref="D1532:O1532"/>
    <mergeCell ref="D1533:O1533"/>
    <mergeCell ref="D1534:O1534"/>
    <mergeCell ref="D1535:O1535"/>
    <mergeCell ref="D1536:O1536"/>
    <mergeCell ref="D1537:O1537"/>
    <mergeCell ref="D1538:O1538"/>
    <mergeCell ref="C1551:R1553"/>
    <mergeCell ref="S1551:AD1551"/>
    <mergeCell ref="S1552:S1553"/>
    <mergeCell ref="T1552:T1553"/>
    <mergeCell ref="U1552:U1553"/>
    <mergeCell ref="V1552:X1552"/>
    <mergeCell ref="Y1552:AA1552"/>
    <mergeCell ref="AB1552:AD1552"/>
    <mergeCell ref="D1554:R1554"/>
    <mergeCell ref="D1555:R1555"/>
    <mergeCell ref="D1556:R1556"/>
    <mergeCell ref="D1557:R1557"/>
    <mergeCell ref="D1558:R1558"/>
    <mergeCell ref="D1559:R1559"/>
    <mergeCell ref="D1560:R1560"/>
    <mergeCell ref="D1561:R1561"/>
    <mergeCell ref="D1562:R1562"/>
    <mergeCell ref="D1563:R1563"/>
    <mergeCell ref="D1564:R1564"/>
    <mergeCell ref="B1919:AD1919"/>
    <mergeCell ref="B3289:AD3289"/>
    <mergeCell ref="B356:AD356"/>
    <mergeCell ref="B494:AD494"/>
    <mergeCell ref="B629:AD629"/>
    <mergeCell ref="B892:AD892"/>
    <mergeCell ref="B1281:AD1281"/>
    <mergeCell ref="B1544:AD1544"/>
    <mergeCell ref="B1679:AD1679"/>
    <mergeCell ref="B1719:AD1719"/>
    <mergeCell ref="B1855:AD1855"/>
    <mergeCell ref="B1885:AD1885"/>
    <mergeCell ref="B1947:AD1947"/>
    <mergeCell ref="B1964:AD1964"/>
    <mergeCell ref="B2114:AD2114"/>
    <mergeCell ref="B2250:AD2250"/>
    <mergeCell ref="B2276:AD2276"/>
    <mergeCell ref="B2297:AD2297"/>
    <mergeCell ref="B2444:AD2444"/>
    <mergeCell ref="B2579:AD2579"/>
    <mergeCell ref="B2718:AD2718"/>
    <mergeCell ref="B2867:AD2867"/>
    <mergeCell ref="B3008:AD3008"/>
    <mergeCell ref="B3146:AD3146"/>
    <mergeCell ref="B3287:AD3287"/>
    <mergeCell ref="B358:AD358"/>
    <mergeCell ref="B357:AD357"/>
    <mergeCell ref="B496:AD496"/>
    <mergeCell ref="B631:AD631"/>
    <mergeCell ref="B632:AD632"/>
    <mergeCell ref="B894:AD894"/>
    <mergeCell ref="B895:AD895"/>
    <mergeCell ref="B1283:AD1283"/>
    <mergeCell ref="B1284:AD1284"/>
    <mergeCell ref="B1546:AD1546"/>
    <mergeCell ref="B1547:AD1547"/>
    <mergeCell ref="B1681:AD1681"/>
    <mergeCell ref="B1682:AD1682"/>
    <mergeCell ref="B1722:AD1722"/>
    <mergeCell ref="B1723:AD1723"/>
    <mergeCell ref="B1857:AD1857"/>
    <mergeCell ref="B1858:AD1858"/>
    <mergeCell ref="B1884:AD1884"/>
    <mergeCell ref="B1886:AD1886"/>
    <mergeCell ref="B2300:AD2300"/>
    <mergeCell ref="B2302:AD2302"/>
    <mergeCell ref="B2445:AD2445"/>
    <mergeCell ref="B2446:AD2446"/>
    <mergeCell ref="B2580:AD2580"/>
    <mergeCell ref="B2581:AD2581"/>
    <mergeCell ref="B2719:AD2719"/>
    <mergeCell ref="B2720:AD2720"/>
    <mergeCell ref="B2868:AD2868"/>
    <mergeCell ref="B2869:AD2869"/>
    <mergeCell ref="B3009:AD3009"/>
    <mergeCell ref="B3010:AD3010"/>
    <mergeCell ref="B3147:AD3147"/>
    <mergeCell ref="B3148:AD3148"/>
    <mergeCell ref="D1613:R1613"/>
    <mergeCell ref="D1614:R1614"/>
    <mergeCell ref="D1524:O1524"/>
    <mergeCell ref="D1525:O1525"/>
    <mergeCell ref="C1685:AD1685"/>
    <mergeCell ref="C1686:AD1686"/>
    <mergeCell ref="D1526:O1526"/>
    <mergeCell ref="D1586:R1586"/>
    <mergeCell ref="D1587:R1587"/>
    <mergeCell ref="D1588:R1588"/>
    <mergeCell ref="D1589:R1589"/>
    <mergeCell ref="D1590:R1590"/>
    <mergeCell ref="D1591:R1591"/>
    <mergeCell ref="D1592:R1592"/>
    <mergeCell ref="D1593:R1593"/>
    <mergeCell ref="D1594:R1594"/>
    <mergeCell ref="D1595:R1595"/>
    <mergeCell ref="D1596:R1596"/>
    <mergeCell ref="D1597:R1597"/>
    <mergeCell ref="D1598:R1598"/>
    <mergeCell ref="D1599:R1599"/>
    <mergeCell ref="D1600:R1600"/>
    <mergeCell ref="D1601:R1601"/>
    <mergeCell ref="D1602:R1602"/>
    <mergeCell ref="D1603:R1603"/>
    <mergeCell ref="D1604:R1604"/>
    <mergeCell ref="D1605:R1605"/>
    <mergeCell ref="D1606:R1606"/>
    <mergeCell ref="D1607:R1607"/>
    <mergeCell ref="D1608:R1608"/>
    <mergeCell ref="D1609:R1609"/>
    <mergeCell ref="D1610:R1610"/>
    <mergeCell ref="D1611:R1611"/>
    <mergeCell ref="D1612:R1612"/>
    <mergeCell ref="D1578:R1578"/>
    <mergeCell ref="D1579:R1579"/>
    <mergeCell ref="D1580:R1580"/>
    <mergeCell ref="D1581:R1581"/>
    <mergeCell ref="D1491:O1491"/>
    <mergeCell ref="D1492:O1492"/>
    <mergeCell ref="D1493:O1493"/>
    <mergeCell ref="D1494:O1494"/>
    <mergeCell ref="D1495:O1495"/>
    <mergeCell ref="D1496:O1496"/>
    <mergeCell ref="D1497:O1497"/>
    <mergeCell ref="D1498:O1498"/>
    <mergeCell ref="D1499:O1499"/>
    <mergeCell ref="D1500:O1500"/>
    <mergeCell ref="D1501:O1501"/>
    <mergeCell ref="D1502:O1502"/>
    <mergeCell ref="D1503:O1503"/>
    <mergeCell ref="D1504:O1504"/>
    <mergeCell ref="D1505:O1505"/>
    <mergeCell ref="D1506:O1506"/>
    <mergeCell ref="D1507:O1507"/>
    <mergeCell ref="D1508:O1508"/>
    <mergeCell ref="D1509:O1509"/>
    <mergeCell ref="D1510:O1510"/>
    <mergeCell ref="D1511:O1511"/>
    <mergeCell ref="D1512:O1512"/>
    <mergeCell ref="D1513:O1513"/>
    <mergeCell ref="D1514:O1514"/>
    <mergeCell ref="D1515:O1515"/>
    <mergeCell ref="D1516:O1516"/>
    <mergeCell ref="D1517:O1517"/>
    <mergeCell ref="D1518:O1518"/>
    <mergeCell ref="D1519:O1519"/>
    <mergeCell ref="D1520:O1520"/>
    <mergeCell ref="D1521:O1521"/>
    <mergeCell ref="D1522:O1522"/>
    <mergeCell ref="D1523:O1523"/>
    <mergeCell ref="D1582:R1582"/>
    <mergeCell ref="D1583:R1583"/>
    <mergeCell ref="D1584:R1584"/>
    <mergeCell ref="D1585:R1585"/>
    <mergeCell ref="D1572:R1572"/>
    <mergeCell ref="D1573:R1573"/>
    <mergeCell ref="D1574:R1574"/>
    <mergeCell ref="D1575:R1575"/>
    <mergeCell ref="D1576:R1576"/>
    <mergeCell ref="D1577:R1577"/>
    <mergeCell ref="D1294:O1294"/>
    <mergeCell ref="D1295:O1295"/>
    <mergeCell ref="D1296:O1296"/>
    <mergeCell ref="D1297:O1297"/>
    <mergeCell ref="AA1415:AD1415"/>
    <mergeCell ref="C1416:O1418"/>
    <mergeCell ref="P1416:AD1416"/>
    <mergeCell ref="P1417:R1417"/>
    <mergeCell ref="S1417:U1417"/>
    <mergeCell ref="V1417:X1417"/>
    <mergeCell ref="Y1417:AA1417"/>
    <mergeCell ref="AB1417:AD1417"/>
    <mergeCell ref="D1419:O1419"/>
    <mergeCell ref="D1420:O1420"/>
    <mergeCell ref="D1421:O1421"/>
    <mergeCell ref="D1422:O1422"/>
    <mergeCell ref="D1423:O1423"/>
    <mergeCell ref="D1424:O1424"/>
    <mergeCell ref="D1425:O1425"/>
    <mergeCell ref="D1426:O1426"/>
    <mergeCell ref="D1427:O1427"/>
    <mergeCell ref="D1428:O1428"/>
    <mergeCell ref="D1429:O1429"/>
    <mergeCell ref="D1430:O1430"/>
    <mergeCell ref="D1431:O1431"/>
    <mergeCell ref="D1432:O1432"/>
    <mergeCell ref="D1433:O1433"/>
    <mergeCell ref="D1434:O1434"/>
    <mergeCell ref="D1435:O1435"/>
    <mergeCell ref="D1436:O1436"/>
    <mergeCell ref="D1437:O1437"/>
    <mergeCell ref="D1438:O1438"/>
    <mergeCell ref="D1439:O1439"/>
    <mergeCell ref="D1319:O1319"/>
    <mergeCell ref="D1320:O1320"/>
    <mergeCell ref="D1321:O1321"/>
    <mergeCell ref="D1322:O1322"/>
    <mergeCell ref="D1323:O1323"/>
    <mergeCell ref="D1324:O1324"/>
    <mergeCell ref="D1325:O1325"/>
    <mergeCell ref="D1326:O1326"/>
    <mergeCell ref="D1327:O1327"/>
    <mergeCell ref="D1328:O1328"/>
    <mergeCell ref="D1329:O1329"/>
    <mergeCell ref="D1330:O1330"/>
    <mergeCell ref="D1331:O1331"/>
    <mergeCell ref="D1332:O1332"/>
    <mergeCell ref="D1333:O1333"/>
    <mergeCell ref="D1334:O1334"/>
    <mergeCell ref="D1335:O1335"/>
    <mergeCell ref="D1336:O1336"/>
    <mergeCell ref="D1337:O1337"/>
    <mergeCell ref="D1338:O1338"/>
    <mergeCell ref="D1339:O1339"/>
    <mergeCell ref="D1340:O1340"/>
    <mergeCell ref="D1341:O1341"/>
    <mergeCell ref="D1342:O1342"/>
    <mergeCell ref="D1343:O1343"/>
    <mergeCell ref="D1344:O1344"/>
    <mergeCell ref="D1345:O1345"/>
    <mergeCell ref="D1346:O1346"/>
    <mergeCell ref="D1347:O1347"/>
    <mergeCell ref="D1348:O1348"/>
    <mergeCell ref="D1349:O1349"/>
    <mergeCell ref="D1254:L1254"/>
    <mergeCell ref="D1255:L1255"/>
    <mergeCell ref="D1256:L1256"/>
    <mergeCell ref="D1257:L1257"/>
    <mergeCell ref="D1258:L1258"/>
    <mergeCell ref="D1259:L1259"/>
    <mergeCell ref="D1260:L1260"/>
    <mergeCell ref="D1261:L1261"/>
    <mergeCell ref="D1262:L1262"/>
    <mergeCell ref="D1263:L1263"/>
    <mergeCell ref="D1264:L1264"/>
    <mergeCell ref="D1265:L1265"/>
    <mergeCell ref="D1266:L1266"/>
    <mergeCell ref="D1267:L1267"/>
    <mergeCell ref="D1268:L1268"/>
    <mergeCell ref="D1269:L1269"/>
    <mergeCell ref="D1270:L1270"/>
    <mergeCell ref="D1271:L1271"/>
    <mergeCell ref="D1272:L1272"/>
    <mergeCell ref="D1273:L1273"/>
    <mergeCell ref="D1274:L1274"/>
    <mergeCell ref="D1275:L1275"/>
    <mergeCell ref="C1290:O1292"/>
    <mergeCell ref="P1290:AD1290"/>
    <mergeCell ref="P1291:P1292"/>
    <mergeCell ref="Q1291:Q1292"/>
    <mergeCell ref="R1291:R1292"/>
    <mergeCell ref="S1291:U1291"/>
    <mergeCell ref="V1291:X1291"/>
    <mergeCell ref="Y1291:AA1291"/>
    <mergeCell ref="AB1291:AD1291"/>
    <mergeCell ref="D1293:O1293"/>
    <mergeCell ref="AA1289:AD1289"/>
    <mergeCell ref="C1278:AD1278"/>
    <mergeCell ref="C1279:AD1279"/>
    <mergeCell ref="B1286:AD1286"/>
    <mergeCell ref="C1287:AD1287"/>
    <mergeCell ref="D1221:L1221"/>
    <mergeCell ref="D1222:L1222"/>
    <mergeCell ref="D1223:L1223"/>
    <mergeCell ref="D1224:L1224"/>
    <mergeCell ref="D1225:L1225"/>
    <mergeCell ref="D1226:L1226"/>
    <mergeCell ref="D1227:L1227"/>
    <mergeCell ref="D1228:L1228"/>
    <mergeCell ref="D1229:L1229"/>
    <mergeCell ref="D1230:L1230"/>
    <mergeCell ref="D1231:L1231"/>
    <mergeCell ref="D1232:L1232"/>
    <mergeCell ref="D1233:L1233"/>
    <mergeCell ref="D1234:L1234"/>
    <mergeCell ref="D1235:L1235"/>
    <mergeCell ref="D1236:L1236"/>
    <mergeCell ref="D1237:L1237"/>
    <mergeCell ref="D1238:L1238"/>
    <mergeCell ref="D1239:L1239"/>
    <mergeCell ref="D1240:L1240"/>
    <mergeCell ref="D1241:L1241"/>
    <mergeCell ref="D1242:L1242"/>
    <mergeCell ref="D1243:L1243"/>
    <mergeCell ref="D1244:L1244"/>
    <mergeCell ref="D1245:L1245"/>
    <mergeCell ref="D1246:L1246"/>
    <mergeCell ref="D1247:L1247"/>
    <mergeCell ref="D1248:L1248"/>
    <mergeCell ref="D1249:L1249"/>
    <mergeCell ref="D1250:L1250"/>
    <mergeCell ref="D1251:L1251"/>
    <mergeCell ref="D1252:L1252"/>
    <mergeCell ref="D1253:L1253"/>
    <mergeCell ref="D1188:L1188"/>
    <mergeCell ref="D1189:L1189"/>
    <mergeCell ref="D1190:L1190"/>
    <mergeCell ref="D1191:L1191"/>
    <mergeCell ref="D1192:L1192"/>
    <mergeCell ref="D1193:L1193"/>
    <mergeCell ref="D1194:L1194"/>
    <mergeCell ref="D1195:L1195"/>
    <mergeCell ref="D1196:L1196"/>
    <mergeCell ref="D1197:L1197"/>
    <mergeCell ref="D1198:L1198"/>
    <mergeCell ref="D1199:L1199"/>
    <mergeCell ref="D1200:L1200"/>
    <mergeCell ref="D1201:L1201"/>
    <mergeCell ref="D1202:L1202"/>
    <mergeCell ref="D1203:L1203"/>
    <mergeCell ref="D1204:L1204"/>
    <mergeCell ref="D1205:L1205"/>
    <mergeCell ref="D1206:L1206"/>
    <mergeCell ref="D1207:L1207"/>
    <mergeCell ref="D1208:L1208"/>
    <mergeCell ref="D1209:L1209"/>
    <mergeCell ref="D1210:L1210"/>
    <mergeCell ref="D1211:L1211"/>
    <mergeCell ref="D1212:L1212"/>
    <mergeCell ref="D1213:L1213"/>
    <mergeCell ref="D1214:L1214"/>
    <mergeCell ref="D1215:L1215"/>
    <mergeCell ref="D1216:L1216"/>
    <mergeCell ref="D1217:L1217"/>
    <mergeCell ref="D1218:L1218"/>
    <mergeCell ref="D1219:L1219"/>
    <mergeCell ref="D1220:L1220"/>
    <mergeCell ref="D1135:L1135"/>
    <mergeCell ref="D1136:L1136"/>
    <mergeCell ref="D1137:L1137"/>
    <mergeCell ref="D1138:L1138"/>
    <mergeCell ref="D1139:L1139"/>
    <mergeCell ref="D1140:L1140"/>
    <mergeCell ref="D1141:L1141"/>
    <mergeCell ref="D1142:L1142"/>
    <mergeCell ref="D1143:L1143"/>
    <mergeCell ref="D1144:L1144"/>
    <mergeCell ref="D1145:L1145"/>
    <mergeCell ref="D1146:L1146"/>
    <mergeCell ref="D1147:L1147"/>
    <mergeCell ref="D1148:L1148"/>
    <mergeCell ref="D1149:L1149"/>
    <mergeCell ref="AA1152:AD1152"/>
    <mergeCell ref="C1153:L1155"/>
    <mergeCell ref="M1153:AD1153"/>
    <mergeCell ref="M1154:O1154"/>
    <mergeCell ref="P1154:R1154"/>
    <mergeCell ref="S1154:U1154"/>
    <mergeCell ref="V1154:X1154"/>
    <mergeCell ref="Y1154:AA1154"/>
    <mergeCell ref="AB1154:AD1154"/>
    <mergeCell ref="D1156:L1156"/>
    <mergeCell ref="D1090:L1090"/>
    <mergeCell ref="D1091:L1091"/>
    <mergeCell ref="D1092:L1092"/>
    <mergeCell ref="D1093:L1093"/>
    <mergeCell ref="D1094:L1094"/>
    <mergeCell ref="D1095:L1095"/>
    <mergeCell ref="D1096:L1096"/>
    <mergeCell ref="D1097:L1097"/>
    <mergeCell ref="D1098:L1098"/>
    <mergeCell ref="D1099:L1099"/>
    <mergeCell ref="D1100:L1100"/>
    <mergeCell ref="D1101:L1101"/>
    <mergeCell ref="D1102:L1102"/>
    <mergeCell ref="D1103:L1103"/>
    <mergeCell ref="D1104:L1104"/>
    <mergeCell ref="D1105:L1105"/>
    <mergeCell ref="D1106:L1106"/>
    <mergeCell ref="D1107:L1107"/>
    <mergeCell ref="D1108:L1108"/>
    <mergeCell ref="D1109:L1109"/>
    <mergeCell ref="D1110:L1110"/>
    <mergeCell ref="D1111:L1111"/>
    <mergeCell ref="D1112:L1112"/>
    <mergeCell ref="D1113:L1113"/>
    <mergeCell ref="D1114:L1114"/>
    <mergeCell ref="D1115:L1115"/>
    <mergeCell ref="D1116:L1116"/>
    <mergeCell ref="D1117:L1117"/>
    <mergeCell ref="D1118:L1118"/>
    <mergeCell ref="D1119:L1119"/>
    <mergeCell ref="D1120:L1120"/>
    <mergeCell ref="D1121:L1121"/>
    <mergeCell ref="D1122:L1122"/>
    <mergeCell ref="D1123:L1123"/>
    <mergeCell ref="D1124:L1124"/>
    <mergeCell ref="D1125:L1125"/>
    <mergeCell ref="D1126:L1126"/>
    <mergeCell ref="D1127:L1127"/>
    <mergeCell ref="D1128:L1128"/>
    <mergeCell ref="AA1026:AD1026"/>
    <mergeCell ref="C1027:L1029"/>
    <mergeCell ref="M1027:AD1027"/>
    <mergeCell ref="M1028:O1028"/>
    <mergeCell ref="P1028:R1028"/>
    <mergeCell ref="S1028:U1028"/>
    <mergeCell ref="V1028:X1028"/>
    <mergeCell ref="Y1028:AA1028"/>
    <mergeCell ref="AB1028:AD1028"/>
    <mergeCell ref="D916:L916"/>
    <mergeCell ref="D917:L917"/>
    <mergeCell ref="D914:L914"/>
    <mergeCell ref="D915:L915"/>
    <mergeCell ref="D912:L912"/>
    <mergeCell ref="D913:L913"/>
    <mergeCell ref="D910:L910"/>
    <mergeCell ref="D911:L911"/>
    <mergeCell ref="D908:L908"/>
    <mergeCell ref="D909:L909"/>
    <mergeCell ref="D926:L926"/>
    <mergeCell ref="D927:L927"/>
    <mergeCell ref="D924:L924"/>
    <mergeCell ref="D925:L925"/>
    <mergeCell ref="D922:L922"/>
    <mergeCell ref="D923:L923"/>
    <mergeCell ref="D920:L920"/>
    <mergeCell ref="D921:L921"/>
    <mergeCell ref="D918:L918"/>
    <mergeCell ref="D919:L919"/>
    <mergeCell ref="D936:L936"/>
    <mergeCell ref="D937:L937"/>
    <mergeCell ref="D934:L934"/>
    <mergeCell ref="D935:L935"/>
    <mergeCell ref="D932:L932"/>
    <mergeCell ref="D933:L933"/>
    <mergeCell ref="D930:L930"/>
    <mergeCell ref="D931:L931"/>
    <mergeCell ref="D928:L928"/>
    <mergeCell ref="D946:L946"/>
    <mergeCell ref="D947:L947"/>
    <mergeCell ref="D944:L944"/>
    <mergeCell ref="D945:L945"/>
    <mergeCell ref="D942:L942"/>
    <mergeCell ref="D943:L943"/>
    <mergeCell ref="D940:L940"/>
    <mergeCell ref="D941:L941"/>
    <mergeCell ref="D938:L938"/>
    <mergeCell ref="D939:L939"/>
    <mergeCell ref="D956:L956"/>
    <mergeCell ref="D957:L957"/>
    <mergeCell ref="D954:L954"/>
    <mergeCell ref="D955:L955"/>
    <mergeCell ref="D952:L952"/>
    <mergeCell ref="D953:L953"/>
    <mergeCell ref="D950:L950"/>
    <mergeCell ref="D951:L951"/>
    <mergeCell ref="D948:L948"/>
    <mergeCell ref="D949:L949"/>
    <mergeCell ref="D966:L966"/>
    <mergeCell ref="D967:L967"/>
    <mergeCell ref="D964:L964"/>
    <mergeCell ref="D965:L965"/>
    <mergeCell ref="D962:L962"/>
    <mergeCell ref="D963:L963"/>
    <mergeCell ref="D402:I402"/>
    <mergeCell ref="D403:I403"/>
    <mergeCell ref="D805:L805"/>
    <mergeCell ref="D806:L806"/>
    <mergeCell ref="D807:L807"/>
    <mergeCell ref="D808:L808"/>
    <mergeCell ref="D809:L809"/>
    <mergeCell ref="D810:L810"/>
    <mergeCell ref="D811:L811"/>
    <mergeCell ref="D812:L812"/>
    <mergeCell ref="D813:L813"/>
    <mergeCell ref="D814:L814"/>
    <mergeCell ref="D815:L815"/>
    <mergeCell ref="D816:L816"/>
    <mergeCell ref="D817:L817"/>
    <mergeCell ref="D818:L818"/>
    <mergeCell ref="D819:L819"/>
    <mergeCell ref="D820:L820"/>
    <mergeCell ref="D821:L821"/>
    <mergeCell ref="D822:L822"/>
    <mergeCell ref="D823:L823"/>
    <mergeCell ref="D824:L824"/>
    <mergeCell ref="D825:L825"/>
    <mergeCell ref="D826:L826"/>
    <mergeCell ref="D827:L827"/>
    <mergeCell ref="D828:L828"/>
    <mergeCell ref="D829:L829"/>
    <mergeCell ref="D830:L830"/>
    <mergeCell ref="D831:L831"/>
    <mergeCell ref="D832:L832"/>
    <mergeCell ref="D833:L833"/>
    <mergeCell ref="D834:L834"/>
    <mergeCell ref="D835:L835"/>
    <mergeCell ref="D415:I415"/>
    <mergeCell ref="D416:I416"/>
    <mergeCell ref="D417:I417"/>
    <mergeCell ref="D418:I418"/>
    <mergeCell ref="D419:I419"/>
    <mergeCell ref="D420:I420"/>
    <mergeCell ref="D421:I421"/>
    <mergeCell ref="D422:I422"/>
    <mergeCell ref="D423:I423"/>
    <mergeCell ref="D424:I424"/>
    <mergeCell ref="D425:I425"/>
    <mergeCell ref="D426:I426"/>
    <mergeCell ref="D427:I427"/>
    <mergeCell ref="D428:I428"/>
    <mergeCell ref="D429:I429"/>
    <mergeCell ref="D430:I430"/>
    <mergeCell ref="D431:I431"/>
    <mergeCell ref="D432:I432"/>
    <mergeCell ref="D433:I433"/>
    <mergeCell ref="D434:I434"/>
    <mergeCell ref="D435:I435"/>
    <mergeCell ref="D436:I436"/>
    <mergeCell ref="D437:I437"/>
    <mergeCell ref="D438:I438"/>
    <mergeCell ref="D439:I439"/>
    <mergeCell ref="D440:I440"/>
    <mergeCell ref="D441:I441"/>
    <mergeCell ref="D442:I442"/>
    <mergeCell ref="D443:I443"/>
    <mergeCell ref="D444:I444"/>
    <mergeCell ref="D445:I445"/>
    <mergeCell ref="C32:AD32"/>
    <mergeCell ref="C33:AD33"/>
    <mergeCell ref="C34:AD34"/>
    <mergeCell ref="C35:AD35"/>
    <mergeCell ref="C36:AD36"/>
    <mergeCell ref="C26:AD26"/>
    <mergeCell ref="C27:AD27"/>
    <mergeCell ref="C28:AD28"/>
    <mergeCell ref="C29:AD29"/>
    <mergeCell ref="C30:AD30"/>
    <mergeCell ref="C31:AD31"/>
    <mergeCell ref="B24:AD24"/>
    <mergeCell ref="C25:AD25"/>
    <mergeCell ref="B11:AD11"/>
    <mergeCell ref="C12:AD12"/>
    <mergeCell ref="C13:AD13"/>
    <mergeCell ref="C15:AD15"/>
    <mergeCell ref="B1:AD1"/>
    <mergeCell ref="B3:AD3"/>
    <mergeCell ref="B5:AD5"/>
    <mergeCell ref="AA7:AD7"/>
    <mergeCell ref="B8:L8"/>
    <mergeCell ref="N8:O8"/>
    <mergeCell ref="B10:AD10"/>
    <mergeCell ref="C14:AD14"/>
    <mergeCell ref="C16:AD16"/>
    <mergeCell ref="C17:AD17"/>
    <mergeCell ref="C18:AD18"/>
    <mergeCell ref="C19:AD19"/>
    <mergeCell ref="B21:AD21"/>
    <mergeCell ref="B22:AD22"/>
    <mergeCell ref="V48:W48"/>
    <mergeCell ref="X48:Y48"/>
    <mergeCell ref="Z48:AA48"/>
    <mergeCell ref="AB48:AC48"/>
    <mergeCell ref="C37:AD37"/>
    <mergeCell ref="C43:AD43"/>
    <mergeCell ref="C42:AD42"/>
    <mergeCell ref="X46:Y47"/>
    <mergeCell ref="Z46:AA47"/>
    <mergeCell ref="AB46:AC47"/>
    <mergeCell ref="D48:G48"/>
    <mergeCell ref="H48:I48"/>
    <mergeCell ref="J48:K48"/>
    <mergeCell ref="L48:M48"/>
    <mergeCell ref="P48:Q48"/>
    <mergeCell ref="R48:S48"/>
    <mergeCell ref="T48:U48"/>
    <mergeCell ref="L46:M47"/>
    <mergeCell ref="N46:O46"/>
    <mergeCell ref="P46:Q47"/>
    <mergeCell ref="R46:S47"/>
    <mergeCell ref="T46:U47"/>
    <mergeCell ref="V46:W47"/>
    <mergeCell ref="C38:AD38"/>
    <mergeCell ref="C39:AD39"/>
    <mergeCell ref="C40:AD40"/>
    <mergeCell ref="C41:AD41"/>
    <mergeCell ref="C45:G47"/>
    <mergeCell ref="H45:AC45"/>
    <mergeCell ref="AD45:AD47"/>
    <mergeCell ref="H46:I47"/>
    <mergeCell ref="J46:K47"/>
    <mergeCell ref="R52:S52"/>
    <mergeCell ref="T52:U52"/>
    <mergeCell ref="V52:W52"/>
    <mergeCell ref="X52:Y52"/>
    <mergeCell ref="Z52:AA52"/>
    <mergeCell ref="AB52:AC52"/>
    <mergeCell ref="T51:U51"/>
    <mergeCell ref="V51:W51"/>
    <mergeCell ref="X51:Y51"/>
    <mergeCell ref="Z51:AA51"/>
    <mergeCell ref="AB51:AC51"/>
    <mergeCell ref="D52:G52"/>
    <mergeCell ref="H52:I52"/>
    <mergeCell ref="J52:K52"/>
    <mergeCell ref="L52:M52"/>
    <mergeCell ref="P52:Q52"/>
    <mergeCell ref="D51:G51"/>
    <mergeCell ref="H51:I51"/>
    <mergeCell ref="J51:K51"/>
    <mergeCell ref="L51:M51"/>
    <mergeCell ref="P51:Q51"/>
    <mergeCell ref="R51:S51"/>
    <mergeCell ref="R50:S50"/>
    <mergeCell ref="T50:U50"/>
    <mergeCell ref="V50:W50"/>
    <mergeCell ref="X50:Y50"/>
    <mergeCell ref="Z50:AA50"/>
    <mergeCell ref="AB50:AC50"/>
    <mergeCell ref="T49:U49"/>
    <mergeCell ref="V49:W49"/>
    <mergeCell ref="X49:Y49"/>
    <mergeCell ref="Z49:AA49"/>
    <mergeCell ref="AB49:AC49"/>
    <mergeCell ref="D50:G50"/>
    <mergeCell ref="H50:I50"/>
    <mergeCell ref="J50:K50"/>
    <mergeCell ref="L50:M50"/>
    <mergeCell ref="P50:Q50"/>
    <mergeCell ref="D49:G49"/>
    <mergeCell ref="H49:I49"/>
    <mergeCell ref="J49:K49"/>
    <mergeCell ref="L49:M49"/>
    <mergeCell ref="P49:Q49"/>
    <mergeCell ref="R49:S49"/>
    <mergeCell ref="R56:S56"/>
    <mergeCell ref="T56:U56"/>
    <mergeCell ref="V56:W56"/>
    <mergeCell ref="X56:Y56"/>
    <mergeCell ref="Z56:AA56"/>
    <mergeCell ref="AB56:AC56"/>
    <mergeCell ref="T55:U55"/>
    <mergeCell ref="V55:W55"/>
    <mergeCell ref="X55:Y55"/>
    <mergeCell ref="Z55:AA55"/>
    <mergeCell ref="AB55:AC55"/>
    <mergeCell ref="D56:G56"/>
    <mergeCell ref="H56:I56"/>
    <mergeCell ref="J56:K56"/>
    <mergeCell ref="L56:M56"/>
    <mergeCell ref="P56:Q56"/>
    <mergeCell ref="D55:G55"/>
    <mergeCell ref="H55:I55"/>
    <mergeCell ref="J55:K55"/>
    <mergeCell ref="L55:M55"/>
    <mergeCell ref="P55:Q55"/>
    <mergeCell ref="R55:S55"/>
    <mergeCell ref="R54:S54"/>
    <mergeCell ref="T54:U54"/>
    <mergeCell ref="V54:W54"/>
    <mergeCell ref="X54:Y54"/>
    <mergeCell ref="Z54:AA54"/>
    <mergeCell ref="AB54:AC54"/>
    <mergeCell ref="T53:U53"/>
    <mergeCell ref="V53:W53"/>
    <mergeCell ref="X53:Y53"/>
    <mergeCell ref="Z53:AA53"/>
    <mergeCell ref="AB53:AC53"/>
    <mergeCell ref="D54:G54"/>
    <mergeCell ref="H54:I54"/>
    <mergeCell ref="J54:K54"/>
    <mergeCell ref="L54:M54"/>
    <mergeCell ref="P54:Q54"/>
    <mergeCell ref="D53:G53"/>
    <mergeCell ref="H53:I53"/>
    <mergeCell ref="J53:K53"/>
    <mergeCell ref="L53:M53"/>
    <mergeCell ref="P53:Q53"/>
    <mergeCell ref="R53:S53"/>
    <mergeCell ref="R60:S60"/>
    <mergeCell ref="T60:U60"/>
    <mergeCell ref="V60:W60"/>
    <mergeCell ref="X60:Y60"/>
    <mergeCell ref="Z60:AA60"/>
    <mergeCell ref="AB60:AC60"/>
    <mergeCell ref="T59:U59"/>
    <mergeCell ref="V59:W59"/>
    <mergeCell ref="X59:Y59"/>
    <mergeCell ref="Z59:AA59"/>
    <mergeCell ref="AB59:AC59"/>
    <mergeCell ref="D60:G60"/>
    <mergeCell ref="H60:I60"/>
    <mergeCell ref="J60:K60"/>
    <mergeCell ref="L60:M60"/>
    <mergeCell ref="P60:Q60"/>
    <mergeCell ref="D59:G59"/>
    <mergeCell ref="H59:I59"/>
    <mergeCell ref="J59:K59"/>
    <mergeCell ref="L59:M59"/>
    <mergeCell ref="P59:Q59"/>
    <mergeCell ref="R59:S59"/>
    <mergeCell ref="R58:S58"/>
    <mergeCell ref="T58:U58"/>
    <mergeCell ref="V58:W58"/>
    <mergeCell ref="X58:Y58"/>
    <mergeCell ref="Z58:AA58"/>
    <mergeCell ref="AB58:AC58"/>
    <mergeCell ref="T57:U57"/>
    <mergeCell ref="V57:W57"/>
    <mergeCell ref="X57:Y57"/>
    <mergeCell ref="Z57:AA57"/>
    <mergeCell ref="AB57:AC57"/>
    <mergeCell ref="D58:G58"/>
    <mergeCell ref="H58:I58"/>
    <mergeCell ref="J58:K58"/>
    <mergeCell ref="L58:M58"/>
    <mergeCell ref="P58:Q58"/>
    <mergeCell ref="D57:G57"/>
    <mergeCell ref="H57:I57"/>
    <mergeCell ref="J57:K57"/>
    <mergeCell ref="L57:M57"/>
    <mergeCell ref="P57:Q57"/>
    <mergeCell ref="R57:S57"/>
    <mergeCell ref="R64:S64"/>
    <mergeCell ref="T64:U64"/>
    <mergeCell ref="V64:W64"/>
    <mergeCell ref="X64:Y64"/>
    <mergeCell ref="Z64:AA64"/>
    <mergeCell ref="AB64:AC64"/>
    <mergeCell ref="T63:U63"/>
    <mergeCell ref="V63:W63"/>
    <mergeCell ref="X63:Y63"/>
    <mergeCell ref="Z63:AA63"/>
    <mergeCell ref="AB63:AC63"/>
    <mergeCell ref="D64:G64"/>
    <mergeCell ref="H64:I64"/>
    <mergeCell ref="J64:K64"/>
    <mergeCell ref="L64:M64"/>
    <mergeCell ref="P64:Q64"/>
    <mergeCell ref="D63:G63"/>
    <mergeCell ref="H63:I63"/>
    <mergeCell ref="J63:K63"/>
    <mergeCell ref="L63:M63"/>
    <mergeCell ref="P63:Q63"/>
    <mergeCell ref="R63:S63"/>
    <mergeCell ref="R62:S62"/>
    <mergeCell ref="T62:U62"/>
    <mergeCell ref="V62:W62"/>
    <mergeCell ref="X62:Y62"/>
    <mergeCell ref="Z62:AA62"/>
    <mergeCell ref="AB62:AC62"/>
    <mergeCell ref="T61:U61"/>
    <mergeCell ref="V61:W61"/>
    <mergeCell ref="X61:Y61"/>
    <mergeCell ref="Z61:AA61"/>
    <mergeCell ref="AB61:AC61"/>
    <mergeCell ref="D62:G62"/>
    <mergeCell ref="H62:I62"/>
    <mergeCell ref="J62:K62"/>
    <mergeCell ref="L62:M62"/>
    <mergeCell ref="P62:Q62"/>
    <mergeCell ref="D61:G61"/>
    <mergeCell ref="H61:I61"/>
    <mergeCell ref="J61:K61"/>
    <mergeCell ref="L61:M61"/>
    <mergeCell ref="P61:Q61"/>
    <mergeCell ref="R61:S61"/>
    <mergeCell ref="R68:S68"/>
    <mergeCell ref="T68:U68"/>
    <mergeCell ref="V68:W68"/>
    <mergeCell ref="X68:Y68"/>
    <mergeCell ref="Z68:AA68"/>
    <mergeCell ref="AB68:AC68"/>
    <mergeCell ref="T67:U67"/>
    <mergeCell ref="V67:W67"/>
    <mergeCell ref="X67:Y67"/>
    <mergeCell ref="Z67:AA67"/>
    <mergeCell ref="AB67:AC67"/>
    <mergeCell ref="D68:G68"/>
    <mergeCell ref="H68:I68"/>
    <mergeCell ref="J68:K68"/>
    <mergeCell ref="L68:M68"/>
    <mergeCell ref="P68:Q68"/>
    <mergeCell ref="D67:G67"/>
    <mergeCell ref="H67:I67"/>
    <mergeCell ref="J67:K67"/>
    <mergeCell ref="L67:M67"/>
    <mergeCell ref="P67:Q67"/>
    <mergeCell ref="R67:S67"/>
    <mergeCell ref="R66:S66"/>
    <mergeCell ref="T66:U66"/>
    <mergeCell ref="V66:W66"/>
    <mergeCell ref="X66:Y66"/>
    <mergeCell ref="Z66:AA66"/>
    <mergeCell ref="AB66:AC66"/>
    <mergeCell ref="T65:U65"/>
    <mergeCell ref="V65:W65"/>
    <mergeCell ref="X65:Y65"/>
    <mergeCell ref="Z65:AA65"/>
    <mergeCell ref="AB65:AC65"/>
    <mergeCell ref="D66:G66"/>
    <mergeCell ref="H66:I66"/>
    <mergeCell ref="J66:K66"/>
    <mergeCell ref="L66:M66"/>
    <mergeCell ref="P66:Q66"/>
    <mergeCell ref="D65:G65"/>
    <mergeCell ref="H65:I65"/>
    <mergeCell ref="J65:K65"/>
    <mergeCell ref="L65:M65"/>
    <mergeCell ref="P65:Q65"/>
    <mergeCell ref="R65:S65"/>
    <mergeCell ref="R72:S72"/>
    <mergeCell ref="T72:U72"/>
    <mergeCell ref="V72:W72"/>
    <mergeCell ref="X72:Y72"/>
    <mergeCell ref="Z72:AA72"/>
    <mergeCell ref="AB72:AC72"/>
    <mergeCell ref="T71:U71"/>
    <mergeCell ref="V71:W71"/>
    <mergeCell ref="X71:Y71"/>
    <mergeCell ref="Z71:AA71"/>
    <mergeCell ref="AB71:AC71"/>
    <mergeCell ref="D72:G72"/>
    <mergeCell ref="H72:I72"/>
    <mergeCell ref="J72:K72"/>
    <mergeCell ref="L72:M72"/>
    <mergeCell ref="P72:Q72"/>
    <mergeCell ref="D71:G71"/>
    <mergeCell ref="H71:I71"/>
    <mergeCell ref="J71:K71"/>
    <mergeCell ref="L71:M71"/>
    <mergeCell ref="P71:Q71"/>
    <mergeCell ref="R71:S71"/>
    <mergeCell ref="R70:S70"/>
    <mergeCell ref="T70:U70"/>
    <mergeCell ref="V70:W70"/>
    <mergeCell ref="X70:Y70"/>
    <mergeCell ref="Z70:AA70"/>
    <mergeCell ref="AB70:AC70"/>
    <mergeCell ref="T69:U69"/>
    <mergeCell ref="V69:W69"/>
    <mergeCell ref="X69:Y69"/>
    <mergeCell ref="Z69:AA69"/>
    <mergeCell ref="AB69:AC69"/>
    <mergeCell ref="D70:G70"/>
    <mergeCell ref="H70:I70"/>
    <mergeCell ref="J70:K70"/>
    <mergeCell ref="L70:M70"/>
    <mergeCell ref="P70:Q70"/>
    <mergeCell ref="D69:G69"/>
    <mergeCell ref="H69:I69"/>
    <mergeCell ref="J69:K69"/>
    <mergeCell ref="L69:M69"/>
    <mergeCell ref="P69:Q69"/>
    <mergeCell ref="R69:S69"/>
    <mergeCell ref="R76:S76"/>
    <mergeCell ref="T76:U76"/>
    <mergeCell ref="V76:W76"/>
    <mergeCell ref="X76:Y76"/>
    <mergeCell ref="Z76:AA76"/>
    <mergeCell ref="AB76:AC76"/>
    <mergeCell ref="T75:U75"/>
    <mergeCell ref="V75:W75"/>
    <mergeCell ref="X75:Y75"/>
    <mergeCell ref="Z75:AA75"/>
    <mergeCell ref="AB75:AC75"/>
    <mergeCell ref="D76:G76"/>
    <mergeCell ref="H76:I76"/>
    <mergeCell ref="J76:K76"/>
    <mergeCell ref="L76:M76"/>
    <mergeCell ref="P76:Q76"/>
    <mergeCell ref="D75:G75"/>
    <mergeCell ref="H75:I75"/>
    <mergeCell ref="J75:K75"/>
    <mergeCell ref="L75:M75"/>
    <mergeCell ref="P75:Q75"/>
    <mergeCell ref="R75:S75"/>
    <mergeCell ref="R74:S74"/>
    <mergeCell ref="T74:U74"/>
    <mergeCell ref="V74:W74"/>
    <mergeCell ref="X74:Y74"/>
    <mergeCell ref="Z74:AA74"/>
    <mergeCell ref="AB74:AC74"/>
    <mergeCell ref="T73:U73"/>
    <mergeCell ref="V73:W73"/>
    <mergeCell ref="X73:Y73"/>
    <mergeCell ref="Z73:AA73"/>
    <mergeCell ref="AB73:AC73"/>
    <mergeCell ref="D74:G74"/>
    <mergeCell ref="H74:I74"/>
    <mergeCell ref="J74:K74"/>
    <mergeCell ref="L74:M74"/>
    <mergeCell ref="P74:Q74"/>
    <mergeCell ref="D73:G73"/>
    <mergeCell ref="H73:I73"/>
    <mergeCell ref="J73:K73"/>
    <mergeCell ref="L73:M73"/>
    <mergeCell ref="P73:Q73"/>
    <mergeCell ref="R73:S73"/>
    <mergeCell ref="R80:S80"/>
    <mergeCell ref="T80:U80"/>
    <mergeCell ref="V80:W80"/>
    <mergeCell ref="X80:Y80"/>
    <mergeCell ref="Z80:AA80"/>
    <mergeCell ref="AB80:AC80"/>
    <mergeCell ref="T79:U79"/>
    <mergeCell ref="V79:W79"/>
    <mergeCell ref="X79:Y79"/>
    <mergeCell ref="Z79:AA79"/>
    <mergeCell ref="AB79:AC79"/>
    <mergeCell ref="D80:G80"/>
    <mergeCell ref="H80:I80"/>
    <mergeCell ref="J80:K80"/>
    <mergeCell ref="L80:M80"/>
    <mergeCell ref="P80:Q80"/>
    <mergeCell ref="D79:G79"/>
    <mergeCell ref="H79:I79"/>
    <mergeCell ref="J79:K79"/>
    <mergeCell ref="L79:M79"/>
    <mergeCell ref="P79:Q79"/>
    <mergeCell ref="R79:S79"/>
    <mergeCell ref="R78:S78"/>
    <mergeCell ref="T78:U78"/>
    <mergeCell ref="V78:W78"/>
    <mergeCell ref="X78:Y78"/>
    <mergeCell ref="Z78:AA78"/>
    <mergeCell ref="AB78:AC78"/>
    <mergeCell ref="T77:U77"/>
    <mergeCell ref="V77:W77"/>
    <mergeCell ref="X77:Y77"/>
    <mergeCell ref="Z77:AA77"/>
    <mergeCell ref="AB77:AC77"/>
    <mergeCell ref="D78:G78"/>
    <mergeCell ref="H78:I78"/>
    <mergeCell ref="J78:K78"/>
    <mergeCell ref="L78:M78"/>
    <mergeCell ref="P78:Q78"/>
    <mergeCell ref="D77:G77"/>
    <mergeCell ref="H77:I77"/>
    <mergeCell ref="J77:K77"/>
    <mergeCell ref="L77:M77"/>
    <mergeCell ref="P77:Q77"/>
    <mergeCell ref="R77:S77"/>
    <mergeCell ref="R84:S84"/>
    <mergeCell ref="T84:U84"/>
    <mergeCell ref="V84:W84"/>
    <mergeCell ref="X84:Y84"/>
    <mergeCell ref="Z84:AA84"/>
    <mergeCell ref="AB84:AC84"/>
    <mergeCell ref="T83:U83"/>
    <mergeCell ref="V83:W83"/>
    <mergeCell ref="X83:Y83"/>
    <mergeCell ref="Z83:AA83"/>
    <mergeCell ref="AB83:AC83"/>
    <mergeCell ref="D84:G84"/>
    <mergeCell ref="H84:I84"/>
    <mergeCell ref="J84:K84"/>
    <mergeCell ref="L84:M84"/>
    <mergeCell ref="P84:Q84"/>
    <mergeCell ref="D83:G83"/>
    <mergeCell ref="H83:I83"/>
    <mergeCell ref="J83:K83"/>
    <mergeCell ref="L83:M83"/>
    <mergeCell ref="P83:Q83"/>
    <mergeCell ref="R83:S83"/>
    <mergeCell ref="R82:S82"/>
    <mergeCell ref="T82:U82"/>
    <mergeCell ref="V82:W82"/>
    <mergeCell ref="X82:Y82"/>
    <mergeCell ref="Z82:AA82"/>
    <mergeCell ref="AB82:AC82"/>
    <mergeCell ref="T81:U81"/>
    <mergeCell ref="V81:W81"/>
    <mergeCell ref="X81:Y81"/>
    <mergeCell ref="Z81:AA81"/>
    <mergeCell ref="AB81:AC81"/>
    <mergeCell ref="D82:G82"/>
    <mergeCell ref="H82:I82"/>
    <mergeCell ref="J82:K82"/>
    <mergeCell ref="L82:M82"/>
    <mergeCell ref="P82:Q82"/>
    <mergeCell ref="D81:G81"/>
    <mergeCell ref="H81:I81"/>
    <mergeCell ref="J81:K81"/>
    <mergeCell ref="L81:M81"/>
    <mergeCell ref="P81:Q81"/>
    <mergeCell ref="R81:S81"/>
    <mergeCell ref="R88:S88"/>
    <mergeCell ref="T88:U88"/>
    <mergeCell ref="V88:W88"/>
    <mergeCell ref="X88:Y88"/>
    <mergeCell ref="Z88:AA88"/>
    <mergeCell ref="AB88:AC88"/>
    <mergeCell ref="T87:U87"/>
    <mergeCell ref="V87:W87"/>
    <mergeCell ref="X87:Y87"/>
    <mergeCell ref="Z87:AA87"/>
    <mergeCell ref="AB87:AC87"/>
    <mergeCell ref="D88:G88"/>
    <mergeCell ref="H88:I88"/>
    <mergeCell ref="J88:K88"/>
    <mergeCell ref="L88:M88"/>
    <mergeCell ref="P88:Q88"/>
    <mergeCell ref="D87:G87"/>
    <mergeCell ref="H87:I87"/>
    <mergeCell ref="J87:K87"/>
    <mergeCell ref="L87:M87"/>
    <mergeCell ref="P87:Q87"/>
    <mergeCell ref="R87:S87"/>
    <mergeCell ref="R86:S86"/>
    <mergeCell ref="T86:U86"/>
    <mergeCell ref="V86:W86"/>
    <mergeCell ref="X86:Y86"/>
    <mergeCell ref="Z86:AA86"/>
    <mergeCell ref="AB86:AC86"/>
    <mergeCell ref="T85:U85"/>
    <mergeCell ref="V85:W85"/>
    <mergeCell ref="X85:Y85"/>
    <mergeCell ref="Z85:AA85"/>
    <mergeCell ref="AB85:AC85"/>
    <mergeCell ref="D86:G86"/>
    <mergeCell ref="H86:I86"/>
    <mergeCell ref="J86:K86"/>
    <mergeCell ref="L86:M86"/>
    <mergeCell ref="P86:Q86"/>
    <mergeCell ref="D85:G85"/>
    <mergeCell ref="H85:I85"/>
    <mergeCell ref="J85:K85"/>
    <mergeCell ref="L85:M85"/>
    <mergeCell ref="P85:Q85"/>
    <mergeCell ref="R85:S85"/>
    <mergeCell ref="R92:S92"/>
    <mergeCell ref="T92:U92"/>
    <mergeCell ref="V92:W92"/>
    <mergeCell ref="X92:Y92"/>
    <mergeCell ref="Z92:AA92"/>
    <mergeCell ref="AB92:AC92"/>
    <mergeCell ref="T91:U91"/>
    <mergeCell ref="V91:W91"/>
    <mergeCell ref="X91:Y91"/>
    <mergeCell ref="Z91:AA91"/>
    <mergeCell ref="AB91:AC91"/>
    <mergeCell ref="D92:G92"/>
    <mergeCell ref="H92:I92"/>
    <mergeCell ref="J92:K92"/>
    <mergeCell ref="L92:M92"/>
    <mergeCell ref="P92:Q92"/>
    <mergeCell ref="D91:G91"/>
    <mergeCell ref="H91:I91"/>
    <mergeCell ref="J91:K91"/>
    <mergeCell ref="L91:M91"/>
    <mergeCell ref="P91:Q91"/>
    <mergeCell ref="R91:S91"/>
    <mergeCell ref="R90:S90"/>
    <mergeCell ref="T90:U90"/>
    <mergeCell ref="V90:W90"/>
    <mergeCell ref="X90:Y90"/>
    <mergeCell ref="Z90:AA90"/>
    <mergeCell ref="AB90:AC90"/>
    <mergeCell ref="T89:U89"/>
    <mergeCell ref="V89:W89"/>
    <mergeCell ref="X89:Y89"/>
    <mergeCell ref="Z89:AA89"/>
    <mergeCell ref="AB89:AC89"/>
    <mergeCell ref="D90:G90"/>
    <mergeCell ref="H90:I90"/>
    <mergeCell ref="J90:K90"/>
    <mergeCell ref="L90:M90"/>
    <mergeCell ref="P90:Q90"/>
    <mergeCell ref="D89:G89"/>
    <mergeCell ref="H89:I89"/>
    <mergeCell ref="J89:K89"/>
    <mergeCell ref="L89:M89"/>
    <mergeCell ref="P89:Q89"/>
    <mergeCell ref="R89:S89"/>
    <mergeCell ref="R96:S96"/>
    <mergeCell ref="T96:U96"/>
    <mergeCell ref="V96:W96"/>
    <mergeCell ref="X96:Y96"/>
    <mergeCell ref="Z96:AA96"/>
    <mergeCell ref="AB96:AC96"/>
    <mergeCell ref="T95:U95"/>
    <mergeCell ref="V95:W95"/>
    <mergeCell ref="X95:Y95"/>
    <mergeCell ref="Z95:AA95"/>
    <mergeCell ref="AB95:AC95"/>
    <mergeCell ref="D96:G96"/>
    <mergeCell ref="H96:I96"/>
    <mergeCell ref="J96:K96"/>
    <mergeCell ref="L96:M96"/>
    <mergeCell ref="P96:Q96"/>
    <mergeCell ref="D95:G95"/>
    <mergeCell ref="H95:I95"/>
    <mergeCell ref="J95:K95"/>
    <mergeCell ref="L95:M95"/>
    <mergeCell ref="P95:Q95"/>
    <mergeCell ref="R95:S95"/>
    <mergeCell ref="R94:S94"/>
    <mergeCell ref="T94:U94"/>
    <mergeCell ref="V94:W94"/>
    <mergeCell ref="X94:Y94"/>
    <mergeCell ref="Z94:AA94"/>
    <mergeCell ref="AB94:AC94"/>
    <mergeCell ref="T93:U93"/>
    <mergeCell ref="V93:W93"/>
    <mergeCell ref="X93:Y93"/>
    <mergeCell ref="Z93:AA93"/>
    <mergeCell ref="AB93:AC93"/>
    <mergeCell ref="D94:G94"/>
    <mergeCell ref="H94:I94"/>
    <mergeCell ref="J94:K94"/>
    <mergeCell ref="L94:M94"/>
    <mergeCell ref="P94:Q94"/>
    <mergeCell ref="D93:G93"/>
    <mergeCell ref="H93:I93"/>
    <mergeCell ref="J93:K93"/>
    <mergeCell ref="L93:M93"/>
    <mergeCell ref="P93:Q93"/>
    <mergeCell ref="R93:S93"/>
    <mergeCell ref="R100:S100"/>
    <mergeCell ref="T100:U100"/>
    <mergeCell ref="V100:W100"/>
    <mergeCell ref="X100:Y100"/>
    <mergeCell ref="Z100:AA100"/>
    <mergeCell ref="AB100:AC100"/>
    <mergeCell ref="T99:U99"/>
    <mergeCell ref="V99:W99"/>
    <mergeCell ref="X99:Y99"/>
    <mergeCell ref="Z99:AA99"/>
    <mergeCell ref="AB99:AC99"/>
    <mergeCell ref="D100:G100"/>
    <mergeCell ref="H100:I100"/>
    <mergeCell ref="J100:K100"/>
    <mergeCell ref="L100:M100"/>
    <mergeCell ref="P100:Q100"/>
    <mergeCell ref="D99:G99"/>
    <mergeCell ref="H99:I99"/>
    <mergeCell ref="J99:K99"/>
    <mergeCell ref="L99:M99"/>
    <mergeCell ref="P99:Q99"/>
    <mergeCell ref="R99:S99"/>
    <mergeCell ref="R98:S98"/>
    <mergeCell ref="T98:U98"/>
    <mergeCell ref="V98:W98"/>
    <mergeCell ref="X98:Y98"/>
    <mergeCell ref="Z98:AA98"/>
    <mergeCell ref="AB98:AC98"/>
    <mergeCell ref="T97:U97"/>
    <mergeCell ref="V97:W97"/>
    <mergeCell ref="X97:Y97"/>
    <mergeCell ref="Z97:AA97"/>
    <mergeCell ref="AB97:AC97"/>
    <mergeCell ref="D98:G98"/>
    <mergeCell ref="H98:I98"/>
    <mergeCell ref="J98:K98"/>
    <mergeCell ref="L98:M98"/>
    <mergeCell ref="P98:Q98"/>
    <mergeCell ref="D97:G97"/>
    <mergeCell ref="H97:I97"/>
    <mergeCell ref="J97:K97"/>
    <mergeCell ref="L97:M97"/>
    <mergeCell ref="P97:Q97"/>
    <mergeCell ref="R97:S97"/>
    <mergeCell ref="R104:S104"/>
    <mergeCell ref="T104:U104"/>
    <mergeCell ref="V104:W104"/>
    <mergeCell ref="X104:Y104"/>
    <mergeCell ref="Z104:AA104"/>
    <mergeCell ref="AB104:AC104"/>
    <mergeCell ref="T103:U103"/>
    <mergeCell ref="V103:W103"/>
    <mergeCell ref="X103:Y103"/>
    <mergeCell ref="Z103:AA103"/>
    <mergeCell ref="AB103:AC103"/>
    <mergeCell ref="D104:G104"/>
    <mergeCell ref="H104:I104"/>
    <mergeCell ref="J104:K104"/>
    <mergeCell ref="L104:M104"/>
    <mergeCell ref="P104:Q104"/>
    <mergeCell ref="D103:G103"/>
    <mergeCell ref="H103:I103"/>
    <mergeCell ref="J103:K103"/>
    <mergeCell ref="L103:M103"/>
    <mergeCell ref="P103:Q103"/>
    <mergeCell ref="R103:S103"/>
    <mergeCell ref="R102:S102"/>
    <mergeCell ref="T102:U102"/>
    <mergeCell ref="V102:W102"/>
    <mergeCell ref="X102:Y102"/>
    <mergeCell ref="Z102:AA102"/>
    <mergeCell ref="AB102:AC102"/>
    <mergeCell ref="T101:U101"/>
    <mergeCell ref="V101:W101"/>
    <mergeCell ref="X101:Y101"/>
    <mergeCell ref="Z101:AA101"/>
    <mergeCell ref="AB101:AC101"/>
    <mergeCell ref="D102:G102"/>
    <mergeCell ref="H102:I102"/>
    <mergeCell ref="J102:K102"/>
    <mergeCell ref="L102:M102"/>
    <mergeCell ref="P102:Q102"/>
    <mergeCell ref="D101:G101"/>
    <mergeCell ref="H101:I101"/>
    <mergeCell ref="J101:K101"/>
    <mergeCell ref="L101:M101"/>
    <mergeCell ref="P101:Q101"/>
    <mergeCell ref="R101:S101"/>
    <mergeCell ref="R108:S108"/>
    <mergeCell ref="T108:U108"/>
    <mergeCell ref="V108:W108"/>
    <mergeCell ref="X108:Y108"/>
    <mergeCell ref="Z108:AA108"/>
    <mergeCell ref="AB108:AC108"/>
    <mergeCell ref="T107:U107"/>
    <mergeCell ref="V107:W107"/>
    <mergeCell ref="X107:Y107"/>
    <mergeCell ref="Z107:AA107"/>
    <mergeCell ref="AB107:AC107"/>
    <mergeCell ref="D108:G108"/>
    <mergeCell ref="H108:I108"/>
    <mergeCell ref="J108:K108"/>
    <mergeCell ref="L108:M108"/>
    <mergeCell ref="P108:Q108"/>
    <mergeCell ref="D107:G107"/>
    <mergeCell ref="H107:I107"/>
    <mergeCell ref="J107:K107"/>
    <mergeCell ref="L107:M107"/>
    <mergeCell ref="P107:Q107"/>
    <mergeCell ref="R107:S107"/>
    <mergeCell ref="R106:S106"/>
    <mergeCell ref="T106:U106"/>
    <mergeCell ref="V106:W106"/>
    <mergeCell ref="X106:Y106"/>
    <mergeCell ref="Z106:AA106"/>
    <mergeCell ref="AB106:AC106"/>
    <mergeCell ref="T105:U105"/>
    <mergeCell ref="V105:W105"/>
    <mergeCell ref="X105:Y105"/>
    <mergeCell ref="Z105:AA105"/>
    <mergeCell ref="AB105:AC105"/>
    <mergeCell ref="D106:G106"/>
    <mergeCell ref="H106:I106"/>
    <mergeCell ref="J106:K106"/>
    <mergeCell ref="L106:M106"/>
    <mergeCell ref="P106:Q106"/>
    <mergeCell ref="D105:G105"/>
    <mergeCell ref="H105:I105"/>
    <mergeCell ref="J105:K105"/>
    <mergeCell ref="L105:M105"/>
    <mergeCell ref="P105:Q105"/>
    <mergeCell ref="R105:S105"/>
    <mergeCell ref="R112:S112"/>
    <mergeCell ref="T112:U112"/>
    <mergeCell ref="V112:W112"/>
    <mergeCell ref="X112:Y112"/>
    <mergeCell ref="Z112:AA112"/>
    <mergeCell ref="AB112:AC112"/>
    <mergeCell ref="T111:U111"/>
    <mergeCell ref="V111:W111"/>
    <mergeCell ref="X111:Y111"/>
    <mergeCell ref="Z111:AA111"/>
    <mergeCell ref="AB111:AC111"/>
    <mergeCell ref="D112:G112"/>
    <mergeCell ref="H112:I112"/>
    <mergeCell ref="J112:K112"/>
    <mergeCell ref="L112:M112"/>
    <mergeCell ref="P112:Q112"/>
    <mergeCell ref="D111:G111"/>
    <mergeCell ref="H111:I111"/>
    <mergeCell ref="J111:K111"/>
    <mergeCell ref="L111:M111"/>
    <mergeCell ref="P111:Q111"/>
    <mergeCell ref="R111:S111"/>
    <mergeCell ref="R110:S110"/>
    <mergeCell ref="T110:U110"/>
    <mergeCell ref="V110:W110"/>
    <mergeCell ref="X110:Y110"/>
    <mergeCell ref="Z110:AA110"/>
    <mergeCell ref="AB110:AC110"/>
    <mergeCell ref="T109:U109"/>
    <mergeCell ref="V109:W109"/>
    <mergeCell ref="X109:Y109"/>
    <mergeCell ref="Z109:AA109"/>
    <mergeCell ref="AB109:AC109"/>
    <mergeCell ref="D110:G110"/>
    <mergeCell ref="H110:I110"/>
    <mergeCell ref="J110:K110"/>
    <mergeCell ref="L110:M110"/>
    <mergeCell ref="P110:Q110"/>
    <mergeCell ref="D109:G109"/>
    <mergeCell ref="H109:I109"/>
    <mergeCell ref="J109:K109"/>
    <mergeCell ref="L109:M109"/>
    <mergeCell ref="P109:Q109"/>
    <mergeCell ref="R109:S109"/>
    <mergeCell ref="R116:S116"/>
    <mergeCell ref="T116:U116"/>
    <mergeCell ref="V116:W116"/>
    <mergeCell ref="X116:Y116"/>
    <mergeCell ref="Z116:AA116"/>
    <mergeCell ref="AB116:AC116"/>
    <mergeCell ref="T115:U115"/>
    <mergeCell ref="V115:W115"/>
    <mergeCell ref="X115:Y115"/>
    <mergeCell ref="Z115:AA115"/>
    <mergeCell ref="AB115:AC115"/>
    <mergeCell ref="D116:G116"/>
    <mergeCell ref="H116:I116"/>
    <mergeCell ref="J116:K116"/>
    <mergeCell ref="L116:M116"/>
    <mergeCell ref="P116:Q116"/>
    <mergeCell ref="D115:G115"/>
    <mergeCell ref="H115:I115"/>
    <mergeCell ref="J115:K115"/>
    <mergeCell ref="L115:M115"/>
    <mergeCell ref="P115:Q115"/>
    <mergeCell ref="R115:S115"/>
    <mergeCell ref="R114:S114"/>
    <mergeCell ref="T114:U114"/>
    <mergeCell ref="V114:W114"/>
    <mergeCell ref="X114:Y114"/>
    <mergeCell ref="Z114:AA114"/>
    <mergeCell ref="AB114:AC114"/>
    <mergeCell ref="T113:U113"/>
    <mergeCell ref="V113:W113"/>
    <mergeCell ref="X113:Y113"/>
    <mergeCell ref="Z113:AA113"/>
    <mergeCell ref="AB113:AC113"/>
    <mergeCell ref="D114:G114"/>
    <mergeCell ref="H114:I114"/>
    <mergeCell ref="J114:K114"/>
    <mergeCell ref="L114:M114"/>
    <mergeCell ref="P114:Q114"/>
    <mergeCell ref="D113:G113"/>
    <mergeCell ref="H113:I113"/>
    <mergeCell ref="J113:K113"/>
    <mergeCell ref="L113:M113"/>
    <mergeCell ref="P113:Q113"/>
    <mergeCell ref="R113:S113"/>
    <mergeCell ref="R120:S120"/>
    <mergeCell ref="T120:U120"/>
    <mergeCell ref="V120:W120"/>
    <mergeCell ref="X120:Y120"/>
    <mergeCell ref="Z120:AA120"/>
    <mergeCell ref="AB120:AC120"/>
    <mergeCell ref="T119:U119"/>
    <mergeCell ref="V119:W119"/>
    <mergeCell ref="X119:Y119"/>
    <mergeCell ref="Z119:AA119"/>
    <mergeCell ref="AB119:AC119"/>
    <mergeCell ref="D120:G120"/>
    <mergeCell ref="H120:I120"/>
    <mergeCell ref="J120:K120"/>
    <mergeCell ref="L120:M120"/>
    <mergeCell ref="P120:Q120"/>
    <mergeCell ref="D119:G119"/>
    <mergeCell ref="H119:I119"/>
    <mergeCell ref="J119:K119"/>
    <mergeCell ref="L119:M119"/>
    <mergeCell ref="P119:Q119"/>
    <mergeCell ref="R119:S119"/>
    <mergeCell ref="R118:S118"/>
    <mergeCell ref="T118:U118"/>
    <mergeCell ref="V118:W118"/>
    <mergeCell ref="X118:Y118"/>
    <mergeCell ref="Z118:AA118"/>
    <mergeCell ref="AB118:AC118"/>
    <mergeCell ref="T117:U117"/>
    <mergeCell ref="V117:W117"/>
    <mergeCell ref="X117:Y117"/>
    <mergeCell ref="Z117:AA117"/>
    <mergeCell ref="AB117:AC117"/>
    <mergeCell ref="D118:G118"/>
    <mergeCell ref="H118:I118"/>
    <mergeCell ref="J118:K118"/>
    <mergeCell ref="L118:M118"/>
    <mergeCell ref="P118:Q118"/>
    <mergeCell ref="D117:G117"/>
    <mergeCell ref="H117:I117"/>
    <mergeCell ref="J117:K117"/>
    <mergeCell ref="L117:M117"/>
    <mergeCell ref="P117:Q117"/>
    <mergeCell ref="R117:S117"/>
    <mergeCell ref="R124:S124"/>
    <mergeCell ref="T124:U124"/>
    <mergeCell ref="V124:W124"/>
    <mergeCell ref="X124:Y124"/>
    <mergeCell ref="Z124:AA124"/>
    <mergeCell ref="AB124:AC124"/>
    <mergeCell ref="T123:U123"/>
    <mergeCell ref="V123:W123"/>
    <mergeCell ref="X123:Y123"/>
    <mergeCell ref="Z123:AA123"/>
    <mergeCell ref="AB123:AC123"/>
    <mergeCell ref="D124:G124"/>
    <mergeCell ref="H124:I124"/>
    <mergeCell ref="J124:K124"/>
    <mergeCell ref="L124:M124"/>
    <mergeCell ref="P124:Q124"/>
    <mergeCell ref="D123:G123"/>
    <mergeCell ref="H123:I123"/>
    <mergeCell ref="J123:K123"/>
    <mergeCell ref="L123:M123"/>
    <mergeCell ref="P123:Q123"/>
    <mergeCell ref="R123:S123"/>
    <mergeCell ref="R122:S122"/>
    <mergeCell ref="T122:U122"/>
    <mergeCell ref="V122:W122"/>
    <mergeCell ref="X122:Y122"/>
    <mergeCell ref="Z122:AA122"/>
    <mergeCell ref="AB122:AC122"/>
    <mergeCell ref="T121:U121"/>
    <mergeCell ref="V121:W121"/>
    <mergeCell ref="X121:Y121"/>
    <mergeCell ref="Z121:AA121"/>
    <mergeCell ref="AB121:AC121"/>
    <mergeCell ref="D122:G122"/>
    <mergeCell ref="H122:I122"/>
    <mergeCell ref="J122:K122"/>
    <mergeCell ref="L122:M122"/>
    <mergeCell ref="P122:Q122"/>
    <mergeCell ref="D121:G121"/>
    <mergeCell ref="H121:I121"/>
    <mergeCell ref="J121:K121"/>
    <mergeCell ref="L121:M121"/>
    <mergeCell ref="P121:Q121"/>
    <mergeCell ref="R121:S121"/>
    <mergeCell ref="R128:S128"/>
    <mergeCell ref="T128:U128"/>
    <mergeCell ref="V128:W128"/>
    <mergeCell ref="X128:Y128"/>
    <mergeCell ref="Z128:AA128"/>
    <mergeCell ref="AB128:AC128"/>
    <mergeCell ref="T127:U127"/>
    <mergeCell ref="V127:W127"/>
    <mergeCell ref="X127:Y127"/>
    <mergeCell ref="Z127:AA127"/>
    <mergeCell ref="AB127:AC127"/>
    <mergeCell ref="D128:G128"/>
    <mergeCell ref="H128:I128"/>
    <mergeCell ref="J128:K128"/>
    <mergeCell ref="L128:M128"/>
    <mergeCell ref="P128:Q128"/>
    <mergeCell ref="D127:G127"/>
    <mergeCell ref="H127:I127"/>
    <mergeCell ref="J127:K127"/>
    <mergeCell ref="L127:M127"/>
    <mergeCell ref="P127:Q127"/>
    <mergeCell ref="R127:S127"/>
    <mergeCell ref="R126:S126"/>
    <mergeCell ref="T126:U126"/>
    <mergeCell ref="V126:W126"/>
    <mergeCell ref="X126:Y126"/>
    <mergeCell ref="Z126:AA126"/>
    <mergeCell ref="AB126:AC126"/>
    <mergeCell ref="T125:U125"/>
    <mergeCell ref="V125:W125"/>
    <mergeCell ref="X125:Y125"/>
    <mergeCell ref="Z125:AA125"/>
    <mergeCell ref="AB125:AC125"/>
    <mergeCell ref="D126:G126"/>
    <mergeCell ref="H126:I126"/>
    <mergeCell ref="J126:K126"/>
    <mergeCell ref="L126:M126"/>
    <mergeCell ref="P126:Q126"/>
    <mergeCell ref="D125:G125"/>
    <mergeCell ref="H125:I125"/>
    <mergeCell ref="J125:K125"/>
    <mergeCell ref="L125:M125"/>
    <mergeCell ref="P125:Q125"/>
    <mergeCell ref="R125:S125"/>
    <mergeCell ref="R132:S132"/>
    <mergeCell ref="T132:U132"/>
    <mergeCell ref="V132:W132"/>
    <mergeCell ref="X132:Y132"/>
    <mergeCell ref="Z132:AA132"/>
    <mergeCell ref="AB132:AC132"/>
    <mergeCell ref="T131:U131"/>
    <mergeCell ref="V131:W131"/>
    <mergeCell ref="X131:Y131"/>
    <mergeCell ref="Z131:AA131"/>
    <mergeCell ref="AB131:AC131"/>
    <mergeCell ref="D132:G132"/>
    <mergeCell ref="H132:I132"/>
    <mergeCell ref="J132:K132"/>
    <mergeCell ref="L132:M132"/>
    <mergeCell ref="P132:Q132"/>
    <mergeCell ref="D131:G131"/>
    <mergeCell ref="H131:I131"/>
    <mergeCell ref="J131:K131"/>
    <mergeCell ref="L131:M131"/>
    <mergeCell ref="P131:Q131"/>
    <mergeCell ref="R131:S131"/>
    <mergeCell ref="R130:S130"/>
    <mergeCell ref="T130:U130"/>
    <mergeCell ref="V130:W130"/>
    <mergeCell ref="X130:Y130"/>
    <mergeCell ref="Z130:AA130"/>
    <mergeCell ref="AB130:AC130"/>
    <mergeCell ref="T129:U129"/>
    <mergeCell ref="V129:W129"/>
    <mergeCell ref="X129:Y129"/>
    <mergeCell ref="Z129:AA129"/>
    <mergeCell ref="AB129:AC129"/>
    <mergeCell ref="D130:G130"/>
    <mergeCell ref="H130:I130"/>
    <mergeCell ref="J130:K130"/>
    <mergeCell ref="L130:M130"/>
    <mergeCell ref="P130:Q130"/>
    <mergeCell ref="D129:G129"/>
    <mergeCell ref="H129:I129"/>
    <mergeCell ref="J129:K129"/>
    <mergeCell ref="L129:M129"/>
    <mergeCell ref="P129:Q129"/>
    <mergeCell ref="R129:S129"/>
    <mergeCell ref="R136:S136"/>
    <mergeCell ref="T136:U136"/>
    <mergeCell ref="V136:W136"/>
    <mergeCell ref="X136:Y136"/>
    <mergeCell ref="Z136:AA136"/>
    <mergeCell ref="AB136:AC136"/>
    <mergeCell ref="T135:U135"/>
    <mergeCell ref="V135:W135"/>
    <mergeCell ref="X135:Y135"/>
    <mergeCell ref="Z135:AA135"/>
    <mergeCell ref="AB135:AC135"/>
    <mergeCell ref="D136:G136"/>
    <mergeCell ref="H136:I136"/>
    <mergeCell ref="J136:K136"/>
    <mergeCell ref="L136:M136"/>
    <mergeCell ref="P136:Q136"/>
    <mergeCell ref="D135:G135"/>
    <mergeCell ref="H135:I135"/>
    <mergeCell ref="J135:K135"/>
    <mergeCell ref="L135:M135"/>
    <mergeCell ref="P135:Q135"/>
    <mergeCell ref="R135:S135"/>
    <mergeCell ref="R134:S134"/>
    <mergeCell ref="T134:U134"/>
    <mergeCell ref="V134:W134"/>
    <mergeCell ref="X134:Y134"/>
    <mergeCell ref="Z134:AA134"/>
    <mergeCell ref="AB134:AC134"/>
    <mergeCell ref="T133:U133"/>
    <mergeCell ref="V133:W133"/>
    <mergeCell ref="X133:Y133"/>
    <mergeCell ref="Z133:AA133"/>
    <mergeCell ref="AB133:AC133"/>
    <mergeCell ref="D134:G134"/>
    <mergeCell ref="H134:I134"/>
    <mergeCell ref="J134:K134"/>
    <mergeCell ref="L134:M134"/>
    <mergeCell ref="P134:Q134"/>
    <mergeCell ref="D133:G133"/>
    <mergeCell ref="H133:I133"/>
    <mergeCell ref="J133:K133"/>
    <mergeCell ref="L133:M133"/>
    <mergeCell ref="P133:Q133"/>
    <mergeCell ref="R133:S133"/>
    <mergeCell ref="R140:S140"/>
    <mergeCell ref="T140:U140"/>
    <mergeCell ref="V140:W140"/>
    <mergeCell ref="X140:Y140"/>
    <mergeCell ref="Z140:AA140"/>
    <mergeCell ref="AB140:AC140"/>
    <mergeCell ref="T139:U139"/>
    <mergeCell ref="V139:W139"/>
    <mergeCell ref="X139:Y139"/>
    <mergeCell ref="Z139:AA139"/>
    <mergeCell ref="AB139:AC139"/>
    <mergeCell ref="D140:G140"/>
    <mergeCell ref="H140:I140"/>
    <mergeCell ref="J140:K140"/>
    <mergeCell ref="L140:M140"/>
    <mergeCell ref="P140:Q140"/>
    <mergeCell ref="D139:G139"/>
    <mergeCell ref="H139:I139"/>
    <mergeCell ref="J139:K139"/>
    <mergeCell ref="L139:M139"/>
    <mergeCell ref="P139:Q139"/>
    <mergeCell ref="R139:S139"/>
    <mergeCell ref="R138:S138"/>
    <mergeCell ref="T138:U138"/>
    <mergeCell ref="V138:W138"/>
    <mergeCell ref="X138:Y138"/>
    <mergeCell ref="Z138:AA138"/>
    <mergeCell ref="AB138:AC138"/>
    <mergeCell ref="T137:U137"/>
    <mergeCell ref="V137:W137"/>
    <mergeCell ref="X137:Y137"/>
    <mergeCell ref="Z137:AA137"/>
    <mergeCell ref="AB137:AC137"/>
    <mergeCell ref="D138:G138"/>
    <mergeCell ref="H138:I138"/>
    <mergeCell ref="J138:K138"/>
    <mergeCell ref="L138:M138"/>
    <mergeCell ref="P138:Q138"/>
    <mergeCell ref="D137:G137"/>
    <mergeCell ref="H137:I137"/>
    <mergeCell ref="J137:K137"/>
    <mergeCell ref="L137:M137"/>
    <mergeCell ref="P137:Q137"/>
    <mergeCell ref="R137:S137"/>
    <mergeCell ref="R144:S144"/>
    <mergeCell ref="T144:U144"/>
    <mergeCell ref="V144:W144"/>
    <mergeCell ref="X144:Y144"/>
    <mergeCell ref="Z144:AA144"/>
    <mergeCell ref="AB144:AC144"/>
    <mergeCell ref="T143:U143"/>
    <mergeCell ref="V143:W143"/>
    <mergeCell ref="X143:Y143"/>
    <mergeCell ref="Z143:AA143"/>
    <mergeCell ref="AB143:AC143"/>
    <mergeCell ref="D144:G144"/>
    <mergeCell ref="H144:I144"/>
    <mergeCell ref="J144:K144"/>
    <mergeCell ref="L144:M144"/>
    <mergeCell ref="P144:Q144"/>
    <mergeCell ref="D143:G143"/>
    <mergeCell ref="H143:I143"/>
    <mergeCell ref="J143:K143"/>
    <mergeCell ref="L143:M143"/>
    <mergeCell ref="P143:Q143"/>
    <mergeCell ref="R143:S143"/>
    <mergeCell ref="R142:S142"/>
    <mergeCell ref="T142:U142"/>
    <mergeCell ref="V142:W142"/>
    <mergeCell ref="X142:Y142"/>
    <mergeCell ref="Z142:AA142"/>
    <mergeCell ref="AB142:AC142"/>
    <mergeCell ref="T141:U141"/>
    <mergeCell ref="V141:W141"/>
    <mergeCell ref="X141:Y141"/>
    <mergeCell ref="Z141:AA141"/>
    <mergeCell ref="AB141:AC141"/>
    <mergeCell ref="D142:G142"/>
    <mergeCell ref="H142:I142"/>
    <mergeCell ref="J142:K142"/>
    <mergeCell ref="L142:M142"/>
    <mergeCell ref="P142:Q142"/>
    <mergeCell ref="D141:G141"/>
    <mergeCell ref="H141:I141"/>
    <mergeCell ref="J141:K141"/>
    <mergeCell ref="L141:M141"/>
    <mergeCell ref="P141:Q141"/>
    <mergeCell ref="R141:S141"/>
    <mergeCell ref="R148:S148"/>
    <mergeCell ref="T148:U148"/>
    <mergeCell ref="V148:W148"/>
    <mergeCell ref="X148:Y148"/>
    <mergeCell ref="Z148:AA148"/>
    <mergeCell ref="AB148:AC148"/>
    <mergeCell ref="T147:U147"/>
    <mergeCell ref="V147:W147"/>
    <mergeCell ref="X147:Y147"/>
    <mergeCell ref="Z147:AA147"/>
    <mergeCell ref="AB147:AC147"/>
    <mergeCell ref="D148:G148"/>
    <mergeCell ref="H148:I148"/>
    <mergeCell ref="J148:K148"/>
    <mergeCell ref="L148:M148"/>
    <mergeCell ref="P148:Q148"/>
    <mergeCell ref="D147:G147"/>
    <mergeCell ref="H147:I147"/>
    <mergeCell ref="J147:K147"/>
    <mergeCell ref="L147:M147"/>
    <mergeCell ref="P147:Q147"/>
    <mergeCell ref="R147:S147"/>
    <mergeCell ref="R146:S146"/>
    <mergeCell ref="T146:U146"/>
    <mergeCell ref="V146:W146"/>
    <mergeCell ref="X146:Y146"/>
    <mergeCell ref="Z146:AA146"/>
    <mergeCell ref="AB146:AC146"/>
    <mergeCell ref="T145:U145"/>
    <mergeCell ref="V145:W145"/>
    <mergeCell ref="X145:Y145"/>
    <mergeCell ref="Z145:AA145"/>
    <mergeCell ref="AB145:AC145"/>
    <mergeCell ref="D146:G146"/>
    <mergeCell ref="H146:I146"/>
    <mergeCell ref="J146:K146"/>
    <mergeCell ref="L146:M146"/>
    <mergeCell ref="P146:Q146"/>
    <mergeCell ref="D145:G145"/>
    <mergeCell ref="H145:I145"/>
    <mergeCell ref="J145:K145"/>
    <mergeCell ref="L145:M145"/>
    <mergeCell ref="P145:Q145"/>
    <mergeCell ref="R145:S145"/>
    <mergeCell ref="R152:S152"/>
    <mergeCell ref="T152:U152"/>
    <mergeCell ref="V152:W152"/>
    <mergeCell ref="X152:Y152"/>
    <mergeCell ref="Z152:AA152"/>
    <mergeCell ref="AB152:AC152"/>
    <mergeCell ref="T151:U151"/>
    <mergeCell ref="V151:W151"/>
    <mergeCell ref="X151:Y151"/>
    <mergeCell ref="Z151:AA151"/>
    <mergeCell ref="AB151:AC151"/>
    <mergeCell ref="D152:G152"/>
    <mergeCell ref="H152:I152"/>
    <mergeCell ref="J152:K152"/>
    <mergeCell ref="L152:M152"/>
    <mergeCell ref="P152:Q152"/>
    <mergeCell ref="D151:G151"/>
    <mergeCell ref="H151:I151"/>
    <mergeCell ref="J151:K151"/>
    <mergeCell ref="L151:M151"/>
    <mergeCell ref="P151:Q151"/>
    <mergeCell ref="R151:S151"/>
    <mergeCell ref="R150:S150"/>
    <mergeCell ref="T150:U150"/>
    <mergeCell ref="V150:W150"/>
    <mergeCell ref="X150:Y150"/>
    <mergeCell ref="Z150:AA150"/>
    <mergeCell ref="AB150:AC150"/>
    <mergeCell ref="T149:U149"/>
    <mergeCell ref="V149:W149"/>
    <mergeCell ref="X149:Y149"/>
    <mergeCell ref="Z149:AA149"/>
    <mergeCell ref="AB149:AC149"/>
    <mergeCell ref="D150:G150"/>
    <mergeCell ref="H150:I150"/>
    <mergeCell ref="J150:K150"/>
    <mergeCell ref="L150:M150"/>
    <mergeCell ref="P150:Q150"/>
    <mergeCell ref="D149:G149"/>
    <mergeCell ref="H149:I149"/>
    <mergeCell ref="J149:K149"/>
    <mergeCell ref="L149:M149"/>
    <mergeCell ref="P149:Q149"/>
    <mergeCell ref="R149:S149"/>
    <mergeCell ref="R156:S156"/>
    <mergeCell ref="T156:U156"/>
    <mergeCell ref="V156:W156"/>
    <mergeCell ref="X156:Y156"/>
    <mergeCell ref="Z156:AA156"/>
    <mergeCell ref="AB156:AC156"/>
    <mergeCell ref="T155:U155"/>
    <mergeCell ref="V155:W155"/>
    <mergeCell ref="X155:Y155"/>
    <mergeCell ref="Z155:AA155"/>
    <mergeCell ref="AB155:AC155"/>
    <mergeCell ref="D156:G156"/>
    <mergeCell ref="H156:I156"/>
    <mergeCell ref="J156:K156"/>
    <mergeCell ref="L156:M156"/>
    <mergeCell ref="P156:Q156"/>
    <mergeCell ref="D155:G155"/>
    <mergeCell ref="H155:I155"/>
    <mergeCell ref="J155:K155"/>
    <mergeCell ref="L155:M155"/>
    <mergeCell ref="P155:Q155"/>
    <mergeCell ref="R155:S155"/>
    <mergeCell ref="R154:S154"/>
    <mergeCell ref="T154:U154"/>
    <mergeCell ref="V154:W154"/>
    <mergeCell ref="X154:Y154"/>
    <mergeCell ref="Z154:AA154"/>
    <mergeCell ref="AB154:AC154"/>
    <mergeCell ref="T153:U153"/>
    <mergeCell ref="V153:W153"/>
    <mergeCell ref="X153:Y153"/>
    <mergeCell ref="Z153:AA153"/>
    <mergeCell ref="AB153:AC153"/>
    <mergeCell ref="D154:G154"/>
    <mergeCell ref="H154:I154"/>
    <mergeCell ref="J154:K154"/>
    <mergeCell ref="L154:M154"/>
    <mergeCell ref="P154:Q154"/>
    <mergeCell ref="D153:G153"/>
    <mergeCell ref="H153:I153"/>
    <mergeCell ref="J153:K153"/>
    <mergeCell ref="L153:M153"/>
    <mergeCell ref="P153:Q153"/>
    <mergeCell ref="R153:S153"/>
    <mergeCell ref="R160:S160"/>
    <mergeCell ref="T160:U160"/>
    <mergeCell ref="V160:W160"/>
    <mergeCell ref="X160:Y160"/>
    <mergeCell ref="Z160:AA160"/>
    <mergeCell ref="AB160:AC160"/>
    <mergeCell ref="T159:U159"/>
    <mergeCell ref="V159:W159"/>
    <mergeCell ref="X159:Y159"/>
    <mergeCell ref="Z159:AA159"/>
    <mergeCell ref="AB159:AC159"/>
    <mergeCell ref="D160:G160"/>
    <mergeCell ref="H160:I160"/>
    <mergeCell ref="J160:K160"/>
    <mergeCell ref="L160:M160"/>
    <mergeCell ref="P160:Q160"/>
    <mergeCell ref="D159:G159"/>
    <mergeCell ref="H159:I159"/>
    <mergeCell ref="J159:K159"/>
    <mergeCell ref="L159:M159"/>
    <mergeCell ref="P159:Q159"/>
    <mergeCell ref="R159:S159"/>
    <mergeCell ref="R158:S158"/>
    <mergeCell ref="T158:U158"/>
    <mergeCell ref="V158:W158"/>
    <mergeCell ref="X158:Y158"/>
    <mergeCell ref="Z158:AA158"/>
    <mergeCell ref="AB158:AC158"/>
    <mergeCell ref="T157:U157"/>
    <mergeCell ref="V157:W157"/>
    <mergeCell ref="X157:Y157"/>
    <mergeCell ref="Z157:AA157"/>
    <mergeCell ref="AB157:AC157"/>
    <mergeCell ref="D158:G158"/>
    <mergeCell ref="H158:I158"/>
    <mergeCell ref="J158:K158"/>
    <mergeCell ref="L158:M158"/>
    <mergeCell ref="P158:Q158"/>
    <mergeCell ref="D157:G157"/>
    <mergeCell ref="H157:I157"/>
    <mergeCell ref="J157:K157"/>
    <mergeCell ref="L157:M157"/>
    <mergeCell ref="P157:Q157"/>
    <mergeCell ref="R157:S157"/>
    <mergeCell ref="R164:S164"/>
    <mergeCell ref="T164:U164"/>
    <mergeCell ref="V164:W164"/>
    <mergeCell ref="X164:Y164"/>
    <mergeCell ref="Z164:AA164"/>
    <mergeCell ref="AB164:AC164"/>
    <mergeCell ref="T163:U163"/>
    <mergeCell ref="V163:W163"/>
    <mergeCell ref="X163:Y163"/>
    <mergeCell ref="Z163:AA163"/>
    <mergeCell ref="AB163:AC163"/>
    <mergeCell ref="D164:G164"/>
    <mergeCell ref="H164:I164"/>
    <mergeCell ref="J164:K164"/>
    <mergeCell ref="L164:M164"/>
    <mergeCell ref="P164:Q164"/>
    <mergeCell ref="D163:G163"/>
    <mergeCell ref="H163:I163"/>
    <mergeCell ref="J163:K163"/>
    <mergeCell ref="L163:M163"/>
    <mergeCell ref="P163:Q163"/>
    <mergeCell ref="R163:S163"/>
    <mergeCell ref="R162:S162"/>
    <mergeCell ref="T162:U162"/>
    <mergeCell ref="V162:W162"/>
    <mergeCell ref="X162:Y162"/>
    <mergeCell ref="Z162:AA162"/>
    <mergeCell ref="AB162:AC162"/>
    <mergeCell ref="T161:U161"/>
    <mergeCell ref="V161:W161"/>
    <mergeCell ref="X161:Y161"/>
    <mergeCell ref="Z161:AA161"/>
    <mergeCell ref="AB161:AC161"/>
    <mergeCell ref="D162:G162"/>
    <mergeCell ref="H162:I162"/>
    <mergeCell ref="J162:K162"/>
    <mergeCell ref="L162:M162"/>
    <mergeCell ref="P162:Q162"/>
    <mergeCell ref="D161:G161"/>
    <mergeCell ref="H161:I161"/>
    <mergeCell ref="J161:K161"/>
    <mergeCell ref="L161:M161"/>
    <mergeCell ref="P161:Q161"/>
    <mergeCell ref="R161:S161"/>
    <mergeCell ref="T167:U167"/>
    <mergeCell ref="V167:W167"/>
    <mergeCell ref="X167:Y167"/>
    <mergeCell ref="Z167:AA167"/>
    <mergeCell ref="AB167:AC167"/>
    <mergeCell ref="D168:G168"/>
    <mergeCell ref="H168:I168"/>
    <mergeCell ref="J168:K168"/>
    <mergeCell ref="L168:M168"/>
    <mergeCell ref="P168:Q168"/>
    <mergeCell ref="D167:G167"/>
    <mergeCell ref="H167:I167"/>
    <mergeCell ref="J167:K167"/>
    <mergeCell ref="L167:M167"/>
    <mergeCell ref="P167:Q167"/>
    <mergeCell ref="R167:S167"/>
    <mergeCell ref="R166:S166"/>
    <mergeCell ref="T166:U166"/>
    <mergeCell ref="V166:W166"/>
    <mergeCell ref="X166:Y166"/>
    <mergeCell ref="Z166:AA166"/>
    <mergeCell ref="AB166:AC166"/>
    <mergeCell ref="T165:U165"/>
    <mergeCell ref="V165:W165"/>
    <mergeCell ref="X165:Y165"/>
    <mergeCell ref="Z165:AA165"/>
    <mergeCell ref="AB165:AC165"/>
    <mergeCell ref="D166:G166"/>
    <mergeCell ref="H166:I166"/>
    <mergeCell ref="J166:K166"/>
    <mergeCell ref="L166:M166"/>
    <mergeCell ref="P166:Q166"/>
    <mergeCell ref="D165:G165"/>
    <mergeCell ref="H165:I165"/>
    <mergeCell ref="J165:K165"/>
    <mergeCell ref="L165:M165"/>
    <mergeCell ref="P165:Q165"/>
    <mergeCell ref="R165:S165"/>
    <mergeCell ref="D181:J181"/>
    <mergeCell ref="M181:S181"/>
    <mergeCell ref="V181:AD181"/>
    <mergeCell ref="D182:J182"/>
    <mergeCell ref="M182:S182"/>
    <mergeCell ref="V182:AD182"/>
    <mergeCell ref="D178:J178"/>
    <mergeCell ref="M178:S178"/>
    <mergeCell ref="V178:AD178"/>
    <mergeCell ref="M179:S179"/>
    <mergeCell ref="V179:AD179"/>
    <mergeCell ref="C180:J180"/>
    <mergeCell ref="M180:S180"/>
    <mergeCell ref="V180:AD180"/>
    <mergeCell ref="D176:J176"/>
    <mergeCell ref="M176:S176"/>
    <mergeCell ref="V176:AD176"/>
    <mergeCell ref="D177:J177"/>
    <mergeCell ref="M177:S177"/>
    <mergeCell ref="V177:AD177"/>
    <mergeCell ref="C172:E172"/>
    <mergeCell ref="F172:AD172"/>
    <mergeCell ref="C174:J174"/>
    <mergeCell ref="L174:S174"/>
    <mergeCell ref="U174:AD174"/>
    <mergeCell ref="D175:J175"/>
    <mergeCell ref="M175:S175"/>
    <mergeCell ref="V175:AD175"/>
    <mergeCell ref="R168:S168"/>
    <mergeCell ref="T168:U168"/>
    <mergeCell ref="V168:W168"/>
    <mergeCell ref="X168:Y168"/>
    <mergeCell ref="Z168:AA168"/>
    <mergeCell ref="AB168:AC168"/>
    <mergeCell ref="C170:E170"/>
    <mergeCell ref="F170:AD170"/>
    <mergeCell ref="B169:AD169"/>
    <mergeCell ref="D193:J193"/>
    <mergeCell ref="M193:S193"/>
    <mergeCell ref="D194:J194"/>
    <mergeCell ref="M194:S194"/>
    <mergeCell ref="M190:S190"/>
    <mergeCell ref="C191:J191"/>
    <mergeCell ref="M191:S191"/>
    <mergeCell ref="V196:AD196"/>
    <mergeCell ref="D192:J192"/>
    <mergeCell ref="M192:S192"/>
    <mergeCell ref="D187:J187"/>
    <mergeCell ref="M187:S187"/>
    <mergeCell ref="V187:AD187"/>
    <mergeCell ref="D188:J188"/>
    <mergeCell ref="M188:S188"/>
    <mergeCell ref="D189:J189"/>
    <mergeCell ref="M189:S189"/>
    <mergeCell ref="U189:AD189"/>
    <mergeCell ref="V190:AD190"/>
    <mergeCell ref="V191:AD191"/>
    <mergeCell ref="V192:AD192"/>
    <mergeCell ref="V193:AD193"/>
    <mergeCell ref="V194:AD194"/>
    <mergeCell ref="V195:AD195"/>
    <mergeCell ref="D185:J185"/>
    <mergeCell ref="M185:S185"/>
    <mergeCell ref="V185:AD185"/>
    <mergeCell ref="D186:J186"/>
    <mergeCell ref="M186:S186"/>
    <mergeCell ref="V186:AD186"/>
    <mergeCell ref="D183:J183"/>
    <mergeCell ref="M183:S183"/>
    <mergeCell ref="V183:AD183"/>
    <mergeCell ref="D184:J184"/>
    <mergeCell ref="M184:S184"/>
    <mergeCell ref="V184:AD184"/>
    <mergeCell ref="B227:AD227"/>
    <mergeCell ref="C229:L230"/>
    <mergeCell ref="M229:AD229"/>
    <mergeCell ref="M230:R230"/>
    <mergeCell ref="S230:X230"/>
    <mergeCell ref="Y230:AD230"/>
    <mergeCell ref="C214:AD214"/>
    <mergeCell ref="C215:AD215"/>
    <mergeCell ref="B222:AD222"/>
    <mergeCell ref="B223:AD223"/>
    <mergeCell ref="C224:AD224"/>
    <mergeCell ref="D208:J208"/>
    <mergeCell ref="D209:J209"/>
    <mergeCell ref="D210:J210"/>
    <mergeCell ref="D211:J211"/>
    <mergeCell ref="D212:J212"/>
    <mergeCell ref="D205:J205"/>
    <mergeCell ref="D206:J206"/>
    <mergeCell ref="D207:J207"/>
    <mergeCell ref="D202:J202"/>
    <mergeCell ref="D203:J203"/>
    <mergeCell ref="D204:J204"/>
    <mergeCell ref="D200:J200"/>
    <mergeCell ref="M200:S200"/>
    <mergeCell ref="D201:J201"/>
    <mergeCell ref="M201:S201"/>
    <mergeCell ref="C225:AD225"/>
    <mergeCell ref="D197:J197"/>
    <mergeCell ref="M197:S197"/>
    <mergeCell ref="M198:S198"/>
    <mergeCell ref="C199:J199"/>
    <mergeCell ref="M199:S199"/>
    <mergeCell ref="D195:J195"/>
    <mergeCell ref="M195:S195"/>
    <mergeCell ref="V199:AD199"/>
    <mergeCell ref="D196:J196"/>
    <mergeCell ref="M196:S196"/>
    <mergeCell ref="U198:AD198"/>
    <mergeCell ref="V200:AD200"/>
    <mergeCell ref="V201:AD201"/>
    <mergeCell ref="V202:AD202"/>
    <mergeCell ref="V203:AD203"/>
    <mergeCell ref="V204:AD204"/>
    <mergeCell ref="V205:AD205"/>
    <mergeCell ref="V206:AD206"/>
    <mergeCell ref="V207:AD207"/>
    <mergeCell ref="V208:AD208"/>
    <mergeCell ref="B216:AD216"/>
    <mergeCell ref="D239:L239"/>
    <mergeCell ref="M239:R239"/>
    <mergeCell ref="S239:X239"/>
    <mergeCell ref="Y239:AD239"/>
    <mergeCell ref="D240:L240"/>
    <mergeCell ref="M240:R240"/>
    <mergeCell ref="S240:X240"/>
    <mergeCell ref="Y240:AD240"/>
    <mergeCell ref="D237:L237"/>
    <mergeCell ref="M237:R237"/>
    <mergeCell ref="S237:X237"/>
    <mergeCell ref="Y237:AD237"/>
    <mergeCell ref="D238:L238"/>
    <mergeCell ref="M238:R238"/>
    <mergeCell ref="S238:X238"/>
    <mergeCell ref="Y238:AD238"/>
    <mergeCell ref="D235:L235"/>
    <mergeCell ref="M235:R235"/>
    <mergeCell ref="S235:X235"/>
    <mergeCell ref="Y235:AD235"/>
    <mergeCell ref="D236:L236"/>
    <mergeCell ref="M236:R236"/>
    <mergeCell ref="S236:X236"/>
    <mergeCell ref="Y236:AD236"/>
    <mergeCell ref="D233:L233"/>
    <mergeCell ref="M233:R233"/>
    <mergeCell ref="S233:X233"/>
    <mergeCell ref="Y233:AD233"/>
    <mergeCell ref="D234:L234"/>
    <mergeCell ref="M234:R234"/>
    <mergeCell ref="S234:X234"/>
    <mergeCell ref="Y234:AD234"/>
    <mergeCell ref="D231:L231"/>
    <mergeCell ref="M231:R231"/>
    <mergeCell ref="S231:X231"/>
    <mergeCell ref="Y231:AD231"/>
    <mergeCell ref="D232:L232"/>
    <mergeCell ref="M232:R232"/>
    <mergeCell ref="S232:X232"/>
    <mergeCell ref="Y232:AD232"/>
    <mergeCell ref="D249:L249"/>
    <mergeCell ref="M249:R249"/>
    <mergeCell ref="S249:X249"/>
    <mergeCell ref="Y249:AD249"/>
    <mergeCell ref="D250:L250"/>
    <mergeCell ref="M250:R250"/>
    <mergeCell ref="S250:X250"/>
    <mergeCell ref="Y250:AD250"/>
    <mergeCell ref="D247:L247"/>
    <mergeCell ref="M247:R247"/>
    <mergeCell ref="S247:X247"/>
    <mergeCell ref="Y247:AD247"/>
    <mergeCell ref="D248:L248"/>
    <mergeCell ref="M248:R248"/>
    <mergeCell ref="S248:X248"/>
    <mergeCell ref="Y248:AD248"/>
    <mergeCell ref="D245:L245"/>
    <mergeCell ref="M245:R245"/>
    <mergeCell ref="S245:X245"/>
    <mergeCell ref="Y245:AD245"/>
    <mergeCell ref="D246:L246"/>
    <mergeCell ref="M246:R246"/>
    <mergeCell ref="S246:X246"/>
    <mergeCell ref="Y246:AD246"/>
    <mergeCell ref="D243:L243"/>
    <mergeCell ref="M243:R243"/>
    <mergeCell ref="S243:X243"/>
    <mergeCell ref="Y243:AD243"/>
    <mergeCell ref="D244:L244"/>
    <mergeCell ref="M244:R244"/>
    <mergeCell ref="S244:X244"/>
    <mergeCell ref="Y244:AD244"/>
    <mergeCell ref="D241:L241"/>
    <mergeCell ref="M241:R241"/>
    <mergeCell ref="S241:X241"/>
    <mergeCell ref="Y241:AD241"/>
    <mergeCell ref="D242:L242"/>
    <mergeCell ref="M242:R242"/>
    <mergeCell ref="S242:X242"/>
    <mergeCell ref="Y242:AD242"/>
    <mergeCell ref="D259:L259"/>
    <mergeCell ref="M259:R259"/>
    <mergeCell ref="S259:X259"/>
    <mergeCell ref="Y259:AD259"/>
    <mergeCell ref="D260:L260"/>
    <mergeCell ref="M260:R260"/>
    <mergeCell ref="S260:X260"/>
    <mergeCell ref="Y260:AD260"/>
    <mergeCell ref="D257:L257"/>
    <mergeCell ref="M257:R257"/>
    <mergeCell ref="S257:X257"/>
    <mergeCell ref="Y257:AD257"/>
    <mergeCell ref="D258:L258"/>
    <mergeCell ref="M258:R258"/>
    <mergeCell ref="S258:X258"/>
    <mergeCell ref="Y258:AD258"/>
    <mergeCell ref="D255:L255"/>
    <mergeCell ref="M255:R255"/>
    <mergeCell ref="S255:X255"/>
    <mergeCell ref="Y255:AD255"/>
    <mergeCell ref="D256:L256"/>
    <mergeCell ref="M256:R256"/>
    <mergeCell ref="S256:X256"/>
    <mergeCell ref="Y256:AD256"/>
    <mergeCell ref="D253:L253"/>
    <mergeCell ref="M253:R253"/>
    <mergeCell ref="S253:X253"/>
    <mergeCell ref="Y253:AD253"/>
    <mergeCell ref="D254:L254"/>
    <mergeCell ref="M254:R254"/>
    <mergeCell ref="S254:X254"/>
    <mergeCell ref="Y254:AD254"/>
    <mergeCell ref="D251:L251"/>
    <mergeCell ref="M251:R251"/>
    <mergeCell ref="S251:X251"/>
    <mergeCell ref="Y251:AD251"/>
    <mergeCell ref="D252:L252"/>
    <mergeCell ref="M252:R252"/>
    <mergeCell ref="S252:X252"/>
    <mergeCell ref="Y252:AD252"/>
    <mergeCell ref="D269:L269"/>
    <mergeCell ref="M269:R269"/>
    <mergeCell ref="S269:X269"/>
    <mergeCell ref="Y269:AD269"/>
    <mergeCell ref="D270:L270"/>
    <mergeCell ref="M270:R270"/>
    <mergeCell ref="S270:X270"/>
    <mergeCell ref="Y270:AD270"/>
    <mergeCell ref="D267:L267"/>
    <mergeCell ref="M267:R267"/>
    <mergeCell ref="S267:X267"/>
    <mergeCell ref="Y267:AD267"/>
    <mergeCell ref="D268:L268"/>
    <mergeCell ref="M268:R268"/>
    <mergeCell ref="S268:X268"/>
    <mergeCell ref="Y268:AD268"/>
    <mergeCell ref="D265:L265"/>
    <mergeCell ref="M265:R265"/>
    <mergeCell ref="S265:X265"/>
    <mergeCell ref="Y265:AD265"/>
    <mergeCell ref="D266:L266"/>
    <mergeCell ref="M266:R266"/>
    <mergeCell ref="S266:X266"/>
    <mergeCell ref="Y266:AD266"/>
    <mergeCell ref="D263:L263"/>
    <mergeCell ref="M263:R263"/>
    <mergeCell ref="S263:X263"/>
    <mergeCell ref="Y263:AD263"/>
    <mergeCell ref="D264:L264"/>
    <mergeCell ref="M264:R264"/>
    <mergeCell ref="S264:X264"/>
    <mergeCell ref="Y264:AD264"/>
    <mergeCell ref="D261:L261"/>
    <mergeCell ref="M261:R261"/>
    <mergeCell ref="S261:X261"/>
    <mergeCell ref="Y261:AD261"/>
    <mergeCell ref="D262:L262"/>
    <mergeCell ref="M262:R262"/>
    <mergeCell ref="S262:X262"/>
    <mergeCell ref="Y262:AD262"/>
    <mergeCell ref="D279:L279"/>
    <mergeCell ref="M279:R279"/>
    <mergeCell ref="S279:X279"/>
    <mergeCell ref="Y279:AD279"/>
    <mergeCell ref="D280:L280"/>
    <mergeCell ref="M280:R280"/>
    <mergeCell ref="S280:X280"/>
    <mergeCell ref="Y280:AD280"/>
    <mergeCell ref="D277:L277"/>
    <mergeCell ref="M277:R277"/>
    <mergeCell ref="S277:X277"/>
    <mergeCell ref="Y277:AD277"/>
    <mergeCell ref="D278:L278"/>
    <mergeCell ref="M278:R278"/>
    <mergeCell ref="S278:X278"/>
    <mergeCell ref="Y278:AD278"/>
    <mergeCell ref="D275:L275"/>
    <mergeCell ref="M275:R275"/>
    <mergeCell ref="S275:X275"/>
    <mergeCell ref="Y275:AD275"/>
    <mergeCell ref="D276:L276"/>
    <mergeCell ref="M276:R276"/>
    <mergeCell ref="S276:X276"/>
    <mergeCell ref="Y276:AD276"/>
    <mergeCell ref="D273:L273"/>
    <mergeCell ref="M273:R273"/>
    <mergeCell ref="S273:X273"/>
    <mergeCell ref="Y273:AD273"/>
    <mergeCell ref="D274:L274"/>
    <mergeCell ref="M274:R274"/>
    <mergeCell ref="S274:X274"/>
    <mergeCell ref="Y274:AD274"/>
    <mergeCell ref="D271:L271"/>
    <mergeCell ref="M271:R271"/>
    <mergeCell ref="S271:X271"/>
    <mergeCell ref="Y271:AD271"/>
    <mergeCell ref="D272:L272"/>
    <mergeCell ref="M272:R272"/>
    <mergeCell ref="S272:X272"/>
    <mergeCell ref="Y272:AD272"/>
    <mergeCell ref="D289:L289"/>
    <mergeCell ref="M289:R289"/>
    <mergeCell ref="S289:X289"/>
    <mergeCell ref="Y289:AD289"/>
    <mergeCell ref="D290:L290"/>
    <mergeCell ref="M290:R290"/>
    <mergeCell ref="S290:X290"/>
    <mergeCell ref="Y290:AD290"/>
    <mergeCell ref="D287:L287"/>
    <mergeCell ref="M287:R287"/>
    <mergeCell ref="S287:X287"/>
    <mergeCell ref="Y287:AD287"/>
    <mergeCell ref="D288:L288"/>
    <mergeCell ref="M288:R288"/>
    <mergeCell ref="S288:X288"/>
    <mergeCell ref="Y288:AD288"/>
    <mergeCell ref="D285:L285"/>
    <mergeCell ref="M285:R285"/>
    <mergeCell ref="S285:X285"/>
    <mergeCell ref="Y285:AD285"/>
    <mergeCell ref="D286:L286"/>
    <mergeCell ref="M286:R286"/>
    <mergeCell ref="S286:X286"/>
    <mergeCell ref="Y286:AD286"/>
    <mergeCell ref="D283:L283"/>
    <mergeCell ref="M283:R283"/>
    <mergeCell ref="S283:X283"/>
    <mergeCell ref="Y283:AD283"/>
    <mergeCell ref="D284:L284"/>
    <mergeCell ref="M284:R284"/>
    <mergeCell ref="S284:X284"/>
    <mergeCell ref="Y284:AD284"/>
    <mergeCell ref="D281:L281"/>
    <mergeCell ref="M281:R281"/>
    <mergeCell ref="S281:X281"/>
    <mergeCell ref="Y281:AD281"/>
    <mergeCell ref="D282:L282"/>
    <mergeCell ref="M282:R282"/>
    <mergeCell ref="S282:X282"/>
    <mergeCell ref="Y282:AD282"/>
    <mergeCell ref="D299:L299"/>
    <mergeCell ref="M299:R299"/>
    <mergeCell ref="S299:X299"/>
    <mergeCell ref="Y299:AD299"/>
    <mergeCell ref="D300:L300"/>
    <mergeCell ref="M300:R300"/>
    <mergeCell ref="S300:X300"/>
    <mergeCell ref="Y300:AD300"/>
    <mergeCell ref="D297:L297"/>
    <mergeCell ref="M297:R297"/>
    <mergeCell ref="S297:X297"/>
    <mergeCell ref="Y297:AD297"/>
    <mergeCell ref="D298:L298"/>
    <mergeCell ref="M298:R298"/>
    <mergeCell ref="S298:X298"/>
    <mergeCell ref="Y298:AD298"/>
    <mergeCell ref="D295:L295"/>
    <mergeCell ref="M295:R295"/>
    <mergeCell ref="S295:X295"/>
    <mergeCell ref="Y295:AD295"/>
    <mergeCell ref="D296:L296"/>
    <mergeCell ref="M296:R296"/>
    <mergeCell ref="S296:X296"/>
    <mergeCell ref="Y296:AD296"/>
    <mergeCell ref="D293:L293"/>
    <mergeCell ref="M293:R293"/>
    <mergeCell ref="S293:X293"/>
    <mergeCell ref="Y293:AD293"/>
    <mergeCell ref="D294:L294"/>
    <mergeCell ref="M294:R294"/>
    <mergeCell ref="S294:X294"/>
    <mergeCell ref="Y294:AD294"/>
    <mergeCell ref="D291:L291"/>
    <mergeCell ref="M291:R291"/>
    <mergeCell ref="S291:X291"/>
    <mergeCell ref="Y291:AD291"/>
    <mergeCell ref="D292:L292"/>
    <mergeCell ref="M292:R292"/>
    <mergeCell ref="S292:X292"/>
    <mergeCell ref="Y292:AD292"/>
    <mergeCell ref="D309:L309"/>
    <mergeCell ref="M309:R309"/>
    <mergeCell ref="S309:X309"/>
    <mergeCell ref="Y309:AD309"/>
    <mergeCell ref="D310:L310"/>
    <mergeCell ref="M310:R310"/>
    <mergeCell ref="S310:X310"/>
    <mergeCell ref="Y310:AD310"/>
    <mergeCell ref="D307:L307"/>
    <mergeCell ref="M307:R307"/>
    <mergeCell ref="S307:X307"/>
    <mergeCell ref="Y307:AD307"/>
    <mergeCell ref="D308:L308"/>
    <mergeCell ref="M308:R308"/>
    <mergeCell ref="S308:X308"/>
    <mergeCell ref="Y308:AD308"/>
    <mergeCell ref="D305:L305"/>
    <mergeCell ref="M305:R305"/>
    <mergeCell ref="S305:X305"/>
    <mergeCell ref="Y305:AD305"/>
    <mergeCell ref="D306:L306"/>
    <mergeCell ref="M306:R306"/>
    <mergeCell ref="S306:X306"/>
    <mergeCell ref="Y306:AD306"/>
    <mergeCell ref="D303:L303"/>
    <mergeCell ref="M303:R303"/>
    <mergeCell ref="S303:X303"/>
    <mergeCell ref="Y303:AD303"/>
    <mergeCell ref="D304:L304"/>
    <mergeCell ref="M304:R304"/>
    <mergeCell ref="S304:X304"/>
    <mergeCell ref="Y304:AD304"/>
    <mergeCell ref="D301:L301"/>
    <mergeCell ref="M301:R301"/>
    <mergeCell ref="S301:X301"/>
    <mergeCell ref="Y301:AD301"/>
    <mergeCell ref="D302:L302"/>
    <mergeCell ref="M302:R302"/>
    <mergeCell ref="S302:X302"/>
    <mergeCell ref="Y302:AD302"/>
    <mergeCell ref="D319:L319"/>
    <mergeCell ref="M319:R319"/>
    <mergeCell ref="S319:X319"/>
    <mergeCell ref="Y319:AD319"/>
    <mergeCell ref="D320:L320"/>
    <mergeCell ref="M320:R320"/>
    <mergeCell ref="S320:X320"/>
    <mergeCell ref="Y320:AD320"/>
    <mergeCell ref="D317:L317"/>
    <mergeCell ref="M317:R317"/>
    <mergeCell ref="S317:X317"/>
    <mergeCell ref="Y317:AD317"/>
    <mergeCell ref="D318:L318"/>
    <mergeCell ref="M318:R318"/>
    <mergeCell ref="S318:X318"/>
    <mergeCell ref="Y318:AD318"/>
    <mergeCell ref="D315:L315"/>
    <mergeCell ref="M315:R315"/>
    <mergeCell ref="S315:X315"/>
    <mergeCell ref="Y315:AD315"/>
    <mergeCell ref="D316:L316"/>
    <mergeCell ref="M316:R316"/>
    <mergeCell ref="S316:X316"/>
    <mergeCell ref="Y316:AD316"/>
    <mergeCell ref="D313:L313"/>
    <mergeCell ref="M313:R313"/>
    <mergeCell ref="S313:X313"/>
    <mergeCell ref="Y313:AD313"/>
    <mergeCell ref="D314:L314"/>
    <mergeCell ref="M314:R314"/>
    <mergeCell ref="S314:X314"/>
    <mergeCell ref="Y314:AD314"/>
    <mergeCell ref="D311:L311"/>
    <mergeCell ref="M311:R311"/>
    <mergeCell ref="S311:X311"/>
    <mergeCell ref="Y311:AD311"/>
    <mergeCell ref="D312:L312"/>
    <mergeCell ref="M312:R312"/>
    <mergeCell ref="S312:X312"/>
    <mergeCell ref="Y312:AD312"/>
    <mergeCell ref="D329:L329"/>
    <mergeCell ref="M329:R329"/>
    <mergeCell ref="S329:X329"/>
    <mergeCell ref="Y329:AD329"/>
    <mergeCell ref="D330:L330"/>
    <mergeCell ref="M330:R330"/>
    <mergeCell ref="S330:X330"/>
    <mergeCell ref="Y330:AD330"/>
    <mergeCell ref="D327:L327"/>
    <mergeCell ref="M327:R327"/>
    <mergeCell ref="S327:X327"/>
    <mergeCell ref="Y327:AD327"/>
    <mergeCell ref="D328:L328"/>
    <mergeCell ref="M328:R328"/>
    <mergeCell ref="S328:X328"/>
    <mergeCell ref="Y328:AD328"/>
    <mergeCell ref="D325:L325"/>
    <mergeCell ref="M325:R325"/>
    <mergeCell ref="S325:X325"/>
    <mergeCell ref="Y325:AD325"/>
    <mergeCell ref="D326:L326"/>
    <mergeCell ref="M326:R326"/>
    <mergeCell ref="S326:X326"/>
    <mergeCell ref="Y326:AD326"/>
    <mergeCell ref="D323:L323"/>
    <mergeCell ref="M323:R323"/>
    <mergeCell ref="S323:X323"/>
    <mergeCell ref="Y323:AD323"/>
    <mergeCell ref="D324:L324"/>
    <mergeCell ref="M324:R324"/>
    <mergeCell ref="S324:X324"/>
    <mergeCell ref="Y324:AD324"/>
    <mergeCell ref="D321:L321"/>
    <mergeCell ref="M321:R321"/>
    <mergeCell ref="S321:X321"/>
    <mergeCell ref="Y321:AD321"/>
    <mergeCell ref="D322:L322"/>
    <mergeCell ref="M322:R322"/>
    <mergeCell ref="S322:X322"/>
    <mergeCell ref="Y322:AD322"/>
    <mergeCell ref="D339:L339"/>
    <mergeCell ref="M339:R339"/>
    <mergeCell ref="S339:X339"/>
    <mergeCell ref="Y339:AD339"/>
    <mergeCell ref="D340:L340"/>
    <mergeCell ref="M340:R340"/>
    <mergeCell ref="S340:X340"/>
    <mergeCell ref="Y340:AD340"/>
    <mergeCell ref="D337:L337"/>
    <mergeCell ref="M337:R337"/>
    <mergeCell ref="S337:X337"/>
    <mergeCell ref="Y337:AD337"/>
    <mergeCell ref="D338:L338"/>
    <mergeCell ref="M338:R338"/>
    <mergeCell ref="S338:X338"/>
    <mergeCell ref="Y338:AD338"/>
    <mergeCell ref="D335:L335"/>
    <mergeCell ref="M335:R335"/>
    <mergeCell ref="S335:X335"/>
    <mergeCell ref="Y335:AD335"/>
    <mergeCell ref="D336:L336"/>
    <mergeCell ref="M336:R336"/>
    <mergeCell ref="S336:X336"/>
    <mergeCell ref="Y336:AD336"/>
    <mergeCell ref="D333:L333"/>
    <mergeCell ref="M333:R333"/>
    <mergeCell ref="S333:X333"/>
    <mergeCell ref="Y333:AD333"/>
    <mergeCell ref="D334:L334"/>
    <mergeCell ref="M334:R334"/>
    <mergeCell ref="S334:X334"/>
    <mergeCell ref="Y334:AD334"/>
    <mergeCell ref="D331:L331"/>
    <mergeCell ref="M331:R331"/>
    <mergeCell ref="S331:X331"/>
    <mergeCell ref="Y331:AD331"/>
    <mergeCell ref="D332:L332"/>
    <mergeCell ref="M332:R332"/>
    <mergeCell ref="S332:X332"/>
    <mergeCell ref="Y332:AD332"/>
    <mergeCell ref="D349:L349"/>
    <mergeCell ref="M349:R349"/>
    <mergeCell ref="S349:X349"/>
    <mergeCell ref="Y349:AD349"/>
    <mergeCell ref="D350:L350"/>
    <mergeCell ref="M350:R350"/>
    <mergeCell ref="S350:X350"/>
    <mergeCell ref="Y350:AD350"/>
    <mergeCell ref="D347:L347"/>
    <mergeCell ref="M347:R347"/>
    <mergeCell ref="S347:X347"/>
    <mergeCell ref="Y347:AD347"/>
    <mergeCell ref="D348:L348"/>
    <mergeCell ref="M348:R348"/>
    <mergeCell ref="S348:X348"/>
    <mergeCell ref="Y348:AD348"/>
    <mergeCell ref="D345:L345"/>
    <mergeCell ref="M345:R345"/>
    <mergeCell ref="S345:X345"/>
    <mergeCell ref="Y345:AD345"/>
    <mergeCell ref="D346:L346"/>
    <mergeCell ref="M346:R346"/>
    <mergeCell ref="S346:X346"/>
    <mergeCell ref="Y346:AD346"/>
    <mergeCell ref="D343:L343"/>
    <mergeCell ref="M343:R343"/>
    <mergeCell ref="S343:X343"/>
    <mergeCell ref="Y343:AD343"/>
    <mergeCell ref="D344:L344"/>
    <mergeCell ref="M344:R344"/>
    <mergeCell ref="S344:X344"/>
    <mergeCell ref="Y344:AD344"/>
    <mergeCell ref="D341:L341"/>
    <mergeCell ref="M341:R341"/>
    <mergeCell ref="S341:X341"/>
    <mergeCell ref="Y341:AD341"/>
    <mergeCell ref="D342:L342"/>
    <mergeCell ref="M342:R342"/>
    <mergeCell ref="S342:X342"/>
    <mergeCell ref="Y342:AD342"/>
    <mergeCell ref="C362:AD362"/>
    <mergeCell ref="M351:R351"/>
    <mergeCell ref="S351:X351"/>
    <mergeCell ref="Y351:AD351"/>
    <mergeCell ref="C353:AD353"/>
    <mergeCell ref="C354:AD354"/>
    <mergeCell ref="B361:AD361"/>
    <mergeCell ref="C364:I366"/>
    <mergeCell ref="J364:AD364"/>
    <mergeCell ref="J365:J366"/>
    <mergeCell ref="K365:K366"/>
    <mergeCell ref="L365:L366"/>
    <mergeCell ref="M365:O365"/>
    <mergeCell ref="P365:R365"/>
    <mergeCell ref="S365:U365"/>
    <mergeCell ref="V365:X365"/>
    <mergeCell ref="Y365:AA365"/>
    <mergeCell ref="AB365:AD365"/>
    <mergeCell ref="D367:I367"/>
    <mergeCell ref="D368:I368"/>
    <mergeCell ref="D369:I369"/>
    <mergeCell ref="D370:I370"/>
    <mergeCell ref="D404:I404"/>
    <mergeCell ref="D405:I405"/>
    <mergeCell ref="D406:I406"/>
    <mergeCell ref="D407:I407"/>
    <mergeCell ref="D408:I408"/>
    <mergeCell ref="D409:I409"/>
    <mergeCell ref="D410:I410"/>
    <mergeCell ref="D411:I411"/>
    <mergeCell ref="D412:I412"/>
    <mergeCell ref="D413:I413"/>
    <mergeCell ref="D414:I414"/>
    <mergeCell ref="D371:I371"/>
    <mergeCell ref="D372:I372"/>
    <mergeCell ref="D373:I373"/>
    <mergeCell ref="D374:I374"/>
    <mergeCell ref="D375:I375"/>
    <mergeCell ref="D376:I376"/>
    <mergeCell ref="D377:I377"/>
    <mergeCell ref="D378:I378"/>
    <mergeCell ref="D379:I379"/>
    <mergeCell ref="D380:I380"/>
    <mergeCell ref="D381:I381"/>
    <mergeCell ref="D382:I382"/>
    <mergeCell ref="D383:I383"/>
    <mergeCell ref="D384:I384"/>
    <mergeCell ref="D385:I385"/>
    <mergeCell ref="D386:I386"/>
    <mergeCell ref="D387:I387"/>
    <mergeCell ref="D388:I388"/>
    <mergeCell ref="D389:I389"/>
    <mergeCell ref="D390:I390"/>
    <mergeCell ref="D391:I391"/>
    <mergeCell ref="D392:I392"/>
    <mergeCell ref="D393:I393"/>
    <mergeCell ref="D394:I394"/>
    <mergeCell ref="D395:I395"/>
    <mergeCell ref="D396:I396"/>
    <mergeCell ref="D397:I397"/>
    <mergeCell ref="D398:I398"/>
    <mergeCell ref="D399:I399"/>
    <mergeCell ref="D400:I400"/>
    <mergeCell ref="D401:I401"/>
    <mergeCell ref="D446:I446"/>
    <mergeCell ref="D447:I447"/>
    <mergeCell ref="D448:I448"/>
    <mergeCell ref="D449:I449"/>
    <mergeCell ref="D450:I450"/>
    <mergeCell ref="D451:I451"/>
    <mergeCell ref="D452:I452"/>
    <mergeCell ref="D453:I453"/>
    <mergeCell ref="D454:I454"/>
    <mergeCell ref="D455:I455"/>
    <mergeCell ref="D456:I456"/>
    <mergeCell ref="D457:I457"/>
    <mergeCell ref="D458:I458"/>
    <mergeCell ref="D459:I459"/>
    <mergeCell ref="D460:I460"/>
    <mergeCell ref="D461:I461"/>
    <mergeCell ref="D462:I462"/>
    <mergeCell ref="D463:I463"/>
    <mergeCell ref="D464:I464"/>
    <mergeCell ref="D465:I465"/>
    <mergeCell ref="D466:I466"/>
    <mergeCell ref="D467:I467"/>
    <mergeCell ref="D468:I468"/>
    <mergeCell ref="D469:I469"/>
    <mergeCell ref="D470:I470"/>
    <mergeCell ref="D471:I471"/>
    <mergeCell ref="D472:I472"/>
    <mergeCell ref="D473:I473"/>
    <mergeCell ref="D474:I474"/>
    <mergeCell ref="D475:I475"/>
    <mergeCell ref="D476:I476"/>
    <mergeCell ref="D477:I477"/>
    <mergeCell ref="D478:I478"/>
    <mergeCell ref="D479:I479"/>
    <mergeCell ref="D480:I480"/>
    <mergeCell ref="D481:I481"/>
    <mergeCell ref="C489:E489"/>
    <mergeCell ref="F489:AD489"/>
    <mergeCell ref="C491:AD491"/>
    <mergeCell ref="C492:AD492"/>
    <mergeCell ref="B499:AD499"/>
    <mergeCell ref="D482:I482"/>
    <mergeCell ref="D483:I483"/>
    <mergeCell ref="D484:I484"/>
    <mergeCell ref="D485:I485"/>
    <mergeCell ref="D486:I486"/>
    <mergeCell ref="C501:I503"/>
    <mergeCell ref="J501:AD501"/>
    <mergeCell ref="J502:J503"/>
    <mergeCell ref="K502:K503"/>
    <mergeCell ref="L502:L503"/>
    <mergeCell ref="M502:O502"/>
    <mergeCell ref="P502:R502"/>
    <mergeCell ref="S502:U502"/>
    <mergeCell ref="V502:X502"/>
    <mergeCell ref="Y502:AA502"/>
    <mergeCell ref="AB502:AD502"/>
    <mergeCell ref="D504:I504"/>
    <mergeCell ref="D505:I505"/>
    <mergeCell ref="D506:I506"/>
    <mergeCell ref="D507:I507"/>
    <mergeCell ref="D508:I508"/>
    <mergeCell ref="D509:I509"/>
    <mergeCell ref="D510:I510"/>
    <mergeCell ref="D511:I511"/>
    <mergeCell ref="D512:I512"/>
    <mergeCell ref="D513:I513"/>
    <mergeCell ref="D514:I514"/>
    <mergeCell ref="D515:I515"/>
    <mergeCell ref="D516:I516"/>
    <mergeCell ref="D517:I517"/>
    <mergeCell ref="D518:I518"/>
    <mergeCell ref="D519:I519"/>
    <mergeCell ref="D520:I520"/>
    <mergeCell ref="D521:I521"/>
    <mergeCell ref="D522:I522"/>
    <mergeCell ref="D523:I523"/>
    <mergeCell ref="D524:I524"/>
    <mergeCell ref="D525:I525"/>
    <mergeCell ref="D526:I526"/>
    <mergeCell ref="D527:I527"/>
    <mergeCell ref="D528:I528"/>
    <mergeCell ref="D529:I529"/>
    <mergeCell ref="D530:I530"/>
    <mergeCell ref="D531:I531"/>
    <mergeCell ref="D532:I532"/>
    <mergeCell ref="D533:I533"/>
    <mergeCell ref="D534:I534"/>
    <mergeCell ref="D535:I535"/>
    <mergeCell ref="D536:I536"/>
    <mergeCell ref="D537:I537"/>
    <mergeCell ref="D538:I538"/>
    <mergeCell ref="D539:I539"/>
    <mergeCell ref="D540:I540"/>
    <mergeCell ref="D541:I541"/>
    <mergeCell ref="D542:I542"/>
    <mergeCell ref="D543:I543"/>
    <mergeCell ref="D544:I544"/>
    <mergeCell ref="D545:I545"/>
    <mergeCell ref="D546:I546"/>
    <mergeCell ref="D547:I547"/>
    <mergeCell ref="D548:I548"/>
    <mergeCell ref="D549:I549"/>
    <mergeCell ref="D550:I550"/>
    <mergeCell ref="D551:I551"/>
    <mergeCell ref="D552:I552"/>
    <mergeCell ref="D553:I553"/>
    <mergeCell ref="D554:I554"/>
    <mergeCell ref="D555:I555"/>
    <mergeCell ref="D556:I556"/>
    <mergeCell ref="D557:I557"/>
    <mergeCell ref="D558:I558"/>
    <mergeCell ref="D559:I559"/>
    <mergeCell ref="D560:I560"/>
    <mergeCell ref="D561:I561"/>
    <mergeCell ref="D562:I562"/>
    <mergeCell ref="D563:I563"/>
    <mergeCell ref="D564:I564"/>
    <mergeCell ref="D565:I565"/>
    <mergeCell ref="D566:I566"/>
    <mergeCell ref="D567:I567"/>
    <mergeCell ref="D568:I568"/>
    <mergeCell ref="D569:I569"/>
    <mergeCell ref="D570:I570"/>
    <mergeCell ref="D571:I571"/>
    <mergeCell ref="D572:I572"/>
    <mergeCell ref="D573:I573"/>
    <mergeCell ref="D574:I574"/>
    <mergeCell ref="D575:I575"/>
    <mergeCell ref="D576:I576"/>
    <mergeCell ref="D577:I577"/>
    <mergeCell ref="D578:I578"/>
    <mergeCell ref="D579:I579"/>
    <mergeCell ref="D580:I580"/>
    <mergeCell ref="D581:I581"/>
    <mergeCell ref="D582:I582"/>
    <mergeCell ref="D583:I583"/>
    <mergeCell ref="D584:I584"/>
    <mergeCell ref="D585:I585"/>
    <mergeCell ref="D586:I586"/>
    <mergeCell ref="D587:I587"/>
    <mergeCell ref="D588:I588"/>
    <mergeCell ref="D589:I589"/>
    <mergeCell ref="D590:I590"/>
    <mergeCell ref="D591:I591"/>
    <mergeCell ref="D592:I592"/>
    <mergeCell ref="D593:I593"/>
    <mergeCell ref="D594:I594"/>
    <mergeCell ref="D595:I595"/>
    <mergeCell ref="D596:I596"/>
    <mergeCell ref="D597:I597"/>
    <mergeCell ref="D598:I598"/>
    <mergeCell ref="D599:I599"/>
    <mergeCell ref="D600:I600"/>
    <mergeCell ref="D601:I601"/>
    <mergeCell ref="D602:I602"/>
    <mergeCell ref="D603:I603"/>
    <mergeCell ref="D604:I604"/>
    <mergeCell ref="D605:I605"/>
    <mergeCell ref="D606:I606"/>
    <mergeCell ref="D607:I607"/>
    <mergeCell ref="D608:I608"/>
    <mergeCell ref="D609:I609"/>
    <mergeCell ref="D610:I610"/>
    <mergeCell ref="D611:I611"/>
    <mergeCell ref="D612:I612"/>
    <mergeCell ref="D613:I613"/>
    <mergeCell ref="D614:I614"/>
    <mergeCell ref="D615:I615"/>
    <mergeCell ref="D616:I616"/>
    <mergeCell ref="D617:I617"/>
    <mergeCell ref="D618:I618"/>
    <mergeCell ref="D619:I619"/>
    <mergeCell ref="D620:I620"/>
    <mergeCell ref="D621:I621"/>
    <mergeCell ref="D622:I622"/>
    <mergeCell ref="D623:I623"/>
    <mergeCell ref="C635:AD635"/>
    <mergeCell ref="AA637:AD637"/>
    <mergeCell ref="C626:AD626"/>
    <mergeCell ref="C627:AD627"/>
    <mergeCell ref="B634:AD634"/>
    <mergeCell ref="C638:O640"/>
    <mergeCell ref="P638:AD638"/>
    <mergeCell ref="P639:P640"/>
    <mergeCell ref="Q639:Q640"/>
    <mergeCell ref="R639:R640"/>
    <mergeCell ref="S639:U639"/>
    <mergeCell ref="V639:X639"/>
    <mergeCell ref="Y639:AA639"/>
    <mergeCell ref="AB639:AD639"/>
    <mergeCell ref="D641:O641"/>
    <mergeCell ref="D642:O642"/>
    <mergeCell ref="D643:O643"/>
    <mergeCell ref="D644:O644"/>
    <mergeCell ref="D645:O645"/>
    <mergeCell ref="D646:O646"/>
    <mergeCell ref="D647:O647"/>
    <mergeCell ref="D648:O648"/>
    <mergeCell ref="D649:O649"/>
    <mergeCell ref="D650:O650"/>
    <mergeCell ref="D651:O651"/>
    <mergeCell ref="D652:O652"/>
    <mergeCell ref="D653:O653"/>
    <mergeCell ref="D654:O654"/>
    <mergeCell ref="D655:O655"/>
    <mergeCell ref="D656:O656"/>
    <mergeCell ref="D657:O657"/>
    <mergeCell ref="D658:O658"/>
    <mergeCell ref="D659:O659"/>
    <mergeCell ref="D660:O660"/>
    <mergeCell ref="D661:O661"/>
    <mergeCell ref="D662:O662"/>
    <mergeCell ref="D663:O663"/>
    <mergeCell ref="D664:O664"/>
    <mergeCell ref="D665:O665"/>
    <mergeCell ref="D666:O666"/>
    <mergeCell ref="D667:O667"/>
    <mergeCell ref="D668:O668"/>
    <mergeCell ref="D669:O669"/>
    <mergeCell ref="D670:O670"/>
    <mergeCell ref="D671:O671"/>
    <mergeCell ref="D672:O672"/>
    <mergeCell ref="D673:O673"/>
    <mergeCell ref="D674:O674"/>
    <mergeCell ref="D675:O675"/>
    <mergeCell ref="D676:O676"/>
    <mergeCell ref="D677:O677"/>
    <mergeCell ref="D678:O678"/>
    <mergeCell ref="D679:O679"/>
    <mergeCell ref="D680:O680"/>
    <mergeCell ref="D681:O681"/>
    <mergeCell ref="D682:O682"/>
    <mergeCell ref="D683:O683"/>
    <mergeCell ref="D684:O684"/>
    <mergeCell ref="D685:O685"/>
    <mergeCell ref="D686:O686"/>
    <mergeCell ref="D687:O687"/>
    <mergeCell ref="D688:O688"/>
    <mergeCell ref="D689:O689"/>
    <mergeCell ref="D690:O690"/>
    <mergeCell ref="D691:O691"/>
    <mergeCell ref="D692:O692"/>
    <mergeCell ref="D693:O693"/>
    <mergeCell ref="D694:O694"/>
    <mergeCell ref="D695:O695"/>
    <mergeCell ref="D696:O696"/>
    <mergeCell ref="D697:O697"/>
    <mergeCell ref="D698:O698"/>
    <mergeCell ref="D699:O699"/>
    <mergeCell ref="D700:O700"/>
    <mergeCell ref="D701:O701"/>
    <mergeCell ref="D702:O702"/>
    <mergeCell ref="D703:O703"/>
    <mergeCell ref="D704:O704"/>
    <mergeCell ref="D705:O705"/>
    <mergeCell ref="D706:O706"/>
    <mergeCell ref="D707:O707"/>
    <mergeCell ref="D708:O708"/>
    <mergeCell ref="D709:O709"/>
    <mergeCell ref="D710:O710"/>
    <mergeCell ref="D711:O711"/>
    <mergeCell ref="D712:O712"/>
    <mergeCell ref="D713:O713"/>
    <mergeCell ref="D714:O714"/>
    <mergeCell ref="D715:O715"/>
    <mergeCell ref="D716:O716"/>
    <mergeCell ref="D717:O717"/>
    <mergeCell ref="D718:O718"/>
    <mergeCell ref="D719:O719"/>
    <mergeCell ref="D720:O720"/>
    <mergeCell ref="D721:O721"/>
    <mergeCell ref="D722:O722"/>
    <mergeCell ref="D723:O723"/>
    <mergeCell ref="D724:O724"/>
    <mergeCell ref="D725:O725"/>
    <mergeCell ref="D726:O726"/>
    <mergeCell ref="D727:O727"/>
    <mergeCell ref="D728:O728"/>
    <mergeCell ref="D729:O729"/>
    <mergeCell ref="D730:O730"/>
    <mergeCell ref="D731:O731"/>
    <mergeCell ref="D732:O732"/>
    <mergeCell ref="D733:O733"/>
    <mergeCell ref="D734:O734"/>
    <mergeCell ref="D735:O735"/>
    <mergeCell ref="D736:O736"/>
    <mergeCell ref="D737:O737"/>
    <mergeCell ref="D738:O738"/>
    <mergeCell ref="D739:O739"/>
    <mergeCell ref="D740:O740"/>
    <mergeCell ref="D741:O741"/>
    <mergeCell ref="D742:O742"/>
    <mergeCell ref="D743:O743"/>
    <mergeCell ref="D744:O744"/>
    <mergeCell ref="D745:O745"/>
    <mergeCell ref="D746:O746"/>
    <mergeCell ref="D747:O747"/>
    <mergeCell ref="D748:O748"/>
    <mergeCell ref="D749:O749"/>
    <mergeCell ref="D750:O750"/>
    <mergeCell ref="D751:O751"/>
    <mergeCell ref="D752:O752"/>
    <mergeCell ref="D753:O753"/>
    <mergeCell ref="D754:O754"/>
    <mergeCell ref="D755:O755"/>
    <mergeCell ref="AA763:AD763"/>
    <mergeCell ref="D756:O756"/>
    <mergeCell ref="D757:O757"/>
    <mergeCell ref="D758:O758"/>
    <mergeCell ref="D759:O759"/>
    <mergeCell ref="D760:O760"/>
    <mergeCell ref="C764:L766"/>
    <mergeCell ref="M764:AD764"/>
    <mergeCell ref="M765:O765"/>
    <mergeCell ref="P765:R765"/>
    <mergeCell ref="S765:U765"/>
    <mergeCell ref="V765:X765"/>
    <mergeCell ref="Y765:AA765"/>
    <mergeCell ref="AB765:AD765"/>
    <mergeCell ref="D767:L767"/>
    <mergeCell ref="D768:L768"/>
    <mergeCell ref="D769:L769"/>
    <mergeCell ref="D770:L770"/>
    <mergeCell ref="D771:L771"/>
    <mergeCell ref="D772:L772"/>
    <mergeCell ref="D773:L773"/>
    <mergeCell ref="D774:L774"/>
    <mergeCell ref="D775:L775"/>
    <mergeCell ref="D776:L776"/>
    <mergeCell ref="D777:L777"/>
    <mergeCell ref="D778:L778"/>
    <mergeCell ref="D779:L779"/>
    <mergeCell ref="D780:L780"/>
    <mergeCell ref="D781:L781"/>
    <mergeCell ref="D782:L782"/>
    <mergeCell ref="D783:L783"/>
    <mergeCell ref="D784:L784"/>
    <mergeCell ref="D785:L785"/>
    <mergeCell ref="D786:L786"/>
    <mergeCell ref="D787:L787"/>
    <mergeCell ref="D788:L788"/>
    <mergeCell ref="D789:L789"/>
    <mergeCell ref="D790:L790"/>
    <mergeCell ref="D791:L791"/>
    <mergeCell ref="D792:L792"/>
    <mergeCell ref="D793:L793"/>
    <mergeCell ref="D794:L794"/>
    <mergeCell ref="D795:L795"/>
    <mergeCell ref="D796:L796"/>
    <mergeCell ref="D797:L797"/>
    <mergeCell ref="D798:L798"/>
    <mergeCell ref="D799:L799"/>
    <mergeCell ref="D800:L800"/>
    <mergeCell ref="D801:L801"/>
    <mergeCell ref="D802:L802"/>
    <mergeCell ref="D803:L803"/>
    <mergeCell ref="D804:L804"/>
    <mergeCell ref="D838:L838"/>
    <mergeCell ref="D839:L839"/>
    <mergeCell ref="D840:L840"/>
    <mergeCell ref="D841:L841"/>
    <mergeCell ref="D842:L842"/>
    <mergeCell ref="D843:L843"/>
    <mergeCell ref="D844:L844"/>
    <mergeCell ref="D836:L836"/>
    <mergeCell ref="D837:L837"/>
    <mergeCell ref="D845:L845"/>
    <mergeCell ref="D846:L846"/>
    <mergeCell ref="D847:L847"/>
    <mergeCell ref="D848:L848"/>
    <mergeCell ref="D849:L849"/>
    <mergeCell ref="D850:L850"/>
    <mergeCell ref="D851:L851"/>
    <mergeCell ref="D852:L852"/>
    <mergeCell ref="D853:L853"/>
    <mergeCell ref="D854:L854"/>
    <mergeCell ref="D855:L855"/>
    <mergeCell ref="D856:L856"/>
    <mergeCell ref="D857:L857"/>
    <mergeCell ref="D858:L858"/>
    <mergeCell ref="D859:L859"/>
    <mergeCell ref="D860:L860"/>
    <mergeCell ref="D861:L861"/>
    <mergeCell ref="D862:L862"/>
    <mergeCell ref="D863:L863"/>
    <mergeCell ref="D864:L864"/>
    <mergeCell ref="D865:L865"/>
    <mergeCell ref="D866:L866"/>
    <mergeCell ref="D867:L867"/>
    <mergeCell ref="D868:L868"/>
    <mergeCell ref="D869:L869"/>
    <mergeCell ref="D870:L870"/>
    <mergeCell ref="D871:L871"/>
    <mergeCell ref="D872:L872"/>
    <mergeCell ref="D906:L906"/>
    <mergeCell ref="D907:L907"/>
    <mergeCell ref="D905:L905"/>
    <mergeCell ref="C889:AD889"/>
    <mergeCell ref="C890:AD890"/>
    <mergeCell ref="B897:AD897"/>
    <mergeCell ref="C898:AD898"/>
    <mergeCell ref="D873:L873"/>
    <mergeCell ref="D874:L874"/>
    <mergeCell ref="D875:L875"/>
    <mergeCell ref="D876:L876"/>
    <mergeCell ref="D877:L877"/>
    <mergeCell ref="D878:L878"/>
    <mergeCell ref="D879:L879"/>
    <mergeCell ref="D880:L880"/>
    <mergeCell ref="D881:L881"/>
    <mergeCell ref="D882:L882"/>
    <mergeCell ref="D883:L883"/>
    <mergeCell ref="D884:L884"/>
    <mergeCell ref="D885:L885"/>
    <mergeCell ref="D886:L886"/>
    <mergeCell ref="AA900:AD900"/>
    <mergeCell ref="C901:L903"/>
    <mergeCell ref="M901:AD901"/>
    <mergeCell ref="M902:M903"/>
    <mergeCell ref="N902:N903"/>
    <mergeCell ref="O902:O903"/>
    <mergeCell ref="P902:R902"/>
    <mergeCell ref="S902:U902"/>
    <mergeCell ref="V902:X902"/>
    <mergeCell ref="Y902:AA902"/>
    <mergeCell ref="AB902:AD902"/>
    <mergeCell ref="D904:L904"/>
    <mergeCell ref="D929:L929"/>
    <mergeCell ref="D960:L960"/>
    <mergeCell ref="D961:L961"/>
    <mergeCell ref="D958:L958"/>
    <mergeCell ref="D959:L959"/>
    <mergeCell ref="D976:L976"/>
    <mergeCell ref="D977:L977"/>
    <mergeCell ref="D974:L974"/>
    <mergeCell ref="D975:L975"/>
    <mergeCell ref="D972:L972"/>
    <mergeCell ref="D973:L973"/>
    <mergeCell ref="D970:L970"/>
    <mergeCell ref="D971:L971"/>
    <mergeCell ref="D968:L968"/>
    <mergeCell ref="D969:L969"/>
    <mergeCell ref="D986:L986"/>
    <mergeCell ref="D987:L987"/>
    <mergeCell ref="D984:L984"/>
    <mergeCell ref="D985:L985"/>
    <mergeCell ref="D982:L982"/>
    <mergeCell ref="D983:L983"/>
    <mergeCell ref="D980:L980"/>
    <mergeCell ref="D981:L981"/>
    <mergeCell ref="D978:L978"/>
    <mergeCell ref="D979:L979"/>
    <mergeCell ref="D996:L996"/>
    <mergeCell ref="D997:L997"/>
    <mergeCell ref="D994:L994"/>
    <mergeCell ref="D995:L995"/>
    <mergeCell ref="D992:L992"/>
    <mergeCell ref="D993:L993"/>
    <mergeCell ref="D990:L990"/>
    <mergeCell ref="D991:L991"/>
    <mergeCell ref="D988:L988"/>
    <mergeCell ref="D989:L989"/>
    <mergeCell ref="D1075:L1075"/>
    <mergeCell ref="D1076:L1076"/>
    <mergeCell ref="D1077:L1077"/>
    <mergeCell ref="D1078:L1078"/>
    <mergeCell ref="D1079:L1079"/>
    <mergeCell ref="D1080:L1080"/>
    <mergeCell ref="D1081:L1081"/>
    <mergeCell ref="D1082:L1082"/>
    <mergeCell ref="D1083:L1083"/>
    <mergeCell ref="D1084:L1084"/>
    <mergeCell ref="D1006:L1006"/>
    <mergeCell ref="D1007:L1007"/>
    <mergeCell ref="D1004:L1004"/>
    <mergeCell ref="D1005:L1005"/>
    <mergeCell ref="D1002:L1002"/>
    <mergeCell ref="D1003:L1003"/>
    <mergeCell ref="D1000:L1000"/>
    <mergeCell ref="D1001:L1001"/>
    <mergeCell ref="D998:L998"/>
    <mergeCell ref="D999:L999"/>
    <mergeCell ref="D1016:L1016"/>
    <mergeCell ref="D1017:L1017"/>
    <mergeCell ref="D1014:L1014"/>
    <mergeCell ref="D1015:L1015"/>
    <mergeCell ref="D1012:L1012"/>
    <mergeCell ref="D1013:L1013"/>
    <mergeCell ref="D1010:L1010"/>
    <mergeCell ref="D1011:L1011"/>
    <mergeCell ref="D1008:L1008"/>
    <mergeCell ref="D1009:L1009"/>
    <mergeCell ref="D1022:L1022"/>
    <mergeCell ref="D1023:L1023"/>
    <mergeCell ref="D1020:L1020"/>
    <mergeCell ref="D1021:L1021"/>
    <mergeCell ref="D1018:L1018"/>
    <mergeCell ref="D1019:L1019"/>
    <mergeCell ref="D1030:L1030"/>
    <mergeCell ref="D1031:L1031"/>
    <mergeCell ref="D1032:L1032"/>
    <mergeCell ref="D1033:L1033"/>
    <mergeCell ref="D1034:L1034"/>
    <mergeCell ref="D1035:L1035"/>
    <mergeCell ref="D1036:L1036"/>
    <mergeCell ref="D1167:L1167"/>
    <mergeCell ref="D1168:L1168"/>
    <mergeCell ref="D1169:L1169"/>
    <mergeCell ref="D1170:L1170"/>
    <mergeCell ref="D1171:L1171"/>
    <mergeCell ref="D1172:L1172"/>
    <mergeCell ref="D1173:L1173"/>
    <mergeCell ref="D1174:L1174"/>
    <mergeCell ref="D1175:L1175"/>
    <mergeCell ref="D1176:L1176"/>
    <mergeCell ref="D1177:L1177"/>
    <mergeCell ref="D1178:L1178"/>
    <mergeCell ref="D1179:L1179"/>
    <mergeCell ref="D1180:L1180"/>
    <mergeCell ref="D1181:L1181"/>
    <mergeCell ref="D1182:L1182"/>
    <mergeCell ref="D1183:L1183"/>
    <mergeCell ref="D1184:L1184"/>
    <mergeCell ref="D1185:L1185"/>
    <mergeCell ref="D1186:L1186"/>
    <mergeCell ref="D1187:L1187"/>
    <mergeCell ref="D1037:L1037"/>
    <mergeCell ref="D1038:L1038"/>
    <mergeCell ref="D1039:L1039"/>
    <mergeCell ref="D1040:L1040"/>
    <mergeCell ref="D1041:L1041"/>
    <mergeCell ref="D1042:L1042"/>
    <mergeCell ref="D1043:L1043"/>
    <mergeCell ref="D1044:L1044"/>
    <mergeCell ref="D1045:L1045"/>
    <mergeCell ref="D1046:L1046"/>
    <mergeCell ref="D1047:L1047"/>
    <mergeCell ref="D1048:L1048"/>
    <mergeCell ref="D1049:L1049"/>
    <mergeCell ref="D1050:L1050"/>
    <mergeCell ref="D1051:L1051"/>
    <mergeCell ref="D1085:L1085"/>
    <mergeCell ref="D1086:L1086"/>
    <mergeCell ref="D1087:L1087"/>
    <mergeCell ref="D1088:L1088"/>
    <mergeCell ref="D1089:L1089"/>
    <mergeCell ref="D1052:L1052"/>
    <mergeCell ref="D1053:L1053"/>
    <mergeCell ref="D1054:L1054"/>
    <mergeCell ref="D1055:L1055"/>
    <mergeCell ref="D1056:L1056"/>
    <mergeCell ref="D1057:L1057"/>
    <mergeCell ref="D1058:L1058"/>
    <mergeCell ref="D1059:L1059"/>
    <mergeCell ref="D1060:L1060"/>
    <mergeCell ref="D1061:L1061"/>
    <mergeCell ref="D1062:L1062"/>
    <mergeCell ref="D1063:L1063"/>
    <mergeCell ref="D1064:L1064"/>
    <mergeCell ref="D1065:L1065"/>
    <mergeCell ref="D1066:L1066"/>
    <mergeCell ref="D1067:L1067"/>
    <mergeCell ref="D1068:L1068"/>
    <mergeCell ref="D1069:L1069"/>
    <mergeCell ref="D1070:L1070"/>
    <mergeCell ref="D1071:L1071"/>
    <mergeCell ref="D1072:L1072"/>
    <mergeCell ref="D1073:L1073"/>
    <mergeCell ref="D1074:L1074"/>
    <mergeCell ref="D1129:L1129"/>
    <mergeCell ref="D1130:L1130"/>
    <mergeCell ref="D1131:L1131"/>
    <mergeCell ref="D1132:L1132"/>
    <mergeCell ref="D1133:L1133"/>
    <mergeCell ref="D1134:L1134"/>
    <mergeCell ref="D1350:O1350"/>
    <mergeCell ref="D1351:O1351"/>
    <mergeCell ref="D1352:O1352"/>
    <mergeCell ref="D1353:O1353"/>
    <mergeCell ref="D1354:O1354"/>
    <mergeCell ref="D1355:O1355"/>
    <mergeCell ref="D1356:O1356"/>
    <mergeCell ref="D1357:O1357"/>
    <mergeCell ref="D1358:O1358"/>
    <mergeCell ref="D1359:O1359"/>
    <mergeCell ref="D1360:O1360"/>
    <mergeCell ref="D1361:O1361"/>
    <mergeCell ref="D1362:O1362"/>
    <mergeCell ref="D1363:O1363"/>
    <mergeCell ref="D1364:O1364"/>
    <mergeCell ref="D1365:O1365"/>
    <mergeCell ref="D1366:O1366"/>
    <mergeCell ref="D1367:O1367"/>
    <mergeCell ref="D1368:O1368"/>
    <mergeCell ref="D1369:O1369"/>
    <mergeCell ref="D1370:O1370"/>
    <mergeCell ref="D1371:O1371"/>
    <mergeCell ref="D1372:O1372"/>
    <mergeCell ref="D1373:O1373"/>
    <mergeCell ref="D1374:O1374"/>
    <mergeCell ref="D1375:O1375"/>
    <mergeCell ref="D1376:O1376"/>
    <mergeCell ref="D1298:O1298"/>
    <mergeCell ref="D1299:O1299"/>
    <mergeCell ref="D1300:O1300"/>
    <mergeCell ref="D1301:O1301"/>
    <mergeCell ref="D1302:O1302"/>
    <mergeCell ref="D1303:O1303"/>
    <mergeCell ref="D1304:O1304"/>
    <mergeCell ref="D1305:O1305"/>
    <mergeCell ref="D1306:O1306"/>
    <mergeCell ref="D1307:O1307"/>
    <mergeCell ref="D1308:O1308"/>
    <mergeCell ref="D1309:O1309"/>
    <mergeCell ref="D1310:O1310"/>
    <mergeCell ref="D1311:O1311"/>
    <mergeCell ref="D1312:O1312"/>
    <mergeCell ref="D1313:O1313"/>
    <mergeCell ref="D1314:O1314"/>
    <mergeCell ref="D1315:O1315"/>
    <mergeCell ref="D1316:O1316"/>
    <mergeCell ref="D1317:O1317"/>
    <mergeCell ref="D1318:O1318"/>
    <mergeCell ref="D1157:L1157"/>
    <mergeCell ref="D1158:L1158"/>
    <mergeCell ref="D1159:L1159"/>
    <mergeCell ref="D1160:L1160"/>
    <mergeCell ref="D1161:L1161"/>
    <mergeCell ref="D1162:L1162"/>
    <mergeCell ref="D1163:L1163"/>
    <mergeCell ref="D1164:L1164"/>
    <mergeCell ref="D1165:L1165"/>
    <mergeCell ref="D1166:L1166"/>
    <mergeCell ref="D1377:O1377"/>
    <mergeCell ref="D1378:O1378"/>
    <mergeCell ref="D1379:O1379"/>
    <mergeCell ref="D1380:O1380"/>
    <mergeCell ref="D1381:O1381"/>
    <mergeCell ref="D1382:O1382"/>
    <mergeCell ref="D1383:O1383"/>
    <mergeCell ref="D1384:O1384"/>
    <mergeCell ref="D1385:O1385"/>
    <mergeCell ref="D1386:O1386"/>
    <mergeCell ref="D1387:O1387"/>
    <mergeCell ref="D1388:O1388"/>
    <mergeCell ref="D1389:O1389"/>
    <mergeCell ref="D1390:O1390"/>
    <mergeCell ref="D1391:O1391"/>
    <mergeCell ref="D1392:O1392"/>
    <mergeCell ref="D1393:O1393"/>
    <mergeCell ref="D1394:O1394"/>
    <mergeCell ref="D1395:O1395"/>
    <mergeCell ref="D1396:O1396"/>
    <mergeCell ref="D1397:O1397"/>
    <mergeCell ref="D1398:O1398"/>
    <mergeCell ref="D1399:O1399"/>
    <mergeCell ref="D1400:O1400"/>
    <mergeCell ref="D1401:O1401"/>
    <mergeCell ref="D1402:O1402"/>
    <mergeCell ref="D1403:O1403"/>
    <mergeCell ref="D1404:O1404"/>
    <mergeCell ref="D1405:O1405"/>
    <mergeCell ref="D1406:O1406"/>
    <mergeCell ref="D1407:O1407"/>
    <mergeCell ref="D1408:O1408"/>
    <mergeCell ref="D1409:O1409"/>
    <mergeCell ref="D1410:O1410"/>
    <mergeCell ref="D1411:O1411"/>
    <mergeCell ref="D1412:O1412"/>
    <mergeCell ref="D1444:O1444"/>
    <mergeCell ref="D1445:O1445"/>
    <mergeCell ref="D1446:O1446"/>
    <mergeCell ref="D1447:O1447"/>
    <mergeCell ref="D1448:O1448"/>
    <mergeCell ref="D1449:O1449"/>
    <mergeCell ref="D1450:O1450"/>
    <mergeCell ref="D1440:O1440"/>
    <mergeCell ref="D1441:O1441"/>
    <mergeCell ref="D1442:O1442"/>
    <mergeCell ref="D1443:O1443"/>
    <mergeCell ref="D1451:O1451"/>
    <mergeCell ref="D1452:O1452"/>
    <mergeCell ref="D1453:O1453"/>
    <mergeCell ref="D1454:O1454"/>
    <mergeCell ref="D1455:O1455"/>
    <mergeCell ref="D1456:O1456"/>
    <mergeCell ref="D1457:O1457"/>
    <mergeCell ref="D1458:O1458"/>
    <mergeCell ref="D1459:O1459"/>
    <mergeCell ref="C1541:AD1541"/>
    <mergeCell ref="C1542:AD1542"/>
    <mergeCell ref="B1549:AD1549"/>
    <mergeCell ref="D1565:R1565"/>
    <mergeCell ref="D1566:R1566"/>
    <mergeCell ref="D1567:R1567"/>
    <mergeCell ref="D1568:R1568"/>
    <mergeCell ref="D1569:R1569"/>
    <mergeCell ref="D1570:R1570"/>
    <mergeCell ref="D1571:R1571"/>
    <mergeCell ref="D1460:O1460"/>
    <mergeCell ref="D1461:O1461"/>
    <mergeCell ref="D1462:O1462"/>
    <mergeCell ref="D1463:O1463"/>
    <mergeCell ref="D1464:O1464"/>
    <mergeCell ref="D1465:O1465"/>
    <mergeCell ref="D1466:O1466"/>
    <mergeCell ref="D1467:O1467"/>
    <mergeCell ref="D1468:O1468"/>
    <mergeCell ref="D1469:O1469"/>
    <mergeCell ref="D1470:O1470"/>
    <mergeCell ref="D1471:O1471"/>
    <mergeCell ref="D1472:O1472"/>
    <mergeCell ref="D1473:O1473"/>
    <mergeCell ref="D1474:O1474"/>
    <mergeCell ref="D1475:O1475"/>
    <mergeCell ref="D1476:O1476"/>
    <mergeCell ref="D1477:O1477"/>
    <mergeCell ref="D1478:O1478"/>
    <mergeCell ref="D1479:O1479"/>
    <mergeCell ref="D1480:O1480"/>
    <mergeCell ref="D1481:O1481"/>
    <mergeCell ref="D1482:O1482"/>
    <mergeCell ref="D1483:O1483"/>
    <mergeCell ref="D1484:O1484"/>
    <mergeCell ref="D1485:O1485"/>
    <mergeCell ref="D1486:O1486"/>
    <mergeCell ref="D1487:O1487"/>
    <mergeCell ref="D1488:O1488"/>
    <mergeCell ref="D1489:O1489"/>
    <mergeCell ref="D1490:O1490"/>
    <mergeCell ref="D1672:R1672"/>
    <mergeCell ref="D1673:R1673"/>
    <mergeCell ref="D1615:R1615"/>
    <mergeCell ref="D1616:R1616"/>
    <mergeCell ref="D1617:R1617"/>
    <mergeCell ref="D1618:R1618"/>
    <mergeCell ref="D1619:R1619"/>
    <mergeCell ref="D1620:R1620"/>
    <mergeCell ref="D1621:R1621"/>
    <mergeCell ref="D1622:R1622"/>
    <mergeCell ref="D1623:R1623"/>
    <mergeCell ref="D1624:R1624"/>
    <mergeCell ref="D1625:R1625"/>
    <mergeCell ref="D1626:R1626"/>
    <mergeCell ref="D1627:R1627"/>
    <mergeCell ref="D1628:R1628"/>
    <mergeCell ref="D1629:R1629"/>
    <mergeCell ref="D1630:R1630"/>
    <mergeCell ref="D1631:R1631"/>
    <mergeCell ref="D1632:R1632"/>
    <mergeCell ref="D1633:R1633"/>
    <mergeCell ref="D1634:R1634"/>
    <mergeCell ref="D1635:R1635"/>
    <mergeCell ref="D1636:R1636"/>
    <mergeCell ref="D1637:R1637"/>
    <mergeCell ref="D1638:R1638"/>
    <mergeCell ref="D1639:R1639"/>
    <mergeCell ref="D1640:R1640"/>
    <mergeCell ref="D1641:R1641"/>
    <mergeCell ref="D1642:R1642"/>
    <mergeCell ref="D1643:R1643"/>
    <mergeCell ref="D1644:R1644"/>
    <mergeCell ref="D1645:R1645"/>
    <mergeCell ref="D1646:R1646"/>
    <mergeCell ref="D1647:R1647"/>
    <mergeCell ref="D1696:L1696"/>
    <mergeCell ref="M1696:R1696"/>
    <mergeCell ref="S1696:X1696"/>
    <mergeCell ref="Y1696:AD1696"/>
    <mergeCell ref="D1697:L1697"/>
    <mergeCell ref="M1697:R1697"/>
    <mergeCell ref="S1697:X1697"/>
    <mergeCell ref="Y1697:AD1697"/>
    <mergeCell ref="D1694:L1694"/>
    <mergeCell ref="M1694:R1694"/>
    <mergeCell ref="S1694:X1694"/>
    <mergeCell ref="Y1694:AD1694"/>
    <mergeCell ref="D1695:L1695"/>
    <mergeCell ref="M1695:R1695"/>
    <mergeCell ref="S1695:X1695"/>
    <mergeCell ref="Y1695:AD1695"/>
    <mergeCell ref="D1692:L1692"/>
    <mergeCell ref="M1692:R1692"/>
    <mergeCell ref="S1692:X1692"/>
    <mergeCell ref="Y1692:AD1692"/>
    <mergeCell ref="D1693:L1693"/>
    <mergeCell ref="M1693:R1693"/>
    <mergeCell ref="S1693:X1693"/>
    <mergeCell ref="Y1693:AD1693"/>
    <mergeCell ref="D1690:L1690"/>
    <mergeCell ref="M1690:R1690"/>
    <mergeCell ref="S1690:X1690"/>
    <mergeCell ref="Y1690:AD1690"/>
    <mergeCell ref="D1691:L1691"/>
    <mergeCell ref="M1691:R1691"/>
    <mergeCell ref="S1691:X1691"/>
    <mergeCell ref="Y1691:AD1691"/>
    <mergeCell ref="D1648:R1648"/>
    <mergeCell ref="D1649:R1649"/>
    <mergeCell ref="D1650:R1650"/>
    <mergeCell ref="D1651:R1651"/>
    <mergeCell ref="D1652:R1652"/>
    <mergeCell ref="D1653:R1653"/>
    <mergeCell ref="D1654:R1654"/>
    <mergeCell ref="D1655:R1655"/>
    <mergeCell ref="D1656:R1656"/>
    <mergeCell ref="D1657:R1657"/>
    <mergeCell ref="D1658:R1658"/>
    <mergeCell ref="D1659:R1659"/>
    <mergeCell ref="D1660:R1660"/>
    <mergeCell ref="D1661:R1661"/>
    <mergeCell ref="D1662:R1662"/>
    <mergeCell ref="D1663:R1663"/>
    <mergeCell ref="D1664:R1664"/>
    <mergeCell ref="D1665:R1665"/>
    <mergeCell ref="D1666:R1666"/>
    <mergeCell ref="D1667:R1667"/>
    <mergeCell ref="D1668:R1668"/>
    <mergeCell ref="D1669:R1669"/>
    <mergeCell ref="D1670:R1670"/>
    <mergeCell ref="D1671:R1671"/>
    <mergeCell ref="C1688:L1689"/>
    <mergeCell ref="M1688:AD1688"/>
    <mergeCell ref="M1689:R1689"/>
    <mergeCell ref="S1689:X1689"/>
    <mergeCell ref="Y1689:AD1689"/>
    <mergeCell ref="C1676:AD1676"/>
    <mergeCell ref="C1677:AD1677"/>
    <mergeCell ref="B1684:AD1684"/>
    <mergeCell ref="D1706:L1706"/>
    <mergeCell ref="M1706:R1706"/>
    <mergeCell ref="S1706:X1706"/>
    <mergeCell ref="Y1706:AD1706"/>
    <mergeCell ref="D1707:L1707"/>
    <mergeCell ref="M1707:R1707"/>
    <mergeCell ref="S1707:X1707"/>
    <mergeCell ref="Y1707:AD1707"/>
    <mergeCell ref="D1704:L1704"/>
    <mergeCell ref="M1704:R1704"/>
    <mergeCell ref="S1704:X1704"/>
    <mergeCell ref="Y1704:AD1704"/>
    <mergeCell ref="D1705:L1705"/>
    <mergeCell ref="M1705:R1705"/>
    <mergeCell ref="S1705:X1705"/>
    <mergeCell ref="Y1705:AD1705"/>
    <mergeCell ref="D1702:L1702"/>
    <mergeCell ref="M1702:R1702"/>
    <mergeCell ref="S1702:X1702"/>
    <mergeCell ref="Y1702:AD1702"/>
    <mergeCell ref="D1703:L1703"/>
    <mergeCell ref="M1703:R1703"/>
    <mergeCell ref="S1703:X1703"/>
    <mergeCell ref="Y1703:AD1703"/>
    <mergeCell ref="D1700:L1700"/>
    <mergeCell ref="M1700:R1700"/>
    <mergeCell ref="S1700:X1700"/>
    <mergeCell ref="Y1700:AD1700"/>
    <mergeCell ref="D1701:L1701"/>
    <mergeCell ref="M1701:R1701"/>
    <mergeCell ref="S1701:X1701"/>
    <mergeCell ref="Y1701:AD1701"/>
    <mergeCell ref="D1698:L1698"/>
    <mergeCell ref="M1698:R1698"/>
    <mergeCell ref="S1698:X1698"/>
    <mergeCell ref="Y1698:AD1698"/>
    <mergeCell ref="D1699:L1699"/>
    <mergeCell ref="M1699:R1699"/>
    <mergeCell ref="S1699:X1699"/>
    <mergeCell ref="Y1699:AD1699"/>
    <mergeCell ref="D1714:L1714"/>
    <mergeCell ref="M1714:R1714"/>
    <mergeCell ref="S1714:X1714"/>
    <mergeCell ref="Y1714:AD1714"/>
    <mergeCell ref="M1715:R1715"/>
    <mergeCell ref="S1715:X1715"/>
    <mergeCell ref="Y1715:AD1715"/>
    <mergeCell ref="D1712:L1712"/>
    <mergeCell ref="M1712:R1712"/>
    <mergeCell ref="S1712:X1712"/>
    <mergeCell ref="Y1712:AD1712"/>
    <mergeCell ref="D1713:L1713"/>
    <mergeCell ref="M1713:R1713"/>
    <mergeCell ref="S1713:X1713"/>
    <mergeCell ref="Y1713:AD1713"/>
    <mergeCell ref="D1710:L1710"/>
    <mergeCell ref="M1710:R1710"/>
    <mergeCell ref="S1710:X1710"/>
    <mergeCell ref="Y1710:AD1710"/>
    <mergeCell ref="D1711:L1711"/>
    <mergeCell ref="M1711:R1711"/>
    <mergeCell ref="S1711:X1711"/>
    <mergeCell ref="Y1711:AD1711"/>
    <mergeCell ref="C1727:R1729"/>
    <mergeCell ref="S1727:AD1727"/>
    <mergeCell ref="S1728:S1729"/>
    <mergeCell ref="T1728:T1729"/>
    <mergeCell ref="U1728:U1729"/>
    <mergeCell ref="V1728:X1728"/>
    <mergeCell ref="Y1728:AA1728"/>
    <mergeCell ref="AB1728:AD1728"/>
    <mergeCell ref="D1708:L1708"/>
    <mergeCell ref="M1708:R1708"/>
    <mergeCell ref="S1708:X1708"/>
    <mergeCell ref="Y1708:AD1708"/>
    <mergeCell ref="D1709:L1709"/>
    <mergeCell ref="M1709:R1709"/>
    <mergeCell ref="S1709:X1709"/>
    <mergeCell ref="Y1709:AD1709"/>
    <mergeCell ref="D1730:R1730"/>
    <mergeCell ref="D1731:R1731"/>
    <mergeCell ref="D1732:R1732"/>
    <mergeCell ref="D1733:R1733"/>
    <mergeCell ref="D1734:R1734"/>
    <mergeCell ref="D1735:R1735"/>
    <mergeCell ref="D1736:R1736"/>
    <mergeCell ref="D1737:R1737"/>
    <mergeCell ref="D1738:R1738"/>
    <mergeCell ref="D1739:R1739"/>
    <mergeCell ref="D1740:R1740"/>
    <mergeCell ref="D1741:R1741"/>
    <mergeCell ref="D1742:R1742"/>
    <mergeCell ref="D1743:R1743"/>
    <mergeCell ref="D1744:R1744"/>
    <mergeCell ref="D1745:R1745"/>
    <mergeCell ref="D1746:R1746"/>
    <mergeCell ref="D1747:R1747"/>
    <mergeCell ref="D1748:R1748"/>
    <mergeCell ref="D1749:R1749"/>
    <mergeCell ref="D1750:R1750"/>
    <mergeCell ref="D1751:R1751"/>
    <mergeCell ref="D1752:R1752"/>
    <mergeCell ref="D1753:R1753"/>
    <mergeCell ref="D1754:R1754"/>
    <mergeCell ref="D1755:R1755"/>
    <mergeCell ref="D1756:R1756"/>
    <mergeCell ref="D1757:R1757"/>
    <mergeCell ref="D1758:R1758"/>
    <mergeCell ref="D1759:R1759"/>
    <mergeCell ref="D1760:R1760"/>
    <mergeCell ref="D1761:R1761"/>
    <mergeCell ref="C1717:AD1717"/>
    <mergeCell ref="C1718:AD1718"/>
    <mergeCell ref="B1725:AD1725"/>
    <mergeCell ref="D1762:R1762"/>
    <mergeCell ref="D1763:R1763"/>
    <mergeCell ref="D1764:R1764"/>
    <mergeCell ref="D1765:R1765"/>
    <mergeCell ref="D1766:R1766"/>
    <mergeCell ref="D1767:R1767"/>
    <mergeCell ref="D1768:R1768"/>
    <mergeCell ref="D1769:R1769"/>
    <mergeCell ref="D1770:R1770"/>
    <mergeCell ref="D1771:R1771"/>
    <mergeCell ref="D1772:R1772"/>
    <mergeCell ref="D1773:R1773"/>
    <mergeCell ref="D1774:R1774"/>
    <mergeCell ref="D1775:R1775"/>
    <mergeCell ref="D1776:R1776"/>
    <mergeCell ref="D1777:R1777"/>
    <mergeCell ref="D1778:R1778"/>
    <mergeCell ref="D1779:R1779"/>
    <mergeCell ref="D1780:R1780"/>
    <mergeCell ref="D1781:R1781"/>
    <mergeCell ref="D1782:R1782"/>
    <mergeCell ref="D1783:R1783"/>
    <mergeCell ref="D1784:R1784"/>
    <mergeCell ref="D1785:R1785"/>
    <mergeCell ref="D1786:R1786"/>
    <mergeCell ref="D1787:R1787"/>
    <mergeCell ref="D1788:R1788"/>
    <mergeCell ref="D1789:R1789"/>
    <mergeCell ref="D1790:R1790"/>
    <mergeCell ref="D1791:R1791"/>
    <mergeCell ref="D1792:R1792"/>
    <mergeCell ref="D1793:R1793"/>
    <mergeCell ref="D1794:R1794"/>
    <mergeCell ref="D1795:R1795"/>
    <mergeCell ref="D1796:R1796"/>
    <mergeCell ref="D1797:R1797"/>
    <mergeCell ref="D1798:R1798"/>
    <mergeCell ref="D1799:R1799"/>
    <mergeCell ref="D1800:R1800"/>
    <mergeCell ref="D1801:R1801"/>
    <mergeCell ref="D1802:R1802"/>
    <mergeCell ref="D1803:R1803"/>
    <mergeCell ref="D1804:R1804"/>
    <mergeCell ref="D1805:R1805"/>
    <mergeCell ref="D1806:R1806"/>
    <mergeCell ref="D1807:R1807"/>
    <mergeCell ref="D1808:R1808"/>
    <mergeCell ref="D1809:R1809"/>
    <mergeCell ref="D1810:R1810"/>
    <mergeCell ref="D1811:R1811"/>
    <mergeCell ref="D1812:R1812"/>
    <mergeCell ref="D1813:R1813"/>
    <mergeCell ref="D1814:R1814"/>
    <mergeCell ref="D1815:R1815"/>
    <mergeCell ref="D1816:R1816"/>
    <mergeCell ref="D1817:R1817"/>
    <mergeCell ref="D1818:R1818"/>
    <mergeCell ref="D1819:R1819"/>
    <mergeCell ref="D1820:R1820"/>
    <mergeCell ref="D1821:R1821"/>
    <mergeCell ref="D1822:R1822"/>
    <mergeCell ref="D1823:R1823"/>
    <mergeCell ref="D1824:R1824"/>
    <mergeCell ref="D1825:R1825"/>
    <mergeCell ref="D1826:R1826"/>
    <mergeCell ref="D1827:R1827"/>
    <mergeCell ref="D1828:R1828"/>
    <mergeCell ref="D1829:R1829"/>
    <mergeCell ref="D1830:R1830"/>
    <mergeCell ref="D1831:R1831"/>
    <mergeCell ref="D1832:R1832"/>
    <mergeCell ref="D1833:R1833"/>
    <mergeCell ref="D1834:R1834"/>
    <mergeCell ref="D1835:R1835"/>
    <mergeCell ref="D1836:R1836"/>
    <mergeCell ref="D1837:R1837"/>
    <mergeCell ref="D1838:R1838"/>
    <mergeCell ref="D1839:R1839"/>
    <mergeCell ref="D1840:R1840"/>
    <mergeCell ref="D1841:R1841"/>
    <mergeCell ref="D1842:R1842"/>
    <mergeCell ref="D1843:R1843"/>
    <mergeCell ref="D1844:R1844"/>
    <mergeCell ref="D1845:R1845"/>
    <mergeCell ref="D1846:R1846"/>
    <mergeCell ref="D1847:R1847"/>
    <mergeCell ref="D1848:R1848"/>
    <mergeCell ref="D1867:L1867"/>
    <mergeCell ref="M1867:R1867"/>
    <mergeCell ref="S1867:X1867"/>
    <mergeCell ref="Y1867:AD1867"/>
    <mergeCell ref="D1868:L1868"/>
    <mergeCell ref="M1868:R1868"/>
    <mergeCell ref="S1868:X1868"/>
    <mergeCell ref="Y1868:AD1868"/>
    <mergeCell ref="C1862:AD1862"/>
    <mergeCell ref="C1865:L1866"/>
    <mergeCell ref="M1865:AD1865"/>
    <mergeCell ref="M1866:R1866"/>
    <mergeCell ref="S1866:X1866"/>
    <mergeCell ref="Y1866:AD1866"/>
    <mergeCell ref="C1852:AD1852"/>
    <mergeCell ref="C1853:AD1853"/>
    <mergeCell ref="B1860:AD1860"/>
    <mergeCell ref="C1863:AD1863"/>
    <mergeCell ref="D1849:R1849"/>
    <mergeCell ref="C1861:AD1861"/>
    <mergeCell ref="M1877:R1877"/>
    <mergeCell ref="S1877:X1877"/>
    <mergeCell ref="Y1877:AD1877"/>
    <mergeCell ref="C1879:AD1879"/>
    <mergeCell ref="C1880:AD1880"/>
    <mergeCell ref="B1887:AD1887"/>
    <mergeCell ref="D1875:L1875"/>
    <mergeCell ref="M1875:R1875"/>
    <mergeCell ref="S1875:X1875"/>
    <mergeCell ref="Y1875:AD1875"/>
    <mergeCell ref="D1876:L1876"/>
    <mergeCell ref="M1876:R1876"/>
    <mergeCell ref="S1876:X1876"/>
    <mergeCell ref="Y1876:AD1876"/>
    <mergeCell ref="D1873:L1873"/>
    <mergeCell ref="M1873:R1873"/>
    <mergeCell ref="S1873:X1873"/>
    <mergeCell ref="Y1873:AD1873"/>
    <mergeCell ref="D1874:L1874"/>
    <mergeCell ref="M1874:R1874"/>
    <mergeCell ref="S1874:X1874"/>
    <mergeCell ref="Y1874:AD1874"/>
    <mergeCell ref="D1871:L1871"/>
    <mergeCell ref="M1871:R1871"/>
    <mergeCell ref="S1871:X1871"/>
    <mergeCell ref="Y1871:AD1871"/>
    <mergeCell ref="D1872:L1872"/>
    <mergeCell ref="M1872:R1872"/>
    <mergeCell ref="S1872:X1872"/>
    <mergeCell ref="Y1872:AD1872"/>
    <mergeCell ref="D1869:L1869"/>
    <mergeCell ref="M1869:R1869"/>
    <mergeCell ref="S1869:X1869"/>
    <mergeCell ref="Y1869:AD1869"/>
    <mergeCell ref="D1870:L1870"/>
    <mergeCell ref="M1870:R1870"/>
    <mergeCell ref="S1870:X1870"/>
    <mergeCell ref="Y1870:AD1870"/>
    <mergeCell ref="C1972:AD1972"/>
    <mergeCell ref="C1973:AD1973"/>
    <mergeCell ref="C1976:AD1976"/>
    <mergeCell ref="C1898:AD1898"/>
    <mergeCell ref="C1899:AD1899"/>
    <mergeCell ref="C1900:AD1900"/>
    <mergeCell ref="C1901:AD1901"/>
    <mergeCell ref="B1969:AD1969"/>
    <mergeCell ref="C1971:AD1971"/>
    <mergeCell ref="C1892:AD1892"/>
    <mergeCell ref="C1893:AD1893"/>
    <mergeCell ref="C1894:AD1894"/>
    <mergeCell ref="C1895:AD1895"/>
    <mergeCell ref="C1896:AD1896"/>
    <mergeCell ref="C1897:AD1897"/>
    <mergeCell ref="B1888:AD1888"/>
    <mergeCell ref="C1889:AD1889"/>
    <mergeCell ref="C1890:AD1890"/>
    <mergeCell ref="C1891:AD1891"/>
    <mergeCell ref="C2112:AD2112"/>
    <mergeCell ref="C2113:AD2113"/>
    <mergeCell ref="B2120:AD2120"/>
    <mergeCell ref="C2123:AD2123"/>
    <mergeCell ref="C2248:AD2248"/>
    <mergeCell ref="C2249:AD2249"/>
    <mergeCell ref="Y2292:Z2292"/>
    <mergeCell ref="AA2292:AB2292"/>
    <mergeCell ref="AC2292:AD2292"/>
    <mergeCell ref="D1985:I1985"/>
    <mergeCell ref="J1985:M1985"/>
    <mergeCell ref="N1985:Q1985"/>
    <mergeCell ref="D1986:I1986"/>
    <mergeCell ref="J1986:M1986"/>
    <mergeCell ref="N1986:Q1986"/>
    <mergeCell ref="D1987:I1987"/>
    <mergeCell ref="J1987:M1987"/>
    <mergeCell ref="N1987:Q1987"/>
    <mergeCell ref="D1988:I1988"/>
    <mergeCell ref="J1988:M1988"/>
    <mergeCell ref="N1988:Q1988"/>
    <mergeCell ref="D1989:I1989"/>
    <mergeCell ref="J1989:M1989"/>
    <mergeCell ref="N1989:Q1989"/>
    <mergeCell ref="D1990:I1990"/>
    <mergeCell ref="J1990:M1990"/>
    <mergeCell ref="N1990:Q1990"/>
    <mergeCell ref="D1991:I1991"/>
    <mergeCell ref="J1991:M1991"/>
    <mergeCell ref="I1930:Q1931"/>
    <mergeCell ref="C1930:H1931"/>
    <mergeCell ref="C1932:H1932"/>
    <mergeCell ref="I1932:Q1932"/>
    <mergeCell ref="B2256:AD2256"/>
    <mergeCell ref="B2263:AD2263"/>
    <mergeCell ref="C2264:AD2264"/>
    <mergeCell ref="C2265:AD2265"/>
    <mergeCell ref="C2266:AD2266"/>
    <mergeCell ref="C2267:AD2267"/>
    <mergeCell ref="C2268:AD2268"/>
    <mergeCell ref="C2270:H2270"/>
    <mergeCell ref="I2270:N2270"/>
    <mergeCell ref="O2270:AD2270"/>
    <mergeCell ref="C2271:H2271"/>
    <mergeCell ref="I2271:N2271"/>
    <mergeCell ref="O2271:AD2271"/>
    <mergeCell ref="C2286:AD2286"/>
    <mergeCell ref="D2261:AD2261"/>
    <mergeCell ref="C2282:AD2282"/>
    <mergeCell ref="C2284:AD2284"/>
    <mergeCell ref="C2285:AD2285"/>
    <mergeCell ref="B2257:AD2257"/>
    <mergeCell ref="C2258:AD2258"/>
    <mergeCell ref="D2259:AD2259"/>
    <mergeCell ref="D2260:AD2260"/>
    <mergeCell ref="C2273:AD2273"/>
    <mergeCell ref="C2274:AD2274"/>
    <mergeCell ref="C2310:AD2310"/>
    <mergeCell ref="C2305:AD2305"/>
    <mergeCell ref="C2306:AD2306"/>
    <mergeCell ref="C2311:AD2311"/>
    <mergeCell ref="C2312:AD2312"/>
    <mergeCell ref="B2314:AD2314"/>
    <mergeCell ref="C2315:AD2315"/>
    <mergeCell ref="C2317:L2317"/>
    <mergeCell ref="M2317:R2317"/>
    <mergeCell ref="S2317:X2317"/>
    <mergeCell ref="Y2317:AD2317"/>
    <mergeCell ref="B2304:AD2304"/>
    <mergeCell ref="B2308:AD2308"/>
    <mergeCell ref="B2309:AD2309"/>
    <mergeCell ref="B2303:AD2303"/>
    <mergeCell ref="O2293:P2293"/>
    <mergeCell ref="Q2293:R2293"/>
    <mergeCell ref="S2293:T2293"/>
    <mergeCell ref="U2293:V2293"/>
    <mergeCell ref="W2293:X2293"/>
    <mergeCell ref="Y2293:Z2293"/>
    <mergeCell ref="AA2293:AB2293"/>
    <mergeCell ref="AC2293:AD2293"/>
    <mergeCell ref="B2281:AD2281"/>
    <mergeCell ref="C2283:AD2283"/>
    <mergeCell ref="C2287:AD2287"/>
    <mergeCell ref="C2288:AD2288"/>
    <mergeCell ref="C2289:AD2289"/>
    <mergeCell ref="C2291:H2292"/>
    <mergeCell ref="I2291:P2291"/>
    <mergeCell ref="Q2291:X2291"/>
    <mergeCell ref="Y2291:AD2291"/>
    <mergeCell ref="I2292:J2292"/>
    <mergeCell ref="K2292:L2292"/>
    <mergeCell ref="M2292:N2292"/>
    <mergeCell ref="O2292:P2292"/>
    <mergeCell ref="Q2292:R2292"/>
    <mergeCell ref="S2292:T2292"/>
    <mergeCell ref="U2292:V2292"/>
    <mergeCell ref="W2292:X2292"/>
    <mergeCell ref="C2295:AD2295"/>
    <mergeCell ref="C2296:AD2296"/>
    <mergeCell ref="B2298:AD2298"/>
    <mergeCell ref="B2299:AD2299"/>
    <mergeCell ref="B2301:AD2301"/>
    <mergeCell ref="B2280:AD2280"/>
    <mergeCell ref="B2279:AD2279"/>
    <mergeCell ref="B2278:AD2278"/>
    <mergeCell ref="B2277:AD2277"/>
    <mergeCell ref="D2326:L2326"/>
    <mergeCell ref="M2326:R2326"/>
    <mergeCell ref="S2326:X2326"/>
    <mergeCell ref="Y2326:AD2326"/>
    <mergeCell ref="D2327:L2327"/>
    <mergeCell ref="M2327:R2327"/>
    <mergeCell ref="S2327:X2327"/>
    <mergeCell ref="Y2327:AD2327"/>
    <mergeCell ref="D2324:L2324"/>
    <mergeCell ref="M2324:R2324"/>
    <mergeCell ref="S2324:X2324"/>
    <mergeCell ref="Y2324:AD2324"/>
    <mergeCell ref="D2325:L2325"/>
    <mergeCell ref="M2325:R2325"/>
    <mergeCell ref="S2325:X2325"/>
    <mergeCell ref="Y2325:AD2325"/>
    <mergeCell ref="D2322:L2322"/>
    <mergeCell ref="M2322:R2322"/>
    <mergeCell ref="S2322:X2322"/>
    <mergeCell ref="Y2322:AD2322"/>
    <mergeCell ref="D2323:L2323"/>
    <mergeCell ref="M2323:R2323"/>
    <mergeCell ref="S2323:X2323"/>
    <mergeCell ref="Y2323:AD2323"/>
    <mergeCell ref="D2320:L2320"/>
    <mergeCell ref="M2320:R2320"/>
    <mergeCell ref="S2320:X2320"/>
    <mergeCell ref="Y2320:AD2320"/>
    <mergeCell ref="D2321:L2321"/>
    <mergeCell ref="M2321:R2321"/>
    <mergeCell ref="S2321:X2321"/>
    <mergeCell ref="Y2321:AD2321"/>
    <mergeCell ref="D2318:L2318"/>
    <mergeCell ref="M2318:R2318"/>
    <mergeCell ref="S2318:X2318"/>
    <mergeCell ref="Y2318:AD2318"/>
    <mergeCell ref="D2319:L2319"/>
    <mergeCell ref="M2319:R2319"/>
    <mergeCell ref="S2319:X2319"/>
    <mergeCell ref="Y2319:AD2319"/>
    <mergeCell ref="D2336:L2336"/>
    <mergeCell ref="M2336:R2336"/>
    <mergeCell ref="S2336:X2336"/>
    <mergeCell ref="Y2336:AD2336"/>
    <mergeCell ref="D2337:L2337"/>
    <mergeCell ref="M2337:R2337"/>
    <mergeCell ref="S2337:X2337"/>
    <mergeCell ref="Y2337:AD2337"/>
    <mergeCell ref="D2334:L2334"/>
    <mergeCell ref="M2334:R2334"/>
    <mergeCell ref="S2334:X2334"/>
    <mergeCell ref="Y2334:AD2334"/>
    <mergeCell ref="D2335:L2335"/>
    <mergeCell ref="M2335:R2335"/>
    <mergeCell ref="S2335:X2335"/>
    <mergeCell ref="Y2335:AD2335"/>
    <mergeCell ref="D2332:L2332"/>
    <mergeCell ref="M2332:R2332"/>
    <mergeCell ref="S2332:X2332"/>
    <mergeCell ref="Y2332:AD2332"/>
    <mergeCell ref="D2333:L2333"/>
    <mergeCell ref="M2333:R2333"/>
    <mergeCell ref="S2333:X2333"/>
    <mergeCell ref="Y2333:AD2333"/>
    <mergeCell ref="D2330:L2330"/>
    <mergeCell ref="M2330:R2330"/>
    <mergeCell ref="S2330:X2330"/>
    <mergeCell ref="Y2330:AD2330"/>
    <mergeCell ref="D2331:L2331"/>
    <mergeCell ref="M2331:R2331"/>
    <mergeCell ref="S2331:X2331"/>
    <mergeCell ref="Y2331:AD2331"/>
    <mergeCell ref="D2328:L2328"/>
    <mergeCell ref="M2328:R2328"/>
    <mergeCell ref="S2328:X2328"/>
    <mergeCell ref="Y2328:AD2328"/>
    <mergeCell ref="D2329:L2329"/>
    <mergeCell ref="M2329:R2329"/>
    <mergeCell ref="S2329:X2329"/>
    <mergeCell ref="Y2329:AD2329"/>
    <mergeCell ref="D2346:L2346"/>
    <mergeCell ref="M2346:R2346"/>
    <mergeCell ref="S2346:X2346"/>
    <mergeCell ref="Y2346:AD2346"/>
    <mergeCell ref="D2347:L2347"/>
    <mergeCell ref="M2347:R2347"/>
    <mergeCell ref="S2347:X2347"/>
    <mergeCell ref="Y2347:AD2347"/>
    <mergeCell ref="D2344:L2344"/>
    <mergeCell ref="M2344:R2344"/>
    <mergeCell ref="S2344:X2344"/>
    <mergeCell ref="Y2344:AD2344"/>
    <mergeCell ref="D2345:L2345"/>
    <mergeCell ref="M2345:R2345"/>
    <mergeCell ref="S2345:X2345"/>
    <mergeCell ref="Y2345:AD2345"/>
    <mergeCell ref="D2342:L2342"/>
    <mergeCell ref="M2342:R2342"/>
    <mergeCell ref="S2342:X2342"/>
    <mergeCell ref="Y2342:AD2342"/>
    <mergeCell ref="D2343:L2343"/>
    <mergeCell ref="M2343:R2343"/>
    <mergeCell ref="S2343:X2343"/>
    <mergeCell ref="Y2343:AD2343"/>
    <mergeCell ref="D2340:L2340"/>
    <mergeCell ref="M2340:R2340"/>
    <mergeCell ref="S2340:X2340"/>
    <mergeCell ref="Y2340:AD2340"/>
    <mergeCell ref="D2341:L2341"/>
    <mergeCell ref="M2341:R2341"/>
    <mergeCell ref="S2341:X2341"/>
    <mergeCell ref="Y2341:AD2341"/>
    <mergeCell ref="D2338:L2338"/>
    <mergeCell ref="M2338:R2338"/>
    <mergeCell ref="S2338:X2338"/>
    <mergeCell ref="Y2338:AD2338"/>
    <mergeCell ref="D2339:L2339"/>
    <mergeCell ref="M2339:R2339"/>
    <mergeCell ref="S2339:X2339"/>
    <mergeCell ref="Y2339:AD2339"/>
    <mergeCell ref="D2356:L2356"/>
    <mergeCell ref="M2356:R2356"/>
    <mergeCell ref="S2356:X2356"/>
    <mergeCell ref="Y2356:AD2356"/>
    <mergeCell ref="D2357:L2357"/>
    <mergeCell ref="M2357:R2357"/>
    <mergeCell ref="S2357:X2357"/>
    <mergeCell ref="Y2357:AD2357"/>
    <mergeCell ref="D2354:L2354"/>
    <mergeCell ref="M2354:R2354"/>
    <mergeCell ref="S2354:X2354"/>
    <mergeCell ref="Y2354:AD2354"/>
    <mergeCell ref="D2355:L2355"/>
    <mergeCell ref="M2355:R2355"/>
    <mergeCell ref="S2355:X2355"/>
    <mergeCell ref="Y2355:AD2355"/>
    <mergeCell ref="D2352:L2352"/>
    <mergeCell ref="M2352:R2352"/>
    <mergeCell ref="S2352:X2352"/>
    <mergeCell ref="Y2352:AD2352"/>
    <mergeCell ref="D2353:L2353"/>
    <mergeCell ref="M2353:R2353"/>
    <mergeCell ref="S2353:X2353"/>
    <mergeCell ref="Y2353:AD2353"/>
    <mergeCell ref="D2350:L2350"/>
    <mergeCell ref="M2350:R2350"/>
    <mergeCell ref="S2350:X2350"/>
    <mergeCell ref="Y2350:AD2350"/>
    <mergeCell ref="D2351:L2351"/>
    <mergeCell ref="M2351:R2351"/>
    <mergeCell ref="S2351:X2351"/>
    <mergeCell ref="Y2351:AD2351"/>
    <mergeCell ref="D2348:L2348"/>
    <mergeCell ref="M2348:R2348"/>
    <mergeCell ref="S2348:X2348"/>
    <mergeCell ref="Y2348:AD2348"/>
    <mergeCell ref="D2349:L2349"/>
    <mergeCell ref="M2349:R2349"/>
    <mergeCell ref="S2349:X2349"/>
    <mergeCell ref="Y2349:AD2349"/>
    <mergeCell ref="D2366:L2366"/>
    <mergeCell ref="M2366:R2366"/>
    <mergeCell ref="S2366:X2366"/>
    <mergeCell ref="Y2366:AD2366"/>
    <mergeCell ref="D2367:L2367"/>
    <mergeCell ref="M2367:R2367"/>
    <mergeCell ref="S2367:X2367"/>
    <mergeCell ref="Y2367:AD2367"/>
    <mergeCell ref="D2364:L2364"/>
    <mergeCell ref="M2364:R2364"/>
    <mergeCell ref="S2364:X2364"/>
    <mergeCell ref="Y2364:AD2364"/>
    <mergeCell ref="D2365:L2365"/>
    <mergeCell ref="M2365:R2365"/>
    <mergeCell ref="S2365:X2365"/>
    <mergeCell ref="Y2365:AD2365"/>
    <mergeCell ref="D2362:L2362"/>
    <mergeCell ref="M2362:R2362"/>
    <mergeCell ref="S2362:X2362"/>
    <mergeCell ref="Y2362:AD2362"/>
    <mergeCell ref="D2363:L2363"/>
    <mergeCell ref="M2363:R2363"/>
    <mergeCell ref="S2363:X2363"/>
    <mergeCell ref="Y2363:AD2363"/>
    <mergeCell ref="D2360:L2360"/>
    <mergeCell ref="M2360:R2360"/>
    <mergeCell ref="S2360:X2360"/>
    <mergeCell ref="Y2360:AD2360"/>
    <mergeCell ref="D2361:L2361"/>
    <mergeCell ref="M2361:R2361"/>
    <mergeCell ref="S2361:X2361"/>
    <mergeCell ref="Y2361:AD2361"/>
    <mergeCell ref="D2358:L2358"/>
    <mergeCell ref="M2358:R2358"/>
    <mergeCell ref="S2358:X2358"/>
    <mergeCell ref="Y2358:AD2358"/>
    <mergeCell ref="D2359:L2359"/>
    <mergeCell ref="M2359:R2359"/>
    <mergeCell ref="S2359:X2359"/>
    <mergeCell ref="Y2359:AD2359"/>
    <mergeCell ref="D2376:L2376"/>
    <mergeCell ref="M2376:R2376"/>
    <mergeCell ref="S2376:X2376"/>
    <mergeCell ref="Y2376:AD2376"/>
    <mergeCell ref="D2377:L2377"/>
    <mergeCell ref="M2377:R2377"/>
    <mergeCell ref="S2377:X2377"/>
    <mergeCell ref="Y2377:AD2377"/>
    <mergeCell ref="D2374:L2374"/>
    <mergeCell ref="M2374:R2374"/>
    <mergeCell ref="S2374:X2374"/>
    <mergeCell ref="Y2374:AD2374"/>
    <mergeCell ref="D2375:L2375"/>
    <mergeCell ref="M2375:R2375"/>
    <mergeCell ref="S2375:X2375"/>
    <mergeCell ref="Y2375:AD2375"/>
    <mergeCell ref="D2372:L2372"/>
    <mergeCell ref="M2372:R2372"/>
    <mergeCell ref="S2372:X2372"/>
    <mergeCell ref="Y2372:AD2372"/>
    <mergeCell ref="D2373:L2373"/>
    <mergeCell ref="M2373:R2373"/>
    <mergeCell ref="S2373:X2373"/>
    <mergeCell ref="Y2373:AD2373"/>
    <mergeCell ref="D2370:L2370"/>
    <mergeCell ref="M2370:R2370"/>
    <mergeCell ref="S2370:X2370"/>
    <mergeCell ref="Y2370:AD2370"/>
    <mergeCell ref="D2371:L2371"/>
    <mergeCell ref="M2371:R2371"/>
    <mergeCell ref="S2371:X2371"/>
    <mergeCell ref="Y2371:AD2371"/>
    <mergeCell ref="D2368:L2368"/>
    <mergeCell ref="M2368:R2368"/>
    <mergeCell ref="S2368:X2368"/>
    <mergeCell ref="Y2368:AD2368"/>
    <mergeCell ref="D2369:L2369"/>
    <mergeCell ref="M2369:R2369"/>
    <mergeCell ref="S2369:X2369"/>
    <mergeCell ref="Y2369:AD2369"/>
    <mergeCell ref="D2386:L2386"/>
    <mergeCell ref="M2386:R2386"/>
    <mergeCell ref="S2386:X2386"/>
    <mergeCell ref="Y2386:AD2386"/>
    <mergeCell ref="D2387:L2387"/>
    <mergeCell ref="M2387:R2387"/>
    <mergeCell ref="S2387:X2387"/>
    <mergeCell ref="Y2387:AD2387"/>
    <mergeCell ref="D2384:L2384"/>
    <mergeCell ref="M2384:R2384"/>
    <mergeCell ref="S2384:X2384"/>
    <mergeCell ref="Y2384:AD2384"/>
    <mergeCell ref="D2385:L2385"/>
    <mergeCell ref="M2385:R2385"/>
    <mergeCell ref="S2385:X2385"/>
    <mergeCell ref="Y2385:AD2385"/>
    <mergeCell ref="D2382:L2382"/>
    <mergeCell ref="M2382:R2382"/>
    <mergeCell ref="S2382:X2382"/>
    <mergeCell ref="Y2382:AD2382"/>
    <mergeCell ref="D2383:L2383"/>
    <mergeCell ref="M2383:R2383"/>
    <mergeCell ref="S2383:X2383"/>
    <mergeCell ref="Y2383:AD2383"/>
    <mergeCell ref="D2380:L2380"/>
    <mergeCell ref="M2380:R2380"/>
    <mergeCell ref="S2380:X2380"/>
    <mergeCell ref="Y2380:AD2380"/>
    <mergeCell ref="D2381:L2381"/>
    <mergeCell ref="M2381:R2381"/>
    <mergeCell ref="S2381:X2381"/>
    <mergeCell ref="Y2381:AD2381"/>
    <mergeCell ref="D2378:L2378"/>
    <mergeCell ref="M2378:R2378"/>
    <mergeCell ref="S2378:X2378"/>
    <mergeCell ref="Y2378:AD2378"/>
    <mergeCell ref="D2379:L2379"/>
    <mergeCell ref="M2379:R2379"/>
    <mergeCell ref="S2379:X2379"/>
    <mergeCell ref="Y2379:AD2379"/>
    <mergeCell ref="D2396:L2396"/>
    <mergeCell ref="M2396:R2396"/>
    <mergeCell ref="S2396:X2396"/>
    <mergeCell ref="Y2396:AD2396"/>
    <mergeCell ref="D2397:L2397"/>
    <mergeCell ref="M2397:R2397"/>
    <mergeCell ref="S2397:X2397"/>
    <mergeCell ref="Y2397:AD2397"/>
    <mergeCell ref="D2394:L2394"/>
    <mergeCell ref="M2394:R2394"/>
    <mergeCell ref="S2394:X2394"/>
    <mergeCell ref="Y2394:AD2394"/>
    <mergeCell ref="D2395:L2395"/>
    <mergeCell ref="M2395:R2395"/>
    <mergeCell ref="S2395:X2395"/>
    <mergeCell ref="Y2395:AD2395"/>
    <mergeCell ref="D2392:L2392"/>
    <mergeCell ref="M2392:R2392"/>
    <mergeCell ref="S2392:X2392"/>
    <mergeCell ref="Y2392:AD2392"/>
    <mergeCell ref="D2393:L2393"/>
    <mergeCell ref="M2393:R2393"/>
    <mergeCell ref="S2393:X2393"/>
    <mergeCell ref="Y2393:AD2393"/>
    <mergeCell ref="D2390:L2390"/>
    <mergeCell ref="M2390:R2390"/>
    <mergeCell ref="S2390:X2390"/>
    <mergeCell ref="Y2390:AD2390"/>
    <mergeCell ref="D2391:L2391"/>
    <mergeCell ref="M2391:R2391"/>
    <mergeCell ref="S2391:X2391"/>
    <mergeCell ref="Y2391:AD2391"/>
    <mergeCell ref="D2388:L2388"/>
    <mergeCell ref="M2388:R2388"/>
    <mergeCell ref="S2388:X2388"/>
    <mergeCell ref="Y2388:AD2388"/>
    <mergeCell ref="D2389:L2389"/>
    <mergeCell ref="M2389:R2389"/>
    <mergeCell ref="S2389:X2389"/>
    <mergeCell ref="Y2389:AD2389"/>
    <mergeCell ref="D2406:L2406"/>
    <mergeCell ref="M2406:R2406"/>
    <mergeCell ref="S2406:X2406"/>
    <mergeCell ref="Y2406:AD2406"/>
    <mergeCell ref="D2407:L2407"/>
    <mergeCell ref="M2407:R2407"/>
    <mergeCell ref="S2407:X2407"/>
    <mergeCell ref="Y2407:AD2407"/>
    <mergeCell ref="D2404:L2404"/>
    <mergeCell ref="M2404:R2404"/>
    <mergeCell ref="S2404:X2404"/>
    <mergeCell ref="Y2404:AD2404"/>
    <mergeCell ref="D2405:L2405"/>
    <mergeCell ref="M2405:R2405"/>
    <mergeCell ref="S2405:X2405"/>
    <mergeCell ref="Y2405:AD2405"/>
    <mergeCell ref="D2402:L2402"/>
    <mergeCell ref="M2402:R2402"/>
    <mergeCell ref="S2402:X2402"/>
    <mergeCell ref="Y2402:AD2402"/>
    <mergeCell ref="D2403:L2403"/>
    <mergeCell ref="M2403:R2403"/>
    <mergeCell ref="S2403:X2403"/>
    <mergeCell ref="Y2403:AD2403"/>
    <mergeCell ref="D2400:L2400"/>
    <mergeCell ref="M2400:R2400"/>
    <mergeCell ref="S2400:X2400"/>
    <mergeCell ref="Y2400:AD2400"/>
    <mergeCell ref="D2401:L2401"/>
    <mergeCell ref="M2401:R2401"/>
    <mergeCell ref="S2401:X2401"/>
    <mergeCell ref="Y2401:AD2401"/>
    <mergeCell ref="D2398:L2398"/>
    <mergeCell ref="M2398:R2398"/>
    <mergeCell ref="S2398:X2398"/>
    <mergeCell ref="Y2398:AD2398"/>
    <mergeCell ref="D2399:L2399"/>
    <mergeCell ref="M2399:R2399"/>
    <mergeCell ref="S2399:X2399"/>
    <mergeCell ref="Y2399:AD2399"/>
    <mergeCell ref="D2416:L2416"/>
    <mergeCell ref="M2416:R2416"/>
    <mergeCell ref="S2416:X2416"/>
    <mergeCell ref="Y2416:AD2416"/>
    <mergeCell ref="D2417:L2417"/>
    <mergeCell ref="M2417:R2417"/>
    <mergeCell ref="S2417:X2417"/>
    <mergeCell ref="Y2417:AD2417"/>
    <mergeCell ref="D2414:L2414"/>
    <mergeCell ref="M2414:R2414"/>
    <mergeCell ref="S2414:X2414"/>
    <mergeCell ref="Y2414:AD2414"/>
    <mergeCell ref="D2415:L2415"/>
    <mergeCell ref="M2415:R2415"/>
    <mergeCell ref="S2415:X2415"/>
    <mergeCell ref="Y2415:AD2415"/>
    <mergeCell ref="D2412:L2412"/>
    <mergeCell ref="M2412:R2412"/>
    <mergeCell ref="S2412:X2412"/>
    <mergeCell ref="Y2412:AD2412"/>
    <mergeCell ref="D2413:L2413"/>
    <mergeCell ref="M2413:R2413"/>
    <mergeCell ref="S2413:X2413"/>
    <mergeCell ref="Y2413:AD2413"/>
    <mergeCell ref="D2410:L2410"/>
    <mergeCell ref="M2410:R2410"/>
    <mergeCell ref="S2410:X2410"/>
    <mergeCell ref="Y2410:AD2410"/>
    <mergeCell ref="D2411:L2411"/>
    <mergeCell ref="M2411:R2411"/>
    <mergeCell ref="S2411:X2411"/>
    <mergeCell ref="Y2411:AD2411"/>
    <mergeCell ref="D2408:L2408"/>
    <mergeCell ref="M2408:R2408"/>
    <mergeCell ref="S2408:X2408"/>
    <mergeCell ref="Y2408:AD2408"/>
    <mergeCell ref="D2409:L2409"/>
    <mergeCell ref="M2409:R2409"/>
    <mergeCell ref="S2409:X2409"/>
    <mergeCell ref="Y2409:AD2409"/>
    <mergeCell ref="D2426:L2426"/>
    <mergeCell ref="M2426:R2426"/>
    <mergeCell ref="S2426:X2426"/>
    <mergeCell ref="Y2426:AD2426"/>
    <mergeCell ref="D2427:L2427"/>
    <mergeCell ref="M2427:R2427"/>
    <mergeCell ref="S2427:X2427"/>
    <mergeCell ref="Y2427:AD2427"/>
    <mergeCell ref="D2424:L2424"/>
    <mergeCell ref="M2424:R2424"/>
    <mergeCell ref="S2424:X2424"/>
    <mergeCell ref="Y2424:AD2424"/>
    <mergeCell ref="D2425:L2425"/>
    <mergeCell ref="M2425:R2425"/>
    <mergeCell ref="S2425:X2425"/>
    <mergeCell ref="Y2425:AD2425"/>
    <mergeCell ref="D2422:L2422"/>
    <mergeCell ref="M2422:R2422"/>
    <mergeCell ref="S2422:X2422"/>
    <mergeCell ref="Y2422:AD2422"/>
    <mergeCell ref="D2423:L2423"/>
    <mergeCell ref="M2423:R2423"/>
    <mergeCell ref="S2423:X2423"/>
    <mergeCell ref="Y2423:AD2423"/>
    <mergeCell ref="D2420:L2420"/>
    <mergeCell ref="M2420:R2420"/>
    <mergeCell ref="S2420:X2420"/>
    <mergeCell ref="Y2420:AD2420"/>
    <mergeCell ref="D2421:L2421"/>
    <mergeCell ref="M2421:R2421"/>
    <mergeCell ref="S2421:X2421"/>
    <mergeCell ref="Y2421:AD2421"/>
    <mergeCell ref="D2418:L2418"/>
    <mergeCell ref="M2418:R2418"/>
    <mergeCell ref="S2418:X2418"/>
    <mergeCell ref="Y2418:AD2418"/>
    <mergeCell ref="D2419:L2419"/>
    <mergeCell ref="M2419:R2419"/>
    <mergeCell ref="S2419:X2419"/>
    <mergeCell ref="Y2419:AD2419"/>
    <mergeCell ref="D2436:L2436"/>
    <mergeCell ref="M2436:R2436"/>
    <mergeCell ref="S2436:X2436"/>
    <mergeCell ref="Y2436:AD2436"/>
    <mergeCell ref="D2437:L2437"/>
    <mergeCell ref="M2437:R2437"/>
    <mergeCell ref="S2437:X2437"/>
    <mergeCell ref="Y2437:AD2437"/>
    <mergeCell ref="D2434:L2434"/>
    <mergeCell ref="M2434:R2434"/>
    <mergeCell ref="S2434:X2434"/>
    <mergeCell ref="Y2434:AD2434"/>
    <mergeCell ref="D2435:L2435"/>
    <mergeCell ref="M2435:R2435"/>
    <mergeCell ref="S2435:X2435"/>
    <mergeCell ref="Y2435:AD2435"/>
    <mergeCell ref="D2432:L2432"/>
    <mergeCell ref="M2432:R2432"/>
    <mergeCell ref="S2432:X2432"/>
    <mergeCell ref="Y2432:AD2432"/>
    <mergeCell ref="D2433:L2433"/>
    <mergeCell ref="M2433:R2433"/>
    <mergeCell ref="S2433:X2433"/>
    <mergeCell ref="Y2433:AD2433"/>
    <mergeCell ref="D2430:L2430"/>
    <mergeCell ref="M2430:R2430"/>
    <mergeCell ref="S2430:X2430"/>
    <mergeCell ref="Y2430:AD2430"/>
    <mergeCell ref="D2431:L2431"/>
    <mergeCell ref="M2431:R2431"/>
    <mergeCell ref="S2431:X2431"/>
    <mergeCell ref="Y2431:AD2431"/>
    <mergeCell ref="D2428:L2428"/>
    <mergeCell ref="M2428:R2428"/>
    <mergeCell ref="S2428:X2428"/>
    <mergeCell ref="Y2428:AD2428"/>
    <mergeCell ref="D2429:L2429"/>
    <mergeCell ref="M2429:R2429"/>
    <mergeCell ref="S2429:X2429"/>
    <mergeCell ref="Y2429:AD2429"/>
    <mergeCell ref="AA2453:AB2453"/>
    <mergeCell ref="AC2453:AD2453"/>
    <mergeCell ref="D2454:L2454"/>
    <mergeCell ref="M2454:N2454"/>
    <mergeCell ref="O2454:P2454"/>
    <mergeCell ref="Q2454:R2454"/>
    <mergeCell ref="S2454:T2454"/>
    <mergeCell ref="U2454:V2454"/>
    <mergeCell ref="W2454:X2454"/>
    <mergeCell ref="Y2454:Z2454"/>
    <mergeCell ref="AA2452:AB2452"/>
    <mergeCell ref="AC2452:AD2452"/>
    <mergeCell ref="D2453:L2453"/>
    <mergeCell ref="M2453:N2453"/>
    <mergeCell ref="O2453:P2453"/>
    <mergeCell ref="Q2453:R2453"/>
    <mergeCell ref="S2453:T2453"/>
    <mergeCell ref="U2453:V2453"/>
    <mergeCell ref="W2453:X2453"/>
    <mergeCell ref="Y2453:Z2453"/>
    <mergeCell ref="C2449:AD2449"/>
    <mergeCell ref="C2451:L2452"/>
    <mergeCell ref="M2451:AD2451"/>
    <mergeCell ref="M2452:N2452"/>
    <mergeCell ref="O2452:P2452"/>
    <mergeCell ref="Q2452:R2452"/>
    <mergeCell ref="S2452:T2452"/>
    <mergeCell ref="U2452:V2452"/>
    <mergeCell ref="W2452:X2452"/>
    <mergeCell ref="Y2452:Z2452"/>
    <mergeCell ref="M2438:R2438"/>
    <mergeCell ref="S2438:X2438"/>
    <mergeCell ref="Y2438:AD2438"/>
    <mergeCell ref="C2440:AD2440"/>
    <mergeCell ref="C2441:AD2441"/>
    <mergeCell ref="B2448:AD2448"/>
    <mergeCell ref="B2443:AD2443"/>
    <mergeCell ref="AA2457:AB2457"/>
    <mergeCell ref="AC2457:AD2457"/>
    <mergeCell ref="D2458:L2458"/>
    <mergeCell ref="M2458:N2458"/>
    <mergeCell ref="O2458:P2458"/>
    <mergeCell ref="Q2458:R2458"/>
    <mergeCell ref="S2458:T2458"/>
    <mergeCell ref="U2458:V2458"/>
    <mergeCell ref="W2458:X2458"/>
    <mergeCell ref="Y2458:Z2458"/>
    <mergeCell ref="AA2456:AB2456"/>
    <mergeCell ref="AC2456:AD2456"/>
    <mergeCell ref="D2457:L2457"/>
    <mergeCell ref="M2457:N2457"/>
    <mergeCell ref="O2457:P2457"/>
    <mergeCell ref="Q2457:R2457"/>
    <mergeCell ref="S2457:T2457"/>
    <mergeCell ref="U2457:V2457"/>
    <mergeCell ref="W2457:X2457"/>
    <mergeCell ref="Y2457:Z2457"/>
    <mergeCell ref="AA2455:AB2455"/>
    <mergeCell ref="AC2455:AD2455"/>
    <mergeCell ref="D2456:L2456"/>
    <mergeCell ref="M2456:N2456"/>
    <mergeCell ref="O2456:P2456"/>
    <mergeCell ref="Q2456:R2456"/>
    <mergeCell ref="S2456:T2456"/>
    <mergeCell ref="U2456:V2456"/>
    <mergeCell ref="W2456:X2456"/>
    <mergeCell ref="Y2456:Z2456"/>
    <mergeCell ref="AA2454:AB2454"/>
    <mergeCell ref="AC2454:AD2454"/>
    <mergeCell ref="D2455:L2455"/>
    <mergeCell ref="M2455:N2455"/>
    <mergeCell ref="O2455:P2455"/>
    <mergeCell ref="Q2455:R2455"/>
    <mergeCell ref="S2455:T2455"/>
    <mergeCell ref="U2455:V2455"/>
    <mergeCell ref="W2455:X2455"/>
    <mergeCell ref="Y2455:Z2455"/>
    <mergeCell ref="AA2461:AB2461"/>
    <mergeCell ref="AC2461:AD2461"/>
    <mergeCell ref="D2462:L2462"/>
    <mergeCell ref="M2462:N2462"/>
    <mergeCell ref="O2462:P2462"/>
    <mergeCell ref="Q2462:R2462"/>
    <mergeCell ref="S2462:T2462"/>
    <mergeCell ref="U2462:V2462"/>
    <mergeCell ref="W2462:X2462"/>
    <mergeCell ref="Y2462:Z2462"/>
    <mergeCell ref="AA2460:AB2460"/>
    <mergeCell ref="AC2460:AD2460"/>
    <mergeCell ref="D2461:L2461"/>
    <mergeCell ref="M2461:N2461"/>
    <mergeCell ref="O2461:P2461"/>
    <mergeCell ref="Q2461:R2461"/>
    <mergeCell ref="S2461:T2461"/>
    <mergeCell ref="U2461:V2461"/>
    <mergeCell ref="W2461:X2461"/>
    <mergeCell ref="Y2461:Z2461"/>
    <mergeCell ref="AA2459:AB2459"/>
    <mergeCell ref="AC2459:AD2459"/>
    <mergeCell ref="D2460:L2460"/>
    <mergeCell ref="M2460:N2460"/>
    <mergeCell ref="O2460:P2460"/>
    <mergeCell ref="Q2460:R2460"/>
    <mergeCell ref="S2460:T2460"/>
    <mergeCell ref="U2460:V2460"/>
    <mergeCell ref="W2460:X2460"/>
    <mergeCell ref="Y2460:Z2460"/>
    <mergeCell ref="AA2458:AB2458"/>
    <mergeCell ref="AC2458:AD2458"/>
    <mergeCell ref="D2459:L2459"/>
    <mergeCell ref="M2459:N2459"/>
    <mergeCell ref="O2459:P2459"/>
    <mergeCell ref="Q2459:R2459"/>
    <mergeCell ref="S2459:T2459"/>
    <mergeCell ref="U2459:V2459"/>
    <mergeCell ref="W2459:X2459"/>
    <mergeCell ref="Y2459:Z2459"/>
    <mergeCell ref="AA2465:AB2465"/>
    <mergeCell ref="AC2465:AD2465"/>
    <mergeCell ref="D2466:L2466"/>
    <mergeCell ref="M2466:N2466"/>
    <mergeCell ref="O2466:P2466"/>
    <mergeCell ref="Q2466:R2466"/>
    <mergeCell ref="S2466:T2466"/>
    <mergeCell ref="U2466:V2466"/>
    <mergeCell ref="W2466:X2466"/>
    <mergeCell ref="Y2466:Z2466"/>
    <mergeCell ref="AA2464:AB2464"/>
    <mergeCell ref="AC2464:AD2464"/>
    <mergeCell ref="D2465:L2465"/>
    <mergeCell ref="M2465:N2465"/>
    <mergeCell ref="O2465:P2465"/>
    <mergeCell ref="Q2465:R2465"/>
    <mergeCell ref="S2465:T2465"/>
    <mergeCell ref="U2465:V2465"/>
    <mergeCell ref="W2465:X2465"/>
    <mergeCell ref="Y2465:Z2465"/>
    <mergeCell ref="AA2463:AB2463"/>
    <mergeCell ref="AC2463:AD2463"/>
    <mergeCell ref="D2464:L2464"/>
    <mergeCell ref="M2464:N2464"/>
    <mergeCell ref="O2464:P2464"/>
    <mergeCell ref="Q2464:R2464"/>
    <mergeCell ref="S2464:T2464"/>
    <mergeCell ref="U2464:V2464"/>
    <mergeCell ref="W2464:X2464"/>
    <mergeCell ref="Y2464:Z2464"/>
    <mergeCell ref="AA2462:AB2462"/>
    <mergeCell ref="AC2462:AD2462"/>
    <mergeCell ref="D2463:L2463"/>
    <mergeCell ref="M2463:N2463"/>
    <mergeCell ref="O2463:P2463"/>
    <mergeCell ref="Q2463:R2463"/>
    <mergeCell ref="S2463:T2463"/>
    <mergeCell ref="U2463:V2463"/>
    <mergeCell ref="W2463:X2463"/>
    <mergeCell ref="Y2463:Z2463"/>
    <mergeCell ref="AA2469:AB2469"/>
    <mergeCell ref="AC2469:AD2469"/>
    <mergeCell ref="D2470:L2470"/>
    <mergeCell ref="M2470:N2470"/>
    <mergeCell ref="O2470:P2470"/>
    <mergeCell ref="Q2470:R2470"/>
    <mergeCell ref="S2470:T2470"/>
    <mergeCell ref="U2470:V2470"/>
    <mergeCell ref="W2470:X2470"/>
    <mergeCell ref="Y2470:Z2470"/>
    <mergeCell ref="AA2468:AB2468"/>
    <mergeCell ref="AC2468:AD2468"/>
    <mergeCell ref="D2469:L2469"/>
    <mergeCell ref="M2469:N2469"/>
    <mergeCell ref="O2469:P2469"/>
    <mergeCell ref="Q2469:R2469"/>
    <mergeCell ref="S2469:T2469"/>
    <mergeCell ref="U2469:V2469"/>
    <mergeCell ref="W2469:X2469"/>
    <mergeCell ref="Y2469:Z2469"/>
    <mergeCell ref="AA2467:AB2467"/>
    <mergeCell ref="AC2467:AD2467"/>
    <mergeCell ref="D2468:L2468"/>
    <mergeCell ref="M2468:N2468"/>
    <mergeCell ref="O2468:P2468"/>
    <mergeCell ref="Q2468:R2468"/>
    <mergeCell ref="S2468:T2468"/>
    <mergeCell ref="U2468:V2468"/>
    <mergeCell ref="W2468:X2468"/>
    <mergeCell ref="Y2468:Z2468"/>
    <mergeCell ref="AA2466:AB2466"/>
    <mergeCell ref="AC2466:AD2466"/>
    <mergeCell ref="D2467:L2467"/>
    <mergeCell ref="M2467:N2467"/>
    <mergeCell ref="O2467:P2467"/>
    <mergeCell ref="Q2467:R2467"/>
    <mergeCell ref="S2467:T2467"/>
    <mergeCell ref="U2467:V2467"/>
    <mergeCell ref="W2467:X2467"/>
    <mergeCell ref="Y2467:Z2467"/>
    <mergeCell ref="AA2473:AB2473"/>
    <mergeCell ref="AC2473:AD2473"/>
    <mergeCell ref="D2474:L2474"/>
    <mergeCell ref="M2474:N2474"/>
    <mergeCell ref="O2474:P2474"/>
    <mergeCell ref="Q2474:R2474"/>
    <mergeCell ref="S2474:T2474"/>
    <mergeCell ref="U2474:V2474"/>
    <mergeCell ref="W2474:X2474"/>
    <mergeCell ref="Y2474:Z2474"/>
    <mergeCell ref="AA2472:AB2472"/>
    <mergeCell ref="AC2472:AD2472"/>
    <mergeCell ref="D2473:L2473"/>
    <mergeCell ref="M2473:N2473"/>
    <mergeCell ref="O2473:P2473"/>
    <mergeCell ref="Q2473:R2473"/>
    <mergeCell ref="S2473:T2473"/>
    <mergeCell ref="U2473:V2473"/>
    <mergeCell ref="W2473:X2473"/>
    <mergeCell ref="Y2473:Z2473"/>
    <mergeCell ref="AA2471:AB2471"/>
    <mergeCell ref="AC2471:AD2471"/>
    <mergeCell ref="D2472:L2472"/>
    <mergeCell ref="M2472:N2472"/>
    <mergeCell ref="O2472:P2472"/>
    <mergeCell ref="Q2472:R2472"/>
    <mergeCell ref="S2472:T2472"/>
    <mergeCell ref="U2472:V2472"/>
    <mergeCell ref="W2472:X2472"/>
    <mergeCell ref="Y2472:Z2472"/>
    <mergeCell ref="AA2470:AB2470"/>
    <mergeCell ref="AC2470:AD2470"/>
    <mergeCell ref="D2471:L2471"/>
    <mergeCell ref="M2471:N2471"/>
    <mergeCell ref="O2471:P2471"/>
    <mergeCell ref="Q2471:R2471"/>
    <mergeCell ref="S2471:T2471"/>
    <mergeCell ref="U2471:V2471"/>
    <mergeCell ref="W2471:X2471"/>
    <mergeCell ref="Y2471:Z2471"/>
    <mergeCell ref="AA2477:AB2477"/>
    <mergeCell ref="AC2477:AD2477"/>
    <mergeCell ref="D2478:L2478"/>
    <mergeCell ref="M2478:N2478"/>
    <mergeCell ref="O2478:P2478"/>
    <mergeCell ref="Q2478:R2478"/>
    <mergeCell ref="S2478:T2478"/>
    <mergeCell ref="U2478:V2478"/>
    <mergeCell ref="W2478:X2478"/>
    <mergeCell ref="Y2478:Z2478"/>
    <mergeCell ref="AA2476:AB2476"/>
    <mergeCell ref="AC2476:AD2476"/>
    <mergeCell ref="D2477:L2477"/>
    <mergeCell ref="M2477:N2477"/>
    <mergeCell ref="O2477:P2477"/>
    <mergeCell ref="Q2477:R2477"/>
    <mergeCell ref="S2477:T2477"/>
    <mergeCell ref="U2477:V2477"/>
    <mergeCell ref="W2477:X2477"/>
    <mergeCell ref="Y2477:Z2477"/>
    <mergeCell ref="AA2475:AB2475"/>
    <mergeCell ref="AC2475:AD2475"/>
    <mergeCell ref="D2476:L2476"/>
    <mergeCell ref="M2476:N2476"/>
    <mergeCell ref="O2476:P2476"/>
    <mergeCell ref="Q2476:R2476"/>
    <mergeCell ref="S2476:T2476"/>
    <mergeCell ref="U2476:V2476"/>
    <mergeCell ref="W2476:X2476"/>
    <mergeCell ref="Y2476:Z2476"/>
    <mergeCell ref="AA2474:AB2474"/>
    <mergeCell ref="AC2474:AD2474"/>
    <mergeCell ref="D2475:L2475"/>
    <mergeCell ref="M2475:N2475"/>
    <mergeCell ref="O2475:P2475"/>
    <mergeCell ref="Q2475:R2475"/>
    <mergeCell ref="S2475:T2475"/>
    <mergeCell ref="U2475:V2475"/>
    <mergeCell ref="W2475:X2475"/>
    <mergeCell ref="Y2475:Z2475"/>
    <mergeCell ref="AA2481:AB2481"/>
    <mergeCell ref="AC2481:AD2481"/>
    <mergeCell ref="D2482:L2482"/>
    <mergeCell ref="M2482:N2482"/>
    <mergeCell ref="O2482:P2482"/>
    <mergeCell ref="Q2482:R2482"/>
    <mergeCell ref="S2482:T2482"/>
    <mergeCell ref="U2482:V2482"/>
    <mergeCell ref="W2482:X2482"/>
    <mergeCell ref="Y2482:Z2482"/>
    <mergeCell ref="AA2480:AB2480"/>
    <mergeCell ref="AC2480:AD2480"/>
    <mergeCell ref="D2481:L2481"/>
    <mergeCell ref="M2481:N2481"/>
    <mergeCell ref="O2481:P2481"/>
    <mergeCell ref="Q2481:R2481"/>
    <mergeCell ref="S2481:T2481"/>
    <mergeCell ref="U2481:V2481"/>
    <mergeCell ref="W2481:X2481"/>
    <mergeCell ref="Y2481:Z2481"/>
    <mergeCell ref="AA2479:AB2479"/>
    <mergeCell ref="AC2479:AD2479"/>
    <mergeCell ref="D2480:L2480"/>
    <mergeCell ref="M2480:N2480"/>
    <mergeCell ref="O2480:P2480"/>
    <mergeCell ref="Q2480:R2480"/>
    <mergeCell ref="S2480:T2480"/>
    <mergeCell ref="U2480:V2480"/>
    <mergeCell ref="W2480:X2480"/>
    <mergeCell ref="Y2480:Z2480"/>
    <mergeCell ref="AA2478:AB2478"/>
    <mergeCell ref="AC2478:AD2478"/>
    <mergeCell ref="D2479:L2479"/>
    <mergeCell ref="M2479:N2479"/>
    <mergeCell ref="O2479:P2479"/>
    <mergeCell ref="Q2479:R2479"/>
    <mergeCell ref="S2479:T2479"/>
    <mergeCell ref="U2479:V2479"/>
    <mergeCell ref="W2479:X2479"/>
    <mergeCell ref="Y2479:Z2479"/>
    <mergeCell ref="AA2485:AB2485"/>
    <mergeCell ref="AC2485:AD2485"/>
    <mergeCell ref="D2486:L2486"/>
    <mergeCell ref="M2486:N2486"/>
    <mergeCell ref="O2486:P2486"/>
    <mergeCell ref="Q2486:R2486"/>
    <mergeCell ref="S2486:T2486"/>
    <mergeCell ref="U2486:V2486"/>
    <mergeCell ref="W2486:X2486"/>
    <mergeCell ref="Y2486:Z2486"/>
    <mergeCell ref="AA2484:AB2484"/>
    <mergeCell ref="AC2484:AD2484"/>
    <mergeCell ref="D2485:L2485"/>
    <mergeCell ref="M2485:N2485"/>
    <mergeCell ref="O2485:P2485"/>
    <mergeCell ref="Q2485:R2485"/>
    <mergeCell ref="S2485:T2485"/>
    <mergeCell ref="U2485:V2485"/>
    <mergeCell ref="W2485:X2485"/>
    <mergeCell ref="Y2485:Z2485"/>
    <mergeCell ref="AA2483:AB2483"/>
    <mergeCell ref="AC2483:AD2483"/>
    <mergeCell ref="D2484:L2484"/>
    <mergeCell ref="M2484:N2484"/>
    <mergeCell ref="O2484:P2484"/>
    <mergeCell ref="Q2484:R2484"/>
    <mergeCell ref="S2484:T2484"/>
    <mergeCell ref="U2484:V2484"/>
    <mergeCell ref="W2484:X2484"/>
    <mergeCell ref="Y2484:Z2484"/>
    <mergeCell ref="AA2482:AB2482"/>
    <mergeCell ref="AC2482:AD2482"/>
    <mergeCell ref="D2483:L2483"/>
    <mergeCell ref="M2483:N2483"/>
    <mergeCell ref="O2483:P2483"/>
    <mergeCell ref="Q2483:R2483"/>
    <mergeCell ref="S2483:T2483"/>
    <mergeCell ref="U2483:V2483"/>
    <mergeCell ref="W2483:X2483"/>
    <mergeCell ref="Y2483:Z2483"/>
    <mergeCell ref="AA2489:AB2489"/>
    <mergeCell ref="AC2489:AD2489"/>
    <mergeCell ref="D2490:L2490"/>
    <mergeCell ref="M2490:N2490"/>
    <mergeCell ref="O2490:P2490"/>
    <mergeCell ref="Q2490:R2490"/>
    <mergeCell ref="S2490:T2490"/>
    <mergeCell ref="U2490:V2490"/>
    <mergeCell ref="W2490:X2490"/>
    <mergeCell ref="Y2490:Z2490"/>
    <mergeCell ref="AA2488:AB2488"/>
    <mergeCell ref="AC2488:AD2488"/>
    <mergeCell ref="D2489:L2489"/>
    <mergeCell ref="M2489:N2489"/>
    <mergeCell ref="O2489:P2489"/>
    <mergeCell ref="Q2489:R2489"/>
    <mergeCell ref="S2489:T2489"/>
    <mergeCell ref="U2489:V2489"/>
    <mergeCell ref="W2489:X2489"/>
    <mergeCell ref="Y2489:Z2489"/>
    <mergeCell ref="AA2487:AB2487"/>
    <mergeCell ref="AC2487:AD2487"/>
    <mergeCell ref="D2488:L2488"/>
    <mergeCell ref="M2488:N2488"/>
    <mergeCell ref="O2488:P2488"/>
    <mergeCell ref="Q2488:R2488"/>
    <mergeCell ref="S2488:T2488"/>
    <mergeCell ref="U2488:V2488"/>
    <mergeCell ref="W2488:X2488"/>
    <mergeCell ref="Y2488:Z2488"/>
    <mergeCell ref="AA2486:AB2486"/>
    <mergeCell ref="AC2486:AD2486"/>
    <mergeCell ref="D2487:L2487"/>
    <mergeCell ref="M2487:N2487"/>
    <mergeCell ref="O2487:P2487"/>
    <mergeCell ref="Q2487:R2487"/>
    <mergeCell ref="S2487:T2487"/>
    <mergeCell ref="U2487:V2487"/>
    <mergeCell ref="W2487:X2487"/>
    <mergeCell ref="Y2487:Z2487"/>
    <mergeCell ref="AA2493:AB2493"/>
    <mergeCell ref="AC2493:AD2493"/>
    <mergeCell ref="D2494:L2494"/>
    <mergeCell ref="M2494:N2494"/>
    <mergeCell ref="O2494:P2494"/>
    <mergeCell ref="Q2494:R2494"/>
    <mergeCell ref="S2494:T2494"/>
    <mergeCell ref="U2494:V2494"/>
    <mergeCell ref="W2494:X2494"/>
    <mergeCell ref="Y2494:Z2494"/>
    <mergeCell ref="AA2492:AB2492"/>
    <mergeCell ref="AC2492:AD2492"/>
    <mergeCell ref="D2493:L2493"/>
    <mergeCell ref="M2493:N2493"/>
    <mergeCell ref="O2493:P2493"/>
    <mergeCell ref="Q2493:R2493"/>
    <mergeCell ref="S2493:T2493"/>
    <mergeCell ref="U2493:V2493"/>
    <mergeCell ref="W2493:X2493"/>
    <mergeCell ref="Y2493:Z2493"/>
    <mergeCell ref="AA2491:AB2491"/>
    <mergeCell ref="AC2491:AD2491"/>
    <mergeCell ref="D2492:L2492"/>
    <mergeCell ref="M2492:N2492"/>
    <mergeCell ref="O2492:P2492"/>
    <mergeCell ref="Q2492:R2492"/>
    <mergeCell ref="S2492:T2492"/>
    <mergeCell ref="U2492:V2492"/>
    <mergeCell ref="W2492:X2492"/>
    <mergeCell ref="Y2492:Z2492"/>
    <mergeCell ref="AA2490:AB2490"/>
    <mergeCell ref="AC2490:AD2490"/>
    <mergeCell ref="D2491:L2491"/>
    <mergeCell ref="M2491:N2491"/>
    <mergeCell ref="O2491:P2491"/>
    <mergeCell ref="Q2491:R2491"/>
    <mergeCell ref="S2491:T2491"/>
    <mergeCell ref="U2491:V2491"/>
    <mergeCell ref="W2491:X2491"/>
    <mergeCell ref="Y2491:Z2491"/>
    <mergeCell ref="AA2497:AB2497"/>
    <mergeCell ref="AC2497:AD2497"/>
    <mergeCell ref="D2498:L2498"/>
    <mergeCell ref="M2498:N2498"/>
    <mergeCell ref="O2498:P2498"/>
    <mergeCell ref="Q2498:R2498"/>
    <mergeCell ref="S2498:T2498"/>
    <mergeCell ref="U2498:V2498"/>
    <mergeCell ref="W2498:X2498"/>
    <mergeCell ref="Y2498:Z2498"/>
    <mergeCell ref="AA2496:AB2496"/>
    <mergeCell ref="AC2496:AD2496"/>
    <mergeCell ref="D2497:L2497"/>
    <mergeCell ref="M2497:N2497"/>
    <mergeCell ref="O2497:P2497"/>
    <mergeCell ref="Q2497:R2497"/>
    <mergeCell ref="S2497:T2497"/>
    <mergeCell ref="U2497:V2497"/>
    <mergeCell ref="W2497:X2497"/>
    <mergeCell ref="Y2497:Z2497"/>
    <mergeCell ref="AA2495:AB2495"/>
    <mergeCell ref="AC2495:AD2495"/>
    <mergeCell ref="D2496:L2496"/>
    <mergeCell ref="M2496:N2496"/>
    <mergeCell ref="O2496:P2496"/>
    <mergeCell ref="Q2496:R2496"/>
    <mergeCell ref="S2496:T2496"/>
    <mergeCell ref="U2496:V2496"/>
    <mergeCell ref="W2496:X2496"/>
    <mergeCell ref="Y2496:Z2496"/>
    <mergeCell ref="AA2494:AB2494"/>
    <mergeCell ref="AC2494:AD2494"/>
    <mergeCell ref="D2495:L2495"/>
    <mergeCell ref="M2495:N2495"/>
    <mergeCell ref="O2495:P2495"/>
    <mergeCell ref="Q2495:R2495"/>
    <mergeCell ref="S2495:T2495"/>
    <mergeCell ref="U2495:V2495"/>
    <mergeCell ref="W2495:X2495"/>
    <mergeCell ref="Y2495:Z2495"/>
    <mergeCell ref="AA2501:AB2501"/>
    <mergeCell ref="AC2501:AD2501"/>
    <mergeCell ref="D2502:L2502"/>
    <mergeCell ref="M2502:N2502"/>
    <mergeCell ref="O2502:P2502"/>
    <mergeCell ref="Q2502:R2502"/>
    <mergeCell ref="S2502:T2502"/>
    <mergeCell ref="U2502:V2502"/>
    <mergeCell ref="W2502:X2502"/>
    <mergeCell ref="Y2502:Z2502"/>
    <mergeCell ref="AA2500:AB2500"/>
    <mergeCell ref="AC2500:AD2500"/>
    <mergeCell ref="D2501:L2501"/>
    <mergeCell ref="M2501:N2501"/>
    <mergeCell ref="O2501:P2501"/>
    <mergeCell ref="Q2501:R2501"/>
    <mergeCell ref="S2501:T2501"/>
    <mergeCell ref="U2501:V2501"/>
    <mergeCell ref="W2501:X2501"/>
    <mergeCell ref="Y2501:Z2501"/>
    <mergeCell ref="AA2499:AB2499"/>
    <mergeCell ref="AC2499:AD2499"/>
    <mergeCell ref="D2500:L2500"/>
    <mergeCell ref="M2500:N2500"/>
    <mergeCell ref="O2500:P2500"/>
    <mergeCell ref="Q2500:R2500"/>
    <mergeCell ref="S2500:T2500"/>
    <mergeCell ref="U2500:V2500"/>
    <mergeCell ref="W2500:X2500"/>
    <mergeCell ref="Y2500:Z2500"/>
    <mergeCell ref="AA2498:AB2498"/>
    <mergeCell ref="AC2498:AD2498"/>
    <mergeCell ref="D2499:L2499"/>
    <mergeCell ref="M2499:N2499"/>
    <mergeCell ref="O2499:P2499"/>
    <mergeCell ref="Q2499:R2499"/>
    <mergeCell ref="S2499:T2499"/>
    <mergeCell ref="U2499:V2499"/>
    <mergeCell ref="W2499:X2499"/>
    <mergeCell ref="Y2499:Z2499"/>
    <mergeCell ref="AA2505:AB2505"/>
    <mergeCell ref="AC2505:AD2505"/>
    <mergeCell ref="D2506:L2506"/>
    <mergeCell ref="M2506:N2506"/>
    <mergeCell ref="O2506:P2506"/>
    <mergeCell ref="Q2506:R2506"/>
    <mergeCell ref="S2506:T2506"/>
    <mergeCell ref="U2506:V2506"/>
    <mergeCell ref="W2506:X2506"/>
    <mergeCell ref="Y2506:Z2506"/>
    <mergeCell ref="AA2504:AB2504"/>
    <mergeCell ref="AC2504:AD2504"/>
    <mergeCell ref="D2505:L2505"/>
    <mergeCell ref="M2505:N2505"/>
    <mergeCell ref="O2505:P2505"/>
    <mergeCell ref="Q2505:R2505"/>
    <mergeCell ref="S2505:T2505"/>
    <mergeCell ref="U2505:V2505"/>
    <mergeCell ref="W2505:X2505"/>
    <mergeCell ref="Y2505:Z2505"/>
    <mergeCell ref="AA2503:AB2503"/>
    <mergeCell ref="AC2503:AD2503"/>
    <mergeCell ref="D2504:L2504"/>
    <mergeCell ref="M2504:N2504"/>
    <mergeCell ref="O2504:P2504"/>
    <mergeCell ref="Q2504:R2504"/>
    <mergeCell ref="S2504:T2504"/>
    <mergeCell ref="U2504:V2504"/>
    <mergeCell ref="W2504:X2504"/>
    <mergeCell ref="Y2504:Z2504"/>
    <mergeCell ref="AA2502:AB2502"/>
    <mergeCell ref="AC2502:AD2502"/>
    <mergeCell ref="D2503:L2503"/>
    <mergeCell ref="M2503:N2503"/>
    <mergeCell ref="O2503:P2503"/>
    <mergeCell ref="Q2503:R2503"/>
    <mergeCell ref="S2503:T2503"/>
    <mergeCell ref="U2503:V2503"/>
    <mergeCell ref="W2503:X2503"/>
    <mergeCell ref="Y2503:Z2503"/>
    <mergeCell ref="AA2509:AB2509"/>
    <mergeCell ref="AC2509:AD2509"/>
    <mergeCell ref="D2510:L2510"/>
    <mergeCell ref="M2510:N2510"/>
    <mergeCell ref="O2510:P2510"/>
    <mergeCell ref="Q2510:R2510"/>
    <mergeCell ref="S2510:T2510"/>
    <mergeCell ref="U2510:V2510"/>
    <mergeCell ref="W2510:X2510"/>
    <mergeCell ref="Y2510:Z2510"/>
    <mergeCell ref="AA2508:AB2508"/>
    <mergeCell ref="AC2508:AD2508"/>
    <mergeCell ref="D2509:L2509"/>
    <mergeCell ref="M2509:N2509"/>
    <mergeCell ref="O2509:P2509"/>
    <mergeCell ref="Q2509:R2509"/>
    <mergeCell ref="S2509:T2509"/>
    <mergeCell ref="U2509:V2509"/>
    <mergeCell ref="W2509:X2509"/>
    <mergeCell ref="Y2509:Z2509"/>
    <mergeCell ref="AA2507:AB2507"/>
    <mergeCell ref="AC2507:AD2507"/>
    <mergeCell ref="D2508:L2508"/>
    <mergeCell ref="M2508:N2508"/>
    <mergeCell ref="O2508:P2508"/>
    <mergeCell ref="Q2508:R2508"/>
    <mergeCell ref="S2508:T2508"/>
    <mergeCell ref="U2508:V2508"/>
    <mergeCell ref="W2508:X2508"/>
    <mergeCell ref="Y2508:Z2508"/>
    <mergeCell ref="AA2506:AB2506"/>
    <mergeCell ref="AC2506:AD2506"/>
    <mergeCell ref="D2507:L2507"/>
    <mergeCell ref="M2507:N2507"/>
    <mergeCell ref="O2507:P2507"/>
    <mergeCell ref="Q2507:R2507"/>
    <mergeCell ref="S2507:T2507"/>
    <mergeCell ref="U2507:V2507"/>
    <mergeCell ref="W2507:X2507"/>
    <mergeCell ref="Y2507:Z2507"/>
    <mergeCell ref="AA2513:AB2513"/>
    <mergeCell ref="AC2513:AD2513"/>
    <mergeCell ref="D2514:L2514"/>
    <mergeCell ref="M2514:N2514"/>
    <mergeCell ref="O2514:P2514"/>
    <mergeCell ref="Q2514:R2514"/>
    <mergeCell ref="S2514:T2514"/>
    <mergeCell ref="U2514:V2514"/>
    <mergeCell ref="W2514:X2514"/>
    <mergeCell ref="Y2514:Z2514"/>
    <mergeCell ref="AA2512:AB2512"/>
    <mergeCell ref="AC2512:AD2512"/>
    <mergeCell ref="D2513:L2513"/>
    <mergeCell ref="M2513:N2513"/>
    <mergeCell ref="O2513:P2513"/>
    <mergeCell ref="Q2513:R2513"/>
    <mergeCell ref="S2513:T2513"/>
    <mergeCell ref="U2513:V2513"/>
    <mergeCell ref="W2513:X2513"/>
    <mergeCell ref="Y2513:Z2513"/>
    <mergeCell ref="AA2511:AB2511"/>
    <mergeCell ref="AC2511:AD2511"/>
    <mergeCell ref="D2512:L2512"/>
    <mergeCell ref="M2512:N2512"/>
    <mergeCell ref="O2512:P2512"/>
    <mergeCell ref="Q2512:R2512"/>
    <mergeCell ref="S2512:T2512"/>
    <mergeCell ref="U2512:V2512"/>
    <mergeCell ref="W2512:X2512"/>
    <mergeCell ref="Y2512:Z2512"/>
    <mergeCell ref="AA2510:AB2510"/>
    <mergeCell ref="AC2510:AD2510"/>
    <mergeCell ref="D2511:L2511"/>
    <mergeCell ref="M2511:N2511"/>
    <mergeCell ref="O2511:P2511"/>
    <mergeCell ref="Q2511:R2511"/>
    <mergeCell ref="S2511:T2511"/>
    <mergeCell ref="U2511:V2511"/>
    <mergeCell ref="W2511:X2511"/>
    <mergeCell ref="Y2511:Z2511"/>
    <mergeCell ref="AA2517:AB2517"/>
    <mergeCell ref="AC2517:AD2517"/>
    <mergeCell ref="D2518:L2518"/>
    <mergeCell ref="M2518:N2518"/>
    <mergeCell ref="O2518:P2518"/>
    <mergeCell ref="Q2518:R2518"/>
    <mergeCell ref="S2518:T2518"/>
    <mergeCell ref="U2518:V2518"/>
    <mergeCell ref="W2518:X2518"/>
    <mergeCell ref="Y2518:Z2518"/>
    <mergeCell ref="AA2516:AB2516"/>
    <mergeCell ref="AC2516:AD2516"/>
    <mergeCell ref="D2517:L2517"/>
    <mergeCell ref="M2517:N2517"/>
    <mergeCell ref="O2517:P2517"/>
    <mergeCell ref="Q2517:R2517"/>
    <mergeCell ref="S2517:T2517"/>
    <mergeCell ref="U2517:V2517"/>
    <mergeCell ref="W2517:X2517"/>
    <mergeCell ref="Y2517:Z2517"/>
    <mergeCell ref="AA2515:AB2515"/>
    <mergeCell ref="AC2515:AD2515"/>
    <mergeCell ref="D2516:L2516"/>
    <mergeCell ref="M2516:N2516"/>
    <mergeCell ref="O2516:P2516"/>
    <mergeCell ref="Q2516:R2516"/>
    <mergeCell ref="S2516:T2516"/>
    <mergeCell ref="U2516:V2516"/>
    <mergeCell ref="W2516:X2516"/>
    <mergeCell ref="Y2516:Z2516"/>
    <mergeCell ref="AA2514:AB2514"/>
    <mergeCell ref="AC2514:AD2514"/>
    <mergeCell ref="D2515:L2515"/>
    <mergeCell ref="M2515:N2515"/>
    <mergeCell ref="O2515:P2515"/>
    <mergeCell ref="Q2515:R2515"/>
    <mergeCell ref="S2515:T2515"/>
    <mergeCell ref="U2515:V2515"/>
    <mergeCell ref="W2515:X2515"/>
    <mergeCell ref="Y2515:Z2515"/>
    <mergeCell ref="AA2521:AB2521"/>
    <mergeCell ref="AC2521:AD2521"/>
    <mergeCell ref="D2522:L2522"/>
    <mergeCell ref="M2522:N2522"/>
    <mergeCell ref="O2522:P2522"/>
    <mergeCell ref="Q2522:R2522"/>
    <mergeCell ref="S2522:T2522"/>
    <mergeCell ref="U2522:V2522"/>
    <mergeCell ref="W2522:X2522"/>
    <mergeCell ref="Y2522:Z2522"/>
    <mergeCell ref="AA2520:AB2520"/>
    <mergeCell ref="AC2520:AD2520"/>
    <mergeCell ref="D2521:L2521"/>
    <mergeCell ref="M2521:N2521"/>
    <mergeCell ref="O2521:P2521"/>
    <mergeCell ref="Q2521:R2521"/>
    <mergeCell ref="S2521:T2521"/>
    <mergeCell ref="U2521:V2521"/>
    <mergeCell ref="W2521:X2521"/>
    <mergeCell ref="Y2521:Z2521"/>
    <mergeCell ref="AA2519:AB2519"/>
    <mergeCell ref="AC2519:AD2519"/>
    <mergeCell ref="D2520:L2520"/>
    <mergeCell ref="M2520:N2520"/>
    <mergeCell ref="O2520:P2520"/>
    <mergeCell ref="Q2520:R2520"/>
    <mergeCell ref="S2520:T2520"/>
    <mergeCell ref="U2520:V2520"/>
    <mergeCell ref="W2520:X2520"/>
    <mergeCell ref="Y2520:Z2520"/>
    <mergeCell ref="AA2518:AB2518"/>
    <mergeCell ref="AC2518:AD2518"/>
    <mergeCell ref="D2519:L2519"/>
    <mergeCell ref="M2519:N2519"/>
    <mergeCell ref="O2519:P2519"/>
    <mergeCell ref="Q2519:R2519"/>
    <mergeCell ref="S2519:T2519"/>
    <mergeCell ref="U2519:V2519"/>
    <mergeCell ref="W2519:X2519"/>
    <mergeCell ref="Y2519:Z2519"/>
    <mergeCell ref="AA2525:AB2525"/>
    <mergeCell ref="AC2525:AD2525"/>
    <mergeCell ref="D2526:L2526"/>
    <mergeCell ref="M2526:N2526"/>
    <mergeCell ref="O2526:P2526"/>
    <mergeCell ref="Q2526:R2526"/>
    <mergeCell ref="S2526:T2526"/>
    <mergeCell ref="U2526:V2526"/>
    <mergeCell ref="W2526:X2526"/>
    <mergeCell ref="Y2526:Z2526"/>
    <mergeCell ref="AA2524:AB2524"/>
    <mergeCell ref="AC2524:AD2524"/>
    <mergeCell ref="D2525:L2525"/>
    <mergeCell ref="M2525:N2525"/>
    <mergeCell ref="O2525:P2525"/>
    <mergeCell ref="Q2525:R2525"/>
    <mergeCell ref="S2525:T2525"/>
    <mergeCell ref="U2525:V2525"/>
    <mergeCell ref="W2525:X2525"/>
    <mergeCell ref="Y2525:Z2525"/>
    <mergeCell ref="AA2523:AB2523"/>
    <mergeCell ref="AC2523:AD2523"/>
    <mergeCell ref="D2524:L2524"/>
    <mergeCell ref="M2524:N2524"/>
    <mergeCell ref="O2524:P2524"/>
    <mergeCell ref="Q2524:R2524"/>
    <mergeCell ref="S2524:T2524"/>
    <mergeCell ref="U2524:V2524"/>
    <mergeCell ref="W2524:X2524"/>
    <mergeCell ref="Y2524:Z2524"/>
    <mergeCell ref="AA2522:AB2522"/>
    <mergeCell ref="AC2522:AD2522"/>
    <mergeCell ref="D2523:L2523"/>
    <mergeCell ref="M2523:N2523"/>
    <mergeCell ref="O2523:P2523"/>
    <mergeCell ref="Q2523:R2523"/>
    <mergeCell ref="S2523:T2523"/>
    <mergeCell ref="U2523:V2523"/>
    <mergeCell ref="W2523:X2523"/>
    <mergeCell ref="Y2523:Z2523"/>
    <mergeCell ref="AA2529:AB2529"/>
    <mergeCell ref="AC2529:AD2529"/>
    <mergeCell ref="D2530:L2530"/>
    <mergeCell ref="M2530:N2530"/>
    <mergeCell ref="O2530:P2530"/>
    <mergeCell ref="Q2530:R2530"/>
    <mergeCell ref="S2530:T2530"/>
    <mergeCell ref="U2530:V2530"/>
    <mergeCell ref="W2530:X2530"/>
    <mergeCell ref="Y2530:Z2530"/>
    <mergeCell ref="AA2528:AB2528"/>
    <mergeCell ref="AC2528:AD2528"/>
    <mergeCell ref="D2529:L2529"/>
    <mergeCell ref="M2529:N2529"/>
    <mergeCell ref="O2529:P2529"/>
    <mergeCell ref="Q2529:R2529"/>
    <mergeCell ref="S2529:T2529"/>
    <mergeCell ref="U2529:V2529"/>
    <mergeCell ref="W2529:X2529"/>
    <mergeCell ref="Y2529:Z2529"/>
    <mergeCell ref="AA2527:AB2527"/>
    <mergeCell ref="AC2527:AD2527"/>
    <mergeCell ref="D2528:L2528"/>
    <mergeCell ref="M2528:N2528"/>
    <mergeCell ref="O2528:P2528"/>
    <mergeCell ref="Q2528:R2528"/>
    <mergeCell ref="S2528:T2528"/>
    <mergeCell ref="U2528:V2528"/>
    <mergeCell ref="W2528:X2528"/>
    <mergeCell ref="Y2528:Z2528"/>
    <mergeCell ref="AA2526:AB2526"/>
    <mergeCell ref="AC2526:AD2526"/>
    <mergeCell ref="D2527:L2527"/>
    <mergeCell ref="M2527:N2527"/>
    <mergeCell ref="O2527:P2527"/>
    <mergeCell ref="Q2527:R2527"/>
    <mergeCell ref="S2527:T2527"/>
    <mergeCell ref="U2527:V2527"/>
    <mergeCell ref="W2527:X2527"/>
    <mergeCell ref="Y2527:Z2527"/>
    <mergeCell ref="AA2533:AB2533"/>
    <mergeCell ref="AC2533:AD2533"/>
    <mergeCell ref="D2534:L2534"/>
    <mergeCell ref="M2534:N2534"/>
    <mergeCell ref="O2534:P2534"/>
    <mergeCell ref="Q2534:R2534"/>
    <mergeCell ref="S2534:T2534"/>
    <mergeCell ref="U2534:V2534"/>
    <mergeCell ref="W2534:X2534"/>
    <mergeCell ref="Y2534:Z2534"/>
    <mergeCell ref="AA2532:AB2532"/>
    <mergeCell ref="AC2532:AD2532"/>
    <mergeCell ref="D2533:L2533"/>
    <mergeCell ref="M2533:N2533"/>
    <mergeCell ref="O2533:P2533"/>
    <mergeCell ref="Q2533:R2533"/>
    <mergeCell ref="S2533:T2533"/>
    <mergeCell ref="U2533:V2533"/>
    <mergeCell ref="W2533:X2533"/>
    <mergeCell ref="Y2533:Z2533"/>
    <mergeCell ref="AA2531:AB2531"/>
    <mergeCell ref="AC2531:AD2531"/>
    <mergeCell ref="D2532:L2532"/>
    <mergeCell ref="M2532:N2532"/>
    <mergeCell ref="O2532:P2532"/>
    <mergeCell ref="Q2532:R2532"/>
    <mergeCell ref="S2532:T2532"/>
    <mergeCell ref="U2532:V2532"/>
    <mergeCell ref="W2532:X2532"/>
    <mergeCell ref="Y2532:Z2532"/>
    <mergeCell ref="AA2530:AB2530"/>
    <mergeCell ref="AC2530:AD2530"/>
    <mergeCell ref="D2531:L2531"/>
    <mergeCell ref="M2531:N2531"/>
    <mergeCell ref="O2531:P2531"/>
    <mergeCell ref="Q2531:R2531"/>
    <mergeCell ref="S2531:T2531"/>
    <mergeCell ref="U2531:V2531"/>
    <mergeCell ref="W2531:X2531"/>
    <mergeCell ref="Y2531:Z2531"/>
    <mergeCell ref="AA2537:AB2537"/>
    <mergeCell ref="AC2537:AD2537"/>
    <mergeCell ref="D2538:L2538"/>
    <mergeCell ref="M2538:N2538"/>
    <mergeCell ref="O2538:P2538"/>
    <mergeCell ref="Q2538:R2538"/>
    <mergeCell ref="S2538:T2538"/>
    <mergeCell ref="U2538:V2538"/>
    <mergeCell ref="W2538:X2538"/>
    <mergeCell ref="Y2538:Z2538"/>
    <mergeCell ref="AA2536:AB2536"/>
    <mergeCell ref="AC2536:AD2536"/>
    <mergeCell ref="D2537:L2537"/>
    <mergeCell ref="M2537:N2537"/>
    <mergeCell ref="O2537:P2537"/>
    <mergeCell ref="Q2537:R2537"/>
    <mergeCell ref="S2537:T2537"/>
    <mergeCell ref="U2537:V2537"/>
    <mergeCell ref="W2537:X2537"/>
    <mergeCell ref="Y2537:Z2537"/>
    <mergeCell ref="AA2535:AB2535"/>
    <mergeCell ref="AC2535:AD2535"/>
    <mergeCell ref="D2536:L2536"/>
    <mergeCell ref="M2536:N2536"/>
    <mergeCell ref="O2536:P2536"/>
    <mergeCell ref="Q2536:R2536"/>
    <mergeCell ref="S2536:T2536"/>
    <mergeCell ref="U2536:V2536"/>
    <mergeCell ref="W2536:X2536"/>
    <mergeCell ref="Y2536:Z2536"/>
    <mergeCell ref="AA2534:AB2534"/>
    <mergeCell ref="AC2534:AD2534"/>
    <mergeCell ref="D2535:L2535"/>
    <mergeCell ref="M2535:N2535"/>
    <mergeCell ref="O2535:P2535"/>
    <mergeCell ref="Q2535:R2535"/>
    <mergeCell ref="S2535:T2535"/>
    <mergeCell ref="U2535:V2535"/>
    <mergeCell ref="W2535:X2535"/>
    <mergeCell ref="Y2535:Z2535"/>
    <mergeCell ref="AA2541:AB2541"/>
    <mergeCell ref="AC2541:AD2541"/>
    <mergeCell ref="D2542:L2542"/>
    <mergeCell ref="M2542:N2542"/>
    <mergeCell ref="O2542:P2542"/>
    <mergeCell ref="Q2542:R2542"/>
    <mergeCell ref="S2542:T2542"/>
    <mergeCell ref="U2542:V2542"/>
    <mergeCell ref="W2542:X2542"/>
    <mergeCell ref="Y2542:Z2542"/>
    <mergeCell ref="AA2540:AB2540"/>
    <mergeCell ref="AC2540:AD2540"/>
    <mergeCell ref="D2541:L2541"/>
    <mergeCell ref="M2541:N2541"/>
    <mergeCell ref="O2541:P2541"/>
    <mergeCell ref="Q2541:R2541"/>
    <mergeCell ref="S2541:T2541"/>
    <mergeCell ref="U2541:V2541"/>
    <mergeCell ref="W2541:X2541"/>
    <mergeCell ref="Y2541:Z2541"/>
    <mergeCell ref="AA2539:AB2539"/>
    <mergeCell ref="AC2539:AD2539"/>
    <mergeCell ref="D2540:L2540"/>
    <mergeCell ref="M2540:N2540"/>
    <mergeCell ref="O2540:P2540"/>
    <mergeCell ref="Q2540:R2540"/>
    <mergeCell ref="S2540:T2540"/>
    <mergeCell ref="U2540:V2540"/>
    <mergeCell ref="W2540:X2540"/>
    <mergeCell ref="Y2540:Z2540"/>
    <mergeCell ref="AA2538:AB2538"/>
    <mergeCell ref="AC2538:AD2538"/>
    <mergeCell ref="D2539:L2539"/>
    <mergeCell ref="M2539:N2539"/>
    <mergeCell ref="O2539:P2539"/>
    <mergeCell ref="Q2539:R2539"/>
    <mergeCell ref="S2539:T2539"/>
    <mergeCell ref="U2539:V2539"/>
    <mergeCell ref="W2539:X2539"/>
    <mergeCell ref="Y2539:Z2539"/>
    <mergeCell ref="AA2545:AB2545"/>
    <mergeCell ref="AC2545:AD2545"/>
    <mergeCell ref="D2546:L2546"/>
    <mergeCell ref="M2546:N2546"/>
    <mergeCell ref="O2546:P2546"/>
    <mergeCell ref="Q2546:R2546"/>
    <mergeCell ref="S2546:T2546"/>
    <mergeCell ref="U2546:V2546"/>
    <mergeCell ref="W2546:X2546"/>
    <mergeCell ref="Y2546:Z2546"/>
    <mergeCell ref="AA2544:AB2544"/>
    <mergeCell ref="AC2544:AD2544"/>
    <mergeCell ref="D2545:L2545"/>
    <mergeCell ref="M2545:N2545"/>
    <mergeCell ref="O2545:P2545"/>
    <mergeCell ref="Q2545:R2545"/>
    <mergeCell ref="S2545:T2545"/>
    <mergeCell ref="U2545:V2545"/>
    <mergeCell ref="W2545:X2545"/>
    <mergeCell ref="Y2545:Z2545"/>
    <mergeCell ref="AA2543:AB2543"/>
    <mergeCell ref="AC2543:AD2543"/>
    <mergeCell ref="D2544:L2544"/>
    <mergeCell ref="M2544:N2544"/>
    <mergeCell ref="O2544:P2544"/>
    <mergeCell ref="Q2544:R2544"/>
    <mergeCell ref="S2544:T2544"/>
    <mergeCell ref="U2544:V2544"/>
    <mergeCell ref="W2544:X2544"/>
    <mergeCell ref="Y2544:Z2544"/>
    <mergeCell ref="AA2542:AB2542"/>
    <mergeCell ref="AC2542:AD2542"/>
    <mergeCell ref="D2543:L2543"/>
    <mergeCell ref="M2543:N2543"/>
    <mergeCell ref="O2543:P2543"/>
    <mergeCell ref="Q2543:R2543"/>
    <mergeCell ref="S2543:T2543"/>
    <mergeCell ref="U2543:V2543"/>
    <mergeCell ref="W2543:X2543"/>
    <mergeCell ref="Y2543:Z2543"/>
    <mergeCell ref="AA2549:AB2549"/>
    <mergeCell ref="AC2549:AD2549"/>
    <mergeCell ref="D2550:L2550"/>
    <mergeCell ref="M2550:N2550"/>
    <mergeCell ref="O2550:P2550"/>
    <mergeCell ref="Q2550:R2550"/>
    <mergeCell ref="S2550:T2550"/>
    <mergeCell ref="U2550:V2550"/>
    <mergeCell ref="W2550:X2550"/>
    <mergeCell ref="Y2550:Z2550"/>
    <mergeCell ref="AA2548:AB2548"/>
    <mergeCell ref="AC2548:AD2548"/>
    <mergeCell ref="D2549:L2549"/>
    <mergeCell ref="M2549:N2549"/>
    <mergeCell ref="O2549:P2549"/>
    <mergeCell ref="Q2549:R2549"/>
    <mergeCell ref="S2549:T2549"/>
    <mergeCell ref="U2549:V2549"/>
    <mergeCell ref="W2549:X2549"/>
    <mergeCell ref="Y2549:Z2549"/>
    <mergeCell ref="AA2547:AB2547"/>
    <mergeCell ref="AC2547:AD2547"/>
    <mergeCell ref="D2548:L2548"/>
    <mergeCell ref="M2548:N2548"/>
    <mergeCell ref="O2548:P2548"/>
    <mergeCell ref="Q2548:R2548"/>
    <mergeCell ref="S2548:T2548"/>
    <mergeCell ref="U2548:V2548"/>
    <mergeCell ref="W2548:X2548"/>
    <mergeCell ref="Y2548:Z2548"/>
    <mergeCell ref="AA2546:AB2546"/>
    <mergeCell ref="AC2546:AD2546"/>
    <mergeCell ref="D2547:L2547"/>
    <mergeCell ref="M2547:N2547"/>
    <mergeCell ref="O2547:P2547"/>
    <mergeCell ref="Q2547:R2547"/>
    <mergeCell ref="S2547:T2547"/>
    <mergeCell ref="U2547:V2547"/>
    <mergeCell ref="W2547:X2547"/>
    <mergeCell ref="Y2547:Z2547"/>
    <mergeCell ref="AA2553:AB2553"/>
    <mergeCell ref="AC2553:AD2553"/>
    <mergeCell ref="D2554:L2554"/>
    <mergeCell ref="M2554:N2554"/>
    <mergeCell ref="O2554:P2554"/>
    <mergeCell ref="Q2554:R2554"/>
    <mergeCell ref="S2554:T2554"/>
    <mergeCell ref="U2554:V2554"/>
    <mergeCell ref="W2554:X2554"/>
    <mergeCell ref="Y2554:Z2554"/>
    <mergeCell ref="AA2552:AB2552"/>
    <mergeCell ref="AC2552:AD2552"/>
    <mergeCell ref="D2553:L2553"/>
    <mergeCell ref="M2553:N2553"/>
    <mergeCell ref="O2553:P2553"/>
    <mergeCell ref="Q2553:R2553"/>
    <mergeCell ref="S2553:T2553"/>
    <mergeCell ref="U2553:V2553"/>
    <mergeCell ref="W2553:X2553"/>
    <mergeCell ref="Y2553:Z2553"/>
    <mergeCell ref="AA2551:AB2551"/>
    <mergeCell ref="AC2551:AD2551"/>
    <mergeCell ref="D2552:L2552"/>
    <mergeCell ref="M2552:N2552"/>
    <mergeCell ref="O2552:P2552"/>
    <mergeCell ref="Q2552:R2552"/>
    <mergeCell ref="S2552:T2552"/>
    <mergeCell ref="U2552:V2552"/>
    <mergeCell ref="W2552:X2552"/>
    <mergeCell ref="Y2552:Z2552"/>
    <mergeCell ref="AA2550:AB2550"/>
    <mergeCell ref="AC2550:AD2550"/>
    <mergeCell ref="D2551:L2551"/>
    <mergeCell ref="M2551:N2551"/>
    <mergeCell ref="O2551:P2551"/>
    <mergeCell ref="Q2551:R2551"/>
    <mergeCell ref="S2551:T2551"/>
    <mergeCell ref="U2551:V2551"/>
    <mergeCell ref="W2551:X2551"/>
    <mergeCell ref="Y2551:Z2551"/>
    <mergeCell ref="AA2557:AB2557"/>
    <mergeCell ref="AC2557:AD2557"/>
    <mergeCell ref="D2558:L2558"/>
    <mergeCell ref="M2558:N2558"/>
    <mergeCell ref="O2558:P2558"/>
    <mergeCell ref="Q2558:R2558"/>
    <mergeCell ref="S2558:T2558"/>
    <mergeCell ref="U2558:V2558"/>
    <mergeCell ref="W2558:X2558"/>
    <mergeCell ref="Y2558:Z2558"/>
    <mergeCell ref="AA2556:AB2556"/>
    <mergeCell ref="AC2556:AD2556"/>
    <mergeCell ref="D2557:L2557"/>
    <mergeCell ref="M2557:N2557"/>
    <mergeCell ref="O2557:P2557"/>
    <mergeCell ref="Q2557:R2557"/>
    <mergeCell ref="S2557:T2557"/>
    <mergeCell ref="U2557:V2557"/>
    <mergeCell ref="W2557:X2557"/>
    <mergeCell ref="Y2557:Z2557"/>
    <mergeCell ref="AA2555:AB2555"/>
    <mergeCell ref="AC2555:AD2555"/>
    <mergeCell ref="D2556:L2556"/>
    <mergeCell ref="M2556:N2556"/>
    <mergeCell ref="O2556:P2556"/>
    <mergeCell ref="Q2556:R2556"/>
    <mergeCell ref="S2556:T2556"/>
    <mergeCell ref="U2556:V2556"/>
    <mergeCell ref="W2556:X2556"/>
    <mergeCell ref="Y2556:Z2556"/>
    <mergeCell ref="AA2554:AB2554"/>
    <mergeCell ref="AC2554:AD2554"/>
    <mergeCell ref="D2555:L2555"/>
    <mergeCell ref="M2555:N2555"/>
    <mergeCell ref="O2555:P2555"/>
    <mergeCell ref="Q2555:R2555"/>
    <mergeCell ref="S2555:T2555"/>
    <mergeCell ref="U2555:V2555"/>
    <mergeCell ref="W2555:X2555"/>
    <mergeCell ref="Y2555:Z2555"/>
    <mergeCell ref="AA2561:AB2561"/>
    <mergeCell ref="AC2561:AD2561"/>
    <mergeCell ref="D2562:L2562"/>
    <mergeCell ref="M2562:N2562"/>
    <mergeCell ref="O2562:P2562"/>
    <mergeCell ref="Q2562:R2562"/>
    <mergeCell ref="S2562:T2562"/>
    <mergeCell ref="U2562:V2562"/>
    <mergeCell ref="W2562:X2562"/>
    <mergeCell ref="Y2562:Z2562"/>
    <mergeCell ref="AA2560:AB2560"/>
    <mergeCell ref="AC2560:AD2560"/>
    <mergeCell ref="D2561:L2561"/>
    <mergeCell ref="M2561:N2561"/>
    <mergeCell ref="O2561:P2561"/>
    <mergeCell ref="Q2561:R2561"/>
    <mergeCell ref="S2561:T2561"/>
    <mergeCell ref="U2561:V2561"/>
    <mergeCell ref="W2561:X2561"/>
    <mergeCell ref="Y2561:Z2561"/>
    <mergeCell ref="AA2559:AB2559"/>
    <mergeCell ref="AC2559:AD2559"/>
    <mergeCell ref="D2560:L2560"/>
    <mergeCell ref="M2560:N2560"/>
    <mergeCell ref="O2560:P2560"/>
    <mergeCell ref="Q2560:R2560"/>
    <mergeCell ref="S2560:T2560"/>
    <mergeCell ref="U2560:V2560"/>
    <mergeCell ref="W2560:X2560"/>
    <mergeCell ref="Y2560:Z2560"/>
    <mergeCell ref="AA2558:AB2558"/>
    <mergeCell ref="AC2558:AD2558"/>
    <mergeCell ref="D2559:L2559"/>
    <mergeCell ref="M2559:N2559"/>
    <mergeCell ref="O2559:P2559"/>
    <mergeCell ref="Q2559:R2559"/>
    <mergeCell ref="S2559:T2559"/>
    <mergeCell ref="U2559:V2559"/>
    <mergeCell ref="W2559:X2559"/>
    <mergeCell ref="Y2559:Z2559"/>
    <mergeCell ref="AA2565:AB2565"/>
    <mergeCell ref="AC2565:AD2565"/>
    <mergeCell ref="D2566:L2566"/>
    <mergeCell ref="M2566:N2566"/>
    <mergeCell ref="O2566:P2566"/>
    <mergeCell ref="Q2566:R2566"/>
    <mergeCell ref="S2566:T2566"/>
    <mergeCell ref="U2566:V2566"/>
    <mergeCell ref="W2566:X2566"/>
    <mergeCell ref="Y2566:Z2566"/>
    <mergeCell ref="AA2564:AB2564"/>
    <mergeCell ref="AC2564:AD2564"/>
    <mergeCell ref="D2565:L2565"/>
    <mergeCell ref="M2565:N2565"/>
    <mergeCell ref="O2565:P2565"/>
    <mergeCell ref="Q2565:R2565"/>
    <mergeCell ref="S2565:T2565"/>
    <mergeCell ref="U2565:V2565"/>
    <mergeCell ref="W2565:X2565"/>
    <mergeCell ref="Y2565:Z2565"/>
    <mergeCell ref="AA2563:AB2563"/>
    <mergeCell ref="AC2563:AD2563"/>
    <mergeCell ref="D2564:L2564"/>
    <mergeCell ref="M2564:N2564"/>
    <mergeCell ref="O2564:P2564"/>
    <mergeCell ref="Q2564:R2564"/>
    <mergeCell ref="S2564:T2564"/>
    <mergeCell ref="U2564:V2564"/>
    <mergeCell ref="W2564:X2564"/>
    <mergeCell ref="Y2564:Z2564"/>
    <mergeCell ref="AA2562:AB2562"/>
    <mergeCell ref="AC2562:AD2562"/>
    <mergeCell ref="D2563:L2563"/>
    <mergeCell ref="M2563:N2563"/>
    <mergeCell ref="O2563:P2563"/>
    <mergeCell ref="Q2563:R2563"/>
    <mergeCell ref="S2563:T2563"/>
    <mergeCell ref="U2563:V2563"/>
    <mergeCell ref="W2563:X2563"/>
    <mergeCell ref="Y2563:Z2563"/>
    <mergeCell ref="AA2569:AB2569"/>
    <mergeCell ref="AC2569:AD2569"/>
    <mergeCell ref="D2570:L2570"/>
    <mergeCell ref="M2570:N2570"/>
    <mergeCell ref="O2570:P2570"/>
    <mergeCell ref="Q2570:R2570"/>
    <mergeCell ref="S2570:T2570"/>
    <mergeCell ref="U2570:V2570"/>
    <mergeCell ref="W2570:X2570"/>
    <mergeCell ref="Y2570:Z2570"/>
    <mergeCell ref="AA2568:AB2568"/>
    <mergeCell ref="AC2568:AD2568"/>
    <mergeCell ref="D2569:L2569"/>
    <mergeCell ref="M2569:N2569"/>
    <mergeCell ref="O2569:P2569"/>
    <mergeCell ref="Q2569:R2569"/>
    <mergeCell ref="S2569:T2569"/>
    <mergeCell ref="U2569:V2569"/>
    <mergeCell ref="W2569:X2569"/>
    <mergeCell ref="Y2569:Z2569"/>
    <mergeCell ref="AA2567:AB2567"/>
    <mergeCell ref="AC2567:AD2567"/>
    <mergeCell ref="D2568:L2568"/>
    <mergeCell ref="M2568:N2568"/>
    <mergeCell ref="O2568:P2568"/>
    <mergeCell ref="Q2568:R2568"/>
    <mergeCell ref="S2568:T2568"/>
    <mergeCell ref="U2568:V2568"/>
    <mergeCell ref="W2568:X2568"/>
    <mergeCell ref="Y2568:Z2568"/>
    <mergeCell ref="AA2566:AB2566"/>
    <mergeCell ref="AC2566:AD2566"/>
    <mergeCell ref="D2567:L2567"/>
    <mergeCell ref="M2567:N2567"/>
    <mergeCell ref="O2567:P2567"/>
    <mergeCell ref="Q2567:R2567"/>
    <mergeCell ref="S2567:T2567"/>
    <mergeCell ref="U2567:V2567"/>
    <mergeCell ref="W2567:X2567"/>
    <mergeCell ref="Y2567:Z2567"/>
    <mergeCell ref="AC2573:AD2573"/>
    <mergeCell ref="C2575:AD2575"/>
    <mergeCell ref="C2576:AD2576"/>
    <mergeCell ref="B2583:AD2583"/>
    <mergeCell ref="B2584:AD2584"/>
    <mergeCell ref="C2585:AD2585"/>
    <mergeCell ref="AA2572:AB2572"/>
    <mergeCell ref="AC2572:AD2572"/>
    <mergeCell ref="M2573:N2573"/>
    <mergeCell ref="O2573:P2573"/>
    <mergeCell ref="Q2573:R2573"/>
    <mergeCell ref="S2573:T2573"/>
    <mergeCell ref="U2573:V2573"/>
    <mergeCell ref="W2573:X2573"/>
    <mergeCell ref="Y2573:Z2573"/>
    <mergeCell ref="AA2573:AB2573"/>
    <mergeCell ref="AA2571:AB2571"/>
    <mergeCell ref="AC2571:AD2571"/>
    <mergeCell ref="D2572:L2572"/>
    <mergeCell ref="M2572:N2572"/>
    <mergeCell ref="O2572:P2572"/>
    <mergeCell ref="Q2572:R2572"/>
    <mergeCell ref="S2572:T2572"/>
    <mergeCell ref="U2572:V2572"/>
    <mergeCell ref="W2572:X2572"/>
    <mergeCell ref="Y2572:Z2572"/>
    <mergeCell ref="AA2570:AB2570"/>
    <mergeCell ref="AC2570:AD2570"/>
    <mergeCell ref="D2571:L2571"/>
    <mergeCell ref="M2571:N2571"/>
    <mergeCell ref="O2571:P2571"/>
    <mergeCell ref="Q2571:R2571"/>
    <mergeCell ref="S2571:T2571"/>
    <mergeCell ref="U2571:V2571"/>
    <mergeCell ref="W2571:X2571"/>
    <mergeCell ref="Y2571:Z2571"/>
    <mergeCell ref="B2578:AD2578"/>
    <mergeCell ref="AC2592:AD2592"/>
    <mergeCell ref="D2593:F2593"/>
    <mergeCell ref="G2593:J2593"/>
    <mergeCell ref="K2593:L2593"/>
    <mergeCell ref="M2593:N2593"/>
    <mergeCell ref="O2593:P2593"/>
    <mergeCell ref="Q2593:R2593"/>
    <mergeCell ref="S2593:T2593"/>
    <mergeCell ref="U2593:V2593"/>
    <mergeCell ref="W2593:X2593"/>
    <mergeCell ref="Q2592:R2592"/>
    <mergeCell ref="S2592:T2592"/>
    <mergeCell ref="U2592:V2592"/>
    <mergeCell ref="W2592:X2592"/>
    <mergeCell ref="Y2592:Z2592"/>
    <mergeCell ref="AA2592:AB2592"/>
    <mergeCell ref="U2591:V2591"/>
    <mergeCell ref="W2591:X2591"/>
    <mergeCell ref="Y2591:Z2591"/>
    <mergeCell ref="AA2591:AB2591"/>
    <mergeCell ref="AC2591:AD2591"/>
    <mergeCell ref="D2592:F2592"/>
    <mergeCell ref="G2592:J2592"/>
    <mergeCell ref="K2592:L2592"/>
    <mergeCell ref="M2592:N2592"/>
    <mergeCell ref="O2592:P2592"/>
    <mergeCell ref="B2587:AD2587"/>
    <mergeCell ref="C2588:AD2588"/>
    <mergeCell ref="C2590:F2591"/>
    <mergeCell ref="G2590:J2591"/>
    <mergeCell ref="K2590:AD2590"/>
    <mergeCell ref="K2591:L2591"/>
    <mergeCell ref="M2591:N2591"/>
    <mergeCell ref="O2591:P2591"/>
    <mergeCell ref="Q2591:R2591"/>
    <mergeCell ref="S2591:T2591"/>
    <mergeCell ref="AC2595:AD2595"/>
    <mergeCell ref="D2596:F2596"/>
    <mergeCell ref="G2596:J2596"/>
    <mergeCell ref="K2596:L2596"/>
    <mergeCell ref="M2596:N2596"/>
    <mergeCell ref="O2596:P2596"/>
    <mergeCell ref="Q2596:R2596"/>
    <mergeCell ref="S2596:T2596"/>
    <mergeCell ref="U2596:V2596"/>
    <mergeCell ref="W2596:X2596"/>
    <mergeCell ref="Q2595:R2595"/>
    <mergeCell ref="S2595:T2595"/>
    <mergeCell ref="U2595:V2595"/>
    <mergeCell ref="W2595:X2595"/>
    <mergeCell ref="Y2595:Z2595"/>
    <mergeCell ref="AA2595:AB2595"/>
    <mergeCell ref="U2594:V2594"/>
    <mergeCell ref="W2594:X2594"/>
    <mergeCell ref="Y2594:Z2594"/>
    <mergeCell ref="AA2594:AB2594"/>
    <mergeCell ref="AC2594:AD2594"/>
    <mergeCell ref="D2595:F2595"/>
    <mergeCell ref="G2595:J2595"/>
    <mergeCell ref="K2595:L2595"/>
    <mergeCell ref="M2595:N2595"/>
    <mergeCell ref="O2595:P2595"/>
    <mergeCell ref="Y2593:Z2593"/>
    <mergeCell ref="AA2593:AB2593"/>
    <mergeCell ref="AC2593:AD2593"/>
    <mergeCell ref="D2594:F2594"/>
    <mergeCell ref="G2594:J2594"/>
    <mergeCell ref="K2594:L2594"/>
    <mergeCell ref="M2594:N2594"/>
    <mergeCell ref="O2594:P2594"/>
    <mergeCell ref="Q2594:R2594"/>
    <mergeCell ref="S2594:T2594"/>
    <mergeCell ref="AC2598:AD2598"/>
    <mergeCell ref="D2599:F2599"/>
    <mergeCell ref="G2599:J2599"/>
    <mergeCell ref="K2599:L2599"/>
    <mergeCell ref="M2599:N2599"/>
    <mergeCell ref="O2599:P2599"/>
    <mergeCell ref="Q2599:R2599"/>
    <mergeCell ref="S2599:T2599"/>
    <mergeCell ref="U2599:V2599"/>
    <mergeCell ref="W2599:X2599"/>
    <mergeCell ref="Q2598:R2598"/>
    <mergeCell ref="S2598:T2598"/>
    <mergeCell ref="U2598:V2598"/>
    <mergeCell ref="W2598:X2598"/>
    <mergeCell ref="Y2598:Z2598"/>
    <mergeCell ref="AA2598:AB2598"/>
    <mergeCell ref="U2597:V2597"/>
    <mergeCell ref="W2597:X2597"/>
    <mergeCell ref="Y2597:Z2597"/>
    <mergeCell ref="AA2597:AB2597"/>
    <mergeCell ref="AC2597:AD2597"/>
    <mergeCell ref="D2598:F2598"/>
    <mergeCell ref="G2598:J2598"/>
    <mergeCell ref="K2598:L2598"/>
    <mergeCell ref="M2598:N2598"/>
    <mergeCell ref="O2598:P2598"/>
    <mergeCell ref="Y2596:Z2596"/>
    <mergeCell ref="AA2596:AB2596"/>
    <mergeCell ref="AC2596:AD2596"/>
    <mergeCell ref="D2597:F2597"/>
    <mergeCell ref="G2597:J2597"/>
    <mergeCell ref="K2597:L2597"/>
    <mergeCell ref="M2597:N2597"/>
    <mergeCell ref="O2597:P2597"/>
    <mergeCell ref="Q2597:R2597"/>
    <mergeCell ref="S2597:T2597"/>
    <mergeCell ref="AC2601:AD2601"/>
    <mergeCell ref="D2602:F2602"/>
    <mergeCell ref="G2602:J2602"/>
    <mergeCell ref="K2602:L2602"/>
    <mergeCell ref="M2602:N2602"/>
    <mergeCell ref="O2602:P2602"/>
    <mergeCell ref="Q2602:R2602"/>
    <mergeCell ref="S2602:T2602"/>
    <mergeCell ref="U2602:V2602"/>
    <mergeCell ref="W2602:X2602"/>
    <mergeCell ref="Q2601:R2601"/>
    <mergeCell ref="S2601:T2601"/>
    <mergeCell ref="U2601:V2601"/>
    <mergeCell ref="W2601:X2601"/>
    <mergeCell ref="Y2601:Z2601"/>
    <mergeCell ref="AA2601:AB2601"/>
    <mergeCell ref="U2600:V2600"/>
    <mergeCell ref="W2600:X2600"/>
    <mergeCell ref="Y2600:Z2600"/>
    <mergeCell ref="AA2600:AB2600"/>
    <mergeCell ref="AC2600:AD2600"/>
    <mergeCell ref="D2601:F2601"/>
    <mergeCell ref="G2601:J2601"/>
    <mergeCell ref="K2601:L2601"/>
    <mergeCell ref="M2601:N2601"/>
    <mergeCell ref="O2601:P2601"/>
    <mergeCell ref="Y2599:Z2599"/>
    <mergeCell ref="AA2599:AB2599"/>
    <mergeCell ref="AC2599:AD2599"/>
    <mergeCell ref="D2600:F2600"/>
    <mergeCell ref="G2600:J2600"/>
    <mergeCell ref="K2600:L2600"/>
    <mergeCell ref="M2600:N2600"/>
    <mergeCell ref="O2600:P2600"/>
    <mergeCell ref="Q2600:R2600"/>
    <mergeCell ref="S2600:T2600"/>
    <mergeCell ref="AC2604:AD2604"/>
    <mergeCell ref="D2605:F2605"/>
    <mergeCell ref="G2605:J2605"/>
    <mergeCell ref="K2605:L2605"/>
    <mergeCell ref="M2605:N2605"/>
    <mergeCell ref="O2605:P2605"/>
    <mergeCell ref="Q2605:R2605"/>
    <mergeCell ref="S2605:T2605"/>
    <mergeCell ref="U2605:V2605"/>
    <mergeCell ref="W2605:X2605"/>
    <mergeCell ref="Q2604:R2604"/>
    <mergeCell ref="S2604:T2604"/>
    <mergeCell ref="U2604:V2604"/>
    <mergeCell ref="W2604:X2604"/>
    <mergeCell ref="Y2604:Z2604"/>
    <mergeCell ref="AA2604:AB2604"/>
    <mergeCell ref="U2603:V2603"/>
    <mergeCell ref="W2603:X2603"/>
    <mergeCell ref="Y2603:Z2603"/>
    <mergeCell ref="AA2603:AB2603"/>
    <mergeCell ref="AC2603:AD2603"/>
    <mergeCell ref="D2604:F2604"/>
    <mergeCell ref="G2604:J2604"/>
    <mergeCell ref="K2604:L2604"/>
    <mergeCell ref="M2604:N2604"/>
    <mergeCell ref="O2604:P2604"/>
    <mergeCell ref="Y2602:Z2602"/>
    <mergeCell ref="AA2602:AB2602"/>
    <mergeCell ref="AC2602:AD2602"/>
    <mergeCell ref="D2603:F2603"/>
    <mergeCell ref="G2603:J2603"/>
    <mergeCell ref="K2603:L2603"/>
    <mergeCell ref="M2603:N2603"/>
    <mergeCell ref="O2603:P2603"/>
    <mergeCell ref="Q2603:R2603"/>
    <mergeCell ref="S2603:T2603"/>
    <mergeCell ref="AC2607:AD2607"/>
    <mergeCell ref="D2608:F2608"/>
    <mergeCell ref="G2608:J2608"/>
    <mergeCell ref="K2608:L2608"/>
    <mergeCell ref="M2608:N2608"/>
    <mergeCell ref="O2608:P2608"/>
    <mergeCell ref="Q2608:R2608"/>
    <mergeCell ref="S2608:T2608"/>
    <mergeCell ref="U2608:V2608"/>
    <mergeCell ref="W2608:X2608"/>
    <mergeCell ref="Q2607:R2607"/>
    <mergeCell ref="S2607:T2607"/>
    <mergeCell ref="U2607:V2607"/>
    <mergeCell ref="W2607:X2607"/>
    <mergeCell ref="Y2607:Z2607"/>
    <mergeCell ref="AA2607:AB2607"/>
    <mergeCell ref="U2606:V2606"/>
    <mergeCell ref="W2606:X2606"/>
    <mergeCell ref="Y2606:Z2606"/>
    <mergeCell ref="AA2606:AB2606"/>
    <mergeCell ref="AC2606:AD2606"/>
    <mergeCell ref="D2607:F2607"/>
    <mergeCell ref="G2607:J2607"/>
    <mergeCell ref="K2607:L2607"/>
    <mergeCell ref="M2607:N2607"/>
    <mergeCell ref="O2607:P2607"/>
    <mergeCell ref="Y2605:Z2605"/>
    <mergeCell ref="AA2605:AB2605"/>
    <mergeCell ref="AC2605:AD2605"/>
    <mergeCell ref="D2606:F2606"/>
    <mergeCell ref="G2606:J2606"/>
    <mergeCell ref="K2606:L2606"/>
    <mergeCell ref="M2606:N2606"/>
    <mergeCell ref="O2606:P2606"/>
    <mergeCell ref="Q2606:R2606"/>
    <mergeCell ref="S2606:T2606"/>
    <mergeCell ref="AC2610:AD2610"/>
    <mergeCell ref="D2611:F2611"/>
    <mergeCell ref="G2611:J2611"/>
    <mergeCell ref="K2611:L2611"/>
    <mergeCell ref="M2611:N2611"/>
    <mergeCell ref="O2611:P2611"/>
    <mergeCell ref="Q2611:R2611"/>
    <mergeCell ref="S2611:T2611"/>
    <mergeCell ref="U2611:V2611"/>
    <mergeCell ref="W2611:X2611"/>
    <mergeCell ref="Q2610:R2610"/>
    <mergeCell ref="S2610:T2610"/>
    <mergeCell ref="U2610:V2610"/>
    <mergeCell ref="W2610:X2610"/>
    <mergeCell ref="Y2610:Z2610"/>
    <mergeCell ref="AA2610:AB2610"/>
    <mergeCell ref="U2609:V2609"/>
    <mergeCell ref="W2609:X2609"/>
    <mergeCell ref="Y2609:Z2609"/>
    <mergeCell ref="AA2609:AB2609"/>
    <mergeCell ref="AC2609:AD2609"/>
    <mergeCell ref="D2610:F2610"/>
    <mergeCell ref="G2610:J2610"/>
    <mergeCell ref="K2610:L2610"/>
    <mergeCell ref="M2610:N2610"/>
    <mergeCell ref="O2610:P2610"/>
    <mergeCell ref="Y2608:Z2608"/>
    <mergeCell ref="AA2608:AB2608"/>
    <mergeCell ref="AC2608:AD2608"/>
    <mergeCell ref="D2609:F2609"/>
    <mergeCell ref="G2609:J2609"/>
    <mergeCell ref="K2609:L2609"/>
    <mergeCell ref="M2609:N2609"/>
    <mergeCell ref="O2609:P2609"/>
    <mergeCell ref="Q2609:R2609"/>
    <mergeCell ref="S2609:T2609"/>
    <mergeCell ref="AC2613:AD2613"/>
    <mergeCell ref="D2614:F2614"/>
    <mergeCell ref="G2614:J2614"/>
    <mergeCell ref="K2614:L2614"/>
    <mergeCell ref="M2614:N2614"/>
    <mergeCell ref="O2614:P2614"/>
    <mergeCell ref="Q2614:R2614"/>
    <mergeCell ref="S2614:T2614"/>
    <mergeCell ref="U2614:V2614"/>
    <mergeCell ref="W2614:X2614"/>
    <mergeCell ref="Q2613:R2613"/>
    <mergeCell ref="S2613:T2613"/>
    <mergeCell ref="U2613:V2613"/>
    <mergeCell ref="W2613:X2613"/>
    <mergeCell ref="Y2613:Z2613"/>
    <mergeCell ref="AA2613:AB2613"/>
    <mergeCell ref="U2612:V2612"/>
    <mergeCell ref="W2612:X2612"/>
    <mergeCell ref="Y2612:Z2612"/>
    <mergeCell ref="AA2612:AB2612"/>
    <mergeCell ref="AC2612:AD2612"/>
    <mergeCell ref="D2613:F2613"/>
    <mergeCell ref="G2613:J2613"/>
    <mergeCell ref="K2613:L2613"/>
    <mergeCell ref="M2613:N2613"/>
    <mergeCell ref="O2613:P2613"/>
    <mergeCell ref="Y2611:Z2611"/>
    <mergeCell ref="AA2611:AB2611"/>
    <mergeCell ref="AC2611:AD2611"/>
    <mergeCell ref="D2612:F2612"/>
    <mergeCell ref="G2612:J2612"/>
    <mergeCell ref="K2612:L2612"/>
    <mergeCell ref="M2612:N2612"/>
    <mergeCell ref="O2612:P2612"/>
    <mergeCell ref="Q2612:R2612"/>
    <mergeCell ref="S2612:T2612"/>
    <mergeCell ref="AC2616:AD2616"/>
    <mergeCell ref="D2617:F2617"/>
    <mergeCell ref="G2617:J2617"/>
    <mergeCell ref="K2617:L2617"/>
    <mergeCell ref="M2617:N2617"/>
    <mergeCell ref="O2617:P2617"/>
    <mergeCell ref="Q2617:R2617"/>
    <mergeCell ref="S2617:T2617"/>
    <mergeCell ref="U2617:V2617"/>
    <mergeCell ref="W2617:X2617"/>
    <mergeCell ref="Q2616:R2616"/>
    <mergeCell ref="S2616:T2616"/>
    <mergeCell ref="U2616:V2616"/>
    <mergeCell ref="W2616:X2616"/>
    <mergeCell ref="Y2616:Z2616"/>
    <mergeCell ref="AA2616:AB2616"/>
    <mergeCell ref="U2615:V2615"/>
    <mergeCell ref="W2615:X2615"/>
    <mergeCell ref="Y2615:Z2615"/>
    <mergeCell ref="AA2615:AB2615"/>
    <mergeCell ref="AC2615:AD2615"/>
    <mergeCell ref="D2616:F2616"/>
    <mergeCell ref="G2616:J2616"/>
    <mergeCell ref="K2616:L2616"/>
    <mergeCell ref="M2616:N2616"/>
    <mergeCell ref="O2616:P2616"/>
    <mergeCell ref="Y2614:Z2614"/>
    <mergeCell ref="AA2614:AB2614"/>
    <mergeCell ref="AC2614:AD2614"/>
    <mergeCell ref="D2615:F2615"/>
    <mergeCell ref="G2615:J2615"/>
    <mergeCell ref="K2615:L2615"/>
    <mergeCell ref="M2615:N2615"/>
    <mergeCell ref="O2615:P2615"/>
    <mergeCell ref="Q2615:R2615"/>
    <mergeCell ref="S2615:T2615"/>
    <mergeCell ref="AC2619:AD2619"/>
    <mergeCell ref="D2620:F2620"/>
    <mergeCell ref="G2620:J2620"/>
    <mergeCell ref="K2620:L2620"/>
    <mergeCell ref="M2620:N2620"/>
    <mergeCell ref="O2620:P2620"/>
    <mergeCell ref="Q2620:R2620"/>
    <mergeCell ref="S2620:T2620"/>
    <mergeCell ref="U2620:V2620"/>
    <mergeCell ref="W2620:X2620"/>
    <mergeCell ref="Q2619:R2619"/>
    <mergeCell ref="S2619:T2619"/>
    <mergeCell ref="U2619:V2619"/>
    <mergeCell ref="W2619:X2619"/>
    <mergeCell ref="Y2619:Z2619"/>
    <mergeCell ref="AA2619:AB2619"/>
    <mergeCell ref="U2618:V2618"/>
    <mergeCell ref="W2618:X2618"/>
    <mergeCell ref="Y2618:Z2618"/>
    <mergeCell ref="AA2618:AB2618"/>
    <mergeCell ref="AC2618:AD2618"/>
    <mergeCell ref="D2619:F2619"/>
    <mergeCell ref="G2619:J2619"/>
    <mergeCell ref="K2619:L2619"/>
    <mergeCell ref="M2619:N2619"/>
    <mergeCell ref="O2619:P2619"/>
    <mergeCell ref="Y2617:Z2617"/>
    <mergeCell ref="AA2617:AB2617"/>
    <mergeCell ref="AC2617:AD2617"/>
    <mergeCell ref="D2618:F2618"/>
    <mergeCell ref="G2618:J2618"/>
    <mergeCell ref="K2618:L2618"/>
    <mergeCell ref="M2618:N2618"/>
    <mergeCell ref="O2618:P2618"/>
    <mergeCell ref="Q2618:R2618"/>
    <mergeCell ref="S2618:T2618"/>
    <mergeCell ref="AC2622:AD2622"/>
    <mergeCell ref="D2623:F2623"/>
    <mergeCell ref="G2623:J2623"/>
    <mergeCell ref="K2623:L2623"/>
    <mergeCell ref="M2623:N2623"/>
    <mergeCell ref="O2623:P2623"/>
    <mergeCell ref="Q2623:R2623"/>
    <mergeCell ref="S2623:T2623"/>
    <mergeCell ref="U2623:V2623"/>
    <mergeCell ref="W2623:X2623"/>
    <mergeCell ref="Q2622:R2622"/>
    <mergeCell ref="S2622:T2622"/>
    <mergeCell ref="U2622:V2622"/>
    <mergeCell ref="W2622:X2622"/>
    <mergeCell ref="Y2622:Z2622"/>
    <mergeCell ref="AA2622:AB2622"/>
    <mergeCell ref="U2621:V2621"/>
    <mergeCell ref="W2621:X2621"/>
    <mergeCell ref="Y2621:Z2621"/>
    <mergeCell ref="AA2621:AB2621"/>
    <mergeCell ref="AC2621:AD2621"/>
    <mergeCell ref="D2622:F2622"/>
    <mergeCell ref="G2622:J2622"/>
    <mergeCell ref="K2622:L2622"/>
    <mergeCell ref="M2622:N2622"/>
    <mergeCell ref="O2622:P2622"/>
    <mergeCell ref="Y2620:Z2620"/>
    <mergeCell ref="AA2620:AB2620"/>
    <mergeCell ref="AC2620:AD2620"/>
    <mergeCell ref="D2621:F2621"/>
    <mergeCell ref="G2621:J2621"/>
    <mergeCell ref="K2621:L2621"/>
    <mergeCell ref="M2621:N2621"/>
    <mergeCell ref="O2621:P2621"/>
    <mergeCell ref="Q2621:R2621"/>
    <mergeCell ref="S2621:T2621"/>
    <mergeCell ref="AC2625:AD2625"/>
    <mergeCell ref="D2626:F2626"/>
    <mergeCell ref="G2626:J2626"/>
    <mergeCell ref="K2626:L2626"/>
    <mergeCell ref="M2626:N2626"/>
    <mergeCell ref="O2626:P2626"/>
    <mergeCell ref="Q2626:R2626"/>
    <mergeCell ref="S2626:T2626"/>
    <mergeCell ref="U2626:V2626"/>
    <mergeCell ref="W2626:X2626"/>
    <mergeCell ref="Q2625:R2625"/>
    <mergeCell ref="S2625:T2625"/>
    <mergeCell ref="U2625:V2625"/>
    <mergeCell ref="W2625:X2625"/>
    <mergeCell ref="Y2625:Z2625"/>
    <mergeCell ref="AA2625:AB2625"/>
    <mergeCell ref="U2624:V2624"/>
    <mergeCell ref="W2624:X2624"/>
    <mergeCell ref="Y2624:Z2624"/>
    <mergeCell ref="AA2624:AB2624"/>
    <mergeCell ref="AC2624:AD2624"/>
    <mergeCell ref="D2625:F2625"/>
    <mergeCell ref="G2625:J2625"/>
    <mergeCell ref="K2625:L2625"/>
    <mergeCell ref="M2625:N2625"/>
    <mergeCell ref="O2625:P2625"/>
    <mergeCell ref="Y2623:Z2623"/>
    <mergeCell ref="AA2623:AB2623"/>
    <mergeCell ref="AC2623:AD2623"/>
    <mergeCell ref="D2624:F2624"/>
    <mergeCell ref="G2624:J2624"/>
    <mergeCell ref="K2624:L2624"/>
    <mergeCell ref="M2624:N2624"/>
    <mergeCell ref="O2624:P2624"/>
    <mergeCell ref="Q2624:R2624"/>
    <mergeCell ref="S2624:T2624"/>
    <mergeCell ref="AC2628:AD2628"/>
    <mergeCell ref="D2629:F2629"/>
    <mergeCell ref="G2629:J2629"/>
    <mergeCell ref="K2629:L2629"/>
    <mergeCell ref="M2629:N2629"/>
    <mergeCell ref="O2629:P2629"/>
    <mergeCell ref="Q2629:R2629"/>
    <mergeCell ref="S2629:T2629"/>
    <mergeCell ref="U2629:V2629"/>
    <mergeCell ref="W2629:X2629"/>
    <mergeCell ref="Q2628:R2628"/>
    <mergeCell ref="S2628:T2628"/>
    <mergeCell ref="U2628:V2628"/>
    <mergeCell ref="W2628:X2628"/>
    <mergeCell ref="Y2628:Z2628"/>
    <mergeCell ref="AA2628:AB2628"/>
    <mergeCell ref="U2627:V2627"/>
    <mergeCell ref="W2627:X2627"/>
    <mergeCell ref="Y2627:Z2627"/>
    <mergeCell ref="AA2627:AB2627"/>
    <mergeCell ref="AC2627:AD2627"/>
    <mergeCell ref="D2628:F2628"/>
    <mergeCell ref="G2628:J2628"/>
    <mergeCell ref="K2628:L2628"/>
    <mergeCell ref="M2628:N2628"/>
    <mergeCell ref="O2628:P2628"/>
    <mergeCell ref="Y2626:Z2626"/>
    <mergeCell ref="AA2626:AB2626"/>
    <mergeCell ref="AC2626:AD2626"/>
    <mergeCell ref="D2627:F2627"/>
    <mergeCell ref="G2627:J2627"/>
    <mergeCell ref="K2627:L2627"/>
    <mergeCell ref="M2627:N2627"/>
    <mergeCell ref="O2627:P2627"/>
    <mergeCell ref="Q2627:R2627"/>
    <mergeCell ref="S2627:T2627"/>
    <mergeCell ref="AC2631:AD2631"/>
    <mergeCell ref="D2632:F2632"/>
    <mergeCell ref="G2632:J2632"/>
    <mergeCell ref="K2632:L2632"/>
    <mergeCell ref="M2632:N2632"/>
    <mergeCell ref="O2632:P2632"/>
    <mergeCell ref="Q2632:R2632"/>
    <mergeCell ref="S2632:T2632"/>
    <mergeCell ref="U2632:V2632"/>
    <mergeCell ref="W2632:X2632"/>
    <mergeCell ref="Q2631:R2631"/>
    <mergeCell ref="S2631:T2631"/>
    <mergeCell ref="U2631:V2631"/>
    <mergeCell ref="W2631:X2631"/>
    <mergeCell ref="Y2631:Z2631"/>
    <mergeCell ref="AA2631:AB2631"/>
    <mergeCell ref="U2630:V2630"/>
    <mergeCell ref="W2630:X2630"/>
    <mergeCell ref="Y2630:Z2630"/>
    <mergeCell ref="AA2630:AB2630"/>
    <mergeCell ref="AC2630:AD2630"/>
    <mergeCell ref="D2631:F2631"/>
    <mergeCell ref="G2631:J2631"/>
    <mergeCell ref="K2631:L2631"/>
    <mergeCell ref="M2631:N2631"/>
    <mergeCell ref="O2631:P2631"/>
    <mergeCell ref="Y2629:Z2629"/>
    <mergeCell ref="AA2629:AB2629"/>
    <mergeCell ref="AC2629:AD2629"/>
    <mergeCell ref="D2630:F2630"/>
    <mergeCell ref="G2630:J2630"/>
    <mergeCell ref="K2630:L2630"/>
    <mergeCell ref="M2630:N2630"/>
    <mergeCell ref="O2630:P2630"/>
    <mergeCell ref="Q2630:R2630"/>
    <mergeCell ref="S2630:T2630"/>
    <mergeCell ref="AC2634:AD2634"/>
    <mergeCell ref="D2635:F2635"/>
    <mergeCell ref="G2635:J2635"/>
    <mergeCell ref="K2635:L2635"/>
    <mergeCell ref="M2635:N2635"/>
    <mergeCell ref="O2635:P2635"/>
    <mergeCell ref="Q2635:R2635"/>
    <mergeCell ref="S2635:T2635"/>
    <mergeCell ref="U2635:V2635"/>
    <mergeCell ref="W2635:X2635"/>
    <mergeCell ref="Q2634:R2634"/>
    <mergeCell ref="S2634:T2634"/>
    <mergeCell ref="U2634:V2634"/>
    <mergeCell ref="W2634:X2634"/>
    <mergeCell ref="Y2634:Z2634"/>
    <mergeCell ref="AA2634:AB2634"/>
    <mergeCell ref="U2633:V2633"/>
    <mergeCell ref="W2633:X2633"/>
    <mergeCell ref="Y2633:Z2633"/>
    <mergeCell ref="AA2633:AB2633"/>
    <mergeCell ref="AC2633:AD2633"/>
    <mergeCell ref="D2634:F2634"/>
    <mergeCell ref="G2634:J2634"/>
    <mergeCell ref="K2634:L2634"/>
    <mergeCell ref="M2634:N2634"/>
    <mergeCell ref="O2634:P2634"/>
    <mergeCell ref="Y2632:Z2632"/>
    <mergeCell ref="AA2632:AB2632"/>
    <mergeCell ref="AC2632:AD2632"/>
    <mergeCell ref="D2633:F2633"/>
    <mergeCell ref="G2633:J2633"/>
    <mergeCell ref="K2633:L2633"/>
    <mergeCell ref="M2633:N2633"/>
    <mergeCell ref="O2633:P2633"/>
    <mergeCell ref="Q2633:R2633"/>
    <mergeCell ref="S2633:T2633"/>
    <mergeCell ref="AC2637:AD2637"/>
    <mergeCell ref="D2638:F2638"/>
    <mergeCell ref="G2638:J2638"/>
    <mergeCell ref="K2638:L2638"/>
    <mergeCell ref="M2638:N2638"/>
    <mergeCell ref="O2638:P2638"/>
    <mergeCell ref="Q2638:R2638"/>
    <mergeCell ref="S2638:T2638"/>
    <mergeCell ref="U2638:V2638"/>
    <mergeCell ref="W2638:X2638"/>
    <mergeCell ref="Q2637:R2637"/>
    <mergeCell ref="S2637:T2637"/>
    <mergeCell ref="U2637:V2637"/>
    <mergeCell ref="W2637:X2637"/>
    <mergeCell ref="Y2637:Z2637"/>
    <mergeCell ref="AA2637:AB2637"/>
    <mergeCell ref="U2636:V2636"/>
    <mergeCell ref="W2636:X2636"/>
    <mergeCell ref="Y2636:Z2636"/>
    <mergeCell ref="AA2636:AB2636"/>
    <mergeCell ref="AC2636:AD2636"/>
    <mergeCell ref="D2637:F2637"/>
    <mergeCell ref="G2637:J2637"/>
    <mergeCell ref="K2637:L2637"/>
    <mergeCell ref="M2637:N2637"/>
    <mergeCell ref="O2637:P2637"/>
    <mergeCell ref="Y2635:Z2635"/>
    <mergeCell ref="AA2635:AB2635"/>
    <mergeCell ref="AC2635:AD2635"/>
    <mergeCell ref="D2636:F2636"/>
    <mergeCell ref="G2636:J2636"/>
    <mergeCell ref="K2636:L2636"/>
    <mergeCell ref="M2636:N2636"/>
    <mergeCell ref="O2636:P2636"/>
    <mergeCell ref="Q2636:R2636"/>
    <mergeCell ref="S2636:T2636"/>
    <mergeCell ref="AC2640:AD2640"/>
    <mergeCell ref="D2641:F2641"/>
    <mergeCell ref="G2641:J2641"/>
    <mergeCell ref="K2641:L2641"/>
    <mergeCell ref="M2641:N2641"/>
    <mergeCell ref="O2641:P2641"/>
    <mergeCell ref="Q2641:R2641"/>
    <mergeCell ref="S2641:T2641"/>
    <mergeCell ref="U2641:V2641"/>
    <mergeCell ref="W2641:X2641"/>
    <mergeCell ref="Q2640:R2640"/>
    <mergeCell ref="S2640:T2640"/>
    <mergeCell ref="U2640:V2640"/>
    <mergeCell ref="W2640:X2640"/>
    <mergeCell ref="Y2640:Z2640"/>
    <mergeCell ref="AA2640:AB2640"/>
    <mergeCell ref="U2639:V2639"/>
    <mergeCell ref="W2639:X2639"/>
    <mergeCell ref="Y2639:Z2639"/>
    <mergeCell ref="AA2639:AB2639"/>
    <mergeCell ref="AC2639:AD2639"/>
    <mergeCell ref="D2640:F2640"/>
    <mergeCell ref="G2640:J2640"/>
    <mergeCell ref="K2640:L2640"/>
    <mergeCell ref="M2640:N2640"/>
    <mergeCell ref="O2640:P2640"/>
    <mergeCell ref="Y2638:Z2638"/>
    <mergeCell ref="AA2638:AB2638"/>
    <mergeCell ref="AC2638:AD2638"/>
    <mergeCell ref="D2639:F2639"/>
    <mergeCell ref="G2639:J2639"/>
    <mergeCell ref="K2639:L2639"/>
    <mergeCell ref="M2639:N2639"/>
    <mergeCell ref="O2639:P2639"/>
    <mergeCell ref="Q2639:R2639"/>
    <mergeCell ref="S2639:T2639"/>
    <mergeCell ref="AC2643:AD2643"/>
    <mergeCell ref="D2644:F2644"/>
    <mergeCell ref="G2644:J2644"/>
    <mergeCell ref="K2644:L2644"/>
    <mergeCell ref="M2644:N2644"/>
    <mergeCell ref="O2644:P2644"/>
    <mergeCell ref="Q2644:R2644"/>
    <mergeCell ref="S2644:T2644"/>
    <mergeCell ref="U2644:V2644"/>
    <mergeCell ref="W2644:X2644"/>
    <mergeCell ref="Q2643:R2643"/>
    <mergeCell ref="S2643:T2643"/>
    <mergeCell ref="U2643:V2643"/>
    <mergeCell ref="W2643:X2643"/>
    <mergeCell ref="Y2643:Z2643"/>
    <mergeCell ref="AA2643:AB2643"/>
    <mergeCell ref="U2642:V2642"/>
    <mergeCell ref="W2642:X2642"/>
    <mergeCell ref="Y2642:Z2642"/>
    <mergeCell ref="AA2642:AB2642"/>
    <mergeCell ref="AC2642:AD2642"/>
    <mergeCell ref="D2643:F2643"/>
    <mergeCell ref="G2643:J2643"/>
    <mergeCell ref="K2643:L2643"/>
    <mergeCell ref="M2643:N2643"/>
    <mergeCell ref="O2643:P2643"/>
    <mergeCell ref="Y2641:Z2641"/>
    <mergeCell ref="AA2641:AB2641"/>
    <mergeCell ref="AC2641:AD2641"/>
    <mergeCell ref="D2642:F2642"/>
    <mergeCell ref="G2642:J2642"/>
    <mergeCell ref="K2642:L2642"/>
    <mergeCell ref="M2642:N2642"/>
    <mergeCell ref="O2642:P2642"/>
    <mergeCell ref="Q2642:R2642"/>
    <mergeCell ref="S2642:T2642"/>
    <mergeCell ref="AC2646:AD2646"/>
    <mergeCell ref="D2647:F2647"/>
    <mergeCell ref="G2647:J2647"/>
    <mergeCell ref="K2647:L2647"/>
    <mergeCell ref="M2647:N2647"/>
    <mergeCell ref="O2647:P2647"/>
    <mergeCell ref="Q2647:R2647"/>
    <mergeCell ref="S2647:T2647"/>
    <mergeCell ref="U2647:V2647"/>
    <mergeCell ref="W2647:X2647"/>
    <mergeCell ref="Q2646:R2646"/>
    <mergeCell ref="S2646:T2646"/>
    <mergeCell ref="U2646:V2646"/>
    <mergeCell ref="W2646:X2646"/>
    <mergeCell ref="Y2646:Z2646"/>
    <mergeCell ref="AA2646:AB2646"/>
    <mergeCell ref="U2645:V2645"/>
    <mergeCell ref="W2645:X2645"/>
    <mergeCell ref="Y2645:Z2645"/>
    <mergeCell ref="AA2645:AB2645"/>
    <mergeCell ref="AC2645:AD2645"/>
    <mergeCell ref="D2646:F2646"/>
    <mergeCell ref="G2646:J2646"/>
    <mergeCell ref="K2646:L2646"/>
    <mergeCell ref="M2646:N2646"/>
    <mergeCell ref="O2646:P2646"/>
    <mergeCell ref="Y2644:Z2644"/>
    <mergeCell ref="AA2644:AB2644"/>
    <mergeCell ref="AC2644:AD2644"/>
    <mergeCell ref="D2645:F2645"/>
    <mergeCell ref="G2645:J2645"/>
    <mergeCell ref="K2645:L2645"/>
    <mergeCell ref="M2645:N2645"/>
    <mergeCell ref="O2645:P2645"/>
    <mergeCell ref="Q2645:R2645"/>
    <mergeCell ref="S2645:T2645"/>
    <mergeCell ref="AC2649:AD2649"/>
    <mergeCell ref="D2650:F2650"/>
    <mergeCell ref="G2650:J2650"/>
    <mergeCell ref="K2650:L2650"/>
    <mergeCell ref="M2650:N2650"/>
    <mergeCell ref="O2650:P2650"/>
    <mergeCell ref="Q2650:R2650"/>
    <mergeCell ref="S2650:T2650"/>
    <mergeCell ref="U2650:V2650"/>
    <mergeCell ref="W2650:X2650"/>
    <mergeCell ref="Q2649:R2649"/>
    <mergeCell ref="S2649:T2649"/>
    <mergeCell ref="U2649:V2649"/>
    <mergeCell ref="W2649:X2649"/>
    <mergeCell ref="Y2649:Z2649"/>
    <mergeCell ref="AA2649:AB2649"/>
    <mergeCell ref="U2648:V2648"/>
    <mergeCell ref="W2648:X2648"/>
    <mergeCell ref="Y2648:Z2648"/>
    <mergeCell ref="AA2648:AB2648"/>
    <mergeCell ref="AC2648:AD2648"/>
    <mergeCell ref="D2649:F2649"/>
    <mergeCell ref="G2649:J2649"/>
    <mergeCell ref="K2649:L2649"/>
    <mergeCell ref="M2649:N2649"/>
    <mergeCell ref="O2649:P2649"/>
    <mergeCell ref="Y2647:Z2647"/>
    <mergeCell ref="AA2647:AB2647"/>
    <mergeCell ref="AC2647:AD2647"/>
    <mergeCell ref="D2648:F2648"/>
    <mergeCell ref="G2648:J2648"/>
    <mergeCell ref="K2648:L2648"/>
    <mergeCell ref="M2648:N2648"/>
    <mergeCell ref="O2648:P2648"/>
    <mergeCell ref="Q2648:R2648"/>
    <mergeCell ref="S2648:T2648"/>
    <mergeCell ref="AC2652:AD2652"/>
    <mergeCell ref="D2653:F2653"/>
    <mergeCell ref="G2653:J2653"/>
    <mergeCell ref="K2653:L2653"/>
    <mergeCell ref="M2653:N2653"/>
    <mergeCell ref="O2653:P2653"/>
    <mergeCell ref="Q2653:R2653"/>
    <mergeCell ref="S2653:T2653"/>
    <mergeCell ref="U2653:V2653"/>
    <mergeCell ref="W2653:X2653"/>
    <mergeCell ref="Q2652:R2652"/>
    <mergeCell ref="S2652:T2652"/>
    <mergeCell ref="U2652:V2652"/>
    <mergeCell ref="W2652:X2652"/>
    <mergeCell ref="Y2652:Z2652"/>
    <mergeCell ref="AA2652:AB2652"/>
    <mergeCell ref="U2651:V2651"/>
    <mergeCell ref="W2651:X2651"/>
    <mergeCell ref="Y2651:Z2651"/>
    <mergeCell ref="AA2651:AB2651"/>
    <mergeCell ref="AC2651:AD2651"/>
    <mergeCell ref="D2652:F2652"/>
    <mergeCell ref="G2652:J2652"/>
    <mergeCell ref="K2652:L2652"/>
    <mergeCell ref="M2652:N2652"/>
    <mergeCell ref="O2652:P2652"/>
    <mergeCell ref="Y2650:Z2650"/>
    <mergeCell ref="AA2650:AB2650"/>
    <mergeCell ref="AC2650:AD2650"/>
    <mergeCell ref="D2651:F2651"/>
    <mergeCell ref="G2651:J2651"/>
    <mergeCell ref="K2651:L2651"/>
    <mergeCell ref="M2651:N2651"/>
    <mergeCell ref="O2651:P2651"/>
    <mergeCell ref="Q2651:R2651"/>
    <mergeCell ref="S2651:T2651"/>
    <mergeCell ref="AC2655:AD2655"/>
    <mergeCell ref="D2656:F2656"/>
    <mergeCell ref="G2656:J2656"/>
    <mergeCell ref="K2656:L2656"/>
    <mergeCell ref="M2656:N2656"/>
    <mergeCell ref="O2656:P2656"/>
    <mergeCell ref="Q2656:R2656"/>
    <mergeCell ref="S2656:T2656"/>
    <mergeCell ref="U2656:V2656"/>
    <mergeCell ref="W2656:X2656"/>
    <mergeCell ref="Q2655:R2655"/>
    <mergeCell ref="S2655:T2655"/>
    <mergeCell ref="U2655:V2655"/>
    <mergeCell ref="W2655:X2655"/>
    <mergeCell ref="Y2655:Z2655"/>
    <mergeCell ref="AA2655:AB2655"/>
    <mergeCell ref="U2654:V2654"/>
    <mergeCell ref="W2654:X2654"/>
    <mergeCell ref="Y2654:Z2654"/>
    <mergeCell ref="AA2654:AB2654"/>
    <mergeCell ref="AC2654:AD2654"/>
    <mergeCell ref="D2655:F2655"/>
    <mergeCell ref="G2655:J2655"/>
    <mergeCell ref="K2655:L2655"/>
    <mergeCell ref="M2655:N2655"/>
    <mergeCell ref="O2655:P2655"/>
    <mergeCell ref="Y2653:Z2653"/>
    <mergeCell ref="AA2653:AB2653"/>
    <mergeCell ref="AC2653:AD2653"/>
    <mergeCell ref="D2654:F2654"/>
    <mergeCell ref="G2654:J2654"/>
    <mergeCell ref="K2654:L2654"/>
    <mergeCell ref="M2654:N2654"/>
    <mergeCell ref="O2654:P2654"/>
    <mergeCell ref="Q2654:R2654"/>
    <mergeCell ref="S2654:T2654"/>
    <mergeCell ref="AC2658:AD2658"/>
    <mergeCell ref="D2659:F2659"/>
    <mergeCell ref="G2659:J2659"/>
    <mergeCell ref="K2659:L2659"/>
    <mergeCell ref="M2659:N2659"/>
    <mergeCell ref="O2659:P2659"/>
    <mergeCell ref="Q2659:R2659"/>
    <mergeCell ref="S2659:T2659"/>
    <mergeCell ref="U2659:V2659"/>
    <mergeCell ref="W2659:X2659"/>
    <mergeCell ref="Q2658:R2658"/>
    <mergeCell ref="S2658:T2658"/>
    <mergeCell ref="U2658:V2658"/>
    <mergeCell ref="W2658:X2658"/>
    <mergeCell ref="Y2658:Z2658"/>
    <mergeCell ref="AA2658:AB2658"/>
    <mergeCell ref="U2657:V2657"/>
    <mergeCell ref="W2657:X2657"/>
    <mergeCell ref="Y2657:Z2657"/>
    <mergeCell ref="AA2657:AB2657"/>
    <mergeCell ref="AC2657:AD2657"/>
    <mergeCell ref="D2658:F2658"/>
    <mergeCell ref="G2658:J2658"/>
    <mergeCell ref="K2658:L2658"/>
    <mergeCell ref="M2658:N2658"/>
    <mergeCell ref="O2658:P2658"/>
    <mergeCell ref="Y2656:Z2656"/>
    <mergeCell ref="AA2656:AB2656"/>
    <mergeCell ref="AC2656:AD2656"/>
    <mergeCell ref="D2657:F2657"/>
    <mergeCell ref="G2657:J2657"/>
    <mergeCell ref="K2657:L2657"/>
    <mergeCell ref="M2657:N2657"/>
    <mergeCell ref="O2657:P2657"/>
    <mergeCell ref="Q2657:R2657"/>
    <mergeCell ref="S2657:T2657"/>
    <mergeCell ref="AC2661:AD2661"/>
    <mergeCell ref="D2662:F2662"/>
    <mergeCell ref="G2662:J2662"/>
    <mergeCell ref="K2662:L2662"/>
    <mergeCell ref="M2662:N2662"/>
    <mergeCell ref="O2662:P2662"/>
    <mergeCell ref="Q2662:R2662"/>
    <mergeCell ref="S2662:T2662"/>
    <mergeCell ref="U2662:V2662"/>
    <mergeCell ref="W2662:X2662"/>
    <mergeCell ref="Q2661:R2661"/>
    <mergeCell ref="S2661:T2661"/>
    <mergeCell ref="U2661:V2661"/>
    <mergeCell ref="W2661:X2661"/>
    <mergeCell ref="Y2661:Z2661"/>
    <mergeCell ref="AA2661:AB2661"/>
    <mergeCell ref="U2660:V2660"/>
    <mergeCell ref="W2660:X2660"/>
    <mergeCell ref="Y2660:Z2660"/>
    <mergeCell ref="AA2660:AB2660"/>
    <mergeCell ref="AC2660:AD2660"/>
    <mergeCell ref="D2661:F2661"/>
    <mergeCell ref="G2661:J2661"/>
    <mergeCell ref="K2661:L2661"/>
    <mergeCell ref="M2661:N2661"/>
    <mergeCell ref="O2661:P2661"/>
    <mergeCell ref="Y2659:Z2659"/>
    <mergeCell ref="AA2659:AB2659"/>
    <mergeCell ref="AC2659:AD2659"/>
    <mergeCell ref="D2660:F2660"/>
    <mergeCell ref="G2660:J2660"/>
    <mergeCell ref="K2660:L2660"/>
    <mergeCell ref="M2660:N2660"/>
    <mergeCell ref="O2660:P2660"/>
    <mergeCell ref="Q2660:R2660"/>
    <mergeCell ref="S2660:T2660"/>
    <mergeCell ref="AC2664:AD2664"/>
    <mergeCell ref="D2665:F2665"/>
    <mergeCell ref="G2665:J2665"/>
    <mergeCell ref="K2665:L2665"/>
    <mergeCell ref="M2665:N2665"/>
    <mergeCell ref="O2665:P2665"/>
    <mergeCell ref="Q2665:R2665"/>
    <mergeCell ref="S2665:T2665"/>
    <mergeCell ref="U2665:V2665"/>
    <mergeCell ref="W2665:X2665"/>
    <mergeCell ref="Q2664:R2664"/>
    <mergeCell ref="S2664:T2664"/>
    <mergeCell ref="U2664:V2664"/>
    <mergeCell ref="W2664:X2664"/>
    <mergeCell ref="Y2664:Z2664"/>
    <mergeCell ref="AA2664:AB2664"/>
    <mergeCell ref="U2663:V2663"/>
    <mergeCell ref="W2663:X2663"/>
    <mergeCell ref="Y2663:Z2663"/>
    <mergeCell ref="AA2663:AB2663"/>
    <mergeCell ref="AC2663:AD2663"/>
    <mergeCell ref="D2664:F2664"/>
    <mergeCell ref="G2664:J2664"/>
    <mergeCell ref="K2664:L2664"/>
    <mergeCell ref="M2664:N2664"/>
    <mergeCell ref="O2664:P2664"/>
    <mergeCell ref="Y2662:Z2662"/>
    <mergeCell ref="AA2662:AB2662"/>
    <mergeCell ref="AC2662:AD2662"/>
    <mergeCell ref="D2663:F2663"/>
    <mergeCell ref="G2663:J2663"/>
    <mergeCell ref="K2663:L2663"/>
    <mergeCell ref="M2663:N2663"/>
    <mergeCell ref="O2663:P2663"/>
    <mergeCell ref="Q2663:R2663"/>
    <mergeCell ref="S2663:T2663"/>
    <mergeCell ref="AC2667:AD2667"/>
    <mergeCell ref="D2668:F2668"/>
    <mergeCell ref="G2668:J2668"/>
    <mergeCell ref="K2668:L2668"/>
    <mergeCell ref="M2668:N2668"/>
    <mergeCell ref="O2668:P2668"/>
    <mergeCell ref="Q2668:R2668"/>
    <mergeCell ref="S2668:T2668"/>
    <mergeCell ref="U2668:V2668"/>
    <mergeCell ref="W2668:X2668"/>
    <mergeCell ref="Q2667:R2667"/>
    <mergeCell ref="S2667:T2667"/>
    <mergeCell ref="U2667:V2667"/>
    <mergeCell ref="W2667:X2667"/>
    <mergeCell ref="Y2667:Z2667"/>
    <mergeCell ref="AA2667:AB2667"/>
    <mergeCell ref="U2666:V2666"/>
    <mergeCell ref="W2666:X2666"/>
    <mergeCell ref="Y2666:Z2666"/>
    <mergeCell ref="AA2666:AB2666"/>
    <mergeCell ref="AC2666:AD2666"/>
    <mergeCell ref="D2667:F2667"/>
    <mergeCell ref="G2667:J2667"/>
    <mergeCell ref="K2667:L2667"/>
    <mergeCell ref="M2667:N2667"/>
    <mergeCell ref="O2667:P2667"/>
    <mergeCell ref="Y2665:Z2665"/>
    <mergeCell ref="AA2665:AB2665"/>
    <mergeCell ref="AC2665:AD2665"/>
    <mergeCell ref="D2666:F2666"/>
    <mergeCell ref="G2666:J2666"/>
    <mergeCell ref="K2666:L2666"/>
    <mergeCell ref="M2666:N2666"/>
    <mergeCell ref="O2666:P2666"/>
    <mergeCell ref="Q2666:R2666"/>
    <mergeCell ref="S2666:T2666"/>
    <mergeCell ref="AC2670:AD2670"/>
    <mergeCell ref="D2671:F2671"/>
    <mergeCell ref="G2671:J2671"/>
    <mergeCell ref="K2671:L2671"/>
    <mergeCell ref="M2671:N2671"/>
    <mergeCell ref="O2671:P2671"/>
    <mergeCell ref="Q2671:R2671"/>
    <mergeCell ref="S2671:T2671"/>
    <mergeCell ref="U2671:V2671"/>
    <mergeCell ref="W2671:X2671"/>
    <mergeCell ref="Q2670:R2670"/>
    <mergeCell ref="S2670:T2670"/>
    <mergeCell ref="U2670:V2670"/>
    <mergeCell ref="W2670:X2670"/>
    <mergeCell ref="Y2670:Z2670"/>
    <mergeCell ref="AA2670:AB2670"/>
    <mergeCell ref="U2669:V2669"/>
    <mergeCell ref="W2669:X2669"/>
    <mergeCell ref="Y2669:Z2669"/>
    <mergeCell ref="AA2669:AB2669"/>
    <mergeCell ref="AC2669:AD2669"/>
    <mergeCell ref="D2670:F2670"/>
    <mergeCell ref="G2670:J2670"/>
    <mergeCell ref="K2670:L2670"/>
    <mergeCell ref="M2670:N2670"/>
    <mergeCell ref="O2670:P2670"/>
    <mergeCell ref="Y2668:Z2668"/>
    <mergeCell ref="AA2668:AB2668"/>
    <mergeCell ref="AC2668:AD2668"/>
    <mergeCell ref="D2669:F2669"/>
    <mergeCell ref="G2669:J2669"/>
    <mergeCell ref="K2669:L2669"/>
    <mergeCell ref="M2669:N2669"/>
    <mergeCell ref="O2669:P2669"/>
    <mergeCell ref="Q2669:R2669"/>
    <mergeCell ref="S2669:T2669"/>
    <mergeCell ref="AC2673:AD2673"/>
    <mergeCell ref="D2674:F2674"/>
    <mergeCell ref="G2674:J2674"/>
    <mergeCell ref="K2674:L2674"/>
    <mergeCell ref="M2674:N2674"/>
    <mergeCell ref="O2674:P2674"/>
    <mergeCell ref="Q2674:R2674"/>
    <mergeCell ref="S2674:T2674"/>
    <mergeCell ref="U2674:V2674"/>
    <mergeCell ref="W2674:X2674"/>
    <mergeCell ref="Q2673:R2673"/>
    <mergeCell ref="S2673:T2673"/>
    <mergeCell ref="U2673:V2673"/>
    <mergeCell ref="W2673:X2673"/>
    <mergeCell ref="Y2673:Z2673"/>
    <mergeCell ref="AA2673:AB2673"/>
    <mergeCell ref="U2672:V2672"/>
    <mergeCell ref="W2672:X2672"/>
    <mergeCell ref="Y2672:Z2672"/>
    <mergeCell ref="AA2672:AB2672"/>
    <mergeCell ref="AC2672:AD2672"/>
    <mergeCell ref="D2673:F2673"/>
    <mergeCell ref="G2673:J2673"/>
    <mergeCell ref="K2673:L2673"/>
    <mergeCell ref="M2673:N2673"/>
    <mergeCell ref="O2673:P2673"/>
    <mergeCell ref="Y2671:Z2671"/>
    <mergeCell ref="AA2671:AB2671"/>
    <mergeCell ref="AC2671:AD2671"/>
    <mergeCell ref="D2672:F2672"/>
    <mergeCell ref="G2672:J2672"/>
    <mergeCell ref="K2672:L2672"/>
    <mergeCell ref="M2672:N2672"/>
    <mergeCell ref="O2672:P2672"/>
    <mergeCell ref="Q2672:R2672"/>
    <mergeCell ref="S2672:T2672"/>
    <mergeCell ref="AC2676:AD2676"/>
    <mergeCell ref="D2677:F2677"/>
    <mergeCell ref="G2677:J2677"/>
    <mergeCell ref="K2677:L2677"/>
    <mergeCell ref="M2677:N2677"/>
    <mergeCell ref="O2677:P2677"/>
    <mergeCell ref="Q2677:R2677"/>
    <mergeCell ref="S2677:T2677"/>
    <mergeCell ref="U2677:V2677"/>
    <mergeCell ref="W2677:X2677"/>
    <mergeCell ref="Q2676:R2676"/>
    <mergeCell ref="S2676:T2676"/>
    <mergeCell ref="U2676:V2676"/>
    <mergeCell ref="W2676:X2676"/>
    <mergeCell ref="Y2676:Z2676"/>
    <mergeCell ref="AA2676:AB2676"/>
    <mergeCell ref="U2675:V2675"/>
    <mergeCell ref="W2675:X2675"/>
    <mergeCell ref="Y2675:Z2675"/>
    <mergeCell ref="AA2675:AB2675"/>
    <mergeCell ref="AC2675:AD2675"/>
    <mergeCell ref="D2676:F2676"/>
    <mergeCell ref="G2676:J2676"/>
    <mergeCell ref="K2676:L2676"/>
    <mergeCell ref="M2676:N2676"/>
    <mergeCell ref="O2676:P2676"/>
    <mergeCell ref="Y2674:Z2674"/>
    <mergeCell ref="AA2674:AB2674"/>
    <mergeCell ref="AC2674:AD2674"/>
    <mergeCell ref="D2675:F2675"/>
    <mergeCell ref="G2675:J2675"/>
    <mergeCell ref="K2675:L2675"/>
    <mergeCell ref="M2675:N2675"/>
    <mergeCell ref="O2675:P2675"/>
    <mergeCell ref="Q2675:R2675"/>
    <mergeCell ref="S2675:T2675"/>
    <mergeCell ref="AC2679:AD2679"/>
    <mergeCell ref="D2680:F2680"/>
    <mergeCell ref="G2680:J2680"/>
    <mergeCell ref="K2680:L2680"/>
    <mergeCell ref="M2680:N2680"/>
    <mergeCell ref="O2680:P2680"/>
    <mergeCell ref="Q2680:R2680"/>
    <mergeCell ref="S2680:T2680"/>
    <mergeCell ref="U2680:V2680"/>
    <mergeCell ref="W2680:X2680"/>
    <mergeCell ref="Q2679:R2679"/>
    <mergeCell ref="S2679:T2679"/>
    <mergeCell ref="U2679:V2679"/>
    <mergeCell ref="W2679:X2679"/>
    <mergeCell ref="Y2679:Z2679"/>
    <mergeCell ref="AA2679:AB2679"/>
    <mergeCell ref="U2678:V2678"/>
    <mergeCell ref="W2678:X2678"/>
    <mergeCell ref="Y2678:Z2678"/>
    <mergeCell ref="AA2678:AB2678"/>
    <mergeCell ref="AC2678:AD2678"/>
    <mergeCell ref="D2679:F2679"/>
    <mergeCell ref="G2679:J2679"/>
    <mergeCell ref="K2679:L2679"/>
    <mergeCell ref="M2679:N2679"/>
    <mergeCell ref="O2679:P2679"/>
    <mergeCell ref="Y2677:Z2677"/>
    <mergeCell ref="AA2677:AB2677"/>
    <mergeCell ref="AC2677:AD2677"/>
    <mergeCell ref="D2678:F2678"/>
    <mergeCell ref="G2678:J2678"/>
    <mergeCell ref="K2678:L2678"/>
    <mergeCell ref="M2678:N2678"/>
    <mergeCell ref="O2678:P2678"/>
    <mergeCell ref="Q2678:R2678"/>
    <mergeCell ref="S2678:T2678"/>
    <mergeCell ref="AC2682:AD2682"/>
    <mergeCell ref="D2683:F2683"/>
    <mergeCell ref="G2683:J2683"/>
    <mergeCell ref="K2683:L2683"/>
    <mergeCell ref="M2683:N2683"/>
    <mergeCell ref="O2683:P2683"/>
    <mergeCell ref="Q2683:R2683"/>
    <mergeCell ref="S2683:T2683"/>
    <mergeCell ref="U2683:V2683"/>
    <mergeCell ref="W2683:X2683"/>
    <mergeCell ref="Q2682:R2682"/>
    <mergeCell ref="S2682:T2682"/>
    <mergeCell ref="U2682:V2682"/>
    <mergeCell ref="W2682:X2682"/>
    <mergeCell ref="Y2682:Z2682"/>
    <mergeCell ref="AA2682:AB2682"/>
    <mergeCell ref="U2681:V2681"/>
    <mergeCell ref="W2681:X2681"/>
    <mergeCell ref="Y2681:Z2681"/>
    <mergeCell ref="AA2681:AB2681"/>
    <mergeCell ref="AC2681:AD2681"/>
    <mergeCell ref="D2682:F2682"/>
    <mergeCell ref="G2682:J2682"/>
    <mergeCell ref="K2682:L2682"/>
    <mergeCell ref="M2682:N2682"/>
    <mergeCell ref="O2682:P2682"/>
    <mergeCell ref="Y2680:Z2680"/>
    <mergeCell ref="AA2680:AB2680"/>
    <mergeCell ref="AC2680:AD2680"/>
    <mergeCell ref="D2681:F2681"/>
    <mergeCell ref="G2681:J2681"/>
    <mergeCell ref="K2681:L2681"/>
    <mergeCell ref="M2681:N2681"/>
    <mergeCell ref="O2681:P2681"/>
    <mergeCell ref="Q2681:R2681"/>
    <mergeCell ref="S2681:T2681"/>
    <mergeCell ref="AC2685:AD2685"/>
    <mergeCell ref="D2686:F2686"/>
    <mergeCell ref="G2686:J2686"/>
    <mergeCell ref="K2686:L2686"/>
    <mergeCell ref="M2686:N2686"/>
    <mergeCell ref="O2686:P2686"/>
    <mergeCell ref="Q2686:R2686"/>
    <mergeCell ref="S2686:T2686"/>
    <mergeCell ref="U2686:V2686"/>
    <mergeCell ref="W2686:X2686"/>
    <mergeCell ref="Q2685:R2685"/>
    <mergeCell ref="S2685:T2685"/>
    <mergeCell ref="U2685:V2685"/>
    <mergeCell ref="W2685:X2685"/>
    <mergeCell ref="Y2685:Z2685"/>
    <mergeCell ref="AA2685:AB2685"/>
    <mergeCell ref="U2684:V2684"/>
    <mergeCell ref="W2684:X2684"/>
    <mergeCell ref="Y2684:Z2684"/>
    <mergeCell ref="AA2684:AB2684"/>
    <mergeCell ref="AC2684:AD2684"/>
    <mergeCell ref="D2685:F2685"/>
    <mergeCell ref="G2685:J2685"/>
    <mergeCell ref="K2685:L2685"/>
    <mergeCell ref="M2685:N2685"/>
    <mergeCell ref="O2685:P2685"/>
    <mergeCell ref="Y2683:Z2683"/>
    <mergeCell ref="AA2683:AB2683"/>
    <mergeCell ref="AC2683:AD2683"/>
    <mergeCell ref="D2684:F2684"/>
    <mergeCell ref="G2684:J2684"/>
    <mergeCell ref="K2684:L2684"/>
    <mergeCell ref="M2684:N2684"/>
    <mergeCell ref="O2684:P2684"/>
    <mergeCell ref="Q2684:R2684"/>
    <mergeCell ref="S2684:T2684"/>
    <mergeCell ref="AC2688:AD2688"/>
    <mergeCell ref="D2689:F2689"/>
    <mergeCell ref="G2689:J2689"/>
    <mergeCell ref="K2689:L2689"/>
    <mergeCell ref="M2689:N2689"/>
    <mergeCell ref="O2689:P2689"/>
    <mergeCell ref="Q2689:R2689"/>
    <mergeCell ref="S2689:T2689"/>
    <mergeCell ref="U2689:V2689"/>
    <mergeCell ref="W2689:X2689"/>
    <mergeCell ref="Q2688:R2688"/>
    <mergeCell ref="S2688:T2688"/>
    <mergeCell ref="U2688:V2688"/>
    <mergeCell ref="W2688:X2688"/>
    <mergeCell ref="Y2688:Z2688"/>
    <mergeCell ref="AA2688:AB2688"/>
    <mergeCell ref="U2687:V2687"/>
    <mergeCell ref="W2687:X2687"/>
    <mergeCell ref="Y2687:Z2687"/>
    <mergeCell ref="AA2687:AB2687"/>
    <mergeCell ref="AC2687:AD2687"/>
    <mergeCell ref="D2688:F2688"/>
    <mergeCell ref="G2688:J2688"/>
    <mergeCell ref="K2688:L2688"/>
    <mergeCell ref="M2688:N2688"/>
    <mergeCell ref="O2688:P2688"/>
    <mergeCell ref="Y2686:Z2686"/>
    <mergeCell ref="AA2686:AB2686"/>
    <mergeCell ref="AC2686:AD2686"/>
    <mergeCell ref="D2687:F2687"/>
    <mergeCell ref="G2687:J2687"/>
    <mergeCell ref="K2687:L2687"/>
    <mergeCell ref="M2687:N2687"/>
    <mergeCell ref="O2687:P2687"/>
    <mergeCell ref="Q2687:R2687"/>
    <mergeCell ref="S2687:T2687"/>
    <mergeCell ref="AC2691:AD2691"/>
    <mergeCell ref="D2692:F2692"/>
    <mergeCell ref="G2692:J2692"/>
    <mergeCell ref="K2692:L2692"/>
    <mergeCell ref="M2692:N2692"/>
    <mergeCell ref="O2692:P2692"/>
    <mergeCell ref="Q2692:R2692"/>
    <mergeCell ref="S2692:T2692"/>
    <mergeCell ref="U2692:V2692"/>
    <mergeCell ref="W2692:X2692"/>
    <mergeCell ref="Q2691:R2691"/>
    <mergeCell ref="S2691:T2691"/>
    <mergeCell ref="U2691:V2691"/>
    <mergeCell ref="W2691:X2691"/>
    <mergeCell ref="Y2691:Z2691"/>
    <mergeCell ref="AA2691:AB2691"/>
    <mergeCell ref="U2690:V2690"/>
    <mergeCell ref="W2690:X2690"/>
    <mergeCell ref="Y2690:Z2690"/>
    <mergeCell ref="AA2690:AB2690"/>
    <mergeCell ref="AC2690:AD2690"/>
    <mergeCell ref="D2691:F2691"/>
    <mergeCell ref="G2691:J2691"/>
    <mergeCell ref="K2691:L2691"/>
    <mergeCell ref="M2691:N2691"/>
    <mergeCell ref="O2691:P2691"/>
    <mergeCell ref="Y2689:Z2689"/>
    <mergeCell ref="AA2689:AB2689"/>
    <mergeCell ref="AC2689:AD2689"/>
    <mergeCell ref="D2690:F2690"/>
    <mergeCell ref="G2690:J2690"/>
    <mergeCell ref="K2690:L2690"/>
    <mergeCell ref="M2690:N2690"/>
    <mergeCell ref="O2690:P2690"/>
    <mergeCell ref="Q2690:R2690"/>
    <mergeCell ref="S2690:T2690"/>
    <mergeCell ref="AC2694:AD2694"/>
    <mergeCell ref="D2695:F2695"/>
    <mergeCell ref="G2695:J2695"/>
    <mergeCell ref="K2695:L2695"/>
    <mergeCell ref="M2695:N2695"/>
    <mergeCell ref="O2695:P2695"/>
    <mergeCell ref="Q2695:R2695"/>
    <mergeCell ref="S2695:T2695"/>
    <mergeCell ref="U2695:V2695"/>
    <mergeCell ref="W2695:X2695"/>
    <mergeCell ref="Q2694:R2694"/>
    <mergeCell ref="S2694:T2694"/>
    <mergeCell ref="U2694:V2694"/>
    <mergeCell ref="W2694:X2694"/>
    <mergeCell ref="Y2694:Z2694"/>
    <mergeCell ref="AA2694:AB2694"/>
    <mergeCell ref="U2693:V2693"/>
    <mergeCell ref="W2693:X2693"/>
    <mergeCell ref="Y2693:Z2693"/>
    <mergeCell ref="AA2693:AB2693"/>
    <mergeCell ref="AC2693:AD2693"/>
    <mergeCell ref="D2694:F2694"/>
    <mergeCell ref="G2694:J2694"/>
    <mergeCell ref="K2694:L2694"/>
    <mergeCell ref="M2694:N2694"/>
    <mergeCell ref="O2694:P2694"/>
    <mergeCell ref="Y2692:Z2692"/>
    <mergeCell ref="AA2692:AB2692"/>
    <mergeCell ref="AC2692:AD2692"/>
    <mergeCell ref="D2693:F2693"/>
    <mergeCell ref="G2693:J2693"/>
    <mergeCell ref="K2693:L2693"/>
    <mergeCell ref="M2693:N2693"/>
    <mergeCell ref="O2693:P2693"/>
    <mergeCell ref="Q2693:R2693"/>
    <mergeCell ref="S2693:T2693"/>
    <mergeCell ref="AC2697:AD2697"/>
    <mergeCell ref="D2698:F2698"/>
    <mergeCell ref="G2698:J2698"/>
    <mergeCell ref="K2698:L2698"/>
    <mergeCell ref="M2698:N2698"/>
    <mergeCell ref="O2698:P2698"/>
    <mergeCell ref="Q2698:R2698"/>
    <mergeCell ref="S2698:T2698"/>
    <mergeCell ref="U2698:V2698"/>
    <mergeCell ref="W2698:X2698"/>
    <mergeCell ref="Q2697:R2697"/>
    <mergeCell ref="S2697:T2697"/>
    <mergeCell ref="U2697:V2697"/>
    <mergeCell ref="W2697:X2697"/>
    <mergeCell ref="Y2697:Z2697"/>
    <mergeCell ref="AA2697:AB2697"/>
    <mergeCell ref="U2696:V2696"/>
    <mergeCell ref="W2696:X2696"/>
    <mergeCell ref="Y2696:Z2696"/>
    <mergeCell ref="AA2696:AB2696"/>
    <mergeCell ref="AC2696:AD2696"/>
    <mergeCell ref="D2697:F2697"/>
    <mergeCell ref="G2697:J2697"/>
    <mergeCell ref="K2697:L2697"/>
    <mergeCell ref="M2697:N2697"/>
    <mergeCell ref="O2697:P2697"/>
    <mergeCell ref="Y2695:Z2695"/>
    <mergeCell ref="AA2695:AB2695"/>
    <mergeCell ref="AC2695:AD2695"/>
    <mergeCell ref="D2696:F2696"/>
    <mergeCell ref="G2696:J2696"/>
    <mergeCell ref="K2696:L2696"/>
    <mergeCell ref="M2696:N2696"/>
    <mergeCell ref="O2696:P2696"/>
    <mergeCell ref="Q2696:R2696"/>
    <mergeCell ref="S2696:T2696"/>
    <mergeCell ref="AC2700:AD2700"/>
    <mergeCell ref="D2701:F2701"/>
    <mergeCell ref="G2701:J2701"/>
    <mergeCell ref="K2701:L2701"/>
    <mergeCell ref="M2701:N2701"/>
    <mergeCell ref="O2701:P2701"/>
    <mergeCell ref="Q2701:R2701"/>
    <mergeCell ref="S2701:T2701"/>
    <mergeCell ref="U2701:V2701"/>
    <mergeCell ref="W2701:X2701"/>
    <mergeCell ref="Q2700:R2700"/>
    <mergeCell ref="S2700:T2700"/>
    <mergeCell ref="U2700:V2700"/>
    <mergeCell ref="W2700:X2700"/>
    <mergeCell ref="Y2700:Z2700"/>
    <mergeCell ref="AA2700:AB2700"/>
    <mergeCell ref="U2699:V2699"/>
    <mergeCell ref="W2699:X2699"/>
    <mergeCell ref="Y2699:Z2699"/>
    <mergeCell ref="AA2699:AB2699"/>
    <mergeCell ref="AC2699:AD2699"/>
    <mergeCell ref="D2700:F2700"/>
    <mergeCell ref="G2700:J2700"/>
    <mergeCell ref="K2700:L2700"/>
    <mergeCell ref="M2700:N2700"/>
    <mergeCell ref="O2700:P2700"/>
    <mergeCell ref="Y2698:Z2698"/>
    <mergeCell ref="AA2698:AB2698"/>
    <mergeCell ref="AC2698:AD2698"/>
    <mergeCell ref="D2699:F2699"/>
    <mergeCell ref="G2699:J2699"/>
    <mergeCell ref="K2699:L2699"/>
    <mergeCell ref="M2699:N2699"/>
    <mergeCell ref="O2699:P2699"/>
    <mergeCell ref="Q2699:R2699"/>
    <mergeCell ref="S2699:T2699"/>
    <mergeCell ref="AC2703:AD2703"/>
    <mergeCell ref="D2704:F2704"/>
    <mergeCell ref="G2704:J2704"/>
    <mergeCell ref="K2704:L2704"/>
    <mergeCell ref="M2704:N2704"/>
    <mergeCell ref="O2704:P2704"/>
    <mergeCell ref="Q2704:R2704"/>
    <mergeCell ref="S2704:T2704"/>
    <mergeCell ref="U2704:V2704"/>
    <mergeCell ref="W2704:X2704"/>
    <mergeCell ref="Q2703:R2703"/>
    <mergeCell ref="S2703:T2703"/>
    <mergeCell ref="U2703:V2703"/>
    <mergeCell ref="W2703:X2703"/>
    <mergeCell ref="Y2703:Z2703"/>
    <mergeCell ref="AA2703:AB2703"/>
    <mergeCell ref="U2702:V2702"/>
    <mergeCell ref="W2702:X2702"/>
    <mergeCell ref="Y2702:Z2702"/>
    <mergeCell ref="AA2702:AB2702"/>
    <mergeCell ref="AC2702:AD2702"/>
    <mergeCell ref="D2703:F2703"/>
    <mergeCell ref="G2703:J2703"/>
    <mergeCell ref="K2703:L2703"/>
    <mergeCell ref="M2703:N2703"/>
    <mergeCell ref="O2703:P2703"/>
    <mergeCell ref="Y2701:Z2701"/>
    <mergeCell ref="AA2701:AB2701"/>
    <mergeCell ref="AC2701:AD2701"/>
    <mergeCell ref="D2702:F2702"/>
    <mergeCell ref="G2702:J2702"/>
    <mergeCell ref="K2702:L2702"/>
    <mergeCell ref="M2702:N2702"/>
    <mergeCell ref="O2702:P2702"/>
    <mergeCell ref="Q2702:R2702"/>
    <mergeCell ref="S2702:T2702"/>
    <mergeCell ref="AC2706:AD2706"/>
    <mergeCell ref="D2707:F2707"/>
    <mergeCell ref="G2707:J2707"/>
    <mergeCell ref="K2707:L2707"/>
    <mergeCell ref="M2707:N2707"/>
    <mergeCell ref="O2707:P2707"/>
    <mergeCell ref="Q2707:R2707"/>
    <mergeCell ref="S2707:T2707"/>
    <mergeCell ref="U2707:V2707"/>
    <mergeCell ref="W2707:X2707"/>
    <mergeCell ref="Q2706:R2706"/>
    <mergeCell ref="S2706:T2706"/>
    <mergeCell ref="U2706:V2706"/>
    <mergeCell ref="W2706:X2706"/>
    <mergeCell ref="Y2706:Z2706"/>
    <mergeCell ref="AA2706:AB2706"/>
    <mergeCell ref="U2705:V2705"/>
    <mergeCell ref="W2705:X2705"/>
    <mergeCell ref="Y2705:Z2705"/>
    <mergeCell ref="AA2705:AB2705"/>
    <mergeCell ref="AC2705:AD2705"/>
    <mergeCell ref="D2706:F2706"/>
    <mergeCell ref="G2706:J2706"/>
    <mergeCell ref="K2706:L2706"/>
    <mergeCell ref="M2706:N2706"/>
    <mergeCell ref="O2706:P2706"/>
    <mergeCell ref="Y2704:Z2704"/>
    <mergeCell ref="AA2704:AB2704"/>
    <mergeCell ref="AC2704:AD2704"/>
    <mergeCell ref="D2705:F2705"/>
    <mergeCell ref="G2705:J2705"/>
    <mergeCell ref="K2705:L2705"/>
    <mergeCell ref="M2705:N2705"/>
    <mergeCell ref="O2705:P2705"/>
    <mergeCell ref="Q2705:R2705"/>
    <mergeCell ref="S2705:T2705"/>
    <mergeCell ref="AC2709:AD2709"/>
    <mergeCell ref="D2710:F2710"/>
    <mergeCell ref="G2710:J2710"/>
    <mergeCell ref="K2710:L2710"/>
    <mergeCell ref="M2710:N2710"/>
    <mergeCell ref="O2710:P2710"/>
    <mergeCell ref="Q2710:R2710"/>
    <mergeCell ref="S2710:T2710"/>
    <mergeCell ref="U2710:V2710"/>
    <mergeCell ref="W2710:X2710"/>
    <mergeCell ref="Q2709:R2709"/>
    <mergeCell ref="S2709:T2709"/>
    <mergeCell ref="U2709:V2709"/>
    <mergeCell ref="W2709:X2709"/>
    <mergeCell ref="Y2709:Z2709"/>
    <mergeCell ref="AA2709:AB2709"/>
    <mergeCell ref="U2708:V2708"/>
    <mergeCell ref="W2708:X2708"/>
    <mergeCell ref="Y2708:Z2708"/>
    <mergeCell ref="AA2708:AB2708"/>
    <mergeCell ref="AC2708:AD2708"/>
    <mergeCell ref="D2709:F2709"/>
    <mergeCell ref="G2709:J2709"/>
    <mergeCell ref="K2709:L2709"/>
    <mergeCell ref="M2709:N2709"/>
    <mergeCell ref="O2709:P2709"/>
    <mergeCell ref="Y2707:Z2707"/>
    <mergeCell ref="AA2707:AB2707"/>
    <mergeCell ref="AC2707:AD2707"/>
    <mergeCell ref="D2708:F2708"/>
    <mergeCell ref="G2708:J2708"/>
    <mergeCell ref="K2708:L2708"/>
    <mergeCell ref="M2708:N2708"/>
    <mergeCell ref="O2708:P2708"/>
    <mergeCell ref="Q2708:R2708"/>
    <mergeCell ref="S2708:T2708"/>
    <mergeCell ref="B2728:AD2728"/>
    <mergeCell ref="C2729:AD2729"/>
    <mergeCell ref="B2730:AD2730"/>
    <mergeCell ref="C2731:AD2731"/>
    <mergeCell ref="D2732:AD2732"/>
    <mergeCell ref="D2733:AD2733"/>
    <mergeCell ref="C2715:AD2715"/>
    <mergeCell ref="B2722:AD2722"/>
    <mergeCell ref="B2723:AD2723"/>
    <mergeCell ref="C2724:AD2724"/>
    <mergeCell ref="C2725:AD2725"/>
    <mergeCell ref="B2727:AD2727"/>
    <mergeCell ref="U2712:V2712"/>
    <mergeCell ref="W2712:X2712"/>
    <mergeCell ref="Y2712:Z2712"/>
    <mergeCell ref="AA2712:AB2712"/>
    <mergeCell ref="AC2712:AD2712"/>
    <mergeCell ref="C2714:AD2714"/>
    <mergeCell ref="U2711:V2711"/>
    <mergeCell ref="W2711:X2711"/>
    <mergeCell ref="Y2711:Z2711"/>
    <mergeCell ref="AA2711:AB2711"/>
    <mergeCell ref="AC2711:AD2711"/>
    <mergeCell ref="K2712:L2712"/>
    <mergeCell ref="M2712:N2712"/>
    <mergeCell ref="O2712:P2712"/>
    <mergeCell ref="Q2712:R2712"/>
    <mergeCell ref="S2712:T2712"/>
    <mergeCell ref="Y2710:Z2710"/>
    <mergeCell ref="AA2710:AB2710"/>
    <mergeCell ref="AC2710:AD2710"/>
    <mergeCell ref="D2711:F2711"/>
    <mergeCell ref="G2711:J2711"/>
    <mergeCell ref="K2711:L2711"/>
    <mergeCell ref="M2711:N2711"/>
    <mergeCell ref="O2711:P2711"/>
    <mergeCell ref="Q2711:R2711"/>
    <mergeCell ref="S2711:T2711"/>
    <mergeCell ref="D2745:J2745"/>
    <mergeCell ref="K2745:N2745"/>
    <mergeCell ref="O2745:R2745"/>
    <mergeCell ref="S2745:V2745"/>
    <mergeCell ref="W2745:Z2745"/>
    <mergeCell ref="AA2745:AD2745"/>
    <mergeCell ref="D2744:J2744"/>
    <mergeCell ref="K2744:N2744"/>
    <mergeCell ref="O2744:R2744"/>
    <mergeCell ref="S2744:V2744"/>
    <mergeCell ref="W2744:Z2744"/>
    <mergeCell ref="AA2744:AD2744"/>
    <mergeCell ref="D2743:J2743"/>
    <mergeCell ref="K2743:N2743"/>
    <mergeCell ref="O2743:R2743"/>
    <mergeCell ref="S2743:V2743"/>
    <mergeCell ref="W2743:Z2743"/>
    <mergeCell ref="AA2743:AD2743"/>
    <mergeCell ref="D2742:J2742"/>
    <mergeCell ref="K2742:N2742"/>
    <mergeCell ref="O2742:R2742"/>
    <mergeCell ref="S2742:V2742"/>
    <mergeCell ref="W2742:Z2742"/>
    <mergeCell ref="AA2742:AD2742"/>
    <mergeCell ref="D2741:J2741"/>
    <mergeCell ref="K2741:N2741"/>
    <mergeCell ref="O2741:R2741"/>
    <mergeCell ref="S2741:V2741"/>
    <mergeCell ref="W2741:Z2741"/>
    <mergeCell ref="AA2741:AD2741"/>
    <mergeCell ref="D2734:AD2734"/>
    <mergeCell ref="D2735:AD2735"/>
    <mergeCell ref="B2737:AD2737"/>
    <mergeCell ref="C2739:J2740"/>
    <mergeCell ref="K2739:AD2739"/>
    <mergeCell ref="K2740:N2740"/>
    <mergeCell ref="O2740:R2740"/>
    <mergeCell ref="S2740:V2740"/>
    <mergeCell ref="W2740:Z2740"/>
    <mergeCell ref="AA2740:AD2740"/>
    <mergeCell ref="D2751:J2751"/>
    <mergeCell ref="K2751:N2751"/>
    <mergeCell ref="O2751:R2751"/>
    <mergeCell ref="S2751:V2751"/>
    <mergeCell ref="W2751:Z2751"/>
    <mergeCell ref="AA2751:AD2751"/>
    <mergeCell ref="D2750:J2750"/>
    <mergeCell ref="K2750:N2750"/>
    <mergeCell ref="O2750:R2750"/>
    <mergeCell ref="S2750:V2750"/>
    <mergeCell ref="W2750:Z2750"/>
    <mergeCell ref="AA2750:AD2750"/>
    <mergeCell ref="D2749:J2749"/>
    <mergeCell ref="K2749:N2749"/>
    <mergeCell ref="O2749:R2749"/>
    <mergeCell ref="S2749:V2749"/>
    <mergeCell ref="W2749:Z2749"/>
    <mergeCell ref="AA2749:AD2749"/>
    <mergeCell ref="D2748:J2748"/>
    <mergeCell ref="K2748:N2748"/>
    <mergeCell ref="O2748:R2748"/>
    <mergeCell ref="S2748:V2748"/>
    <mergeCell ref="W2748:Z2748"/>
    <mergeCell ref="AA2748:AD2748"/>
    <mergeCell ref="D2747:J2747"/>
    <mergeCell ref="K2747:N2747"/>
    <mergeCell ref="O2747:R2747"/>
    <mergeCell ref="S2747:V2747"/>
    <mergeCell ref="W2747:Z2747"/>
    <mergeCell ref="AA2747:AD2747"/>
    <mergeCell ref="D2746:J2746"/>
    <mergeCell ref="K2746:N2746"/>
    <mergeCell ref="O2746:R2746"/>
    <mergeCell ref="S2746:V2746"/>
    <mergeCell ref="W2746:Z2746"/>
    <mergeCell ref="AA2746:AD2746"/>
    <mergeCell ref="D2757:J2757"/>
    <mergeCell ref="K2757:N2757"/>
    <mergeCell ref="O2757:R2757"/>
    <mergeCell ref="S2757:V2757"/>
    <mergeCell ref="W2757:Z2757"/>
    <mergeCell ref="AA2757:AD2757"/>
    <mergeCell ref="D2756:J2756"/>
    <mergeCell ref="K2756:N2756"/>
    <mergeCell ref="O2756:R2756"/>
    <mergeCell ref="S2756:V2756"/>
    <mergeCell ref="W2756:Z2756"/>
    <mergeCell ref="AA2756:AD2756"/>
    <mergeCell ref="D2755:J2755"/>
    <mergeCell ref="K2755:N2755"/>
    <mergeCell ref="O2755:R2755"/>
    <mergeCell ref="S2755:V2755"/>
    <mergeCell ref="W2755:Z2755"/>
    <mergeCell ref="AA2755:AD2755"/>
    <mergeCell ref="D2754:J2754"/>
    <mergeCell ref="K2754:N2754"/>
    <mergeCell ref="O2754:R2754"/>
    <mergeCell ref="S2754:V2754"/>
    <mergeCell ref="W2754:Z2754"/>
    <mergeCell ref="AA2754:AD2754"/>
    <mergeCell ref="D2753:J2753"/>
    <mergeCell ref="K2753:N2753"/>
    <mergeCell ref="O2753:R2753"/>
    <mergeCell ref="S2753:V2753"/>
    <mergeCell ref="W2753:Z2753"/>
    <mergeCell ref="AA2753:AD2753"/>
    <mergeCell ref="D2752:J2752"/>
    <mergeCell ref="K2752:N2752"/>
    <mergeCell ref="O2752:R2752"/>
    <mergeCell ref="S2752:V2752"/>
    <mergeCell ref="W2752:Z2752"/>
    <mergeCell ref="AA2752:AD2752"/>
    <mergeCell ref="D2763:J2763"/>
    <mergeCell ref="K2763:N2763"/>
    <mergeCell ref="O2763:R2763"/>
    <mergeCell ref="S2763:V2763"/>
    <mergeCell ref="W2763:Z2763"/>
    <mergeCell ref="AA2763:AD2763"/>
    <mergeCell ref="D2762:J2762"/>
    <mergeCell ref="K2762:N2762"/>
    <mergeCell ref="O2762:R2762"/>
    <mergeCell ref="S2762:V2762"/>
    <mergeCell ref="W2762:Z2762"/>
    <mergeCell ref="AA2762:AD2762"/>
    <mergeCell ref="D2761:J2761"/>
    <mergeCell ref="K2761:N2761"/>
    <mergeCell ref="O2761:R2761"/>
    <mergeCell ref="S2761:V2761"/>
    <mergeCell ref="W2761:Z2761"/>
    <mergeCell ref="AA2761:AD2761"/>
    <mergeCell ref="D2760:J2760"/>
    <mergeCell ref="K2760:N2760"/>
    <mergeCell ref="O2760:R2760"/>
    <mergeCell ref="S2760:V2760"/>
    <mergeCell ref="W2760:Z2760"/>
    <mergeCell ref="AA2760:AD2760"/>
    <mergeCell ref="D2759:J2759"/>
    <mergeCell ref="K2759:N2759"/>
    <mergeCell ref="O2759:R2759"/>
    <mergeCell ref="S2759:V2759"/>
    <mergeCell ref="W2759:Z2759"/>
    <mergeCell ref="AA2759:AD2759"/>
    <mergeCell ref="D2758:J2758"/>
    <mergeCell ref="K2758:N2758"/>
    <mergeCell ref="O2758:R2758"/>
    <mergeCell ref="S2758:V2758"/>
    <mergeCell ref="W2758:Z2758"/>
    <mergeCell ref="AA2758:AD2758"/>
    <mergeCell ref="D2769:J2769"/>
    <mergeCell ref="K2769:N2769"/>
    <mergeCell ref="O2769:R2769"/>
    <mergeCell ref="S2769:V2769"/>
    <mergeCell ref="W2769:Z2769"/>
    <mergeCell ref="AA2769:AD2769"/>
    <mergeCell ref="D2768:J2768"/>
    <mergeCell ref="K2768:N2768"/>
    <mergeCell ref="O2768:R2768"/>
    <mergeCell ref="S2768:V2768"/>
    <mergeCell ref="W2768:Z2768"/>
    <mergeCell ref="AA2768:AD2768"/>
    <mergeCell ref="D2767:J2767"/>
    <mergeCell ref="K2767:N2767"/>
    <mergeCell ref="O2767:R2767"/>
    <mergeCell ref="S2767:V2767"/>
    <mergeCell ref="W2767:Z2767"/>
    <mergeCell ref="AA2767:AD2767"/>
    <mergeCell ref="D2766:J2766"/>
    <mergeCell ref="K2766:N2766"/>
    <mergeCell ref="O2766:R2766"/>
    <mergeCell ref="S2766:V2766"/>
    <mergeCell ref="W2766:Z2766"/>
    <mergeCell ref="AA2766:AD2766"/>
    <mergeCell ref="D2765:J2765"/>
    <mergeCell ref="K2765:N2765"/>
    <mergeCell ref="O2765:R2765"/>
    <mergeCell ref="S2765:V2765"/>
    <mergeCell ref="W2765:Z2765"/>
    <mergeCell ref="AA2765:AD2765"/>
    <mergeCell ref="D2764:J2764"/>
    <mergeCell ref="K2764:N2764"/>
    <mergeCell ref="O2764:R2764"/>
    <mergeCell ref="S2764:V2764"/>
    <mergeCell ref="W2764:Z2764"/>
    <mergeCell ref="AA2764:AD2764"/>
    <mergeCell ref="D2775:J2775"/>
    <mergeCell ref="K2775:N2775"/>
    <mergeCell ref="O2775:R2775"/>
    <mergeCell ref="S2775:V2775"/>
    <mergeCell ref="W2775:Z2775"/>
    <mergeCell ref="AA2775:AD2775"/>
    <mergeCell ref="D2774:J2774"/>
    <mergeCell ref="K2774:N2774"/>
    <mergeCell ref="O2774:R2774"/>
    <mergeCell ref="S2774:V2774"/>
    <mergeCell ref="W2774:Z2774"/>
    <mergeCell ref="AA2774:AD2774"/>
    <mergeCell ref="D2773:J2773"/>
    <mergeCell ref="K2773:N2773"/>
    <mergeCell ref="O2773:R2773"/>
    <mergeCell ref="S2773:V2773"/>
    <mergeCell ref="W2773:Z2773"/>
    <mergeCell ref="AA2773:AD2773"/>
    <mergeCell ref="D2772:J2772"/>
    <mergeCell ref="K2772:N2772"/>
    <mergeCell ref="O2772:R2772"/>
    <mergeCell ref="S2772:V2772"/>
    <mergeCell ref="W2772:Z2772"/>
    <mergeCell ref="AA2772:AD2772"/>
    <mergeCell ref="D2771:J2771"/>
    <mergeCell ref="K2771:N2771"/>
    <mergeCell ref="O2771:R2771"/>
    <mergeCell ref="S2771:V2771"/>
    <mergeCell ref="W2771:Z2771"/>
    <mergeCell ref="AA2771:AD2771"/>
    <mergeCell ref="D2770:J2770"/>
    <mergeCell ref="K2770:N2770"/>
    <mergeCell ref="O2770:R2770"/>
    <mergeCell ref="S2770:V2770"/>
    <mergeCell ref="W2770:Z2770"/>
    <mergeCell ref="AA2770:AD2770"/>
    <mergeCell ref="D2781:J2781"/>
    <mergeCell ref="K2781:N2781"/>
    <mergeCell ref="O2781:R2781"/>
    <mergeCell ref="S2781:V2781"/>
    <mergeCell ref="W2781:Z2781"/>
    <mergeCell ref="AA2781:AD2781"/>
    <mergeCell ref="D2780:J2780"/>
    <mergeCell ref="K2780:N2780"/>
    <mergeCell ref="O2780:R2780"/>
    <mergeCell ref="S2780:V2780"/>
    <mergeCell ref="W2780:Z2780"/>
    <mergeCell ref="AA2780:AD2780"/>
    <mergeCell ref="D2779:J2779"/>
    <mergeCell ref="K2779:N2779"/>
    <mergeCell ref="O2779:R2779"/>
    <mergeCell ref="S2779:V2779"/>
    <mergeCell ref="W2779:Z2779"/>
    <mergeCell ref="AA2779:AD2779"/>
    <mergeCell ref="D2778:J2778"/>
    <mergeCell ref="K2778:N2778"/>
    <mergeCell ref="O2778:R2778"/>
    <mergeCell ref="S2778:V2778"/>
    <mergeCell ref="W2778:Z2778"/>
    <mergeCell ref="AA2778:AD2778"/>
    <mergeCell ref="D2777:J2777"/>
    <mergeCell ref="K2777:N2777"/>
    <mergeCell ref="O2777:R2777"/>
    <mergeCell ref="S2777:V2777"/>
    <mergeCell ref="W2777:Z2777"/>
    <mergeCell ref="AA2777:AD2777"/>
    <mergeCell ref="D2776:J2776"/>
    <mergeCell ref="K2776:N2776"/>
    <mergeCell ref="O2776:R2776"/>
    <mergeCell ref="S2776:V2776"/>
    <mergeCell ref="W2776:Z2776"/>
    <mergeCell ref="AA2776:AD2776"/>
    <mergeCell ref="D2787:J2787"/>
    <mergeCell ref="K2787:N2787"/>
    <mergeCell ref="O2787:R2787"/>
    <mergeCell ref="S2787:V2787"/>
    <mergeCell ref="W2787:Z2787"/>
    <mergeCell ref="AA2787:AD2787"/>
    <mergeCell ref="D2786:J2786"/>
    <mergeCell ref="K2786:N2786"/>
    <mergeCell ref="O2786:R2786"/>
    <mergeCell ref="S2786:V2786"/>
    <mergeCell ref="W2786:Z2786"/>
    <mergeCell ref="AA2786:AD2786"/>
    <mergeCell ref="D2785:J2785"/>
    <mergeCell ref="K2785:N2785"/>
    <mergeCell ref="O2785:R2785"/>
    <mergeCell ref="S2785:V2785"/>
    <mergeCell ref="W2785:Z2785"/>
    <mergeCell ref="AA2785:AD2785"/>
    <mergeCell ref="D2784:J2784"/>
    <mergeCell ref="K2784:N2784"/>
    <mergeCell ref="O2784:R2784"/>
    <mergeCell ref="S2784:V2784"/>
    <mergeCell ref="W2784:Z2784"/>
    <mergeCell ref="AA2784:AD2784"/>
    <mergeCell ref="D2783:J2783"/>
    <mergeCell ref="K2783:N2783"/>
    <mergeCell ref="O2783:R2783"/>
    <mergeCell ref="S2783:V2783"/>
    <mergeCell ref="W2783:Z2783"/>
    <mergeCell ref="AA2783:AD2783"/>
    <mergeCell ref="D2782:J2782"/>
    <mergeCell ref="K2782:N2782"/>
    <mergeCell ref="O2782:R2782"/>
    <mergeCell ref="S2782:V2782"/>
    <mergeCell ref="W2782:Z2782"/>
    <mergeCell ref="AA2782:AD2782"/>
    <mergeCell ref="D2793:J2793"/>
    <mergeCell ref="K2793:N2793"/>
    <mergeCell ref="O2793:R2793"/>
    <mergeCell ref="S2793:V2793"/>
    <mergeCell ref="W2793:Z2793"/>
    <mergeCell ref="AA2793:AD2793"/>
    <mergeCell ref="D2792:J2792"/>
    <mergeCell ref="K2792:N2792"/>
    <mergeCell ref="O2792:R2792"/>
    <mergeCell ref="S2792:V2792"/>
    <mergeCell ref="W2792:Z2792"/>
    <mergeCell ref="AA2792:AD2792"/>
    <mergeCell ref="D2791:J2791"/>
    <mergeCell ref="K2791:N2791"/>
    <mergeCell ref="O2791:R2791"/>
    <mergeCell ref="S2791:V2791"/>
    <mergeCell ref="W2791:Z2791"/>
    <mergeCell ref="AA2791:AD2791"/>
    <mergeCell ref="D2790:J2790"/>
    <mergeCell ref="K2790:N2790"/>
    <mergeCell ref="O2790:R2790"/>
    <mergeCell ref="S2790:V2790"/>
    <mergeCell ref="W2790:Z2790"/>
    <mergeCell ref="AA2790:AD2790"/>
    <mergeCell ref="D2789:J2789"/>
    <mergeCell ref="K2789:N2789"/>
    <mergeCell ref="O2789:R2789"/>
    <mergeCell ref="S2789:V2789"/>
    <mergeCell ref="W2789:Z2789"/>
    <mergeCell ref="AA2789:AD2789"/>
    <mergeCell ref="D2788:J2788"/>
    <mergeCell ref="K2788:N2788"/>
    <mergeCell ref="O2788:R2788"/>
    <mergeCell ref="S2788:V2788"/>
    <mergeCell ref="W2788:Z2788"/>
    <mergeCell ref="AA2788:AD2788"/>
    <mergeCell ref="D2799:J2799"/>
    <mergeCell ref="K2799:N2799"/>
    <mergeCell ref="O2799:R2799"/>
    <mergeCell ref="S2799:V2799"/>
    <mergeCell ref="W2799:Z2799"/>
    <mergeCell ref="AA2799:AD2799"/>
    <mergeCell ref="D2798:J2798"/>
    <mergeCell ref="K2798:N2798"/>
    <mergeCell ref="O2798:R2798"/>
    <mergeCell ref="S2798:V2798"/>
    <mergeCell ref="W2798:Z2798"/>
    <mergeCell ref="AA2798:AD2798"/>
    <mergeCell ref="D2797:J2797"/>
    <mergeCell ref="K2797:N2797"/>
    <mergeCell ref="O2797:R2797"/>
    <mergeCell ref="S2797:V2797"/>
    <mergeCell ref="W2797:Z2797"/>
    <mergeCell ref="AA2797:AD2797"/>
    <mergeCell ref="D2796:J2796"/>
    <mergeCell ref="K2796:N2796"/>
    <mergeCell ref="O2796:R2796"/>
    <mergeCell ref="S2796:V2796"/>
    <mergeCell ref="W2796:Z2796"/>
    <mergeCell ref="AA2796:AD2796"/>
    <mergeCell ref="D2795:J2795"/>
    <mergeCell ref="K2795:N2795"/>
    <mergeCell ref="O2795:R2795"/>
    <mergeCell ref="S2795:V2795"/>
    <mergeCell ref="W2795:Z2795"/>
    <mergeCell ref="AA2795:AD2795"/>
    <mergeCell ref="D2794:J2794"/>
    <mergeCell ref="K2794:N2794"/>
    <mergeCell ref="O2794:R2794"/>
    <mergeCell ref="S2794:V2794"/>
    <mergeCell ref="W2794:Z2794"/>
    <mergeCell ref="AA2794:AD2794"/>
    <mergeCell ref="D2805:J2805"/>
    <mergeCell ref="K2805:N2805"/>
    <mergeCell ref="O2805:R2805"/>
    <mergeCell ref="S2805:V2805"/>
    <mergeCell ref="W2805:Z2805"/>
    <mergeCell ref="AA2805:AD2805"/>
    <mergeCell ref="D2804:J2804"/>
    <mergeCell ref="K2804:N2804"/>
    <mergeCell ref="O2804:R2804"/>
    <mergeCell ref="S2804:V2804"/>
    <mergeCell ref="W2804:Z2804"/>
    <mergeCell ref="AA2804:AD2804"/>
    <mergeCell ref="D2803:J2803"/>
    <mergeCell ref="K2803:N2803"/>
    <mergeCell ref="O2803:R2803"/>
    <mergeCell ref="S2803:V2803"/>
    <mergeCell ref="W2803:Z2803"/>
    <mergeCell ref="AA2803:AD2803"/>
    <mergeCell ref="D2802:J2802"/>
    <mergeCell ref="K2802:N2802"/>
    <mergeCell ref="O2802:R2802"/>
    <mergeCell ref="S2802:V2802"/>
    <mergeCell ref="W2802:Z2802"/>
    <mergeCell ref="AA2802:AD2802"/>
    <mergeCell ref="D2801:J2801"/>
    <mergeCell ref="K2801:N2801"/>
    <mergeCell ref="O2801:R2801"/>
    <mergeCell ref="S2801:V2801"/>
    <mergeCell ref="W2801:Z2801"/>
    <mergeCell ref="AA2801:AD2801"/>
    <mergeCell ref="D2800:J2800"/>
    <mergeCell ref="K2800:N2800"/>
    <mergeCell ref="O2800:R2800"/>
    <mergeCell ref="S2800:V2800"/>
    <mergeCell ref="W2800:Z2800"/>
    <mergeCell ref="AA2800:AD2800"/>
    <mergeCell ref="D2811:J2811"/>
    <mergeCell ref="K2811:N2811"/>
    <mergeCell ref="O2811:R2811"/>
    <mergeCell ref="S2811:V2811"/>
    <mergeCell ref="W2811:Z2811"/>
    <mergeCell ref="AA2811:AD2811"/>
    <mergeCell ref="D2810:J2810"/>
    <mergeCell ref="K2810:N2810"/>
    <mergeCell ref="O2810:R2810"/>
    <mergeCell ref="S2810:V2810"/>
    <mergeCell ref="W2810:Z2810"/>
    <mergeCell ref="AA2810:AD2810"/>
    <mergeCell ref="D2809:J2809"/>
    <mergeCell ref="K2809:N2809"/>
    <mergeCell ref="O2809:R2809"/>
    <mergeCell ref="S2809:V2809"/>
    <mergeCell ref="W2809:Z2809"/>
    <mergeCell ref="AA2809:AD2809"/>
    <mergeCell ref="D2808:J2808"/>
    <mergeCell ref="K2808:N2808"/>
    <mergeCell ref="O2808:R2808"/>
    <mergeCell ref="S2808:V2808"/>
    <mergeCell ref="W2808:Z2808"/>
    <mergeCell ref="AA2808:AD2808"/>
    <mergeCell ref="D2807:J2807"/>
    <mergeCell ref="K2807:N2807"/>
    <mergeCell ref="O2807:R2807"/>
    <mergeCell ref="S2807:V2807"/>
    <mergeCell ref="W2807:Z2807"/>
    <mergeCell ref="AA2807:AD2807"/>
    <mergeCell ref="D2806:J2806"/>
    <mergeCell ref="K2806:N2806"/>
    <mergeCell ref="O2806:R2806"/>
    <mergeCell ref="S2806:V2806"/>
    <mergeCell ref="W2806:Z2806"/>
    <mergeCell ref="AA2806:AD2806"/>
    <mergeCell ref="D2817:J2817"/>
    <mergeCell ref="K2817:N2817"/>
    <mergeCell ref="O2817:R2817"/>
    <mergeCell ref="S2817:V2817"/>
    <mergeCell ref="W2817:Z2817"/>
    <mergeCell ref="AA2817:AD2817"/>
    <mergeCell ref="D2816:J2816"/>
    <mergeCell ref="K2816:N2816"/>
    <mergeCell ref="O2816:R2816"/>
    <mergeCell ref="S2816:V2816"/>
    <mergeCell ref="W2816:Z2816"/>
    <mergeCell ref="AA2816:AD2816"/>
    <mergeCell ref="D2815:J2815"/>
    <mergeCell ref="K2815:N2815"/>
    <mergeCell ref="O2815:R2815"/>
    <mergeCell ref="S2815:V2815"/>
    <mergeCell ref="W2815:Z2815"/>
    <mergeCell ref="AA2815:AD2815"/>
    <mergeCell ref="D2814:J2814"/>
    <mergeCell ref="K2814:N2814"/>
    <mergeCell ref="O2814:R2814"/>
    <mergeCell ref="S2814:V2814"/>
    <mergeCell ref="W2814:Z2814"/>
    <mergeCell ref="AA2814:AD2814"/>
    <mergeCell ref="D2813:J2813"/>
    <mergeCell ref="K2813:N2813"/>
    <mergeCell ref="O2813:R2813"/>
    <mergeCell ref="S2813:V2813"/>
    <mergeCell ref="W2813:Z2813"/>
    <mergeCell ref="AA2813:AD2813"/>
    <mergeCell ref="D2812:J2812"/>
    <mergeCell ref="K2812:N2812"/>
    <mergeCell ref="O2812:R2812"/>
    <mergeCell ref="S2812:V2812"/>
    <mergeCell ref="W2812:Z2812"/>
    <mergeCell ref="AA2812:AD2812"/>
    <mergeCell ref="D2823:J2823"/>
    <mergeCell ref="K2823:N2823"/>
    <mergeCell ref="O2823:R2823"/>
    <mergeCell ref="S2823:V2823"/>
    <mergeCell ref="W2823:Z2823"/>
    <mergeCell ref="AA2823:AD2823"/>
    <mergeCell ref="D2822:J2822"/>
    <mergeCell ref="K2822:N2822"/>
    <mergeCell ref="O2822:R2822"/>
    <mergeCell ref="S2822:V2822"/>
    <mergeCell ref="W2822:Z2822"/>
    <mergeCell ref="AA2822:AD2822"/>
    <mergeCell ref="D2821:J2821"/>
    <mergeCell ref="K2821:N2821"/>
    <mergeCell ref="O2821:R2821"/>
    <mergeCell ref="S2821:V2821"/>
    <mergeCell ref="W2821:Z2821"/>
    <mergeCell ref="AA2821:AD2821"/>
    <mergeCell ref="D2820:J2820"/>
    <mergeCell ref="K2820:N2820"/>
    <mergeCell ref="O2820:R2820"/>
    <mergeCell ref="S2820:V2820"/>
    <mergeCell ref="W2820:Z2820"/>
    <mergeCell ref="AA2820:AD2820"/>
    <mergeCell ref="D2819:J2819"/>
    <mergeCell ref="K2819:N2819"/>
    <mergeCell ref="O2819:R2819"/>
    <mergeCell ref="S2819:V2819"/>
    <mergeCell ref="W2819:Z2819"/>
    <mergeCell ref="AA2819:AD2819"/>
    <mergeCell ref="D2818:J2818"/>
    <mergeCell ref="K2818:N2818"/>
    <mergeCell ref="O2818:R2818"/>
    <mergeCell ref="S2818:V2818"/>
    <mergeCell ref="W2818:Z2818"/>
    <mergeCell ref="AA2818:AD2818"/>
    <mergeCell ref="D2829:J2829"/>
    <mergeCell ref="K2829:N2829"/>
    <mergeCell ref="O2829:R2829"/>
    <mergeCell ref="S2829:V2829"/>
    <mergeCell ref="W2829:Z2829"/>
    <mergeCell ref="AA2829:AD2829"/>
    <mergeCell ref="D2828:J2828"/>
    <mergeCell ref="K2828:N2828"/>
    <mergeCell ref="O2828:R2828"/>
    <mergeCell ref="S2828:V2828"/>
    <mergeCell ref="W2828:Z2828"/>
    <mergeCell ref="AA2828:AD2828"/>
    <mergeCell ref="D2827:J2827"/>
    <mergeCell ref="K2827:N2827"/>
    <mergeCell ref="O2827:R2827"/>
    <mergeCell ref="S2827:V2827"/>
    <mergeCell ref="W2827:Z2827"/>
    <mergeCell ref="AA2827:AD2827"/>
    <mergeCell ref="D2826:J2826"/>
    <mergeCell ref="K2826:N2826"/>
    <mergeCell ref="O2826:R2826"/>
    <mergeCell ref="S2826:V2826"/>
    <mergeCell ref="W2826:Z2826"/>
    <mergeCell ref="AA2826:AD2826"/>
    <mergeCell ref="D2825:J2825"/>
    <mergeCell ref="K2825:N2825"/>
    <mergeCell ref="O2825:R2825"/>
    <mergeCell ref="S2825:V2825"/>
    <mergeCell ref="W2825:Z2825"/>
    <mergeCell ref="AA2825:AD2825"/>
    <mergeCell ref="D2824:J2824"/>
    <mergeCell ref="K2824:N2824"/>
    <mergeCell ref="O2824:R2824"/>
    <mergeCell ref="S2824:V2824"/>
    <mergeCell ref="W2824:Z2824"/>
    <mergeCell ref="AA2824:AD2824"/>
    <mergeCell ref="D2835:J2835"/>
    <mergeCell ref="K2835:N2835"/>
    <mergeCell ref="O2835:R2835"/>
    <mergeCell ref="S2835:V2835"/>
    <mergeCell ref="W2835:Z2835"/>
    <mergeCell ref="AA2835:AD2835"/>
    <mergeCell ref="D2834:J2834"/>
    <mergeCell ref="K2834:N2834"/>
    <mergeCell ref="O2834:R2834"/>
    <mergeCell ref="S2834:V2834"/>
    <mergeCell ref="W2834:Z2834"/>
    <mergeCell ref="AA2834:AD2834"/>
    <mergeCell ref="D2833:J2833"/>
    <mergeCell ref="K2833:N2833"/>
    <mergeCell ref="O2833:R2833"/>
    <mergeCell ref="S2833:V2833"/>
    <mergeCell ref="W2833:Z2833"/>
    <mergeCell ref="AA2833:AD2833"/>
    <mergeCell ref="D2832:J2832"/>
    <mergeCell ref="K2832:N2832"/>
    <mergeCell ref="O2832:R2832"/>
    <mergeCell ref="S2832:V2832"/>
    <mergeCell ref="W2832:Z2832"/>
    <mergeCell ref="AA2832:AD2832"/>
    <mergeCell ref="D2831:J2831"/>
    <mergeCell ref="K2831:N2831"/>
    <mergeCell ref="O2831:R2831"/>
    <mergeCell ref="S2831:V2831"/>
    <mergeCell ref="W2831:Z2831"/>
    <mergeCell ref="AA2831:AD2831"/>
    <mergeCell ref="D2830:J2830"/>
    <mergeCell ref="K2830:N2830"/>
    <mergeCell ref="O2830:R2830"/>
    <mergeCell ref="S2830:V2830"/>
    <mergeCell ref="W2830:Z2830"/>
    <mergeCell ref="AA2830:AD2830"/>
    <mergeCell ref="D2841:J2841"/>
    <mergeCell ref="K2841:N2841"/>
    <mergeCell ref="O2841:R2841"/>
    <mergeCell ref="S2841:V2841"/>
    <mergeCell ref="W2841:Z2841"/>
    <mergeCell ref="AA2841:AD2841"/>
    <mergeCell ref="D2840:J2840"/>
    <mergeCell ref="K2840:N2840"/>
    <mergeCell ref="O2840:R2840"/>
    <mergeCell ref="S2840:V2840"/>
    <mergeCell ref="W2840:Z2840"/>
    <mergeCell ref="AA2840:AD2840"/>
    <mergeCell ref="D2839:J2839"/>
    <mergeCell ref="K2839:N2839"/>
    <mergeCell ref="O2839:R2839"/>
    <mergeCell ref="S2839:V2839"/>
    <mergeCell ref="W2839:Z2839"/>
    <mergeCell ref="AA2839:AD2839"/>
    <mergeCell ref="D2838:J2838"/>
    <mergeCell ref="K2838:N2838"/>
    <mergeCell ref="O2838:R2838"/>
    <mergeCell ref="S2838:V2838"/>
    <mergeCell ref="W2838:Z2838"/>
    <mergeCell ref="AA2838:AD2838"/>
    <mergeCell ref="D2837:J2837"/>
    <mergeCell ref="K2837:N2837"/>
    <mergeCell ref="O2837:R2837"/>
    <mergeCell ref="S2837:V2837"/>
    <mergeCell ref="W2837:Z2837"/>
    <mergeCell ref="AA2837:AD2837"/>
    <mergeCell ref="D2836:J2836"/>
    <mergeCell ref="K2836:N2836"/>
    <mergeCell ref="O2836:R2836"/>
    <mergeCell ref="S2836:V2836"/>
    <mergeCell ref="W2836:Z2836"/>
    <mergeCell ref="AA2836:AD2836"/>
    <mergeCell ref="D2847:J2847"/>
    <mergeCell ref="K2847:N2847"/>
    <mergeCell ref="O2847:R2847"/>
    <mergeCell ref="S2847:V2847"/>
    <mergeCell ref="W2847:Z2847"/>
    <mergeCell ref="AA2847:AD2847"/>
    <mergeCell ref="D2846:J2846"/>
    <mergeCell ref="K2846:N2846"/>
    <mergeCell ref="O2846:R2846"/>
    <mergeCell ref="S2846:V2846"/>
    <mergeCell ref="W2846:Z2846"/>
    <mergeCell ref="AA2846:AD2846"/>
    <mergeCell ref="D2845:J2845"/>
    <mergeCell ref="K2845:N2845"/>
    <mergeCell ref="O2845:R2845"/>
    <mergeCell ref="S2845:V2845"/>
    <mergeCell ref="W2845:Z2845"/>
    <mergeCell ref="AA2845:AD2845"/>
    <mergeCell ref="D2844:J2844"/>
    <mergeCell ref="K2844:N2844"/>
    <mergeCell ref="O2844:R2844"/>
    <mergeCell ref="S2844:V2844"/>
    <mergeCell ref="W2844:Z2844"/>
    <mergeCell ref="AA2844:AD2844"/>
    <mergeCell ref="D2843:J2843"/>
    <mergeCell ref="K2843:N2843"/>
    <mergeCell ref="O2843:R2843"/>
    <mergeCell ref="S2843:V2843"/>
    <mergeCell ref="W2843:Z2843"/>
    <mergeCell ref="AA2843:AD2843"/>
    <mergeCell ref="D2842:J2842"/>
    <mergeCell ref="K2842:N2842"/>
    <mergeCell ref="O2842:R2842"/>
    <mergeCell ref="S2842:V2842"/>
    <mergeCell ref="W2842:Z2842"/>
    <mergeCell ref="AA2842:AD2842"/>
    <mergeCell ref="D2853:J2853"/>
    <mergeCell ref="K2853:N2853"/>
    <mergeCell ref="O2853:R2853"/>
    <mergeCell ref="S2853:V2853"/>
    <mergeCell ref="W2853:Z2853"/>
    <mergeCell ref="AA2853:AD2853"/>
    <mergeCell ref="D2852:J2852"/>
    <mergeCell ref="K2852:N2852"/>
    <mergeCell ref="O2852:R2852"/>
    <mergeCell ref="S2852:V2852"/>
    <mergeCell ref="W2852:Z2852"/>
    <mergeCell ref="AA2852:AD2852"/>
    <mergeCell ref="D2851:J2851"/>
    <mergeCell ref="K2851:N2851"/>
    <mergeCell ref="O2851:R2851"/>
    <mergeCell ref="S2851:V2851"/>
    <mergeCell ref="W2851:Z2851"/>
    <mergeCell ref="AA2851:AD2851"/>
    <mergeCell ref="D2850:J2850"/>
    <mergeCell ref="K2850:N2850"/>
    <mergeCell ref="O2850:R2850"/>
    <mergeCell ref="S2850:V2850"/>
    <mergeCell ref="W2850:Z2850"/>
    <mergeCell ref="AA2850:AD2850"/>
    <mergeCell ref="D2849:J2849"/>
    <mergeCell ref="K2849:N2849"/>
    <mergeCell ref="O2849:R2849"/>
    <mergeCell ref="S2849:V2849"/>
    <mergeCell ref="W2849:Z2849"/>
    <mergeCell ref="AA2849:AD2849"/>
    <mergeCell ref="D2848:J2848"/>
    <mergeCell ref="K2848:N2848"/>
    <mergeCell ref="O2848:R2848"/>
    <mergeCell ref="S2848:V2848"/>
    <mergeCell ref="W2848:Z2848"/>
    <mergeCell ref="AA2848:AD2848"/>
    <mergeCell ref="D2859:J2859"/>
    <mergeCell ref="K2859:N2859"/>
    <mergeCell ref="O2859:R2859"/>
    <mergeCell ref="S2859:V2859"/>
    <mergeCell ref="W2859:Z2859"/>
    <mergeCell ref="AA2859:AD2859"/>
    <mergeCell ref="D2858:J2858"/>
    <mergeCell ref="K2858:N2858"/>
    <mergeCell ref="O2858:R2858"/>
    <mergeCell ref="S2858:V2858"/>
    <mergeCell ref="W2858:Z2858"/>
    <mergeCell ref="AA2858:AD2858"/>
    <mergeCell ref="D2857:J2857"/>
    <mergeCell ref="K2857:N2857"/>
    <mergeCell ref="O2857:R2857"/>
    <mergeCell ref="S2857:V2857"/>
    <mergeCell ref="W2857:Z2857"/>
    <mergeCell ref="AA2857:AD2857"/>
    <mergeCell ref="D2856:J2856"/>
    <mergeCell ref="K2856:N2856"/>
    <mergeCell ref="O2856:R2856"/>
    <mergeCell ref="S2856:V2856"/>
    <mergeCell ref="W2856:Z2856"/>
    <mergeCell ref="AA2856:AD2856"/>
    <mergeCell ref="D2855:J2855"/>
    <mergeCell ref="K2855:N2855"/>
    <mergeCell ref="O2855:R2855"/>
    <mergeCell ref="S2855:V2855"/>
    <mergeCell ref="W2855:Z2855"/>
    <mergeCell ref="AA2855:AD2855"/>
    <mergeCell ref="D2854:J2854"/>
    <mergeCell ref="K2854:N2854"/>
    <mergeCell ref="O2854:R2854"/>
    <mergeCell ref="S2854:V2854"/>
    <mergeCell ref="W2854:Z2854"/>
    <mergeCell ref="AA2854:AD2854"/>
    <mergeCell ref="AA2879:AB2879"/>
    <mergeCell ref="AC2879:AD2879"/>
    <mergeCell ref="D2880:J2880"/>
    <mergeCell ref="K2880:L2880"/>
    <mergeCell ref="M2880:N2880"/>
    <mergeCell ref="O2880:P2880"/>
    <mergeCell ref="Q2880:R2880"/>
    <mergeCell ref="S2880:T2880"/>
    <mergeCell ref="U2880:V2880"/>
    <mergeCell ref="W2880:X2880"/>
    <mergeCell ref="C2878:J2879"/>
    <mergeCell ref="K2878:AD2878"/>
    <mergeCell ref="K2879:L2879"/>
    <mergeCell ref="M2879:N2879"/>
    <mergeCell ref="O2879:P2879"/>
    <mergeCell ref="Q2879:R2879"/>
    <mergeCell ref="S2879:T2879"/>
    <mergeCell ref="U2879:V2879"/>
    <mergeCell ref="W2879:X2879"/>
    <mergeCell ref="Y2879:Z2879"/>
    <mergeCell ref="C2864:AD2864"/>
    <mergeCell ref="B2871:AD2871"/>
    <mergeCell ref="B2872:AD2872"/>
    <mergeCell ref="C2873:AD2873"/>
    <mergeCell ref="B2875:AD2875"/>
    <mergeCell ref="C2876:AD2876"/>
    <mergeCell ref="K2861:N2861"/>
    <mergeCell ref="O2861:R2861"/>
    <mergeCell ref="S2861:V2861"/>
    <mergeCell ref="W2861:Z2861"/>
    <mergeCell ref="AA2861:AD2861"/>
    <mergeCell ref="C2863:AD2863"/>
    <mergeCell ref="D2860:J2860"/>
    <mergeCell ref="K2860:N2860"/>
    <mergeCell ref="O2860:R2860"/>
    <mergeCell ref="S2860:V2860"/>
    <mergeCell ref="W2860:Z2860"/>
    <mergeCell ref="AA2860:AD2860"/>
    <mergeCell ref="S2883:T2883"/>
    <mergeCell ref="U2883:V2883"/>
    <mergeCell ref="W2883:X2883"/>
    <mergeCell ref="Y2883:Z2883"/>
    <mergeCell ref="AA2883:AB2883"/>
    <mergeCell ref="AC2883:AD2883"/>
    <mergeCell ref="U2882:V2882"/>
    <mergeCell ref="W2882:X2882"/>
    <mergeCell ref="Y2882:Z2882"/>
    <mergeCell ref="AA2882:AB2882"/>
    <mergeCell ref="AC2882:AD2882"/>
    <mergeCell ref="D2883:J2883"/>
    <mergeCell ref="K2883:L2883"/>
    <mergeCell ref="M2883:N2883"/>
    <mergeCell ref="O2883:P2883"/>
    <mergeCell ref="Q2883:R2883"/>
    <mergeCell ref="W2881:X2881"/>
    <mergeCell ref="Y2881:Z2881"/>
    <mergeCell ref="AA2881:AB2881"/>
    <mergeCell ref="AC2881:AD2881"/>
    <mergeCell ref="D2882:J2882"/>
    <mergeCell ref="K2882:L2882"/>
    <mergeCell ref="M2882:N2882"/>
    <mergeCell ref="O2882:P2882"/>
    <mergeCell ref="Q2882:R2882"/>
    <mergeCell ref="S2882:T2882"/>
    <mergeCell ref="Y2880:Z2880"/>
    <mergeCell ref="AA2880:AB2880"/>
    <mergeCell ref="AC2880:AD2880"/>
    <mergeCell ref="D2881:J2881"/>
    <mergeCell ref="K2881:L2881"/>
    <mergeCell ref="M2881:N2881"/>
    <mergeCell ref="O2881:P2881"/>
    <mergeCell ref="Q2881:R2881"/>
    <mergeCell ref="S2881:T2881"/>
    <mergeCell ref="U2881:V2881"/>
    <mergeCell ref="S2887:T2887"/>
    <mergeCell ref="U2887:V2887"/>
    <mergeCell ref="W2887:X2887"/>
    <mergeCell ref="Y2887:Z2887"/>
    <mergeCell ref="AA2887:AB2887"/>
    <mergeCell ref="AC2887:AD2887"/>
    <mergeCell ref="U2886:V2886"/>
    <mergeCell ref="W2886:X2886"/>
    <mergeCell ref="Y2886:Z2886"/>
    <mergeCell ref="AA2886:AB2886"/>
    <mergeCell ref="AC2886:AD2886"/>
    <mergeCell ref="D2887:J2887"/>
    <mergeCell ref="K2887:L2887"/>
    <mergeCell ref="M2887:N2887"/>
    <mergeCell ref="O2887:P2887"/>
    <mergeCell ref="Q2887:R2887"/>
    <mergeCell ref="D2886:J2886"/>
    <mergeCell ref="K2886:L2886"/>
    <mergeCell ref="M2886:N2886"/>
    <mergeCell ref="O2886:P2886"/>
    <mergeCell ref="Q2886:R2886"/>
    <mergeCell ref="S2886:T2886"/>
    <mergeCell ref="S2885:T2885"/>
    <mergeCell ref="U2885:V2885"/>
    <mergeCell ref="W2885:X2885"/>
    <mergeCell ref="Y2885:Z2885"/>
    <mergeCell ref="AA2885:AB2885"/>
    <mergeCell ref="AC2885:AD2885"/>
    <mergeCell ref="U2884:V2884"/>
    <mergeCell ref="W2884:X2884"/>
    <mergeCell ref="Y2884:Z2884"/>
    <mergeCell ref="AA2884:AB2884"/>
    <mergeCell ref="AC2884:AD2884"/>
    <mergeCell ref="D2885:J2885"/>
    <mergeCell ref="K2885:L2885"/>
    <mergeCell ref="M2885:N2885"/>
    <mergeCell ref="O2885:P2885"/>
    <mergeCell ref="Q2885:R2885"/>
    <mergeCell ref="D2884:J2884"/>
    <mergeCell ref="K2884:L2884"/>
    <mergeCell ref="M2884:N2884"/>
    <mergeCell ref="O2884:P2884"/>
    <mergeCell ref="Q2884:R2884"/>
    <mergeCell ref="S2884:T2884"/>
    <mergeCell ref="S2891:T2891"/>
    <mergeCell ref="U2891:V2891"/>
    <mergeCell ref="W2891:X2891"/>
    <mergeCell ref="Y2891:Z2891"/>
    <mergeCell ref="AA2891:AB2891"/>
    <mergeCell ref="AC2891:AD2891"/>
    <mergeCell ref="U2890:V2890"/>
    <mergeCell ref="W2890:X2890"/>
    <mergeCell ref="Y2890:Z2890"/>
    <mergeCell ref="AA2890:AB2890"/>
    <mergeCell ref="AC2890:AD2890"/>
    <mergeCell ref="D2891:J2891"/>
    <mergeCell ref="K2891:L2891"/>
    <mergeCell ref="M2891:N2891"/>
    <mergeCell ref="O2891:P2891"/>
    <mergeCell ref="Q2891:R2891"/>
    <mergeCell ref="D2890:J2890"/>
    <mergeCell ref="K2890:L2890"/>
    <mergeCell ref="M2890:N2890"/>
    <mergeCell ref="O2890:P2890"/>
    <mergeCell ref="Q2890:R2890"/>
    <mergeCell ref="S2890:T2890"/>
    <mergeCell ref="S2889:T2889"/>
    <mergeCell ref="U2889:V2889"/>
    <mergeCell ref="W2889:X2889"/>
    <mergeCell ref="Y2889:Z2889"/>
    <mergeCell ref="AA2889:AB2889"/>
    <mergeCell ref="AC2889:AD2889"/>
    <mergeCell ref="U2888:V2888"/>
    <mergeCell ref="W2888:X2888"/>
    <mergeCell ref="Y2888:Z2888"/>
    <mergeCell ref="AA2888:AB2888"/>
    <mergeCell ref="AC2888:AD2888"/>
    <mergeCell ref="D2889:J2889"/>
    <mergeCell ref="K2889:L2889"/>
    <mergeCell ref="M2889:N2889"/>
    <mergeCell ref="O2889:P2889"/>
    <mergeCell ref="Q2889:R2889"/>
    <mergeCell ref="D2888:J2888"/>
    <mergeCell ref="K2888:L2888"/>
    <mergeCell ref="M2888:N2888"/>
    <mergeCell ref="O2888:P2888"/>
    <mergeCell ref="Q2888:R2888"/>
    <mergeCell ref="S2888:T2888"/>
    <mergeCell ref="S2895:T2895"/>
    <mergeCell ref="U2895:V2895"/>
    <mergeCell ref="W2895:X2895"/>
    <mergeCell ref="Y2895:Z2895"/>
    <mergeCell ref="AA2895:AB2895"/>
    <mergeCell ref="AC2895:AD2895"/>
    <mergeCell ref="U2894:V2894"/>
    <mergeCell ref="W2894:X2894"/>
    <mergeCell ref="Y2894:Z2894"/>
    <mergeCell ref="AA2894:AB2894"/>
    <mergeCell ref="AC2894:AD2894"/>
    <mergeCell ref="D2895:J2895"/>
    <mergeCell ref="K2895:L2895"/>
    <mergeCell ref="M2895:N2895"/>
    <mergeCell ref="O2895:P2895"/>
    <mergeCell ref="Q2895:R2895"/>
    <mergeCell ref="D2894:J2894"/>
    <mergeCell ref="K2894:L2894"/>
    <mergeCell ref="M2894:N2894"/>
    <mergeCell ref="O2894:P2894"/>
    <mergeCell ref="Q2894:R2894"/>
    <mergeCell ref="S2894:T2894"/>
    <mergeCell ref="S2893:T2893"/>
    <mergeCell ref="U2893:V2893"/>
    <mergeCell ref="W2893:X2893"/>
    <mergeCell ref="Y2893:Z2893"/>
    <mergeCell ref="AA2893:AB2893"/>
    <mergeCell ref="AC2893:AD2893"/>
    <mergeCell ref="U2892:V2892"/>
    <mergeCell ref="W2892:X2892"/>
    <mergeCell ref="Y2892:Z2892"/>
    <mergeCell ref="AA2892:AB2892"/>
    <mergeCell ref="AC2892:AD2892"/>
    <mergeCell ref="D2893:J2893"/>
    <mergeCell ref="K2893:L2893"/>
    <mergeCell ref="M2893:N2893"/>
    <mergeCell ref="O2893:P2893"/>
    <mergeCell ref="Q2893:R2893"/>
    <mergeCell ref="D2892:J2892"/>
    <mergeCell ref="K2892:L2892"/>
    <mergeCell ref="M2892:N2892"/>
    <mergeCell ref="O2892:P2892"/>
    <mergeCell ref="Q2892:R2892"/>
    <mergeCell ref="S2892:T2892"/>
    <mergeCell ref="S2899:T2899"/>
    <mergeCell ref="U2899:V2899"/>
    <mergeCell ref="W2899:X2899"/>
    <mergeCell ref="Y2899:Z2899"/>
    <mergeCell ref="AA2899:AB2899"/>
    <mergeCell ref="AC2899:AD2899"/>
    <mergeCell ref="U2898:V2898"/>
    <mergeCell ref="W2898:X2898"/>
    <mergeCell ref="Y2898:Z2898"/>
    <mergeCell ref="AA2898:AB2898"/>
    <mergeCell ref="AC2898:AD2898"/>
    <mergeCell ref="D2899:J2899"/>
    <mergeCell ref="K2899:L2899"/>
    <mergeCell ref="M2899:N2899"/>
    <mergeCell ref="O2899:P2899"/>
    <mergeCell ref="Q2899:R2899"/>
    <mergeCell ref="D2898:J2898"/>
    <mergeCell ref="K2898:L2898"/>
    <mergeCell ref="M2898:N2898"/>
    <mergeCell ref="O2898:P2898"/>
    <mergeCell ref="Q2898:R2898"/>
    <mergeCell ref="S2898:T2898"/>
    <mergeCell ref="S2897:T2897"/>
    <mergeCell ref="U2897:V2897"/>
    <mergeCell ref="W2897:X2897"/>
    <mergeCell ref="Y2897:Z2897"/>
    <mergeCell ref="AA2897:AB2897"/>
    <mergeCell ref="AC2897:AD2897"/>
    <mergeCell ref="U2896:V2896"/>
    <mergeCell ref="W2896:X2896"/>
    <mergeCell ref="Y2896:Z2896"/>
    <mergeCell ref="AA2896:AB2896"/>
    <mergeCell ref="AC2896:AD2896"/>
    <mergeCell ref="D2897:J2897"/>
    <mergeCell ref="K2897:L2897"/>
    <mergeCell ref="M2897:N2897"/>
    <mergeCell ref="O2897:P2897"/>
    <mergeCell ref="Q2897:R2897"/>
    <mergeCell ref="D2896:J2896"/>
    <mergeCell ref="K2896:L2896"/>
    <mergeCell ref="M2896:N2896"/>
    <mergeCell ref="O2896:P2896"/>
    <mergeCell ref="Q2896:R2896"/>
    <mergeCell ref="S2896:T2896"/>
    <mergeCell ref="S2903:T2903"/>
    <mergeCell ref="U2903:V2903"/>
    <mergeCell ref="W2903:X2903"/>
    <mergeCell ref="Y2903:Z2903"/>
    <mergeCell ref="AA2903:AB2903"/>
    <mergeCell ref="AC2903:AD2903"/>
    <mergeCell ref="U2902:V2902"/>
    <mergeCell ref="W2902:X2902"/>
    <mergeCell ref="Y2902:Z2902"/>
    <mergeCell ref="AA2902:AB2902"/>
    <mergeCell ref="AC2902:AD2902"/>
    <mergeCell ref="D2903:J2903"/>
    <mergeCell ref="K2903:L2903"/>
    <mergeCell ref="M2903:N2903"/>
    <mergeCell ref="O2903:P2903"/>
    <mergeCell ref="Q2903:R2903"/>
    <mergeCell ref="D2902:J2902"/>
    <mergeCell ref="K2902:L2902"/>
    <mergeCell ref="M2902:N2902"/>
    <mergeCell ref="O2902:P2902"/>
    <mergeCell ref="Q2902:R2902"/>
    <mergeCell ref="S2902:T2902"/>
    <mergeCell ref="S2901:T2901"/>
    <mergeCell ref="U2901:V2901"/>
    <mergeCell ref="W2901:X2901"/>
    <mergeCell ref="Y2901:Z2901"/>
    <mergeCell ref="AA2901:AB2901"/>
    <mergeCell ref="AC2901:AD2901"/>
    <mergeCell ref="U2900:V2900"/>
    <mergeCell ref="W2900:X2900"/>
    <mergeCell ref="Y2900:Z2900"/>
    <mergeCell ref="AA2900:AB2900"/>
    <mergeCell ref="AC2900:AD2900"/>
    <mergeCell ref="D2901:J2901"/>
    <mergeCell ref="K2901:L2901"/>
    <mergeCell ref="M2901:N2901"/>
    <mergeCell ref="O2901:P2901"/>
    <mergeCell ref="Q2901:R2901"/>
    <mergeCell ref="D2900:J2900"/>
    <mergeCell ref="K2900:L2900"/>
    <mergeCell ref="M2900:N2900"/>
    <mergeCell ref="O2900:P2900"/>
    <mergeCell ref="Q2900:R2900"/>
    <mergeCell ref="S2900:T2900"/>
    <mergeCell ref="S2907:T2907"/>
    <mergeCell ref="U2907:V2907"/>
    <mergeCell ref="W2907:X2907"/>
    <mergeCell ref="Y2907:Z2907"/>
    <mergeCell ref="AA2907:AB2907"/>
    <mergeCell ref="AC2907:AD2907"/>
    <mergeCell ref="U2906:V2906"/>
    <mergeCell ref="W2906:X2906"/>
    <mergeCell ref="Y2906:Z2906"/>
    <mergeCell ref="AA2906:AB2906"/>
    <mergeCell ref="AC2906:AD2906"/>
    <mergeCell ref="D2907:J2907"/>
    <mergeCell ref="K2907:L2907"/>
    <mergeCell ref="M2907:N2907"/>
    <mergeCell ref="O2907:P2907"/>
    <mergeCell ref="Q2907:R2907"/>
    <mergeCell ref="D2906:J2906"/>
    <mergeCell ref="K2906:L2906"/>
    <mergeCell ref="M2906:N2906"/>
    <mergeCell ref="O2906:P2906"/>
    <mergeCell ref="Q2906:R2906"/>
    <mergeCell ref="S2906:T2906"/>
    <mergeCell ref="S2905:T2905"/>
    <mergeCell ref="U2905:V2905"/>
    <mergeCell ref="W2905:X2905"/>
    <mergeCell ref="Y2905:Z2905"/>
    <mergeCell ref="AA2905:AB2905"/>
    <mergeCell ref="AC2905:AD2905"/>
    <mergeCell ref="U2904:V2904"/>
    <mergeCell ref="W2904:X2904"/>
    <mergeCell ref="Y2904:Z2904"/>
    <mergeCell ref="AA2904:AB2904"/>
    <mergeCell ref="AC2904:AD2904"/>
    <mergeCell ref="D2905:J2905"/>
    <mergeCell ref="K2905:L2905"/>
    <mergeCell ref="M2905:N2905"/>
    <mergeCell ref="O2905:P2905"/>
    <mergeCell ref="Q2905:R2905"/>
    <mergeCell ref="D2904:J2904"/>
    <mergeCell ref="K2904:L2904"/>
    <mergeCell ref="M2904:N2904"/>
    <mergeCell ref="O2904:P2904"/>
    <mergeCell ref="Q2904:R2904"/>
    <mergeCell ref="S2904:T2904"/>
    <mergeCell ref="S2911:T2911"/>
    <mergeCell ref="U2911:V2911"/>
    <mergeCell ref="W2911:X2911"/>
    <mergeCell ref="Y2911:Z2911"/>
    <mergeCell ref="AA2911:AB2911"/>
    <mergeCell ref="AC2911:AD2911"/>
    <mergeCell ref="U2910:V2910"/>
    <mergeCell ref="W2910:X2910"/>
    <mergeCell ref="Y2910:Z2910"/>
    <mergeCell ref="AA2910:AB2910"/>
    <mergeCell ref="AC2910:AD2910"/>
    <mergeCell ref="D2911:J2911"/>
    <mergeCell ref="K2911:L2911"/>
    <mergeCell ref="M2911:N2911"/>
    <mergeCell ref="O2911:P2911"/>
    <mergeCell ref="Q2911:R2911"/>
    <mergeCell ref="D2910:J2910"/>
    <mergeCell ref="K2910:L2910"/>
    <mergeCell ref="M2910:N2910"/>
    <mergeCell ref="O2910:P2910"/>
    <mergeCell ref="Q2910:R2910"/>
    <mergeCell ref="S2910:T2910"/>
    <mergeCell ref="S2909:T2909"/>
    <mergeCell ref="U2909:V2909"/>
    <mergeCell ref="W2909:X2909"/>
    <mergeCell ref="Y2909:Z2909"/>
    <mergeCell ref="AA2909:AB2909"/>
    <mergeCell ref="AC2909:AD2909"/>
    <mergeCell ref="U2908:V2908"/>
    <mergeCell ref="W2908:X2908"/>
    <mergeCell ref="Y2908:Z2908"/>
    <mergeCell ref="AA2908:AB2908"/>
    <mergeCell ref="AC2908:AD2908"/>
    <mergeCell ref="D2909:J2909"/>
    <mergeCell ref="K2909:L2909"/>
    <mergeCell ref="M2909:N2909"/>
    <mergeCell ref="O2909:P2909"/>
    <mergeCell ref="Q2909:R2909"/>
    <mergeCell ref="D2908:J2908"/>
    <mergeCell ref="K2908:L2908"/>
    <mergeCell ref="M2908:N2908"/>
    <mergeCell ref="O2908:P2908"/>
    <mergeCell ref="Q2908:R2908"/>
    <mergeCell ref="S2908:T2908"/>
    <mergeCell ref="S2915:T2915"/>
    <mergeCell ref="U2915:V2915"/>
    <mergeCell ref="W2915:X2915"/>
    <mergeCell ref="Y2915:Z2915"/>
    <mergeCell ref="AA2915:AB2915"/>
    <mergeCell ref="AC2915:AD2915"/>
    <mergeCell ref="U2914:V2914"/>
    <mergeCell ref="W2914:X2914"/>
    <mergeCell ref="Y2914:Z2914"/>
    <mergeCell ref="AA2914:AB2914"/>
    <mergeCell ref="AC2914:AD2914"/>
    <mergeCell ref="D2915:J2915"/>
    <mergeCell ref="K2915:L2915"/>
    <mergeCell ref="M2915:N2915"/>
    <mergeCell ref="O2915:P2915"/>
    <mergeCell ref="Q2915:R2915"/>
    <mergeCell ref="D2914:J2914"/>
    <mergeCell ref="K2914:L2914"/>
    <mergeCell ref="M2914:N2914"/>
    <mergeCell ref="O2914:P2914"/>
    <mergeCell ref="Q2914:R2914"/>
    <mergeCell ref="S2914:T2914"/>
    <mergeCell ref="S2913:T2913"/>
    <mergeCell ref="U2913:V2913"/>
    <mergeCell ref="W2913:X2913"/>
    <mergeCell ref="Y2913:Z2913"/>
    <mergeCell ref="AA2913:AB2913"/>
    <mergeCell ref="AC2913:AD2913"/>
    <mergeCell ref="U2912:V2912"/>
    <mergeCell ref="W2912:X2912"/>
    <mergeCell ref="Y2912:Z2912"/>
    <mergeCell ref="AA2912:AB2912"/>
    <mergeCell ref="AC2912:AD2912"/>
    <mergeCell ref="D2913:J2913"/>
    <mergeCell ref="K2913:L2913"/>
    <mergeCell ref="M2913:N2913"/>
    <mergeCell ref="O2913:P2913"/>
    <mergeCell ref="Q2913:R2913"/>
    <mergeCell ref="D2912:J2912"/>
    <mergeCell ref="K2912:L2912"/>
    <mergeCell ref="M2912:N2912"/>
    <mergeCell ref="O2912:P2912"/>
    <mergeCell ref="Q2912:R2912"/>
    <mergeCell ref="S2912:T2912"/>
    <mergeCell ref="S2919:T2919"/>
    <mergeCell ref="U2919:V2919"/>
    <mergeCell ref="W2919:X2919"/>
    <mergeCell ref="Y2919:Z2919"/>
    <mergeCell ref="AA2919:AB2919"/>
    <mergeCell ref="AC2919:AD2919"/>
    <mergeCell ref="U2918:V2918"/>
    <mergeCell ref="W2918:X2918"/>
    <mergeCell ref="Y2918:Z2918"/>
    <mergeCell ref="AA2918:AB2918"/>
    <mergeCell ref="AC2918:AD2918"/>
    <mergeCell ref="D2919:J2919"/>
    <mergeCell ref="K2919:L2919"/>
    <mergeCell ref="M2919:N2919"/>
    <mergeCell ref="O2919:P2919"/>
    <mergeCell ref="Q2919:R2919"/>
    <mergeCell ref="D2918:J2918"/>
    <mergeCell ref="K2918:L2918"/>
    <mergeCell ref="M2918:N2918"/>
    <mergeCell ref="O2918:P2918"/>
    <mergeCell ref="Q2918:R2918"/>
    <mergeCell ref="S2918:T2918"/>
    <mergeCell ref="S2917:T2917"/>
    <mergeCell ref="U2917:V2917"/>
    <mergeCell ref="W2917:X2917"/>
    <mergeCell ref="Y2917:Z2917"/>
    <mergeCell ref="AA2917:AB2917"/>
    <mergeCell ref="AC2917:AD2917"/>
    <mergeCell ref="U2916:V2916"/>
    <mergeCell ref="W2916:X2916"/>
    <mergeCell ref="Y2916:Z2916"/>
    <mergeCell ref="AA2916:AB2916"/>
    <mergeCell ref="AC2916:AD2916"/>
    <mergeCell ref="D2917:J2917"/>
    <mergeCell ref="K2917:L2917"/>
    <mergeCell ref="M2917:N2917"/>
    <mergeCell ref="O2917:P2917"/>
    <mergeCell ref="Q2917:R2917"/>
    <mergeCell ref="D2916:J2916"/>
    <mergeCell ref="K2916:L2916"/>
    <mergeCell ref="M2916:N2916"/>
    <mergeCell ref="O2916:P2916"/>
    <mergeCell ref="Q2916:R2916"/>
    <mergeCell ref="S2916:T2916"/>
    <mergeCell ref="S2923:T2923"/>
    <mergeCell ref="U2923:V2923"/>
    <mergeCell ref="W2923:X2923"/>
    <mergeCell ref="Y2923:Z2923"/>
    <mergeCell ref="AA2923:AB2923"/>
    <mergeCell ref="AC2923:AD2923"/>
    <mergeCell ref="U2922:V2922"/>
    <mergeCell ref="W2922:X2922"/>
    <mergeCell ref="Y2922:Z2922"/>
    <mergeCell ref="AA2922:AB2922"/>
    <mergeCell ref="AC2922:AD2922"/>
    <mergeCell ref="D2923:J2923"/>
    <mergeCell ref="K2923:L2923"/>
    <mergeCell ref="M2923:N2923"/>
    <mergeCell ref="O2923:P2923"/>
    <mergeCell ref="Q2923:R2923"/>
    <mergeCell ref="D2922:J2922"/>
    <mergeCell ref="K2922:L2922"/>
    <mergeCell ref="M2922:N2922"/>
    <mergeCell ref="O2922:P2922"/>
    <mergeCell ref="Q2922:R2922"/>
    <mergeCell ref="S2922:T2922"/>
    <mergeCell ref="S2921:T2921"/>
    <mergeCell ref="U2921:V2921"/>
    <mergeCell ref="W2921:X2921"/>
    <mergeCell ref="Y2921:Z2921"/>
    <mergeCell ref="AA2921:AB2921"/>
    <mergeCell ref="AC2921:AD2921"/>
    <mergeCell ref="U2920:V2920"/>
    <mergeCell ref="W2920:X2920"/>
    <mergeCell ref="Y2920:Z2920"/>
    <mergeCell ref="AA2920:AB2920"/>
    <mergeCell ref="AC2920:AD2920"/>
    <mergeCell ref="D2921:J2921"/>
    <mergeCell ref="K2921:L2921"/>
    <mergeCell ref="M2921:N2921"/>
    <mergeCell ref="O2921:P2921"/>
    <mergeCell ref="Q2921:R2921"/>
    <mergeCell ref="D2920:J2920"/>
    <mergeCell ref="K2920:L2920"/>
    <mergeCell ref="M2920:N2920"/>
    <mergeCell ref="O2920:P2920"/>
    <mergeCell ref="Q2920:R2920"/>
    <mergeCell ref="S2920:T2920"/>
    <mergeCell ref="S2927:T2927"/>
    <mergeCell ref="U2927:V2927"/>
    <mergeCell ref="W2927:X2927"/>
    <mergeCell ref="Y2927:Z2927"/>
    <mergeCell ref="AA2927:AB2927"/>
    <mergeCell ref="AC2927:AD2927"/>
    <mergeCell ref="U2926:V2926"/>
    <mergeCell ref="W2926:X2926"/>
    <mergeCell ref="Y2926:Z2926"/>
    <mergeCell ref="AA2926:AB2926"/>
    <mergeCell ref="AC2926:AD2926"/>
    <mergeCell ref="D2927:J2927"/>
    <mergeCell ref="K2927:L2927"/>
    <mergeCell ref="M2927:N2927"/>
    <mergeCell ref="O2927:P2927"/>
    <mergeCell ref="Q2927:R2927"/>
    <mergeCell ref="D2926:J2926"/>
    <mergeCell ref="K2926:L2926"/>
    <mergeCell ref="M2926:N2926"/>
    <mergeCell ref="O2926:P2926"/>
    <mergeCell ref="Q2926:R2926"/>
    <mergeCell ref="S2926:T2926"/>
    <mergeCell ref="S2925:T2925"/>
    <mergeCell ref="U2925:V2925"/>
    <mergeCell ref="W2925:X2925"/>
    <mergeCell ref="Y2925:Z2925"/>
    <mergeCell ref="AA2925:AB2925"/>
    <mergeCell ref="AC2925:AD2925"/>
    <mergeCell ref="U2924:V2924"/>
    <mergeCell ref="W2924:X2924"/>
    <mergeCell ref="Y2924:Z2924"/>
    <mergeCell ref="AA2924:AB2924"/>
    <mergeCell ref="AC2924:AD2924"/>
    <mergeCell ref="D2925:J2925"/>
    <mergeCell ref="K2925:L2925"/>
    <mergeCell ref="M2925:N2925"/>
    <mergeCell ref="O2925:P2925"/>
    <mergeCell ref="Q2925:R2925"/>
    <mergeCell ref="D2924:J2924"/>
    <mergeCell ref="K2924:L2924"/>
    <mergeCell ref="M2924:N2924"/>
    <mergeCell ref="O2924:P2924"/>
    <mergeCell ref="Q2924:R2924"/>
    <mergeCell ref="S2924:T2924"/>
    <mergeCell ref="S2931:T2931"/>
    <mergeCell ref="U2931:V2931"/>
    <mergeCell ref="W2931:X2931"/>
    <mergeCell ref="Y2931:Z2931"/>
    <mergeCell ref="AA2931:AB2931"/>
    <mergeCell ref="AC2931:AD2931"/>
    <mergeCell ref="U2930:V2930"/>
    <mergeCell ref="W2930:X2930"/>
    <mergeCell ref="Y2930:Z2930"/>
    <mergeCell ref="AA2930:AB2930"/>
    <mergeCell ref="AC2930:AD2930"/>
    <mergeCell ref="D2931:J2931"/>
    <mergeCell ref="K2931:L2931"/>
    <mergeCell ref="M2931:N2931"/>
    <mergeCell ref="O2931:P2931"/>
    <mergeCell ref="Q2931:R2931"/>
    <mergeCell ref="D2930:J2930"/>
    <mergeCell ref="K2930:L2930"/>
    <mergeCell ref="M2930:N2930"/>
    <mergeCell ref="O2930:P2930"/>
    <mergeCell ref="Q2930:R2930"/>
    <mergeCell ref="S2930:T2930"/>
    <mergeCell ref="S2929:T2929"/>
    <mergeCell ref="U2929:V2929"/>
    <mergeCell ref="W2929:X2929"/>
    <mergeCell ref="Y2929:Z2929"/>
    <mergeCell ref="AA2929:AB2929"/>
    <mergeCell ref="AC2929:AD2929"/>
    <mergeCell ref="U2928:V2928"/>
    <mergeCell ref="W2928:X2928"/>
    <mergeCell ref="Y2928:Z2928"/>
    <mergeCell ref="AA2928:AB2928"/>
    <mergeCell ref="AC2928:AD2928"/>
    <mergeCell ref="D2929:J2929"/>
    <mergeCell ref="K2929:L2929"/>
    <mergeCell ref="M2929:N2929"/>
    <mergeCell ref="O2929:P2929"/>
    <mergeCell ref="Q2929:R2929"/>
    <mergeCell ref="D2928:J2928"/>
    <mergeCell ref="K2928:L2928"/>
    <mergeCell ref="M2928:N2928"/>
    <mergeCell ref="O2928:P2928"/>
    <mergeCell ref="Q2928:R2928"/>
    <mergeCell ref="S2928:T2928"/>
    <mergeCell ref="S2935:T2935"/>
    <mergeCell ref="U2935:V2935"/>
    <mergeCell ref="W2935:X2935"/>
    <mergeCell ref="Y2935:Z2935"/>
    <mergeCell ref="AA2935:AB2935"/>
    <mergeCell ref="AC2935:AD2935"/>
    <mergeCell ref="U2934:V2934"/>
    <mergeCell ref="W2934:X2934"/>
    <mergeCell ref="Y2934:Z2934"/>
    <mergeCell ref="AA2934:AB2934"/>
    <mergeCell ref="AC2934:AD2934"/>
    <mergeCell ref="D2935:J2935"/>
    <mergeCell ref="K2935:L2935"/>
    <mergeCell ref="M2935:N2935"/>
    <mergeCell ref="O2935:P2935"/>
    <mergeCell ref="Q2935:R2935"/>
    <mergeCell ref="D2934:J2934"/>
    <mergeCell ref="K2934:L2934"/>
    <mergeCell ref="M2934:N2934"/>
    <mergeCell ref="O2934:P2934"/>
    <mergeCell ref="Q2934:R2934"/>
    <mergeCell ref="S2934:T2934"/>
    <mergeCell ref="S2933:T2933"/>
    <mergeCell ref="U2933:V2933"/>
    <mergeCell ref="W2933:X2933"/>
    <mergeCell ref="Y2933:Z2933"/>
    <mergeCell ref="AA2933:AB2933"/>
    <mergeCell ref="AC2933:AD2933"/>
    <mergeCell ref="U2932:V2932"/>
    <mergeCell ref="W2932:X2932"/>
    <mergeCell ref="Y2932:Z2932"/>
    <mergeCell ref="AA2932:AB2932"/>
    <mergeCell ref="AC2932:AD2932"/>
    <mergeCell ref="D2933:J2933"/>
    <mergeCell ref="K2933:L2933"/>
    <mergeCell ref="M2933:N2933"/>
    <mergeCell ref="O2933:P2933"/>
    <mergeCell ref="Q2933:R2933"/>
    <mergeCell ref="D2932:J2932"/>
    <mergeCell ref="K2932:L2932"/>
    <mergeCell ref="M2932:N2932"/>
    <mergeCell ref="O2932:P2932"/>
    <mergeCell ref="Q2932:R2932"/>
    <mergeCell ref="S2932:T2932"/>
    <mergeCell ref="S2939:T2939"/>
    <mergeCell ref="U2939:V2939"/>
    <mergeCell ref="W2939:X2939"/>
    <mergeCell ref="Y2939:Z2939"/>
    <mergeCell ref="AA2939:AB2939"/>
    <mergeCell ref="AC2939:AD2939"/>
    <mergeCell ref="U2938:V2938"/>
    <mergeCell ref="W2938:X2938"/>
    <mergeCell ref="Y2938:Z2938"/>
    <mergeCell ref="AA2938:AB2938"/>
    <mergeCell ref="AC2938:AD2938"/>
    <mergeCell ref="D2939:J2939"/>
    <mergeCell ref="K2939:L2939"/>
    <mergeCell ref="M2939:N2939"/>
    <mergeCell ref="O2939:P2939"/>
    <mergeCell ref="Q2939:R2939"/>
    <mergeCell ref="D2938:J2938"/>
    <mergeCell ref="K2938:L2938"/>
    <mergeCell ref="M2938:N2938"/>
    <mergeCell ref="O2938:P2938"/>
    <mergeCell ref="Q2938:R2938"/>
    <mergeCell ref="S2938:T2938"/>
    <mergeCell ref="S2937:T2937"/>
    <mergeCell ref="U2937:V2937"/>
    <mergeCell ref="W2937:X2937"/>
    <mergeCell ref="Y2937:Z2937"/>
    <mergeCell ref="AA2937:AB2937"/>
    <mergeCell ref="AC2937:AD2937"/>
    <mergeCell ref="U2936:V2936"/>
    <mergeCell ref="W2936:X2936"/>
    <mergeCell ref="Y2936:Z2936"/>
    <mergeCell ref="AA2936:AB2936"/>
    <mergeCell ref="AC2936:AD2936"/>
    <mergeCell ref="D2937:J2937"/>
    <mergeCell ref="K2937:L2937"/>
    <mergeCell ref="M2937:N2937"/>
    <mergeCell ref="O2937:P2937"/>
    <mergeCell ref="Q2937:R2937"/>
    <mergeCell ref="D2936:J2936"/>
    <mergeCell ref="K2936:L2936"/>
    <mergeCell ref="M2936:N2936"/>
    <mergeCell ref="O2936:P2936"/>
    <mergeCell ref="Q2936:R2936"/>
    <mergeCell ref="S2936:T2936"/>
    <mergeCell ref="S2943:T2943"/>
    <mergeCell ref="U2943:V2943"/>
    <mergeCell ref="W2943:X2943"/>
    <mergeCell ref="Y2943:Z2943"/>
    <mergeCell ref="AA2943:AB2943"/>
    <mergeCell ref="AC2943:AD2943"/>
    <mergeCell ref="U2942:V2942"/>
    <mergeCell ref="W2942:X2942"/>
    <mergeCell ref="Y2942:Z2942"/>
    <mergeCell ref="AA2942:AB2942"/>
    <mergeCell ref="AC2942:AD2942"/>
    <mergeCell ref="D2943:J2943"/>
    <mergeCell ref="K2943:L2943"/>
    <mergeCell ref="M2943:N2943"/>
    <mergeCell ref="O2943:P2943"/>
    <mergeCell ref="Q2943:R2943"/>
    <mergeCell ref="D2942:J2942"/>
    <mergeCell ref="K2942:L2942"/>
    <mergeCell ref="M2942:N2942"/>
    <mergeCell ref="O2942:P2942"/>
    <mergeCell ref="Q2942:R2942"/>
    <mergeCell ref="S2942:T2942"/>
    <mergeCell ref="S2941:T2941"/>
    <mergeCell ref="U2941:V2941"/>
    <mergeCell ref="W2941:X2941"/>
    <mergeCell ref="Y2941:Z2941"/>
    <mergeCell ref="AA2941:AB2941"/>
    <mergeCell ref="AC2941:AD2941"/>
    <mergeCell ref="U2940:V2940"/>
    <mergeCell ref="W2940:X2940"/>
    <mergeCell ref="Y2940:Z2940"/>
    <mergeCell ref="AA2940:AB2940"/>
    <mergeCell ref="AC2940:AD2940"/>
    <mergeCell ref="D2941:J2941"/>
    <mergeCell ref="K2941:L2941"/>
    <mergeCell ref="M2941:N2941"/>
    <mergeCell ref="O2941:P2941"/>
    <mergeCell ref="Q2941:R2941"/>
    <mergeCell ref="D2940:J2940"/>
    <mergeCell ref="K2940:L2940"/>
    <mergeCell ref="M2940:N2940"/>
    <mergeCell ref="O2940:P2940"/>
    <mergeCell ref="Q2940:R2940"/>
    <mergeCell ref="S2940:T2940"/>
    <mergeCell ref="S2947:T2947"/>
    <mergeCell ref="U2947:V2947"/>
    <mergeCell ref="W2947:X2947"/>
    <mergeCell ref="Y2947:Z2947"/>
    <mergeCell ref="AA2947:AB2947"/>
    <mergeCell ref="AC2947:AD2947"/>
    <mergeCell ref="U2946:V2946"/>
    <mergeCell ref="W2946:X2946"/>
    <mergeCell ref="Y2946:Z2946"/>
    <mergeCell ref="AA2946:AB2946"/>
    <mergeCell ref="AC2946:AD2946"/>
    <mergeCell ref="D2947:J2947"/>
    <mergeCell ref="K2947:L2947"/>
    <mergeCell ref="M2947:N2947"/>
    <mergeCell ref="O2947:P2947"/>
    <mergeCell ref="Q2947:R2947"/>
    <mergeCell ref="D2946:J2946"/>
    <mergeCell ref="K2946:L2946"/>
    <mergeCell ref="M2946:N2946"/>
    <mergeCell ref="O2946:P2946"/>
    <mergeCell ref="Q2946:R2946"/>
    <mergeCell ref="S2946:T2946"/>
    <mergeCell ref="S2945:T2945"/>
    <mergeCell ref="U2945:V2945"/>
    <mergeCell ref="W2945:X2945"/>
    <mergeCell ref="Y2945:Z2945"/>
    <mergeCell ref="AA2945:AB2945"/>
    <mergeCell ref="AC2945:AD2945"/>
    <mergeCell ref="U2944:V2944"/>
    <mergeCell ref="W2944:X2944"/>
    <mergeCell ref="Y2944:Z2944"/>
    <mergeCell ref="AA2944:AB2944"/>
    <mergeCell ref="AC2944:AD2944"/>
    <mergeCell ref="D2945:J2945"/>
    <mergeCell ref="K2945:L2945"/>
    <mergeCell ref="M2945:N2945"/>
    <mergeCell ref="O2945:P2945"/>
    <mergeCell ref="Q2945:R2945"/>
    <mergeCell ref="D2944:J2944"/>
    <mergeCell ref="K2944:L2944"/>
    <mergeCell ref="M2944:N2944"/>
    <mergeCell ref="O2944:P2944"/>
    <mergeCell ref="Q2944:R2944"/>
    <mergeCell ref="S2944:T2944"/>
    <mergeCell ref="S2951:T2951"/>
    <mergeCell ref="U2951:V2951"/>
    <mergeCell ref="W2951:X2951"/>
    <mergeCell ref="Y2951:Z2951"/>
    <mergeCell ref="AA2951:AB2951"/>
    <mergeCell ref="AC2951:AD2951"/>
    <mergeCell ref="U2950:V2950"/>
    <mergeCell ref="W2950:X2950"/>
    <mergeCell ref="Y2950:Z2950"/>
    <mergeCell ref="AA2950:AB2950"/>
    <mergeCell ref="AC2950:AD2950"/>
    <mergeCell ref="D2951:J2951"/>
    <mergeCell ref="K2951:L2951"/>
    <mergeCell ref="M2951:N2951"/>
    <mergeCell ref="O2951:P2951"/>
    <mergeCell ref="Q2951:R2951"/>
    <mergeCell ref="D2950:J2950"/>
    <mergeCell ref="K2950:L2950"/>
    <mergeCell ref="M2950:N2950"/>
    <mergeCell ref="O2950:P2950"/>
    <mergeCell ref="Q2950:R2950"/>
    <mergeCell ref="S2950:T2950"/>
    <mergeCell ref="S2949:T2949"/>
    <mergeCell ref="U2949:V2949"/>
    <mergeCell ref="W2949:X2949"/>
    <mergeCell ref="Y2949:Z2949"/>
    <mergeCell ref="AA2949:AB2949"/>
    <mergeCell ref="AC2949:AD2949"/>
    <mergeCell ref="U2948:V2948"/>
    <mergeCell ref="W2948:X2948"/>
    <mergeCell ref="Y2948:Z2948"/>
    <mergeCell ref="AA2948:AB2948"/>
    <mergeCell ref="AC2948:AD2948"/>
    <mergeCell ref="D2949:J2949"/>
    <mergeCell ref="K2949:L2949"/>
    <mergeCell ref="M2949:N2949"/>
    <mergeCell ref="O2949:P2949"/>
    <mergeCell ref="Q2949:R2949"/>
    <mergeCell ref="D2948:J2948"/>
    <mergeCell ref="K2948:L2948"/>
    <mergeCell ref="M2948:N2948"/>
    <mergeCell ref="O2948:P2948"/>
    <mergeCell ref="Q2948:R2948"/>
    <mergeCell ref="S2948:T2948"/>
    <mergeCell ref="S2955:T2955"/>
    <mergeCell ref="U2955:V2955"/>
    <mergeCell ref="W2955:X2955"/>
    <mergeCell ref="Y2955:Z2955"/>
    <mergeCell ref="AA2955:AB2955"/>
    <mergeCell ref="AC2955:AD2955"/>
    <mergeCell ref="U2954:V2954"/>
    <mergeCell ref="W2954:X2954"/>
    <mergeCell ref="Y2954:Z2954"/>
    <mergeCell ref="AA2954:AB2954"/>
    <mergeCell ref="AC2954:AD2954"/>
    <mergeCell ref="D2955:J2955"/>
    <mergeCell ref="K2955:L2955"/>
    <mergeCell ref="M2955:N2955"/>
    <mergeCell ref="O2955:P2955"/>
    <mergeCell ref="Q2955:R2955"/>
    <mergeCell ref="D2954:J2954"/>
    <mergeCell ref="K2954:L2954"/>
    <mergeCell ref="M2954:N2954"/>
    <mergeCell ref="O2954:P2954"/>
    <mergeCell ref="Q2954:R2954"/>
    <mergeCell ref="S2954:T2954"/>
    <mergeCell ref="S2953:T2953"/>
    <mergeCell ref="U2953:V2953"/>
    <mergeCell ref="W2953:X2953"/>
    <mergeCell ref="Y2953:Z2953"/>
    <mergeCell ref="AA2953:AB2953"/>
    <mergeCell ref="AC2953:AD2953"/>
    <mergeCell ref="U2952:V2952"/>
    <mergeCell ref="W2952:X2952"/>
    <mergeCell ref="Y2952:Z2952"/>
    <mergeCell ref="AA2952:AB2952"/>
    <mergeCell ref="AC2952:AD2952"/>
    <mergeCell ref="D2953:J2953"/>
    <mergeCell ref="K2953:L2953"/>
    <mergeCell ref="M2953:N2953"/>
    <mergeCell ref="O2953:P2953"/>
    <mergeCell ref="Q2953:R2953"/>
    <mergeCell ref="D2952:J2952"/>
    <mergeCell ref="K2952:L2952"/>
    <mergeCell ref="M2952:N2952"/>
    <mergeCell ref="O2952:P2952"/>
    <mergeCell ref="Q2952:R2952"/>
    <mergeCell ref="S2952:T2952"/>
    <mergeCell ref="S2959:T2959"/>
    <mergeCell ref="U2959:V2959"/>
    <mergeCell ref="W2959:X2959"/>
    <mergeCell ref="Y2959:Z2959"/>
    <mergeCell ref="AA2959:AB2959"/>
    <mergeCell ref="AC2959:AD2959"/>
    <mergeCell ref="U2958:V2958"/>
    <mergeCell ref="W2958:X2958"/>
    <mergeCell ref="Y2958:Z2958"/>
    <mergeCell ref="AA2958:AB2958"/>
    <mergeCell ref="AC2958:AD2958"/>
    <mergeCell ref="D2959:J2959"/>
    <mergeCell ref="K2959:L2959"/>
    <mergeCell ref="M2959:N2959"/>
    <mergeCell ref="O2959:P2959"/>
    <mergeCell ref="Q2959:R2959"/>
    <mergeCell ref="D2958:J2958"/>
    <mergeCell ref="K2958:L2958"/>
    <mergeCell ref="M2958:N2958"/>
    <mergeCell ref="O2958:P2958"/>
    <mergeCell ref="Q2958:R2958"/>
    <mergeCell ref="S2958:T2958"/>
    <mergeCell ref="S2957:T2957"/>
    <mergeCell ref="U2957:V2957"/>
    <mergeCell ref="W2957:X2957"/>
    <mergeCell ref="Y2957:Z2957"/>
    <mergeCell ref="AA2957:AB2957"/>
    <mergeCell ref="AC2957:AD2957"/>
    <mergeCell ref="U2956:V2956"/>
    <mergeCell ref="W2956:X2956"/>
    <mergeCell ref="Y2956:Z2956"/>
    <mergeCell ref="AA2956:AB2956"/>
    <mergeCell ref="AC2956:AD2956"/>
    <mergeCell ref="D2957:J2957"/>
    <mergeCell ref="K2957:L2957"/>
    <mergeCell ref="M2957:N2957"/>
    <mergeCell ref="O2957:P2957"/>
    <mergeCell ref="Q2957:R2957"/>
    <mergeCell ref="D2956:J2956"/>
    <mergeCell ref="K2956:L2956"/>
    <mergeCell ref="M2956:N2956"/>
    <mergeCell ref="O2956:P2956"/>
    <mergeCell ref="Q2956:R2956"/>
    <mergeCell ref="S2956:T2956"/>
    <mergeCell ref="S2963:T2963"/>
    <mergeCell ref="U2963:V2963"/>
    <mergeCell ref="W2963:X2963"/>
    <mergeCell ref="Y2963:Z2963"/>
    <mergeCell ref="AA2963:AB2963"/>
    <mergeCell ref="AC2963:AD2963"/>
    <mergeCell ref="U2962:V2962"/>
    <mergeCell ref="W2962:X2962"/>
    <mergeCell ref="Y2962:Z2962"/>
    <mergeCell ref="AA2962:AB2962"/>
    <mergeCell ref="AC2962:AD2962"/>
    <mergeCell ref="D2963:J2963"/>
    <mergeCell ref="K2963:L2963"/>
    <mergeCell ref="M2963:N2963"/>
    <mergeCell ref="O2963:P2963"/>
    <mergeCell ref="Q2963:R2963"/>
    <mergeCell ref="D2962:J2962"/>
    <mergeCell ref="K2962:L2962"/>
    <mergeCell ref="M2962:N2962"/>
    <mergeCell ref="O2962:P2962"/>
    <mergeCell ref="Q2962:R2962"/>
    <mergeCell ref="S2962:T2962"/>
    <mergeCell ref="S2961:T2961"/>
    <mergeCell ref="U2961:V2961"/>
    <mergeCell ref="W2961:X2961"/>
    <mergeCell ref="Y2961:Z2961"/>
    <mergeCell ref="AA2961:AB2961"/>
    <mergeCell ref="AC2961:AD2961"/>
    <mergeCell ref="U2960:V2960"/>
    <mergeCell ref="W2960:X2960"/>
    <mergeCell ref="Y2960:Z2960"/>
    <mergeCell ref="AA2960:AB2960"/>
    <mergeCell ref="AC2960:AD2960"/>
    <mergeCell ref="D2961:J2961"/>
    <mergeCell ref="K2961:L2961"/>
    <mergeCell ref="M2961:N2961"/>
    <mergeCell ref="O2961:P2961"/>
    <mergeCell ref="Q2961:R2961"/>
    <mergeCell ref="D2960:J2960"/>
    <mergeCell ref="K2960:L2960"/>
    <mergeCell ref="M2960:N2960"/>
    <mergeCell ref="O2960:P2960"/>
    <mergeCell ref="Q2960:R2960"/>
    <mergeCell ref="S2960:T2960"/>
    <mergeCell ref="S2967:T2967"/>
    <mergeCell ref="U2967:V2967"/>
    <mergeCell ref="W2967:X2967"/>
    <mergeCell ref="Y2967:Z2967"/>
    <mergeCell ref="AA2967:AB2967"/>
    <mergeCell ref="AC2967:AD2967"/>
    <mergeCell ref="U2966:V2966"/>
    <mergeCell ref="W2966:X2966"/>
    <mergeCell ref="Y2966:Z2966"/>
    <mergeCell ref="AA2966:AB2966"/>
    <mergeCell ref="AC2966:AD2966"/>
    <mergeCell ref="D2967:J2967"/>
    <mergeCell ref="K2967:L2967"/>
    <mergeCell ref="M2967:N2967"/>
    <mergeCell ref="O2967:P2967"/>
    <mergeCell ref="Q2967:R2967"/>
    <mergeCell ref="D2966:J2966"/>
    <mergeCell ref="K2966:L2966"/>
    <mergeCell ref="M2966:N2966"/>
    <mergeCell ref="O2966:P2966"/>
    <mergeCell ref="Q2966:R2966"/>
    <mergeCell ref="S2966:T2966"/>
    <mergeCell ref="S2965:T2965"/>
    <mergeCell ref="U2965:V2965"/>
    <mergeCell ref="W2965:X2965"/>
    <mergeCell ref="Y2965:Z2965"/>
    <mergeCell ref="AA2965:AB2965"/>
    <mergeCell ref="AC2965:AD2965"/>
    <mergeCell ref="U2964:V2964"/>
    <mergeCell ref="W2964:X2964"/>
    <mergeCell ref="Y2964:Z2964"/>
    <mergeCell ref="AA2964:AB2964"/>
    <mergeCell ref="AC2964:AD2964"/>
    <mergeCell ref="D2965:J2965"/>
    <mergeCell ref="K2965:L2965"/>
    <mergeCell ref="M2965:N2965"/>
    <mergeCell ref="O2965:P2965"/>
    <mergeCell ref="Q2965:R2965"/>
    <mergeCell ref="D2964:J2964"/>
    <mergeCell ref="K2964:L2964"/>
    <mergeCell ref="M2964:N2964"/>
    <mergeCell ref="O2964:P2964"/>
    <mergeCell ref="Q2964:R2964"/>
    <mergeCell ref="S2964:T2964"/>
    <mergeCell ref="S2971:T2971"/>
    <mergeCell ref="U2971:V2971"/>
    <mergeCell ref="W2971:X2971"/>
    <mergeCell ref="Y2971:Z2971"/>
    <mergeCell ref="AA2971:AB2971"/>
    <mergeCell ref="AC2971:AD2971"/>
    <mergeCell ref="U2970:V2970"/>
    <mergeCell ref="W2970:X2970"/>
    <mergeCell ref="Y2970:Z2970"/>
    <mergeCell ref="AA2970:AB2970"/>
    <mergeCell ref="AC2970:AD2970"/>
    <mergeCell ref="D2971:J2971"/>
    <mergeCell ref="K2971:L2971"/>
    <mergeCell ref="M2971:N2971"/>
    <mergeCell ref="O2971:P2971"/>
    <mergeCell ref="Q2971:R2971"/>
    <mergeCell ref="D2970:J2970"/>
    <mergeCell ref="K2970:L2970"/>
    <mergeCell ref="M2970:N2970"/>
    <mergeCell ref="O2970:P2970"/>
    <mergeCell ref="Q2970:R2970"/>
    <mergeCell ref="S2970:T2970"/>
    <mergeCell ref="S2969:T2969"/>
    <mergeCell ref="U2969:V2969"/>
    <mergeCell ref="W2969:X2969"/>
    <mergeCell ref="Y2969:Z2969"/>
    <mergeCell ref="AA2969:AB2969"/>
    <mergeCell ref="AC2969:AD2969"/>
    <mergeCell ref="U2968:V2968"/>
    <mergeCell ref="W2968:X2968"/>
    <mergeCell ref="Y2968:Z2968"/>
    <mergeCell ref="AA2968:AB2968"/>
    <mergeCell ref="AC2968:AD2968"/>
    <mergeCell ref="D2969:J2969"/>
    <mergeCell ref="K2969:L2969"/>
    <mergeCell ref="M2969:N2969"/>
    <mergeCell ref="O2969:P2969"/>
    <mergeCell ref="Q2969:R2969"/>
    <mergeCell ref="D2968:J2968"/>
    <mergeCell ref="K2968:L2968"/>
    <mergeCell ref="M2968:N2968"/>
    <mergeCell ref="O2968:P2968"/>
    <mergeCell ref="Q2968:R2968"/>
    <mergeCell ref="S2968:T2968"/>
    <mergeCell ref="S2975:T2975"/>
    <mergeCell ref="U2975:V2975"/>
    <mergeCell ref="W2975:X2975"/>
    <mergeCell ref="Y2975:Z2975"/>
    <mergeCell ref="AA2975:AB2975"/>
    <mergeCell ref="AC2975:AD2975"/>
    <mergeCell ref="U2974:V2974"/>
    <mergeCell ref="W2974:X2974"/>
    <mergeCell ref="Y2974:Z2974"/>
    <mergeCell ref="AA2974:AB2974"/>
    <mergeCell ref="AC2974:AD2974"/>
    <mergeCell ref="D2975:J2975"/>
    <mergeCell ref="K2975:L2975"/>
    <mergeCell ref="M2975:N2975"/>
    <mergeCell ref="O2975:P2975"/>
    <mergeCell ref="Q2975:R2975"/>
    <mergeCell ref="D2974:J2974"/>
    <mergeCell ref="K2974:L2974"/>
    <mergeCell ref="M2974:N2974"/>
    <mergeCell ref="O2974:P2974"/>
    <mergeCell ref="Q2974:R2974"/>
    <mergeCell ref="S2974:T2974"/>
    <mergeCell ref="S2973:T2973"/>
    <mergeCell ref="U2973:V2973"/>
    <mergeCell ref="W2973:X2973"/>
    <mergeCell ref="Y2973:Z2973"/>
    <mergeCell ref="AA2973:AB2973"/>
    <mergeCell ref="AC2973:AD2973"/>
    <mergeCell ref="U2972:V2972"/>
    <mergeCell ref="W2972:X2972"/>
    <mergeCell ref="Y2972:Z2972"/>
    <mergeCell ref="AA2972:AB2972"/>
    <mergeCell ref="AC2972:AD2972"/>
    <mergeCell ref="D2973:J2973"/>
    <mergeCell ref="K2973:L2973"/>
    <mergeCell ref="M2973:N2973"/>
    <mergeCell ref="O2973:P2973"/>
    <mergeCell ref="Q2973:R2973"/>
    <mergeCell ref="D2972:J2972"/>
    <mergeCell ref="K2972:L2972"/>
    <mergeCell ref="M2972:N2972"/>
    <mergeCell ref="O2972:P2972"/>
    <mergeCell ref="Q2972:R2972"/>
    <mergeCell ref="S2972:T2972"/>
    <mergeCell ref="S2979:T2979"/>
    <mergeCell ref="U2979:V2979"/>
    <mergeCell ref="W2979:X2979"/>
    <mergeCell ref="Y2979:Z2979"/>
    <mergeCell ref="AA2979:AB2979"/>
    <mergeCell ref="AC2979:AD2979"/>
    <mergeCell ref="U2978:V2978"/>
    <mergeCell ref="W2978:X2978"/>
    <mergeCell ref="Y2978:Z2978"/>
    <mergeCell ref="AA2978:AB2978"/>
    <mergeCell ref="AC2978:AD2978"/>
    <mergeCell ref="D2979:J2979"/>
    <mergeCell ref="K2979:L2979"/>
    <mergeCell ref="M2979:N2979"/>
    <mergeCell ref="O2979:P2979"/>
    <mergeCell ref="Q2979:R2979"/>
    <mergeCell ref="D2978:J2978"/>
    <mergeCell ref="K2978:L2978"/>
    <mergeCell ref="M2978:N2978"/>
    <mergeCell ref="O2978:P2978"/>
    <mergeCell ref="Q2978:R2978"/>
    <mergeCell ref="S2978:T2978"/>
    <mergeCell ref="S2977:T2977"/>
    <mergeCell ref="U2977:V2977"/>
    <mergeCell ref="W2977:X2977"/>
    <mergeCell ref="Y2977:Z2977"/>
    <mergeCell ref="AA2977:AB2977"/>
    <mergeCell ref="AC2977:AD2977"/>
    <mergeCell ref="U2976:V2976"/>
    <mergeCell ref="W2976:X2976"/>
    <mergeCell ref="Y2976:Z2976"/>
    <mergeCell ref="AA2976:AB2976"/>
    <mergeCell ref="AC2976:AD2976"/>
    <mergeCell ref="D2977:J2977"/>
    <mergeCell ref="K2977:L2977"/>
    <mergeCell ref="M2977:N2977"/>
    <mergeCell ref="O2977:P2977"/>
    <mergeCell ref="Q2977:R2977"/>
    <mergeCell ref="D2976:J2976"/>
    <mergeCell ref="K2976:L2976"/>
    <mergeCell ref="M2976:N2976"/>
    <mergeCell ref="O2976:P2976"/>
    <mergeCell ref="Q2976:R2976"/>
    <mergeCell ref="S2976:T2976"/>
    <mergeCell ref="S2983:T2983"/>
    <mergeCell ref="U2983:V2983"/>
    <mergeCell ref="W2983:X2983"/>
    <mergeCell ref="Y2983:Z2983"/>
    <mergeCell ref="AA2983:AB2983"/>
    <mergeCell ref="AC2983:AD2983"/>
    <mergeCell ref="U2982:V2982"/>
    <mergeCell ref="W2982:X2982"/>
    <mergeCell ref="Y2982:Z2982"/>
    <mergeCell ref="AA2982:AB2982"/>
    <mergeCell ref="AC2982:AD2982"/>
    <mergeCell ref="D2983:J2983"/>
    <mergeCell ref="K2983:L2983"/>
    <mergeCell ref="M2983:N2983"/>
    <mergeCell ref="O2983:P2983"/>
    <mergeCell ref="Q2983:R2983"/>
    <mergeCell ref="D2982:J2982"/>
    <mergeCell ref="K2982:L2982"/>
    <mergeCell ref="M2982:N2982"/>
    <mergeCell ref="O2982:P2982"/>
    <mergeCell ref="Q2982:R2982"/>
    <mergeCell ref="S2982:T2982"/>
    <mergeCell ref="S2981:T2981"/>
    <mergeCell ref="U2981:V2981"/>
    <mergeCell ref="W2981:X2981"/>
    <mergeCell ref="Y2981:Z2981"/>
    <mergeCell ref="AA2981:AB2981"/>
    <mergeCell ref="AC2981:AD2981"/>
    <mergeCell ref="U2980:V2980"/>
    <mergeCell ref="W2980:X2980"/>
    <mergeCell ref="Y2980:Z2980"/>
    <mergeCell ref="AA2980:AB2980"/>
    <mergeCell ref="AC2980:AD2980"/>
    <mergeCell ref="D2981:J2981"/>
    <mergeCell ref="K2981:L2981"/>
    <mergeCell ref="M2981:N2981"/>
    <mergeCell ref="O2981:P2981"/>
    <mergeCell ref="Q2981:R2981"/>
    <mergeCell ref="D2980:J2980"/>
    <mergeCell ref="K2980:L2980"/>
    <mergeCell ref="M2980:N2980"/>
    <mergeCell ref="O2980:P2980"/>
    <mergeCell ref="Q2980:R2980"/>
    <mergeCell ref="S2980:T2980"/>
    <mergeCell ref="S2987:T2987"/>
    <mergeCell ref="U2987:V2987"/>
    <mergeCell ref="W2987:X2987"/>
    <mergeCell ref="Y2987:Z2987"/>
    <mergeCell ref="AA2987:AB2987"/>
    <mergeCell ref="AC2987:AD2987"/>
    <mergeCell ref="U2986:V2986"/>
    <mergeCell ref="W2986:X2986"/>
    <mergeCell ref="Y2986:Z2986"/>
    <mergeCell ref="AA2986:AB2986"/>
    <mergeCell ref="AC2986:AD2986"/>
    <mergeCell ref="D2987:J2987"/>
    <mergeCell ref="K2987:L2987"/>
    <mergeCell ref="M2987:N2987"/>
    <mergeCell ref="O2987:P2987"/>
    <mergeCell ref="Q2987:R2987"/>
    <mergeCell ref="D2986:J2986"/>
    <mergeCell ref="K2986:L2986"/>
    <mergeCell ref="M2986:N2986"/>
    <mergeCell ref="O2986:P2986"/>
    <mergeCell ref="Q2986:R2986"/>
    <mergeCell ref="S2986:T2986"/>
    <mergeCell ref="S2985:T2985"/>
    <mergeCell ref="U2985:V2985"/>
    <mergeCell ref="W2985:X2985"/>
    <mergeCell ref="Y2985:Z2985"/>
    <mergeCell ref="AA2985:AB2985"/>
    <mergeCell ref="AC2985:AD2985"/>
    <mergeCell ref="U2984:V2984"/>
    <mergeCell ref="W2984:X2984"/>
    <mergeCell ref="Y2984:Z2984"/>
    <mergeCell ref="AA2984:AB2984"/>
    <mergeCell ref="AC2984:AD2984"/>
    <mergeCell ref="D2985:J2985"/>
    <mergeCell ref="K2985:L2985"/>
    <mergeCell ref="M2985:N2985"/>
    <mergeCell ref="O2985:P2985"/>
    <mergeCell ref="Q2985:R2985"/>
    <mergeCell ref="D2984:J2984"/>
    <mergeCell ref="K2984:L2984"/>
    <mergeCell ref="M2984:N2984"/>
    <mergeCell ref="O2984:P2984"/>
    <mergeCell ref="Q2984:R2984"/>
    <mergeCell ref="S2984:T2984"/>
    <mergeCell ref="S2991:T2991"/>
    <mergeCell ref="U2991:V2991"/>
    <mergeCell ref="W2991:X2991"/>
    <mergeCell ref="Y2991:Z2991"/>
    <mergeCell ref="AA2991:AB2991"/>
    <mergeCell ref="AC2991:AD2991"/>
    <mergeCell ref="U2990:V2990"/>
    <mergeCell ref="W2990:X2990"/>
    <mergeCell ref="Y2990:Z2990"/>
    <mergeCell ref="AA2990:AB2990"/>
    <mergeCell ref="AC2990:AD2990"/>
    <mergeCell ref="D2991:J2991"/>
    <mergeCell ref="K2991:L2991"/>
    <mergeCell ref="M2991:N2991"/>
    <mergeCell ref="O2991:P2991"/>
    <mergeCell ref="Q2991:R2991"/>
    <mergeCell ref="D2990:J2990"/>
    <mergeCell ref="K2990:L2990"/>
    <mergeCell ref="M2990:N2990"/>
    <mergeCell ref="O2990:P2990"/>
    <mergeCell ref="Q2990:R2990"/>
    <mergeCell ref="S2990:T2990"/>
    <mergeCell ref="S2989:T2989"/>
    <mergeCell ref="U2989:V2989"/>
    <mergeCell ref="W2989:X2989"/>
    <mergeCell ref="Y2989:Z2989"/>
    <mergeCell ref="AA2989:AB2989"/>
    <mergeCell ref="AC2989:AD2989"/>
    <mergeCell ref="U2988:V2988"/>
    <mergeCell ref="W2988:X2988"/>
    <mergeCell ref="Y2988:Z2988"/>
    <mergeCell ref="AA2988:AB2988"/>
    <mergeCell ref="AC2988:AD2988"/>
    <mergeCell ref="D2989:J2989"/>
    <mergeCell ref="K2989:L2989"/>
    <mergeCell ref="M2989:N2989"/>
    <mergeCell ref="O2989:P2989"/>
    <mergeCell ref="Q2989:R2989"/>
    <mergeCell ref="D2988:J2988"/>
    <mergeCell ref="K2988:L2988"/>
    <mergeCell ref="M2988:N2988"/>
    <mergeCell ref="O2988:P2988"/>
    <mergeCell ref="Q2988:R2988"/>
    <mergeCell ref="S2988:T2988"/>
    <mergeCell ref="S2995:T2995"/>
    <mergeCell ref="U2995:V2995"/>
    <mergeCell ref="W2995:X2995"/>
    <mergeCell ref="Y2995:Z2995"/>
    <mergeCell ref="AA2995:AB2995"/>
    <mergeCell ref="AC2995:AD2995"/>
    <mergeCell ref="U2994:V2994"/>
    <mergeCell ref="W2994:X2994"/>
    <mergeCell ref="Y2994:Z2994"/>
    <mergeCell ref="AA2994:AB2994"/>
    <mergeCell ref="AC2994:AD2994"/>
    <mergeCell ref="D2995:J2995"/>
    <mergeCell ref="K2995:L2995"/>
    <mergeCell ref="M2995:N2995"/>
    <mergeCell ref="O2995:P2995"/>
    <mergeCell ref="Q2995:R2995"/>
    <mergeCell ref="D2994:J2994"/>
    <mergeCell ref="K2994:L2994"/>
    <mergeCell ref="M2994:N2994"/>
    <mergeCell ref="O2994:P2994"/>
    <mergeCell ref="Q2994:R2994"/>
    <mergeCell ref="S2994:T2994"/>
    <mergeCell ref="S2993:T2993"/>
    <mergeCell ref="U2993:V2993"/>
    <mergeCell ref="W2993:X2993"/>
    <mergeCell ref="Y2993:Z2993"/>
    <mergeCell ref="AA2993:AB2993"/>
    <mergeCell ref="AC2993:AD2993"/>
    <mergeCell ref="U2992:V2992"/>
    <mergeCell ref="W2992:X2992"/>
    <mergeCell ref="Y2992:Z2992"/>
    <mergeCell ref="AA2992:AB2992"/>
    <mergeCell ref="AC2992:AD2992"/>
    <mergeCell ref="D2993:J2993"/>
    <mergeCell ref="K2993:L2993"/>
    <mergeCell ref="M2993:N2993"/>
    <mergeCell ref="O2993:P2993"/>
    <mergeCell ref="Q2993:R2993"/>
    <mergeCell ref="D2992:J2992"/>
    <mergeCell ref="K2992:L2992"/>
    <mergeCell ref="M2992:N2992"/>
    <mergeCell ref="O2992:P2992"/>
    <mergeCell ref="Q2992:R2992"/>
    <mergeCell ref="S2992:T2992"/>
    <mergeCell ref="S2999:T2999"/>
    <mergeCell ref="U2999:V2999"/>
    <mergeCell ref="W2999:X2999"/>
    <mergeCell ref="Y2999:Z2999"/>
    <mergeCell ref="AA2999:AB2999"/>
    <mergeCell ref="AC2999:AD2999"/>
    <mergeCell ref="U2998:V2998"/>
    <mergeCell ref="W2998:X2998"/>
    <mergeCell ref="Y2998:Z2998"/>
    <mergeCell ref="AA2998:AB2998"/>
    <mergeCell ref="AC2998:AD2998"/>
    <mergeCell ref="D2999:J2999"/>
    <mergeCell ref="K2999:L2999"/>
    <mergeCell ref="M2999:N2999"/>
    <mergeCell ref="O2999:P2999"/>
    <mergeCell ref="Q2999:R2999"/>
    <mergeCell ref="D2998:J2998"/>
    <mergeCell ref="K2998:L2998"/>
    <mergeCell ref="M2998:N2998"/>
    <mergeCell ref="O2998:P2998"/>
    <mergeCell ref="Q2998:R2998"/>
    <mergeCell ref="S2998:T2998"/>
    <mergeCell ref="S2997:T2997"/>
    <mergeCell ref="U2997:V2997"/>
    <mergeCell ref="W2997:X2997"/>
    <mergeCell ref="Y2997:Z2997"/>
    <mergeCell ref="AA2997:AB2997"/>
    <mergeCell ref="AC2997:AD2997"/>
    <mergeCell ref="U2996:V2996"/>
    <mergeCell ref="W2996:X2996"/>
    <mergeCell ref="Y2996:Z2996"/>
    <mergeCell ref="AA2996:AB2996"/>
    <mergeCell ref="AC2996:AD2996"/>
    <mergeCell ref="D2997:J2997"/>
    <mergeCell ref="K2997:L2997"/>
    <mergeCell ref="M2997:N2997"/>
    <mergeCell ref="O2997:P2997"/>
    <mergeCell ref="Q2997:R2997"/>
    <mergeCell ref="D2996:J2996"/>
    <mergeCell ref="K2996:L2996"/>
    <mergeCell ref="M2996:N2996"/>
    <mergeCell ref="O2996:P2996"/>
    <mergeCell ref="Q2996:R2996"/>
    <mergeCell ref="S2996:T2996"/>
    <mergeCell ref="AB3020:AD3020"/>
    <mergeCell ref="D3021:L3021"/>
    <mergeCell ref="M3021:O3021"/>
    <mergeCell ref="P3021:R3021"/>
    <mergeCell ref="S3021:U3021"/>
    <mergeCell ref="V3021:X3021"/>
    <mergeCell ref="Y3021:AA3021"/>
    <mergeCell ref="AB3021:AD3021"/>
    <mergeCell ref="S3019:U3019"/>
    <mergeCell ref="V3019:X3019"/>
    <mergeCell ref="Y3019:AA3019"/>
    <mergeCell ref="AB3019:AD3019"/>
    <mergeCell ref="D3020:L3020"/>
    <mergeCell ref="M3020:O3020"/>
    <mergeCell ref="P3020:R3020"/>
    <mergeCell ref="S3020:U3020"/>
    <mergeCell ref="V3020:X3020"/>
    <mergeCell ref="Y3020:AA3020"/>
    <mergeCell ref="C3004:AD3004"/>
    <mergeCell ref="C3005:AD3005"/>
    <mergeCell ref="B3012:AD3012"/>
    <mergeCell ref="B3014:AD3014"/>
    <mergeCell ref="C3015:AD3015"/>
    <mergeCell ref="C3018:L3019"/>
    <mergeCell ref="M3018:U3018"/>
    <mergeCell ref="V3018:AD3018"/>
    <mergeCell ref="M3019:O3019"/>
    <mergeCell ref="P3019:R3019"/>
    <mergeCell ref="W3000:X3000"/>
    <mergeCell ref="Y3000:Z3000"/>
    <mergeCell ref="AA3000:AB3000"/>
    <mergeCell ref="AC3000:AD3000"/>
    <mergeCell ref="C3002:E3002"/>
    <mergeCell ref="F3002:AD3002"/>
    <mergeCell ref="K3000:L3000"/>
    <mergeCell ref="M3000:N3000"/>
    <mergeCell ref="O3000:P3000"/>
    <mergeCell ref="Q3000:R3000"/>
    <mergeCell ref="S3000:T3000"/>
    <mergeCell ref="U3000:V3000"/>
    <mergeCell ref="B3007:AD3007"/>
    <mergeCell ref="AB3026:AD3026"/>
    <mergeCell ref="D3027:L3027"/>
    <mergeCell ref="M3027:O3027"/>
    <mergeCell ref="P3027:R3027"/>
    <mergeCell ref="S3027:U3027"/>
    <mergeCell ref="V3027:X3027"/>
    <mergeCell ref="Y3027:AA3027"/>
    <mergeCell ref="AB3027:AD3027"/>
    <mergeCell ref="D3026:L3026"/>
    <mergeCell ref="M3026:O3026"/>
    <mergeCell ref="P3026:R3026"/>
    <mergeCell ref="S3026:U3026"/>
    <mergeCell ref="V3026:X3026"/>
    <mergeCell ref="Y3026:AA3026"/>
    <mergeCell ref="AB3024:AD3024"/>
    <mergeCell ref="D3025:L3025"/>
    <mergeCell ref="M3025:O3025"/>
    <mergeCell ref="P3025:R3025"/>
    <mergeCell ref="S3025:U3025"/>
    <mergeCell ref="V3025:X3025"/>
    <mergeCell ref="Y3025:AA3025"/>
    <mergeCell ref="AB3025:AD3025"/>
    <mergeCell ref="D3024:L3024"/>
    <mergeCell ref="M3024:O3024"/>
    <mergeCell ref="P3024:R3024"/>
    <mergeCell ref="S3024:U3024"/>
    <mergeCell ref="V3024:X3024"/>
    <mergeCell ref="Y3024:AA3024"/>
    <mergeCell ref="AB3022:AD3022"/>
    <mergeCell ref="D3023:L3023"/>
    <mergeCell ref="M3023:O3023"/>
    <mergeCell ref="P3023:R3023"/>
    <mergeCell ref="S3023:U3023"/>
    <mergeCell ref="V3023:X3023"/>
    <mergeCell ref="Y3023:AA3023"/>
    <mergeCell ref="AB3023:AD3023"/>
    <mergeCell ref="D3022:L3022"/>
    <mergeCell ref="M3022:O3022"/>
    <mergeCell ref="P3022:R3022"/>
    <mergeCell ref="S3022:U3022"/>
    <mergeCell ref="V3022:X3022"/>
    <mergeCell ref="Y3022:AA3022"/>
    <mergeCell ref="AB3032:AD3032"/>
    <mergeCell ref="D3033:L3033"/>
    <mergeCell ref="M3033:O3033"/>
    <mergeCell ref="P3033:R3033"/>
    <mergeCell ref="S3033:U3033"/>
    <mergeCell ref="V3033:X3033"/>
    <mergeCell ref="Y3033:AA3033"/>
    <mergeCell ref="AB3033:AD3033"/>
    <mergeCell ref="D3032:L3032"/>
    <mergeCell ref="M3032:O3032"/>
    <mergeCell ref="P3032:R3032"/>
    <mergeCell ref="S3032:U3032"/>
    <mergeCell ref="V3032:X3032"/>
    <mergeCell ref="Y3032:AA3032"/>
    <mergeCell ref="AB3030:AD3030"/>
    <mergeCell ref="D3031:L3031"/>
    <mergeCell ref="M3031:O3031"/>
    <mergeCell ref="P3031:R3031"/>
    <mergeCell ref="S3031:U3031"/>
    <mergeCell ref="V3031:X3031"/>
    <mergeCell ref="Y3031:AA3031"/>
    <mergeCell ref="AB3031:AD3031"/>
    <mergeCell ref="D3030:L3030"/>
    <mergeCell ref="M3030:O3030"/>
    <mergeCell ref="P3030:R3030"/>
    <mergeCell ref="S3030:U3030"/>
    <mergeCell ref="V3030:X3030"/>
    <mergeCell ref="Y3030:AA3030"/>
    <mergeCell ref="AB3028:AD3028"/>
    <mergeCell ref="D3029:L3029"/>
    <mergeCell ref="M3029:O3029"/>
    <mergeCell ref="P3029:R3029"/>
    <mergeCell ref="S3029:U3029"/>
    <mergeCell ref="V3029:X3029"/>
    <mergeCell ref="Y3029:AA3029"/>
    <mergeCell ref="AB3029:AD3029"/>
    <mergeCell ref="D3028:L3028"/>
    <mergeCell ref="M3028:O3028"/>
    <mergeCell ref="P3028:R3028"/>
    <mergeCell ref="S3028:U3028"/>
    <mergeCell ref="V3028:X3028"/>
    <mergeCell ref="Y3028:AA3028"/>
    <mergeCell ref="AB3038:AD3038"/>
    <mergeCell ref="D3039:L3039"/>
    <mergeCell ref="M3039:O3039"/>
    <mergeCell ref="P3039:R3039"/>
    <mergeCell ref="S3039:U3039"/>
    <mergeCell ref="V3039:X3039"/>
    <mergeCell ref="Y3039:AA3039"/>
    <mergeCell ref="AB3039:AD3039"/>
    <mergeCell ref="D3038:L3038"/>
    <mergeCell ref="M3038:O3038"/>
    <mergeCell ref="P3038:R3038"/>
    <mergeCell ref="S3038:U3038"/>
    <mergeCell ref="V3038:X3038"/>
    <mergeCell ref="Y3038:AA3038"/>
    <mergeCell ref="AB3036:AD3036"/>
    <mergeCell ref="D3037:L3037"/>
    <mergeCell ref="M3037:O3037"/>
    <mergeCell ref="P3037:R3037"/>
    <mergeCell ref="S3037:U3037"/>
    <mergeCell ref="V3037:X3037"/>
    <mergeCell ref="Y3037:AA3037"/>
    <mergeCell ref="AB3037:AD3037"/>
    <mergeCell ref="D3036:L3036"/>
    <mergeCell ref="M3036:O3036"/>
    <mergeCell ref="P3036:R3036"/>
    <mergeCell ref="S3036:U3036"/>
    <mergeCell ref="V3036:X3036"/>
    <mergeCell ref="Y3036:AA3036"/>
    <mergeCell ref="AB3034:AD3034"/>
    <mergeCell ref="D3035:L3035"/>
    <mergeCell ref="M3035:O3035"/>
    <mergeCell ref="P3035:R3035"/>
    <mergeCell ref="S3035:U3035"/>
    <mergeCell ref="V3035:X3035"/>
    <mergeCell ref="Y3035:AA3035"/>
    <mergeCell ref="AB3035:AD3035"/>
    <mergeCell ref="D3034:L3034"/>
    <mergeCell ref="M3034:O3034"/>
    <mergeCell ref="P3034:R3034"/>
    <mergeCell ref="S3034:U3034"/>
    <mergeCell ref="V3034:X3034"/>
    <mergeCell ref="Y3034:AA3034"/>
    <mergeCell ref="AB3044:AD3044"/>
    <mergeCell ref="D3045:L3045"/>
    <mergeCell ref="M3045:O3045"/>
    <mergeCell ref="P3045:R3045"/>
    <mergeCell ref="S3045:U3045"/>
    <mergeCell ref="V3045:X3045"/>
    <mergeCell ref="Y3045:AA3045"/>
    <mergeCell ref="AB3045:AD3045"/>
    <mergeCell ref="D3044:L3044"/>
    <mergeCell ref="M3044:O3044"/>
    <mergeCell ref="P3044:R3044"/>
    <mergeCell ref="S3044:U3044"/>
    <mergeCell ref="V3044:X3044"/>
    <mergeCell ref="Y3044:AA3044"/>
    <mergeCell ref="AB3042:AD3042"/>
    <mergeCell ref="D3043:L3043"/>
    <mergeCell ref="M3043:O3043"/>
    <mergeCell ref="P3043:R3043"/>
    <mergeCell ref="S3043:U3043"/>
    <mergeCell ref="V3043:X3043"/>
    <mergeCell ref="Y3043:AA3043"/>
    <mergeCell ref="AB3043:AD3043"/>
    <mergeCell ref="D3042:L3042"/>
    <mergeCell ref="M3042:O3042"/>
    <mergeCell ref="P3042:R3042"/>
    <mergeCell ref="S3042:U3042"/>
    <mergeCell ref="V3042:X3042"/>
    <mergeCell ref="Y3042:AA3042"/>
    <mergeCell ref="AB3040:AD3040"/>
    <mergeCell ref="D3041:L3041"/>
    <mergeCell ref="M3041:O3041"/>
    <mergeCell ref="P3041:R3041"/>
    <mergeCell ref="S3041:U3041"/>
    <mergeCell ref="V3041:X3041"/>
    <mergeCell ref="Y3041:AA3041"/>
    <mergeCell ref="AB3041:AD3041"/>
    <mergeCell ref="D3040:L3040"/>
    <mergeCell ref="M3040:O3040"/>
    <mergeCell ref="P3040:R3040"/>
    <mergeCell ref="S3040:U3040"/>
    <mergeCell ref="V3040:X3040"/>
    <mergeCell ref="Y3040:AA3040"/>
    <mergeCell ref="AB3050:AD3050"/>
    <mergeCell ref="D3051:L3051"/>
    <mergeCell ref="M3051:O3051"/>
    <mergeCell ref="P3051:R3051"/>
    <mergeCell ref="S3051:U3051"/>
    <mergeCell ref="V3051:X3051"/>
    <mergeCell ref="Y3051:AA3051"/>
    <mergeCell ref="AB3051:AD3051"/>
    <mergeCell ref="D3050:L3050"/>
    <mergeCell ref="M3050:O3050"/>
    <mergeCell ref="P3050:R3050"/>
    <mergeCell ref="S3050:U3050"/>
    <mergeCell ref="V3050:X3050"/>
    <mergeCell ref="Y3050:AA3050"/>
    <mergeCell ref="AB3048:AD3048"/>
    <mergeCell ref="D3049:L3049"/>
    <mergeCell ref="M3049:O3049"/>
    <mergeCell ref="P3049:R3049"/>
    <mergeCell ref="S3049:U3049"/>
    <mergeCell ref="V3049:X3049"/>
    <mergeCell ref="Y3049:AA3049"/>
    <mergeCell ref="AB3049:AD3049"/>
    <mergeCell ref="D3048:L3048"/>
    <mergeCell ref="M3048:O3048"/>
    <mergeCell ref="P3048:R3048"/>
    <mergeCell ref="S3048:U3048"/>
    <mergeCell ref="V3048:X3048"/>
    <mergeCell ref="Y3048:AA3048"/>
    <mergeCell ref="AB3046:AD3046"/>
    <mergeCell ref="D3047:L3047"/>
    <mergeCell ref="M3047:O3047"/>
    <mergeCell ref="P3047:R3047"/>
    <mergeCell ref="S3047:U3047"/>
    <mergeCell ref="V3047:X3047"/>
    <mergeCell ref="Y3047:AA3047"/>
    <mergeCell ref="AB3047:AD3047"/>
    <mergeCell ref="D3046:L3046"/>
    <mergeCell ref="M3046:O3046"/>
    <mergeCell ref="P3046:R3046"/>
    <mergeCell ref="S3046:U3046"/>
    <mergeCell ref="V3046:X3046"/>
    <mergeCell ref="Y3046:AA3046"/>
    <mergeCell ref="AB3056:AD3056"/>
    <mergeCell ref="D3057:L3057"/>
    <mergeCell ref="M3057:O3057"/>
    <mergeCell ref="P3057:R3057"/>
    <mergeCell ref="S3057:U3057"/>
    <mergeCell ref="V3057:X3057"/>
    <mergeCell ref="Y3057:AA3057"/>
    <mergeCell ref="AB3057:AD3057"/>
    <mergeCell ref="D3056:L3056"/>
    <mergeCell ref="M3056:O3056"/>
    <mergeCell ref="P3056:R3056"/>
    <mergeCell ref="S3056:U3056"/>
    <mergeCell ref="V3056:X3056"/>
    <mergeCell ref="Y3056:AA3056"/>
    <mergeCell ref="AB3054:AD3054"/>
    <mergeCell ref="D3055:L3055"/>
    <mergeCell ref="M3055:O3055"/>
    <mergeCell ref="P3055:R3055"/>
    <mergeCell ref="S3055:U3055"/>
    <mergeCell ref="V3055:X3055"/>
    <mergeCell ref="Y3055:AA3055"/>
    <mergeCell ref="AB3055:AD3055"/>
    <mergeCell ref="D3054:L3054"/>
    <mergeCell ref="M3054:O3054"/>
    <mergeCell ref="P3054:R3054"/>
    <mergeCell ref="S3054:U3054"/>
    <mergeCell ref="V3054:X3054"/>
    <mergeCell ref="Y3054:AA3054"/>
    <mergeCell ref="AB3052:AD3052"/>
    <mergeCell ref="D3053:L3053"/>
    <mergeCell ref="M3053:O3053"/>
    <mergeCell ref="P3053:R3053"/>
    <mergeCell ref="S3053:U3053"/>
    <mergeCell ref="V3053:X3053"/>
    <mergeCell ref="Y3053:AA3053"/>
    <mergeCell ref="AB3053:AD3053"/>
    <mergeCell ref="D3052:L3052"/>
    <mergeCell ref="M3052:O3052"/>
    <mergeCell ref="P3052:R3052"/>
    <mergeCell ref="S3052:U3052"/>
    <mergeCell ref="V3052:X3052"/>
    <mergeCell ref="Y3052:AA3052"/>
    <mergeCell ref="AB3062:AD3062"/>
    <mergeCell ref="D3063:L3063"/>
    <mergeCell ref="M3063:O3063"/>
    <mergeCell ref="P3063:R3063"/>
    <mergeCell ref="S3063:U3063"/>
    <mergeCell ref="V3063:X3063"/>
    <mergeCell ref="Y3063:AA3063"/>
    <mergeCell ref="AB3063:AD3063"/>
    <mergeCell ref="D3062:L3062"/>
    <mergeCell ref="M3062:O3062"/>
    <mergeCell ref="P3062:R3062"/>
    <mergeCell ref="S3062:U3062"/>
    <mergeCell ref="V3062:X3062"/>
    <mergeCell ref="Y3062:AA3062"/>
    <mergeCell ref="AB3060:AD3060"/>
    <mergeCell ref="D3061:L3061"/>
    <mergeCell ref="M3061:O3061"/>
    <mergeCell ref="P3061:R3061"/>
    <mergeCell ref="S3061:U3061"/>
    <mergeCell ref="V3061:X3061"/>
    <mergeCell ref="Y3061:AA3061"/>
    <mergeCell ref="AB3061:AD3061"/>
    <mergeCell ref="D3060:L3060"/>
    <mergeCell ref="M3060:O3060"/>
    <mergeCell ref="P3060:R3060"/>
    <mergeCell ref="S3060:U3060"/>
    <mergeCell ref="V3060:X3060"/>
    <mergeCell ref="Y3060:AA3060"/>
    <mergeCell ref="AB3058:AD3058"/>
    <mergeCell ref="D3059:L3059"/>
    <mergeCell ref="M3059:O3059"/>
    <mergeCell ref="P3059:R3059"/>
    <mergeCell ref="S3059:U3059"/>
    <mergeCell ref="V3059:X3059"/>
    <mergeCell ref="Y3059:AA3059"/>
    <mergeCell ref="AB3059:AD3059"/>
    <mergeCell ref="D3058:L3058"/>
    <mergeCell ref="M3058:O3058"/>
    <mergeCell ref="P3058:R3058"/>
    <mergeCell ref="S3058:U3058"/>
    <mergeCell ref="V3058:X3058"/>
    <mergeCell ref="Y3058:AA3058"/>
    <mergeCell ref="AB3068:AD3068"/>
    <mergeCell ref="D3069:L3069"/>
    <mergeCell ref="M3069:O3069"/>
    <mergeCell ref="P3069:R3069"/>
    <mergeCell ref="S3069:U3069"/>
    <mergeCell ref="V3069:X3069"/>
    <mergeCell ref="Y3069:AA3069"/>
    <mergeCell ref="AB3069:AD3069"/>
    <mergeCell ref="D3068:L3068"/>
    <mergeCell ref="M3068:O3068"/>
    <mergeCell ref="P3068:R3068"/>
    <mergeCell ref="S3068:U3068"/>
    <mergeCell ref="V3068:X3068"/>
    <mergeCell ref="Y3068:AA3068"/>
    <mergeCell ref="AB3066:AD3066"/>
    <mergeCell ref="D3067:L3067"/>
    <mergeCell ref="M3067:O3067"/>
    <mergeCell ref="P3067:R3067"/>
    <mergeCell ref="S3067:U3067"/>
    <mergeCell ref="V3067:X3067"/>
    <mergeCell ref="Y3067:AA3067"/>
    <mergeCell ref="AB3067:AD3067"/>
    <mergeCell ref="D3066:L3066"/>
    <mergeCell ref="M3066:O3066"/>
    <mergeCell ref="P3066:R3066"/>
    <mergeCell ref="S3066:U3066"/>
    <mergeCell ref="V3066:X3066"/>
    <mergeCell ref="Y3066:AA3066"/>
    <mergeCell ref="AB3064:AD3064"/>
    <mergeCell ref="D3065:L3065"/>
    <mergeCell ref="M3065:O3065"/>
    <mergeCell ref="P3065:R3065"/>
    <mergeCell ref="S3065:U3065"/>
    <mergeCell ref="V3065:X3065"/>
    <mergeCell ref="Y3065:AA3065"/>
    <mergeCell ref="AB3065:AD3065"/>
    <mergeCell ref="D3064:L3064"/>
    <mergeCell ref="M3064:O3064"/>
    <mergeCell ref="P3064:R3064"/>
    <mergeCell ref="S3064:U3064"/>
    <mergeCell ref="V3064:X3064"/>
    <mergeCell ref="Y3064:AA3064"/>
    <mergeCell ref="AB3074:AD3074"/>
    <mergeCell ref="D3075:L3075"/>
    <mergeCell ref="M3075:O3075"/>
    <mergeCell ref="P3075:R3075"/>
    <mergeCell ref="S3075:U3075"/>
    <mergeCell ref="V3075:X3075"/>
    <mergeCell ref="Y3075:AA3075"/>
    <mergeCell ref="AB3075:AD3075"/>
    <mergeCell ref="D3074:L3074"/>
    <mergeCell ref="M3074:O3074"/>
    <mergeCell ref="P3074:R3074"/>
    <mergeCell ref="S3074:U3074"/>
    <mergeCell ref="V3074:X3074"/>
    <mergeCell ref="Y3074:AA3074"/>
    <mergeCell ref="AB3072:AD3072"/>
    <mergeCell ref="D3073:L3073"/>
    <mergeCell ref="M3073:O3073"/>
    <mergeCell ref="P3073:R3073"/>
    <mergeCell ref="S3073:U3073"/>
    <mergeCell ref="V3073:X3073"/>
    <mergeCell ref="Y3073:AA3073"/>
    <mergeCell ref="AB3073:AD3073"/>
    <mergeCell ref="D3072:L3072"/>
    <mergeCell ref="M3072:O3072"/>
    <mergeCell ref="P3072:R3072"/>
    <mergeCell ref="S3072:U3072"/>
    <mergeCell ref="V3072:X3072"/>
    <mergeCell ref="Y3072:AA3072"/>
    <mergeCell ref="AB3070:AD3070"/>
    <mergeCell ref="D3071:L3071"/>
    <mergeCell ref="M3071:O3071"/>
    <mergeCell ref="P3071:R3071"/>
    <mergeCell ref="S3071:U3071"/>
    <mergeCell ref="V3071:X3071"/>
    <mergeCell ref="Y3071:AA3071"/>
    <mergeCell ref="AB3071:AD3071"/>
    <mergeCell ref="D3070:L3070"/>
    <mergeCell ref="M3070:O3070"/>
    <mergeCell ref="P3070:R3070"/>
    <mergeCell ref="S3070:U3070"/>
    <mergeCell ref="V3070:X3070"/>
    <mergeCell ref="Y3070:AA3070"/>
    <mergeCell ref="AB3080:AD3080"/>
    <mergeCell ref="D3081:L3081"/>
    <mergeCell ref="M3081:O3081"/>
    <mergeCell ref="P3081:R3081"/>
    <mergeCell ref="S3081:U3081"/>
    <mergeCell ref="V3081:X3081"/>
    <mergeCell ref="Y3081:AA3081"/>
    <mergeCell ref="AB3081:AD3081"/>
    <mergeCell ref="D3080:L3080"/>
    <mergeCell ref="M3080:O3080"/>
    <mergeCell ref="P3080:R3080"/>
    <mergeCell ref="S3080:U3080"/>
    <mergeCell ref="V3080:X3080"/>
    <mergeCell ref="Y3080:AA3080"/>
    <mergeCell ref="AB3078:AD3078"/>
    <mergeCell ref="D3079:L3079"/>
    <mergeCell ref="M3079:O3079"/>
    <mergeCell ref="P3079:R3079"/>
    <mergeCell ref="S3079:U3079"/>
    <mergeCell ref="V3079:X3079"/>
    <mergeCell ref="Y3079:AA3079"/>
    <mergeCell ref="AB3079:AD3079"/>
    <mergeCell ref="D3078:L3078"/>
    <mergeCell ref="M3078:O3078"/>
    <mergeCell ref="P3078:R3078"/>
    <mergeCell ref="S3078:U3078"/>
    <mergeCell ref="V3078:X3078"/>
    <mergeCell ref="Y3078:AA3078"/>
    <mergeCell ref="AB3076:AD3076"/>
    <mergeCell ref="D3077:L3077"/>
    <mergeCell ref="M3077:O3077"/>
    <mergeCell ref="P3077:R3077"/>
    <mergeCell ref="S3077:U3077"/>
    <mergeCell ref="V3077:X3077"/>
    <mergeCell ref="Y3077:AA3077"/>
    <mergeCell ref="AB3077:AD3077"/>
    <mergeCell ref="D3076:L3076"/>
    <mergeCell ref="M3076:O3076"/>
    <mergeCell ref="P3076:R3076"/>
    <mergeCell ref="S3076:U3076"/>
    <mergeCell ref="V3076:X3076"/>
    <mergeCell ref="Y3076:AA3076"/>
    <mergeCell ref="AB3086:AD3086"/>
    <mergeCell ref="D3087:L3087"/>
    <mergeCell ref="M3087:O3087"/>
    <mergeCell ref="P3087:R3087"/>
    <mergeCell ref="S3087:U3087"/>
    <mergeCell ref="V3087:X3087"/>
    <mergeCell ref="Y3087:AA3087"/>
    <mergeCell ref="AB3087:AD3087"/>
    <mergeCell ref="D3086:L3086"/>
    <mergeCell ref="M3086:O3086"/>
    <mergeCell ref="P3086:R3086"/>
    <mergeCell ref="S3086:U3086"/>
    <mergeCell ref="V3086:X3086"/>
    <mergeCell ref="Y3086:AA3086"/>
    <mergeCell ref="AB3084:AD3084"/>
    <mergeCell ref="D3085:L3085"/>
    <mergeCell ref="M3085:O3085"/>
    <mergeCell ref="P3085:R3085"/>
    <mergeCell ref="S3085:U3085"/>
    <mergeCell ref="V3085:X3085"/>
    <mergeCell ref="Y3085:AA3085"/>
    <mergeCell ref="AB3085:AD3085"/>
    <mergeCell ref="D3084:L3084"/>
    <mergeCell ref="M3084:O3084"/>
    <mergeCell ref="P3084:R3084"/>
    <mergeCell ref="S3084:U3084"/>
    <mergeCell ref="V3084:X3084"/>
    <mergeCell ref="Y3084:AA3084"/>
    <mergeCell ref="AB3082:AD3082"/>
    <mergeCell ref="D3083:L3083"/>
    <mergeCell ref="M3083:O3083"/>
    <mergeCell ref="P3083:R3083"/>
    <mergeCell ref="S3083:U3083"/>
    <mergeCell ref="V3083:X3083"/>
    <mergeCell ref="Y3083:AA3083"/>
    <mergeCell ref="AB3083:AD3083"/>
    <mergeCell ref="D3082:L3082"/>
    <mergeCell ref="M3082:O3082"/>
    <mergeCell ref="P3082:R3082"/>
    <mergeCell ref="S3082:U3082"/>
    <mergeCell ref="V3082:X3082"/>
    <mergeCell ref="Y3082:AA3082"/>
    <mergeCell ref="AB3092:AD3092"/>
    <mergeCell ref="D3093:L3093"/>
    <mergeCell ref="M3093:O3093"/>
    <mergeCell ref="P3093:R3093"/>
    <mergeCell ref="S3093:U3093"/>
    <mergeCell ref="V3093:X3093"/>
    <mergeCell ref="Y3093:AA3093"/>
    <mergeCell ref="AB3093:AD3093"/>
    <mergeCell ref="D3092:L3092"/>
    <mergeCell ref="M3092:O3092"/>
    <mergeCell ref="P3092:R3092"/>
    <mergeCell ref="S3092:U3092"/>
    <mergeCell ref="V3092:X3092"/>
    <mergeCell ref="Y3092:AA3092"/>
    <mergeCell ref="AB3090:AD3090"/>
    <mergeCell ref="D3091:L3091"/>
    <mergeCell ref="M3091:O3091"/>
    <mergeCell ref="P3091:R3091"/>
    <mergeCell ref="S3091:U3091"/>
    <mergeCell ref="V3091:X3091"/>
    <mergeCell ref="Y3091:AA3091"/>
    <mergeCell ref="AB3091:AD3091"/>
    <mergeCell ref="D3090:L3090"/>
    <mergeCell ref="M3090:O3090"/>
    <mergeCell ref="P3090:R3090"/>
    <mergeCell ref="S3090:U3090"/>
    <mergeCell ref="V3090:X3090"/>
    <mergeCell ref="Y3090:AA3090"/>
    <mergeCell ref="AB3088:AD3088"/>
    <mergeCell ref="D3089:L3089"/>
    <mergeCell ref="M3089:O3089"/>
    <mergeCell ref="P3089:R3089"/>
    <mergeCell ref="S3089:U3089"/>
    <mergeCell ref="V3089:X3089"/>
    <mergeCell ref="Y3089:AA3089"/>
    <mergeCell ref="AB3089:AD3089"/>
    <mergeCell ref="D3088:L3088"/>
    <mergeCell ref="M3088:O3088"/>
    <mergeCell ref="P3088:R3088"/>
    <mergeCell ref="S3088:U3088"/>
    <mergeCell ref="V3088:X3088"/>
    <mergeCell ref="Y3088:AA3088"/>
    <mergeCell ref="AB3098:AD3098"/>
    <mergeCell ref="D3099:L3099"/>
    <mergeCell ref="M3099:O3099"/>
    <mergeCell ref="P3099:R3099"/>
    <mergeCell ref="S3099:U3099"/>
    <mergeCell ref="V3099:X3099"/>
    <mergeCell ref="Y3099:AA3099"/>
    <mergeCell ref="AB3099:AD3099"/>
    <mergeCell ref="D3098:L3098"/>
    <mergeCell ref="M3098:O3098"/>
    <mergeCell ref="P3098:R3098"/>
    <mergeCell ref="S3098:U3098"/>
    <mergeCell ref="V3098:X3098"/>
    <mergeCell ref="Y3098:AA3098"/>
    <mergeCell ref="AB3096:AD3096"/>
    <mergeCell ref="D3097:L3097"/>
    <mergeCell ref="M3097:O3097"/>
    <mergeCell ref="P3097:R3097"/>
    <mergeCell ref="S3097:U3097"/>
    <mergeCell ref="V3097:X3097"/>
    <mergeCell ref="Y3097:AA3097"/>
    <mergeCell ref="AB3097:AD3097"/>
    <mergeCell ref="D3096:L3096"/>
    <mergeCell ref="M3096:O3096"/>
    <mergeCell ref="P3096:R3096"/>
    <mergeCell ref="S3096:U3096"/>
    <mergeCell ref="V3096:X3096"/>
    <mergeCell ref="Y3096:AA3096"/>
    <mergeCell ref="AB3094:AD3094"/>
    <mergeCell ref="D3095:L3095"/>
    <mergeCell ref="M3095:O3095"/>
    <mergeCell ref="P3095:R3095"/>
    <mergeCell ref="S3095:U3095"/>
    <mergeCell ref="V3095:X3095"/>
    <mergeCell ref="Y3095:AA3095"/>
    <mergeCell ref="AB3095:AD3095"/>
    <mergeCell ref="D3094:L3094"/>
    <mergeCell ref="M3094:O3094"/>
    <mergeCell ref="P3094:R3094"/>
    <mergeCell ref="S3094:U3094"/>
    <mergeCell ref="V3094:X3094"/>
    <mergeCell ref="Y3094:AA3094"/>
    <mergeCell ref="AB3104:AD3104"/>
    <mergeCell ref="D3105:L3105"/>
    <mergeCell ref="M3105:O3105"/>
    <mergeCell ref="P3105:R3105"/>
    <mergeCell ref="S3105:U3105"/>
    <mergeCell ref="V3105:X3105"/>
    <mergeCell ref="Y3105:AA3105"/>
    <mergeCell ref="AB3105:AD3105"/>
    <mergeCell ref="D3104:L3104"/>
    <mergeCell ref="M3104:O3104"/>
    <mergeCell ref="P3104:R3104"/>
    <mergeCell ref="S3104:U3104"/>
    <mergeCell ref="V3104:X3104"/>
    <mergeCell ref="Y3104:AA3104"/>
    <mergeCell ref="AB3102:AD3102"/>
    <mergeCell ref="D3103:L3103"/>
    <mergeCell ref="M3103:O3103"/>
    <mergeCell ref="P3103:R3103"/>
    <mergeCell ref="S3103:U3103"/>
    <mergeCell ref="V3103:X3103"/>
    <mergeCell ref="Y3103:AA3103"/>
    <mergeCell ref="AB3103:AD3103"/>
    <mergeCell ref="D3102:L3102"/>
    <mergeCell ref="M3102:O3102"/>
    <mergeCell ref="P3102:R3102"/>
    <mergeCell ref="S3102:U3102"/>
    <mergeCell ref="V3102:X3102"/>
    <mergeCell ref="Y3102:AA3102"/>
    <mergeCell ref="AB3100:AD3100"/>
    <mergeCell ref="D3101:L3101"/>
    <mergeCell ref="M3101:O3101"/>
    <mergeCell ref="P3101:R3101"/>
    <mergeCell ref="S3101:U3101"/>
    <mergeCell ref="V3101:X3101"/>
    <mergeCell ref="Y3101:AA3101"/>
    <mergeCell ref="AB3101:AD3101"/>
    <mergeCell ref="D3100:L3100"/>
    <mergeCell ref="M3100:O3100"/>
    <mergeCell ref="P3100:R3100"/>
    <mergeCell ref="S3100:U3100"/>
    <mergeCell ref="V3100:X3100"/>
    <mergeCell ref="Y3100:AA3100"/>
    <mergeCell ref="AB3110:AD3110"/>
    <mergeCell ref="D3111:L3111"/>
    <mergeCell ref="M3111:O3111"/>
    <mergeCell ref="P3111:R3111"/>
    <mergeCell ref="S3111:U3111"/>
    <mergeCell ref="V3111:X3111"/>
    <mergeCell ref="Y3111:AA3111"/>
    <mergeCell ref="AB3111:AD3111"/>
    <mergeCell ref="D3110:L3110"/>
    <mergeCell ref="M3110:O3110"/>
    <mergeCell ref="P3110:R3110"/>
    <mergeCell ref="S3110:U3110"/>
    <mergeCell ref="V3110:X3110"/>
    <mergeCell ref="Y3110:AA3110"/>
    <mergeCell ref="AB3108:AD3108"/>
    <mergeCell ref="D3109:L3109"/>
    <mergeCell ref="M3109:O3109"/>
    <mergeCell ref="P3109:R3109"/>
    <mergeCell ref="S3109:U3109"/>
    <mergeCell ref="V3109:X3109"/>
    <mergeCell ref="Y3109:AA3109"/>
    <mergeCell ref="AB3109:AD3109"/>
    <mergeCell ref="D3108:L3108"/>
    <mergeCell ref="M3108:O3108"/>
    <mergeCell ref="P3108:R3108"/>
    <mergeCell ref="S3108:U3108"/>
    <mergeCell ref="V3108:X3108"/>
    <mergeCell ref="Y3108:AA3108"/>
    <mergeCell ref="AB3106:AD3106"/>
    <mergeCell ref="D3107:L3107"/>
    <mergeCell ref="M3107:O3107"/>
    <mergeCell ref="P3107:R3107"/>
    <mergeCell ref="S3107:U3107"/>
    <mergeCell ref="V3107:X3107"/>
    <mergeCell ref="Y3107:AA3107"/>
    <mergeCell ref="AB3107:AD3107"/>
    <mergeCell ref="D3106:L3106"/>
    <mergeCell ref="M3106:O3106"/>
    <mergeCell ref="P3106:R3106"/>
    <mergeCell ref="S3106:U3106"/>
    <mergeCell ref="V3106:X3106"/>
    <mergeCell ref="Y3106:AA3106"/>
    <mergeCell ref="AB3116:AD3116"/>
    <mergeCell ref="D3117:L3117"/>
    <mergeCell ref="M3117:O3117"/>
    <mergeCell ref="P3117:R3117"/>
    <mergeCell ref="S3117:U3117"/>
    <mergeCell ref="V3117:X3117"/>
    <mergeCell ref="Y3117:AA3117"/>
    <mergeCell ref="AB3117:AD3117"/>
    <mergeCell ref="D3116:L3116"/>
    <mergeCell ref="M3116:O3116"/>
    <mergeCell ref="P3116:R3116"/>
    <mergeCell ref="S3116:U3116"/>
    <mergeCell ref="V3116:X3116"/>
    <mergeCell ref="Y3116:AA3116"/>
    <mergeCell ref="AB3114:AD3114"/>
    <mergeCell ref="D3115:L3115"/>
    <mergeCell ref="M3115:O3115"/>
    <mergeCell ref="P3115:R3115"/>
    <mergeCell ref="S3115:U3115"/>
    <mergeCell ref="V3115:X3115"/>
    <mergeCell ref="Y3115:AA3115"/>
    <mergeCell ref="AB3115:AD3115"/>
    <mergeCell ref="D3114:L3114"/>
    <mergeCell ref="M3114:O3114"/>
    <mergeCell ref="P3114:R3114"/>
    <mergeCell ref="S3114:U3114"/>
    <mergeCell ref="V3114:X3114"/>
    <mergeCell ref="Y3114:AA3114"/>
    <mergeCell ref="AB3112:AD3112"/>
    <mergeCell ref="D3113:L3113"/>
    <mergeCell ref="M3113:O3113"/>
    <mergeCell ref="P3113:R3113"/>
    <mergeCell ref="S3113:U3113"/>
    <mergeCell ref="V3113:X3113"/>
    <mergeCell ref="Y3113:AA3113"/>
    <mergeCell ref="AB3113:AD3113"/>
    <mergeCell ref="D3112:L3112"/>
    <mergeCell ref="M3112:O3112"/>
    <mergeCell ref="P3112:R3112"/>
    <mergeCell ref="S3112:U3112"/>
    <mergeCell ref="V3112:X3112"/>
    <mergeCell ref="Y3112:AA3112"/>
    <mergeCell ref="AB3122:AD3122"/>
    <mergeCell ref="D3123:L3123"/>
    <mergeCell ref="M3123:O3123"/>
    <mergeCell ref="P3123:R3123"/>
    <mergeCell ref="S3123:U3123"/>
    <mergeCell ref="V3123:X3123"/>
    <mergeCell ref="Y3123:AA3123"/>
    <mergeCell ref="AB3123:AD3123"/>
    <mergeCell ref="D3122:L3122"/>
    <mergeCell ref="M3122:O3122"/>
    <mergeCell ref="P3122:R3122"/>
    <mergeCell ref="S3122:U3122"/>
    <mergeCell ref="V3122:X3122"/>
    <mergeCell ref="Y3122:AA3122"/>
    <mergeCell ref="AB3120:AD3120"/>
    <mergeCell ref="D3121:L3121"/>
    <mergeCell ref="M3121:O3121"/>
    <mergeCell ref="P3121:R3121"/>
    <mergeCell ref="S3121:U3121"/>
    <mergeCell ref="V3121:X3121"/>
    <mergeCell ref="Y3121:AA3121"/>
    <mergeCell ref="AB3121:AD3121"/>
    <mergeCell ref="D3120:L3120"/>
    <mergeCell ref="M3120:O3120"/>
    <mergeCell ref="P3120:R3120"/>
    <mergeCell ref="S3120:U3120"/>
    <mergeCell ref="V3120:X3120"/>
    <mergeCell ref="Y3120:AA3120"/>
    <mergeCell ref="AB3118:AD3118"/>
    <mergeCell ref="D3119:L3119"/>
    <mergeCell ref="M3119:O3119"/>
    <mergeCell ref="P3119:R3119"/>
    <mergeCell ref="S3119:U3119"/>
    <mergeCell ref="V3119:X3119"/>
    <mergeCell ref="Y3119:AA3119"/>
    <mergeCell ref="AB3119:AD3119"/>
    <mergeCell ref="D3118:L3118"/>
    <mergeCell ref="M3118:O3118"/>
    <mergeCell ref="P3118:R3118"/>
    <mergeCell ref="S3118:U3118"/>
    <mergeCell ref="V3118:X3118"/>
    <mergeCell ref="Y3118:AA3118"/>
    <mergeCell ref="AB3128:AD3128"/>
    <mergeCell ref="D3129:L3129"/>
    <mergeCell ref="M3129:O3129"/>
    <mergeCell ref="P3129:R3129"/>
    <mergeCell ref="S3129:U3129"/>
    <mergeCell ref="V3129:X3129"/>
    <mergeCell ref="Y3129:AA3129"/>
    <mergeCell ref="AB3129:AD3129"/>
    <mergeCell ref="D3128:L3128"/>
    <mergeCell ref="M3128:O3128"/>
    <mergeCell ref="P3128:R3128"/>
    <mergeCell ref="S3128:U3128"/>
    <mergeCell ref="V3128:X3128"/>
    <mergeCell ref="Y3128:AA3128"/>
    <mergeCell ref="AB3126:AD3126"/>
    <mergeCell ref="D3127:L3127"/>
    <mergeCell ref="M3127:O3127"/>
    <mergeCell ref="P3127:R3127"/>
    <mergeCell ref="S3127:U3127"/>
    <mergeCell ref="V3127:X3127"/>
    <mergeCell ref="Y3127:AA3127"/>
    <mergeCell ref="AB3127:AD3127"/>
    <mergeCell ref="D3126:L3126"/>
    <mergeCell ref="M3126:O3126"/>
    <mergeCell ref="P3126:R3126"/>
    <mergeCell ref="S3126:U3126"/>
    <mergeCell ref="V3126:X3126"/>
    <mergeCell ref="Y3126:AA3126"/>
    <mergeCell ref="AB3124:AD3124"/>
    <mergeCell ref="D3125:L3125"/>
    <mergeCell ref="M3125:O3125"/>
    <mergeCell ref="P3125:R3125"/>
    <mergeCell ref="S3125:U3125"/>
    <mergeCell ref="V3125:X3125"/>
    <mergeCell ref="Y3125:AA3125"/>
    <mergeCell ref="AB3125:AD3125"/>
    <mergeCell ref="D3124:L3124"/>
    <mergeCell ref="M3124:O3124"/>
    <mergeCell ref="P3124:R3124"/>
    <mergeCell ref="S3124:U3124"/>
    <mergeCell ref="V3124:X3124"/>
    <mergeCell ref="Y3124:AA3124"/>
    <mergeCell ref="AB3134:AD3134"/>
    <mergeCell ref="D3135:L3135"/>
    <mergeCell ref="M3135:O3135"/>
    <mergeCell ref="P3135:R3135"/>
    <mergeCell ref="S3135:U3135"/>
    <mergeCell ref="V3135:X3135"/>
    <mergeCell ref="Y3135:AA3135"/>
    <mergeCell ref="AB3135:AD3135"/>
    <mergeCell ref="D3134:L3134"/>
    <mergeCell ref="M3134:O3134"/>
    <mergeCell ref="P3134:R3134"/>
    <mergeCell ref="S3134:U3134"/>
    <mergeCell ref="V3134:X3134"/>
    <mergeCell ref="Y3134:AA3134"/>
    <mergeCell ref="AB3132:AD3132"/>
    <mergeCell ref="D3133:L3133"/>
    <mergeCell ref="M3133:O3133"/>
    <mergeCell ref="P3133:R3133"/>
    <mergeCell ref="S3133:U3133"/>
    <mergeCell ref="V3133:X3133"/>
    <mergeCell ref="Y3133:AA3133"/>
    <mergeCell ref="AB3133:AD3133"/>
    <mergeCell ref="D3132:L3132"/>
    <mergeCell ref="M3132:O3132"/>
    <mergeCell ref="P3132:R3132"/>
    <mergeCell ref="S3132:U3132"/>
    <mergeCell ref="V3132:X3132"/>
    <mergeCell ref="Y3132:AA3132"/>
    <mergeCell ref="AB3130:AD3130"/>
    <mergeCell ref="D3131:L3131"/>
    <mergeCell ref="M3131:O3131"/>
    <mergeCell ref="P3131:R3131"/>
    <mergeCell ref="S3131:U3131"/>
    <mergeCell ref="V3131:X3131"/>
    <mergeCell ref="Y3131:AA3131"/>
    <mergeCell ref="AB3131:AD3131"/>
    <mergeCell ref="D3130:L3130"/>
    <mergeCell ref="M3130:O3130"/>
    <mergeCell ref="P3130:R3130"/>
    <mergeCell ref="S3130:U3130"/>
    <mergeCell ref="V3130:X3130"/>
    <mergeCell ref="Y3130:AA3130"/>
    <mergeCell ref="C3142:AD3142"/>
    <mergeCell ref="C3143:AD3143"/>
    <mergeCell ref="B3150:AD3150"/>
    <mergeCell ref="B3151:AD3151"/>
    <mergeCell ref="C3152:AD3152"/>
    <mergeCell ref="M3140:O3140"/>
    <mergeCell ref="P3140:R3140"/>
    <mergeCell ref="S3140:U3140"/>
    <mergeCell ref="V3140:X3140"/>
    <mergeCell ref="Y3140:AA3140"/>
    <mergeCell ref="AB3140:AD3140"/>
    <mergeCell ref="AB3138:AD3138"/>
    <mergeCell ref="D3139:L3139"/>
    <mergeCell ref="M3139:O3139"/>
    <mergeCell ref="P3139:R3139"/>
    <mergeCell ref="S3139:U3139"/>
    <mergeCell ref="V3139:X3139"/>
    <mergeCell ref="Y3139:AA3139"/>
    <mergeCell ref="AB3139:AD3139"/>
    <mergeCell ref="D3138:L3138"/>
    <mergeCell ref="M3138:O3138"/>
    <mergeCell ref="P3138:R3138"/>
    <mergeCell ref="S3138:U3138"/>
    <mergeCell ref="V3138:X3138"/>
    <mergeCell ref="Y3138:AA3138"/>
    <mergeCell ref="AB3136:AD3136"/>
    <mergeCell ref="D3137:L3137"/>
    <mergeCell ref="M3137:O3137"/>
    <mergeCell ref="P3137:R3137"/>
    <mergeCell ref="S3137:U3137"/>
    <mergeCell ref="V3137:X3137"/>
    <mergeCell ref="Y3137:AA3137"/>
    <mergeCell ref="AB3137:AD3137"/>
    <mergeCell ref="D3136:L3136"/>
    <mergeCell ref="M3136:O3136"/>
    <mergeCell ref="P3136:R3136"/>
    <mergeCell ref="S3136:U3136"/>
    <mergeCell ref="V3136:X3136"/>
    <mergeCell ref="Y3136:AA3136"/>
    <mergeCell ref="R3162:S3162"/>
    <mergeCell ref="T3162:U3162"/>
    <mergeCell ref="V3162:W3162"/>
    <mergeCell ref="X3162:Y3162"/>
    <mergeCell ref="Z3162:AA3162"/>
    <mergeCell ref="AB3162:AD3162"/>
    <mergeCell ref="T3161:U3161"/>
    <mergeCell ref="V3161:W3161"/>
    <mergeCell ref="X3161:Y3161"/>
    <mergeCell ref="Z3161:AA3161"/>
    <mergeCell ref="AB3161:AD3161"/>
    <mergeCell ref="D3162:I3162"/>
    <mergeCell ref="J3162:K3162"/>
    <mergeCell ref="L3162:M3162"/>
    <mergeCell ref="N3162:O3162"/>
    <mergeCell ref="P3162:Q3162"/>
    <mergeCell ref="D3161:I3161"/>
    <mergeCell ref="J3161:K3161"/>
    <mergeCell ref="L3161:M3161"/>
    <mergeCell ref="N3161:O3161"/>
    <mergeCell ref="P3161:Q3161"/>
    <mergeCell ref="R3161:S3161"/>
    <mergeCell ref="AB3159:AD3160"/>
    <mergeCell ref="P3160:Q3160"/>
    <mergeCell ref="R3160:S3160"/>
    <mergeCell ref="T3160:U3160"/>
    <mergeCell ref="V3160:W3160"/>
    <mergeCell ref="X3160:Y3160"/>
    <mergeCell ref="Z3160:AA3160"/>
    <mergeCell ref="B3153:AD3153"/>
    <mergeCell ref="C3154:AD3154"/>
    <mergeCell ref="C3155:AD3155"/>
    <mergeCell ref="B3157:AD3157"/>
    <mergeCell ref="C3159:I3160"/>
    <mergeCell ref="J3159:K3160"/>
    <mergeCell ref="L3159:M3160"/>
    <mergeCell ref="N3159:O3160"/>
    <mergeCell ref="P3159:U3159"/>
    <mergeCell ref="V3159:AA3159"/>
    <mergeCell ref="R3166:S3166"/>
    <mergeCell ref="T3166:U3166"/>
    <mergeCell ref="V3166:W3166"/>
    <mergeCell ref="X3166:Y3166"/>
    <mergeCell ref="Z3166:AA3166"/>
    <mergeCell ref="AB3166:AD3166"/>
    <mergeCell ref="T3165:U3165"/>
    <mergeCell ref="V3165:W3165"/>
    <mergeCell ref="X3165:Y3165"/>
    <mergeCell ref="Z3165:AA3165"/>
    <mergeCell ref="AB3165:AD3165"/>
    <mergeCell ref="D3166:I3166"/>
    <mergeCell ref="J3166:K3166"/>
    <mergeCell ref="L3166:M3166"/>
    <mergeCell ref="N3166:O3166"/>
    <mergeCell ref="P3166:Q3166"/>
    <mergeCell ref="D3165:I3165"/>
    <mergeCell ref="J3165:K3165"/>
    <mergeCell ref="L3165:M3165"/>
    <mergeCell ref="N3165:O3165"/>
    <mergeCell ref="P3165:Q3165"/>
    <mergeCell ref="R3165:S3165"/>
    <mergeCell ref="R3164:S3164"/>
    <mergeCell ref="T3164:U3164"/>
    <mergeCell ref="V3164:W3164"/>
    <mergeCell ref="X3164:Y3164"/>
    <mergeCell ref="Z3164:AA3164"/>
    <mergeCell ref="AB3164:AD3164"/>
    <mergeCell ref="T3163:U3163"/>
    <mergeCell ref="V3163:W3163"/>
    <mergeCell ref="X3163:Y3163"/>
    <mergeCell ref="Z3163:AA3163"/>
    <mergeCell ref="AB3163:AD3163"/>
    <mergeCell ref="D3164:I3164"/>
    <mergeCell ref="J3164:K3164"/>
    <mergeCell ref="L3164:M3164"/>
    <mergeCell ref="N3164:O3164"/>
    <mergeCell ref="P3164:Q3164"/>
    <mergeCell ref="D3163:I3163"/>
    <mergeCell ref="J3163:K3163"/>
    <mergeCell ref="L3163:M3163"/>
    <mergeCell ref="N3163:O3163"/>
    <mergeCell ref="P3163:Q3163"/>
    <mergeCell ref="R3163:S3163"/>
    <mergeCell ref="R3170:S3170"/>
    <mergeCell ref="T3170:U3170"/>
    <mergeCell ref="V3170:W3170"/>
    <mergeCell ref="X3170:Y3170"/>
    <mergeCell ref="Z3170:AA3170"/>
    <mergeCell ref="AB3170:AD3170"/>
    <mergeCell ref="T3169:U3169"/>
    <mergeCell ref="V3169:W3169"/>
    <mergeCell ref="X3169:Y3169"/>
    <mergeCell ref="Z3169:AA3169"/>
    <mergeCell ref="AB3169:AD3169"/>
    <mergeCell ref="D3170:I3170"/>
    <mergeCell ref="J3170:K3170"/>
    <mergeCell ref="L3170:M3170"/>
    <mergeCell ref="N3170:O3170"/>
    <mergeCell ref="P3170:Q3170"/>
    <mergeCell ref="D3169:I3169"/>
    <mergeCell ref="J3169:K3169"/>
    <mergeCell ref="L3169:M3169"/>
    <mergeCell ref="N3169:O3169"/>
    <mergeCell ref="P3169:Q3169"/>
    <mergeCell ref="R3169:S3169"/>
    <mergeCell ref="R3168:S3168"/>
    <mergeCell ref="T3168:U3168"/>
    <mergeCell ref="V3168:W3168"/>
    <mergeCell ref="X3168:Y3168"/>
    <mergeCell ref="Z3168:AA3168"/>
    <mergeCell ref="AB3168:AD3168"/>
    <mergeCell ref="T3167:U3167"/>
    <mergeCell ref="V3167:W3167"/>
    <mergeCell ref="X3167:Y3167"/>
    <mergeCell ref="Z3167:AA3167"/>
    <mergeCell ref="AB3167:AD3167"/>
    <mergeCell ref="D3168:I3168"/>
    <mergeCell ref="J3168:K3168"/>
    <mergeCell ref="L3168:M3168"/>
    <mergeCell ref="N3168:O3168"/>
    <mergeCell ref="P3168:Q3168"/>
    <mergeCell ref="D3167:I3167"/>
    <mergeCell ref="J3167:K3167"/>
    <mergeCell ref="L3167:M3167"/>
    <mergeCell ref="N3167:O3167"/>
    <mergeCell ref="P3167:Q3167"/>
    <mergeCell ref="R3167:S3167"/>
    <mergeCell ref="R3174:S3174"/>
    <mergeCell ref="T3174:U3174"/>
    <mergeCell ref="V3174:W3174"/>
    <mergeCell ref="X3174:Y3174"/>
    <mergeCell ref="Z3174:AA3174"/>
    <mergeCell ref="AB3174:AD3174"/>
    <mergeCell ref="T3173:U3173"/>
    <mergeCell ref="V3173:W3173"/>
    <mergeCell ref="X3173:Y3173"/>
    <mergeCell ref="Z3173:AA3173"/>
    <mergeCell ref="AB3173:AD3173"/>
    <mergeCell ref="D3174:I3174"/>
    <mergeCell ref="J3174:K3174"/>
    <mergeCell ref="L3174:M3174"/>
    <mergeCell ref="N3174:O3174"/>
    <mergeCell ref="P3174:Q3174"/>
    <mergeCell ref="D3173:I3173"/>
    <mergeCell ref="J3173:K3173"/>
    <mergeCell ref="L3173:M3173"/>
    <mergeCell ref="N3173:O3173"/>
    <mergeCell ref="P3173:Q3173"/>
    <mergeCell ref="R3173:S3173"/>
    <mergeCell ref="R3172:S3172"/>
    <mergeCell ref="T3172:U3172"/>
    <mergeCell ref="V3172:W3172"/>
    <mergeCell ref="X3172:Y3172"/>
    <mergeCell ref="Z3172:AA3172"/>
    <mergeCell ref="AB3172:AD3172"/>
    <mergeCell ref="T3171:U3171"/>
    <mergeCell ref="V3171:W3171"/>
    <mergeCell ref="X3171:Y3171"/>
    <mergeCell ref="Z3171:AA3171"/>
    <mergeCell ref="AB3171:AD3171"/>
    <mergeCell ref="D3172:I3172"/>
    <mergeCell ref="J3172:K3172"/>
    <mergeCell ref="L3172:M3172"/>
    <mergeCell ref="N3172:O3172"/>
    <mergeCell ref="P3172:Q3172"/>
    <mergeCell ref="D3171:I3171"/>
    <mergeCell ref="J3171:K3171"/>
    <mergeCell ref="L3171:M3171"/>
    <mergeCell ref="N3171:O3171"/>
    <mergeCell ref="P3171:Q3171"/>
    <mergeCell ref="R3171:S3171"/>
    <mergeCell ref="R3178:S3178"/>
    <mergeCell ref="T3178:U3178"/>
    <mergeCell ref="V3178:W3178"/>
    <mergeCell ref="X3178:Y3178"/>
    <mergeCell ref="Z3178:AA3178"/>
    <mergeCell ref="AB3178:AD3178"/>
    <mergeCell ref="T3177:U3177"/>
    <mergeCell ref="V3177:W3177"/>
    <mergeCell ref="X3177:Y3177"/>
    <mergeCell ref="Z3177:AA3177"/>
    <mergeCell ref="AB3177:AD3177"/>
    <mergeCell ref="D3178:I3178"/>
    <mergeCell ref="J3178:K3178"/>
    <mergeCell ref="L3178:M3178"/>
    <mergeCell ref="N3178:O3178"/>
    <mergeCell ref="P3178:Q3178"/>
    <mergeCell ref="D3177:I3177"/>
    <mergeCell ref="J3177:K3177"/>
    <mergeCell ref="L3177:M3177"/>
    <mergeCell ref="N3177:O3177"/>
    <mergeCell ref="P3177:Q3177"/>
    <mergeCell ref="R3177:S3177"/>
    <mergeCell ref="R3176:S3176"/>
    <mergeCell ref="T3176:U3176"/>
    <mergeCell ref="V3176:W3176"/>
    <mergeCell ref="X3176:Y3176"/>
    <mergeCell ref="Z3176:AA3176"/>
    <mergeCell ref="AB3176:AD3176"/>
    <mergeCell ref="T3175:U3175"/>
    <mergeCell ref="V3175:W3175"/>
    <mergeCell ref="X3175:Y3175"/>
    <mergeCell ref="Z3175:AA3175"/>
    <mergeCell ref="AB3175:AD3175"/>
    <mergeCell ref="D3176:I3176"/>
    <mergeCell ref="J3176:K3176"/>
    <mergeCell ref="L3176:M3176"/>
    <mergeCell ref="N3176:O3176"/>
    <mergeCell ref="P3176:Q3176"/>
    <mergeCell ref="D3175:I3175"/>
    <mergeCell ref="J3175:K3175"/>
    <mergeCell ref="L3175:M3175"/>
    <mergeCell ref="N3175:O3175"/>
    <mergeCell ref="P3175:Q3175"/>
    <mergeCell ref="R3175:S3175"/>
    <mergeCell ref="R3182:S3182"/>
    <mergeCell ref="T3182:U3182"/>
    <mergeCell ref="V3182:W3182"/>
    <mergeCell ref="X3182:Y3182"/>
    <mergeCell ref="Z3182:AA3182"/>
    <mergeCell ref="AB3182:AD3182"/>
    <mergeCell ref="T3181:U3181"/>
    <mergeCell ref="V3181:W3181"/>
    <mergeCell ref="X3181:Y3181"/>
    <mergeCell ref="Z3181:AA3181"/>
    <mergeCell ref="AB3181:AD3181"/>
    <mergeCell ref="D3182:I3182"/>
    <mergeCell ref="J3182:K3182"/>
    <mergeCell ref="L3182:M3182"/>
    <mergeCell ref="N3182:O3182"/>
    <mergeCell ref="P3182:Q3182"/>
    <mergeCell ref="D3181:I3181"/>
    <mergeCell ref="J3181:K3181"/>
    <mergeCell ref="L3181:M3181"/>
    <mergeCell ref="N3181:O3181"/>
    <mergeCell ref="P3181:Q3181"/>
    <mergeCell ref="R3181:S3181"/>
    <mergeCell ref="R3180:S3180"/>
    <mergeCell ref="T3180:U3180"/>
    <mergeCell ref="V3180:W3180"/>
    <mergeCell ref="X3180:Y3180"/>
    <mergeCell ref="Z3180:AA3180"/>
    <mergeCell ref="AB3180:AD3180"/>
    <mergeCell ref="T3179:U3179"/>
    <mergeCell ref="V3179:W3179"/>
    <mergeCell ref="X3179:Y3179"/>
    <mergeCell ref="Z3179:AA3179"/>
    <mergeCell ref="AB3179:AD3179"/>
    <mergeCell ref="D3180:I3180"/>
    <mergeCell ref="J3180:K3180"/>
    <mergeCell ref="L3180:M3180"/>
    <mergeCell ref="N3180:O3180"/>
    <mergeCell ref="P3180:Q3180"/>
    <mergeCell ref="D3179:I3179"/>
    <mergeCell ref="J3179:K3179"/>
    <mergeCell ref="L3179:M3179"/>
    <mergeCell ref="N3179:O3179"/>
    <mergeCell ref="P3179:Q3179"/>
    <mergeCell ref="R3179:S3179"/>
    <mergeCell ref="R3186:S3186"/>
    <mergeCell ref="T3186:U3186"/>
    <mergeCell ref="V3186:W3186"/>
    <mergeCell ref="X3186:Y3186"/>
    <mergeCell ref="Z3186:AA3186"/>
    <mergeCell ref="AB3186:AD3186"/>
    <mergeCell ref="T3185:U3185"/>
    <mergeCell ref="V3185:W3185"/>
    <mergeCell ref="X3185:Y3185"/>
    <mergeCell ref="Z3185:AA3185"/>
    <mergeCell ref="AB3185:AD3185"/>
    <mergeCell ref="D3186:I3186"/>
    <mergeCell ref="J3186:K3186"/>
    <mergeCell ref="L3186:M3186"/>
    <mergeCell ref="N3186:O3186"/>
    <mergeCell ref="P3186:Q3186"/>
    <mergeCell ref="D3185:I3185"/>
    <mergeCell ref="J3185:K3185"/>
    <mergeCell ref="L3185:M3185"/>
    <mergeCell ref="N3185:O3185"/>
    <mergeCell ref="P3185:Q3185"/>
    <mergeCell ref="R3185:S3185"/>
    <mergeCell ref="R3184:S3184"/>
    <mergeCell ref="T3184:U3184"/>
    <mergeCell ref="V3184:W3184"/>
    <mergeCell ref="X3184:Y3184"/>
    <mergeCell ref="Z3184:AA3184"/>
    <mergeCell ref="AB3184:AD3184"/>
    <mergeCell ref="T3183:U3183"/>
    <mergeCell ref="V3183:W3183"/>
    <mergeCell ref="X3183:Y3183"/>
    <mergeCell ref="Z3183:AA3183"/>
    <mergeCell ref="AB3183:AD3183"/>
    <mergeCell ref="D3184:I3184"/>
    <mergeCell ref="J3184:K3184"/>
    <mergeCell ref="L3184:M3184"/>
    <mergeCell ref="N3184:O3184"/>
    <mergeCell ref="P3184:Q3184"/>
    <mergeCell ref="D3183:I3183"/>
    <mergeCell ref="J3183:K3183"/>
    <mergeCell ref="L3183:M3183"/>
    <mergeCell ref="N3183:O3183"/>
    <mergeCell ref="P3183:Q3183"/>
    <mergeCell ref="R3183:S3183"/>
    <mergeCell ref="R3190:S3190"/>
    <mergeCell ref="T3190:U3190"/>
    <mergeCell ref="V3190:W3190"/>
    <mergeCell ref="X3190:Y3190"/>
    <mergeCell ref="Z3190:AA3190"/>
    <mergeCell ref="AB3190:AD3190"/>
    <mergeCell ref="T3189:U3189"/>
    <mergeCell ref="V3189:W3189"/>
    <mergeCell ref="X3189:Y3189"/>
    <mergeCell ref="Z3189:AA3189"/>
    <mergeCell ref="AB3189:AD3189"/>
    <mergeCell ref="D3190:I3190"/>
    <mergeCell ref="J3190:K3190"/>
    <mergeCell ref="L3190:M3190"/>
    <mergeCell ref="N3190:O3190"/>
    <mergeCell ref="P3190:Q3190"/>
    <mergeCell ref="D3189:I3189"/>
    <mergeCell ref="J3189:K3189"/>
    <mergeCell ref="L3189:M3189"/>
    <mergeCell ref="N3189:O3189"/>
    <mergeCell ref="P3189:Q3189"/>
    <mergeCell ref="R3189:S3189"/>
    <mergeCell ref="R3188:S3188"/>
    <mergeCell ref="T3188:U3188"/>
    <mergeCell ref="V3188:W3188"/>
    <mergeCell ref="X3188:Y3188"/>
    <mergeCell ref="Z3188:AA3188"/>
    <mergeCell ref="AB3188:AD3188"/>
    <mergeCell ref="T3187:U3187"/>
    <mergeCell ref="V3187:W3187"/>
    <mergeCell ref="X3187:Y3187"/>
    <mergeCell ref="Z3187:AA3187"/>
    <mergeCell ref="AB3187:AD3187"/>
    <mergeCell ref="D3188:I3188"/>
    <mergeCell ref="J3188:K3188"/>
    <mergeCell ref="L3188:M3188"/>
    <mergeCell ref="N3188:O3188"/>
    <mergeCell ref="P3188:Q3188"/>
    <mergeCell ref="D3187:I3187"/>
    <mergeCell ref="J3187:K3187"/>
    <mergeCell ref="L3187:M3187"/>
    <mergeCell ref="N3187:O3187"/>
    <mergeCell ref="P3187:Q3187"/>
    <mergeCell ref="R3187:S3187"/>
    <mergeCell ref="R3194:S3194"/>
    <mergeCell ref="T3194:U3194"/>
    <mergeCell ref="V3194:W3194"/>
    <mergeCell ref="X3194:Y3194"/>
    <mergeCell ref="Z3194:AA3194"/>
    <mergeCell ref="AB3194:AD3194"/>
    <mergeCell ref="T3193:U3193"/>
    <mergeCell ref="V3193:W3193"/>
    <mergeCell ref="X3193:Y3193"/>
    <mergeCell ref="Z3193:AA3193"/>
    <mergeCell ref="AB3193:AD3193"/>
    <mergeCell ref="D3194:I3194"/>
    <mergeCell ref="J3194:K3194"/>
    <mergeCell ref="L3194:M3194"/>
    <mergeCell ref="N3194:O3194"/>
    <mergeCell ref="P3194:Q3194"/>
    <mergeCell ref="D3193:I3193"/>
    <mergeCell ref="J3193:K3193"/>
    <mergeCell ref="L3193:M3193"/>
    <mergeCell ref="N3193:O3193"/>
    <mergeCell ref="P3193:Q3193"/>
    <mergeCell ref="R3193:S3193"/>
    <mergeCell ref="R3192:S3192"/>
    <mergeCell ref="T3192:U3192"/>
    <mergeCell ref="V3192:W3192"/>
    <mergeCell ref="X3192:Y3192"/>
    <mergeCell ref="Z3192:AA3192"/>
    <mergeCell ref="AB3192:AD3192"/>
    <mergeCell ref="T3191:U3191"/>
    <mergeCell ref="V3191:W3191"/>
    <mergeCell ref="X3191:Y3191"/>
    <mergeCell ref="Z3191:AA3191"/>
    <mergeCell ref="AB3191:AD3191"/>
    <mergeCell ref="D3192:I3192"/>
    <mergeCell ref="J3192:K3192"/>
    <mergeCell ref="L3192:M3192"/>
    <mergeCell ref="N3192:O3192"/>
    <mergeCell ref="P3192:Q3192"/>
    <mergeCell ref="D3191:I3191"/>
    <mergeCell ref="J3191:K3191"/>
    <mergeCell ref="L3191:M3191"/>
    <mergeCell ref="N3191:O3191"/>
    <mergeCell ref="P3191:Q3191"/>
    <mergeCell ref="R3191:S3191"/>
    <mergeCell ref="R3198:S3198"/>
    <mergeCell ref="T3198:U3198"/>
    <mergeCell ref="V3198:W3198"/>
    <mergeCell ref="X3198:Y3198"/>
    <mergeCell ref="Z3198:AA3198"/>
    <mergeCell ref="AB3198:AD3198"/>
    <mergeCell ref="T3197:U3197"/>
    <mergeCell ref="V3197:W3197"/>
    <mergeCell ref="X3197:Y3197"/>
    <mergeCell ref="Z3197:AA3197"/>
    <mergeCell ref="AB3197:AD3197"/>
    <mergeCell ref="D3198:I3198"/>
    <mergeCell ref="J3198:K3198"/>
    <mergeCell ref="L3198:M3198"/>
    <mergeCell ref="N3198:O3198"/>
    <mergeCell ref="P3198:Q3198"/>
    <mergeCell ref="D3197:I3197"/>
    <mergeCell ref="J3197:K3197"/>
    <mergeCell ref="L3197:M3197"/>
    <mergeCell ref="N3197:O3197"/>
    <mergeCell ref="P3197:Q3197"/>
    <mergeCell ref="R3197:S3197"/>
    <mergeCell ref="R3196:S3196"/>
    <mergeCell ref="T3196:U3196"/>
    <mergeCell ref="V3196:W3196"/>
    <mergeCell ref="X3196:Y3196"/>
    <mergeCell ref="Z3196:AA3196"/>
    <mergeCell ref="AB3196:AD3196"/>
    <mergeCell ref="T3195:U3195"/>
    <mergeCell ref="V3195:W3195"/>
    <mergeCell ref="X3195:Y3195"/>
    <mergeCell ref="Z3195:AA3195"/>
    <mergeCell ref="AB3195:AD3195"/>
    <mergeCell ref="D3196:I3196"/>
    <mergeCell ref="J3196:K3196"/>
    <mergeCell ref="L3196:M3196"/>
    <mergeCell ref="N3196:O3196"/>
    <mergeCell ref="P3196:Q3196"/>
    <mergeCell ref="D3195:I3195"/>
    <mergeCell ref="J3195:K3195"/>
    <mergeCell ref="L3195:M3195"/>
    <mergeCell ref="N3195:O3195"/>
    <mergeCell ref="P3195:Q3195"/>
    <mergeCell ref="R3195:S3195"/>
    <mergeCell ref="R3202:S3202"/>
    <mergeCell ref="T3202:U3202"/>
    <mergeCell ref="V3202:W3202"/>
    <mergeCell ref="X3202:Y3202"/>
    <mergeCell ref="Z3202:AA3202"/>
    <mergeCell ref="AB3202:AD3202"/>
    <mergeCell ref="T3201:U3201"/>
    <mergeCell ref="V3201:W3201"/>
    <mergeCell ref="X3201:Y3201"/>
    <mergeCell ref="Z3201:AA3201"/>
    <mergeCell ref="AB3201:AD3201"/>
    <mergeCell ref="D3202:I3202"/>
    <mergeCell ref="J3202:K3202"/>
    <mergeCell ref="L3202:M3202"/>
    <mergeCell ref="N3202:O3202"/>
    <mergeCell ref="P3202:Q3202"/>
    <mergeCell ref="D3201:I3201"/>
    <mergeCell ref="J3201:K3201"/>
    <mergeCell ref="L3201:M3201"/>
    <mergeCell ref="N3201:O3201"/>
    <mergeCell ref="P3201:Q3201"/>
    <mergeCell ref="R3201:S3201"/>
    <mergeCell ref="R3200:S3200"/>
    <mergeCell ref="T3200:U3200"/>
    <mergeCell ref="V3200:W3200"/>
    <mergeCell ref="X3200:Y3200"/>
    <mergeCell ref="Z3200:AA3200"/>
    <mergeCell ref="AB3200:AD3200"/>
    <mergeCell ref="T3199:U3199"/>
    <mergeCell ref="V3199:W3199"/>
    <mergeCell ref="X3199:Y3199"/>
    <mergeCell ref="Z3199:AA3199"/>
    <mergeCell ref="AB3199:AD3199"/>
    <mergeCell ref="D3200:I3200"/>
    <mergeCell ref="J3200:K3200"/>
    <mergeCell ref="L3200:M3200"/>
    <mergeCell ref="N3200:O3200"/>
    <mergeCell ref="P3200:Q3200"/>
    <mergeCell ref="D3199:I3199"/>
    <mergeCell ref="J3199:K3199"/>
    <mergeCell ref="L3199:M3199"/>
    <mergeCell ref="N3199:O3199"/>
    <mergeCell ref="P3199:Q3199"/>
    <mergeCell ref="R3199:S3199"/>
    <mergeCell ref="R3206:S3206"/>
    <mergeCell ref="T3206:U3206"/>
    <mergeCell ref="V3206:W3206"/>
    <mergeCell ref="X3206:Y3206"/>
    <mergeCell ref="Z3206:AA3206"/>
    <mergeCell ref="AB3206:AD3206"/>
    <mergeCell ref="T3205:U3205"/>
    <mergeCell ref="V3205:W3205"/>
    <mergeCell ref="X3205:Y3205"/>
    <mergeCell ref="Z3205:AA3205"/>
    <mergeCell ref="AB3205:AD3205"/>
    <mergeCell ref="D3206:I3206"/>
    <mergeCell ref="J3206:K3206"/>
    <mergeCell ref="L3206:M3206"/>
    <mergeCell ref="N3206:O3206"/>
    <mergeCell ref="P3206:Q3206"/>
    <mergeCell ref="D3205:I3205"/>
    <mergeCell ref="J3205:K3205"/>
    <mergeCell ref="L3205:M3205"/>
    <mergeCell ref="N3205:O3205"/>
    <mergeCell ref="P3205:Q3205"/>
    <mergeCell ref="R3205:S3205"/>
    <mergeCell ref="R3204:S3204"/>
    <mergeCell ref="T3204:U3204"/>
    <mergeCell ref="V3204:W3204"/>
    <mergeCell ref="X3204:Y3204"/>
    <mergeCell ref="Z3204:AA3204"/>
    <mergeCell ref="AB3204:AD3204"/>
    <mergeCell ref="T3203:U3203"/>
    <mergeCell ref="V3203:W3203"/>
    <mergeCell ref="X3203:Y3203"/>
    <mergeCell ref="Z3203:AA3203"/>
    <mergeCell ref="AB3203:AD3203"/>
    <mergeCell ref="D3204:I3204"/>
    <mergeCell ref="J3204:K3204"/>
    <mergeCell ref="L3204:M3204"/>
    <mergeCell ref="N3204:O3204"/>
    <mergeCell ref="P3204:Q3204"/>
    <mergeCell ref="D3203:I3203"/>
    <mergeCell ref="J3203:K3203"/>
    <mergeCell ref="L3203:M3203"/>
    <mergeCell ref="N3203:O3203"/>
    <mergeCell ref="P3203:Q3203"/>
    <mergeCell ref="R3203:S3203"/>
    <mergeCell ref="R3210:S3210"/>
    <mergeCell ref="T3210:U3210"/>
    <mergeCell ref="V3210:W3210"/>
    <mergeCell ref="X3210:Y3210"/>
    <mergeCell ref="Z3210:AA3210"/>
    <mergeCell ref="AB3210:AD3210"/>
    <mergeCell ref="T3209:U3209"/>
    <mergeCell ref="V3209:W3209"/>
    <mergeCell ref="X3209:Y3209"/>
    <mergeCell ref="Z3209:AA3209"/>
    <mergeCell ref="AB3209:AD3209"/>
    <mergeCell ref="D3210:I3210"/>
    <mergeCell ref="J3210:K3210"/>
    <mergeCell ref="L3210:M3210"/>
    <mergeCell ref="N3210:O3210"/>
    <mergeCell ref="P3210:Q3210"/>
    <mergeCell ref="D3209:I3209"/>
    <mergeCell ref="J3209:K3209"/>
    <mergeCell ref="L3209:M3209"/>
    <mergeCell ref="N3209:O3209"/>
    <mergeCell ref="P3209:Q3209"/>
    <mergeCell ref="R3209:S3209"/>
    <mergeCell ref="R3208:S3208"/>
    <mergeCell ref="T3208:U3208"/>
    <mergeCell ref="V3208:W3208"/>
    <mergeCell ref="X3208:Y3208"/>
    <mergeCell ref="Z3208:AA3208"/>
    <mergeCell ref="AB3208:AD3208"/>
    <mergeCell ref="T3207:U3207"/>
    <mergeCell ref="V3207:W3207"/>
    <mergeCell ref="X3207:Y3207"/>
    <mergeCell ref="Z3207:AA3207"/>
    <mergeCell ref="AB3207:AD3207"/>
    <mergeCell ref="D3208:I3208"/>
    <mergeCell ref="J3208:K3208"/>
    <mergeCell ref="L3208:M3208"/>
    <mergeCell ref="N3208:O3208"/>
    <mergeCell ref="P3208:Q3208"/>
    <mergeCell ref="D3207:I3207"/>
    <mergeCell ref="J3207:K3207"/>
    <mergeCell ref="L3207:M3207"/>
    <mergeCell ref="N3207:O3207"/>
    <mergeCell ref="P3207:Q3207"/>
    <mergeCell ref="R3207:S3207"/>
    <mergeCell ref="R3214:S3214"/>
    <mergeCell ref="T3214:U3214"/>
    <mergeCell ref="V3214:W3214"/>
    <mergeCell ref="X3214:Y3214"/>
    <mergeCell ref="Z3214:AA3214"/>
    <mergeCell ref="AB3214:AD3214"/>
    <mergeCell ref="T3213:U3213"/>
    <mergeCell ref="V3213:W3213"/>
    <mergeCell ref="X3213:Y3213"/>
    <mergeCell ref="Z3213:AA3213"/>
    <mergeCell ref="AB3213:AD3213"/>
    <mergeCell ref="D3214:I3214"/>
    <mergeCell ref="J3214:K3214"/>
    <mergeCell ref="L3214:M3214"/>
    <mergeCell ref="N3214:O3214"/>
    <mergeCell ref="P3214:Q3214"/>
    <mergeCell ref="D3213:I3213"/>
    <mergeCell ref="J3213:K3213"/>
    <mergeCell ref="L3213:M3213"/>
    <mergeCell ref="N3213:O3213"/>
    <mergeCell ref="P3213:Q3213"/>
    <mergeCell ref="R3213:S3213"/>
    <mergeCell ref="R3212:S3212"/>
    <mergeCell ref="T3212:U3212"/>
    <mergeCell ref="V3212:W3212"/>
    <mergeCell ref="X3212:Y3212"/>
    <mergeCell ref="Z3212:AA3212"/>
    <mergeCell ref="AB3212:AD3212"/>
    <mergeCell ref="T3211:U3211"/>
    <mergeCell ref="V3211:W3211"/>
    <mergeCell ref="X3211:Y3211"/>
    <mergeCell ref="Z3211:AA3211"/>
    <mergeCell ref="AB3211:AD3211"/>
    <mergeCell ref="D3212:I3212"/>
    <mergeCell ref="J3212:K3212"/>
    <mergeCell ref="L3212:M3212"/>
    <mergeCell ref="N3212:O3212"/>
    <mergeCell ref="P3212:Q3212"/>
    <mergeCell ref="D3211:I3211"/>
    <mergeCell ref="J3211:K3211"/>
    <mergeCell ref="L3211:M3211"/>
    <mergeCell ref="N3211:O3211"/>
    <mergeCell ref="P3211:Q3211"/>
    <mergeCell ref="R3211:S3211"/>
    <mergeCell ref="R3218:S3218"/>
    <mergeCell ref="T3218:U3218"/>
    <mergeCell ref="V3218:W3218"/>
    <mergeCell ref="X3218:Y3218"/>
    <mergeCell ref="Z3218:AA3218"/>
    <mergeCell ref="AB3218:AD3218"/>
    <mergeCell ref="T3217:U3217"/>
    <mergeCell ref="V3217:W3217"/>
    <mergeCell ref="X3217:Y3217"/>
    <mergeCell ref="Z3217:AA3217"/>
    <mergeCell ref="AB3217:AD3217"/>
    <mergeCell ref="D3218:I3218"/>
    <mergeCell ref="J3218:K3218"/>
    <mergeCell ref="L3218:M3218"/>
    <mergeCell ref="N3218:O3218"/>
    <mergeCell ref="P3218:Q3218"/>
    <mergeCell ref="D3217:I3217"/>
    <mergeCell ref="J3217:K3217"/>
    <mergeCell ref="L3217:M3217"/>
    <mergeCell ref="N3217:O3217"/>
    <mergeCell ref="P3217:Q3217"/>
    <mergeCell ref="R3217:S3217"/>
    <mergeCell ref="R3216:S3216"/>
    <mergeCell ref="T3216:U3216"/>
    <mergeCell ref="V3216:W3216"/>
    <mergeCell ref="X3216:Y3216"/>
    <mergeCell ref="Z3216:AA3216"/>
    <mergeCell ref="AB3216:AD3216"/>
    <mergeCell ref="T3215:U3215"/>
    <mergeCell ref="V3215:W3215"/>
    <mergeCell ref="X3215:Y3215"/>
    <mergeCell ref="Z3215:AA3215"/>
    <mergeCell ref="AB3215:AD3215"/>
    <mergeCell ref="D3216:I3216"/>
    <mergeCell ref="J3216:K3216"/>
    <mergeCell ref="L3216:M3216"/>
    <mergeCell ref="N3216:O3216"/>
    <mergeCell ref="P3216:Q3216"/>
    <mergeCell ref="D3215:I3215"/>
    <mergeCell ref="J3215:K3215"/>
    <mergeCell ref="L3215:M3215"/>
    <mergeCell ref="N3215:O3215"/>
    <mergeCell ref="P3215:Q3215"/>
    <mergeCell ref="R3215:S3215"/>
    <mergeCell ref="R3222:S3222"/>
    <mergeCell ref="T3222:U3222"/>
    <mergeCell ref="V3222:W3222"/>
    <mergeCell ref="X3222:Y3222"/>
    <mergeCell ref="Z3222:AA3222"/>
    <mergeCell ref="AB3222:AD3222"/>
    <mergeCell ref="T3221:U3221"/>
    <mergeCell ref="V3221:W3221"/>
    <mergeCell ref="X3221:Y3221"/>
    <mergeCell ref="Z3221:AA3221"/>
    <mergeCell ref="AB3221:AD3221"/>
    <mergeCell ref="D3222:I3222"/>
    <mergeCell ref="J3222:K3222"/>
    <mergeCell ref="L3222:M3222"/>
    <mergeCell ref="N3222:O3222"/>
    <mergeCell ref="P3222:Q3222"/>
    <mergeCell ref="D3221:I3221"/>
    <mergeCell ref="J3221:K3221"/>
    <mergeCell ref="L3221:M3221"/>
    <mergeCell ref="N3221:O3221"/>
    <mergeCell ref="P3221:Q3221"/>
    <mergeCell ref="R3221:S3221"/>
    <mergeCell ref="R3220:S3220"/>
    <mergeCell ref="T3220:U3220"/>
    <mergeCell ref="V3220:W3220"/>
    <mergeCell ref="X3220:Y3220"/>
    <mergeCell ref="Z3220:AA3220"/>
    <mergeCell ref="AB3220:AD3220"/>
    <mergeCell ref="T3219:U3219"/>
    <mergeCell ref="V3219:W3219"/>
    <mergeCell ref="X3219:Y3219"/>
    <mergeCell ref="Z3219:AA3219"/>
    <mergeCell ref="AB3219:AD3219"/>
    <mergeCell ref="D3220:I3220"/>
    <mergeCell ref="J3220:K3220"/>
    <mergeCell ref="L3220:M3220"/>
    <mergeCell ref="N3220:O3220"/>
    <mergeCell ref="P3220:Q3220"/>
    <mergeCell ref="D3219:I3219"/>
    <mergeCell ref="J3219:K3219"/>
    <mergeCell ref="L3219:M3219"/>
    <mergeCell ref="N3219:O3219"/>
    <mergeCell ref="P3219:Q3219"/>
    <mergeCell ref="R3219:S3219"/>
    <mergeCell ref="R3226:S3226"/>
    <mergeCell ref="T3226:U3226"/>
    <mergeCell ref="V3226:W3226"/>
    <mergeCell ref="X3226:Y3226"/>
    <mergeCell ref="Z3226:AA3226"/>
    <mergeCell ref="AB3226:AD3226"/>
    <mergeCell ref="T3225:U3225"/>
    <mergeCell ref="V3225:W3225"/>
    <mergeCell ref="X3225:Y3225"/>
    <mergeCell ref="Z3225:AA3225"/>
    <mergeCell ref="AB3225:AD3225"/>
    <mergeCell ref="D3226:I3226"/>
    <mergeCell ref="J3226:K3226"/>
    <mergeCell ref="L3226:M3226"/>
    <mergeCell ref="N3226:O3226"/>
    <mergeCell ref="P3226:Q3226"/>
    <mergeCell ref="D3225:I3225"/>
    <mergeCell ref="J3225:K3225"/>
    <mergeCell ref="L3225:M3225"/>
    <mergeCell ref="N3225:O3225"/>
    <mergeCell ref="P3225:Q3225"/>
    <mergeCell ref="R3225:S3225"/>
    <mergeCell ref="R3224:S3224"/>
    <mergeCell ref="T3224:U3224"/>
    <mergeCell ref="V3224:W3224"/>
    <mergeCell ref="X3224:Y3224"/>
    <mergeCell ref="Z3224:AA3224"/>
    <mergeCell ref="AB3224:AD3224"/>
    <mergeCell ref="T3223:U3223"/>
    <mergeCell ref="V3223:W3223"/>
    <mergeCell ref="X3223:Y3223"/>
    <mergeCell ref="Z3223:AA3223"/>
    <mergeCell ref="AB3223:AD3223"/>
    <mergeCell ref="D3224:I3224"/>
    <mergeCell ref="J3224:K3224"/>
    <mergeCell ref="L3224:M3224"/>
    <mergeCell ref="N3224:O3224"/>
    <mergeCell ref="P3224:Q3224"/>
    <mergeCell ref="D3223:I3223"/>
    <mergeCell ref="J3223:K3223"/>
    <mergeCell ref="L3223:M3223"/>
    <mergeCell ref="N3223:O3223"/>
    <mergeCell ref="P3223:Q3223"/>
    <mergeCell ref="R3223:S3223"/>
    <mergeCell ref="R3230:S3230"/>
    <mergeCell ref="T3230:U3230"/>
    <mergeCell ref="V3230:W3230"/>
    <mergeCell ref="X3230:Y3230"/>
    <mergeCell ref="Z3230:AA3230"/>
    <mergeCell ref="AB3230:AD3230"/>
    <mergeCell ref="T3229:U3229"/>
    <mergeCell ref="V3229:W3229"/>
    <mergeCell ref="X3229:Y3229"/>
    <mergeCell ref="Z3229:AA3229"/>
    <mergeCell ref="AB3229:AD3229"/>
    <mergeCell ref="D3230:I3230"/>
    <mergeCell ref="J3230:K3230"/>
    <mergeCell ref="L3230:M3230"/>
    <mergeCell ref="N3230:O3230"/>
    <mergeCell ref="P3230:Q3230"/>
    <mergeCell ref="D3229:I3229"/>
    <mergeCell ref="J3229:K3229"/>
    <mergeCell ref="L3229:M3229"/>
    <mergeCell ref="N3229:O3229"/>
    <mergeCell ref="P3229:Q3229"/>
    <mergeCell ref="R3229:S3229"/>
    <mergeCell ref="R3228:S3228"/>
    <mergeCell ref="T3228:U3228"/>
    <mergeCell ref="V3228:W3228"/>
    <mergeCell ref="X3228:Y3228"/>
    <mergeCell ref="Z3228:AA3228"/>
    <mergeCell ref="AB3228:AD3228"/>
    <mergeCell ref="T3227:U3227"/>
    <mergeCell ref="V3227:W3227"/>
    <mergeCell ref="X3227:Y3227"/>
    <mergeCell ref="Z3227:AA3227"/>
    <mergeCell ref="AB3227:AD3227"/>
    <mergeCell ref="D3228:I3228"/>
    <mergeCell ref="J3228:K3228"/>
    <mergeCell ref="L3228:M3228"/>
    <mergeCell ref="N3228:O3228"/>
    <mergeCell ref="P3228:Q3228"/>
    <mergeCell ref="D3227:I3227"/>
    <mergeCell ref="J3227:K3227"/>
    <mergeCell ref="L3227:M3227"/>
    <mergeCell ref="N3227:O3227"/>
    <mergeCell ref="P3227:Q3227"/>
    <mergeCell ref="R3227:S3227"/>
    <mergeCell ref="R3234:S3234"/>
    <mergeCell ref="T3234:U3234"/>
    <mergeCell ref="V3234:W3234"/>
    <mergeCell ref="X3234:Y3234"/>
    <mergeCell ref="Z3234:AA3234"/>
    <mergeCell ref="AB3234:AD3234"/>
    <mergeCell ref="T3233:U3233"/>
    <mergeCell ref="V3233:W3233"/>
    <mergeCell ref="X3233:Y3233"/>
    <mergeCell ref="Z3233:AA3233"/>
    <mergeCell ref="AB3233:AD3233"/>
    <mergeCell ref="D3234:I3234"/>
    <mergeCell ref="J3234:K3234"/>
    <mergeCell ref="L3234:M3234"/>
    <mergeCell ref="N3234:O3234"/>
    <mergeCell ref="P3234:Q3234"/>
    <mergeCell ref="D3233:I3233"/>
    <mergeCell ref="J3233:K3233"/>
    <mergeCell ref="L3233:M3233"/>
    <mergeCell ref="N3233:O3233"/>
    <mergeCell ref="P3233:Q3233"/>
    <mergeCell ref="R3233:S3233"/>
    <mergeCell ref="R3232:S3232"/>
    <mergeCell ref="T3232:U3232"/>
    <mergeCell ref="V3232:W3232"/>
    <mergeCell ref="X3232:Y3232"/>
    <mergeCell ref="Z3232:AA3232"/>
    <mergeCell ref="AB3232:AD3232"/>
    <mergeCell ref="T3231:U3231"/>
    <mergeCell ref="V3231:W3231"/>
    <mergeCell ref="X3231:Y3231"/>
    <mergeCell ref="Z3231:AA3231"/>
    <mergeCell ref="AB3231:AD3231"/>
    <mergeCell ref="D3232:I3232"/>
    <mergeCell ref="J3232:K3232"/>
    <mergeCell ref="L3232:M3232"/>
    <mergeCell ref="N3232:O3232"/>
    <mergeCell ref="P3232:Q3232"/>
    <mergeCell ref="D3231:I3231"/>
    <mergeCell ref="J3231:K3231"/>
    <mergeCell ref="L3231:M3231"/>
    <mergeCell ref="N3231:O3231"/>
    <mergeCell ref="P3231:Q3231"/>
    <mergeCell ref="R3231:S3231"/>
    <mergeCell ref="R3238:S3238"/>
    <mergeCell ref="T3238:U3238"/>
    <mergeCell ref="V3238:W3238"/>
    <mergeCell ref="X3238:Y3238"/>
    <mergeCell ref="Z3238:AA3238"/>
    <mergeCell ref="AB3238:AD3238"/>
    <mergeCell ref="T3237:U3237"/>
    <mergeCell ref="V3237:W3237"/>
    <mergeCell ref="X3237:Y3237"/>
    <mergeCell ref="Z3237:AA3237"/>
    <mergeCell ref="AB3237:AD3237"/>
    <mergeCell ref="D3238:I3238"/>
    <mergeCell ref="J3238:K3238"/>
    <mergeCell ref="L3238:M3238"/>
    <mergeCell ref="N3238:O3238"/>
    <mergeCell ref="P3238:Q3238"/>
    <mergeCell ref="D3237:I3237"/>
    <mergeCell ref="J3237:K3237"/>
    <mergeCell ref="L3237:M3237"/>
    <mergeCell ref="N3237:O3237"/>
    <mergeCell ref="P3237:Q3237"/>
    <mergeCell ref="R3237:S3237"/>
    <mergeCell ref="R3236:S3236"/>
    <mergeCell ref="T3236:U3236"/>
    <mergeCell ref="V3236:W3236"/>
    <mergeCell ref="X3236:Y3236"/>
    <mergeCell ref="Z3236:AA3236"/>
    <mergeCell ref="AB3236:AD3236"/>
    <mergeCell ref="T3235:U3235"/>
    <mergeCell ref="V3235:W3235"/>
    <mergeCell ref="X3235:Y3235"/>
    <mergeCell ref="Z3235:AA3235"/>
    <mergeCell ref="AB3235:AD3235"/>
    <mergeCell ref="D3236:I3236"/>
    <mergeCell ref="J3236:K3236"/>
    <mergeCell ref="L3236:M3236"/>
    <mergeCell ref="N3236:O3236"/>
    <mergeCell ref="P3236:Q3236"/>
    <mergeCell ref="D3235:I3235"/>
    <mergeCell ref="J3235:K3235"/>
    <mergeCell ref="L3235:M3235"/>
    <mergeCell ref="N3235:O3235"/>
    <mergeCell ref="P3235:Q3235"/>
    <mergeCell ref="R3235:S3235"/>
    <mergeCell ref="R3242:S3242"/>
    <mergeCell ref="T3242:U3242"/>
    <mergeCell ref="V3242:W3242"/>
    <mergeCell ref="X3242:Y3242"/>
    <mergeCell ref="Z3242:AA3242"/>
    <mergeCell ref="AB3242:AD3242"/>
    <mergeCell ref="T3241:U3241"/>
    <mergeCell ref="V3241:W3241"/>
    <mergeCell ref="X3241:Y3241"/>
    <mergeCell ref="Z3241:AA3241"/>
    <mergeCell ref="AB3241:AD3241"/>
    <mergeCell ref="D3242:I3242"/>
    <mergeCell ref="J3242:K3242"/>
    <mergeCell ref="L3242:M3242"/>
    <mergeCell ref="N3242:O3242"/>
    <mergeCell ref="P3242:Q3242"/>
    <mergeCell ref="D3241:I3241"/>
    <mergeCell ref="J3241:K3241"/>
    <mergeCell ref="L3241:M3241"/>
    <mergeCell ref="N3241:O3241"/>
    <mergeCell ref="P3241:Q3241"/>
    <mergeCell ref="R3241:S3241"/>
    <mergeCell ref="R3240:S3240"/>
    <mergeCell ref="T3240:U3240"/>
    <mergeCell ref="V3240:W3240"/>
    <mergeCell ref="X3240:Y3240"/>
    <mergeCell ref="Z3240:AA3240"/>
    <mergeCell ref="AB3240:AD3240"/>
    <mergeCell ref="T3239:U3239"/>
    <mergeCell ref="V3239:W3239"/>
    <mergeCell ref="X3239:Y3239"/>
    <mergeCell ref="Z3239:AA3239"/>
    <mergeCell ref="AB3239:AD3239"/>
    <mergeCell ref="D3240:I3240"/>
    <mergeCell ref="J3240:K3240"/>
    <mergeCell ref="L3240:M3240"/>
    <mergeCell ref="N3240:O3240"/>
    <mergeCell ref="P3240:Q3240"/>
    <mergeCell ref="D3239:I3239"/>
    <mergeCell ref="J3239:K3239"/>
    <mergeCell ref="L3239:M3239"/>
    <mergeCell ref="N3239:O3239"/>
    <mergeCell ref="P3239:Q3239"/>
    <mergeCell ref="R3239:S3239"/>
    <mergeCell ref="R3246:S3246"/>
    <mergeCell ref="T3246:U3246"/>
    <mergeCell ref="V3246:W3246"/>
    <mergeCell ref="X3246:Y3246"/>
    <mergeCell ref="Z3246:AA3246"/>
    <mergeCell ref="AB3246:AD3246"/>
    <mergeCell ref="T3245:U3245"/>
    <mergeCell ref="V3245:W3245"/>
    <mergeCell ref="X3245:Y3245"/>
    <mergeCell ref="Z3245:AA3245"/>
    <mergeCell ref="AB3245:AD3245"/>
    <mergeCell ref="D3246:I3246"/>
    <mergeCell ref="J3246:K3246"/>
    <mergeCell ref="L3246:M3246"/>
    <mergeCell ref="N3246:O3246"/>
    <mergeCell ref="P3246:Q3246"/>
    <mergeCell ref="D3245:I3245"/>
    <mergeCell ref="J3245:K3245"/>
    <mergeCell ref="L3245:M3245"/>
    <mergeCell ref="N3245:O3245"/>
    <mergeCell ref="P3245:Q3245"/>
    <mergeCell ref="R3245:S3245"/>
    <mergeCell ref="R3244:S3244"/>
    <mergeCell ref="T3244:U3244"/>
    <mergeCell ref="V3244:W3244"/>
    <mergeCell ref="X3244:Y3244"/>
    <mergeCell ref="Z3244:AA3244"/>
    <mergeCell ref="AB3244:AD3244"/>
    <mergeCell ref="T3243:U3243"/>
    <mergeCell ref="V3243:W3243"/>
    <mergeCell ref="X3243:Y3243"/>
    <mergeCell ref="Z3243:AA3243"/>
    <mergeCell ref="AB3243:AD3243"/>
    <mergeCell ref="D3244:I3244"/>
    <mergeCell ref="J3244:K3244"/>
    <mergeCell ref="L3244:M3244"/>
    <mergeCell ref="N3244:O3244"/>
    <mergeCell ref="P3244:Q3244"/>
    <mergeCell ref="D3243:I3243"/>
    <mergeCell ref="J3243:K3243"/>
    <mergeCell ref="L3243:M3243"/>
    <mergeCell ref="N3243:O3243"/>
    <mergeCell ref="P3243:Q3243"/>
    <mergeCell ref="R3243:S3243"/>
    <mergeCell ref="R3250:S3250"/>
    <mergeCell ref="T3250:U3250"/>
    <mergeCell ref="V3250:W3250"/>
    <mergeCell ref="X3250:Y3250"/>
    <mergeCell ref="Z3250:AA3250"/>
    <mergeCell ref="AB3250:AD3250"/>
    <mergeCell ref="T3249:U3249"/>
    <mergeCell ref="V3249:W3249"/>
    <mergeCell ref="X3249:Y3249"/>
    <mergeCell ref="Z3249:AA3249"/>
    <mergeCell ref="AB3249:AD3249"/>
    <mergeCell ref="D3250:I3250"/>
    <mergeCell ref="J3250:K3250"/>
    <mergeCell ref="L3250:M3250"/>
    <mergeCell ref="N3250:O3250"/>
    <mergeCell ref="P3250:Q3250"/>
    <mergeCell ref="D3249:I3249"/>
    <mergeCell ref="J3249:K3249"/>
    <mergeCell ref="L3249:M3249"/>
    <mergeCell ref="N3249:O3249"/>
    <mergeCell ref="P3249:Q3249"/>
    <mergeCell ref="R3249:S3249"/>
    <mergeCell ref="R3248:S3248"/>
    <mergeCell ref="T3248:U3248"/>
    <mergeCell ref="V3248:W3248"/>
    <mergeCell ref="X3248:Y3248"/>
    <mergeCell ref="Z3248:AA3248"/>
    <mergeCell ref="AB3248:AD3248"/>
    <mergeCell ref="T3247:U3247"/>
    <mergeCell ref="V3247:W3247"/>
    <mergeCell ref="X3247:Y3247"/>
    <mergeCell ref="Z3247:AA3247"/>
    <mergeCell ref="AB3247:AD3247"/>
    <mergeCell ref="D3248:I3248"/>
    <mergeCell ref="J3248:K3248"/>
    <mergeCell ref="L3248:M3248"/>
    <mergeCell ref="N3248:O3248"/>
    <mergeCell ref="P3248:Q3248"/>
    <mergeCell ref="D3247:I3247"/>
    <mergeCell ref="J3247:K3247"/>
    <mergeCell ref="L3247:M3247"/>
    <mergeCell ref="N3247:O3247"/>
    <mergeCell ref="P3247:Q3247"/>
    <mergeCell ref="R3247:S3247"/>
    <mergeCell ref="R3254:S3254"/>
    <mergeCell ref="T3254:U3254"/>
    <mergeCell ref="V3254:W3254"/>
    <mergeCell ref="X3254:Y3254"/>
    <mergeCell ref="Z3254:AA3254"/>
    <mergeCell ref="AB3254:AD3254"/>
    <mergeCell ref="T3253:U3253"/>
    <mergeCell ref="V3253:W3253"/>
    <mergeCell ref="X3253:Y3253"/>
    <mergeCell ref="Z3253:AA3253"/>
    <mergeCell ref="AB3253:AD3253"/>
    <mergeCell ref="D3254:I3254"/>
    <mergeCell ref="J3254:K3254"/>
    <mergeCell ref="L3254:M3254"/>
    <mergeCell ref="N3254:O3254"/>
    <mergeCell ref="P3254:Q3254"/>
    <mergeCell ref="D3253:I3253"/>
    <mergeCell ref="J3253:K3253"/>
    <mergeCell ref="L3253:M3253"/>
    <mergeCell ref="N3253:O3253"/>
    <mergeCell ref="P3253:Q3253"/>
    <mergeCell ref="R3253:S3253"/>
    <mergeCell ref="R3252:S3252"/>
    <mergeCell ref="T3252:U3252"/>
    <mergeCell ref="V3252:W3252"/>
    <mergeCell ref="X3252:Y3252"/>
    <mergeCell ref="Z3252:AA3252"/>
    <mergeCell ref="AB3252:AD3252"/>
    <mergeCell ref="T3251:U3251"/>
    <mergeCell ref="V3251:W3251"/>
    <mergeCell ref="X3251:Y3251"/>
    <mergeCell ref="Z3251:AA3251"/>
    <mergeCell ref="AB3251:AD3251"/>
    <mergeCell ref="D3252:I3252"/>
    <mergeCell ref="J3252:K3252"/>
    <mergeCell ref="L3252:M3252"/>
    <mergeCell ref="N3252:O3252"/>
    <mergeCell ref="P3252:Q3252"/>
    <mergeCell ref="D3251:I3251"/>
    <mergeCell ref="J3251:K3251"/>
    <mergeCell ref="L3251:M3251"/>
    <mergeCell ref="N3251:O3251"/>
    <mergeCell ref="P3251:Q3251"/>
    <mergeCell ref="R3251:S3251"/>
    <mergeCell ref="R3258:S3258"/>
    <mergeCell ref="T3258:U3258"/>
    <mergeCell ref="V3258:W3258"/>
    <mergeCell ref="X3258:Y3258"/>
    <mergeCell ref="Z3258:AA3258"/>
    <mergeCell ref="AB3258:AD3258"/>
    <mergeCell ref="T3257:U3257"/>
    <mergeCell ref="V3257:W3257"/>
    <mergeCell ref="X3257:Y3257"/>
    <mergeCell ref="Z3257:AA3257"/>
    <mergeCell ref="AB3257:AD3257"/>
    <mergeCell ref="D3258:I3258"/>
    <mergeCell ref="J3258:K3258"/>
    <mergeCell ref="L3258:M3258"/>
    <mergeCell ref="N3258:O3258"/>
    <mergeCell ref="P3258:Q3258"/>
    <mergeCell ref="D3257:I3257"/>
    <mergeCell ref="J3257:K3257"/>
    <mergeCell ref="L3257:M3257"/>
    <mergeCell ref="N3257:O3257"/>
    <mergeCell ref="P3257:Q3257"/>
    <mergeCell ref="R3257:S3257"/>
    <mergeCell ref="R3256:S3256"/>
    <mergeCell ref="T3256:U3256"/>
    <mergeCell ref="V3256:W3256"/>
    <mergeCell ref="X3256:Y3256"/>
    <mergeCell ref="Z3256:AA3256"/>
    <mergeCell ref="AB3256:AD3256"/>
    <mergeCell ref="T3255:U3255"/>
    <mergeCell ref="V3255:W3255"/>
    <mergeCell ref="X3255:Y3255"/>
    <mergeCell ref="Z3255:AA3255"/>
    <mergeCell ref="AB3255:AD3255"/>
    <mergeCell ref="D3256:I3256"/>
    <mergeCell ref="J3256:K3256"/>
    <mergeCell ref="L3256:M3256"/>
    <mergeCell ref="N3256:O3256"/>
    <mergeCell ref="P3256:Q3256"/>
    <mergeCell ref="D3255:I3255"/>
    <mergeCell ref="J3255:K3255"/>
    <mergeCell ref="L3255:M3255"/>
    <mergeCell ref="N3255:O3255"/>
    <mergeCell ref="P3255:Q3255"/>
    <mergeCell ref="R3255:S3255"/>
    <mergeCell ref="R3262:S3262"/>
    <mergeCell ref="T3262:U3262"/>
    <mergeCell ref="V3262:W3262"/>
    <mergeCell ref="X3262:Y3262"/>
    <mergeCell ref="Z3262:AA3262"/>
    <mergeCell ref="AB3262:AD3262"/>
    <mergeCell ref="T3261:U3261"/>
    <mergeCell ref="V3261:W3261"/>
    <mergeCell ref="X3261:Y3261"/>
    <mergeCell ref="Z3261:AA3261"/>
    <mergeCell ref="AB3261:AD3261"/>
    <mergeCell ref="D3262:I3262"/>
    <mergeCell ref="J3262:K3262"/>
    <mergeCell ref="L3262:M3262"/>
    <mergeCell ref="N3262:O3262"/>
    <mergeCell ref="P3262:Q3262"/>
    <mergeCell ref="D3261:I3261"/>
    <mergeCell ref="J3261:K3261"/>
    <mergeCell ref="L3261:M3261"/>
    <mergeCell ref="N3261:O3261"/>
    <mergeCell ref="P3261:Q3261"/>
    <mergeCell ref="R3261:S3261"/>
    <mergeCell ref="R3260:S3260"/>
    <mergeCell ref="T3260:U3260"/>
    <mergeCell ref="V3260:W3260"/>
    <mergeCell ref="X3260:Y3260"/>
    <mergeCell ref="Z3260:AA3260"/>
    <mergeCell ref="AB3260:AD3260"/>
    <mergeCell ref="T3259:U3259"/>
    <mergeCell ref="V3259:W3259"/>
    <mergeCell ref="X3259:Y3259"/>
    <mergeCell ref="Z3259:AA3259"/>
    <mergeCell ref="AB3259:AD3259"/>
    <mergeCell ref="D3260:I3260"/>
    <mergeCell ref="J3260:K3260"/>
    <mergeCell ref="L3260:M3260"/>
    <mergeCell ref="N3260:O3260"/>
    <mergeCell ref="P3260:Q3260"/>
    <mergeCell ref="D3259:I3259"/>
    <mergeCell ref="J3259:K3259"/>
    <mergeCell ref="L3259:M3259"/>
    <mergeCell ref="N3259:O3259"/>
    <mergeCell ref="P3259:Q3259"/>
    <mergeCell ref="R3259:S3259"/>
    <mergeCell ref="J3270:K3270"/>
    <mergeCell ref="L3270:M3270"/>
    <mergeCell ref="N3270:O3270"/>
    <mergeCell ref="T3265:U3265"/>
    <mergeCell ref="V3265:W3265"/>
    <mergeCell ref="X3265:Y3265"/>
    <mergeCell ref="Z3265:AA3265"/>
    <mergeCell ref="AB3265:AD3265"/>
    <mergeCell ref="D3266:I3266"/>
    <mergeCell ref="J3266:K3266"/>
    <mergeCell ref="L3266:M3266"/>
    <mergeCell ref="N3266:O3266"/>
    <mergeCell ref="P3266:Q3266"/>
    <mergeCell ref="D3265:I3265"/>
    <mergeCell ref="J3265:K3265"/>
    <mergeCell ref="L3265:M3265"/>
    <mergeCell ref="N3265:O3265"/>
    <mergeCell ref="P3265:Q3265"/>
    <mergeCell ref="R3265:S3265"/>
    <mergeCell ref="R3264:S3264"/>
    <mergeCell ref="T3264:U3264"/>
    <mergeCell ref="V3264:W3264"/>
    <mergeCell ref="X3264:Y3264"/>
    <mergeCell ref="Z3264:AA3264"/>
    <mergeCell ref="AB3264:AD3264"/>
    <mergeCell ref="T3263:U3263"/>
    <mergeCell ref="V3263:W3263"/>
    <mergeCell ref="X3263:Y3263"/>
    <mergeCell ref="Z3263:AA3263"/>
    <mergeCell ref="AB3263:AD3263"/>
    <mergeCell ref="D3264:I3264"/>
    <mergeCell ref="J3264:K3264"/>
    <mergeCell ref="L3264:M3264"/>
    <mergeCell ref="N3264:O3264"/>
    <mergeCell ref="P3264:Q3264"/>
    <mergeCell ref="D3263:I3263"/>
    <mergeCell ref="J3263:K3263"/>
    <mergeCell ref="L3263:M3263"/>
    <mergeCell ref="N3263:O3263"/>
    <mergeCell ref="P3263:Q3263"/>
    <mergeCell ref="R3263:S3263"/>
    <mergeCell ref="Z3273:AA3273"/>
    <mergeCell ref="AB3273:AD3273"/>
    <mergeCell ref="D3274:I3274"/>
    <mergeCell ref="N3273:O3273"/>
    <mergeCell ref="P3273:Q3273"/>
    <mergeCell ref="R3273:S3273"/>
    <mergeCell ref="R3272:S3272"/>
    <mergeCell ref="T3272:U3272"/>
    <mergeCell ref="R3268:S3268"/>
    <mergeCell ref="T3268:U3268"/>
    <mergeCell ref="V3268:W3268"/>
    <mergeCell ref="X3268:Y3268"/>
    <mergeCell ref="Z3268:AA3268"/>
    <mergeCell ref="AB3268:AD3268"/>
    <mergeCell ref="T3267:U3267"/>
    <mergeCell ref="V3267:W3267"/>
    <mergeCell ref="X3267:Y3267"/>
    <mergeCell ref="Z3267:AA3267"/>
    <mergeCell ref="AB3267:AD3267"/>
    <mergeCell ref="D3268:I3268"/>
    <mergeCell ref="J3268:K3268"/>
    <mergeCell ref="L3268:M3268"/>
    <mergeCell ref="N3268:O3268"/>
    <mergeCell ref="P3268:Q3268"/>
    <mergeCell ref="D3267:I3267"/>
    <mergeCell ref="J3267:K3267"/>
    <mergeCell ref="L3267:M3267"/>
    <mergeCell ref="N3267:O3267"/>
    <mergeCell ref="P3267:Q3267"/>
    <mergeCell ref="R3267:S3267"/>
    <mergeCell ref="R3266:S3266"/>
    <mergeCell ref="T3266:U3266"/>
    <mergeCell ref="V3266:W3266"/>
    <mergeCell ref="X3266:Y3266"/>
    <mergeCell ref="Z3266:AA3266"/>
    <mergeCell ref="AB3266:AD3266"/>
    <mergeCell ref="T3271:U3271"/>
    <mergeCell ref="V3271:W3271"/>
    <mergeCell ref="X3271:Y3271"/>
    <mergeCell ref="Z3271:AA3271"/>
    <mergeCell ref="AB3271:AD3271"/>
    <mergeCell ref="D3272:I3272"/>
    <mergeCell ref="J3272:K3272"/>
    <mergeCell ref="L3272:M3272"/>
    <mergeCell ref="N3272:O3272"/>
    <mergeCell ref="P3272:Q3272"/>
    <mergeCell ref="D3271:I3271"/>
    <mergeCell ref="J3271:K3271"/>
    <mergeCell ref="L3271:M3271"/>
    <mergeCell ref="N3271:O3271"/>
    <mergeCell ref="P3271:Q3271"/>
    <mergeCell ref="R3271:S3271"/>
    <mergeCell ref="R3270:S3270"/>
    <mergeCell ref="T3270:U3270"/>
    <mergeCell ref="V3270:W3270"/>
    <mergeCell ref="X3270:Y3270"/>
    <mergeCell ref="Z3270:AA3270"/>
    <mergeCell ref="AB3270:AD3270"/>
    <mergeCell ref="T3269:U3269"/>
    <mergeCell ref="V3269:W3269"/>
    <mergeCell ref="X3269:Y3269"/>
    <mergeCell ref="Z3269:AA3269"/>
    <mergeCell ref="AB3269:AD3269"/>
    <mergeCell ref="D3270:I3270"/>
    <mergeCell ref="C3283:AD3283"/>
    <mergeCell ref="C3284:AD3284"/>
    <mergeCell ref="J3281:K3281"/>
    <mergeCell ref="L3281:M3281"/>
    <mergeCell ref="N3281:O3281"/>
    <mergeCell ref="P3281:Q3281"/>
    <mergeCell ref="R3281:S3281"/>
    <mergeCell ref="T3281:U3281"/>
    <mergeCell ref="R3280:S3280"/>
    <mergeCell ref="T3280:U3280"/>
    <mergeCell ref="V3280:W3280"/>
    <mergeCell ref="X3280:Y3280"/>
    <mergeCell ref="Z3280:AA3280"/>
    <mergeCell ref="AB3280:AD3280"/>
    <mergeCell ref="T3279:U3279"/>
    <mergeCell ref="V3279:W3279"/>
    <mergeCell ref="X3279:Y3279"/>
    <mergeCell ref="Z3279:AA3279"/>
    <mergeCell ref="AB3279:AD3279"/>
    <mergeCell ref="D3280:I3280"/>
    <mergeCell ref="J3280:K3280"/>
    <mergeCell ref="L3280:M3280"/>
    <mergeCell ref="N3280:O3280"/>
    <mergeCell ref="P3280:Q3280"/>
    <mergeCell ref="D3279:I3279"/>
    <mergeCell ref="J3279:K3279"/>
    <mergeCell ref="L3279:M3279"/>
    <mergeCell ref="N3279:O3279"/>
    <mergeCell ref="P3279:Q3279"/>
    <mergeCell ref="R3279:S3279"/>
    <mergeCell ref="R3278:S3278"/>
    <mergeCell ref="T3278:U3278"/>
    <mergeCell ref="V3278:W3278"/>
    <mergeCell ref="X3278:Y3278"/>
    <mergeCell ref="Z3278:AA3278"/>
    <mergeCell ref="AB3278:AD3278"/>
    <mergeCell ref="D3278:I3278"/>
    <mergeCell ref="J3278:K3278"/>
    <mergeCell ref="L3278:M3278"/>
    <mergeCell ref="N3278:O3278"/>
    <mergeCell ref="P3278:Q3278"/>
    <mergeCell ref="V3281:W3281"/>
    <mergeCell ref="X3281:Y3281"/>
    <mergeCell ref="Z3281:AA3281"/>
    <mergeCell ref="D2004:I2004"/>
    <mergeCell ref="J2004:M2004"/>
    <mergeCell ref="N2004:Q2004"/>
    <mergeCell ref="D2005:I2005"/>
    <mergeCell ref="J2005:M2005"/>
    <mergeCell ref="N2005:Q2005"/>
    <mergeCell ref="D2006:I2006"/>
    <mergeCell ref="J2006:M2006"/>
    <mergeCell ref="N2006:Q2006"/>
    <mergeCell ref="D2007:I2007"/>
    <mergeCell ref="J2007:M2007"/>
    <mergeCell ref="N2007:Q2007"/>
    <mergeCell ref="D2008:I2008"/>
    <mergeCell ref="J2008:M2008"/>
    <mergeCell ref="N2008:Q2008"/>
    <mergeCell ref="D2009:I2009"/>
    <mergeCell ref="J2009:M2009"/>
    <mergeCell ref="N2009:Q2009"/>
    <mergeCell ref="D2010:I2010"/>
    <mergeCell ref="J2010:M2010"/>
    <mergeCell ref="N1991:Q1991"/>
    <mergeCell ref="D1992:I1992"/>
    <mergeCell ref="J1992:M1992"/>
    <mergeCell ref="N1992:Q1992"/>
    <mergeCell ref="T3277:U3277"/>
    <mergeCell ref="V3277:W3277"/>
    <mergeCell ref="D1993:I1993"/>
    <mergeCell ref="J1993:M1993"/>
    <mergeCell ref="N1993:Q1993"/>
    <mergeCell ref="D1994:I1994"/>
    <mergeCell ref="J1994:M1994"/>
    <mergeCell ref="N1994:Q1994"/>
    <mergeCell ref="D1995:I1995"/>
    <mergeCell ref="J1995:M1995"/>
    <mergeCell ref="N1995:Q1995"/>
    <mergeCell ref="D1996:I1996"/>
    <mergeCell ref="J1996:M1996"/>
    <mergeCell ref="N1996:Q1996"/>
    <mergeCell ref="D1997:I1997"/>
    <mergeCell ref="J1997:M1997"/>
    <mergeCell ref="N1997:Q1997"/>
    <mergeCell ref="D1998:I1998"/>
    <mergeCell ref="J1998:M1998"/>
    <mergeCell ref="N1998:Q1998"/>
    <mergeCell ref="D1999:I1999"/>
    <mergeCell ref="J1999:M1999"/>
    <mergeCell ref="N1999:Q1999"/>
    <mergeCell ref="D2000:I2000"/>
    <mergeCell ref="J2000:M2000"/>
    <mergeCell ref="N2000:Q2000"/>
    <mergeCell ref="D2001:I2001"/>
    <mergeCell ref="J2001:M2001"/>
    <mergeCell ref="N2001:Q2001"/>
    <mergeCell ref="D2002:I2002"/>
    <mergeCell ref="J2002:M2002"/>
    <mergeCell ref="N2002:Q2002"/>
    <mergeCell ref="D2003:I2003"/>
    <mergeCell ref="P3270:Q3270"/>
    <mergeCell ref="D3269:I3269"/>
    <mergeCell ref="J3269:K3269"/>
    <mergeCell ref="L3269:M3269"/>
    <mergeCell ref="N3269:O3269"/>
    <mergeCell ref="P3269:Q3269"/>
    <mergeCell ref="R3269:S3269"/>
    <mergeCell ref="N2010:Q2010"/>
    <mergeCell ref="D2011:I2011"/>
    <mergeCell ref="J2011:M2011"/>
    <mergeCell ref="N2011:Q2011"/>
    <mergeCell ref="D2012:I2012"/>
    <mergeCell ref="J2012:M2012"/>
    <mergeCell ref="N2012:Q2012"/>
    <mergeCell ref="D2013:I2013"/>
    <mergeCell ref="J2013:M2013"/>
    <mergeCell ref="X3277:Y3277"/>
    <mergeCell ref="Z3277:AA3277"/>
    <mergeCell ref="AB3277:AD3277"/>
    <mergeCell ref="D3277:I3277"/>
    <mergeCell ref="J3277:K3277"/>
    <mergeCell ref="L3277:M3277"/>
    <mergeCell ref="N3277:O3277"/>
    <mergeCell ref="P3277:Q3277"/>
    <mergeCell ref="R3277:S3277"/>
    <mergeCell ref="R3276:S3276"/>
    <mergeCell ref="T3276:U3276"/>
    <mergeCell ref="V3276:W3276"/>
    <mergeCell ref="X3276:Y3276"/>
    <mergeCell ref="Z3276:AA3276"/>
    <mergeCell ref="AB3276:AD3276"/>
    <mergeCell ref="T3275:U3275"/>
    <mergeCell ref="V3275:W3275"/>
    <mergeCell ref="X3275:Y3275"/>
    <mergeCell ref="Z3275:AA3275"/>
    <mergeCell ref="AB3275:AD3275"/>
    <mergeCell ref="D3276:I3276"/>
    <mergeCell ref="J3276:K3276"/>
    <mergeCell ref="L3276:M3276"/>
    <mergeCell ref="N3276:O3276"/>
    <mergeCell ref="P3276:Q3276"/>
    <mergeCell ref="D3275:I3275"/>
    <mergeCell ref="J3275:K3275"/>
    <mergeCell ref="L3275:M3275"/>
    <mergeCell ref="N3275:O3275"/>
    <mergeCell ref="C2293:H2293"/>
    <mergeCell ref="I2293:J2293"/>
    <mergeCell ref="K2293:L2293"/>
    <mergeCell ref="M2293:N2293"/>
    <mergeCell ref="P3275:Q3275"/>
    <mergeCell ref="R3275:S3275"/>
    <mergeCell ref="R3274:S3274"/>
    <mergeCell ref="T3274:U3274"/>
    <mergeCell ref="V3274:W3274"/>
    <mergeCell ref="J3274:K3274"/>
    <mergeCell ref="L3274:M3274"/>
    <mergeCell ref="N3274:O3274"/>
    <mergeCell ref="P3274:Q3274"/>
    <mergeCell ref="D3273:I3273"/>
    <mergeCell ref="J3273:K3273"/>
    <mergeCell ref="L3273:M3273"/>
    <mergeCell ref="V3272:W3272"/>
    <mergeCell ref="X3272:Y3272"/>
    <mergeCell ref="Z3272:AA3272"/>
    <mergeCell ref="AB3272:AD3272"/>
    <mergeCell ref="X3274:Y3274"/>
    <mergeCell ref="Z3274:AA3274"/>
    <mergeCell ref="AB3274:AD3274"/>
    <mergeCell ref="T3273:U3273"/>
    <mergeCell ref="V3273:W3273"/>
    <mergeCell ref="X3273:Y3273"/>
    <mergeCell ref="N2067:Q2067"/>
    <mergeCell ref="D2068:I2068"/>
    <mergeCell ref="J2068:M2068"/>
    <mergeCell ref="N2068:Q2068"/>
    <mergeCell ref="D2069:I2069"/>
    <mergeCell ref="D2037:I2037"/>
    <mergeCell ref="J2037:M2037"/>
    <mergeCell ref="N2037:Q2037"/>
    <mergeCell ref="D2038:I2038"/>
    <mergeCell ref="J2038:M2038"/>
    <mergeCell ref="N2038:Q2038"/>
    <mergeCell ref="D2039:I2039"/>
    <mergeCell ref="J2039:M2039"/>
    <mergeCell ref="N2039:Q2039"/>
    <mergeCell ref="D2040:I2040"/>
    <mergeCell ref="J2040:M2040"/>
    <mergeCell ref="N2040:Q2040"/>
    <mergeCell ref="D2041:I2041"/>
    <mergeCell ref="J2041:M2041"/>
    <mergeCell ref="N2041:Q2041"/>
    <mergeCell ref="D2042:I2042"/>
    <mergeCell ref="J2042:M2042"/>
    <mergeCell ref="N2042:Q2042"/>
    <mergeCell ref="D2043:I2043"/>
    <mergeCell ref="J2043:M2043"/>
    <mergeCell ref="N2043:Q2043"/>
    <mergeCell ref="D2044:I2044"/>
    <mergeCell ref="J2044:M2044"/>
    <mergeCell ref="N2044:Q2044"/>
    <mergeCell ref="D2045:I2045"/>
    <mergeCell ref="J2045:M2045"/>
    <mergeCell ref="N2045:Q2045"/>
    <mergeCell ref="D2046:I2046"/>
    <mergeCell ref="J2046:M2046"/>
    <mergeCell ref="N2046:Q2046"/>
    <mergeCell ref="D2047:I2047"/>
    <mergeCell ref="D2062:I2062"/>
    <mergeCell ref="J2062:M2062"/>
    <mergeCell ref="N2062:Q2062"/>
    <mergeCell ref="D2063:I2063"/>
    <mergeCell ref="J2063:M2063"/>
    <mergeCell ref="N2063:Q2063"/>
    <mergeCell ref="D2064:I2064"/>
    <mergeCell ref="J2064:M2064"/>
    <mergeCell ref="N2064:Q2064"/>
    <mergeCell ref="D2065:I2065"/>
    <mergeCell ref="J2065:M2065"/>
    <mergeCell ref="N2065:Q2065"/>
    <mergeCell ref="D2066:I2066"/>
    <mergeCell ref="J2066:M2066"/>
    <mergeCell ref="N2066:Q2066"/>
    <mergeCell ref="C1927:AD1927"/>
    <mergeCell ref="C2124:AD2124"/>
    <mergeCell ref="D2133:R2133"/>
    <mergeCell ref="S2133:X2133"/>
    <mergeCell ref="Y2133:AD2133"/>
    <mergeCell ref="D2134:R2134"/>
    <mergeCell ref="S2134:X2134"/>
    <mergeCell ref="Y2134:AD2134"/>
    <mergeCell ref="D2135:R2135"/>
    <mergeCell ref="S2135:X2135"/>
    <mergeCell ref="Y2135:AD2135"/>
    <mergeCell ref="D2136:R2136"/>
    <mergeCell ref="S2136:X2136"/>
    <mergeCell ref="Y2136:AD2136"/>
    <mergeCell ref="D2137:R2137"/>
    <mergeCell ref="S2137:X2137"/>
    <mergeCell ref="Y2137:AD2137"/>
    <mergeCell ref="D2138:R2138"/>
    <mergeCell ref="S2138:X2138"/>
    <mergeCell ref="Y2138:AD2138"/>
    <mergeCell ref="D2139:R2139"/>
    <mergeCell ref="S2139:X2139"/>
    <mergeCell ref="Y2139:AD2139"/>
    <mergeCell ref="D2140:R2140"/>
    <mergeCell ref="S2140:X2140"/>
    <mergeCell ref="Y2140:AD2140"/>
    <mergeCell ref="D2141:R2141"/>
    <mergeCell ref="S2141:X2141"/>
    <mergeCell ref="Y2141:AD2141"/>
    <mergeCell ref="D2081:I2081"/>
    <mergeCell ref="J2081:M2081"/>
    <mergeCell ref="N2081:Q2081"/>
    <mergeCell ref="D2082:I2082"/>
    <mergeCell ref="J2082:M2082"/>
    <mergeCell ref="N2082:Q2082"/>
    <mergeCell ref="D2083:I2083"/>
    <mergeCell ref="J2083:M2083"/>
    <mergeCell ref="N2083:Q2083"/>
    <mergeCell ref="D2084:I2084"/>
    <mergeCell ref="J2084:M2084"/>
    <mergeCell ref="N2084:Q2084"/>
    <mergeCell ref="D2085:I2085"/>
    <mergeCell ref="J2085:M2085"/>
    <mergeCell ref="N2085:Q2085"/>
    <mergeCell ref="D2086:I2086"/>
    <mergeCell ref="J2086:M2086"/>
    <mergeCell ref="N2086:Q2086"/>
    <mergeCell ref="D2087:I2087"/>
    <mergeCell ref="J2087:M2087"/>
    <mergeCell ref="N2087:Q2087"/>
    <mergeCell ref="D2088:I2088"/>
    <mergeCell ref="J2088:M2088"/>
    <mergeCell ref="N2088:Q2088"/>
    <mergeCell ref="D2089:I2089"/>
    <mergeCell ref="J2089:M2089"/>
    <mergeCell ref="N2089:Q2089"/>
    <mergeCell ref="D2090:I2090"/>
    <mergeCell ref="J2090:M2090"/>
    <mergeCell ref="N2090:Q2090"/>
    <mergeCell ref="D2091:I2091"/>
    <mergeCell ref="J2003:M2003"/>
    <mergeCell ref="N2003:Q2003"/>
    <mergeCell ref="D2067:I2067"/>
    <mergeCell ref="J2067:M2067"/>
    <mergeCell ref="B1953:AD1953"/>
    <mergeCell ref="C1954:AD1954"/>
    <mergeCell ref="C1955:AD1955"/>
    <mergeCell ref="C1956:AD1956"/>
    <mergeCell ref="C1958:P1958"/>
    <mergeCell ref="Q1958:AD1958"/>
    <mergeCell ref="C1959:P1959"/>
    <mergeCell ref="Q1959:AD1959"/>
    <mergeCell ref="C1961:AD1961"/>
    <mergeCell ref="C1962:AD1962"/>
    <mergeCell ref="R1978:AD1978"/>
    <mergeCell ref="C1978:I1979"/>
    <mergeCell ref="J1978:M1979"/>
    <mergeCell ref="N1978:Q1979"/>
    <mergeCell ref="D1980:I1980"/>
    <mergeCell ref="J1980:M1980"/>
    <mergeCell ref="N1980:Q1980"/>
    <mergeCell ref="D1981:I1981"/>
    <mergeCell ref="J1981:M1981"/>
    <mergeCell ref="N1981:Q1981"/>
    <mergeCell ref="D1982:I1982"/>
    <mergeCell ref="J1982:M1982"/>
    <mergeCell ref="N1982:Q1982"/>
    <mergeCell ref="D1983:I1983"/>
    <mergeCell ref="J1983:M1983"/>
    <mergeCell ref="N1983:Q1983"/>
    <mergeCell ref="D1984:I1984"/>
    <mergeCell ref="J1984:M1984"/>
    <mergeCell ref="N1984:Q1984"/>
    <mergeCell ref="B1903:AD1903"/>
    <mergeCell ref="C1904:AD1904"/>
    <mergeCell ref="C1905:AD1905"/>
    <mergeCell ref="C1906:AD1906"/>
    <mergeCell ref="D1908:AD1908"/>
    <mergeCell ref="D1909:AD1909"/>
    <mergeCell ref="K1911:AD1911"/>
    <mergeCell ref="C1914:AD1914"/>
    <mergeCell ref="C1915:AD1915"/>
    <mergeCell ref="B1922:AD1922"/>
    <mergeCell ref="C1923:AD1923"/>
    <mergeCell ref="C1945:AD1945"/>
    <mergeCell ref="C1946:AD1946"/>
    <mergeCell ref="C1924:AD1924"/>
    <mergeCell ref="C1925:AD1925"/>
    <mergeCell ref="C1928:AD1928"/>
    <mergeCell ref="R1930:AD1930"/>
    <mergeCell ref="C1936:AD1936"/>
    <mergeCell ref="D1937:O1937"/>
    <mergeCell ref="Q1937:AD1937"/>
    <mergeCell ref="D1938:O1938"/>
    <mergeCell ref="Q1938:AD1938"/>
    <mergeCell ref="D1939:O1939"/>
    <mergeCell ref="Q1939:AD1939"/>
    <mergeCell ref="D1940:O1940"/>
    <mergeCell ref="Q1940:AD1940"/>
    <mergeCell ref="D1941:O1941"/>
    <mergeCell ref="Q1941:AD1941"/>
    <mergeCell ref="D1942:O1942"/>
    <mergeCell ref="Q1942:AD1942"/>
    <mergeCell ref="D1943:O1943"/>
    <mergeCell ref="P1943:AD1943"/>
    <mergeCell ref="C1934:F1934"/>
    <mergeCell ref="G1934:AD1934"/>
    <mergeCell ref="C1926:AD1926"/>
    <mergeCell ref="N2013:Q2013"/>
    <mergeCell ref="D2014:I2014"/>
    <mergeCell ref="J2014:M2014"/>
    <mergeCell ref="N2014:Q2014"/>
    <mergeCell ref="J2025:M2025"/>
    <mergeCell ref="N2025:Q2025"/>
    <mergeCell ref="D2026:I2026"/>
    <mergeCell ref="J2026:M2026"/>
    <mergeCell ref="N2026:Q2026"/>
    <mergeCell ref="D2027:I2027"/>
    <mergeCell ref="J2027:M2027"/>
    <mergeCell ref="N2027:Q2027"/>
    <mergeCell ref="D2028:I2028"/>
    <mergeCell ref="J2028:M2028"/>
    <mergeCell ref="N2028:Q2028"/>
    <mergeCell ref="D2029:I2029"/>
    <mergeCell ref="J2029:M2029"/>
    <mergeCell ref="N2029:Q2029"/>
    <mergeCell ref="D2030:I2030"/>
    <mergeCell ref="J2030:M2030"/>
    <mergeCell ref="N2030:Q2030"/>
    <mergeCell ref="D2031:I2031"/>
    <mergeCell ref="J2031:M2031"/>
    <mergeCell ref="N2031:Q2031"/>
    <mergeCell ref="N2021:Q2021"/>
    <mergeCell ref="D2022:I2022"/>
    <mergeCell ref="J2022:M2022"/>
    <mergeCell ref="N2022:Q2022"/>
    <mergeCell ref="D2023:I2023"/>
    <mergeCell ref="J2023:M2023"/>
    <mergeCell ref="N2023:Q2023"/>
    <mergeCell ref="D2024:I2024"/>
    <mergeCell ref="J2024:M2024"/>
    <mergeCell ref="N2024:Q2024"/>
    <mergeCell ref="D2025:I2025"/>
    <mergeCell ref="D2015:I2015"/>
    <mergeCell ref="J2015:M2015"/>
    <mergeCell ref="N2015:Q2015"/>
    <mergeCell ref="D2016:I2016"/>
    <mergeCell ref="J2016:M2016"/>
    <mergeCell ref="N2016:Q2016"/>
    <mergeCell ref="D2017:I2017"/>
    <mergeCell ref="J2017:M2017"/>
    <mergeCell ref="N2017:Q2017"/>
    <mergeCell ref="D2018:I2018"/>
    <mergeCell ref="J2018:M2018"/>
    <mergeCell ref="N2018:Q2018"/>
    <mergeCell ref="D2019:I2019"/>
    <mergeCell ref="J2019:M2019"/>
    <mergeCell ref="N2019:Q2019"/>
    <mergeCell ref="D2020:I2020"/>
    <mergeCell ref="J2020:M2020"/>
    <mergeCell ref="N2020:Q2020"/>
    <mergeCell ref="D2021:I2021"/>
    <mergeCell ref="J2021:M2021"/>
    <mergeCell ref="D2032:I2032"/>
    <mergeCell ref="J2032:M2032"/>
    <mergeCell ref="N2032:Q2032"/>
    <mergeCell ref="D2033:I2033"/>
    <mergeCell ref="J2033:M2033"/>
    <mergeCell ref="N2033:Q2033"/>
    <mergeCell ref="D2034:I2034"/>
    <mergeCell ref="J2034:M2034"/>
    <mergeCell ref="N2034:Q2034"/>
    <mergeCell ref="D2035:I2035"/>
    <mergeCell ref="J2035:M2035"/>
    <mergeCell ref="N2035:Q2035"/>
    <mergeCell ref="D2036:I2036"/>
    <mergeCell ref="J2036:M2036"/>
    <mergeCell ref="N2036:Q2036"/>
    <mergeCell ref="J2079:M2079"/>
    <mergeCell ref="N2079:Q2079"/>
    <mergeCell ref="D2080:I2080"/>
    <mergeCell ref="J2080:M2080"/>
    <mergeCell ref="N2080:Q2080"/>
    <mergeCell ref="J2047:M2047"/>
    <mergeCell ref="N2047:Q2047"/>
    <mergeCell ref="D2048:I2048"/>
    <mergeCell ref="J2048:M2048"/>
    <mergeCell ref="N2048:Q2048"/>
    <mergeCell ref="D2049:I2049"/>
    <mergeCell ref="J2049:M2049"/>
    <mergeCell ref="N2049:Q2049"/>
    <mergeCell ref="D2050:I2050"/>
    <mergeCell ref="J2050:M2050"/>
    <mergeCell ref="N2050:Q2050"/>
    <mergeCell ref="D2051:I2051"/>
    <mergeCell ref="J2051:M2051"/>
    <mergeCell ref="N2051:Q2051"/>
    <mergeCell ref="D2052:I2052"/>
    <mergeCell ref="J2052:M2052"/>
    <mergeCell ref="N2052:Q2052"/>
    <mergeCell ref="D2053:I2053"/>
    <mergeCell ref="J2053:M2053"/>
    <mergeCell ref="N2053:Q2053"/>
    <mergeCell ref="D2054:I2054"/>
    <mergeCell ref="J2054:M2054"/>
    <mergeCell ref="N2054:Q2054"/>
    <mergeCell ref="D2055:I2055"/>
    <mergeCell ref="J2055:M2055"/>
    <mergeCell ref="N2055:Q2055"/>
    <mergeCell ref="D2056:I2056"/>
    <mergeCell ref="J2056:M2056"/>
    <mergeCell ref="N2056:Q2056"/>
    <mergeCell ref="D2057:I2057"/>
    <mergeCell ref="J2057:M2057"/>
    <mergeCell ref="N2057:Q2057"/>
    <mergeCell ref="D2058:I2058"/>
    <mergeCell ref="J2058:M2058"/>
    <mergeCell ref="N2058:Q2058"/>
    <mergeCell ref="D2059:I2059"/>
    <mergeCell ref="J2059:M2059"/>
    <mergeCell ref="N2059:Q2059"/>
    <mergeCell ref="D2060:I2060"/>
    <mergeCell ref="J2060:M2060"/>
    <mergeCell ref="N2060:Q2060"/>
    <mergeCell ref="D2061:I2061"/>
    <mergeCell ref="J2061:M2061"/>
    <mergeCell ref="N2061:Q2061"/>
    <mergeCell ref="J2091:M2091"/>
    <mergeCell ref="N2091:Q2091"/>
    <mergeCell ref="D2092:I2092"/>
    <mergeCell ref="J2092:M2092"/>
    <mergeCell ref="N2092:Q2092"/>
    <mergeCell ref="D2093:I2093"/>
    <mergeCell ref="J2093:M2093"/>
    <mergeCell ref="N2093:Q2093"/>
    <mergeCell ref="D2094:I2094"/>
    <mergeCell ref="J2094:M2094"/>
    <mergeCell ref="N2094:Q2094"/>
    <mergeCell ref="D2095:I2095"/>
    <mergeCell ref="J2095:M2095"/>
    <mergeCell ref="N2095:Q2095"/>
    <mergeCell ref="D2096:I2096"/>
    <mergeCell ref="J2096:M2096"/>
    <mergeCell ref="N2096:Q2096"/>
    <mergeCell ref="D2097:I2097"/>
    <mergeCell ref="J2097:M2097"/>
    <mergeCell ref="N2097:Q2097"/>
    <mergeCell ref="D2098:I2098"/>
    <mergeCell ref="J2098:M2098"/>
    <mergeCell ref="N2098:Q2098"/>
    <mergeCell ref="D2099:I2099"/>
    <mergeCell ref="J2099:M2099"/>
    <mergeCell ref="N2099:Q2099"/>
    <mergeCell ref="C1970:AD1970"/>
    <mergeCell ref="C1974:AD1974"/>
    <mergeCell ref="C1975:AD1975"/>
    <mergeCell ref="C2101:F2101"/>
    <mergeCell ref="G2101:AD2101"/>
    <mergeCell ref="C2103:AD2103"/>
    <mergeCell ref="D2104:O2104"/>
    <mergeCell ref="Q2104:AD2104"/>
    <mergeCell ref="J2069:M2069"/>
    <mergeCell ref="N2069:Q2069"/>
    <mergeCell ref="D2070:I2070"/>
    <mergeCell ref="J2070:M2070"/>
    <mergeCell ref="N2070:Q2070"/>
    <mergeCell ref="D2071:I2071"/>
    <mergeCell ref="J2071:M2071"/>
    <mergeCell ref="N2071:Q2071"/>
    <mergeCell ref="D2072:I2072"/>
    <mergeCell ref="J2072:M2072"/>
    <mergeCell ref="N2072:Q2072"/>
    <mergeCell ref="D2073:I2073"/>
    <mergeCell ref="J2073:M2073"/>
    <mergeCell ref="N2073:Q2073"/>
    <mergeCell ref="D2074:I2074"/>
    <mergeCell ref="J2074:M2074"/>
    <mergeCell ref="N2074:Q2074"/>
    <mergeCell ref="D2075:I2075"/>
    <mergeCell ref="J2075:M2075"/>
    <mergeCell ref="N2075:Q2075"/>
    <mergeCell ref="D2076:I2076"/>
    <mergeCell ref="J2076:M2076"/>
    <mergeCell ref="N2076:Q2076"/>
    <mergeCell ref="D2077:I2077"/>
    <mergeCell ref="J2077:M2077"/>
    <mergeCell ref="N2077:Q2077"/>
    <mergeCell ref="D2078:I2078"/>
    <mergeCell ref="J2078:M2078"/>
    <mergeCell ref="N2078:Q2078"/>
    <mergeCell ref="D2079:I2079"/>
    <mergeCell ref="D2105:O2105"/>
    <mergeCell ref="Q2105:AD2105"/>
    <mergeCell ref="D2106:O2106"/>
    <mergeCell ref="Q2106:AD2106"/>
    <mergeCell ref="D2107:O2107"/>
    <mergeCell ref="Q2107:AD2107"/>
    <mergeCell ref="D2108:O2108"/>
    <mergeCell ref="Q2108:AD2108"/>
    <mergeCell ref="D2109:O2109"/>
    <mergeCell ref="Q2109:AD2109"/>
    <mergeCell ref="D2110:O2110"/>
    <mergeCell ref="P2110:AD2110"/>
    <mergeCell ref="C2121:AD2121"/>
    <mergeCell ref="C2126:R2126"/>
    <mergeCell ref="S2126:X2126"/>
    <mergeCell ref="Y2126:AD2126"/>
    <mergeCell ref="D2127:R2127"/>
    <mergeCell ref="S2127:X2127"/>
    <mergeCell ref="Y2127:AD2127"/>
    <mergeCell ref="D2128:R2128"/>
    <mergeCell ref="S2128:X2128"/>
    <mergeCell ref="Y2128:AD2128"/>
    <mergeCell ref="D2129:R2129"/>
    <mergeCell ref="S2129:X2129"/>
    <mergeCell ref="Y2129:AD2129"/>
    <mergeCell ref="D2130:R2130"/>
    <mergeCell ref="S2130:X2130"/>
    <mergeCell ref="Y2130:AD2130"/>
    <mergeCell ref="D2131:R2131"/>
    <mergeCell ref="S2131:X2131"/>
    <mergeCell ref="Y2131:AD2131"/>
    <mergeCell ref="D2132:R2132"/>
    <mergeCell ref="S2132:X2132"/>
    <mergeCell ref="Y2132:AD2132"/>
    <mergeCell ref="B2116:AD2116"/>
    <mergeCell ref="B2117:AD2117"/>
    <mergeCell ref="B2118:AD2118"/>
    <mergeCell ref="B2119:AD2119"/>
    <mergeCell ref="B2115:AD2115"/>
    <mergeCell ref="S2142:X2142"/>
    <mergeCell ref="Y2142:AD2142"/>
    <mergeCell ref="D2143:R2143"/>
    <mergeCell ref="S2143:X2143"/>
    <mergeCell ref="Y2143:AD2143"/>
    <mergeCell ref="D2144:R2144"/>
    <mergeCell ref="S2144:X2144"/>
    <mergeCell ref="Y2144:AD2144"/>
    <mergeCell ref="D2145:R2145"/>
    <mergeCell ref="S2145:X2145"/>
    <mergeCell ref="Y2145:AD2145"/>
    <mergeCell ref="D2146:R2146"/>
    <mergeCell ref="S2146:X2146"/>
    <mergeCell ref="Y2146:AD2146"/>
    <mergeCell ref="D2147:R2147"/>
    <mergeCell ref="S2147:X2147"/>
    <mergeCell ref="Y2147:AD2147"/>
    <mergeCell ref="D2148:R2148"/>
    <mergeCell ref="S2148:X2148"/>
    <mergeCell ref="Y2148:AD2148"/>
    <mergeCell ref="D2149:R2149"/>
    <mergeCell ref="S2149:X2149"/>
    <mergeCell ref="Y2149:AD2149"/>
    <mergeCell ref="D2150:R2150"/>
    <mergeCell ref="S2150:X2150"/>
    <mergeCell ref="Y2150:AD2150"/>
    <mergeCell ref="D2151:R2151"/>
    <mergeCell ref="S2151:X2151"/>
    <mergeCell ref="Y2151:AD2151"/>
    <mergeCell ref="D2152:R2152"/>
    <mergeCell ref="S2152:X2152"/>
    <mergeCell ref="Y2152:AD2152"/>
    <mergeCell ref="D2153:R2153"/>
    <mergeCell ref="S2153:X2153"/>
    <mergeCell ref="Y2153:AD2153"/>
    <mergeCell ref="D2142:R2142"/>
    <mergeCell ref="D2154:R2154"/>
    <mergeCell ref="S2154:X2154"/>
    <mergeCell ref="Y2154:AD2154"/>
    <mergeCell ref="D2155:R2155"/>
    <mergeCell ref="S2155:X2155"/>
    <mergeCell ref="Y2155:AD2155"/>
    <mergeCell ref="D2156:R2156"/>
    <mergeCell ref="S2156:X2156"/>
    <mergeCell ref="Y2156:AD2156"/>
    <mergeCell ref="D2157:R2157"/>
    <mergeCell ref="S2157:X2157"/>
    <mergeCell ref="Y2157:AD2157"/>
    <mergeCell ref="D2158:R2158"/>
    <mergeCell ref="S2158:X2158"/>
    <mergeCell ref="Y2158:AD2158"/>
    <mergeCell ref="D2159:R2159"/>
    <mergeCell ref="S2159:X2159"/>
    <mergeCell ref="Y2159:AD2159"/>
    <mergeCell ref="D2160:R2160"/>
    <mergeCell ref="S2160:X2160"/>
    <mergeCell ref="Y2160:AD2160"/>
    <mergeCell ref="D2161:R2161"/>
    <mergeCell ref="S2161:X2161"/>
    <mergeCell ref="Y2161:AD2161"/>
    <mergeCell ref="D2162:R2162"/>
    <mergeCell ref="S2162:X2162"/>
    <mergeCell ref="Y2162:AD2162"/>
    <mergeCell ref="D2163:R2163"/>
    <mergeCell ref="S2163:X2163"/>
    <mergeCell ref="Y2163:AD2163"/>
    <mergeCell ref="D2164:R2164"/>
    <mergeCell ref="S2164:X2164"/>
    <mergeCell ref="Y2164:AD2164"/>
    <mergeCell ref="D2165:R2165"/>
    <mergeCell ref="S2165:X2165"/>
    <mergeCell ref="Y2165:AD2165"/>
    <mergeCell ref="D2166:R2166"/>
    <mergeCell ref="S2166:X2166"/>
    <mergeCell ref="Y2166:AD2166"/>
    <mergeCell ref="D2167:R2167"/>
    <mergeCell ref="S2167:X2167"/>
    <mergeCell ref="Y2167:AD2167"/>
    <mergeCell ref="D2168:R2168"/>
    <mergeCell ref="S2168:X2168"/>
    <mergeCell ref="Y2168:AD2168"/>
    <mergeCell ref="D2169:R2169"/>
    <mergeCell ref="S2169:X2169"/>
    <mergeCell ref="Y2169:AD2169"/>
    <mergeCell ref="D2170:R2170"/>
    <mergeCell ref="S2170:X2170"/>
    <mergeCell ref="Y2170:AD2170"/>
    <mergeCell ref="D2171:R2171"/>
    <mergeCell ref="S2171:X2171"/>
    <mergeCell ref="Y2171:AD2171"/>
    <mergeCell ref="D2172:R2172"/>
    <mergeCell ref="S2172:X2172"/>
    <mergeCell ref="Y2172:AD2172"/>
    <mergeCell ref="D2173:R2173"/>
    <mergeCell ref="S2173:X2173"/>
    <mergeCell ref="Y2173:AD2173"/>
    <mergeCell ref="D2174:R2174"/>
    <mergeCell ref="S2174:X2174"/>
    <mergeCell ref="Y2174:AD2174"/>
    <mergeCell ref="D2175:R2175"/>
    <mergeCell ref="S2175:X2175"/>
    <mergeCell ref="Y2175:AD2175"/>
    <mergeCell ref="D2176:R2176"/>
    <mergeCell ref="S2176:X2176"/>
    <mergeCell ref="Y2176:AD2176"/>
    <mergeCell ref="D2177:R2177"/>
    <mergeCell ref="S2177:X2177"/>
    <mergeCell ref="Y2177:AD2177"/>
    <mergeCell ref="D2178:R2178"/>
    <mergeCell ref="S2178:X2178"/>
    <mergeCell ref="Y2178:AD2178"/>
    <mergeCell ref="D2179:R2179"/>
    <mergeCell ref="S2179:X2179"/>
    <mergeCell ref="Y2179:AD2179"/>
    <mergeCell ref="D2180:R2180"/>
    <mergeCell ref="S2180:X2180"/>
    <mergeCell ref="Y2180:AD2180"/>
    <mergeCell ref="D2181:R2181"/>
    <mergeCell ref="S2181:X2181"/>
    <mergeCell ref="Y2181:AD2181"/>
    <mergeCell ref="D2182:R2182"/>
    <mergeCell ref="S2182:X2182"/>
    <mergeCell ref="Y2182:AD2182"/>
    <mergeCell ref="D2183:R2183"/>
    <mergeCell ref="S2183:X2183"/>
    <mergeCell ref="Y2183:AD2183"/>
    <mergeCell ref="D2184:R2184"/>
    <mergeCell ref="S2184:X2184"/>
    <mergeCell ref="Y2184:AD2184"/>
    <mergeCell ref="D2185:R2185"/>
    <mergeCell ref="S2185:X2185"/>
    <mergeCell ref="Y2185:AD2185"/>
    <mergeCell ref="D2186:R2186"/>
    <mergeCell ref="S2186:X2186"/>
    <mergeCell ref="Y2186:AD2186"/>
    <mergeCell ref="D2187:R2187"/>
    <mergeCell ref="S2187:X2187"/>
    <mergeCell ref="Y2187:AD2187"/>
    <mergeCell ref="D2188:R2188"/>
    <mergeCell ref="S2188:X2188"/>
    <mergeCell ref="Y2188:AD2188"/>
    <mergeCell ref="D2189:R2189"/>
    <mergeCell ref="S2189:X2189"/>
    <mergeCell ref="Y2189:AD2189"/>
    <mergeCell ref="D2190:R2190"/>
    <mergeCell ref="S2190:X2190"/>
    <mergeCell ref="Y2190:AD2190"/>
    <mergeCell ref="D2191:R2191"/>
    <mergeCell ref="S2191:X2191"/>
    <mergeCell ref="Y2191:AD2191"/>
    <mergeCell ref="D2192:R2192"/>
    <mergeCell ref="S2192:X2192"/>
    <mergeCell ref="Y2192:AD2192"/>
    <mergeCell ref="D2193:R2193"/>
    <mergeCell ref="S2193:X2193"/>
    <mergeCell ref="Y2193:AD2193"/>
    <mergeCell ref="D2194:R2194"/>
    <mergeCell ref="S2194:X2194"/>
    <mergeCell ref="Y2194:AD2194"/>
    <mergeCell ref="D2195:R2195"/>
    <mergeCell ref="S2195:X2195"/>
    <mergeCell ref="Y2195:AD2195"/>
    <mergeCell ref="D2196:R2196"/>
    <mergeCell ref="S2196:X2196"/>
    <mergeCell ref="Y2196:AD2196"/>
    <mergeCell ref="D2197:R2197"/>
    <mergeCell ref="S2197:X2197"/>
    <mergeCell ref="Y2197:AD2197"/>
    <mergeCell ref="D2198:R2198"/>
    <mergeCell ref="S2198:X2198"/>
    <mergeCell ref="Y2198:AD2198"/>
    <mergeCell ref="D2199:R2199"/>
    <mergeCell ref="S2199:X2199"/>
    <mergeCell ref="Y2199:AD2199"/>
    <mergeCell ref="D2200:R2200"/>
    <mergeCell ref="S2200:X2200"/>
    <mergeCell ref="Y2200:AD2200"/>
    <mergeCell ref="D2201:R2201"/>
    <mergeCell ref="S2201:X2201"/>
    <mergeCell ref="Y2201:AD2201"/>
    <mergeCell ref="D2202:R2202"/>
    <mergeCell ref="S2202:X2202"/>
    <mergeCell ref="Y2202:AD2202"/>
    <mergeCell ref="D2203:R2203"/>
    <mergeCell ref="S2203:X2203"/>
    <mergeCell ref="Y2203:AD2203"/>
    <mergeCell ref="D2204:R2204"/>
    <mergeCell ref="S2204:X2204"/>
    <mergeCell ref="Y2204:AD2204"/>
    <mergeCell ref="D2205:R2205"/>
    <mergeCell ref="S2205:X2205"/>
    <mergeCell ref="Y2205:AD2205"/>
    <mergeCell ref="D2206:R2206"/>
    <mergeCell ref="S2206:X2206"/>
    <mergeCell ref="Y2206:AD2206"/>
    <mergeCell ref="D2207:R2207"/>
    <mergeCell ref="S2207:X2207"/>
    <mergeCell ref="Y2207:AD2207"/>
    <mergeCell ref="D2208:R2208"/>
    <mergeCell ref="S2208:X2208"/>
    <mergeCell ref="Y2208:AD2208"/>
    <mergeCell ref="Y2223:AD2223"/>
    <mergeCell ref="D2224:R2224"/>
    <mergeCell ref="S2224:X2224"/>
    <mergeCell ref="Y2224:AD2224"/>
    <mergeCell ref="D2225:R2225"/>
    <mergeCell ref="S2225:X2225"/>
    <mergeCell ref="Y2225:AD2225"/>
    <mergeCell ref="D2226:R2226"/>
    <mergeCell ref="S2226:X2226"/>
    <mergeCell ref="Y2226:AD2226"/>
    <mergeCell ref="D2227:R2227"/>
    <mergeCell ref="S2227:X2227"/>
    <mergeCell ref="Y2227:AD2227"/>
    <mergeCell ref="D2228:R2228"/>
    <mergeCell ref="S2228:X2228"/>
    <mergeCell ref="Y2228:AD2228"/>
    <mergeCell ref="D2229:R2229"/>
    <mergeCell ref="S2229:X2229"/>
    <mergeCell ref="Y2229:AD2229"/>
    <mergeCell ref="D2230:R2230"/>
    <mergeCell ref="S2230:X2230"/>
    <mergeCell ref="Y2230:AD2230"/>
    <mergeCell ref="D2209:R2209"/>
    <mergeCell ref="S2209:X2209"/>
    <mergeCell ref="Y2209:AD2209"/>
    <mergeCell ref="D2210:R2210"/>
    <mergeCell ref="S2210:X2210"/>
    <mergeCell ref="Y2210:AD2210"/>
    <mergeCell ref="D2211:R2211"/>
    <mergeCell ref="S2211:X2211"/>
    <mergeCell ref="Y2211:AD2211"/>
    <mergeCell ref="D2212:R2212"/>
    <mergeCell ref="S2212:X2212"/>
    <mergeCell ref="Y2212:AD2212"/>
    <mergeCell ref="D2213:R2213"/>
    <mergeCell ref="S2213:X2213"/>
    <mergeCell ref="Y2213:AD2213"/>
    <mergeCell ref="D2214:R2214"/>
    <mergeCell ref="S2214:X2214"/>
    <mergeCell ref="Y2214:AD2214"/>
    <mergeCell ref="D2215:R2215"/>
    <mergeCell ref="S2215:X2215"/>
    <mergeCell ref="Y2215:AD2215"/>
    <mergeCell ref="D2216:R2216"/>
    <mergeCell ref="S2216:X2216"/>
    <mergeCell ref="Y2216:AD2216"/>
    <mergeCell ref="D2217:R2217"/>
    <mergeCell ref="S2217:X2217"/>
    <mergeCell ref="Y2217:AD2217"/>
    <mergeCell ref="D2218:R2218"/>
    <mergeCell ref="S2218:X2218"/>
    <mergeCell ref="Y2218:AD2218"/>
    <mergeCell ref="D2219:R2219"/>
    <mergeCell ref="S2219:X2219"/>
    <mergeCell ref="Y2219:AD2219"/>
    <mergeCell ref="B2251:AD2251"/>
    <mergeCell ref="B2252:AD2252"/>
    <mergeCell ref="B2253:AD2253"/>
    <mergeCell ref="D2242:R2242"/>
    <mergeCell ref="S2242:X2242"/>
    <mergeCell ref="Y2242:AD2242"/>
    <mergeCell ref="D2243:R2243"/>
    <mergeCell ref="S2243:X2243"/>
    <mergeCell ref="Y2243:AD2243"/>
    <mergeCell ref="D2244:R2244"/>
    <mergeCell ref="S2244:X2244"/>
    <mergeCell ref="Y2244:AD2244"/>
    <mergeCell ref="D2245:R2245"/>
    <mergeCell ref="S2245:X2245"/>
    <mergeCell ref="Y2245:AD2245"/>
    <mergeCell ref="D2246:R2246"/>
    <mergeCell ref="S2246:X2246"/>
    <mergeCell ref="Y2246:AD2246"/>
    <mergeCell ref="C2122:AD2122"/>
    <mergeCell ref="C3016:AD3016"/>
    <mergeCell ref="D2231:R2231"/>
    <mergeCell ref="S2231:X2231"/>
    <mergeCell ref="Y2231:AD2231"/>
    <mergeCell ref="D2232:R2232"/>
    <mergeCell ref="S2232:X2232"/>
    <mergeCell ref="Y2232:AD2232"/>
    <mergeCell ref="D2233:R2233"/>
    <mergeCell ref="S2233:X2233"/>
    <mergeCell ref="Y2233:AD2233"/>
    <mergeCell ref="D2234:R2234"/>
    <mergeCell ref="S2234:X2234"/>
    <mergeCell ref="Y2234:AD2234"/>
    <mergeCell ref="D2235:R2235"/>
    <mergeCell ref="S2235:X2235"/>
    <mergeCell ref="Y2235:AD2235"/>
    <mergeCell ref="D2236:R2236"/>
    <mergeCell ref="S2236:X2236"/>
    <mergeCell ref="Y2236:AD2236"/>
    <mergeCell ref="D2237:R2237"/>
    <mergeCell ref="S2237:X2237"/>
    <mergeCell ref="Y2237:AD2237"/>
    <mergeCell ref="D2238:R2238"/>
    <mergeCell ref="S2238:X2238"/>
    <mergeCell ref="Y2238:AD2238"/>
    <mergeCell ref="D2239:R2239"/>
    <mergeCell ref="S2239:X2239"/>
    <mergeCell ref="Y2239:AD2239"/>
    <mergeCell ref="D2240:R2240"/>
    <mergeCell ref="S2240:X2240"/>
    <mergeCell ref="Y2240:AD2240"/>
    <mergeCell ref="D2241:R2241"/>
    <mergeCell ref="S2241:X2241"/>
    <mergeCell ref="Y2241:AD2241"/>
    <mergeCell ref="D2220:R2220"/>
    <mergeCell ref="S2220:X2220"/>
    <mergeCell ref="Y2220:AD2220"/>
    <mergeCell ref="D2221:R2221"/>
    <mergeCell ref="S2221:X2221"/>
    <mergeCell ref="Y2221:AD2221"/>
    <mergeCell ref="D2222:R2222"/>
    <mergeCell ref="S2222:X2222"/>
    <mergeCell ref="Y2222:AD2222"/>
    <mergeCell ref="D2223:R2223"/>
    <mergeCell ref="S2223:X2223"/>
  </mergeCells>
  <conditionalFormatting sqref="S1717:S1718 W1717:W1718 AA1717:AA1718">
    <cfRule type="expression" dxfId="113" priority="82">
      <formula>OR(#REF!=2,#REF!=9)</formula>
    </cfRule>
  </conditionalFormatting>
  <conditionalFormatting sqref="A2722:A2723">
    <cfRule type="uniqueValues" dxfId="112" priority="81"/>
  </conditionalFormatting>
  <conditionalFormatting sqref="F3002:AD3002">
    <cfRule type="expression" dxfId="111" priority="78">
      <formula>$AG$3002=0</formula>
    </cfRule>
  </conditionalFormatting>
  <conditionalFormatting sqref="G2101:AD2101">
    <cfRule type="expression" dxfId="110" priority="77">
      <formula>$AG$2101=0</formula>
    </cfRule>
  </conditionalFormatting>
  <conditionalFormatting sqref="G1934:AD1934">
    <cfRule type="expression" dxfId="109" priority="76">
      <formula>$AD$1932=""</formula>
    </cfRule>
  </conditionalFormatting>
  <conditionalFormatting sqref="K1911:AD1911">
    <cfRule type="expression" dxfId="108" priority="75">
      <formula>$C$1911=""</formula>
    </cfRule>
  </conditionalFormatting>
  <conditionalFormatting sqref="C1932:AD1932 C1959:AD1959">
    <cfRule type="expression" dxfId="107" priority="74">
      <formula>OR($C$1909="X",$C$1912="X")</formula>
    </cfRule>
  </conditionalFormatting>
  <conditionalFormatting sqref="J367:J486">
    <cfRule type="expression" dxfId="106" priority="73">
      <formula>$BS367="NA"</formula>
    </cfRule>
  </conditionalFormatting>
  <conditionalFormatting sqref="K367:K486">
    <cfRule type="expression" dxfId="105" priority="72">
      <formula>$BX367="NA"</formula>
    </cfRule>
  </conditionalFormatting>
  <conditionalFormatting sqref="L367:L486">
    <cfRule type="expression" dxfId="104" priority="71">
      <formula>$CC367="NA"</formula>
    </cfRule>
  </conditionalFormatting>
  <conditionalFormatting sqref="F489:AD489">
    <cfRule type="expression" dxfId="103" priority="70">
      <formula>$AG$489=0</formula>
    </cfRule>
  </conditionalFormatting>
  <conditionalFormatting sqref="J504:J623">
    <cfRule type="expression" dxfId="102" priority="69">
      <formula>$BS504="NA"</formula>
    </cfRule>
  </conditionalFormatting>
  <conditionalFormatting sqref="K504:K623">
    <cfRule type="expression" dxfId="101" priority="68">
      <formula>$BX504="NA"</formula>
    </cfRule>
  </conditionalFormatting>
  <conditionalFormatting sqref="L504:L623">
    <cfRule type="expression" dxfId="100" priority="67">
      <formula>$CC504="NA"</formula>
    </cfRule>
  </conditionalFormatting>
  <conditionalFormatting sqref="P641:P760">
    <cfRule type="expression" dxfId="99" priority="66">
      <formula>$CM641="NA"</formula>
    </cfRule>
  </conditionalFormatting>
  <conditionalFormatting sqref="Q641:Q760">
    <cfRule type="expression" dxfId="98" priority="65">
      <formula>$CR641="NA"</formula>
    </cfRule>
  </conditionalFormatting>
  <conditionalFormatting sqref="R641:R760">
    <cfRule type="expression" dxfId="97" priority="64">
      <formula>$CW641="NA"</formula>
    </cfRule>
  </conditionalFormatting>
  <conditionalFormatting sqref="M904:M1023">
    <cfRule type="expression" dxfId="96" priority="63">
      <formula>$DV904="NA"</formula>
    </cfRule>
  </conditionalFormatting>
  <conditionalFormatting sqref="N904:N1023">
    <cfRule type="expression" dxfId="95" priority="62">
      <formula>$EA904="NA"</formula>
    </cfRule>
  </conditionalFormatting>
  <conditionalFormatting sqref="O904:O1023">
    <cfRule type="expression" dxfId="94" priority="61">
      <formula>$EF904="NA"</formula>
    </cfRule>
  </conditionalFormatting>
  <conditionalFormatting sqref="P1293:P1412">
    <cfRule type="expression" dxfId="93" priority="60">
      <formula>$CH1293="NA"</formula>
    </cfRule>
  </conditionalFormatting>
  <conditionalFormatting sqref="Q1293:Q1412">
    <cfRule type="expression" dxfId="92" priority="59">
      <formula>$CM1293="NA"</formula>
    </cfRule>
  </conditionalFormatting>
  <conditionalFormatting sqref="R1293:R1412">
    <cfRule type="expression" dxfId="91" priority="58">
      <formula>$CR1293="NA"</formula>
    </cfRule>
  </conditionalFormatting>
  <conditionalFormatting sqref="S1554:S1673">
    <cfRule type="expression" dxfId="90" priority="57">
      <formula>$BD1554="NA"</formula>
    </cfRule>
  </conditionalFormatting>
  <conditionalFormatting sqref="T1554:T1673">
    <cfRule type="expression" dxfId="89" priority="56">
      <formula>$BI1554="NA"</formula>
    </cfRule>
  </conditionalFormatting>
  <conditionalFormatting sqref="U1554:U1673">
    <cfRule type="expression" dxfId="88" priority="55">
      <formula>$BN1554="NA"</formula>
    </cfRule>
  </conditionalFormatting>
  <conditionalFormatting sqref="S1730:S1849">
    <cfRule type="expression" dxfId="87" priority="54">
      <formula>$BD1730="NA"</formula>
    </cfRule>
  </conditionalFormatting>
  <conditionalFormatting sqref="T1730:T1849">
    <cfRule type="expression" dxfId="86" priority="53">
      <formula>$BI1730="NA"</formula>
    </cfRule>
  </conditionalFormatting>
  <conditionalFormatting sqref="U1730:U1849">
    <cfRule type="expression" dxfId="85" priority="52">
      <formula>$BN1730="NA"</formula>
    </cfRule>
  </conditionalFormatting>
  <conditionalFormatting sqref="K2592:AD2711">
    <cfRule type="expression" dxfId="84" priority="51">
      <formula>OR($G2592=2,$G2592=9)</formula>
    </cfRule>
  </conditionalFormatting>
  <conditionalFormatting sqref="CI367:CI486">
    <cfRule type="expression" dxfId="83" priority="50">
      <formula>CELL("PROTEGER",CI367)=0</formula>
    </cfRule>
  </conditionalFormatting>
  <conditionalFormatting sqref="C2293:AD2293">
    <cfRule type="expression" dxfId="82" priority="49">
      <formula>OR($C$2271=2,$C$2271=3,$C$2271=9)</formula>
    </cfRule>
  </conditionalFormatting>
  <conditionalFormatting sqref="I2293:AD2293">
    <cfRule type="expression" dxfId="81" priority="48">
      <formula>OR($C$2293=2,$C$2293=9)</formula>
    </cfRule>
  </conditionalFormatting>
  <conditionalFormatting sqref="I2271:AD2271">
    <cfRule type="expression" dxfId="80" priority="46">
      <formula>OR($C$2271=2,$C$2271=3,$C$2271=9)</formula>
    </cfRule>
  </conditionalFormatting>
  <conditionalFormatting sqref="I2271:N2271">
    <cfRule type="expression" dxfId="79" priority="45">
      <formula>OR($AJ$2271=2,$AJ$2271=3,$AJ$2271=9,$AK$2271="X")</formula>
    </cfRule>
  </conditionalFormatting>
  <conditionalFormatting sqref="O2271:AD2271">
    <cfRule type="expression" dxfId="78" priority="44">
      <formula>$I$2271=1</formula>
    </cfRule>
  </conditionalFormatting>
  <conditionalFormatting sqref="S2127:AD2246">
    <cfRule type="expression" dxfId="77" priority="36">
      <formula>$C$1912="x"</formula>
    </cfRule>
    <cfRule type="expression" dxfId="76" priority="43">
      <formula>$AJ$2127="x"</formula>
    </cfRule>
  </conditionalFormatting>
  <conditionalFormatting sqref="J1980:AD2099">
    <cfRule type="expression" dxfId="75" priority="42">
      <formula>$AJ$1980="X"</formula>
    </cfRule>
  </conditionalFormatting>
  <conditionalFormatting sqref="N1980:AD2099">
    <cfRule type="expression" dxfId="74" priority="41">
      <formula>OR($J1980=2,$J1980=3,$J1980=9)</formula>
    </cfRule>
  </conditionalFormatting>
  <conditionalFormatting sqref="Q1959:AD1959">
    <cfRule type="expression" dxfId="73" priority="39">
      <formula>OR($C$1959=2,$C$1959=3,$C$1959=9)</formula>
    </cfRule>
  </conditionalFormatting>
  <conditionalFormatting sqref="I1932:AD1932">
    <cfRule type="expression" dxfId="72" priority="38">
      <formula>OR($C$1932=2,$C$1932=3,$C$1932=9)</formula>
    </cfRule>
  </conditionalFormatting>
  <conditionalFormatting sqref="J1980:AD2099 G2101:AD2101">
    <cfRule type="expression" dxfId="71" priority="37">
      <formula>OR($C$1912="x")</formula>
    </cfRule>
  </conditionalFormatting>
  <conditionalFormatting sqref="C1909:C1912">
    <cfRule type="expression" dxfId="70" priority="35">
      <formula>$C$1908="x"</formula>
    </cfRule>
  </conditionalFormatting>
  <conditionalFormatting sqref="C1908 C1910:C1912">
    <cfRule type="expression" dxfId="69" priority="34">
      <formula>$C$1909="x"</formula>
    </cfRule>
  </conditionalFormatting>
  <conditionalFormatting sqref="C1908:C1909 C1911:C1912">
    <cfRule type="expression" dxfId="68" priority="33">
      <formula>$C$1910="x"</formula>
    </cfRule>
  </conditionalFormatting>
  <conditionalFormatting sqref="C1908:C1910 C1912">
    <cfRule type="expression" dxfId="67" priority="32">
      <formula>$C$1911="x"</formula>
    </cfRule>
  </conditionalFormatting>
  <conditionalFormatting sqref="C1908:C1911">
    <cfRule type="expression" dxfId="66" priority="31">
      <formula>$C$1912="x"</formula>
    </cfRule>
  </conditionalFormatting>
  <conditionalFormatting sqref="M1867:AD1876">
    <cfRule type="expression" dxfId="65" priority="30">
      <formula>OR($AO$1867="NA",$AO$1867=0,$AO$1867="NS")</formula>
    </cfRule>
  </conditionalFormatting>
  <conditionalFormatting sqref="BT1730:BT1849">
    <cfRule type="expression" dxfId="64" priority="29">
      <formula>CELL("PROTEGER",BT1730)=0</formula>
    </cfRule>
  </conditionalFormatting>
  <conditionalFormatting sqref="BX1730:BX1849">
    <cfRule type="expression" dxfId="63" priority="28">
      <formula>CELL("PROTEGER",BX1730)=0</formula>
    </cfRule>
  </conditionalFormatting>
  <conditionalFormatting sqref="CB1730:CB1849">
    <cfRule type="expression" dxfId="62" priority="27">
      <formula>CELL("PROTEGER",CB1730)=0</formula>
    </cfRule>
  </conditionalFormatting>
  <conditionalFormatting sqref="M1690:AD1714">
    <cfRule type="expression" dxfId="61" priority="26">
      <formula>OR($AO$1690=0,$AO$1690="NS",$AO$1690="NA")</formula>
    </cfRule>
  </conditionalFormatting>
  <conditionalFormatting sqref="BT1554:BT1673">
    <cfRule type="expression" dxfId="60" priority="25">
      <formula>CELL("PROTEGER",BT1554)=0</formula>
    </cfRule>
  </conditionalFormatting>
  <conditionalFormatting sqref="BX1554:BX1673">
    <cfRule type="expression" dxfId="59" priority="24">
      <formula>CELL("PROTEGER",BX1554)=0</formula>
    </cfRule>
  </conditionalFormatting>
  <conditionalFormatting sqref="CB1554:CB1673">
    <cfRule type="expression" dxfId="58" priority="23">
      <formula>CELL("PROTEGER",CB1554)=0</formula>
    </cfRule>
  </conditionalFormatting>
  <conditionalFormatting sqref="CX1293:CX1412">
    <cfRule type="expression" dxfId="57" priority="22">
      <formula>CELL("PROTEGER",CX1293)=0</formula>
    </cfRule>
  </conditionalFormatting>
  <conditionalFormatting sqref="DB1293:DB1412">
    <cfRule type="expression" dxfId="56" priority="21">
      <formula>CELL("PROTEGER",DB1293)=0</formula>
    </cfRule>
  </conditionalFormatting>
  <conditionalFormatting sqref="DF1293:DF1412">
    <cfRule type="expression" dxfId="55" priority="20">
      <formula>CELL("PROTEGER",DF1293)=0</formula>
    </cfRule>
  </conditionalFormatting>
  <conditionalFormatting sqref="EL904:EL1023">
    <cfRule type="expression" dxfId="54" priority="19">
      <formula>CELL("PROTEGER",EL904)=0</formula>
    </cfRule>
  </conditionalFormatting>
  <conditionalFormatting sqref="EP904:EP1023">
    <cfRule type="expression" dxfId="53" priority="18">
      <formula>CELL("PROTEGER",EP904)=0</formula>
    </cfRule>
  </conditionalFormatting>
  <conditionalFormatting sqref="ET904:ET1023">
    <cfRule type="expression" dxfId="52" priority="17">
      <formula>CELL("PROTEGER",ET904)=0</formula>
    </cfRule>
  </conditionalFormatting>
  <conditionalFormatting sqref="DC641:DC760">
    <cfRule type="expression" dxfId="51" priority="16">
      <formula>CELL("PROTEGER",DC641)=0</formula>
    </cfRule>
  </conditionalFormatting>
  <conditionalFormatting sqref="DG641:DG760">
    <cfRule type="expression" dxfId="50" priority="15">
      <formula>CELL("PROTEGER",DG641)=0</formula>
    </cfRule>
  </conditionalFormatting>
  <conditionalFormatting sqref="DK641:DK760">
    <cfRule type="expression" dxfId="49" priority="14">
      <formula>CELL("PROTEGER",DK641)=0</formula>
    </cfRule>
  </conditionalFormatting>
  <conditionalFormatting sqref="CI504:CI623">
    <cfRule type="expression" dxfId="48" priority="13">
      <formula>CELL("PROTEGER",CI504)=0</formula>
    </cfRule>
  </conditionalFormatting>
  <conditionalFormatting sqref="CM504:CM623">
    <cfRule type="expression" dxfId="47" priority="12">
      <formula>CELL("PROTEGER",CM504)=0</formula>
    </cfRule>
  </conditionalFormatting>
  <conditionalFormatting sqref="CQ504:CQ623">
    <cfRule type="expression" dxfId="46" priority="11">
      <formula>CELL("PROTEGER",CQ504)=0</formula>
    </cfRule>
  </conditionalFormatting>
  <conditionalFormatting sqref="CM367:CM486">
    <cfRule type="expression" dxfId="45" priority="10">
      <formula>CELL("PROTEGER",CM367)=0</formula>
    </cfRule>
  </conditionalFormatting>
  <conditionalFormatting sqref="CQ367:CQ486">
    <cfRule type="expression" dxfId="44" priority="9">
      <formula>CELL("PROTEGER",CQ367)=0</formula>
    </cfRule>
  </conditionalFormatting>
  <conditionalFormatting sqref="J48:AD168">
    <cfRule type="expression" dxfId="43" priority="8">
      <formula>$H48=8</formula>
    </cfRule>
  </conditionalFormatting>
  <conditionalFormatting sqref="AB49:AC168">
    <cfRule type="expression" dxfId="42" priority="7">
      <formula>$AQ$49=""</formula>
    </cfRule>
  </conditionalFormatting>
  <conditionalFormatting sqref="AD48">
    <cfRule type="expression" dxfId="41" priority="6">
      <formula>$AP$48=""</formula>
    </cfRule>
  </conditionalFormatting>
  <conditionalFormatting sqref="H49:AC168">
    <cfRule type="expression" dxfId="40" priority="5">
      <formula>$AD49&lt;&gt;""</formula>
    </cfRule>
  </conditionalFormatting>
  <conditionalFormatting sqref="F172:AD172">
    <cfRule type="expression" dxfId="39" priority="4">
      <formula>$AG$172&lt;&gt;8</formula>
    </cfRule>
  </conditionalFormatting>
  <conditionalFormatting sqref="F170:AD170">
    <cfRule type="expression" dxfId="38" priority="3">
      <formula>$AG$170=0</formula>
    </cfRule>
  </conditionalFormatting>
  <conditionalFormatting sqref="BH49:BH168">
    <cfRule type="cellIs" dxfId="37" priority="2" operator="equal">
      <formula>1</formula>
    </cfRule>
  </conditionalFormatting>
  <conditionalFormatting sqref="BB2293:BE2293">
    <cfRule type="expression" dxfId="36" priority="1">
      <formula>CELL("proteger",BB2293)=0</formula>
    </cfRule>
  </conditionalFormatting>
  <dataValidations count="12">
    <dataValidation type="list" allowBlank="1" showInputMessage="1" showErrorMessage="1" sqref="AB3161:AD3280 I2271:N2271 G2592:J2711 C2293:H2293">
      <formula1>$AG$1:$AG$4</formula1>
    </dataValidation>
    <dataValidation type="list" allowBlank="1" showInputMessage="1" showErrorMessage="1" sqref="C2271:H2271 S2127:X2246 J1980:M2099 C1959:P1959 C1932:H1932">
      <formula1>$AH$1:$AH$5</formula1>
    </dataValidation>
    <dataValidation type="list" allowBlank="1" showInputMessage="1" showErrorMessage="1" sqref="R1980:AD2099 R1932:AD1932 C1908:C1912">
      <formula1>$AI$1:$AI$2</formula1>
    </dataValidation>
    <dataValidation type="list" allowBlank="1" showInputMessage="1" showErrorMessage="1" sqref="H48:I168">
      <formula1>$AG$47:$AG$51</formula1>
    </dataValidation>
    <dataValidation type="list" allowBlank="1" showInputMessage="1" showErrorMessage="1" sqref="N48:N168">
      <formula1>$AH$47:$AH$56</formula1>
    </dataValidation>
    <dataValidation type="list" allowBlank="1" showInputMessage="1" showErrorMessage="1" sqref="O48:O168">
      <formula1>$AI$47:$AI$53</formula1>
    </dataValidation>
    <dataValidation type="list" allowBlank="1" showInputMessage="1" showErrorMessage="1" sqref="P48:Q168">
      <formula1>$AJ$47:$AJ$60</formula1>
    </dataValidation>
    <dataValidation type="list" allowBlank="1" showInputMessage="1" showErrorMessage="1" sqref="V48:W168">
      <formula1>$AK$47:$AK$74</formula1>
    </dataValidation>
    <dataValidation type="list" allowBlank="1" showInputMessage="1" showErrorMessage="1" sqref="X48:Y168">
      <formula1>$AL$47:$AL$60</formula1>
    </dataValidation>
    <dataValidation type="list" allowBlank="1" showInputMessage="1" showErrorMessage="1" sqref="Z48:AA168">
      <formula1>$AM$47:$AM$54</formula1>
    </dataValidation>
    <dataValidation type="list" allowBlank="1" showInputMessage="1" showErrorMessage="1" sqref="AB48:AC168">
      <formula1>$AN$47:$AN$57</formula1>
    </dataValidation>
    <dataValidation type="list" allowBlank="1" showInputMessage="1" showErrorMessage="1" sqref="AD49:AD168">
      <formula1>$AO$46:$AO$167</formula1>
    </dataValidation>
  </dataValidations>
  <hyperlinks>
    <hyperlink ref="AA7:AD7" location="Índice!C21" display="Índice"/>
  </hyperlinks>
  <pageMargins left="0.70866141732283472" right="0.70866141732283472" top="0.74803149606299213" bottom="0.74803149606299213" header="0.31496062992125984" footer="0.31496062992125984"/>
  <pageSetup scale="73" orientation="portrait" r:id="rId1"/>
  <headerFooter>
    <oddHeader>&amp;CMódulo 1 Sección I
Cuestionario</oddHeader>
    <oddFooter>&amp;LCenso Nacional de Gobiernos Estatales 2023&amp;R&amp;P de &amp;N</oddFooter>
  </headerFooter>
  <rowBreaks count="13" manualBreakCount="13">
    <brk id="173" max="30" man="1"/>
    <brk id="497" max="30" man="1"/>
    <brk id="895" max="30" man="1"/>
    <brk id="1716" max="30" man="1"/>
    <brk id="1822" max="30" man="1"/>
    <brk id="2254" max="30" man="1"/>
    <brk id="2280" max="30" man="1"/>
    <brk id="2439" max="30" man="1"/>
    <brk id="2589" max="30" man="1"/>
    <brk id="2808" max="30" man="1"/>
    <brk id="2869" max="30" man="1"/>
    <brk id="3156" max="30" man="1"/>
    <brk id="3276"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03"/>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19" customWidth="1"/>
    <col min="2" max="30" width="3.7109375" style="19" customWidth="1"/>
    <col min="31" max="31" width="5.7109375" style="19" customWidth="1"/>
    <col min="32" max="32" width="3.7109375" style="262" hidden="1" customWidth="1"/>
    <col min="33" max="34" width="5" style="19" hidden="1" customWidth="1"/>
    <col min="35" max="38" width="3.7109375" style="19" hidden="1" customWidth="1"/>
    <col min="39" max="39" width="4" style="19" hidden="1" customWidth="1"/>
    <col min="40" max="45" width="3.7109375" style="19" hidden="1" customWidth="1"/>
    <col min="46" max="46" width="5" style="19" hidden="1" customWidth="1"/>
    <col min="47" max="48" width="3.7109375" style="19" hidden="1" customWidth="1"/>
    <col min="49" max="49" width="5" style="19" hidden="1" customWidth="1"/>
    <col min="50" max="50" width="3.7109375" style="19" hidden="1" customWidth="1"/>
    <col min="51" max="51" width="5" style="19" hidden="1" customWidth="1"/>
    <col min="52" max="52" width="3.7109375" style="19" hidden="1" customWidth="1"/>
    <col min="53" max="53" width="5" style="19" hidden="1" customWidth="1"/>
    <col min="54" max="55" width="3.7109375" style="19" hidden="1" customWidth="1"/>
    <col min="56" max="56" width="5" style="19" hidden="1" customWidth="1"/>
    <col min="57" max="57" width="3.7109375" style="19" hidden="1" customWidth="1"/>
    <col min="58" max="58" width="5" style="19" hidden="1" customWidth="1"/>
    <col min="59" max="16384" width="3.7109375" style="19" hidden="1"/>
  </cols>
  <sheetData>
    <row r="1" spans="1:35"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1:35"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G2" s="19">
        <v>1</v>
      </c>
      <c r="AH2" s="19">
        <v>1</v>
      </c>
      <c r="AI2" s="19" t="s">
        <v>1257</v>
      </c>
    </row>
    <row r="3" spans="1:35"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G3" s="19">
        <v>2</v>
      </c>
      <c r="AH3" s="19">
        <v>2</v>
      </c>
    </row>
    <row r="4" spans="1:35" ht="15"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G4" s="19">
        <v>3</v>
      </c>
      <c r="AH4" s="19">
        <v>9</v>
      </c>
    </row>
    <row r="5" spans="1:35" ht="45" customHeight="1">
      <c r="B5" s="336" t="s">
        <v>791</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G5" s="19">
        <v>9</v>
      </c>
    </row>
    <row r="6" spans="1:35" ht="15" customHeight="1">
      <c r="B6" s="21"/>
      <c r="C6" s="20"/>
      <c r="D6" s="20"/>
      <c r="E6" s="20"/>
      <c r="F6" s="20"/>
      <c r="G6" s="20"/>
      <c r="H6" s="20"/>
      <c r="I6" s="20"/>
      <c r="J6" s="20"/>
      <c r="K6" s="20"/>
      <c r="L6" s="20"/>
      <c r="M6" s="20"/>
      <c r="N6" s="21"/>
      <c r="O6" s="20"/>
      <c r="P6" s="20"/>
      <c r="Q6" s="20"/>
      <c r="R6" s="20"/>
      <c r="S6" s="20"/>
      <c r="T6" s="20"/>
      <c r="U6" s="20"/>
      <c r="V6" s="20"/>
      <c r="W6" s="20"/>
      <c r="X6" s="20"/>
      <c r="Y6" s="20"/>
      <c r="Z6" s="20"/>
      <c r="AA6" s="20"/>
      <c r="AB6" s="20"/>
      <c r="AC6" s="20"/>
      <c r="AD6" s="20"/>
    </row>
    <row r="7" spans="1:35" ht="15" customHeight="1" thickBot="1">
      <c r="B7" s="21" t="s">
        <v>3</v>
      </c>
      <c r="C7" s="20"/>
      <c r="D7" s="20"/>
      <c r="E7" s="20"/>
      <c r="F7" s="20"/>
      <c r="G7" s="20"/>
      <c r="H7" s="20"/>
      <c r="I7" s="20"/>
      <c r="J7" s="20"/>
      <c r="K7" s="20"/>
      <c r="L7" s="20"/>
      <c r="M7" s="20"/>
      <c r="N7" s="21" t="s">
        <v>4</v>
      </c>
      <c r="O7" s="20"/>
      <c r="P7" s="20"/>
      <c r="Q7" s="20"/>
      <c r="R7" s="20"/>
      <c r="S7" s="20"/>
      <c r="T7" s="20"/>
      <c r="U7" s="20"/>
      <c r="V7" s="20"/>
      <c r="W7" s="20"/>
      <c r="X7" s="20"/>
      <c r="Y7" s="20"/>
      <c r="Z7" s="20"/>
      <c r="AA7" s="296" t="s">
        <v>0</v>
      </c>
      <c r="AB7" s="296"/>
      <c r="AC7" s="296"/>
      <c r="AD7" s="296"/>
    </row>
    <row r="8" spans="1:35" ht="15" customHeight="1" thickBot="1">
      <c r="B8" s="278" t="str">
        <f>IF(Presentación!B10="","",Presentación!B10)</f>
        <v>Veracruz de Ignacio de la Llave</v>
      </c>
      <c r="C8" s="279"/>
      <c r="D8" s="279"/>
      <c r="E8" s="279"/>
      <c r="F8" s="279"/>
      <c r="G8" s="279"/>
      <c r="H8" s="279"/>
      <c r="I8" s="279"/>
      <c r="J8" s="279"/>
      <c r="K8" s="279"/>
      <c r="L8" s="280"/>
      <c r="M8" s="20"/>
      <c r="N8" s="278" t="str">
        <f>IF(Presentación!N10="","",Presentación!N10)</f>
        <v>230</v>
      </c>
      <c r="O8" s="280"/>
      <c r="P8" s="22"/>
      <c r="Q8" s="22"/>
      <c r="R8" s="22"/>
      <c r="S8" s="22"/>
      <c r="T8" s="22"/>
      <c r="U8" s="22"/>
      <c r="V8" s="22"/>
      <c r="W8" s="22"/>
      <c r="X8" s="22"/>
      <c r="Y8" s="22"/>
      <c r="Z8" s="22"/>
      <c r="AA8" s="22"/>
      <c r="AB8" s="22"/>
      <c r="AC8" s="22"/>
      <c r="AD8" s="22"/>
    </row>
    <row r="9" spans="1:35" ht="15" customHeight="1" thickBot="1"/>
    <row r="10" spans="1:35" customFormat="1" ht="15" customHeight="1" thickBot="1">
      <c r="A10" s="42" t="s">
        <v>684</v>
      </c>
      <c r="B10" s="350" t="s">
        <v>908</v>
      </c>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2"/>
      <c r="AF10" s="263"/>
    </row>
    <row r="11" spans="1:35" customFormat="1" ht="15" customHeight="1">
      <c r="A11" s="41"/>
      <c r="B11" s="386" t="s">
        <v>383</v>
      </c>
      <c r="C11" s="387"/>
      <c r="D11" s="387"/>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8"/>
      <c r="AF11" s="263"/>
    </row>
    <row r="12" spans="1:35" ht="36" customHeight="1">
      <c r="B12" s="82"/>
      <c r="C12" s="348" t="s">
        <v>909</v>
      </c>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53"/>
    </row>
    <row r="13" spans="1:35" ht="24" customHeight="1">
      <c r="B13" s="82"/>
      <c r="C13" s="348" t="s">
        <v>728</v>
      </c>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5"/>
    </row>
    <row r="14" spans="1:35" ht="24" customHeight="1">
      <c r="B14" s="82"/>
      <c r="C14" s="348" t="s">
        <v>840</v>
      </c>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5"/>
    </row>
    <row r="15" spans="1:35" ht="24" customHeight="1">
      <c r="B15" s="82"/>
      <c r="C15" s="337" t="s">
        <v>841</v>
      </c>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471"/>
    </row>
    <row r="16" spans="1:35" ht="36" customHeight="1">
      <c r="B16" s="82"/>
      <c r="C16" s="337" t="s">
        <v>792</v>
      </c>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8"/>
    </row>
    <row r="17" spans="1:34" ht="48" customHeight="1">
      <c r="B17" s="82"/>
      <c r="C17" s="337" t="s">
        <v>793</v>
      </c>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8"/>
    </row>
    <row r="18" spans="1:34" ht="15" customHeight="1">
      <c r="B18" s="83"/>
      <c r="C18" s="327" t="s">
        <v>1057</v>
      </c>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8"/>
    </row>
    <row r="19" spans="1:34" ht="15" customHeight="1" thickBot="1">
      <c r="B19"/>
      <c r="C19" s="48"/>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row>
    <row r="20" spans="1:34" ht="15" customHeight="1" thickBot="1">
      <c r="A20" s="42" t="s">
        <v>684</v>
      </c>
      <c r="B20" s="450" t="s">
        <v>910</v>
      </c>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2"/>
    </row>
    <row r="21" spans="1:34" ht="15" customHeight="1">
      <c r="A21" s="41"/>
      <c r="B21" s="518" t="s">
        <v>93</v>
      </c>
      <c r="C21" s="560"/>
      <c r="D21" s="560"/>
      <c r="E21" s="560"/>
      <c r="F21" s="560"/>
      <c r="G21" s="560"/>
      <c r="H21" s="560"/>
      <c r="I21" s="560"/>
      <c r="J21" s="560"/>
      <c r="K21" s="560"/>
      <c r="L21" s="560"/>
      <c r="M21" s="560"/>
      <c r="N21" s="560"/>
      <c r="O21" s="560"/>
      <c r="P21" s="560"/>
      <c r="Q21" s="560"/>
      <c r="R21" s="560"/>
      <c r="S21" s="560"/>
      <c r="T21" s="560"/>
      <c r="U21" s="560"/>
      <c r="V21" s="560"/>
      <c r="W21" s="560"/>
      <c r="X21" s="560"/>
      <c r="Y21" s="560"/>
      <c r="Z21" s="560"/>
      <c r="AA21" s="560"/>
      <c r="AB21" s="560"/>
      <c r="AC21" s="560"/>
      <c r="AD21" s="561"/>
    </row>
    <row r="22" spans="1:34" ht="36" customHeight="1">
      <c r="B22" s="46"/>
      <c r="C22" s="348" t="s">
        <v>987</v>
      </c>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53"/>
    </row>
    <row r="23" spans="1:34" ht="36" customHeight="1">
      <c r="B23" s="46"/>
      <c r="C23" s="348" t="s">
        <v>988</v>
      </c>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53"/>
    </row>
    <row r="24" spans="1:34" ht="36" customHeight="1">
      <c r="B24" s="46"/>
      <c r="C24" s="348" t="s">
        <v>989</v>
      </c>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353"/>
    </row>
    <row r="25" spans="1:34" ht="24" customHeight="1">
      <c r="B25" s="46"/>
      <c r="C25" s="348" t="s">
        <v>990</v>
      </c>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53"/>
    </row>
    <row r="26" spans="1:34" ht="36" customHeight="1">
      <c r="B26" s="49"/>
      <c r="C26" s="377" t="s">
        <v>1058</v>
      </c>
      <c r="D26" s="569"/>
      <c r="E26" s="569"/>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70"/>
    </row>
    <row r="27" spans="1:34" ht="15" customHeight="1">
      <c r="AG27" s="19" t="s">
        <v>1259</v>
      </c>
    </row>
    <row r="28" spans="1:34" ht="24" customHeight="1">
      <c r="A28" s="85" t="s">
        <v>991</v>
      </c>
      <c r="B28" s="379" t="s">
        <v>926</v>
      </c>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G28" s="19">
        <f>+COUNTBLANK(C34:AD34)</f>
        <v>28</v>
      </c>
      <c r="AH28" s="19">
        <v>28</v>
      </c>
    </row>
    <row r="29" spans="1:34" ht="24" customHeight="1">
      <c r="A29" s="41"/>
      <c r="B29" s="30"/>
      <c r="C29" s="384" t="s">
        <v>927</v>
      </c>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row>
    <row r="30" spans="1:34" ht="24" customHeight="1">
      <c r="A30" s="41"/>
      <c r="B30" s="30"/>
      <c r="C30" s="337" t="s">
        <v>795</v>
      </c>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row>
    <row r="31" spans="1:34" customFormat="1" ht="24" customHeight="1">
      <c r="A31" s="41"/>
      <c r="B31" s="30"/>
      <c r="C31" s="348" t="s">
        <v>796</v>
      </c>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F31" s="263"/>
    </row>
    <row r="32" spans="1:34" ht="15" customHeight="1">
      <c r="A32" s="41"/>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row>
    <row r="33" spans="1:34" ht="24" customHeight="1">
      <c r="A33" s="41"/>
      <c r="B33" s="87"/>
      <c r="C33" s="409" t="s">
        <v>797</v>
      </c>
      <c r="D33" s="409"/>
      <c r="E33" s="409"/>
      <c r="F33" s="409"/>
      <c r="G33" s="409"/>
      <c r="H33" s="409"/>
      <c r="I33" s="409"/>
      <c r="J33" s="409"/>
      <c r="K33" s="409"/>
      <c r="L33" s="409"/>
      <c r="M33" s="409"/>
      <c r="N33" s="409"/>
      <c r="O33" s="409"/>
      <c r="P33" s="409"/>
      <c r="Q33" s="409" t="s">
        <v>798</v>
      </c>
      <c r="R33" s="409"/>
      <c r="S33" s="409"/>
      <c r="T33" s="409"/>
      <c r="U33" s="409"/>
      <c r="V33" s="409"/>
      <c r="W33" s="409"/>
      <c r="X33" s="409"/>
      <c r="Y33" s="409"/>
      <c r="Z33" s="409"/>
      <c r="AA33" s="409"/>
      <c r="AB33" s="409"/>
      <c r="AC33" s="409"/>
      <c r="AD33" s="409"/>
    </row>
    <row r="34" spans="1:34" ht="15" customHeight="1">
      <c r="A34" s="41"/>
      <c r="B34" s="87"/>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G34">
        <f>IF(AG28=AH28,0,IF(OR(AND(OR(C34=2,C34=3,C34=9),Q34=""),AND(C34=1)),0,1))</f>
        <v>0</v>
      </c>
      <c r="AH34">
        <f>+IF(AG28=AH28,0,IF(OR(AND(C34=1,Q34&lt;&gt;""),AND(OR(C34=2,C34=3,C34=9),AG34=0)),0,1))</f>
        <v>0</v>
      </c>
    </row>
    <row r="35" spans="1:34" ht="15" customHeight="1">
      <c r="A35" s="41"/>
      <c r="B35" s="87"/>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G35"/>
      <c r="AH35"/>
    </row>
    <row r="36" spans="1:34" ht="24" customHeight="1">
      <c r="A36" s="41"/>
      <c r="B36" s="87"/>
      <c r="C36" s="327" t="s">
        <v>225</v>
      </c>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G36"/>
      <c r="AH36"/>
    </row>
    <row r="37" spans="1:34" ht="60" customHeight="1">
      <c r="A37" s="41"/>
      <c r="B37" s="87"/>
      <c r="C37" s="549"/>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1"/>
      <c r="AG37">
        <f>IF(AG28=AH28,0,IF(OR(AND(OR(C34=1,C34=2),OR(C37="",C37&lt;&gt;"")),AND(OR(C34=3,C34=9),C37&lt;&gt;"")),0,1))</f>
        <v>0</v>
      </c>
      <c r="AH37"/>
    </row>
    <row r="38" spans="1:34" ht="15" customHeight="1">
      <c r="A38" s="41"/>
      <c r="B38" s="548" t="str">
        <f>IF(AH34=0,"","Error: debe explicar la situación (2ᵃ instrucción)")</f>
        <v/>
      </c>
      <c r="C38" s="548"/>
      <c r="D38" s="548"/>
      <c r="E38" s="548"/>
      <c r="F38" s="548"/>
      <c r="G38" s="548"/>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G38"/>
      <c r="AH38"/>
    </row>
    <row r="39" spans="1:34" ht="15" customHeight="1">
      <c r="A39" s="41"/>
      <c r="B39" s="548" t="str">
        <f>IF(AG37=0,"","Error: debe explicar la situación (3ᵃ instrucción)")</f>
        <v/>
      </c>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row>
    <row r="40" spans="1:34" ht="15" customHeight="1">
      <c r="A40" s="41"/>
      <c r="B40" s="571" t="str">
        <f>IF(AH34=0,"","Error: debe completar toda la información requerida.")</f>
        <v/>
      </c>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1"/>
    </row>
    <row r="41" spans="1:34" ht="15" customHeight="1">
      <c r="A41" s="41"/>
      <c r="B41" s="467" t="str">
        <f>IF(CA28=0,"","Alerta: se registro NS (no se sabe), favor de agregar su respectivo comentario (6ᵃ instrucción general).")</f>
        <v/>
      </c>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row>
    <row r="42" spans="1:34" ht="15" customHeight="1">
      <c r="A42" s="41"/>
      <c r="B42" s="87"/>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row>
    <row r="43" spans="1:34" ht="15" customHeight="1">
      <c r="A43" s="41"/>
      <c r="B43" s="87"/>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G43" s="19" t="s">
        <v>1259</v>
      </c>
    </row>
    <row r="44" spans="1:34" ht="24" customHeight="1">
      <c r="A44" s="51" t="s">
        <v>992</v>
      </c>
      <c r="B44" s="417" t="s">
        <v>799</v>
      </c>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G44" s="19">
        <f>+COUNTBLANK(K51:AD170)</f>
        <v>2400</v>
      </c>
      <c r="AH44" s="19">
        <v>2400</v>
      </c>
    </row>
    <row r="45" spans="1:34" ht="24" customHeight="1">
      <c r="A45" s="41"/>
      <c r="B45" s="57"/>
      <c r="C45" s="368" t="s">
        <v>800</v>
      </c>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row>
    <row r="46" spans="1:34" ht="15" customHeight="1">
      <c r="A46" s="41"/>
      <c r="B46" s="52"/>
      <c r="C46" s="384" t="s">
        <v>928</v>
      </c>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row>
    <row r="47" spans="1:34" customFormat="1" ht="24" customHeight="1">
      <c r="A47" s="41"/>
      <c r="B47" s="52"/>
      <c r="C47" s="368" t="s">
        <v>801</v>
      </c>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F47" s="263"/>
    </row>
    <row r="48" spans="1:34" ht="15" customHeight="1">
      <c r="A48" s="41"/>
      <c r="B48" s="30"/>
      <c r="C48" s="20"/>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row>
    <row r="49" spans="1:36" ht="15" customHeight="1">
      <c r="A49" s="41"/>
      <c r="B49" s="30"/>
      <c r="C49" s="369" t="s">
        <v>98</v>
      </c>
      <c r="D49" s="370"/>
      <c r="E49" s="370"/>
      <c r="F49" s="370"/>
      <c r="G49" s="370"/>
      <c r="H49" s="370"/>
      <c r="I49" s="370"/>
      <c r="J49" s="371"/>
      <c r="K49" s="409" t="s">
        <v>802</v>
      </c>
      <c r="L49" s="409"/>
      <c r="M49" s="409"/>
      <c r="N49" s="409"/>
      <c r="O49" s="411" t="s">
        <v>803</v>
      </c>
      <c r="P49" s="412"/>
      <c r="Q49" s="412"/>
      <c r="R49" s="412"/>
      <c r="S49" s="412"/>
      <c r="T49" s="412"/>
      <c r="U49" s="412"/>
      <c r="V49" s="412"/>
      <c r="W49" s="412"/>
      <c r="X49" s="412"/>
      <c r="Y49" s="412"/>
      <c r="Z49" s="412"/>
      <c r="AA49" s="412"/>
      <c r="AB49" s="412"/>
      <c r="AC49" s="412"/>
      <c r="AD49" s="413"/>
    </row>
    <row r="50" spans="1:36" ht="60" customHeight="1">
      <c r="A50" s="41"/>
      <c r="B50" s="72"/>
      <c r="C50" s="372"/>
      <c r="D50" s="373"/>
      <c r="E50" s="373"/>
      <c r="F50" s="373"/>
      <c r="G50" s="373"/>
      <c r="H50" s="373"/>
      <c r="I50" s="373"/>
      <c r="J50" s="374"/>
      <c r="K50" s="409"/>
      <c r="L50" s="409"/>
      <c r="M50" s="409"/>
      <c r="N50" s="409"/>
      <c r="O50" s="443" t="s">
        <v>804</v>
      </c>
      <c r="P50" s="444"/>
      <c r="Q50" s="444"/>
      <c r="R50" s="445"/>
      <c r="S50" s="443" t="s">
        <v>805</v>
      </c>
      <c r="T50" s="444"/>
      <c r="U50" s="444"/>
      <c r="V50" s="445"/>
      <c r="W50" s="443" t="s">
        <v>806</v>
      </c>
      <c r="X50" s="444"/>
      <c r="Y50" s="444"/>
      <c r="Z50" s="445"/>
      <c r="AA50" s="375" t="s">
        <v>807</v>
      </c>
      <c r="AB50" s="375"/>
      <c r="AC50" s="375"/>
      <c r="AD50" s="375"/>
      <c r="AG50" s="186" t="s">
        <v>1259</v>
      </c>
      <c r="AH50" s="186"/>
      <c r="AI50"/>
      <c r="AJ50"/>
    </row>
    <row r="51" spans="1:36" ht="15" customHeight="1">
      <c r="A51" s="41"/>
      <c r="B51" s="30"/>
      <c r="C51" s="89" t="s">
        <v>58</v>
      </c>
      <c r="D51" s="354" t="str">
        <f>+IF(CNGE_2023_M1_Secc1_Sub1!D39="","",CNGE_2023_M1_Secc1_Sub1!D39)</f>
        <v/>
      </c>
      <c r="E51" s="355"/>
      <c r="F51" s="355"/>
      <c r="G51" s="355"/>
      <c r="H51" s="355"/>
      <c r="I51" s="355"/>
      <c r="J51" s="356"/>
      <c r="K51" s="366"/>
      <c r="L51" s="287"/>
      <c r="M51" s="287"/>
      <c r="N51" s="367"/>
      <c r="O51" s="366"/>
      <c r="P51" s="287"/>
      <c r="Q51" s="287"/>
      <c r="R51" s="367"/>
      <c r="S51" s="366"/>
      <c r="T51" s="287"/>
      <c r="U51" s="287"/>
      <c r="V51" s="367"/>
      <c r="W51" s="366"/>
      <c r="X51" s="287"/>
      <c r="Y51" s="287"/>
      <c r="Z51" s="367"/>
      <c r="AA51" s="366"/>
      <c r="AB51" s="287"/>
      <c r="AC51" s="287"/>
      <c r="AD51" s="367"/>
      <c r="AG51" s="186">
        <f>+COUNTBLANK(D51:AD51)</f>
        <v>27</v>
      </c>
      <c r="AH51" s="186">
        <f>+IF($AG$44=$AH$44,0,IF(OR(AND(D51="",AG51=27),AND(K51=1,AG51&lt;=24),AND(OR(K51=2,K51=9),AG51=25)),0,1))</f>
        <v>0</v>
      </c>
      <c r="AI51">
        <f>+IF($AG$44=$AH$44,0,IF(OR(AND(K51=1,COUNTBLANK(O51:AD51)&lt;=16),AND(K51&lt;&gt;1,COUNTBLANK(O51:AD51)=16)),0,1))</f>
        <v>0</v>
      </c>
      <c r="AJ51">
        <f>+COUNTBLANK(O51:AD51)</f>
        <v>16</v>
      </c>
    </row>
    <row r="52" spans="1:36" ht="15" customHeight="1">
      <c r="A52" s="41"/>
      <c r="B52" s="30"/>
      <c r="C52" s="90" t="s">
        <v>59</v>
      </c>
      <c r="D52" s="354" t="str">
        <f>+IF(CNGE_2023_M1_Secc1_Sub1!D40="","",CNGE_2023_M1_Secc1_Sub1!D40)</f>
        <v/>
      </c>
      <c r="E52" s="355"/>
      <c r="F52" s="355"/>
      <c r="G52" s="355"/>
      <c r="H52" s="355"/>
      <c r="I52" s="355"/>
      <c r="J52" s="356"/>
      <c r="K52" s="366"/>
      <c r="L52" s="287"/>
      <c r="M52" s="287"/>
      <c r="N52" s="367"/>
      <c r="O52" s="366"/>
      <c r="P52" s="287"/>
      <c r="Q52" s="287"/>
      <c r="R52" s="367"/>
      <c r="S52" s="366"/>
      <c r="T52" s="287"/>
      <c r="U52" s="287"/>
      <c r="V52" s="367"/>
      <c r="W52" s="366"/>
      <c r="X52" s="287"/>
      <c r="Y52" s="287"/>
      <c r="Z52" s="367"/>
      <c r="AA52" s="366"/>
      <c r="AB52" s="287"/>
      <c r="AC52" s="287"/>
      <c r="AD52" s="367"/>
      <c r="AG52" s="186">
        <f t="shared" ref="AG52:AG115" si="0">+COUNTBLANK(D52:AD52)</f>
        <v>27</v>
      </c>
      <c r="AH52" s="186">
        <f t="shared" ref="AH52:AH115" si="1">+IF($AG$44=$AH$44,0,IF(OR(AND(D52="",AG52=27),AND(K52=1,AG52&lt;=24),AND(OR(K52=2,K52=9),AG52=25)),0,1))</f>
        <v>0</v>
      </c>
      <c r="AI52">
        <f t="shared" ref="AI52:AI115" si="2">+IF($AG$44=$AH$44,0,IF(OR(AND(K52=1,COUNTBLANK(O52:AD52)&lt;=16),AND(K52&lt;&gt;1,COUNTBLANK(O52:AD52)=16)),0,1))</f>
        <v>0</v>
      </c>
      <c r="AJ52">
        <f t="shared" ref="AJ52:AJ115" si="3">+COUNTBLANK(O52:AD52)</f>
        <v>16</v>
      </c>
    </row>
    <row r="53" spans="1:36" ht="15" customHeight="1">
      <c r="A53" s="41"/>
      <c r="B53" s="30"/>
      <c r="C53" s="91" t="s">
        <v>60</v>
      </c>
      <c r="D53" s="354" t="str">
        <f>+IF(CNGE_2023_M1_Secc1_Sub1!D41="","",CNGE_2023_M1_Secc1_Sub1!D41)</f>
        <v/>
      </c>
      <c r="E53" s="355"/>
      <c r="F53" s="355"/>
      <c r="G53" s="355"/>
      <c r="H53" s="355"/>
      <c r="I53" s="355"/>
      <c r="J53" s="356"/>
      <c r="K53" s="366"/>
      <c r="L53" s="287"/>
      <c r="M53" s="287"/>
      <c r="N53" s="367"/>
      <c r="O53" s="366"/>
      <c r="P53" s="287"/>
      <c r="Q53" s="287"/>
      <c r="R53" s="367"/>
      <c r="S53" s="366"/>
      <c r="T53" s="287"/>
      <c r="U53" s="287"/>
      <c r="V53" s="367"/>
      <c r="W53" s="366"/>
      <c r="X53" s="287"/>
      <c r="Y53" s="287"/>
      <c r="Z53" s="367"/>
      <c r="AA53" s="366"/>
      <c r="AB53" s="287"/>
      <c r="AC53" s="287"/>
      <c r="AD53" s="367"/>
      <c r="AG53" s="186">
        <f t="shared" si="0"/>
        <v>27</v>
      </c>
      <c r="AH53" s="186">
        <f t="shared" si="1"/>
        <v>0</v>
      </c>
      <c r="AI53">
        <f t="shared" si="2"/>
        <v>0</v>
      </c>
      <c r="AJ53">
        <f t="shared" si="3"/>
        <v>16</v>
      </c>
    </row>
    <row r="54" spans="1:36" ht="15" customHeight="1">
      <c r="A54" s="41"/>
      <c r="B54" s="30"/>
      <c r="C54" s="91" t="s">
        <v>61</v>
      </c>
      <c r="D54" s="354" t="str">
        <f>+IF(CNGE_2023_M1_Secc1_Sub1!D42="","",CNGE_2023_M1_Secc1_Sub1!D42)</f>
        <v/>
      </c>
      <c r="E54" s="355"/>
      <c r="F54" s="355"/>
      <c r="G54" s="355"/>
      <c r="H54" s="355"/>
      <c r="I54" s="355"/>
      <c r="J54" s="356"/>
      <c r="K54" s="366"/>
      <c r="L54" s="287"/>
      <c r="M54" s="287"/>
      <c r="N54" s="367"/>
      <c r="O54" s="366"/>
      <c r="P54" s="287"/>
      <c r="Q54" s="287"/>
      <c r="R54" s="367"/>
      <c r="S54" s="366"/>
      <c r="T54" s="287"/>
      <c r="U54" s="287"/>
      <c r="V54" s="367"/>
      <c r="W54" s="366"/>
      <c r="X54" s="287"/>
      <c r="Y54" s="287"/>
      <c r="Z54" s="367"/>
      <c r="AA54" s="366"/>
      <c r="AB54" s="287"/>
      <c r="AC54" s="287"/>
      <c r="AD54" s="367"/>
      <c r="AG54" s="186">
        <f t="shared" si="0"/>
        <v>27</v>
      </c>
      <c r="AH54" s="186">
        <f t="shared" si="1"/>
        <v>0</v>
      </c>
      <c r="AI54">
        <f t="shared" si="2"/>
        <v>0</v>
      </c>
      <c r="AJ54">
        <f t="shared" si="3"/>
        <v>16</v>
      </c>
    </row>
    <row r="55" spans="1:36" ht="15" customHeight="1">
      <c r="A55" s="41"/>
      <c r="B55" s="30"/>
      <c r="C55" s="91" t="s">
        <v>62</v>
      </c>
      <c r="D55" s="354" t="str">
        <f>+IF(CNGE_2023_M1_Secc1_Sub1!D43="","",CNGE_2023_M1_Secc1_Sub1!D43)</f>
        <v/>
      </c>
      <c r="E55" s="355"/>
      <c r="F55" s="355"/>
      <c r="G55" s="355"/>
      <c r="H55" s="355"/>
      <c r="I55" s="355"/>
      <c r="J55" s="356"/>
      <c r="K55" s="366"/>
      <c r="L55" s="287"/>
      <c r="M55" s="287"/>
      <c r="N55" s="367"/>
      <c r="O55" s="366"/>
      <c r="P55" s="287"/>
      <c r="Q55" s="287"/>
      <c r="R55" s="367"/>
      <c r="S55" s="366"/>
      <c r="T55" s="287"/>
      <c r="U55" s="287"/>
      <c r="V55" s="367"/>
      <c r="W55" s="366"/>
      <c r="X55" s="287"/>
      <c r="Y55" s="287"/>
      <c r="Z55" s="367"/>
      <c r="AA55" s="366"/>
      <c r="AB55" s="287"/>
      <c r="AC55" s="287"/>
      <c r="AD55" s="367"/>
      <c r="AG55" s="186">
        <f t="shared" si="0"/>
        <v>27</v>
      </c>
      <c r="AH55" s="186">
        <f t="shared" si="1"/>
        <v>0</v>
      </c>
      <c r="AI55">
        <f t="shared" si="2"/>
        <v>0</v>
      </c>
      <c r="AJ55">
        <f t="shared" si="3"/>
        <v>16</v>
      </c>
    </row>
    <row r="56" spans="1:36" ht="15" customHeight="1">
      <c r="A56" s="41"/>
      <c r="B56" s="30"/>
      <c r="C56" s="91" t="s">
        <v>63</v>
      </c>
      <c r="D56" s="354" t="str">
        <f>+IF(CNGE_2023_M1_Secc1_Sub1!D44="","",CNGE_2023_M1_Secc1_Sub1!D44)</f>
        <v/>
      </c>
      <c r="E56" s="355"/>
      <c r="F56" s="355"/>
      <c r="G56" s="355"/>
      <c r="H56" s="355"/>
      <c r="I56" s="355"/>
      <c r="J56" s="356"/>
      <c r="K56" s="366"/>
      <c r="L56" s="287"/>
      <c r="M56" s="287"/>
      <c r="N56" s="367"/>
      <c r="O56" s="366"/>
      <c r="P56" s="287"/>
      <c r="Q56" s="287"/>
      <c r="R56" s="367"/>
      <c r="S56" s="366"/>
      <c r="T56" s="287"/>
      <c r="U56" s="287"/>
      <c r="V56" s="367"/>
      <c r="W56" s="366"/>
      <c r="X56" s="287"/>
      <c r="Y56" s="287"/>
      <c r="Z56" s="367"/>
      <c r="AA56" s="366"/>
      <c r="AB56" s="287"/>
      <c r="AC56" s="287"/>
      <c r="AD56" s="367"/>
      <c r="AG56" s="186">
        <f t="shared" si="0"/>
        <v>27</v>
      </c>
      <c r="AH56" s="186">
        <f t="shared" si="1"/>
        <v>0</v>
      </c>
      <c r="AI56">
        <f t="shared" si="2"/>
        <v>0</v>
      </c>
      <c r="AJ56">
        <f t="shared" si="3"/>
        <v>16</v>
      </c>
    </row>
    <row r="57" spans="1:36" ht="15" customHeight="1">
      <c r="A57" s="41"/>
      <c r="B57" s="30"/>
      <c r="C57" s="91" t="s">
        <v>64</v>
      </c>
      <c r="D57" s="354" t="str">
        <f>+IF(CNGE_2023_M1_Secc1_Sub1!D45="","",CNGE_2023_M1_Secc1_Sub1!D45)</f>
        <v/>
      </c>
      <c r="E57" s="355"/>
      <c r="F57" s="355"/>
      <c r="G57" s="355"/>
      <c r="H57" s="355"/>
      <c r="I57" s="355"/>
      <c r="J57" s="356"/>
      <c r="K57" s="366"/>
      <c r="L57" s="287"/>
      <c r="M57" s="287"/>
      <c r="N57" s="367"/>
      <c r="O57" s="366"/>
      <c r="P57" s="287"/>
      <c r="Q57" s="287"/>
      <c r="R57" s="367"/>
      <c r="S57" s="366"/>
      <c r="T57" s="287"/>
      <c r="U57" s="287"/>
      <c r="V57" s="367"/>
      <c r="W57" s="366"/>
      <c r="X57" s="287"/>
      <c r="Y57" s="287"/>
      <c r="Z57" s="367"/>
      <c r="AA57" s="366"/>
      <c r="AB57" s="287"/>
      <c r="AC57" s="287"/>
      <c r="AD57" s="367"/>
      <c r="AG57" s="186">
        <f t="shared" si="0"/>
        <v>27</v>
      </c>
      <c r="AH57" s="186">
        <f t="shared" si="1"/>
        <v>0</v>
      </c>
      <c r="AI57">
        <f t="shared" si="2"/>
        <v>0</v>
      </c>
      <c r="AJ57">
        <f t="shared" si="3"/>
        <v>16</v>
      </c>
    </row>
    <row r="58" spans="1:36" ht="15" customHeight="1">
      <c r="A58" s="41"/>
      <c r="B58" s="30"/>
      <c r="C58" s="91" t="s">
        <v>65</v>
      </c>
      <c r="D58" s="354" t="str">
        <f>+IF(CNGE_2023_M1_Secc1_Sub1!D46="","",CNGE_2023_M1_Secc1_Sub1!D46)</f>
        <v/>
      </c>
      <c r="E58" s="355"/>
      <c r="F58" s="355"/>
      <c r="G58" s="355"/>
      <c r="H58" s="355"/>
      <c r="I58" s="355"/>
      <c r="J58" s="356"/>
      <c r="K58" s="366"/>
      <c r="L58" s="287"/>
      <c r="M58" s="287"/>
      <c r="N58" s="367"/>
      <c r="O58" s="366"/>
      <c r="P58" s="287"/>
      <c r="Q58" s="287"/>
      <c r="R58" s="367"/>
      <c r="S58" s="366"/>
      <c r="T58" s="287"/>
      <c r="U58" s="287"/>
      <c r="V58" s="367"/>
      <c r="W58" s="366"/>
      <c r="X58" s="287"/>
      <c r="Y58" s="287"/>
      <c r="Z58" s="367"/>
      <c r="AA58" s="366"/>
      <c r="AB58" s="287"/>
      <c r="AC58" s="287"/>
      <c r="AD58" s="367"/>
      <c r="AG58" s="186">
        <f t="shared" si="0"/>
        <v>27</v>
      </c>
      <c r="AH58" s="186">
        <f t="shared" si="1"/>
        <v>0</v>
      </c>
      <c r="AI58">
        <f t="shared" si="2"/>
        <v>0</v>
      </c>
      <c r="AJ58">
        <f t="shared" si="3"/>
        <v>16</v>
      </c>
    </row>
    <row r="59" spans="1:36" ht="15" customHeight="1">
      <c r="A59" s="41"/>
      <c r="B59" s="30"/>
      <c r="C59" s="91" t="s">
        <v>66</v>
      </c>
      <c r="D59" s="354" t="str">
        <f>+IF(CNGE_2023_M1_Secc1_Sub1!D47="","",CNGE_2023_M1_Secc1_Sub1!D47)</f>
        <v/>
      </c>
      <c r="E59" s="355"/>
      <c r="F59" s="355"/>
      <c r="G59" s="355"/>
      <c r="H59" s="355"/>
      <c r="I59" s="355"/>
      <c r="J59" s="356"/>
      <c r="K59" s="366"/>
      <c r="L59" s="287"/>
      <c r="M59" s="287"/>
      <c r="N59" s="367"/>
      <c r="O59" s="366"/>
      <c r="P59" s="287"/>
      <c r="Q59" s="287"/>
      <c r="R59" s="367"/>
      <c r="S59" s="366"/>
      <c r="T59" s="287"/>
      <c r="U59" s="287"/>
      <c r="V59" s="367"/>
      <c r="W59" s="366"/>
      <c r="X59" s="287"/>
      <c r="Y59" s="287"/>
      <c r="Z59" s="367"/>
      <c r="AA59" s="366"/>
      <c r="AB59" s="287"/>
      <c r="AC59" s="287"/>
      <c r="AD59" s="367"/>
      <c r="AG59" s="186">
        <f t="shared" si="0"/>
        <v>27</v>
      </c>
      <c r="AH59" s="186">
        <f t="shared" si="1"/>
        <v>0</v>
      </c>
      <c r="AI59">
        <f t="shared" si="2"/>
        <v>0</v>
      </c>
      <c r="AJ59">
        <f t="shared" si="3"/>
        <v>16</v>
      </c>
    </row>
    <row r="60" spans="1:36" ht="15" customHeight="1">
      <c r="A60" s="41"/>
      <c r="B60" s="30"/>
      <c r="C60" s="91" t="s">
        <v>67</v>
      </c>
      <c r="D60" s="354" t="str">
        <f>+IF(CNGE_2023_M1_Secc1_Sub1!D48="","",CNGE_2023_M1_Secc1_Sub1!D48)</f>
        <v/>
      </c>
      <c r="E60" s="355"/>
      <c r="F60" s="355"/>
      <c r="G60" s="355"/>
      <c r="H60" s="355"/>
      <c r="I60" s="355"/>
      <c r="J60" s="356"/>
      <c r="K60" s="366"/>
      <c r="L60" s="287"/>
      <c r="M60" s="287"/>
      <c r="N60" s="367"/>
      <c r="O60" s="366"/>
      <c r="P60" s="287"/>
      <c r="Q60" s="287"/>
      <c r="R60" s="367"/>
      <c r="S60" s="366"/>
      <c r="T60" s="287"/>
      <c r="U60" s="287"/>
      <c r="V60" s="367"/>
      <c r="W60" s="366"/>
      <c r="X60" s="287"/>
      <c r="Y60" s="287"/>
      <c r="Z60" s="367"/>
      <c r="AA60" s="366"/>
      <c r="AB60" s="287"/>
      <c r="AC60" s="287"/>
      <c r="AD60" s="367"/>
      <c r="AG60" s="186">
        <f t="shared" si="0"/>
        <v>27</v>
      </c>
      <c r="AH60" s="186">
        <f t="shared" si="1"/>
        <v>0</v>
      </c>
      <c r="AI60">
        <f t="shared" si="2"/>
        <v>0</v>
      </c>
      <c r="AJ60">
        <f t="shared" si="3"/>
        <v>16</v>
      </c>
    </row>
    <row r="61" spans="1:36" ht="15" customHeight="1">
      <c r="A61" s="41"/>
      <c r="B61" s="30"/>
      <c r="C61" s="91" t="s">
        <v>68</v>
      </c>
      <c r="D61" s="354" t="str">
        <f>+IF(CNGE_2023_M1_Secc1_Sub1!D49="","",CNGE_2023_M1_Secc1_Sub1!D49)</f>
        <v/>
      </c>
      <c r="E61" s="355"/>
      <c r="F61" s="355"/>
      <c r="G61" s="355"/>
      <c r="H61" s="355"/>
      <c r="I61" s="355"/>
      <c r="J61" s="356"/>
      <c r="K61" s="366"/>
      <c r="L61" s="287"/>
      <c r="M61" s="287"/>
      <c r="N61" s="367"/>
      <c r="O61" s="366"/>
      <c r="P61" s="287"/>
      <c r="Q61" s="287"/>
      <c r="R61" s="367"/>
      <c r="S61" s="366"/>
      <c r="T61" s="287"/>
      <c r="U61" s="287"/>
      <c r="V61" s="367"/>
      <c r="W61" s="366"/>
      <c r="X61" s="287"/>
      <c r="Y61" s="287"/>
      <c r="Z61" s="367"/>
      <c r="AA61" s="366"/>
      <c r="AB61" s="287"/>
      <c r="AC61" s="287"/>
      <c r="AD61" s="367"/>
      <c r="AG61" s="186">
        <f t="shared" si="0"/>
        <v>27</v>
      </c>
      <c r="AH61" s="186">
        <f t="shared" si="1"/>
        <v>0</v>
      </c>
      <c r="AI61">
        <f t="shared" si="2"/>
        <v>0</v>
      </c>
      <c r="AJ61">
        <f t="shared" si="3"/>
        <v>16</v>
      </c>
    </row>
    <row r="62" spans="1:36" ht="15" customHeight="1">
      <c r="A62" s="41"/>
      <c r="B62" s="30"/>
      <c r="C62" s="91" t="s">
        <v>69</v>
      </c>
      <c r="D62" s="354" t="str">
        <f>+IF(CNGE_2023_M1_Secc1_Sub1!D50="","",CNGE_2023_M1_Secc1_Sub1!D50)</f>
        <v/>
      </c>
      <c r="E62" s="355"/>
      <c r="F62" s="355"/>
      <c r="G62" s="355"/>
      <c r="H62" s="355"/>
      <c r="I62" s="355"/>
      <c r="J62" s="356"/>
      <c r="K62" s="366"/>
      <c r="L62" s="287"/>
      <c r="M62" s="287"/>
      <c r="N62" s="367"/>
      <c r="O62" s="366"/>
      <c r="P62" s="287"/>
      <c r="Q62" s="287"/>
      <c r="R62" s="367"/>
      <c r="S62" s="366"/>
      <c r="T62" s="287"/>
      <c r="U62" s="287"/>
      <c r="V62" s="367"/>
      <c r="W62" s="366"/>
      <c r="X62" s="287"/>
      <c r="Y62" s="287"/>
      <c r="Z62" s="367"/>
      <c r="AA62" s="366"/>
      <c r="AB62" s="287"/>
      <c r="AC62" s="287"/>
      <c r="AD62" s="367"/>
      <c r="AG62" s="186">
        <f t="shared" si="0"/>
        <v>27</v>
      </c>
      <c r="AH62" s="186">
        <f t="shared" si="1"/>
        <v>0</v>
      </c>
      <c r="AI62">
        <f t="shared" si="2"/>
        <v>0</v>
      </c>
      <c r="AJ62">
        <f t="shared" si="3"/>
        <v>16</v>
      </c>
    </row>
    <row r="63" spans="1:36" ht="15" customHeight="1">
      <c r="A63" s="41"/>
      <c r="B63" s="30"/>
      <c r="C63" s="91" t="s">
        <v>70</v>
      </c>
      <c r="D63" s="354" t="str">
        <f>+IF(CNGE_2023_M1_Secc1_Sub1!D51="","",CNGE_2023_M1_Secc1_Sub1!D51)</f>
        <v/>
      </c>
      <c r="E63" s="355"/>
      <c r="F63" s="355"/>
      <c r="G63" s="355"/>
      <c r="H63" s="355"/>
      <c r="I63" s="355"/>
      <c r="J63" s="356"/>
      <c r="K63" s="366"/>
      <c r="L63" s="287"/>
      <c r="M63" s="287"/>
      <c r="N63" s="367"/>
      <c r="O63" s="366"/>
      <c r="P63" s="287"/>
      <c r="Q63" s="287"/>
      <c r="R63" s="367"/>
      <c r="S63" s="366"/>
      <c r="T63" s="287"/>
      <c r="U63" s="287"/>
      <c r="V63" s="367"/>
      <c r="W63" s="366"/>
      <c r="X63" s="287"/>
      <c r="Y63" s="287"/>
      <c r="Z63" s="367"/>
      <c r="AA63" s="366"/>
      <c r="AB63" s="287"/>
      <c r="AC63" s="287"/>
      <c r="AD63" s="367"/>
      <c r="AG63" s="186">
        <f t="shared" si="0"/>
        <v>27</v>
      </c>
      <c r="AH63" s="186">
        <f t="shared" si="1"/>
        <v>0</v>
      </c>
      <c r="AI63">
        <f t="shared" si="2"/>
        <v>0</v>
      </c>
      <c r="AJ63">
        <f t="shared" si="3"/>
        <v>16</v>
      </c>
    </row>
    <row r="64" spans="1:36" ht="15" customHeight="1">
      <c r="A64" s="41"/>
      <c r="B64" s="30"/>
      <c r="C64" s="91" t="s">
        <v>71</v>
      </c>
      <c r="D64" s="354" t="str">
        <f>+IF(CNGE_2023_M1_Secc1_Sub1!D52="","",CNGE_2023_M1_Secc1_Sub1!D52)</f>
        <v/>
      </c>
      <c r="E64" s="355"/>
      <c r="F64" s="355"/>
      <c r="G64" s="355"/>
      <c r="H64" s="355"/>
      <c r="I64" s="355"/>
      <c r="J64" s="356"/>
      <c r="K64" s="366"/>
      <c r="L64" s="287"/>
      <c r="M64" s="287"/>
      <c r="N64" s="367"/>
      <c r="O64" s="366"/>
      <c r="P64" s="287"/>
      <c r="Q64" s="287"/>
      <c r="R64" s="367"/>
      <c r="S64" s="366"/>
      <c r="T64" s="287"/>
      <c r="U64" s="287"/>
      <c r="V64" s="367"/>
      <c r="W64" s="366"/>
      <c r="X64" s="287"/>
      <c r="Y64" s="287"/>
      <c r="Z64" s="367"/>
      <c r="AA64" s="366"/>
      <c r="AB64" s="287"/>
      <c r="AC64" s="287"/>
      <c r="AD64" s="367"/>
      <c r="AG64" s="186">
        <f t="shared" si="0"/>
        <v>27</v>
      </c>
      <c r="AH64" s="186">
        <f t="shared" si="1"/>
        <v>0</v>
      </c>
      <c r="AI64">
        <f t="shared" si="2"/>
        <v>0</v>
      </c>
      <c r="AJ64">
        <f t="shared" si="3"/>
        <v>16</v>
      </c>
    </row>
    <row r="65" spans="1:36" ht="15" customHeight="1">
      <c r="A65" s="41"/>
      <c r="B65" s="30"/>
      <c r="C65" s="91" t="s">
        <v>72</v>
      </c>
      <c r="D65" s="354" t="str">
        <f>+IF(CNGE_2023_M1_Secc1_Sub1!D53="","",CNGE_2023_M1_Secc1_Sub1!D53)</f>
        <v/>
      </c>
      <c r="E65" s="355"/>
      <c r="F65" s="355"/>
      <c r="G65" s="355"/>
      <c r="H65" s="355"/>
      <c r="I65" s="355"/>
      <c r="J65" s="356"/>
      <c r="K65" s="366"/>
      <c r="L65" s="287"/>
      <c r="M65" s="287"/>
      <c r="N65" s="367"/>
      <c r="O65" s="366"/>
      <c r="P65" s="287"/>
      <c r="Q65" s="287"/>
      <c r="R65" s="367"/>
      <c r="S65" s="366"/>
      <c r="T65" s="287"/>
      <c r="U65" s="287"/>
      <c r="V65" s="367"/>
      <c r="W65" s="366"/>
      <c r="X65" s="287"/>
      <c r="Y65" s="287"/>
      <c r="Z65" s="367"/>
      <c r="AA65" s="366"/>
      <c r="AB65" s="287"/>
      <c r="AC65" s="287"/>
      <c r="AD65" s="367"/>
      <c r="AG65" s="186">
        <f t="shared" si="0"/>
        <v>27</v>
      </c>
      <c r="AH65" s="186">
        <f t="shared" si="1"/>
        <v>0</v>
      </c>
      <c r="AI65">
        <f t="shared" si="2"/>
        <v>0</v>
      </c>
      <c r="AJ65">
        <f t="shared" si="3"/>
        <v>16</v>
      </c>
    </row>
    <row r="66" spans="1:36" ht="15" customHeight="1">
      <c r="A66" s="41"/>
      <c r="B66" s="30"/>
      <c r="C66" s="91" t="s">
        <v>73</v>
      </c>
      <c r="D66" s="354" t="str">
        <f>+IF(CNGE_2023_M1_Secc1_Sub1!D54="","",CNGE_2023_M1_Secc1_Sub1!D54)</f>
        <v/>
      </c>
      <c r="E66" s="355"/>
      <c r="F66" s="355"/>
      <c r="G66" s="355"/>
      <c r="H66" s="355"/>
      <c r="I66" s="355"/>
      <c r="J66" s="356"/>
      <c r="K66" s="366"/>
      <c r="L66" s="287"/>
      <c r="M66" s="287"/>
      <c r="N66" s="367"/>
      <c r="O66" s="366"/>
      <c r="P66" s="287"/>
      <c r="Q66" s="287"/>
      <c r="R66" s="367"/>
      <c r="S66" s="366"/>
      <c r="T66" s="287"/>
      <c r="U66" s="287"/>
      <c r="V66" s="367"/>
      <c r="W66" s="366"/>
      <c r="X66" s="287"/>
      <c r="Y66" s="287"/>
      <c r="Z66" s="367"/>
      <c r="AA66" s="366"/>
      <c r="AB66" s="287"/>
      <c r="AC66" s="287"/>
      <c r="AD66" s="367"/>
      <c r="AG66" s="186">
        <f t="shared" si="0"/>
        <v>27</v>
      </c>
      <c r="AH66" s="186">
        <f t="shared" si="1"/>
        <v>0</v>
      </c>
      <c r="AI66">
        <f t="shared" si="2"/>
        <v>0</v>
      </c>
      <c r="AJ66">
        <f t="shared" si="3"/>
        <v>16</v>
      </c>
    </row>
    <row r="67" spans="1:36" ht="15" customHeight="1">
      <c r="A67" s="41"/>
      <c r="B67" s="30"/>
      <c r="C67" s="91" t="s">
        <v>74</v>
      </c>
      <c r="D67" s="354" t="str">
        <f>+IF(CNGE_2023_M1_Secc1_Sub1!D55="","",CNGE_2023_M1_Secc1_Sub1!D55)</f>
        <v/>
      </c>
      <c r="E67" s="355"/>
      <c r="F67" s="355"/>
      <c r="G67" s="355"/>
      <c r="H67" s="355"/>
      <c r="I67" s="355"/>
      <c r="J67" s="356"/>
      <c r="K67" s="366"/>
      <c r="L67" s="287"/>
      <c r="M67" s="287"/>
      <c r="N67" s="367"/>
      <c r="O67" s="366"/>
      <c r="P67" s="287"/>
      <c r="Q67" s="287"/>
      <c r="R67" s="367"/>
      <c r="S67" s="366"/>
      <c r="T67" s="287"/>
      <c r="U67" s="287"/>
      <c r="V67" s="367"/>
      <c r="W67" s="366"/>
      <c r="X67" s="287"/>
      <c r="Y67" s="287"/>
      <c r="Z67" s="367"/>
      <c r="AA67" s="366"/>
      <c r="AB67" s="287"/>
      <c r="AC67" s="287"/>
      <c r="AD67" s="367"/>
      <c r="AG67" s="186">
        <f t="shared" si="0"/>
        <v>27</v>
      </c>
      <c r="AH67" s="186">
        <f t="shared" si="1"/>
        <v>0</v>
      </c>
      <c r="AI67">
        <f t="shared" si="2"/>
        <v>0</v>
      </c>
      <c r="AJ67">
        <f t="shared" si="3"/>
        <v>16</v>
      </c>
    </row>
    <row r="68" spans="1:36" ht="15" customHeight="1">
      <c r="A68" s="41"/>
      <c r="B68" s="30"/>
      <c r="C68" s="91" t="s">
        <v>75</v>
      </c>
      <c r="D68" s="354" t="str">
        <f>+IF(CNGE_2023_M1_Secc1_Sub1!D56="","",CNGE_2023_M1_Secc1_Sub1!D56)</f>
        <v/>
      </c>
      <c r="E68" s="355"/>
      <c r="F68" s="355"/>
      <c r="G68" s="355"/>
      <c r="H68" s="355"/>
      <c r="I68" s="355"/>
      <c r="J68" s="356"/>
      <c r="K68" s="366"/>
      <c r="L68" s="287"/>
      <c r="M68" s="287"/>
      <c r="N68" s="367"/>
      <c r="O68" s="366"/>
      <c r="P68" s="287"/>
      <c r="Q68" s="287"/>
      <c r="R68" s="367"/>
      <c r="S68" s="366"/>
      <c r="T68" s="287"/>
      <c r="U68" s="287"/>
      <c r="V68" s="367"/>
      <c r="W68" s="366"/>
      <c r="X68" s="287"/>
      <c r="Y68" s="287"/>
      <c r="Z68" s="367"/>
      <c r="AA68" s="366"/>
      <c r="AB68" s="287"/>
      <c r="AC68" s="287"/>
      <c r="AD68" s="367"/>
      <c r="AG68" s="186">
        <f t="shared" si="0"/>
        <v>27</v>
      </c>
      <c r="AH68" s="186">
        <f t="shared" si="1"/>
        <v>0</v>
      </c>
      <c r="AI68">
        <f t="shared" si="2"/>
        <v>0</v>
      </c>
      <c r="AJ68">
        <f t="shared" si="3"/>
        <v>16</v>
      </c>
    </row>
    <row r="69" spans="1:36" ht="15" customHeight="1">
      <c r="A69" s="41"/>
      <c r="B69" s="30"/>
      <c r="C69" s="91" t="s">
        <v>76</v>
      </c>
      <c r="D69" s="354" t="str">
        <f>+IF(CNGE_2023_M1_Secc1_Sub1!D57="","",CNGE_2023_M1_Secc1_Sub1!D57)</f>
        <v/>
      </c>
      <c r="E69" s="355"/>
      <c r="F69" s="355"/>
      <c r="G69" s="355"/>
      <c r="H69" s="355"/>
      <c r="I69" s="355"/>
      <c r="J69" s="356"/>
      <c r="K69" s="366"/>
      <c r="L69" s="287"/>
      <c r="M69" s="287"/>
      <c r="N69" s="367"/>
      <c r="O69" s="366"/>
      <c r="P69" s="287"/>
      <c r="Q69" s="287"/>
      <c r="R69" s="367"/>
      <c r="S69" s="366"/>
      <c r="T69" s="287"/>
      <c r="U69" s="287"/>
      <c r="V69" s="367"/>
      <c r="W69" s="366"/>
      <c r="X69" s="287"/>
      <c r="Y69" s="287"/>
      <c r="Z69" s="367"/>
      <c r="AA69" s="366"/>
      <c r="AB69" s="287"/>
      <c r="AC69" s="287"/>
      <c r="AD69" s="367"/>
      <c r="AG69" s="186">
        <f t="shared" si="0"/>
        <v>27</v>
      </c>
      <c r="AH69" s="186">
        <f t="shared" si="1"/>
        <v>0</v>
      </c>
      <c r="AI69">
        <f t="shared" si="2"/>
        <v>0</v>
      </c>
      <c r="AJ69">
        <f t="shared" si="3"/>
        <v>16</v>
      </c>
    </row>
    <row r="70" spans="1:36" ht="15" customHeight="1">
      <c r="A70" s="41"/>
      <c r="B70" s="30"/>
      <c r="C70" s="91" t="s">
        <v>77</v>
      </c>
      <c r="D70" s="354" t="str">
        <f>+IF(CNGE_2023_M1_Secc1_Sub1!D58="","",CNGE_2023_M1_Secc1_Sub1!D58)</f>
        <v/>
      </c>
      <c r="E70" s="355"/>
      <c r="F70" s="355"/>
      <c r="G70" s="355"/>
      <c r="H70" s="355"/>
      <c r="I70" s="355"/>
      <c r="J70" s="356"/>
      <c r="K70" s="366"/>
      <c r="L70" s="287"/>
      <c r="M70" s="287"/>
      <c r="N70" s="367"/>
      <c r="O70" s="366"/>
      <c r="P70" s="287"/>
      <c r="Q70" s="287"/>
      <c r="R70" s="367"/>
      <c r="S70" s="366"/>
      <c r="T70" s="287"/>
      <c r="U70" s="287"/>
      <c r="V70" s="367"/>
      <c r="W70" s="366"/>
      <c r="X70" s="287"/>
      <c r="Y70" s="287"/>
      <c r="Z70" s="367"/>
      <c r="AA70" s="366"/>
      <c r="AB70" s="287"/>
      <c r="AC70" s="287"/>
      <c r="AD70" s="367"/>
      <c r="AG70" s="186">
        <f t="shared" si="0"/>
        <v>27</v>
      </c>
      <c r="AH70" s="186">
        <f t="shared" si="1"/>
        <v>0</v>
      </c>
      <c r="AI70">
        <f t="shared" si="2"/>
        <v>0</v>
      </c>
      <c r="AJ70">
        <f t="shared" si="3"/>
        <v>16</v>
      </c>
    </row>
    <row r="71" spans="1:36" ht="15" customHeight="1">
      <c r="A71" s="41"/>
      <c r="B71" s="30"/>
      <c r="C71" s="91" t="s">
        <v>78</v>
      </c>
      <c r="D71" s="354" t="str">
        <f>+IF(CNGE_2023_M1_Secc1_Sub1!D59="","",CNGE_2023_M1_Secc1_Sub1!D59)</f>
        <v/>
      </c>
      <c r="E71" s="355"/>
      <c r="F71" s="355"/>
      <c r="G71" s="355"/>
      <c r="H71" s="355"/>
      <c r="I71" s="355"/>
      <c r="J71" s="356"/>
      <c r="K71" s="366"/>
      <c r="L71" s="287"/>
      <c r="M71" s="287"/>
      <c r="N71" s="367"/>
      <c r="O71" s="366"/>
      <c r="P71" s="287"/>
      <c r="Q71" s="287"/>
      <c r="R71" s="367"/>
      <c r="S71" s="366"/>
      <c r="T71" s="287"/>
      <c r="U71" s="287"/>
      <c r="V71" s="367"/>
      <c r="W71" s="366"/>
      <c r="X71" s="287"/>
      <c r="Y71" s="287"/>
      <c r="Z71" s="367"/>
      <c r="AA71" s="366"/>
      <c r="AB71" s="287"/>
      <c r="AC71" s="287"/>
      <c r="AD71" s="367"/>
      <c r="AG71" s="186">
        <f t="shared" si="0"/>
        <v>27</v>
      </c>
      <c r="AH71" s="186">
        <f t="shared" si="1"/>
        <v>0</v>
      </c>
      <c r="AI71">
        <f t="shared" si="2"/>
        <v>0</v>
      </c>
      <c r="AJ71">
        <f t="shared" si="3"/>
        <v>16</v>
      </c>
    </row>
    <row r="72" spans="1:36" ht="15" customHeight="1">
      <c r="A72" s="41"/>
      <c r="B72" s="30"/>
      <c r="C72" s="91" t="s">
        <v>79</v>
      </c>
      <c r="D72" s="354" t="str">
        <f>+IF(CNGE_2023_M1_Secc1_Sub1!D60="","",CNGE_2023_M1_Secc1_Sub1!D60)</f>
        <v/>
      </c>
      <c r="E72" s="355"/>
      <c r="F72" s="355"/>
      <c r="G72" s="355"/>
      <c r="H72" s="355"/>
      <c r="I72" s="355"/>
      <c r="J72" s="356"/>
      <c r="K72" s="366"/>
      <c r="L72" s="287"/>
      <c r="M72" s="287"/>
      <c r="N72" s="367"/>
      <c r="O72" s="366"/>
      <c r="P72" s="287"/>
      <c r="Q72" s="287"/>
      <c r="R72" s="367"/>
      <c r="S72" s="366"/>
      <c r="T72" s="287"/>
      <c r="U72" s="287"/>
      <c r="V72" s="367"/>
      <c r="W72" s="366"/>
      <c r="X72" s="287"/>
      <c r="Y72" s="287"/>
      <c r="Z72" s="367"/>
      <c r="AA72" s="366"/>
      <c r="AB72" s="287"/>
      <c r="AC72" s="287"/>
      <c r="AD72" s="367"/>
      <c r="AG72" s="186">
        <f t="shared" si="0"/>
        <v>27</v>
      </c>
      <c r="AH72" s="186">
        <f t="shared" si="1"/>
        <v>0</v>
      </c>
      <c r="AI72">
        <f t="shared" si="2"/>
        <v>0</v>
      </c>
      <c r="AJ72">
        <f t="shared" si="3"/>
        <v>16</v>
      </c>
    </row>
    <row r="73" spans="1:36" ht="15" customHeight="1">
      <c r="A73" s="41"/>
      <c r="B73" s="30"/>
      <c r="C73" s="91" t="s">
        <v>80</v>
      </c>
      <c r="D73" s="354" t="str">
        <f>+IF(CNGE_2023_M1_Secc1_Sub1!D61="","",CNGE_2023_M1_Secc1_Sub1!D61)</f>
        <v/>
      </c>
      <c r="E73" s="355"/>
      <c r="F73" s="355"/>
      <c r="G73" s="355"/>
      <c r="H73" s="355"/>
      <c r="I73" s="355"/>
      <c r="J73" s="356"/>
      <c r="K73" s="366"/>
      <c r="L73" s="287"/>
      <c r="M73" s="287"/>
      <c r="N73" s="367"/>
      <c r="O73" s="366"/>
      <c r="P73" s="287"/>
      <c r="Q73" s="287"/>
      <c r="R73" s="367"/>
      <c r="S73" s="366"/>
      <c r="T73" s="287"/>
      <c r="U73" s="287"/>
      <c r="V73" s="367"/>
      <c r="W73" s="366"/>
      <c r="X73" s="287"/>
      <c r="Y73" s="287"/>
      <c r="Z73" s="367"/>
      <c r="AA73" s="366"/>
      <c r="AB73" s="287"/>
      <c r="AC73" s="287"/>
      <c r="AD73" s="367"/>
      <c r="AG73" s="186">
        <f t="shared" si="0"/>
        <v>27</v>
      </c>
      <c r="AH73" s="186">
        <f t="shared" si="1"/>
        <v>0</v>
      </c>
      <c r="AI73">
        <f t="shared" si="2"/>
        <v>0</v>
      </c>
      <c r="AJ73">
        <f t="shared" si="3"/>
        <v>16</v>
      </c>
    </row>
    <row r="74" spans="1:36" ht="15" customHeight="1">
      <c r="A74" s="41"/>
      <c r="B74" s="30"/>
      <c r="C74" s="91" t="s">
        <v>81</v>
      </c>
      <c r="D74" s="354" t="str">
        <f>+IF(CNGE_2023_M1_Secc1_Sub1!D62="","",CNGE_2023_M1_Secc1_Sub1!D62)</f>
        <v/>
      </c>
      <c r="E74" s="355"/>
      <c r="F74" s="355"/>
      <c r="G74" s="355"/>
      <c r="H74" s="355"/>
      <c r="I74" s="355"/>
      <c r="J74" s="356"/>
      <c r="K74" s="366"/>
      <c r="L74" s="287"/>
      <c r="M74" s="287"/>
      <c r="N74" s="367"/>
      <c r="O74" s="366"/>
      <c r="P74" s="287"/>
      <c r="Q74" s="287"/>
      <c r="R74" s="367"/>
      <c r="S74" s="366"/>
      <c r="T74" s="287"/>
      <c r="U74" s="287"/>
      <c r="V74" s="367"/>
      <c r="W74" s="366"/>
      <c r="X74" s="287"/>
      <c r="Y74" s="287"/>
      <c r="Z74" s="367"/>
      <c r="AA74" s="366"/>
      <c r="AB74" s="287"/>
      <c r="AC74" s="287"/>
      <c r="AD74" s="367"/>
      <c r="AG74" s="186">
        <f t="shared" si="0"/>
        <v>27</v>
      </c>
      <c r="AH74" s="186">
        <f t="shared" si="1"/>
        <v>0</v>
      </c>
      <c r="AI74">
        <f t="shared" si="2"/>
        <v>0</v>
      </c>
      <c r="AJ74">
        <f t="shared" si="3"/>
        <v>16</v>
      </c>
    </row>
    <row r="75" spans="1:36" ht="15" customHeight="1">
      <c r="A75" s="41"/>
      <c r="B75" s="30"/>
      <c r="C75" s="91" t="s">
        <v>82</v>
      </c>
      <c r="D75" s="354" t="str">
        <f>+IF(CNGE_2023_M1_Secc1_Sub1!D63="","",CNGE_2023_M1_Secc1_Sub1!D63)</f>
        <v/>
      </c>
      <c r="E75" s="355"/>
      <c r="F75" s="355"/>
      <c r="G75" s="355"/>
      <c r="H75" s="355"/>
      <c r="I75" s="355"/>
      <c r="J75" s="356"/>
      <c r="K75" s="366"/>
      <c r="L75" s="287"/>
      <c r="M75" s="287"/>
      <c r="N75" s="367"/>
      <c r="O75" s="366"/>
      <c r="P75" s="287"/>
      <c r="Q75" s="287"/>
      <c r="R75" s="367"/>
      <c r="S75" s="366"/>
      <c r="T75" s="287"/>
      <c r="U75" s="287"/>
      <c r="V75" s="367"/>
      <c r="W75" s="366"/>
      <c r="X75" s="287"/>
      <c r="Y75" s="287"/>
      <c r="Z75" s="367"/>
      <c r="AA75" s="366"/>
      <c r="AB75" s="287"/>
      <c r="AC75" s="287"/>
      <c r="AD75" s="367"/>
      <c r="AG75" s="186">
        <f t="shared" si="0"/>
        <v>27</v>
      </c>
      <c r="AH75" s="186">
        <f t="shared" si="1"/>
        <v>0</v>
      </c>
      <c r="AI75">
        <f t="shared" si="2"/>
        <v>0</v>
      </c>
      <c r="AJ75">
        <f t="shared" si="3"/>
        <v>16</v>
      </c>
    </row>
    <row r="76" spans="1:36" ht="15" customHeight="1">
      <c r="A76" s="41"/>
      <c r="B76" s="30"/>
      <c r="C76" s="91" t="s">
        <v>83</v>
      </c>
      <c r="D76" s="354" t="str">
        <f>+IF(CNGE_2023_M1_Secc1_Sub1!D64="","",CNGE_2023_M1_Secc1_Sub1!D64)</f>
        <v/>
      </c>
      <c r="E76" s="355"/>
      <c r="F76" s="355"/>
      <c r="G76" s="355"/>
      <c r="H76" s="355"/>
      <c r="I76" s="355"/>
      <c r="J76" s="356"/>
      <c r="K76" s="366"/>
      <c r="L76" s="287"/>
      <c r="M76" s="287"/>
      <c r="N76" s="367"/>
      <c r="O76" s="366"/>
      <c r="P76" s="287"/>
      <c r="Q76" s="287"/>
      <c r="R76" s="367"/>
      <c r="S76" s="366"/>
      <c r="T76" s="287"/>
      <c r="U76" s="287"/>
      <c r="V76" s="367"/>
      <c r="W76" s="366"/>
      <c r="X76" s="287"/>
      <c r="Y76" s="287"/>
      <c r="Z76" s="367"/>
      <c r="AA76" s="366"/>
      <c r="AB76" s="287"/>
      <c r="AC76" s="287"/>
      <c r="AD76" s="367"/>
      <c r="AG76" s="186">
        <f t="shared" si="0"/>
        <v>27</v>
      </c>
      <c r="AH76" s="186">
        <f t="shared" si="1"/>
        <v>0</v>
      </c>
      <c r="AI76">
        <f t="shared" si="2"/>
        <v>0</v>
      </c>
      <c r="AJ76">
        <f t="shared" si="3"/>
        <v>16</v>
      </c>
    </row>
    <row r="77" spans="1:36" ht="15" customHeight="1">
      <c r="A77" s="41"/>
      <c r="B77" s="30"/>
      <c r="C77" s="91" t="s">
        <v>84</v>
      </c>
      <c r="D77" s="354" t="str">
        <f>+IF(CNGE_2023_M1_Secc1_Sub1!D65="","",CNGE_2023_M1_Secc1_Sub1!D65)</f>
        <v/>
      </c>
      <c r="E77" s="355"/>
      <c r="F77" s="355"/>
      <c r="G77" s="355"/>
      <c r="H77" s="355"/>
      <c r="I77" s="355"/>
      <c r="J77" s="356"/>
      <c r="K77" s="366"/>
      <c r="L77" s="287"/>
      <c r="M77" s="287"/>
      <c r="N77" s="367"/>
      <c r="O77" s="366"/>
      <c r="P77" s="287"/>
      <c r="Q77" s="287"/>
      <c r="R77" s="367"/>
      <c r="S77" s="366"/>
      <c r="T77" s="287"/>
      <c r="U77" s="287"/>
      <c r="V77" s="367"/>
      <c r="W77" s="366"/>
      <c r="X77" s="287"/>
      <c r="Y77" s="287"/>
      <c r="Z77" s="367"/>
      <c r="AA77" s="366"/>
      <c r="AB77" s="287"/>
      <c r="AC77" s="287"/>
      <c r="AD77" s="367"/>
      <c r="AG77" s="186">
        <f t="shared" si="0"/>
        <v>27</v>
      </c>
      <c r="AH77" s="186">
        <f t="shared" si="1"/>
        <v>0</v>
      </c>
      <c r="AI77">
        <f t="shared" si="2"/>
        <v>0</v>
      </c>
      <c r="AJ77">
        <f t="shared" si="3"/>
        <v>16</v>
      </c>
    </row>
    <row r="78" spans="1:36" ht="15" customHeight="1">
      <c r="A78" s="41"/>
      <c r="B78" s="30"/>
      <c r="C78" s="91" t="s">
        <v>85</v>
      </c>
      <c r="D78" s="354" t="str">
        <f>+IF(CNGE_2023_M1_Secc1_Sub1!D66="","",CNGE_2023_M1_Secc1_Sub1!D66)</f>
        <v/>
      </c>
      <c r="E78" s="355"/>
      <c r="F78" s="355"/>
      <c r="G78" s="355"/>
      <c r="H78" s="355"/>
      <c r="I78" s="355"/>
      <c r="J78" s="356"/>
      <c r="K78" s="366"/>
      <c r="L78" s="287"/>
      <c r="M78" s="287"/>
      <c r="N78" s="367"/>
      <c r="O78" s="366"/>
      <c r="P78" s="287"/>
      <c r="Q78" s="287"/>
      <c r="R78" s="367"/>
      <c r="S78" s="366"/>
      <c r="T78" s="287"/>
      <c r="U78" s="287"/>
      <c r="V78" s="367"/>
      <c r="W78" s="366"/>
      <c r="X78" s="287"/>
      <c r="Y78" s="287"/>
      <c r="Z78" s="367"/>
      <c r="AA78" s="366"/>
      <c r="AB78" s="287"/>
      <c r="AC78" s="287"/>
      <c r="AD78" s="367"/>
      <c r="AG78" s="186">
        <f t="shared" si="0"/>
        <v>27</v>
      </c>
      <c r="AH78" s="186">
        <f t="shared" si="1"/>
        <v>0</v>
      </c>
      <c r="AI78">
        <f t="shared" si="2"/>
        <v>0</v>
      </c>
      <c r="AJ78">
        <f t="shared" si="3"/>
        <v>16</v>
      </c>
    </row>
    <row r="79" spans="1:36" ht="15" customHeight="1">
      <c r="A79" s="41"/>
      <c r="B79" s="30"/>
      <c r="C79" s="91" t="s">
        <v>86</v>
      </c>
      <c r="D79" s="354" t="str">
        <f>+IF(CNGE_2023_M1_Secc1_Sub1!D67="","",CNGE_2023_M1_Secc1_Sub1!D67)</f>
        <v/>
      </c>
      <c r="E79" s="355"/>
      <c r="F79" s="355"/>
      <c r="G79" s="355"/>
      <c r="H79" s="355"/>
      <c r="I79" s="355"/>
      <c r="J79" s="356"/>
      <c r="K79" s="366"/>
      <c r="L79" s="287"/>
      <c r="M79" s="287"/>
      <c r="N79" s="367"/>
      <c r="O79" s="366"/>
      <c r="P79" s="287"/>
      <c r="Q79" s="287"/>
      <c r="R79" s="367"/>
      <c r="S79" s="366"/>
      <c r="T79" s="287"/>
      <c r="U79" s="287"/>
      <c r="V79" s="367"/>
      <c r="W79" s="366"/>
      <c r="X79" s="287"/>
      <c r="Y79" s="287"/>
      <c r="Z79" s="367"/>
      <c r="AA79" s="366"/>
      <c r="AB79" s="287"/>
      <c r="AC79" s="287"/>
      <c r="AD79" s="367"/>
      <c r="AG79" s="186">
        <f t="shared" si="0"/>
        <v>27</v>
      </c>
      <c r="AH79" s="186">
        <f t="shared" si="1"/>
        <v>0</v>
      </c>
      <c r="AI79">
        <f t="shared" si="2"/>
        <v>0</v>
      </c>
      <c r="AJ79">
        <f t="shared" si="3"/>
        <v>16</v>
      </c>
    </row>
    <row r="80" spans="1:36" ht="15" customHeight="1">
      <c r="A80" s="41"/>
      <c r="B80" s="30"/>
      <c r="C80" s="91" t="s">
        <v>87</v>
      </c>
      <c r="D80" s="354" t="str">
        <f>+IF(CNGE_2023_M1_Secc1_Sub1!D68="","",CNGE_2023_M1_Secc1_Sub1!D68)</f>
        <v/>
      </c>
      <c r="E80" s="355"/>
      <c r="F80" s="355"/>
      <c r="G80" s="355"/>
      <c r="H80" s="355"/>
      <c r="I80" s="355"/>
      <c r="J80" s="356"/>
      <c r="K80" s="366"/>
      <c r="L80" s="287"/>
      <c r="M80" s="287"/>
      <c r="N80" s="367"/>
      <c r="O80" s="366"/>
      <c r="P80" s="287"/>
      <c r="Q80" s="287"/>
      <c r="R80" s="367"/>
      <c r="S80" s="366"/>
      <c r="T80" s="287"/>
      <c r="U80" s="287"/>
      <c r="V80" s="367"/>
      <c r="W80" s="366"/>
      <c r="X80" s="287"/>
      <c r="Y80" s="287"/>
      <c r="Z80" s="367"/>
      <c r="AA80" s="366"/>
      <c r="AB80" s="287"/>
      <c r="AC80" s="287"/>
      <c r="AD80" s="367"/>
      <c r="AG80" s="186">
        <f t="shared" si="0"/>
        <v>27</v>
      </c>
      <c r="AH80" s="186">
        <f t="shared" si="1"/>
        <v>0</v>
      </c>
      <c r="AI80">
        <f t="shared" si="2"/>
        <v>0</v>
      </c>
      <c r="AJ80">
        <f t="shared" si="3"/>
        <v>16</v>
      </c>
    </row>
    <row r="81" spans="1:36" ht="15" customHeight="1">
      <c r="A81" s="41"/>
      <c r="B81" s="30"/>
      <c r="C81" s="91" t="s">
        <v>88</v>
      </c>
      <c r="D81" s="354" t="str">
        <f>+IF(CNGE_2023_M1_Secc1_Sub1!D69="","",CNGE_2023_M1_Secc1_Sub1!D69)</f>
        <v/>
      </c>
      <c r="E81" s="355"/>
      <c r="F81" s="355"/>
      <c r="G81" s="355"/>
      <c r="H81" s="355"/>
      <c r="I81" s="355"/>
      <c r="J81" s="356"/>
      <c r="K81" s="366"/>
      <c r="L81" s="287"/>
      <c r="M81" s="287"/>
      <c r="N81" s="367"/>
      <c r="O81" s="366"/>
      <c r="P81" s="287"/>
      <c r="Q81" s="287"/>
      <c r="R81" s="367"/>
      <c r="S81" s="366"/>
      <c r="T81" s="287"/>
      <c r="U81" s="287"/>
      <c r="V81" s="367"/>
      <c r="W81" s="366"/>
      <c r="X81" s="287"/>
      <c r="Y81" s="287"/>
      <c r="Z81" s="367"/>
      <c r="AA81" s="366"/>
      <c r="AB81" s="287"/>
      <c r="AC81" s="287"/>
      <c r="AD81" s="367"/>
      <c r="AG81" s="186">
        <f t="shared" si="0"/>
        <v>27</v>
      </c>
      <c r="AH81" s="186">
        <f t="shared" si="1"/>
        <v>0</v>
      </c>
      <c r="AI81">
        <f t="shared" si="2"/>
        <v>0</v>
      </c>
      <c r="AJ81">
        <f t="shared" si="3"/>
        <v>16</v>
      </c>
    </row>
    <row r="82" spans="1:36" ht="15" customHeight="1">
      <c r="A82" s="41"/>
      <c r="B82" s="30"/>
      <c r="C82" s="91" t="s">
        <v>89</v>
      </c>
      <c r="D82" s="354" t="str">
        <f>+IF(CNGE_2023_M1_Secc1_Sub1!D70="","",CNGE_2023_M1_Secc1_Sub1!D70)</f>
        <v/>
      </c>
      <c r="E82" s="355"/>
      <c r="F82" s="355"/>
      <c r="G82" s="355"/>
      <c r="H82" s="355"/>
      <c r="I82" s="355"/>
      <c r="J82" s="356"/>
      <c r="K82" s="366"/>
      <c r="L82" s="287"/>
      <c r="M82" s="287"/>
      <c r="N82" s="367"/>
      <c r="O82" s="366"/>
      <c r="P82" s="287"/>
      <c r="Q82" s="287"/>
      <c r="R82" s="367"/>
      <c r="S82" s="366"/>
      <c r="T82" s="287"/>
      <c r="U82" s="287"/>
      <c r="V82" s="367"/>
      <c r="W82" s="366"/>
      <c r="X82" s="287"/>
      <c r="Y82" s="287"/>
      <c r="Z82" s="367"/>
      <c r="AA82" s="366"/>
      <c r="AB82" s="287"/>
      <c r="AC82" s="287"/>
      <c r="AD82" s="367"/>
      <c r="AG82" s="186">
        <f t="shared" si="0"/>
        <v>27</v>
      </c>
      <c r="AH82" s="186">
        <f t="shared" si="1"/>
        <v>0</v>
      </c>
      <c r="AI82">
        <f t="shared" si="2"/>
        <v>0</v>
      </c>
      <c r="AJ82">
        <f t="shared" si="3"/>
        <v>16</v>
      </c>
    </row>
    <row r="83" spans="1:36" ht="15" customHeight="1">
      <c r="A83" s="41"/>
      <c r="B83" s="30"/>
      <c r="C83" s="91" t="s">
        <v>90</v>
      </c>
      <c r="D83" s="354" t="str">
        <f>+IF(CNGE_2023_M1_Secc1_Sub1!D71="","",CNGE_2023_M1_Secc1_Sub1!D71)</f>
        <v/>
      </c>
      <c r="E83" s="355"/>
      <c r="F83" s="355"/>
      <c r="G83" s="355"/>
      <c r="H83" s="355"/>
      <c r="I83" s="355"/>
      <c r="J83" s="356"/>
      <c r="K83" s="366"/>
      <c r="L83" s="287"/>
      <c r="M83" s="287"/>
      <c r="N83" s="367"/>
      <c r="O83" s="366"/>
      <c r="P83" s="287"/>
      <c r="Q83" s="287"/>
      <c r="R83" s="367"/>
      <c r="S83" s="366"/>
      <c r="T83" s="287"/>
      <c r="U83" s="287"/>
      <c r="V83" s="367"/>
      <c r="W83" s="366"/>
      <c r="X83" s="287"/>
      <c r="Y83" s="287"/>
      <c r="Z83" s="367"/>
      <c r="AA83" s="366"/>
      <c r="AB83" s="287"/>
      <c r="AC83" s="287"/>
      <c r="AD83" s="367"/>
      <c r="AG83" s="186">
        <f t="shared" si="0"/>
        <v>27</v>
      </c>
      <c r="AH83" s="186">
        <f t="shared" si="1"/>
        <v>0</v>
      </c>
      <c r="AI83">
        <f t="shared" si="2"/>
        <v>0</v>
      </c>
      <c r="AJ83">
        <f t="shared" si="3"/>
        <v>16</v>
      </c>
    </row>
    <row r="84" spans="1:36" ht="15" customHeight="1">
      <c r="A84" s="41"/>
      <c r="B84" s="30"/>
      <c r="C84" s="91" t="s">
        <v>91</v>
      </c>
      <c r="D84" s="354" t="str">
        <f>+IF(CNGE_2023_M1_Secc1_Sub1!D72="","",CNGE_2023_M1_Secc1_Sub1!D72)</f>
        <v/>
      </c>
      <c r="E84" s="355"/>
      <c r="F84" s="355"/>
      <c r="G84" s="355"/>
      <c r="H84" s="355"/>
      <c r="I84" s="355"/>
      <c r="J84" s="356"/>
      <c r="K84" s="366"/>
      <c r="L84" s="287"/>
      <c r="M84" s="287"/>
      <c r="N84" s="367"/>
      <c r="O84" s="366"/>
      <c r="P84" s="287"/>
      <c r="Q84" s="287"/>
      <c r="R84" s="367"/>
      <c r="S84" s="366"/>
      <c r="T84" s="287"/>
      <c r="U84" s="287"/>
      <c r="V84" s="367"/>
      <c r="W84" s="366"/>
      <c r="X84" s="287"/>
      <c r="Y84" s="287"/>
      <c r="Z84" s="367"/>
      <c r="AA84" s="366"/>
      <c r="AB84" s="287"/>
      <c r="AC84" s="287"/>
      <c r="AD84" s="367"/>
      <c r="AG84" s="186">
        <f t="shared" si="0"/>
        <v>27</v>
      </c>
      <c r="AH84" s="186">
        <f t="shared" si="1"/>
        <v>0</v>
      </c>
      <c r="AI84">
        <f t="shared" si="2"/>
        <v>0</v>
      </c>
      <c r="AJ84">
        <f t="shared" si="3"/>
        <v>16</v>
      </c>
    </row>
    <row r="85" spans="1:36" ht="15" customHeight="1">
      <c r="A85" s="41"/>
      <c r="B85" s="30"/>
      <c r="C85" s="91" t="s">
        <v>92</v>
      </c>
      <c r="D85" s="354" t="str">
        <f>+IF(CNGE_2023_M1_Secc1_Sub1!D73="","",CNGE_2023_M1_Secc1_Sub1!D73)</f>
        <v/>
      </c>
      <c r="E85" s="355"/>
      <c r="F85" s="355"/>
      <c r="G85" s="355"/>
      <c r="H85" s="355"/>
      <c r="I85" s="355"/>
      <c r="J85" s="356"/>
      <c r="K85" s="366"/>
      <c r="L85" s="287"/>
      <c r="M85" s="287"/>
      <c r="N85" s="367"/>
      <c r="O85" s="366"/>
      <c r="P85" s="287"/>
      <c r="Q85" s="287"/>
      <c r="R85" s="367"/>
      <c r="S85" s="366"/>
      <c r="T85" s="287"/>
      <c r="U85" s="287"/>
      <c r="V85" s="367"/>
      <c r="W85" s="366"/>
      <c r="X85" s="287"/>
      <c r="Y85" s="287"/>
      <c r="Z85" s="367"/>
      <c r="AA85" s="366"/>
      <c r="AB85" s="287"/>
      <c r="AC85" s="287"/>
      <c r="AD85" s="367"/>
      <c r="AG85" s="186">
        <f t="shared" si="0"/>
        <v>27</v>
      </c>
      <c r="AH85" s="186">
        <f t="shared" si="1"/>
        <v>0</v>
      </c>
      <c r="AI85">
        <f t="shared" si="2"/>
        <v>0</v>
      </c>
      <c r="AJ85">
        <f t="shared" si="3"/>
        <v>16</v>
      </c>
    </row>
    <row r="86" spans="1:36" ht="15" customHeight="1">
      <c r="A86" s="41"/>
      <c r="B86" s="30"/>
      <c r="C86" s="91" t="s">
        <v>105</v>
      </c>
      <c r="D86" s="354" t="str">
        <f>+IF(CNGE_2023_M1_Secc1_Sub1!D74="","",CNGE_2023_M1_Secc1_Sub1!D74)</f>
        <v/>
      </c>
      <c r="E86" s="355"/>
      <c r="F86" s="355"/>
      <c r="G86" s="355"/>
      <c r="H86" s="355"/>
      <c r="I86" s="355"/>
      <c r="J86" s="356"/>
      <c r="K86" s="366"/>
      <c r="L86" s="287"/>
      <c r="M86" s="287"/>
      <c r="N86" s="367"/>
      <c r="O86" s="366"/>
      <c r="P86" s="287"/>
      <c r="Q86" s="287"/>
      <c r="R86" s="367"/>
      <c r="S86" s="366"/>
      <c r="T86" s="287"/>
      <c r="U86" s="287"/>
      <c r="V86" s="367"/>
      <c r="W86" s="366"/>
      <c r="X86" s="287"/>
      <c r="Y86" s="287"/>
      <c r="Z86" s="367"/>
      <c r="AA86" s="366"/>
      <c r="AB86" s="287"/>
      <c r="AC86" s="287"/>
      <c r="AD86" s="367"/>
      <c r="AG86" s="186">
        <f t="shared" si="0"/>
        <v>27</v>
      </c>
      <c r="AH86" s="186">
        <f t="shared" si="1"/>
        <v>0</v>
      </c>
      <c r="AI86">
        <f t="shared" si="2"/>
        <v>0</v>
      </c>
      <c r="AJ86">
        <f t="shared" si="3"/>
        <v>16</v>
      </c>
    </row>
    <row r="87" spans="1:36" ht="15" customHeight="1">
      <c r="A87" s="41"/>
      <c r="B87" s="30"/>
      <c r="C87" s="91" t="s">
        <v>106</v>
      </c>
      <c r="D87" s="354" t="str">
        <f>+IF(CNGE_2023_M1_Secc1_Sub1!D75="","",CNGE_2023_M1_Secc1_Sub1!D75)</f>
        <v/>
      </c>
      <c r="E87" s="355"/>
      <c r="F87" s="355"/>
      <c r="G87" s="355"/>
      <c r="H87" s="355"/>
      <c r="I87" s="355"/>
      <c r="J87" s="356"/>
      <c r="K87" s="366"/>
      <c r="L87" s="287"/>
      <c r="M87" s="287"/>
      <c r="N87" s="367"/>
      <c r="O87" s="366"/>
      <c r="P87" s="287"/>
      <c r="Q87" s="287"/>
      <c r="R87" s="367"/>
      <c r="S87" s="366"/>
      <c r="T87" s="287"/>
      <c r="U87" s="287"/>
      <c r="V87" s="367"/>
      <c r="W87" s="366"/>
      <c r="X87" s="287"/>
      <c r="Y87" s="287"/>
      <c r="Z87" s="367"/>
      <c r="AA87" s="366"/>
      <c r="AB87" s="287"/>
      <c r="AC87" s="287"/>
      <c r="AD87" s="367"/>
      <c r="AG87" s="186">
        <f t="shared" si="0"/>
        <v>27</v>
      </c>
      <c r="AH87" s="186">
        <f t="shared" si="1"/>
        <v>0</v>
      </c>
      <c r="AI87">
        <f t="shared" si="2"/>
        <v>0</v>
      </c>
      <c r="AJ87">
        <f t="shared" si="3"/>
        <v>16</v>
      </c>
    </row>
    <row r="88" spans="1:36" ht="15" customHeight="1">
      <c r="A88" s="41"/>
      <c r="B88" s="30"/>
      <c r="C88" s="91" t="s">
        <v>107</v>
      </c>
      <c r="D88" s="354" t="str">
        <f>+IF(CNGE_2023_M1_Secc1_Sub1!D76="","",CNGE_2023_M1_Secc1_Sub1!D76)</f>
        <v/>
      </c>
      <c r="E88" s="355"/>
      <c r="F88" s="355"/>
      <c r="G88" s="355"/>
      <c r="H88" s="355"/>
      <c r="I88" s="355"/>
      <c r="J88" s="356"/>
      <c r="K88" s="366"/>
      <c r="L88" s="287"/>
      <c r="M88" s="287"/>
      <c r="N88" s="367"/>
      <c r="O88" s="366"/>
      <c r="P88" s="287"/>
      <c r="Q88" s="287"/>
      <c r="R88" s="367"/>
      <c r="S88" s="366"/>
      <c r="T88" s="287"/>
      <c r="U88" s="287"/>
      <c r="V88" s="367"/>
      <c r="W88" s="366"/>
      <c r="X88" s="287"/>
      <c r="Y88" s="287"/>
      <c r="Z88" s="367"/>
      <c r="AA88" s="366"/>
      <c r="AB88" s="287"/>
      <c r="AC88" s="287"/>
      <c r="AD88" s="367"/>
      <c r="AG88" s="186">
        <f t="shared" si="0"/>
        <v>27</v>
      </c>
      <c r="AH88" s="186">
        <f t="shared" si="1"/>
        <v>0</v>
      </c>
      <c r="AI88">
        <f t="shared" si="2"/>
        <v>0</v>
      </c>
      <c r="AJ88">
        <f t="shared" si="3"/>
        <v>16</v>
      </c>
    </row>
    <row r="89" spans="1:36" ht="15" customHeight="1">
      <c r="A89" s="41"/>
      <c r="B89" s="30"/>
      <c r="C89" s="91" t="s">
        <v>108</v>
      </c>
      <c r="D89" s="354" t="str">
        <f>+IF(CNGE_2023_M1_Secc1_Sub1!D77="","",CNGE_2023_M1_Secc1_Sub1!D77)</f>
        <v/>
      </c>
      <c r="E89" s="355"/>
      <c r="F89" s="355"/>
      <c r="G89" s="355"/>
      <c r="H89" s="355"/>
      <c r="I89" s="355"/>
      <c r="J89" s="356"/>
      <c r="K89" s="366"/>
      <c r="L89" s="287"/>
      <c r="M89" s="287"/>
      <c r="N89" s="367"/>
      <c r="O89" s="366"/>
      <c r="P89" s="287"/>
      <c r="Q89" s="287"/>
      <c r="R89" s="367"/>
      <c r="S89" s="366"/>
      <c r="T89" s="287"/>
      <c r="U89" s="287"/>
      <c r="V89" s="367"/>
      <c r="W89" s="366"/>
      <c r="X89" s="287"/>
      <c r="Y89" s="287"/>
      <c r="Z89" s="367"/>
      <c r="AA89" s="366"/>
      <c r="AB89" s="287"/>
      <c r="AC89" s="287"/>
      <c r="AD89" s="367"/>
      <c r="AG89" s="186">
        <f t="shared" si="0"/>
        <v>27</v>
      </c>
      <c r="AH89" s="186">
        <f t="shared" si="1"/>
        <v>0</v>
      </c>
      <c r="AI89">
        <f t="shared" si="2"/>
        <v>0</v>
      </c>
      <c r="AJ89">
        <f t="shared" si="3"/>
        <v>16</v>
      </c>
    </row>
    <row r="90" spans="1:36" ht="15" customHeight="1">
      <c r="A90" s="41"/>
      <c r="B90" s="30"/>
      <c r="C90" s="91" t="s">
        <v>109</v>
      </c>
      <c r="D90" s="354" t="str">
        <f>+IF(CNGE_2023_M1_Secc1_Sub1!D78="","",CNGE_2023_M1_Secc1_Sub1!D78)</f>
        <v/>
      </c>
      <c r="E90" s="355"/>
      <c r="F90" s="355"/>
      <c r="G90" s="355"/>
      <c r="H90" s="355"/>
      <c r="I90" s="355"/>
      <c r="J90" s="356"/>
      <c r="K90" s="366"/>
      <c r="L90" s="287"/>
      <c r="M90" s="287"/>
      <c r="N90" s="367"/>
      <c r="O90" s="366"/>
      <c r="P90" s="287"/>
      <c r="Q90" s="287"/>
      <c r="R90" s="367"/>
      <c r="S90" s="366"/>
      <c r="T90" s="287"/>
      <c r="U90" s="287"/>
      <c r="V90" s="367"/>
      <c r="W90" s="366"/>
      <c r="X90" s="287"/>
      <c r="Y90" s="287"/>
      <c r="Z90" s="367"/>
      <c r="AA90" s="366"/>
      <c r="AB90" s="287"/>
      <c r="AC90" s="287"/>
      <c r="AD90" s="367"/>
      <c r="AG90" s="186">
        <f t="shared" si="0"/>
        <v>27</v>
      </c>
      <c r="AH90" s="186">
        <f t="shared" si="1"/>
        <v>0</v>
      </c>
      <c r="AI90">
        <f t="shared" si="2"/>
        <v>0</v>
      </c>
      <c r="AJ90">
        <f t="shared" si="3"/>
        <v>16</v>
      </c>
    </row>
    <row r="91" spans="1:36" ht="15" customHeight="1">
      <c r="A91" s="41"/>
      <c r="B91" s="30"/>
      <c r="C91" s="91" t="s">
        <v>110</v>
      </c>
      <c r="D91" s="354" t="str">
        <f>+IF(CNGE_2023_M1_Secc1_Sub1!D79="","",CNGE_2023_M1_Secc1_Sub1!D79)</f>
        <v/>
      </c>
      <c r="E91" s="355"/>
      <c r="F91" s="355"/>
      <c r="G91" s="355"/>
      <c r="H91" s="355"/>
      <c r="I91" s="355"/>
      <c r="J91" s="356"/>
      <c r="K91" s="366"/>
      <c r="L91" s="287"/>
      <c r="M91" s="287"/>
      <c r="N91" s="367"/>
      <c r="O91" s="366"/>
      <c r="P91" s="287"/>
      <c r="Q91" s="287"/>
      <c r="R91" s="367"/>
      <c r="S91" s="366"/>
      <c r="T91" s="287"/>
      <c r="U91" s="287"/>
      <c r="V91" s="367"/>
      <c r="W91" s="366"/>
      <c r="X91" s="287"/>
      <c r="Y91" s="287"/>
      <c r="Z91" s="367"/>
      <c r="AA91" s="366"/>
      <c r="AB91" s="287"/>
      <c r="AC91" s="287"/>
      <c r="AD91" s="367"/>
      <c r="AG91" s="186">
        <f t="shared" si="0"/>
        <v>27</v>
      </c>
      <c r="AH91" s="186">
        <f t="shared" si="1"/>
        <v>0</v>
      </c>
      <c r="AI91">
        <f t="shared" si="2"/>
        <v>0</v>
      </c>
      <c r="AJ91">
        <f t="shared" si="3"/>
        <v>16</v>
      </c>
    </row>
    <row r="92" spans="1:36" ht="15" customHeight="1">
      <c r="A92" s="41"/>
      <c r="B92" s="30"/>
      <c r="C92" s="91" t="s">
        <v>111</v>
      </c>
      <c r="D92" s="354" t="str">
        <f>+IF(CNGE_2023_M1_Secc1_Sub1!D80="","",CNGE_2023_M1_Secc1_Sub1!D80)</f>
        <v/>
      </c>
      <c r="E92" s="355"/>
      <c r="F92" s="355"/>
      <c r="G92" s="355"/>
      <c r="H92" s="355"/>
      <c r="I92" s="355"/>
      <c r="J92" s="356"/>
      <c r="K92" s="366"/>
      <c r="L92" s="287"/>
      <c r="M92" s="287"/>
      <c r="N92" s="367"/>
      <c r="O92" s="366"/>
      <c r="P92" s="287"/>
      <c r="Q92" s="287"/>
      <c r="R92" s="367"/>
      <c r="S92" s="366"/>
      <c r="T92" s="287"/>
      <c r="U92" s="287"/>
      <c r="V92" s="367"/>
      <c r="W92" s="366"/>
      <c r="X92" s="287"/>
      <c r="Y92" s="287"/>
      <c r="Z92" s="367"/>
      <c r="AA92" s="366"/>
      <c r="AB92" s="287"/>
      <c r="AC92" s="287"/>
      <c r="AD92" s="367"/>
      <c r="AG92" s="186">
        <f t="shared" si="0"/>
        <v>27</v>
      </c>
      <c r="AH92" s="186">
        <f t="shared" si="1"/>
        <v>0</v>
      </c>
      <c r="AI92">
        <f t="shared" si="2"/>
        <v>0</v>
      </c>
      <c r="AJ92">
        <f t="shared" si="3"/>
        <v>16</v>
      </c>
    </row>
    <row r="93" spans="1:36" ht="15" customHeight="1">
      <c r="A93" s="41"/>
      <c r="B93" s="30"/>
      <c r="C93" s="91" t="s">
        <v>112</v>
      </c>
      <c r="D93" s="354" t="str">
        <f>+IF(CNGE_2023_M1_Secc1_Sub1!D81="","",CNGE_2023_M1_Secc1_Sub1!D81)</f>
        <v/>
      </c>
      <c r="E93" s="355"/>
      <c r="F93" s="355"/>
      <c r="G93" s="355"/>
      <c r="H93" s="355"/>
      <c r="I93" s="355"/>
      <c r="J93" s="356"/>
      <c r="K93" s="366"/>
      <c r="L93" s="287"/>
      <c r="M93" s="287"/>
      <c r="N93" s="367"/>
      <c r="O93" s="366"/>
      <c r="P93" s="287"/>
      <c r="Q93" s="287"/>
      <c r="R93" s="367"/>
      <c r="S93" s="366"/>
      <c r="T93" s="287"/>
      <c r="U93" s="287"/>
      <c r="V93" s="367"/>
      <c r="W93" s="366"/>
      <c r="X93" s="287"/>
      <c r="Y93" s="287"/>
      <c r="Z93" s="367"/>
      <c r="AA93" s="366"/>
      <c r="AB93" s="287"/>
      <c r="AC93" s="287"/>
      <c r="AD93" s="367"/>
      <c r="AG93" s="186">
        <f t="shared" si="0"/>
        <v>27</v>
      </c>
      <c r="AH93" s="186">
        <f t="shared" si="1"/>
        <v>0</v>
      </c>
      <c r="AI93">
        <f t="shared" si="2"/>
        <v>0</v>
      </c>
      <c r="AJ93">
        <f t="shared" si="3"/>
        <v>16</v>
      </c>
    </row>
    <row r="94" spans="1:36" ht="15" customHeight="1">
      <c r="A94" s="41"/>
      <c r="B94" s="30"/>
      <c r="C94" s="91" t="s">
        <v>113</v>
      </c>
      <c r="D94" s="354" t="str">
        <f>+IF(CNGE_2023_M1_Secc1_Sub1!D82="","",CNGE_2023_M1_Secc1_Sub1!D82)</f>
        <v/>
      </c>
      <c r="E94" s="355"/>
      <c r="F94" s="355"/>
      <c r="G94" s="355"/>
      <c r="H94" s="355"/>
      <c r="I94" s="355"/>
      <c r="J94" s="356"/>
      <c r="K94" s="366"/>
      <c r="L94" s="287"/>
      <c r="M94" s="287"/>
      <c r="N94" s="367"/>
      <c r="O94" s="366"/>
      <c r="P94" s="287"/>
      <c r="Q94" s="287"/>
      <c r="R94" s="367"/>
      <c r="S94" s="366"/>
      <c r="T94" s="287"/>
      <c r="U94" s="287"/>
      <c r="V94" s="367"/>
      <c r="W94" s="366"/>
      <c r="X94" s="287"/>
      <c r="Y94" s="287"/>
      <c r="Z94" s="367"/>
      <c r="AA94" s="366"/>
      <c r="AB94" s="287"/>
      <c r="AC94" s="287"/>
      <c r="AD94" s="367"/>
      <c r="AG94" s="186">
        <f t="shared" si="0"/>
        <v>27</v>
      </c>
      <c r="AH94" s="186">
        <f t="shared" si="1"/>
        <v>0</v>
      </c>
      <c r="AI94">
        <f t="shared" si="2"/>
        <v>0</v>
      </c>
      <c r="AJ94">
        <f t="shared" si="3"/>
        <v>16</v>
      </c>
    </row>
    <row r="95" spans="1:36" ht="15" customHeight="1">
      <c r="A95" s="41"/>
      <c r="B95" s="30"/>
      <c r="C95" s="91" t="s">
        <v>114</v>
      </c>
      <c r="D95" s="354" t="str">
        <f>+IF(CNGE_2023_M1_Secc1_Sub1!D83="","",CNGE_2023_M1_Secc1_Sub1!D83)</f>
        <v/>
      </c>
      <c r="E95" s="355"/>
      <c r="F95" s="355"/>
      <c r="G95" s="355"/>
      <c r="H95" s="355"/>
      <c r="I95" s="355"/>
      <c r="J95" s="356"/>
      <c r="K95" s="366"/>
      <c r="L95" s="287"/>
      <c r="M95" s="287"/>
      <c r="N95" s="367"/>
      <c r="O95" s="366"/>
      <c r="P95" s="287"/>
      <c r="Q95" s="287"/>
      <c r="R95" s="367"/>
      <c r="S95" s="366"/>
      <c r="T95" s="287"/>
      <c r="U95" s="287"/>
      <c r="V95" s="367"/>
      <c r="W95" s="366"/>
      <c r="X95" s="287"/>
      <c r="Y95" s="287"/>
      <c r="Z95" s="367"/>
      <c r="AA95" s="366"/>
      <c r="AB95" s="287"/>
      <c r="AC95" s="287"/>
      <c r="AD95" s="367"/>
      <c r="AG95" s="186">
        <f t="shared" si="0"/>
        <v>27</v>
      </c>
      <c r="AH95" s="186">
        <f t="shared" si="1"/>
        <v>0</v>
      </c>
      <c r="AI95">
        <f t="shared" si="2"/>
        <v>0</v>
      </c>
      <c r="AJ95">
        <f t="shared" si="3"/>
        <v>16</v>
      </c>
    </row>
    <row r="96" spans="1:36" ht="15" customHeight="1">
      <c r="A96" s="41"/>
      <c r="B96" s="30"/>
      <c r="C96" s="91" t="s">
        <v>115</v>
      </c>
      <c r="D96" s="354" t="str">
        <f>+IF(CNGE_2023_M1_Secc1_Sub1!D84="","",CNGE_2023_M1_Secc1_Sub1!D84)</f>
        <v/>
      </c>
      <c r="E96" s="355"/>
      <c r="F96" s="355"/>
      <c r="G96" s="355"/>
      <c r="H96" s="355"/>
      <c r="I96" s="355"/>
      <c r="J96" s="356"/>
      <c r="K96" s="366"/>
      <c r="L96" s="287"/>
      <c r="M96" s="287"/>
      <c r="N96" s="367"/>
      <c r="O96" s="366"/>
      <c r="P96" s="287"/>
      <c r="Q96" s="287"/>
      <c r="R96" s="367"/>
      <c r="S96" s="366"/>
      <c r="T96" s="287"/>
      <c r="U96" s="287"/>
      <c r="V96" s="367"/>
      <c r="W96" s="366"/>
      <c r="X96" s="287"/>
      <c r="Y96" s="287"/>
      <c r="Z96" s="367"/>
      <c r="AA96" s="366"/>
      <c r="AB96" s="287"/>
      <c r="AC96" s="287"/>
      <c r="AD96" s="367"/>
      <c r="AG96" s="186">
        <f t="shared" si="0"/>
        <v>27</v>
      </c>
      <c r="AH96" s="186">
        <f t="shared" si="1"/>
        <v>0</v>
      </c>
      <c r="AI96">
        <f t="shared" si="2"/>
        <v>0</v>
      </c>
      <c r="AJ96">
        <f t="shared" si="3"/>
        <v>16</v>
      </c>
    </row>
    <row r="97" spans="1:36" ht="15" customHeight="1">
      <c r="A97" s="41"/>
      <c r="B97" s="30"/>
      <c r="C97" s="91" t="s">
        <v>116</v>
      </c>
      <c r="D97" s="354" t="str">
        <f>+IF(CNGE_2023_M1_Secc1_Sub1!D85="","",CNGE_2023_M1_Secc1_Sub1!D85)</f>
        <v/>
      </c>
      <c r="E97" s="355"/>
      <c r="F97" s="355"/>
      <c r="G97" s="355"/>
      <c r="H97" s="355"/>
      <c r="I97" s="355"/>
      <c r="J97" s="356"/>
      <c r="K97" s="366"/>
      <c r="L97" s="287"/>
      <c r="M97" s="287"/>
      <c r="N97" s="367"/>
      <c r="O97" s="366"/>
      <c r="P97" s="287"/>
      <c r="Q97" s="287"/>
      <c r="R97" s="367"/>
      <c r="S97" s="366"/>
      <c r="T97" s="287"/>
      <c r="U97" s="287"/>
      <c r="V97" s="367"/>
      <c r="W97" s="366"/>
      <c r="X97" s="287"/>
      <c r="Y97" s="287"/>
      <c r="Z97" s="367"/>
      <c r="AA97" s="366"/>
      <c r="AB97" s="287"/>
      <c r="AC97" s="287"/>
      <c r="AD97" s="367"/>
      <c r="AG97" s="186">
        <f t="shared" si="0"/>
        <v>27</v>
      </c>
      <c r="AH97" s="186">
        <f t="shared" si="1"/>
        <v>0</v>
      </c>
      <c r="AI97">
        <f t="shared" si="2"/>
        <v>0</v>
      </c>
      <c r="AJ97">
        <f t="shared" si="3"/>
        <v>16</v>
      </c>
    </row>
    <row r="98" spans="1:36" ht="15" customHeight="1">
      <c r="A98" s="41"/>
      <c r="B98" s="30"/>
      <c r="C98" s="91" t="s">
        <v>117</v>
      </c>
      <c r="D98" s="354" t="str">
        <f>+IF(CNGE_2023_M1_Secc1_Sub1!D86="","",CNGE_2023_M1_Secc1_Sub1!D86)</f>
        <v/>
      </c>
      <c r="E98" s="355"/>
      <c r="F98" s="355"/>
      <c r="G98" s="355"/>
      <c r="H98" s="355"/>
      <c r="I98" s="355"/>
      <c r="J98" s="356"/>
      <c r="K98" s="366"/>
      <c r="L98" s="287"/>
      <c r="M98" s="287"/>
      <c r="N98" s="367"/>
      <c r="O98" s="366"/>
      <c r="P98" s="287"/>
      <c r="Q98" s="287"/>
      <c r="R98" s="367"/>
      <c r="S98" s="366"/>
      <c r="T98" s="287"/>
      <c r="U98" s="287"/>
      <c r="V98" s="367"/>
      <c r="W98" s="366"/>
      <c r="X98" s="287"/>
      <c r="Y98" s="287"/>
      <c r="Z98" s="367"/>
      <c r="AA98" s="366"/>
      <c r="AB98" s="287"/>
      <c r="AC98" s="287"/>
      <c r="AD98" s="367"/>
      <c r="AG98" s="186">
        <f t="shared" si="0"/>
        <v>27</v>
      </c>
      <c r="AH98" s="186">
        <f t="shared" si="1"/>
        <v>0</v>
      </c>
      <c r="AI98">
        <f t="shared" si="2"/>
        <v>0</v>
      </c>
      <c r="AJ98">
        <f t="shared" si="3"/>
        <v>16</v>
      </c>
    </row>
    <row r="99" spans="1:36" ht="15" customHeight="1">
      <c r="A99" s="41"/>
      <c r="B99" s="30"/>
      <c r="C99" s="91" t="s">
        <v>118</v>
      </c>
      <c r="D99" s="354" t="str">
        <f>+IF(CNGE_2023_M1_Secc1_Sub1!D87="","",CNGE_2023_M1_Secc1_Sub1!D87)</f>
        <v/>
      </c>
      <c r="E99" s="355"/>
      <c r="F99" s="355"/>
      <c r="G99" s="355"/>
      <c r="H99" s="355"/>
      <c r="I99" s="355"/>
      <c r="J99" s="356"/>
      <c r="K99" s="366"/>
      <c r="L99" s="287"/>
      <c r="M99" s="287"/>
      <c r="N99" s="367"/>
      <c r="O99" s="366"/>
      <c r="P99" s="287"/>
      <c r="Q99" s="287"/>
      <c r="R99" s="367"/>
      <c r="S99" s="366"/>
      <c r="T99" s="287"/>
      <c r="U99" s="287"/>
      <c r="V99" s="367"/>
      <c r="W99" s="366"/>
      <c r="X99" s="287"/>
      <c r="Y99" s="287"/>
      <c r="Z99" s="367"/>
      <c r="AA99" s="366"/>
      <c r="AB99" s="287"/>
      <c r="AC99" s="287"/>
      <c r="AD99" s="367"/>
      <c r="AG99" s="186">
        <f t="shared" si="0"/>
        <v>27</v>
      </c>
      <c r="AH99" s="186">
        <f t="shared" si="1"/>
        <v>0</v>
      </c>
      <c r="AI99">
        <f t="shared" si="2"/>
        <v>0</v>
      </c>
      <c r="AJ99">
        <f t="shared" si="3"/>
        <v>16</v>
      </c>
    </row>
    <row r="100" spans="1:36" ht="15" customHeight="1">
      <c r="A100" s="41"/>
      <c r="B100" s="30"/>
      <c r="C100" s="91" t="s">
        <v>119</v>
      </c>
      <c r="D100" s="354" t="str">
        <f>+IF(CNGE_2023_M1_Secc1_Sub1!D88="","",CNGE_2023_M1_Secc1_Sub1!D88)</f>
        <v/>
      </c>
      <c r="E100" s="355"/>
      <c r="F100" s="355"/>
      <c r="G100" s="355"/>
      <c r="H100" s="355"/>
      <c r="I100" s="355"/>
      <c r="J100" s="356"/>
      <c r="K100" s="366"/>
      <c r="L100" s="287"/>
      <c r="M100" s="287"/>
      <c r="N100" s="367"/>
      <c r="O100" s="366"/>
      <c r="P100" s="287"/>
      <c r="Q100" s="287"/>
      <c r="R100" s="367"/>
      <c r="S100" s="366"/>
      <c r="T100" s="287"/>
      <c r="U100" s="287"/>
      <c r="V100" s="367"/>
      <c r="W100" s="366"/>
      <c r="X100" s="287"/>
      <c r="Y100" s="287"/>
      <c r="Z100" s="367"/>
      <c r="AA100" s="366"/>
      <c r="AB100" s="287"/>
      <c r="AC100" s="287"/>
      <c r="AD100" s="367"/>
      <c r="AG100" s="186">
        <f t="shared" si="0"/>
        <v>27</v>
      </c>
      <c r="AH100" s="186">
        <f t="shared" si="1"/>
        <v>0</v>
      </c>
      <c r="AI100">
        <f t="shared" si="2"/>
        <v>0</v>
      </c>
      <c r="AJ100">
        <f t="shared" si="3"/>
        <v>16</v>
      </c>
    </row>
    <row r="101" spans="1:36" ht="15" customHeight="1">
      <c r="A101" s="41"/>
      <c r="B101" s="30"/>
      <c r="C101" s="91" t="s">
        <v>120</v>
      </c>
      <c r="D101" s="354" t="str">
        <f>+IF(CNGE_2023_M1_Secc1_Sub1!D89="","",CNGE_2023_M1_Secc1_Sub1!D89)</f>
        <v/>
      </c>
      <c r="E101" s="355"/>
      <c r="F101" s="355"/>
      <c r="G101" s="355"/>
      <c r="H101" s="355"/>
      <c r="I101" s="355"/>
      <c r="J101" s="356"/>
      <c r="K101" s="366"/>
      <c r="L101" s="287"/>
      <c r="M101" s="287"/>
      <c r="N101" s="367"/>
      <c r="O101" s="366"/>
      <c r="P101" s="287"/>
      <c r="Q101" s="287"/>
      <c r="R101" s="367"/>
      <c r="S101" s="366"/>
      <c r="T101" s="287"/>
      <c r="U101" s="287"/>
      <c r="V101" s="367"/>
      <c r="W101" s="366"/>
      <c r="X101" s="287"/>
      <c r="Y101" s="287"/>
      <c r="Z101" s="367"/>
      <c r="AA101" s="366"/>
      <c r="AB101" s="287"/>
      <c r="AC101" s="287"/>
      <c r="AD101" s="367"/>
      <c r="AG101" s="186">
        <f t="shared" si="0"/>
        <v>27</v>
      </c>
      <c r="AH101" s="186">
        <f t="shared" si="1"/>
        <v>0</v>
      </c>
      <c r="AI101">
        <f t="shared" si="2"/>
        <v>0</v>
      </c>
      <c r="AJ101">
        <f t="shared" si="3"/>
        <v>16</v>
      </c>
    </row>
    <row r="102" spans="1:36" ht="15" customHeight="1">
      <c r="A102" s="41"/>
      <c r="B102" s="30"/>
      <c r="C102" s="91" t="s">
        <v>121</v>
      </c>
      <c r="D102" s="354" t="str">
        <f>+IF(CNGE_2023_M1_Secc1_Sub1!D90="","",CNGE_2023_M1_Secc1_Sub1!D90)</f>
        <v/>
      </c>
      <c r="E102" s="355"/>
      <c r="F102" s="355"/>
      <c r="G102" s="355"/>
      <c r="H102" s="355"/>
      <c r="I102" s="355"/>
      <c r="J102" s="356"/>
      <c r="K102" s="366"/>
      <c r="L102" s="287"/>
      <c r="M102" s="287"/>
      <c r="N102" s="367"/>
      <c r="O102" s="366"/>
      <c r="P102" s="287"/>
      <c r="Q102" s="287"/>
      <c r="R102" s="367"/>
      <c r="S102" s="366"/>
      <c r="T102" s="287"/>
      <c r="U102" s="287"/>
      <c r="V102" s="367"/>
      <c r="W102" s="366"/>
      <c r="X102" s="287"/>
      <c r="Y102" s="287"/>
      <c r="Z102" s="367"/>
      <c r="AA102" s="366"/>
      <c r="AB102" s="287"/>
      <c r="AC102" s="287"/>
      <c r="AD102" s="367"/>
      <c r="AG102" s="186">
        <f t="shared" si="0"/>
        <v>27</v>
      </c>
      <c r="AH102" s="186">
        <f t="shared" si="1"/>
        <v>0</v>
      </c>
      <c r="AI102">
        <f t="shared" si="2"/>
        <v>0</v>
      </c>
      <c r="AJ102">
        <f t="shared" si="3"/>
        <v>16</v>
      </c>
    </row>
    <row r="103" spans="1:36" ht="15" customHeight="1">
      <c r="A103" s="41"/>
      <c r="B103" s="30"/>
      <c r="C103" s="91" t="s">
        <v>122</v>
      </c>
      <c r="D103" s="354" t="str">
        <f>+IF(CNGE_2023_M1_Secc1_Sub1!D91="","",CNGE_2023_M1_Secc1_Sub1!D91)</f>
        <v/>
      </c>
      <c r="E103" s="355"/>
      <c r="F103" s="355"/>
      <c r="G103" s="355"/>
      <c r="H103" s="355"/>
      <c r="I103" s="355"/>
      <c r="J103" s="356"/>
      <c r="K103" s="366"/>
      <c r="L103" s="287"/>
      <c r="M103" s="287"/>
      <c r="N103" s="367"/>
      <c r="O103" s="366"/>
      <c r="P103" s="287"/>
      <c r="Q103" s="287"/>
      <c r="R103" s="367"/>
      <c r="S103" s="366"/>
      <c r="T103" s="287"/>
      <c r="U103" s="287"/>
      <c r="V103" s="367"/>
      <c r="W103" s="366"/>
      <c r="X103" s="287"/>
      <c r="Y103" s="287"/>
      <c r="Z103" s="367"/>
      <c r="AA103" s="366"/>
      <c r="AB103" s="287"/>
      <c r="AC103" s="287"/>
      <c r="AD103" s="367"/>
      <c r="AG103" s="186">
        <f t="shared" si="0"/>
        <v>27</v>
      </c>
      <c r="AH103" s="186">
        <f t="shared" si="1"/>
        <v>0</v>
      </c>
      <c r="AI103">
        <f t="shared" si="2"/>
        <v>0</v>
      </c>
      <c r="AJ103">
        <f t="shared" si="3"/>
        <v>16</v>
      </c>
    </row>
    <row r="104" spans="1:36" ht="15" customHeight="1">
      <c r="A104" s="41"/>
      <c r="B104" s="30"/>
      <c r="C104" s="91" t="s">
        <v>123</v>
      </c>
      <c r="D104" s="354" t="str">
        <f>+IF(CNGE_2023_M1_Secc1_Sub1!D92="","",CNGE_2023_M1_Secc1_Sub1!D92)</f>
        <v/>
      </c>
      <c r="E104" s="355"/>
      <c r="F104" s="355"/>
      <c r="G104" s="355"/>
      <c r="H104" s="355"/>
      <c r="I104" s="355"/>
      <c r="J104" s="356"/>
      <c r="K104" s="366"/>
      <c r="L104" s="287"/>
      <c r="M104" s="287"/>
      <c r="N104" s="367"/>
      <c r="O104" s="366"/>
      <c r="P104" s="287"/>
      <c r="Q104" s="287"/>
      <c r="R104" s="367"/>
      <c r="S104" s="366"/>
      <c r="T104" s="287"/>
      <c r="U104" s="287"/>
      <c r="V104" s="367"/>
      <c r="W104" s="366"/>
      <c r="X104" s="287"/>
      <c r="Y104" s="287"/>
      <c r="Z104" s="367"/>
      <c r="AA104" s="366"/>
      <c r="AB104" s="287"/>
      <c r="AC104" s="287"/>
      <c r="AD104" s="367"/>
      <c r="AG104" s="186">
        <f t="shared" si="0"/>
        <v>27</v>
      </c>
      <c r="AH104" s="186">
        <f t="shared" si="1"/>
        <v>0</v>
      </c>
      <c r="AI104">
        <f t="shared" si="2"/>
        <v>0</v>
      </c>
      <c r="AJ104">
        <f t="shared" si="3"/>
        <v>16</v>
      </c>
    </row>
    <row r="105" spans="1:36" ht="15" customHeight="1">
      <c r="A105" s="41"/>
      <c r="B105" s="30"/>
      <c r="C105" s="91" t="s">
        <v>124</v>
      </c>
      <c r="D105" s="354" t="str">
        <f>+IF(CNGE_2023_M1_Secc1_Sub1!D93="","",CNGE_2023_M1_Secc1_Sub1!D93)</f>
        <v/>
      </c>
      <c r="E105" s="355"/>
      <c r="F105" s="355"/>
      <c r="G105" s="355"/>
      <c r="H105" s="355"/>
      <c r="I105" s="355"/>
      <c r="J105" s="356"/>
      <c r="K105" s="366"/>
      <c r="L105" s="287"/>
      <c r="M105" s="287"/>
      <c r="N105" s="367"/>
      <c r="O105" s="366"/>
      <c r="P105" s="287"/>
      <c r="Q105" s="287"/>
      <c r="R105" s="367"/>
      <c r="S105" s="366"/>
      <c r="T105" s="287"/>
      <c r="U105" s="287"/>
      <c r="V105" s="367"/>
      <c r="W105" s="366"/>
      <c r="X105" s="287"/>
      <c r="Y105" s="287"/>
      <c r="Z105" s="367"/>
      <c r="AA105" s="366"/>
      <c r="AB105" s="287"/>
      <c r="AC105" s="287"/>
      <c r="AD105" s="367"/>
      <c r="AG105" s="186">
        <f t="shared" si="0"/>
        <v>27</v>
      </c>
      <c r="AH105" s="186">
        <f t="shared" si="1"/>
        <v>0</v>
      </c>
      <c r="AI105">
        <f t="shared" si="2"/>
        <v>0</v>
      </c>
      <c r="AJ105">
        <f t="shared" si="3"/>
        <v>16</v>
      </c>
    </row>
    <row r="106" spans="1:36" ht="15" customHeight="1">
      <c r="A106" s="41"/>
      <c r="B106" s="30"/>
      <c r="C106" s="91" t="s">
        <v>125</v>
      </c>
      <c r="D106" s="354" t="str">
        <f>+IF(CNGE_2023_M1_Secc1_Sub1!D94="","",CNGE_2023_M1_Secc1_Sub1!D94)</f>
        <v/>
      </c>
      <c r="E106" s="355"/>
      <c r="F106" s="355"/>
      <c r="G106" s="355"/>
      <c r="H106" s="355"/>
      <c r="I106" s="355"/>
      <c r="J106" s="356"/>
      <c r="K106" s="366"/>
      <c r="L106" s="287"/>
      <c r="M106" s="287"/>
      <c r="N106" s="367"/>
      <c r="O106" s="366"/>
      <c r="P106" s="287"/>
      <c r="Q106" s="287"/>
      <c r="R106" s="367"/>
      <c r="S106" s="366"/>
      <c r="T106" s="287"/>
      <c r="U106" s="287"/>
      <c r="V106" s="367"/>
      <c r="W106" s="366"/>
      <c r="X106" s="287"/>
      <c r="Y106" s="287"/>
      <c r="Z106" s="367"/>
      <c r="AA106" s="366"/>
      <c r="AB106" s="287"/>
      <c r="AC106" s="287"/>
      <c r="AD106" s="367"/>
      <c r="AG106" s="186">
        <f t="shared" si="0"/>
        <v>27</v>
      </c>
      <c r="AH106" s="186">
        <f t="shared" si="1"/>
        <v>0</v>
      </c>
      <c r="AI106">
        <f t="shared" si="2"/>
        <v>0</v>
      </c>
      <c r="AJ106">
        <f t="shared" si="3"/>
        <v>16</v>
      </c>
    </row>
    <row r="107" spans="1:36" ht="15" customHeight="1">
      <c r="A107" s="41"/>
      <c r="B107" s="30"/>
      <c r="C107" s="91" t="s">
        <v>126</v>
      </c>
      <c r="D107" s="354" t="str">
        <f>+IF(CNGE_2023_M1_Secc1_Sub1!D95="","",CNGE_2023_M1_Secc1_Sub1!D95)</f>
        <v/>
      </c>
      <c r="E107" s="355"/>
      <c r="F107" s="355"/>
      <c r="G107" s="355"/>
      <c r="H107" s="355"/>
      <c r="I107" s="355"/>
      <c r="J107" s="356"/>
      <c r="K107" s="366"/>
      <c r="L107" s="287"/>
      <c r="M107" s="287"/>
      <c r="N107" s="367"/>
      <c r="O107" s="366"/>
      <c r="P107" s="287"/>
      <c r="Q107" s="287"/>
      <c r="R107" s="367"/>
      <c r="S107" s="366"/>
      <c r="T107" s="287"/>
      <c r="U107" s="287"/>
      <c r="V107" s="367"/>
      <c r="W107" s="366"/>
      <c r="X107" s="287"/>
      <c r="Y107" s="287"/>
      <c r="Z107" s="367"/>
      <c r="AA107" s="366"/>
      <c r="AB107" s="287"/>
      <c r="AC107" s="287"/>
      <c r="AD107" s="367"/>
      <c r="AG107" s="186">
        <f t="shared" si="0"/>
        <v>27</v>
      </c>
      <c r="AH107" s="186">
        <f t="shared" si="1"/>
        <v>0</v>
      </c>
      <c r="AI107">
        <f t="shared" si="2"/>
        <v>0</v>
      </c>
      <c r="AJ107">
        <f t="shared" si="3"/>
        <v>16</v>
      </c>
    </row>
    <row r="108" spans="1:36" ht="15" customHeight="1">
      <c r="A108" s="41"/>
      <c r="B108" s="30"/>
      <c r="C108" s="91" t="s">
        <v>127</v>
      </c>
      <c r="D108" s="354" t="str">
        <f>+IF(CNGE_2023_M1_Secc1_Sub1!D96="","",CNGE_2023_M1_Secc1_Sub1!D96)</f>
        <v/>
      </c>
      <c r="E108" s="355"/>
      <c r="F108" s="355"/>
      <c r="G108" s="355"/>
      <c r="H108" s="355"/>
      <c r="I108" s="355"/>
      <c r="J108" s="356"/>
      <c r="K108" s="366"/>
      <c r="L108" s="287"/>
      <c r="M108" s="287"/>
      <c r="N108" s="367"/>
      <c r="O108" s="366"/>
      <c r="P108" s="287"/>
      <c r="Q108" s="287"/>
      <c r="R108" s="367"/>
      <c r="S108" s="366"/>
      <c r="T108" s="287"/>
      <c r="U108" s="287"/>
      <c r="V108" s="367"/>
      <c r="W108" s="366"/>
      <c r="X108" s="287"/>
      <c r="Y108" s="287"/>
      <c r="Z108" s="367"/>
      <c r="AA108" s="366"/>
      <c r="AB108" s="287"/>
      <c r="AC108" s="287"/>
      <c r="AD108" s="367"/>
      <c r="AG108" s="186">
        <f t="shared" si="0"/>
        <v>27</v>
      </c>
      <c r="AH108" s="186">
        <f t="shared" si="1"/>
        <v>0</v>
      </c>
      <c r="AI108">
        <f t="shared" si="2"/>
        <v>0</v>
      </c>
      <c r="AJ108">
        <f t="shared" si="3"/>
        <v>16</v>
      </c>
    </row>
    <row r="109" spans="1:36" ht="15" customHeight="1">
      <c r="A109" s="41"/>
      <c r="B109" s="30"/>
      <c r="C109" s="91" t="s">
        <v>128</v>
      </c>
      <c r="D109" s="354" t="str">
        <f>+IF(CNGE_2023_M1_Secc1_Sub1!D97="","",CNGE_2023_M1_Secc1_Sub1!D97)</f>
        <v/>
      </c>
      <c r="E109" s="355"/>
      <c r="F109" s="355"/>
      <c r="G109" s="355"/>
      <c r="H109" s="355"/>
      <c r="I109" s="355"/>
      <c r="J109" s="356"/>
      <c r="K109" s="366"/>
      <c r="L109" s="287"/>
      <c r="M109" s="287"/>
      <c r="N109" s="367"/>
      <c r="O109" s="366"/>
      <c r="P109" s="287"/>
      <c r="Q109" s="287"/>
      <c r="R109" s="367"/>
      <c r="S109" s="366"/>
      <c r="T109" s="287"/>
      <c r="U109" s="287"/>
      <c r="V109" s="367"/>
      <c r="W109" s="366"/>
      <c r="X109" s="287"/>
      <c r="Y109" s="287"/>
      <c r="Z109" s="367"/>
      <c r="AA109" s="366"/>
      <c r="AB109" s="287"/>
      <c r="AC109" s="287"/>
      <c r="AD109" s="367"/>
      <c r="AG109" s="186">
        <f t="shared" si="0"/>
        <v>27</v>
      </c>
      <c r="AH109" s="186">
        <f t="shared" si="1"/>
        <v>0</v>
      </c>
      <c r="AI109">
        <f t="shared" si="2"/>
        <v>0</v>
      </c>
      <c r="AJ109">
        <f t="shared" si="3"/>
        <v>16</v>
      </c>
    </row>
    <row r="110" spans="1:36" ht="15" customHeight="1">
      <c r="A110" s="41"/>
      <c r="B110" s="30"/>
      <c r="C110" s="91" t="s">
        <v>129</v>
      </c>
      <c r="D110" s="354" t="str">
        <f>+IF(CNGE_2023_M1_Secc1_Sub1!D98="","",CNGE_2023_M1_Secc1_Sub1!D98)</f>
        <v/>
      </c>
      <c r="E110" s="355"/>
      <c r="F110" s="355"/>
      <c r="G110" s="355"/>
      <c r="H110" s="355"/>
      <c r="I110" s="355"/>
      <c r="J110" s="356"/>
      <c r="K110" s="366"/>
      <c r="L110" s="287"/>
      <c r="M110" s="287"/>
      <c r="N110" s="367"/>
      <c r="O110" s="366"/>
      <c r="P110" s="287"/>
      <c r="Q110" s="287"/>
      <c r="R110" s="367"/>
      <c r="S110" s="366"/>
      <c r="T110" s="287"/>
      <c r="U110" s="287"/>
      <c r="V110" s="367"/>
      <c r="W110" s="366"/>
      <c r="X110" s="287"/>
      <c r="Y110" s="287"/>
      <c r="Z110" s="367"/>
      <c r="AA110" s="366"/>
      <c r="AB110" s="287"/>
      <c r="AC110" s="287"/>
      <c r="AD110" s="367"/>
      <c r="AG110" s="186">
        <f t="shared" si="0"/>
        <v>27</v>
      </c>
      <c r="AH110" s="186">
        <f t="shared" si="1"/>
        <v>0</v>
      </c>
      <c r="AI110">
        <f t="shared" si="2"/>
        <v>0</v>
      </c>
      <c r="AJ110">
        <f t="shared" si="3"/>
        <v>16</v>
      </c>
    </row>
    <row r="111" spans="1:36" ht="15" customHeight="1">
      <c r="A111" s="41"/>
      <c r="B111" s="30"/>
      <c r="C111" s="91" t="s">
        <v>130</v>
      </c>
      <c r="D111" s="354" t="str">
        <f>+IF(CNGE_2023_M1_Secc1_Sub1!D99="","",CNGE_2023_M1_Secc1_Sub1!D99)</f>
        <v/>
      </c>
      <c r="E111" s="355"/>
      <c r="F111" s="355"/>
      <c r="G111" s="355"/>
      <c r="H111" s="355"/>
      <c r="I111" s="355"/>
      <c r="J111" s="356"/>
      <c r="K111" s="366"/>
      <c r="L111" s="287"/>
      <c r="M111" s="287"/>
      <c r="N111" s="367"/>
      <c r="O111" s="366"/>
      <c r="P111" s="287"/>
      <c r="Q111" s="287"/>
      <c r="R111" s="367"/>
      <c r="S111" s="366"/>
      <c r="T111" s="287"/>
      <c r="U111" s="287"/>
      <c r="V111" s="367"/>
      <c r="W111" s="366"/>
      <c r="X111" s="287"/>
      <c r="Y111" s="287"/>
      <c r="Z111" s="367"/>
      <c r="AA111" s="366"/>
      <c r="AB111" s="287"/>
      <c r="AC111" s="287"/>
      <c r="AD111" s="367"/>
      <c r="AG111" s="186">
        <f t="shared" si="0"/>
        <v>27</v>
      </c>
      <c r="AH111" s="186">
        <f t="shared" si="1"/>
        <v>0</v>
      </c>
      <c r="AI111">
        <f t="shared" si="2"/>
        <v>0</v>
      </c>
      <c r="AJ111">
        <f t="shared" si="3"/>
        <v>16</v>
      </c>
    </row>
    <row r="112" spans="1:36" ht="15" customHeight="1">
      <c r="A112" s="41"/>
      <c r="B112" s="30"/>
      <c r="C112" s="91" t="s">
        <v>131</v>
      </c>
      <c r="D112" s="354" t="str">
        <f>+IF(CNGE_2023_M1_Secc1_Sub1!D100="","",CNGE_2023_M1_Secc1_Sub1!D100)</f>
        <v/>
      </c>
      <c r="E112" s="355"/>
      <c r="F112" s="355"/>
      <c r="G112" s="355"/>
      <c r="H112" s="355"/>
      <c r="I112" s="355"/>
      <c r="J112" s="356"/>
      <c r="K112" s="366"/>
      <c r="L112" s="287"/>
      <c r="M112" s="287"/>
      <c r="N112" s="367"/>
      <c r="O112" s="366"/>
      <c r="P112" s="287"/>
      <c r="Q112" s="287"/>
      <c r="R112" s="367"/>
      <c r="S112" s="366"/>
      <c r="T112" s="287"/>
      <c r="U112" s="287"/>
      <c r="V112" s="367"/>
      <c r="W112" s="366"/>
      <c r="X112" s="287"/>
      <c r="Y112" s="287"/>
      <c r="Z112" s="367"/>
      <c r="AA112" s="366"/>
      <c r="AB112" s="287"/>
      <c r="AC112" s="287"/>
      <c r="AD112" s="367"/>
      <c r="AG112" s="186">
        <f t="shared" si="0"/>
        <v>27</v>
      </c>
      <c r="AH112" s="186">
        <f t="shared" si="1"/>
        <v>0</v>
      </c>
      <c r="AI112">
        <f t="shared" si="2"/>
        <v>0</v>
      </c>
      <c r="AJ112">
        <f t="shared" si="3"/>
        <v>16</v>
      </c>
    </row>
    <row r="113" spans="1:36" ht="15" customHeight="1">
      <c r="A113" s="41"/>
      <c r="B113" s="30"/>
      <c r="C113" s="91" t="s">
        <v>132</v>
      </c>
      <c r="D113" s="354" t="str">
        <f>+IF(CNGE_2023_M1_Secc1_Sub1!D101="","",CNGE_2023_M1_Secc1_Sub1!D101)</f>
        <v/>
      </c>
      <c r="E113" s="355"/>
      <c r="F113" s="355"/>
      <c r="G113" s="355"/>
      <c r="H113" s="355"/>
      <c r="I113" s="355"/>
      <c r="J113" s="356"/>
      <c r="K113" s="366"/>
      <c r="L113" s="287"/>
      <c r="M113" s="287"/>
      <c r="N113" s="367"/>
      <c r="O113" s="366"/>
      <c r="P113" s="287"/>
      <c r="Q113" s="287"/>
      <c r="R113" s="367"/>
      <c r="S113" s="366"/>
      <c r="T113" s="287"/>
      <c r="U113" s="287"/>
      <c r="V113" s="367"/>
      <c r="W113" s="366"/>
      <c r="X113" s="287"/>
      <c r="Y113" s="287"/>
      <c r="Z113" s="367"/>
      <c r="AA113" s="366"/>
      <c r="AB113" s="287"/>
      <c r="AC113" s="287"/>
      <c r="AD113" s="367"/>
      <c r="AG113" s="186">
        <f t="shared" si="0"/>
        <v>27</v>
      </c>
      <c r="AH113" s="186">
        <f t="shared" si="1"/>
        <v>0</v>
      </c>
      <c r="AI113">
        <f t="shared" si="2"/>
        <v>0</v>
      </c>
      <c r="AJ113">
        <f t="shared" si="3"/>
        <v>16</v>
      </c>
    </row>
    <row r="114" spans="1:36" ht="15" customHeight="1">
      <c r="A114" s="41"/>
      <c r="B114" s="30"/>
      <c r="C114" s="91" t="s">
        <v>133</v>
      </c>
      <c r="D114" s="354" t="str">
        <f>+IF(CNGE_2023_M1_Secc1_Sub1!D102="","",CNGE_2023_M1_Secc1_Sub1!D102)</f>
        <v/>
      </c>
      <c r="E114" s="355"/>
      <c r="F114" s="355"/>
      <c r="G114" s="355"/>
      <c r="H114" s="355"/>
      <c r="I114" s="355"/>
      <c r="J114" s="356"/>
      <c r="K114" s="366"/>
      <c r="L114" s="287"/>
      <c r="M114" s="287"/>
      <c r="N114" s="367"/>
      <c r="O114" s="366"/>
      <c r="P114" s="287"/>
      <c r="Q114" s="287"/>
      <c r="R114" s="367"/>
      <c r="S114" s="366"/>
      <c r="T114" s="287"/>
      <c r="U114" s="287"/>
      <c r="V114" s="367"/>
      <c r="W114" s="366"/>
      <c r="X114" s="287"/>
      <c r="Y114" s="287"/>
      <c r="Z114" s="367"/>
      <c r="AA114" s="366"/>
      <c r="AB114" s="287"/>
      <c r="AC114" s="287"/>
      <c r="AD114" s="367"/>
      <c r="AG114" s="186">
        <f t="shared" si="0"/>
        <v>27</v>
      </c>
      <c r="AH114" s="186">
        <f t="shared" si="1"/>
        <v>0</v>
      </c>
      <c r="AI114">
        <f t="shared" si="2"/>
        <v>0</v>
      </c>
      <c r="AJ114">
        <f t="shared" si="3"/>
        <v>16</v>
      </c>
    </row>
    <row r="115" spans="1:36" ht="15" customHeight="1">
      <c r="A115" s="41"/>
      <c r="B115" s="30"/>
      <c r="C115" s="91" t="s">
        <v>134</v>
      </c>
      <c r="D115" s="354" t="str">
        <f>+IF(CNGE_2023_M1_Secc1_Sub1!D103="","",CNGE_2023_M1_Secc1_Sub1!D103)</f>
        <v/>
      </c>
      <c r="E115" s="355"/>
      <c r="F115" s="355"/>
      <c r="G115" s="355"/>
      <c r="H115" s="355"/>
      <c r="I115" s="355"/>
      <c r="J115" s="356"/>
      <c r="K115" s="366"/>
      <c r="L115" s="287"/>
      <c r="M115" s="287"/>
      <c r="N115" s="367"/>
      <c r="O115" s="366"/>
      <c r="P115" s="287"/>
      <c r="Q115" s="287"/>
      <c r="R115" s="367"/>
      <c r="S115" s="366"/>
      <c r="T115" s="287"/>
      <c r="U115" s="287"/>
      <c r="V115" s="367"/>
      <c r="W115" s="366"/>
      <c r="X115" s="287"/>
      <c r="Y115" s="287"/>
      <c r="Z115" s="367"/>
      <c r="AA115" s="366"/>
      <c r="AB115" s="287"/>
      <c r="AC115" s="287"/>
      <c r="AD115" s="367"/>
      <c r="AG115" s="186">
        <f t="shared" si="0"/>
        <v>27</v>
      </c>
      <c r="AH115" s="186">
        <f t="shared" si="1"/>
        <v>0</v>
      </c>
      <c r="AI115">
        <f t="shared" si="2"/>
        <v>0</v>
      </c>
      <c r="AJ115">
        <f t="shared" si="3"/>
        <v>16</v>
      </c>
    </row>
    <row r="116" spans="1:36" ht="15" customHeight="1">
      <c r="A116" s="41"/>
      <c r="B116" s="30"/>
      <c r="C116" s="91" t="s">
        <v>135</v>
      </c>
      <c r="D116" s="354" t="str">
        <f>+IF(CNGE_2023_M1_Secc1_Sub1!D104="","",CNGE_2023_M1_Secc1_Sub1!D104)</f>
        <v/>
      </c>
      <c r="E116" s="355"/>
      <c r="F116" s="355"/>
      <c r="G116" s="355"/>
      <c r="H116" s="355"/>
      <c r="I116" s="355"/>
      <c r="J116" s="356"/>
      <c r="K116" s="366"/>
      <c r="L116" s="287"/>
      <c r="M116" s="287"/>
      <c r="N116" s="367"/>
      <c r="O116" s="366"/>
      <c r="P116" s="287"/>
      <c r="Q116" s="287"/>
      <c r="R116" s="367"/>
      <c r="S116" s="366"/>
      <c r="T116" s="287"/>
      <c r="U116" s="287"/>
      <c r="V116" s="367"/>
      <c r="W116" s="366"/>
      <c r="X116" s="287"/>
      <c r="Y116" s="287"/>
      <c r="Z116" s="367"/>
      <c r="AA116" s="366"/>
      <c r="AB116" s="287"/>
      <c r="AC116" s="287"/>
      <c r="AD116" s="367"/>
      <c r="AG116" s="186">
        <f t="shared" ref="AG116:AG170" si="4">+COUNTBLANK(D116:AD116)</f>
        <v>27</v>
      </c>
      <c r="AH116" s="186">
        <f t="shared" ref="AH116:AH170" si="5">+IF($AG$44=$AH$44,0,IF(OR(AND(D116="",AG116=27),AND(K116=1,AG116&lt;=24),AND(OR(K116=2,K116=9),AG116=25)),0,1))</f>
        <v>0</v>
      </c>
      <c r="AI116">
        <f t="shared" ref="AI116:AI170" si="6">+IF($AG$44=$AH$44,0,IF(OR(AND(K116=1,COUNTBLANK(O116:AD116)&lt;=16),AND(K116&lt;&gt;1,COUNTBLANK(O116:AD116)=16)),0,1))</f>
        <v>0</v>
      </c>
      <c r="AJ116">
        <f t="shared" ref="AJ116:AJ170" si="7">+COUNTBLANK(O116:AD116)</f>
        <v>16</v>
      </c>
    </row>
    <row r="117" spans="1:36" ht="15" customHeight="1">
      <c r="A117" s="41"/>
      <c r="B117" s="30"/>
      <c r="C117" s="91" t="s">
        <v>136</v>
      </c>
      <c r="D117" s="354" t="str">
        <f>+IF(CNGE_2023_M1_Secc1_Sub1!D105="","",CNGE_2023_M1_Secc1_Sub1!D105)</f>
        <v/>
      </c>
      <c r="E117" s="355"/>
      <c r="F117" s="355"/>
      <c r="G117" s="355"/>
      <c r="H117" s="355"/>
      <c r="I117" s="355"/>
      <c r="J117" s="356"/>
      <c r="K117" s="366"/>
      <c r="L117" s="287"/>
      <c r="M117" s="287"/>
      <c r="N117" s="367"/>
      <c r="O117" s="366"/>
      <c r="P117" s="287"/>
      <c r="Q117" s="287"/>
      <c r="R117" s="367"/>
      <c r="S117" s="366"/>
      <c r="T117" s="287"/>
      <c r="U117" s="287"/>
      <c r="V117" s="367"/>
      <c r="W117" s="366"/>
      <c r="X117" s="287"/>
      <c r="Y117" s="287"/>
      <c r="Z117" s="367"/>
      <c r="AA117" s="366"/>
      <c r="AB117" s="287"/>
      <c r="AC117" s="287"/>
      <c r="AD117" s="367"/>
      <c r="AG117" s="186">
        <f t="shared" si="4"/>
        <v>27</v>
      </c>
      <c r="AH117" s="186">
        <f t="shared" si="5"/>
        <v>0</v>
      </c>
      <c r="AI117">
        <f t="shared" si="6"/>
        <v>0</v>
      </c>
      <c r="AJ117">
        <f t="shared" si="7"/>
        <v>16</v>
      </c>
    </row>
    <row r="118" spans="1:36" ht="15" customHeight="1">
      <c r="A118" s="41"/>
      <c r="B118" s="30"/>
      <c r="C118" s="91" t="s">
        <v>137</v>
      </c>
      <c r="D118" s="354" t="str">
        <f>+IF(CNGE_2023_M1_Secc1_Sub1!D106="","",CNGE_2023_M1_Secc1_Sub1!D106)</f>
        <v/>
      </c>
      <c r="E118" s="355"/>
      <c r="F118" s="355"/>
      <c r="G118" s="355"/>
      <c r="H118" s="355"/>
      <c r="I118" s="355"/>
      <c r="J118" s="356"/>
      <c r="K118" s="366"/>
      <c r="L118" s="287"/>
      <c r="M118" s="287"/>
      <c r="N118" s="367"/>
      <c r="O118" s="366"/>
      <c r="P118" s="287"/>
      <c r="Q118" s="287"/>
      <c r="R118" s="367"/>
      <c r="S118" s="366"/>
      <c r="T118" s="287"/>
      <c r="U118" s="287"/>
      <c r="V118" s="367"/>
      <c r="W118" s="366"/>
      <c r="X118" s="287"/>
      <c r="Y118" s="287"/>
      <c r="Z118" s="367"/>
      <c r="AA118" s="366"/>
      <c r="AB118" s="287"/>
      <c r="AC118" s="287"/>
      <c r="AD118" s="367"/>
      <c r="AG118" s="186">
        <f t="shared" si="4"/>
        <v>27</v>
      </c>
      <c r="AH118" s="186">
        <f t="shared" si="5"/>
        <v>0</v>
      </c>
      <c r="AI118">
        <f t="shared" si="6"/>
        <v>0</v>
      </c>
      <c r="AJ118">
        <f t="shared" si="7"/>
        <v>16</v>
      </c>
    </row>
    <row r="119" spans="1:36" ht="15" customHeight="1">
      <c r="A119" s="41"/>
      <c r="B119" s="30"/>
      <c r="C119" s="91" t="s">
        <v>138</v>
      </c>
      <c r="D119" s="354" t="str">
        <f>+IF(CNGE_2023_M1_Secc1_Sub1!D107="","",CNGE_2023_M1_Secc1_Sub1!D107)</f>
        <v/>
      </c>
      <c r="E119" s="355"/>
      <c r="F119" s="355"/>
      <c r="G119" s="355"/>
      <c r="H119" s="355"/>
      <c r="I119" s="355"/>
      <c r="J119" s="356"/>
      <c r="K119" s="366"/>
      <c r="L119" s="287"/>
      <c r="M119" s="287"/>
      <c r="N119" s="367"/>
      <c r="O119" s="366"/>
      <c r="P119" s="287"/>
      <c r="Q119" s="287"/>
      <c r="R119" s="367"/>
      <c r="S119" s="366"/>
      <c r="T119" s="287"/>
      <c r="U119" s="287"/>
      <c r="V119" s="367"/>
      <c r="W119" s="366"/>
      <c r="X119" s="287"/>
      <c r="Y119" s="287"/>
      <c r="Z119" s="367"/>
      <c r="AA119" s="366"/>
      <c r="AB119" s="287"/>
      <c r="AC119" s="287"/>
      <c r="AD119" s="367"/>
      <c r="AG119" s="186">
        <f t="shared" si="4"/>
        <v>27</v>
      </c>
      <c r="AH119" s="186">
        <f t="shared" si="5"/>
        <v>0</v>
      </c>
      <c r="AI119">
        <f t="shared" si="6"/>
        <v>0</v>
      </c>
      <c r="AJ119">
        <f t="shared" si="7"/>
        <v>16</v>
      </c>
    </row>
    <row r="120" spans="1:36" ht="15" customHeight="1">
      <c r="A120" s="41"/>
      <c r="B120" s="30"/>
      <c r="C120" s="91" t="s">
        <v>139</v>
      </c>
      <c r="D120" s="354" t="str">
        <f>+IF(CNGE_2023_M1_Secc1_Sub1!D108="","",CNGE_2023_M1_Secc1_Sub1!D108)</f>
        <v/>
      </c>
      <c r="E120" s="355"/>
      <c r="F120" s="355"/>
      <c r="G120" s="355"/>
      <c r="H120" s="355"/>
      <c r="I120" s="355"/>
      <c r="J120" s="356"/>
      <c r="K120" s="366"/>
      <c r="L120" s="287"/>
      <c r="M120" s="287"/>
      <c r="N120" s="367"/>
      <c r="O120" s="366"/>
      <c r="P120" s="287"/>
      <c r="Q120" s="287"/>
      <c r="R120" s="367"/>
      <c r="S120" s="366"/>
      <c r="T120" s="287"/>
      <c r="U120" s="287"/>
      <c r="V120" s="367"/>
      <c r="W120" s="366"/>
      <c r="X120" s="287"/>
      <c r="Y120" s="287"/>
      <c r="Z120" s="367"/>
      <c r="AA120" s="366"/>
      <c r="AB120" s="287"/>
      <c r="AC120" s="287"/>
      <c r="AD120" s="367"/>
      <c r="AG120" s="186">
        <f t="shared" si="4"/>
        <v>27</v>
      </c>
      <c r="AH120" s="186">
        <f t="shared" si="5"/>
        <v>0</v>
      </c>
      <c r="AI120">
        <f t="shared" si="6"/>
        <v>0</v>
      </c>
      <c r="AJ120">
        <f t="shared" si="7"/>
        <v>16</v>
      </c>
    </row>
    <row r="121" spans="1:36" ht="15" customHeight="1">
      <c r="A121" s="41"/>
      <c r="B121" s="30"/>
      <c r="C121" s="91" t="s">
        <v>140</v>
      </c>
      <c r="D121" s="354" t="str">
        <f>+IF(CNGE_2023_M1_Secc1_Sub1!D109="","",CNGE_2023_M1_Secc1_Sub1!D109)</f>
        <v/>
      </c>
      <c r="E121" s="355"/>
      <c r="F121" s="355"/>
      <c r="G121" s="355"/>
      <c r="H121" s="355"/>
      <c r="I121" s="355"/>
      <c r="J121" s="356"/>
      <c r="K121" s="366"/>
      <c r="L121" s="287"/>
      <c r="M121" s="287"/>
      <c r="N121" s="367"/>
      <c r="O121" s="366"/>
      <c r="P121" s="287"/>
      <c r="Q121" s="287"/>
      <c r="R121" s="367"/>
      <c r="S121" s="366"/>
      <c r="T121" s="287"/>
      <c r="U121" s="287"/>
      <c r="V121" s="367"/>
      <c r="W121" s="366"/>
      <c r="X121" s="287"/>
      <c r="Y121" s="287"/>
      <c r="Z121" s="367"/>
      <c r="AA121" s="366"/>
      <c r="AB121" s="287"/>
      <c r="AC121" s="287"/>
      <c r="AD121" s="367"/>
      <c r="AG121" s="186">
        <f t="shared" si="4"/>
        <v>27</v>
      </c>
      <c r="AH121" s="186">
        <f t="shared" si="5"/>
        <v>0</v>
      </c>
      <c r="AI121">
        <f t="shared" si="6"/>
        <v>0</v>
      </c>
      <c r="AJ121">
        <f t="shared" si="7"/>
        <v>16</v>
      </c>
    </row>
    <row r="122" spans="1:36" ht="15" customHeight="1">
      <c r="A122" s="41"/>
      <c r="B122" s="30"/>
      <c r="C122" s="91" t="s">
        <v>141</v>
      </c>
      <c r="D122" s="354" t="str">
        <f>+IF(CNGE_2023_M1_Secc1_Sub1!D110="","",CNGE_2023_M1_Secc1_Sub1!D110)</f>
        <v/>
      </c>
      <c r="E122" s="355"/>
      <c r="F122" s="355"/>
      <c r="G122" s="355"/>
      <c r="H122" s="355"/>
      <c r="I122" s="355"/>
      <c r="J122" s="356"/>
      <c r="K122" s="366"/>
      <c r="L122" s="287"/>
      <c r="M122" s="287"/>
      <c r="N122" s="367"/>
      <c r="O122" s="366"/>
      <c r="P122" s="287"/>
      <c r="Q122" s="287"/>
      <c r="R122" s="367"/>
      <c r="S122" s="366"/>
      <c r="T122" s="287"/>
      <c r="U122" s="287"/>
      <c r="V122" s="367"/>
      <c r="W122" s="366"/>
      <c r="X122" s="287"/>
      <c r="Y122" s="287"/>
      <c r="Z122" s="367"/>
      <c r="AA122" s="366"/>
      <c r="AB122" s="287"/>
      <c r="AC122" s="287"/>
      <c r="AD122" s="367"/>
      <c r="AG122" s="186">
        <f t="shared" si="4"/>
        <v>27</v>
      </c>
      <c r="AH122" s="186">
        <f t="shared" si="5"/>
        <v>0</v>
      </c>
      <c r="AI122">
        <f t="shared" si="6"/>
        <v>0</v>
      </c>
      <c r="AJ122">
        <f t="shared" si="7"/>
        <v>16</v>
      </c>
    </row>
    <row r="123" spans="1:36" ht="15" customHeight="1">
      <c r="A123" s="41"/>
      <c r="B123" s="30"/>
      <c r="C123" s="91" t="s">
        <v>142</v>
      </c>
      <c r="D123" s="354" t="str">
        <f>+IF(CNGE_2023_M1_Secc1_Sub1!D111="","",CNGE_2023_M1_Secc1_Sub1!D111)</f>
        <v/>
      </c>
      <c r="E123" s="355"/>
      <c r="F123" s="355"/>
      <c r="G123" s="355"/>
      <c r="H123" s="355"/>
      <c r="I123" s="355"/>
      <c r="J123" s="356"/>
      <c r="K123" s="366"/>
      <c r="L123" s="287"/>
      <c r="M123" s="287"/>
      <c r="N123" s="367"/>
      <c r="O123" s="366"/>
      <c r="P123" s="287"/>
      <c r="Q123" s="287"/>
      <c r="R123" s="367"/>
      <c r="S123" s="366"/>
      <c r="T123" s="287"/>
      <c r="U123" s="287"/>
      <c r="V123" s="367"/>
      <c r="W123" s="366"/>
      <c r="X123" s="287"/>
      <c r="Y123" s="287"/>
      <c r="Z123" s="367"/>
      <c r="AA123" s="366"/>
      <c r="AB123" s="287"/>
      <c r="AC123" s="287"/>
      <c r="AD123" s="367"/>
      <c r="AG123" s="186">
        <f t="shared" si="4"/>
        <v>27</v>
      </c>
      <c r="AH123" s="186">
        <f t="shared" si="5"/>
        <v>0</v>
      </c>
      <c r="AI123">
        <f t="shared" si="6"/>
        <v>0</v>
      </c>
      <c r="AJ123">
        <f t="shared" si="7"/>
        <v>16</v>
      </c>
    </row>
    <row r="124" spans="1:36" ht="15" customHeight="1">
      <c r="A124" s="41"/>
      <c r="B124" s="30"/>
      <c r="C124" s="91" t="s">
        <v>143</v>
      </c>
      <c r="D124" s="354" t="str">
        <f>+IF(CNGE_2023_M1_Secc1_Sub1!D112="","",CNGE_2023_M1_Secc1_Sub1!D112)</f>
        <v/>
      </c>
      <c r="E124" s="355"/>
      <c r="F124" s="355"/>
      <c r="G124" s="355"/>
      <c r="H124" s="355"/>
      <c r="I124" s="355"/>
      <c r="J124" s="356"/>
      <c r="K124" s="366"/>
      <c r="L124" s="287"/>
      <c r="M124" s="287"/>
      <c r="N124" s="367"/>
      <c r="O124" s="366"/>
      <c r="P124" s="287"/>
      <c r="Q124" s="287"/>
      <c r="R124" s="367"/>
      <c r="S124" s="366"/>
      <c r="T124" s="287"/>
      <c r="U124" s="287"/>
      <c r="V124" s="367"/>
      <c r="W124" s="366"/>
      <c r="X124" s="287"/>
      <c r="Y124" s="287"/>
      <c r="Z124" s="367"/>
      <c r="AA124" s="366"/>
      <c r="AB124" s="287"/>
      <c r="AC124" s="287"/>
      <c r="AD124" s="367"/>
      <c r="AG124" s="186">
        <f t="shared" si="4"/>
        <v>27</v>
      </c>
      <c r="AH124" s="186">
        <f t="shared" si="5"/>
        <v>0</v>
      </c>
      <c r="AI124">
        <f t="shared" si="6"/>
        <v>0</v>
      </c>
      <c r="AJ124">
        <f t="shared" si="7"/>
        <v>16</v>
      </c>
    </row>
    <row r="125" spans="1:36" ht="15" customHeight="1">
      <c r="A125" s="41"/>
      <c r="B125" s="30"/>
      <c r="C125" s="91" t="s">
        <v>144</v>
      </c>
      <c r="D125" s="354" t="str">
        <f>+IF(CNGE_2023_M1_Secc1_Sub1!D113="","",CNGE_2023_M1_Secc1_Sub1!D113)</f>
        <v/>
      </c>
      <c r="E125" s="355"/>
      <c r="F125" s="355"/>
      <c r="G125" s="355"/>
      <c r="H125" s="355"/>
      <c r="I125" s="355"/>
      <c r="J125" s="356"/>
      <c r="K125" s="366"/>
      <c r="L125" s="287"/>
      <c r="M125" s="287"/>
      <c r="N125" s="367"/>
      <c r="O125" s="366"/>
      <c r="P125" s="287"/>
      <c r="Q125" s="287"/>
      <c r="R125" s="367"/>
      <c r="S125" s="366"/>
      <c r="T125" s="287"/>
      <c r="U125" s="287"/>
      <c r="V125" s="367"/>
      <c r="W125" s="366"/>
      <c r="X125" s="287"/>
      <c r="Y125" s="287"/>
      <c r="Z125" s="367"/>
      <c r="AA125" s="366"/>
      <c r="AB125" s="287"/>
      <c r="AC125" s="287"/>
      <c r="AD125" s="367"/>
      <c r="AG125" s="186">
        <f t="shared" si="4"/>
        <v>27</v>
      </c>
      <c r="AH125" s="186">
        <f t="shared" si="5"/>
        <v>0</v>
      </c>
      <c r="AI125">
        <f t="shared" si="6"/>
        <v>0</v>
      </c>
      <c r="AJ125">
        <f t="shared" si="7"/>
        <v>16</v>
      </c>
    </row>
    <row r="126" spans="1:36" ht="15" customHeight="1">
      <c r="A126" s="41"/>
      <c r="B126" s="30"/>
      <c r="C126" s="91" t="s">
        <v>145</v>
      </c>
      <c r="D126" s="354" t="str">
        <f>+IF(CNGE_2023_M1_Secc1_Sub1!D114="","",CNGE_2023_M1_Secc1_Sub1!D114)</f>
        <v/>
      </c>
      <c r="E126" s="355"/>
      <c r="F126" s="355"/>
      <c r="G126" s="355"/>
      <c r="H126" s="355"/>
      <c r="I126" s="355"/>
      <c r="J126" s="356"/>
      <c r="K126" s="366"/>
      <c r="L126" s="287"/>
      <c r="M126" s="287"/>
      <c r="N126" s="367"/>
      <c r="O126" s="366"/>
      <c r="P126" s="287"/>
      <c r="Q126" s="287"/>
      <c r="R126" s="367"/>
      <c r="S126" s="366"/>
      <c r="T126" s="287"/>
      <c r="U126" s="287"/>
      <c r="V126" s="367"/>
      <c r="W126" s="366"/>
      <c r="X126" s="287"/>
      <c r="Y126" s="287"/>
      <c r="Z126" s="367"/>
      <c r="AA126" s="366"/>
      <c r="AB126" s="287"/>
      <c r="AC126" s="287"/>
      <c r="AD126" s="367"/>
      <c r="AG126" s="186">
        <f t="shared" si="4"/>
        <v>27</v>
      </c>
      <c r="AH126" s="186">
        <f t="shared" si="5"/>
        <v>0</v>
      </c>
      <c r="AI126">
        <f t="shared" si="6"/>
        <v>0</v>
      </c>
      <c r="AJ126">
        <f t="shared" si="7"/>
        <v>16</v>
      </c>
    </row>
    <row r="127" spans="1:36" ht="15" customHeight="1">
      <c r="A127" s="41"/>
      <c r="B127" s="30"/>
      <c r="C127" s="91" t="s">
        <v>146</v>
      </c>
      <c r="D127" s="354" t="str">
        <f>+IF(CNGE_2023_M1_Secc1_Sub1!D115="","",CNGE_2023_M1_Secc1_Sub1!D115)</f>
        <v/>
      </c>
      <c r="E127" s="355"/>
      <c r="F127" s="355"/>
      <c r="G127" s="355"/>
      <c r="H127" s="355"/>
      <c r="I127" s="355"/>
      <c r="J127" s="356"/>
      <c r="K127" s="366"/>
      <c r="L127" s="287"/>
      <c r="M127" s="287"/>
      <c r="N127" s="367"/>
      <c r="O127" s="366"/>
      <c r="P127" s="287"/>
      <c r="Q127" s="287"/>
      <c r="R127" s="367"/>
      <c r="S127" s="366"/>
      <c r="T127" s="287"/>
      <c r="U127" s="287"/>
      <c r="V127" s="367"/>
      <c r="W127" s="366"/>
      <c r="X127" s="287"/>
      <c r="Y127" s="287"/>
      <c r="Z127" s="367"/>
      <c r="AA127" s="366"/>
      <c r="AB127" s="287"/>
      <c r="AC127" s="287"/>
      <c r="AD127" s="367"/>
      <c r="AG127" s="186">
        <f t="shared" si="4"/>
        <v>27</v>
      </c>
      <c r="AH127" s="186">
        <f t="shared" si="5"/>
        <v>0</v>
      </c>
      <c r="AI127">
        <f t="shared" si="6"/>
        <v>0</v>
      </c>
      <c r="AJ127">
        <f t="shared" si="7"/>
        <v>16</v>
      </c>
    </row>
    <row r="128" spans="1:36" ht="15" customHeight="1">
      <c r="A128" s="41"/>
      <c r="B128" s="30"/>
      <c r="C128" s="91" t="s">
        <v>147</v>
      </c>
      <c r="D128" s="354" t="str">
        <f>+IF(CNGE_2023_M1_Secc1_Sub1!D116="","",CNGE_2023_M1_Secc1_Sub1!D116)</f>
        <v/>
      </c>
      <c r="E128" s="355"/>
      <c r="F128" s="355"/>
      <c r="G128" s="355"/>
      <c r="H128" s="355"/>
      <c r="I128" s="355"/>
      <c r="J128" s="356"/>
      <c r="K128" s="366"/>
      <c r="L128" s="287"/>
      <c r="M128" s="287"/>
      <c r="N128" s="367"/>
      <c r="O128" s="366"/>
      <c r="P128" s="287"/>
      <c r="Q128" s="287"/>
      <c r="R128" s="367"/>
      <c r="S128" s="366"/>
      <c r="T128" s="287"/>
      <c r="U128" s="287"/>
      <c r="V128" s="367"/>
      <c r="W128" s="366"/>
      <c r="X128" s="287"/>
      <c r="Y128" s="287"/>
      <c r="Z128" s="367"/>
      <c r="AA128" s="366"/>
      <c r="AB128" s="287"/>
      <c r="AC128" s="287"/>
      <c r="AD128" s="367"/>
      <c r="AG128" s="186">
        <f t="shared" si="4"/>
        <v>27</v>
      </c>
      <c r="AH128" s="186">
        <f t="shared" si="5"/>
        <v>0</v>
      </c>
      <c r="AI128">
        <f t="shared" si="6"/>
        <v>0</v>
      </c>
      <c r="AJ128">
        <f t="shared" si="7"/>
        <v>16</v>
      </c>
    </row>
    <row r="129" spans="1:36" ht="15" customHeight="1">
      <c r="A129" s="41"/>
      <c r="B129" s="30"/>
      <c r="C129" s="92" t="s">
        <v>148</v>
      </c>
      <c r="D129" s="354" t="str">
        <f>+IF(CNGE_2023_M1_Secc1_Sub1!D117="","",CNGE_2023_M1_Secc1_Sub1!D117)</f>
        <v/>
      </c>
      <c r="E129" s="355"/>
      <c r="F129" s="355"/>
      <c r="G129" s="355"/>
      <c r="H129" s="355"/>
      <c r="I129" s="355"/>
      <c r="J129" s="356"/>
      <c r="K129" s="366"/>
      <c r="L129" s="287"/>
      <c r="M129" s="287"/>
      <c r="N129" s="367"/>
      <c r="O129" s="366"/>
      <c r="P129" s="287"/>
      <c r="Q129" s="287"/>
      <c r="R129" s="367"/>
      <c r="S129" s="366"/>
      <c r="T129" s="287"/>
      <c r="U129" s="287"/>
      <c r="V129" s="367"/>
      <c r="W129" s="366"/>
      <c r="X129" s="287"/>
      <c r="Y129" s="287"/>
      <c r="Z129" s="367"/>
      <c r="AA129" s="366"/>
      <c r="AB129" s="287"/>
      <c r="AC129" s="287"/>
      <c r="AD129" s="367"/>
      <c r="AG129" s="186">
        <f t="shared" si="4"/>
        <v>27</v>
      </c>
      <c r="AH129" s="186">
        <f t="shared" si="5"/>
        <v>0</v>
      </c>
      <c r="AI129">
        <f t="shared" si="6"/>
        <v>0</v>
      </c>
      <c r="AJ129">
        <f t="shared" si="7"/>
        <v>16</v>
      </c>
    </row>
    <row r="130" spans="1:36" ht="15" customHeight="1">
      <c r="A130" s="41"/>
      <c r="B130" s="30"/>
      <c r="C130" s="91" t="s">
        <v>149</v>
      </c>
      <c r="D130" s="354" t="str">
        <f>+IF(CNGE_2023_M1_Secc1_Sub1!D118="","",CNGE_2023_M1_Secc1_Sub1!D118)</f>
        <v/>
      </c>
      <c r="E130" s="355"/>
      <c r="F130" s="355"/>
      <c r="G130" s="355"/>
      <c r="H130" s="355"/>
      <c r="I130" s="355"/>
      <c r="J130" s="356"/>
      <c r="K130" s="366"/>
      <c r="L130" s="287"/>
      <c r="M130" s="287"/>
      <c r="N130" s="367"/>
      <c r="O130" s="366"/>
      <c r="P130" s="287"/>
      <c r="Q130" s="287"/>
      <c r="R130" s="367"/>
      <c r="S130" s="366"/>
      <c r="T130" s="287"/>
      <c r="U130" s="287"/>
      <c r="V130" s="367"/>
      <c r="W130" s="366"/>
      <c r="X130" s="287"/>
      <c r="Y130" s="287"/>
      <c r="Z130" s="367"/>
      <c r="AA130" s="366"/>
      <c r="AB130" s="287"/>
      <c r="AC130" s="287"/>
      <c r="AD130" s="367"/>
      <c r="AG130" s="186">
        <f t="shared" si="4"/>
        <v>27</v>
      </c>
      <c r="AH130" s="186">
        <f t="shared" si="5"/>
        <v>0</v>
      </c>
      <c r="AI130">
        <f t="shared" si="6"/>
        <v>0</v>
      </c>
      <c r="AJ130">
        <f t="shared" si="7"/>
        <v>16</v>
      </c>
    </row>
    <row r="131" spans="1:36" ht="15" customHeight="1">
      <c r="A131" s="41"/>
      <c r="B131" s="30"/>
      <c r="C131" s="91" t="s">
        <v>150</v>
      </c>
      <c r="D131" s="354" t="str">
        <f>+IF(CNGE_2023_M1_Secc1_Sub1!D119="","",CNGE_2023_M1_Secc1_Sub1!D119)</f>
        <v/>
      </c>
      <c r="E131" s="355"/>
      <c r="F131" s="355"/>
      <c r="G131" s="355"/>
      <c r="H131" s="355"/>
      <c r="I131" s="355"/>
      <c r="J131" s="356"/>
      <c r="K131" s="366"/>
      <c r="L131" s="287"/>
      <c r="M131" s="287"/>
      <c r="N131" s="367"/>
      <c r="O131" s="366"/>
      <c r="P131" s="287"/>
      <c r="Q131" s="287"/>
      <c r="R131" s="367"/>
      <c r="S131" s="366"/>
      <c r="T131" s="287"/>
      <c r="U131" s="287"/>
      <c r="V131" s="367"/>
      <c r="W131" s="366"/>
      <c r="X131" s="287"/>
      <c r="Y131" s="287"/>
      <c r="Z131" s="367"/>
      <c r="AA131" s="366"/>
      <c r="AB131" s="287"/>
      <c r="AC131" s="287"/>
      <c r="AD131" s="367"/>
      <c r="AG131" s="186">
        <f t="shared" si="4"/>
        <v>27</v>
      </c>
      <c r="AH131" s="186">
        <f t="shared" si="5"/>
        <v>0</v>
      </c>
      <c r="AI131">
        <f t="shared" si="6"/>
        <v>0</v>
      </c>
      <c r="AJ131">
        <f t="shared" si="7"/>
        <v>16</v>
      </c>
    </row>
    <row r="132" spans="1:36" ht="15" customHeight="1">
      <c r="A132" s="41"/>
      <c r="B132" s="30"/>
      <c r="C132" s="91" t="s">
        <v>151</v>
      </c>
      <c r="D132" s="354" t="str">
        <f>+IF(CNGE_2023_M1_Secc1_Sub1!D120="","",CNGE_2023_M1_Secc1_Sub1!D120)</f>
        <v/>
      </c>
      <c r="E132" s="355"/>
      <c r="F132" s="355"/>
      <c r="G132" s="355"/>
      <c r="H132" s="355"/>
      <c r="I132" s="355"/>
      <c r="J132" s="356"/>
      <c r="K132" s="366"/>
      <c r="L132" s="287"/>
      <c r="M132" s="287"/>
      <c r="N132" s="367"/>
      <c r="O132" s="366"/>
      <c r="P132" s="287"/>
      <c r="Q132" s="287"/>
      <c r="R132" s="367"/>
      <c r="S132" s="366"/>
      <c r="T132" s="287"/>
      <c r="U132" s="287"/>
      <c r="V132" s="367"/>
      <c r="W132" s="366"/>
      <c r="X132" s="287"/>
      <c r="Y132" s="287"/>
      <c r="Z132" s="367"/>
      <c r="AA132" s="366"/>
      <c r="AB132" s="287"/>
      <c r="AC132" s="287"/>
      <c r="AD132" s="367"/>
      <c r="AG132" s="186">
        <f t="shared" si="4"/>
        <v>27</v>
      </c>
      <c r="AH132" s="186">
        <f t="shared" si="5"/>
        <v>0</v>
      </c>
      <c r="AI132">
        <f t="shared" si="6"/>
        <v>0</v>
      </c>
      <c r="AJ132">
        <f t="shared" si="7"/>
        <v>16</v>
      </c>
    </row>
    <row r="133" spans="1:36" ht="15" customHeight="1">
      <c r="A133" s="41"/>
      <c r="B133" s="30"/>
      <c r="C133" s="91" t="s">
        <v>152</v>
      </c>
      <c r="D133" s="354" t="str">
        <f>+IF(CNGE_2023_M1_Secc1_Sub1!D121="","",CNGE_2023_M1_Secc1_Sub1!D121)</f>
        <v/>
      </c>
      <c r="E133" s="355"/>
      <c r="F133" s="355"/>
      <c r="G133" s="355"/>
      <c r="H133" s="355"/>
      <c r="I133" s="355"/>
      <c r="J133" s="356"/>
      <c r="K133" s="366"/>
      <c r="L133" s="287"/>
      <c r="M133" s="287"/>
      <c r="N133" s="367"/>
      <c r="O133" s="366"/>
      <c r="P133" s="287"/>
      <c r="Q133" s="287"/>
      <c r="R133" s="367"/>
      <c r="S133" s="366"/>
      <c r="T133" s="287"/>
      <c r="U133" s="287"/>
      <c r="V133" s="367"/>
      <c r="W133" s="366"/>
      <c r="X133" s="287"/>
      <c r="Y133" s="287"/>
      <c r="Z133" s="367"/>
      <c r="AA133" s="366"/>
      <c r="AB133" s="287"/>
      <c r="AC133" s="287"/>
      <c r="AD133" s="367"/>
      <c r="AG133" s="186">
        <f t="shared" si="4"/>
        <v>27</v>
      </c>
      <c r="AH133" s="186">
        <f t="shared" si="5"/>
        <v>0</v>
      </c>
      <c r="AI133">
        <f t="shared" si="6"/>
        <v>0</v>
      </c>
      <c r="AJ133">
        <f t="shared" si="7"/>
        <v>16</v>
      </c>
    </row>
    <row r="134" spans="1:36" ht="15" customHeight="1">
      <c r="A134" s="41"/>
      <c r="B134" s="30"/>
      <c r="C134" s="91" t="s">
        <v>153</v>
      </c>
      <c r="D134" s="354" t="str">
        <f>+IF(CNGE_2023_M1_Secc1_Sub1!D122="","",CNGE_2023_M1_Secc1_Sub1!D122)</f>
        <v/>
      </c>
      <c r="E134" s="355"/>
      <c r="F134" s="355"/>
      <c r="G134" s="355"/>
      <c r="H134" s="355"/>
      <c r="I134" s="355"/>
      <c r="J134" s="356"/>
      <c r="K134" s="366"/>
      <c r="L134" s="287"/>
      <c r="M134" s="287"/>
      <c r="N134" s="367"/>
      <c r="O134" s="366"/>
      <c r="P134" s="287"/>
      <c r="Q134" s="287"/>
      <c r="R134" s="367"/>
      <c r="S134" s="366"/>
      <c r="T134" s="287"/>
      <c r="U134" s="287"/>
      <c r="V134" s="367"/>
      <c r="W134" s="366"/>
      <c r="X134" s="287"/>
      <c r="Y134" s="287"/>
      <c r="Z134" s="367"/>
      <c r="AA134" s="366"/>
      <c r="AB134" s="287"/>
      <c r="AC134" s="287"/>
      <c r="AD134" s="367"/>
      <c r="AG134" s="186">
        <f t="shared" si="4"/>
        <v>27</v>
      </c>
      <c r="AH134" s="186">
        <f t="shared" si="5"/>
        <v>0</v>
      </c>
      <c r="AI134">
        <f t="shared" si="6"/>
        <v>0</v>
      </c>
      <c r="AJ134">
        <f t="shared" si="7"/>
        <v>16</v>
      </c>
    </row>
    <row r="135" spans="1:36" ht="15" customHeight="1">
      <c r="A135" s="41"/>
      <c r="B135" s="30"/>
      <c r="C135" s="91" t="s">
        <v>154</v>
      </c>
      <c r="D135" s="354" t="str">
        <f>+IF(CNGE_2023_M1_Secc1_Sub1!D123="","",CNGE_2023_M1_Secc1_Sub1!D123)</f>
        <v/>
      </c>
      <c r="E135" s="355"/>
      <c r="F135" s="355"/>
      <c r="G135" s="355"/>
      <c r="H135" s="355"/>
      <c r="I135" s="355"/>
      <c r="J135" s="356"/>
      <c r="K135" s="366"/>
      <c r="L135" s="287"/>
      <c r="M135" s="287"/>
      <c r="N135" s="367"/>
      <c r="O135" s="366"/>
      <c r="P135" s="287"/>
      <c r="Q135" s="287"/>
      <c r="R135" s="367"/>
      <c r="S135" s="366"/>
      <c r="T135" s="287"/>
      <c r="U135" s="287"/>
      <c r="V135" s="367"/>
      <c r="W135" s="366"/>
      <c r="X135" s="287"/>
      <c r="Y135" s="287"/>
      <c r="Z135" s="367"/>
      <c r="AA135" s="366"/>
      <c r="AB135" s="287"/>
      <c r="AC135" s="287"/>
      <c r="AD135" s="367"/>
      <c r="AG135" s="186">
        <f t="shared" si="4"/>
        <v>27</v>
      </c>
      <c r="AH135" s="186">
        <f t="shared" si="5"/>
        <v>0</v>
      </c>
      <c r="AI135">
        <f t="shared" si="6"/>
        <v>0</v>
      </c>
      <c r="AJ135">
        <f t="shared" si="7"/>
        <v>16</v>
      </c>
    </row>
    <row r="136" spans="1:36" ht="15" customHeight="1">
      <c r="A136" s="41"/>
      <c r="B136" s="30"/>
      <c r="C136" s="91" t="s">
        <v>155</v>
      </c>
      <c r="D136" s="354" t="str">
        <f>+IF(CNGE_2023_M1_Secc1_Sub1!D124="","",CNGE_2023_M1_Secc1_Sub1!D124)</f>
        <v/>
      </c>
      <c r="E136" s="355"/>
      <c r="F136" s="355"/>
      <c r="G136" s="355"/>
      <c r="H136" s="355"/>
      <c r="I136" s="355"/>
      <c r="J136" s="356"/>
      <c r="K136" s="366"/>
      <c r="L136" s="287"/>
      <c r="M136" s="287"/>
      <c r="N136" s="367"/>
      <c r="O136" s="366"/>
      <c r="P136" s="287"/>
      <c r="Q136" s="287"/>
      <c r="R136" s="367"/>
      <c r="S136" s="366"/>
      <c r="T136" s="287"/>
      <c r="U136" s="287"/>
      <c r="V136" s="367"/>
      <c r="W136" s="366"/>
      <c r="X136" s="287"/>
      <c r="Y136" s="287"/>
      <c r="Z136" s="367"/>
      <c r="AA136" s="366"/>
      <c r="AB136" s="287"/>
      <c r="AC136" s="287"/>
      <c r="AD136" s="367"/>
      <c r="AG136" s="186">
        <f t="shared" si="4"/>
        <v>27</v>
      </c>
      <c r="AH136" s="186">
        <f t="shared" si="5"/>
        <v>0</v>
      </c>
      <c r="AI136">
        <f t="shared" si="6"/>
        <v>0</v>
      </c>
      <c r="AJ136">
        <f t="shared" si="7"/>
        <v>16</v>
      </c>
    </row>
    <row r="137" spans="1:36" ht="15" customHeight="1">
      <c r="A137" s="41"/>
      <c r="B137" s="30"/>
      <c r="C137" s="91" t="s">
        <v>156</v>
      </c>
      <c r="D137" s="354" t="str">
        <f>+IF(CNGE_2023_M1_Secc1_Sub1!D125="","",CNGE_2023_M1_Secc1_Sub1!D125)</f>
        <v/>
      </c>
      <c r="E137" s="355"/>
      <c r="F137" s="355"/>
      <c r="G137" s="355"/>
      <c r="H137" s="355"/>
      <c r="I137" s="355"/>
      <c r="J137" s="356"/>
      <c r="K137" s="366"/>
      <c r="L137" s="287"/>
      <c r="M137" s="287"/>
      <c r="N137" s="367"/>
      <c r="O137" s="366"/>
      <c r="P137" s="287"/>
      <c r="Q137" s="287"/>
      <c r="R137" s="367"/>
      <c r="S137" s="366"/>
      <c r="T137" s="287"/>
      <c r="U137" s="287"/>
      <c r="V137" s="367"/>
      <c r="W137" s="366"/>
      <c r="X137" s="287"/>
      <c r="Y137" s="287"/>
      <c r="Z137" s="367"/>
      <c r="AA137" s="366"/>
      <c r="AB137" s="287"/>
      <c r="AC137" s="287"/>
      <c r="AD137" s="367"/>
      <c r="AG137" s="186">
        <f t="shared" si="4"/>
        <v>27</v>
      </c>
      <c r="AH137" s="186">
        <f t="shared" si="5"/>
        <v>0</v>
      </c>
      <c r="AI137">
        <f t="shared" si="6"/>
        <v>0</v>
      </c>
      <c r="AJ137">
        <f t="shared" si="7"/>
        <v>16</v>
      </c>
    </row>
    <row r="138" spans="1:36" ht="15" customHeight="1">
      <c r="A138" s="41"/>
      <c r="B138" s="30"/>
      <c r="C138" s="91" t="s">
        <v>157</v>
      </c>
      <c r="D138" s="354" t="str">
        <f>+IF(CNGE_2023_M1_Secc1_Sub1!D126="","",CNGE_2023_M1_Secc1_Sub1!D126)</f>
        <v/>
      </c>
      <c r="E138" s="355"/>
      <c r="F138" s="355"/>
      <c r="G138" s="355"/>
      <c r="H138" s="355"/>
      <c r="I138" s="355"/>
      <c r="J138" s="356"/>
      <c r="K138" s="366"/>
      <c r="L138" s="287"/>
      <c r="M138" s="287"/>
      <c r="N138" s="367"/>
      <c r="O138" s="366"/>
      <c r="P138" s="287"/>
      <c r="Q138" s="287"/>
      <c r="R138" s="367"/>
      <c r="S138" s="366"/>
      <c r="T138" s="287"/>
      <c r="U138" s="287"/>
      <c r="V138" s="367"/>
      <c r="W138" s="366"/>
      <c r="X138" s="287"/>
      <c r="Y138" s="287"/>
      <c r="Z138" s="367"/>
      <c r="AA138" s="366"/>
      <c r="AB138" s="287"/>
      <c r="AC138" s="287"/>
      <c r="AD138" s="367"/>
      <c r="AG138" s="186">
        <f t="shared" si="4"/>
        <v>27</v>
      </c>
      <c r="AH138" s="186">
        <f t="shared" si="5"/>
        <v>0</v>
      </c>
      <c r="AI138">
        <f t="shared" si="6"/>
        <v>0</v>
      </c>
      <c r="AJ138">
        <f t="shared" si="7"/>
        <v>16</v>
      </c>
    </row>
    <row r="139" spans="1:36" ht="15" customHeight="1">
      <c r="A139" s="41"/>
      <c r="B139" s="30"/>
      <c r="C139" s="91" t="s">
        <v>158</v>
      </c>
      <c r="D139" s="354" t="str">
        <f>+IF(CNGE_2023_M1_Secc1_Sub1!D127="","",CNGE_2023_M1_Secc1_Sub1!D127)</f>
        <v/>
      </c>
      <c r="E139" s="355"/>
      <c r="F139" s="355"/>
      <c r="G139" s="355"/>
      <c r="H139" s="355"/>
      <c r="I139" s="355"/>
      <c r="J139" s="356"/>
      <c r="K139" s="366"/>
      <c r="L139" s="287"/>
      <c r="M139" s="287"/>
      <c r="N139" s="367"/>
      <c r="O139" s="366"/>
      <c r="P139" s="287"/>
      <c r="Q139" s="287"/>
      <c r="R139" s="367"/>
      <c r="S139" s="366"/>
      <c r="T139" s="287"/>
      <c r="U139" s="287"/>
      <c r="V139" s="367"/>
      <c r="W139" s="366"/>
      <c r="X139" s="287"/>
      <c r="Y139" s="287"/>
      <c r="Z139" s="367"/>
      <c r="AA139" s="366"/>
      <c r="AB139" s="287"/>
      <c r="AC139" s="287"/>
      <c r="AD139" s="367"/>
      <c r="AG139" s="186">
        <f t="shared" si="4"/>
        <v>27</v>
      </c>
      <c r="AH139" s="186">
        <f t="shared" si="5"/>
        <v>0</v>
      </c>
      <c r="AI139">
        <f t="shared" si="6"/>
        <v>0</v>
      </c>
      <c r="AJ139">
        <f t="shared" si="7"/>
        <v>16</v>
      </c>
    </row>
    <row r="140" spans="1:36" ht="15" customHeight="1">
      <c r="A140" s="41"/>
      <c r="B140" s="30"/>
      <c r="C140" s="91" t="s">
        <v>159</v>
      </c>
      <c r="D140" s="354" t="str">
        <f>+IF(CNGE_2023_M1_Secc1_Sub1!D128="","",CNGE_2023_M1_Secc1_Sub1!D128)</f>
        <v/>
      </c>
      <c r="E140" s="355"/>
      <c r="F140" s="355"/>
      <c r="G140" s="355"/>
      <c r="H140" s="355"/>
      <c r="I140" s="355"/>
      <c r="J140" s="356"/>
      <c r="K140" s="366"/>
      <c r="L140" s="287"/>
      <c r="M140" s="287"/>
      <c r="N140" s="367"/>
      <c r="O140" s="366"/>
      <c r="P140" s="287"/>
      <c r="Q140" s="287"/>
      <c r="R140" s="367"/>
      <c r="S140" s="366"/>
      <c r="T140" s="287"/>
      <c r="U140" s="287"/>
      <c r="V140" s="367"/>
      <c r="W140" s="366"/>
      <c r="X140" s="287"/>
      <c r="Y140" s="287"/>
      <c r="Z140" s="367"/>
      <c r="AA140" s="366"/>
      <c r="AB140" s="287"/>
      <c r="AC140" s="287"/>
      <c r="AD140" s="367"/>
      <c r="AG140" s="186">
        <f t="shared" si="4"/>
        <v>27</v>
      </c>
      <c r="AH140" s="186">
        <f t="shared" si="5"/>
        <v>0</v>
      </c>
      <c r="AI140">
        <f t="shared" si="6"/>
        <v>0</v>
      </c>
      <c r="AJ140">
        <f t="shared" si="7"/>
        <v>16</v>
      </c>
    </row>
    <row r="141" spans="1:36" ht="15" customHeight="1">
      <c r="A141" s="41"/>
      <c r="B141" s="30"/>
      <c r="C141" s="91" t="s">
        <v>160</v>
      </c>
      <c r="D141" s="354" t="str">
        <f>+IF(CNGE_2023_M1_Secc1_Sub1!D129="","",CNGE_2023_M1_Secc1_Sub1!D129)</f>
        <v/>
      </c>
      <c r="E141" s="355"/>
      <c r="F141" s="355"/>
      <c r="G141" s="355"/>
      <c r="H141" s="355"/>
      <c r="I141" s="355"/>
      <c r="J141" s="356"/>
      <c r="K141" s="366"/>
      <c r="L141" s="287"/>
      <c r="M141" s="287"/>
      <c r="N141" s="367"/>
      <c r="O141" s="366"/>
      <c r="P141" s="287"/>
      <c r="Q141" s="287"/>
      <c r="R141" s="367"/>
      <c r="S141" s="366"/>
      <c r="T141" s="287"/>
      <c r="U141" s="287"/>
      <c r="V141" s="367"/>
      <c r="W141" s="366"/>
      <c r="X141" s="287"/>
      <c r="Y141" s="287"/>
      <c r="Z141" s="367"/>
      <c r="AA141" s="366"/>
      <c r="AB141" s="287"/>
      <c r="AC141" s="287"/>
      <c r="AD141" s="367"/>
      <c r="AG141" s="186">
        <f t="shared" si="4"/>
        <v>27</v>
      </c>
      <c r="AH141" s="186">
        <f t="shared" si="5"/>
        <v>0</v>
      </c>
      <c r="AI141">
        <f t="shared" si="6"/>
        <v>0</v>
      </c>
      <c r="AJ141">
        <f t="shared" si="7"/>
        <v>16</v>
      </c>
    </row>
    <row r="142" spans="1:36" ht="15" customHeight="1">
      <c r="A142" s="41"/>
      <c r="B142" s="30"/>
      <c r="C142" s="91" t="s">
        <v>161</v>
      </c>
      <c r="D142" s="354" t="str">
        <f>+IF(CNGE_2023_M1_Secc1_Sub1!D130="","",CNGE_2023_M1_Secc1_Sub1!D130)</f>
        <v/>
      </c>
      <c r="E142" s="355"/>
      <c r="F142" s="355"/>
      <c r="G142" s="355"/>
      <c r="H142" s="355"/>
      <c r="I142" s="355"/>
      <c r="J142" s="356"/>
      <c r="K142" s="366"/>
      <c r="L142" s="287"/>
      <c r="M142" s="287"/>
      <c r="N142" s="367"/>
      <c r="O142" s="366"/>
      <c r="P142" s="287"/>
      <c r="Q142" s="287"/>
      <c r="R142" s="367"/>
      <c r="S142" s="366"/>
      <c r="T142" s="287"/>
      <c r="U142" s="287"/>
      <c r="V142" s="367"/>
      <c r="W142" s="366"/>
      <c r="X142" s="287"/>
      <c r="Y142" s="287"/>
      <c r="Z142" s="367"/>
      <c r="AA142" s="366"/>
      <c r="AB142" s="287"/>
      <c r="AC142" s="287"/>
      <c r="AD142" s="367"/>
      <c r="AG142" s="186">
        <f t="shared" si="4"/>
        <v>27</v>
      </c>
      <c r="AH142" s="186">
        <f t="shared" si="5"/>
        <v>0</v>
      </c>
      <c r="AI142">
        <f t="shared" si="6"/>
        <v>0</v>
      </c>
      <c r="AJ142">
        <f t="shared" si="7"/>
        <v>16</v>
      </c>
    </row>
    <row r="143" spans="1:36" ht="15" customHeight="1">
      <c r="A143" s="41"/>
      <c r="B143" s="30"/>
      <c r="C143" s="91" t="s">
        <v>162</v>
      </c>
      <c r="D143" s="354" t="str">
        <f>+IF(CNGE_2023_M1_Secc1_Sub1!D131="","",CNGE_2023_M1_Secc1_Sub1!D131)</f>
        <v/>
      </c>
      <c r="E143" s="355"/>
      <c r="F143" s="355"/>
      <c r="G143" s="355"/>
      <c r="H143" s="355"/>
      <c r="I143" s="355"/>
      <c r="J143" s="356"/>
      <c r="K143" s="366"/>
      <c r="L143" s="287"/>
      <c r="M143" s="287"/>
      <c r="N143" s="367"/>
      <c r="O143" s="366"/>
      <c r="P143" s="287"/>
      <c r="Q143" s="287"/>
      <c r="R143" s="367"/>
      <c r="S143" s="366"/>
      <c r="T143" s="287"/>
      <c r="U143" s="287"/>
      <c r="V143" s="367"/>
      <c r="W143" s="366"/>
      <c r="X143" s="287"/>
      <c r="Y143" s="287"/>
      <c r="Z143" s="367"/>
      <c r="AA143" s="366"/>
      <c r="AB143" s="287"/>
      <c r="AC143" s="287"/>
      <c r="AD143" s="367"/>
      <c r="AG143" s="186">
        <f t="shared" si="4"/>
        <v>27</v>
      </c>
      <c r="AH143" s="186">
        <f t="shared" si="5"/>
        <v>0</v>
      </c>
      <c r="AI143">
        <f t="shared" si="6"/>
        <v>0</v>
      </c>
      <c r="AJ143">
        <f t="shared" si="7"/>
        <v>16</v>
      </c>
    </row>
    <row r="144" spans="1:36" ht="15" customHeight="1">
      <c r="A144" s="41"/>
      <c r="B144" s="30"/>
      <c r="C144" s="91" t="s">
        <v>163</v>
      </c>
      <c r="D144" s="354" t="str">
        <f>+IF(CNGE_2023_M1_Secc1_Sub1!D132="","",CNGE_2023_M1_Secc1_Sub1!D132)</f>
        <v/>
      </c>
      <c r="E144" s="355"/>
      <c r="F144" s="355"/>
      <c r="G144" s="355"/>
      <c r="H144" s="355"/>
      <c r="I144" s="355"/>
      <c r="J144" s="356"/>
      <c r="K144" s="366"/>
      <c r="L144" s="287"/>
      <c r="M144" s="287"/>
      <c r="N144" s="367"/>
      <c r="O144" s="366"/>
      <c r="P144" s="287"/>
      <c r="Q144" s="287"/>
      <c r="R144" s="367"/>
      <c r="S144" s="366"/>
      <c r="T144" s="287"/>
      <c r="U144" s="287"/>
      <c r="V144" s="367"/>
      <c r="W144" s="366"/>
      <c r="X144" s="287"/>
      <c r="Y144" s="287"/>
      <c r="Z144" s="367"/>
      <c r="AA144" s="366"/>
      <c r="AB144" s="287"/>
      <c r="AC144" s="287"/>
      <c r="AD144" s="367"/>
      <c r="AG144" s="186">
        <f t="shared" si="4"/>
        <v>27</v>
      </c>
      <c r="AH144" s="186">
        <f t="shared" si="5"/>
        <v>0</v>
      </c>
      <c r="AI144">
        <f t="shared" si="6"/>
        <v>0</v>
      </c>
      <c r="AJ144">
        <f t="shared" si="7"/>
        <v>16</v>
      </c>
    </row>
    <row r="145" spans="1:36" ht="15" customHeight="1">
      <c r="A145" s="41"/>
      <c r="B145" s="30"/>
      <c r="C145" s="91" t="s">
        <v>164</v>
      </c>
      <c r="D145" s="354" t="str">
        <f>+IF(CNGE_2023_M1_Secc1_Sub1!D133="","",CNGE_2023_M1_Secc1_Sub1!D133)</f>
        <v/>
      </c>
      <c r="E145" s="355"/>
      <c r="F145" s="355"/>
      <c r="G145" s="355"/>
      <c r="H145" s="355"/>
      <c r="I145" s="355"/>
      <c r="J145" s="356"/>
      <c r="K145" s="366"/>
      <c r="L145" s="287"/>
      <c r="M145" s="287"/>
      <c r="N145" s="367"/>
      <c r="O145" s="366"/>
      <c r="P145" s="287"/>
      <c r="Q145" s="287"/>
      <c r="R145" s="367"/>
      <c r="S145" s="366"/>
      <c r="T145" s="287"/>
      <c r="U145" s="287"/>
      <c r="V145" s="367"/>
      <c r="W145" s="366"/>
      <c r="X145" s="287"/>
      <c r="Y145" s="287"/>
      <c r="Z145" s="367"/>
      <c r="AA145" s="366"/>
      <c r="AB145" s="287"/>
      <c r="AC145" s="287"/>
      <c r="AD145" s="367"/>
      <c r="AG145" s="186">
        <f t="shared" si="4"/>
        <v>27</v>
      </c>
      <c r="AH145" s="186">
        <f t="shared" si="5"/>
        <v>0</v>
      </c>
      <c r="AI145">
        <f t="shared" si="6"/>
        <v>0</v>
      </c>
      <c r="AJ145">
        <f t="shared" si="7"/>
        <v>16</v>
      </c>
    </row>
    <row r="146" spans="1:36" ht="15" customHeight="1">
      <c r="A146" s="41"/>
      <c r="B146" s="30"/>
      <c r="C146" s="91" t="s">
        <v>165</v>
      </c>
      <c r="D146" s="354" t="str">
        <f>+IF(CNGE_2023_M1_Secc1_Sub1!D134="","",CNGE_2023_M1_Secc1_Sub1!D134)</f>
        <v/>
      </c>
      <c r="E146" s="355"/>
      <c r="F146" s="355"/>
      <c r="G146" s="355"/>
      <c r="H146" s="355"/>
      <c r="I146" s="355"/>
      <c r="J146" s="356"/>
      <c r="K146" s="366"/>
      <c r="L146" s="287"/>
      <c r="M146" s="287"/>
      <c r="N146" s="367"/>
      <c r="O146" s="366"/>
      <c r="P146" s="287"/>
      <c r="Q146" s="287"/>
      <c r="R146" s="367"/>
      <c r="S146" s="366"/>
      <c r="T146" s="287"/>
      <c r="U146" s="287"/>
      <c r="V146" s="367"/>
      <c r="W146" s="366"/>
      <c r="X146" s="287"/>
      <c r="Y146" s="287"/>
      <c r="Z146" s="367"/>
      <c r="AA146" s="366"/>
      <c r="AB146" s="287"/>
      <c r="AC146" s="287"/>
      <c r="AD146" s="367"/>
      <c r="AG146" s="186">
        <f t="shared" si="4"/>
        <v>27</v>
      </c>
      <c r="AH146" s="186">
        <f t="shared" si="5"/>
        <v>0</v>
      </c>
      <c r="AI146">
        <f t="shared" si="6"/>
        <v>0</v>
      </c>
      <c r="AJ146">
        <f t="shared" si="7"/>
        <v>16</v>
      </c>
    </row>
    <row r="147" spans="1:36" ht="15" customHeight="1">
      <c r="A147" s="41"/>
      <c r="B147" s="30"/>
      <c r="C147" s="91" t="s">
        <v>166</v>
      </c>
      <c r="D147" s="354" t="str">
        <f>+IF(CNGE_2023_M1_Secc1_Sub1!D135="","",CNGE_2023_M1_Secc1_Sub1!D135)</f>
        <v/>
      </c>
      <c r="E147" s="355"/>
      <c r="F147" s="355"/>
      <c r="G147" s="355"/>
      <c r="H147" s="355"/>
      <c r="I147" s="355"/>
      <c r="J147" s="356"/>
      <c r="K147" s="366"/>
      <c r="L147" s="287"/>
      <c r="M147" s="287"/>
      <c r="N147" s="367"/>
      <c r="O147" s="366"/>
      <c r="P147" s="287"/>
      <c r="Q147" s="287"/>
      <c r="R147" s="367"/>
      <c r="S147" s="366"/>
      <c r="T147" s="287"/>
      <c r="U147" s="287"/>
      <c r="V147" s="367"/>
      <c r="W147" s="366"/>
      <c r="X147" s="287"/>
      <c r="Y147" s="287"/>
      <c r="Z147" s="367"/>
      <c r="AA147" s="366"/>
      <c r="AB147" s="287"/>
      <c r="AC147" s="287"/>
      <c r="AD147" s="367"/>
      <c r="AG147" s="186">
        <f t="shared" si="4"/>
        <v>27</v>
      </c>
      <c r="AH147" s="186">
        <f t="shared" si="5"/>
        <v>0</v>
      </c>
      <c r="AI147">
        <f t="shared" si="6"/>
        <v>0</v>
      </c>
      <c r="AJ147">
        <f t="shared" si="7"/>
        <v>16</v>
      </c>
    </row>
    <row r="148" spans="1:36" ht="15" customHeight="1">
      <c r="A148" s="41"/>
      <c r="B148" s="30"/>
      <c r="C148" s="91" t="s">
        <v>167</v>
      </c>
      <c r="D148" s="354" t="str">
        <f>+IF(CNGE_2023_M1_Secc1_Sub1!D136="","",CNGE_2023_M1_Secc1_Sub1!D136)</f>
        <v/>
      </c>
      <c r="E148" s="355"/>
      <c r="F148" s="355"/>
      <c r="G148" s="355"/>
      <c r="H148" s="355"/>
      <c r="I148" s="355"/>
      <c r="J148" s="356"/>
      <c r="K148" s="366"/>
      <c r="L148" s="287"/>
      <c r="M148" s="287"/>
      <c r="N148" s="367"/>
      <c r="O148" s="366"/>
      <c r="P148" s="287"/>
      <c r="Q148" s="287"/>
      <c r="R148" s="367"/>
      <c r="S148" s="366"/>
      <c r="T148" s="287"/>
      <c r="U148" s="287"/>
      <c r="V148" s="367"/>
      <c r="W148" s="366"/>
      <c r="X148" s="287"/>
      <c r="Y148" s="287"/>
      <c r="Z148" s="367"/>
      <c r="AA148" s="366"/>
      <c r="AB148" s="287"/>
      <c r="AC148" s="287"/>
      <c r="AD148" s="367"/>
      <c r="AG148" s="186">
        <f t="shared" si="4"/>
        <v>27</v>
      </c>
      <c r="AH148" s="186">
        <f t="shared" si="5"/>
        <v>0</v>
      </c>
      <c r="AI148">
        <f t="shared" si="6"/>
        <v>0</v>
      </c>
      <c r="AJ148">
        <f t="shared" si="7"/>
        <v>16</v>
      </c>
    </row>
    <row r="149" spans="1:36" ht="15" customHeight="1">
      <c r="A149" s="41"/>
      <c r="B149" s="30"/>
      <c r="C149" s="91" t="s">
        <v>168</v>
      </c>
      <c r="D149" s="354" t="str">
        <f>+IF(CNGE_2023_M1_Secc1_Sub1!D137="","",CNGE_2023_M1_Secc1_Sub1!D137)</f>
        <v/>
      </c>
      <c r="E149" s="355"/>
      <c r="F149" s="355"/>
      <c r="G149" s="355"/>
      <c r="H149" s="355"/>
      <c r="I149" s="355"/>
      <c r="J149" s="356"/>
      <c r="K149" s="366"/>
      <c r="L149" s="287"/>
      <c r="M149" s="287"/>
      <c r="N149" s="367"/>
      <c r="O149" s="366"/>
      <c r="P149" s="287"/>
      <c r="Q149" s="287"/>
      <c r="R149" s="367"/>
      <c r="S149" s="366"/>
      <c r="T149" s="287"/>
      <c r="U149" s="287"/>
      <c r="V149" s="367"/>
      <c r="W149" s="366"/>
      <c r="X149" s="287"/>
      <c r="Y149" s="287"/>
      <c r="Z149" s="367"/>
      <c r="AA149" s="366"/>
      <c r="AB149" s="287"/>
      <c r="AC149" s="287"/>
      <c r="AD149" s="367"/>
      <c r="AG149" s="186">
        <f t="shared" si="4"/>
        <v>27</v>
      </c>
      <c r="AH149" s="186">
        <f t="shared" si="5"/>
        <v>0</v>
      </c>
      <c r="AI149">
        <f t="shared" si="6"/>
        <v>0</v>
      </c>
      <c r="AJ149">
        <f t="shared" si="7"/>
        <v>16</v>
      </c>
    </row>
    <row r="150" spans="1:36" ht="15" customHeight="1">
      <c r="A150" s="41"/>
      <c r="B150" s="30"/>
      <c r="C150" s="91" t="s">
        <v>169</v>
      </c>
      <c r="D150" s="354" t="str">
        <f>+IF(CNGE_2023_M1_Secc1_Sub1!D138="","",CNGE_2023_M1_Secc1_Sub1!D138)</f>
        <v/>
      </c>
      <c r="E150" s="355"/>
      <c r="F150" s="355"/>
      <c r="G150" s="355"/>
      <c r="H150" s="355"/>
      <c r="I150" s="355"/>
      <c r="J150" s="356"/>
      <c r="K150" s="366"/>
      <c r="L150" s="287"/>
      <c r="M150" s="287"/>
      <c r="N150" s="367"/>
      <c r="O150" s="366"/>
      <c r="P150" s="287"/>
      <c r="Q150" s="287"/>
      <c r="R150" s="367"/>
      <c r="S150" s="366"/>
      <c r="T150" s="287"/>
      <c r="U150" s="287"/>
      <c r="V150" s="367"/>
      <c r="W150" s="366"/>
      <c r="X150" s="287"/>
      <c r="Y150" s="287"/>
      <c r="Z150" s="367"/>
      <c r="AA150" s="366"/>
      <c r="AB150" s="287"/>
      <c r="AC150" s="287"/>
      <c r="AD150" s="367"/>
      <c r="AG150" s="186">
        <f t="shared" si="4"/>
        <v>27</v>
      </c>
      <c r="AH150" s="186">
        <f t="shared" si="5"/>
        <v>0</v>
      </c>
      <c r="AI150">
        <f t="shared" si="6"/>
        <v>0</v>
      </c>
      <c r="AJ150">
        <f t="shared" si="7"/>
        <v>16</v>
      </c>
    </row>
    <row r="151" spans="1:36" ht="15" customHeight="1">
      <c r="A151" s="41"/>
      <c r="B151" s="30"/>
      <c r="C151" s="91" t="s">
        <v>170</v>
      </c>
      <c r="D151" s="354" t="str">
        <f>+IF(CNGE_2023_M1_Secc1_Sub1!D139="","",CNGE_2023_M1_Secc1_Sub1!D139)</f>
        <v/>
      </c>
      <c r="E151" s="355"/>
      <c r="F151" s="355"/>
      <c r="G151" s="355"/>
      <c r="H151" s="355"/>
      <c r="I151" s="355"/>
      <c r="J151" s="356"/>
      <c r="K151" s="366"/>
      <c r="L151" s="287"/>
      <c r="M151" s="287"/>
      <c r="N151" s="367"/>
      <c r="O151" s="366"/>
      <c r="P151" s="287"/>
      <c r="Q151" s="287"/>
      <c r="R151" s="367"/>
      <c r="S151" s="366"/>
      <c r="T151" s="287"/>
      <c r="U151" s="287"/>
      <c r="V151" s="367"/>
      <c r="W151" s="366"/>
      <c r="X151" s="287"/>
      <c r="Y151" s="287"/>
      <c r="Z151" s="367"/>
      <c r="AA151" s="366"/>
      <c r="AB151" s="287"/>
      <c r="AC151" s="287"/>
      <c r="AD151" s="367"/>
      <c r="AG151" s="186">
        <f t="shared" si="4"/>
        <v>27</v>
      </c>
      <c r="AH151" s="186">
        <f t="shared" si="5"/>
        <v>0</v>
      </c>
      <c r="AI151">
        <f t="shared" si="6"/>
        <v>0</v>
      </c>
      <c r="AJ151">
        <f t="shared" si="7"/>
        <v>16</v>
      </c>
    </row>
    <row r="152" spans="1:36" ht="15" customHeight="1">
      <c r="A152" s="41"/>
      <c r="B152" s="30"/>
      <c r="C152" s="91" t="s">
        <v>171</v>
      </c>
      <c r="D152" s="354" t="str">
        <f>+IF(CNGE_2023_M1_Secc1_Sub1!D140="","",CNGE_2023_M1_Secc1_Sub1!D140)</f>
        <v/>
      </c>
      <c r="E152" s="355"/>
      <c r="F152" s="355"/>
      <c r="G152" s="355"/>
      <c r="H152" s="355"/>
      <c r="I152" s="355"/>
      <c r="J152" s="356"/>
      <c r="K152" s="366"/>
      <c r="L152" s="287"/>
      <c r="M152" s="287"/>
      <c r="N152" s="367"/>
      <c r="O152" s="366"/>
      <c r="P152" s="287"/>
      <c r="Q152" s="287"/>
      <c r="R152" s="367"/>
      <c r="S152" s="366"/>
      <c r="T152" s="287"/>
      <c r="U152" s="287"/>
      <c r="V152" s="367"/>
      <c r="W152" s="366"/>
      <c r="X152" s="287"/>
      <c r="Y152" s="287"/>
      <c r="Z152" s="367"/>
      <c r="AA152" s="366"/>
      <c r="AB152" s="287"/>
      <c r="AC152" s="287"/>
      <c r="AD152" s="367"/>
      <c r="AG152" s="186">
        <f t="shared" si="4"/>
        <v>27</v>
      </c>
      <c r="AH152" s="186">
        <f t="shared" si="5"/>
        <v>0</v>
      </c>
      <c r="AI152">
        <f t="shared" si="6"/>
        <v>0</v>
      </c>
      <c r="AJ152">
        <f t="shared" si="7"/>
        <v>16</v>
      </c>
    </row>
    <row r="153" spans="1:36" ht="15" customHeight="1">
      <c r="A153" s="41"/>
      <c r="B153" s="30"/>
      <c r="C153" s="91" t="s">
        <v>172</v>
      </c>
      <c r="D153" s="354" t="str">
        <f>+IF(CNGE_2023_M1_Secc1_Sub1!D141="","",CNGE_2023_M1_Secc1_Sub1!D141)</f>
        <v/>
      </c>
      <c r="E153" s="355"/>
      <c r="F153" s="355"/>
      <c r="G153" s="355"/>
      <c r="H153" s="355"/>
      <c r="I153" s="355"/>
      <c r="J153" s="356"/>
      <c r="K153" s="366"/>
      <c r="L153" s="287"/>
      <c r="M153" s="287"/>
      <c r="N153" s="367"/>
      <c r="O153" s="366"/>
      <c r="P153" s="287"/>
      <c r="Q153" s="287"/>
      <c r="R153" s="367"/>
      <c r="S153" s="366"/>
      <c r="T153" s="287"/>
      <c r="U153" s="287"/>
      <c r="V153" s="367"/>
      <c r="W153" s="366"/>
      <c r="X153" s="287"/>
      <c r="Y153" s="287"/>
      <c r="Z153" s="367"/>
      <c r="AA153" s="366"/>
      <c r="AB153" s="287"/>
      <c r="AC153" s="287"/>
      <c r="AD153" s="367"/>
      <c r="AG153" s="186">
        <f t="shared" si="4"/>
        <v>27</v>
      </c>
      <c r="AH153" s="186">
        <f t="shared" si="5"/>
        <v>0</v>
      </c>
      <c r="AI153">
        <f t="shared" si="6"/>
        <v>0</v>
      </c>
      <c r="AJ153">
        <f t="shared" si="7"/>
        <v>16</v>
      </c>
    </row>
    <row r="154" spans="1:36" ht="15" customHeight="1">
      <c r="A154" s="41"/>
      <c r="B154" s="30"/>
      <c r="C154" s="91" t="s">
        <v>173</v>
      </c>
      <c r="D154" s="354" t="str">
        <f>+IF(CNGE_2023_M1_Secc1_Sub1!D142="","",CNGE_2023_M1_Secc1_Sub1!D142)</f>
        <v/>
      </c>
      <c r="E154" s="355"/>
      <c r="F154" s="355"/>
      <c r="G154" s="355"/>
      <c r="H154" s="355"/>
      <c r="I154" s="355"/>
      <c r="J154" s="356"/>
      <c r="K154" s="366"/>
      <c r="L154" s="287"/>
      <c r="M154" s="287"/>
      <c r="N154" s="367"/>
      <c r="O154" s="366"/>
      <c r="P154" s="287"/>
      <c r="Q154" s="287"/>
      <c r="R154" s="367"/>
      <c r="S154" s="366"/>
      <c r="T154" s="287"/>
      <c r="U154" s="287"/>
      <c r="V154" s="367"/>
      <c r="W154" s="366"/>
      <c r="X154" s="287"/>
      <c r="Y154" s="287"/>
      <c r="Z154" s="367"/>
      <c r="AA154" s="366"/>
      <c r="AB154" s="287"/>
      <c r="AC154" s="287"/>
      <c r="AD154" s="367"/>
      <c r="AG154" s="186">
        <f t="shared" si="4"/>
        <v>27</v>
      </c>
      <c r="AH154" s="186">
        <f t="shared" si="5"/>
        <v>0</v>
      </c>
      <c r="AI154">
        <f t="shared" si="6"/>
        <v>0</v>
      </c>
      <c r="AJ154">
        <f t="shared" si="7"/>
        <v>16</v>
      </c>
    </row>
    <row r="155" spans="1:36" ht="15" customHeight="1">
      <c r="A155" s="41"/>
      <c r="B155" s="30"/>
      <c r="C155" s="91" t="s">
        <v>174</v>
      </c>
      <c r="D155" s="354" t="str">
        <f>+IF(CNGE_2023_M1_Secc1_Sub1!D143="","",CNGE_2023_M1_Secc1_Sub1!D143)</f>
        <v/>
      </c>
      <c r="E155" s="355"/>
      <c r="F155" s="355"/>
      <c r="G155" s="355"/>
      <c r="H155" s="355"/>
      <c r="I155" s="355"/>
      <c r="J155" s="356"/>
      <c r="K155" s="366"/>
      <c r="L155" s="287"/>
      <c r="M155" s="287"/>
      <c r="N155" s="367"/>
      <c r="O155" s="366"/>
      <c r="P155" s="287"/>
      <c r="Q155" s="287"/>
      <c r="R155" s="367"/>
      <c r="S155" s="366"/>
      <c r="T155" s="287"/>
      <c r="U155" s="287"/>
      <c r="V155" s="367"/>
      <c r="W155" s="366"/>
      <c r="X155" s="287"/>
      <c r="Y155" s="287"/>
      <c r="Z155" s="367"/>
      <c r="AA155" s="366"/>
      <c r="AB155" s="287"/>
      <c r="AC155" s="287"/>
      <c r="AD155" s="367"/>
      <c r="AG155" s="186">
        <f t="shared" si="4"/>
        <v>27</v>
      </c>
      <c r="AH155" s="186">
        <f t="shared" si="5"/>
        <v>0</v>
      </c>
      <c r="AI155">
        <f t="shared" si="6"/>
        <v>0</v>
      </c>
      <c r="AJ155">
        <f t="shared" si="7"/>
        <v>16</v>
      </c>
    </row>
    <row r="156" spans="1:36" ht="15" customHeight="1">
      <c r="A156" s="41"/>
      <c r="B156" s="30"/>
      <c r="C156" s="91" t="s">
        <v>175</v>
      </c>
      <c r="D156" s="354" t="str">
        <f>+IF(CNGE_2023_M1_Secc1_Sub1!D144="","",CNGE_2023_M1_Secc1_Sub1!D144)</f>
        <v/>
      </c>
      <c r="E156" s="355"/>
      <c r="F156" s="355"/>
      <c r="G156" s="355"/>
      <c r="H156" s="355"/>
      <c r="I156" s="355"/>
      <c r="J156" s="356"/>
      <c r="K156" s="366"/>
      <c r="L156" s="287"/>
      <c r="M156" s="287"/>
      <c r="N156" s="367"/>
      <c r="O156" s="366"/>
      <c r="P156" s="287"/>
      <c r="Q156" s="287"/>
      <c r="R156" s="367"/>
      <c r="S156" s="366"/>
      <c r="T156" s="287"/>
      <c r="U156" s="287"/>
      <c r="V156" s="367"/>
      <c r="W156" s="366"/>
      <c r="X156" s="287"/>
      <c r="Y156" s="287"/>
      <c r="Z156" s="367"/>
      <c r="AA156" s="366"/>
      <c r="AB156" s="287"/>
      <c r="AC156" s="287"/>
      <c r="AD156" s="367"/>
      <c r="AG156" s="186">
        <f t="shared" si="4"/>
        <v>27</v>
      </c>
      <c r="AH156" s="186">
        <f t="shared" si="5"/>
        <v>0</v>
      </c>
      <c r="AI156">
        <f t="shared" si="6"/>
        <v>0</v>
      </c>
      <c r="AJ156">
        <f t="shared" si="7"/>
        <v>16</v>
      </c>
    </row>
    <row r="157" spans="1:36" ht="15" customHeight="1">
      <c r="A157" s="41"/>
      <c r="B157" s="30"/>
      <c r="C157" s="91" t="s">
        <v>176</v>
      </c>
      <c r="D157" s="354" t="str">
        <f>+IF(CNGE_2023_M1_Secc1_Sub1!D145="","",CNGE_2023_M1_Secc1_Sub1!D145)</f>
        <v/>
      </c>
      <c r="E157" s="355"/>
      <c r="F157" s="355"/>
      <c r="G157" s="355"/>
      <c r="H157" s="355"/>
      <c r="I157" s="355"/>
      <c r="J157" s="356"/>
      <c r="K157" s="366"/>
      <c r="L157" s="287"/>
      <c r="M157" s="287"/>
      <c r="N157" s="367"/>
      <c r="O157" s="366"/>
      <c r="P157" s="287"/>
      <c r="Q157" s="287"/>
      <c r="R157" s="367"/>
      <c r="S157" s="366"/>
      <c r="T157" s="287"/>
      <c r="U157" s="287"/>
      <c r="V157" s="367"/>
      <c r="W157" s="366"/>
      <c r="X157" s="287"/>
      <c r="Y157" s="287"/>
      <c r="Z157" s="367"/>
      <c r="AA157" s="366"/>
      <c r="AB157" s="287"/>
      <c r="AC157" s="287"/>
      <c r="AD157" s="367"/>
      <c r="AG157" s="186">
        <f t="shared" si="4"/>
        <v>27</v>
      </c>
      <c r="AH157" s="186">
        <f t="shared" si="5"/>
        <v>0</v>
      </c>
      <c r="AI157">
        <f t="shared" si="6"/>
        <v>0</v>
      </c>
      <c r="AJ157">
        <f t="shared" si="7"/>
        <v>16</v>
      </c>
    </row>
    <row r="158" spans="1:36" ht="15" customHeight="1">
      <c r="A158" s="41"/>
      <c r="B158" s="30"/>
      <c r="C158" s="91" t="s">
        <v>177</v>
      </c>
      <c r="D158" s="354" t="str">
        <f>+IF(CNGE_2023_M1_Secc1_Sub1!D146="","",CNGE_2023_M1_Secc1_Sub1!D146)</f>
        <v/>
      </c>
      <c r="E158" s="355"/>
      <c r="F158" s="355"/>
      <c r="G158" s="355"/>
      <c r="H158" s="355"/>
      <c r="I158" s="355"/>
      <c r="J158" s="356"/>
      <c r="K158" s="366"/>
      <c r="L158" s="287"/>
      <c r="M158" s="287"/>
      <c r="N158" s="367"/>
      <c r="O158" s="366"/>
      <c r="P158" s="287"/>
      <c r="Q158" s="287"/>
      <c r="R158" s="367"/>
      <c r="S158" s="366"/>
      <c r="T158" s="287"/>
      <c r="U158" s="287"/>
      <c r="V158" s="367"/>
      <c r="W158" s="366"/>
      <c r="X158" s="287"/>
      <c r="Y158" s="287"/>
      <c r="Z158" s="367"/>
      <c r="AA158" s="366"/>
      <c r="AB158" s="287"/>
      <c r="AC158" s="287"/>
      <c r="AD158" s="367"/>
      <c r="AG158" s="186">
        <f t="shared" si="4"/>
        <v>27</v>
      </c>
      <c r="AH158" s="186">
        <f t="shared" si="5"/>
        <v>0</v>
      </c>
      <c r="AI158">
        <f t="shared" si="6"/>
        <v>0</v>
      </c>
      <c r="AJ158">
        <f t="shared" si="7"/>
        <v>16</v>
      </c>
    </row>
    <row r="159" spans="1:36" ht="15" customHeight="1">
      <c r="A159" s="41"/>
      <c r="B159" s="30"/>
      <c r="C159" s="91" t="s">
        <v>178</v>
      </c>
      <c r="D159" s="354" t="str">
        <f>+IF(CNGE_2023_M1_Secc1_Sub1!D147="","",CNGE_2023_M1_Secc1_Sub1!D147)</f>
        <v/>
      </c>
      <c r="E159" s="355"/>
      <c r="F159" s="355"/>
      <c r="G159" s="355"/>
      <c r="H159" s="355"/>
      <c r="I159" s="355"/>
      <c r="J159" s="356"/>
      <c r="K159" s="366"/>
      <c r="L159" s="287"/>
      <c r="M159" s="287"/>
      <c r="N159" s="367"/>
      <c r="O159" s="366"/>
      <c r="P159" s="287"/>
      <c r="Q159" s="287"/>
      <c r="R159" s="367"/>
      <c r="S159" s="366"/>
      <c r="T159" s="287"/>
      <c r="U159" s="287"/>
      <c r="V159" s="367"/>
      <c r="W159" s="366"/>
      <c r="X159" s="287"/>
      <c r="Y159" s="287"/>
      <c r="Z159" s="367"/>
      <c r="AA159" s="366"/>
      <c r="AB159" s="287"/>
      <c r="AC159" s="287"/>
      <c r="AD159" s="367"/>
      <c r="AG159" s="186">
        <f t="shared" si="4"/>
        <v>27</v>
      </c>
      <c r="AH159" s="186">
        <f t="shared" si="5"/>
        <v>0</v>
      </c>
      <c r="AI159">
        <f t="shared" si="6"/>
        <v>0</v>
      </c>
      <c r="AJ159">
        <f t="shared" si="7"/>
        <v>16</v>
      </c>
    </row>
    <row r="160" spans="1:36" ht="15" customHeight="1">
      <c r="A160" s="41"/>
      <c r="B160" s="30"/>
      <c r="C160" s="91" t="s">
        <v>179</v>
      </c>
      <c r="D160" s="354" t="str">
        <f>+IF(CNGE_2023_M1_Secc1_Sub1!D148="","",CNGE_2023_M1_Secc1_Sub1!D148)</f>
        <v/>
      </c>
      <c r="E160" s="355"/>
      <c r="F160" s="355"/>
      <c r="G160" s="355"/>
      <c r="H160" s="355"/>
      <c r="I160" s="355"/>
      <c r="J160" s="356"/>
      <c r="K160" s="366"/>
      <c r="L160" s="287"/>
      <c r="M160" s="287"/>
      <c r="N160" s="367"/>
      <c r="O160" s="366"/>
      <c r="P160" s="287"/>
      <c r="Q160" s="287"/>
      <c r="R160" s="367"/>
      <c r="S160" s="366"/>
      <c r="T160" s="287"/>
      <c r="U160" s="287"/>
      <c r="V160" s="367"/>
      <c r="W160" s="366"/>
      <c r="X160" s="287"/>
      <c r="Y160" s="287"/>
      <c r="Z160" s="367"/>
      <c r="AA160" s="366"/>
      <c r="AB160" s="287"/>
      <c r="AC160" s="287"/>
      <c r="AD160" s="367"/>
      <c r="AG160" s="186">
        <f t="shared" si="4"/>
        <v>27</v>
      </c>
      <c r="AH160" s="186">
        <f t="shared" si="5"/>
        <v>0</v>
      </c>
      <c r="AI160">
        <f t="shared" si="6"/>
        <v>0</v>
      </c>
      <c r="AJ160">
        <f t="shared" si="7"/>
        <v>16</v>
      </c>
    </row>
    <row r="161" spans="1:36" ht="15" customHeight="1">
      <c r="A161" s="41"/>
      <c r="B161" s="30"/>
      <c r="C161" s="91" t="s">
        <v>180</v>
      </c>
      <c r="D161" s="354" t="str">
        <f>+IF(CNGE_2023_M1_Secc1_Sub1!D149="","",CNGE_2023_M1_Secc1_Sub1!D149)</f>
        <v/>
      </c>
      <c r="E161" s="355"/>
      <c r="F161" s="355"/>
      <c r="G161" s="355"/>
      <c r="H161" s="355"/>
      <c r="I161" s="355"/>
      <c r="J161" s="356"/>
      <c r="K161" s="366"/>
      <c r="L161" s="287"/>
      <c r="M161" s="287"/>
      <c r="N161" s="367"/>
      <c r="O161" s="366"/>
      <c r="P161" s="287"/>
      <c r="Q161" s="287"/>
      <c r="R161" s="367"/>
      <c r="S161" s="366"/>
      <c r="T161" s="287"/>
      <c r="U161" s="287"/>
      <c r="V161" s="367"/>
      <c r="W161" s="366"/>
      <c r="X161" s="287"/>
      <c r="Y161" s="287"/>
      <c r="Z161" s="367"/>
      <c r="AA161" s="366"/>
      <c r="AB161" s="287"/>
      <c r="AC161" s="287"/>
      <c r="AD161" s="367"/>
      <c r="AG161" s="186">
        <f t="shared" si="4"/>
        <v>27</v>
      </c>
      <c r="AH161" s="186">
        <f t="shared" si="5"/>
        <v>0</v>
      </c>
      <c r="AI161">
        <f t="shared" si="6"/>
        <v>0</v>
      </c>
      <c r="AJ161">
        <f t="shared" si="7"/>
        <v>16</v>
      </c>
    </row>
    <row r="162" spans="1:36" ht="15" customHeight="1">
      <c r="A162" s="41"/>
      <c r="B162" s="30"/>
      <c r="C162" s="91" t="s">
        <v>181</v>
      </c>
      <c r="D162" s="354" t="str">
        <f>+IF(CNGE_2023_M1_Secc1_Sub1!D150="","",CNGE_2023_M1_Secc1_Sub1!D150)</f>
        <v/>
      </c>
      <c r="E162" s="355"/>
      <c r="F162" s="355"/>
      <c r="G162" s="355"/>
      <c r="H162" s="355"/>
      <c r="I162" s="355"/>
      <c r="J162" s="356"/>
      <c r="K162" s="366"/>
      <c r="L162" s="287"/>
      <c r="M162" s="287"/>
      <c r="N162" s="367"/>
      <c r="O162" s="366"/>
      <c r="P162" s="287"/>
      <c r="Q162" s="287"/>
      <c r="R162" s="367"/>
      <c r="S162" s="366"/>
      <c r="T162" s="287"/>
      <c r="U162" s="287"/>
      <c r="V162" s="367"/>
      <c r="W162" s="366"/>
      <c r="X162" s="287"/>
      <c r="Y162" s="287"/>
      <c r="Z162" s="367"/>
      <c r="AA162" s="366"/>
      <c r="AB162" s="287"/>
      <c r="AC162" s="287"/>
      <c r="AD162" s="367"/>
      <c r="AG162" s="186">
        <f t="shared" si="4"/>
        <v>27</v>
      </c>
      <c r="AH162" s="186">
        <f t="shared" si="5"/>
        <v>0</v>
      </c>
      <c r="AI162">
        <f t="shared" si="6"/>
        <v>0</v>
      </c>
      <c r="AJ162">
        <f t="shared" si="7"/>
        <v>16</v>
      </c>
    </row>
    <row r="163" spans="1:36" ht="15" customHeight="1">
      <c r="A163" s="41"/>
      <c r="B163" s="30"/>
      <c r="C163" s="91" t="s">
        <v>182</v>
      </c>
      <c r="D163" s="354" t="str">
        <f>+IF(CNGE_2023_M1_Secc1_Sub1!D151="","",CNGE_2023_M1_Secc1_Sub1!D151)</f>
        <v/>
      </c>
      <c r="E163" s="355"/>
      <c r="F163" s="355"/>
      <c r="G163" s="355"/>
      <c r="H163" s="355"/>
      <c r="I163" s="355"/>
      <c r="J163" s="356"/>
      <c r="K163" s="366"/>
      <c r="L163" s="287"/>
      <c r="M163" s="287"/>
      <c r="N163" s="367"/>
      <c r="O163" s="366"/>
      <c r="P163" s="287"/>
      <c r="Q163" s="287"/>
      <c r="R163" s="367"/>
      <c r="S163" s="366"/>
      <c r="T163" s="287"/>
      <c r="U163" s="287"/>
      <c r="V163" s="367"/>
      <c r="W163" s="366"/>
      <c r="X163" s="287"/>
      <c r="Y163" s="287"/>
      <c r="Z163" s="367"/>
      <c r="AA163" s="366"/>
      <c r="AB163" s="287"/>
      <c r="AC163" s="287"/>
      <c r="AD163" s="367"/>
      <c r="AG163" s="186">
        <f t="shared" si="4"/>
        <v>27</v>
      </c>
      <c r="AH163" s="186">
        <f t="shared" si="5"/>
        <v>0</v>
      </c>
      <c r="AI163">
        <f t="shared" si="6"/>
        <v>0</v>
      </c>
      <c r="AJ163">
        <f t="shared" si="7"/>
        <v>16</v>
      </c>
    </row>
    <row r="164" spans="1:36" ht="15" customHeight="1">
      <c r="A164" s="41"/>
      <c r="B164" s="30"/>
      <c r="C164" s="91" t="s">
        <v>183</v>
      </c>
      <c r="D164" s="354" t="str">
        <f>+IF(CNGE_2023_M1_Secc1_Sub1!D152="","",CNGE_2023_M1_Secc1_Sub1!D152)</f>
        <v/>
      </c>
      <c r="E164" s="355"/>
      <c r="F164" s="355"/>
      <c r="G164" s="355"/>
      <c r="H164" s="355"/>
      <c r="I164" s="355"/>
      <c r="J164" s="356"/>
      <c r="K164" s="366"/>
      <c r="L164" s="287"/>
      <c r="M164" s="287"/>
      <c r="N164" s="367"/>
      <c r="O164" s="366"/>
      <c r="P164" s="287"/>
      <c r="Q164" s="287"/>
      <c r="R164" s="367"/>
      <c r="S164" s="366"/>
      <c r="T164" s="287"/>
      <c r="U164" s="287"/>
      <c r="V164" s="367"/>
      <c r="W164" s="366"/>
      <c r="X164" s="287"/>
      <c r="Y164" s="287"/>
      <c r="Z164" s="367"/>
      <c r="AA164" s="366"/>
      <c r="AB164" s="287"/>
      <c r="AC164" s="287"/>
      <c r="AD164" s="367"/>
      <c r="AG164" s="186">
        <f t="shared" si="4"/>
        <v>27</v>
      </c>
      <c r="AH164" s="186">
        <f t="shared" si="5"/>
        <v>0</v>
      </c>
      <c r="AI164">
        <f t="shared" si="6"/>
        <v>0</v>
      </c>
      <c r="AJ164">
        <f t="shared" si="7"/>
        <v>16</v>
      </c>
    </row>
    <row r="165" spans="1:36" ht="15" customHeight="1">
      <c r="A165" s="41"/>
      <c r="B165" s="30"/>
      <c r="C165" s="91" t="s">
        <v>184</v>
      </c>
      <c r="D165" s="354" t="str">
        <f>+IF(CNGE_2023_M1_Secc1_Sub1!D153="","",CNGE_2023_M1_Secc1_Sub1!D153)</f>
        <v/>
      </c>
      <c r="E165" s="355"/>
      <c r="F165" s="355"/>
      <c r="G165" s="355"/>
      <c r="H165" s="355"/>
      <c r="I165" s="355"/>
      <c r="J165" s="356"/>
      <c r="K165" s="366"/>
      <c r="L165" s="287"/>
      <c r="M165" s="287"/>
      <c r="N165" s="367"/>
      <c r="O165" s="366"/>
      <c r="P165" s="287"/>
      <c r="Q165" s="287"/>
      <c r="R165" s="367"/>
      <c r="S165" s="366"/>
      <c r="T165" s="287"/>
      <c r="U165" s="287"/>
      <c r="V165" s="367"/>
      <c r="W165" s="366"/>
      <c r="X165" s="287"/>
      <c r="Y165" s="287"/>
      <c r="Z165" s="367"/>
      <c r="AA165" s="366"/>
      <c r="AB165" s="287"/>
      <c r="AC165" s="287"/>
      <c r="AD165" s="367"/>
      <c r="AG165" s="186">
        <f t="shared" si="4"/>
        <v>27</v>
      </c>
      <c r="AH165" s="186">
        <f t="shared" si="5"/>
        <v>0</v>
      </c>
      <c r="AI165">
        <f t="shared" si="6"/>
        <v>0</v>
      </c>
      <c r="AJ165">
        <f t="shared" si="7"/>
        <v>16</v>
      </c>
    </row>
    <row r="166" spans="1:36" ht="15" customHeight="1">
      <c r="A166" s="41"/>
      <c r="B166" s="30"/>
      <c r="C166" s="91" t="s">
        <v>185</v>
      </c>
      <c r="D166" s="354" t="str">
        <f>+IF(CNGE_2023_M1_Secc1_Sub1!D154="","",CNGE_2023_M1_Secc1_Sub1!D154)</f>
        <v/>
      </c>
      <c r="E166" s="355"/>
      <c r="F166" s="355"/>
      <c r="G166" s="355"/>
      <c r="H166" s="355"/>
      <c r="I166" s="355"/>
      <c r="J166" s="356"/>
      <c r="K166" s="366"/>
      <c r="L166" s="287"/>
      <c r="M166" s="287"/>
      <c r="N166" s="367"/>
      <c r="O166" s="366"/>
      <c r="P166" s="287"/>
      <c r="Q166" s="287"/>
      <c r="R166" s="367"/>
      <c r="S166" s="366"/>
      <c r="T166" s="287"/>
      <c r="U166" s="287"/>
      <c r="V166" s="367"/>
      <c r="W166" s="366"/>
      <c r="X166" s="287"/>
      <c r="Y166" s="287"/>
      <c r="Z166" s="367"/>
      <c r="AA166" s="366"/>
      <c r="AB166" s="287"/>
      <c r="AC166" s="287"/>
      <c r="AD166" s="367"/>
      <c r="AG166" s="186">
        <f t="shared" si="4"/>
        <v>27</v>
      </c>
      <c r="AH166" s="186">
        <f t="shared" si="5"/>
        <v>0</v>
      </c>
      <c r="AI166">
        <f t="shared" si="6"/>
        <v>0</v>
      </c>
      <c r="AJ166">
        <f t="shared" si="7"/>
        <v>16</v>
      </c>
    </row>
    <row r="167" spans="1:36" ht="15" customHeight="1">
      <c r="A167" s="41"/>
      <c r="B167" s="30"/>
      <c r="C167" s="91" t="s">
        <v>186</v>
      </c>
      <c r="D167" s="354" t="str">
        <f>+IF(CNGE_2023_M1_Secc1_Sub1!D155="","",CNGE_2023_M1_Secc1_Sub1!D155)</f>
        <v/>
      </c>
      <c r="E167" s="355"/>
      <c r="F167" s="355"/>
      <c r="G167" s="355"/>
      <c r="H167" s="355"/>
      <c r="I167" s="355"/>
      <c r="J167" s="356"/>
      <c r="K167" s="366"/>
      <c r="L167" s="287"/>
      <c r="M167" s="287"/>
      <c r="N167" s="367"/>
      <c r="O167" s="366"/>
      <c r="P167" s="287"/>
      <c r="Q167" s="287"/>
      <c r="R167" s="367"/>
      <c r="S167" s="366"/>
      <c r="T167" s="287"/>
      <c r="U167" s="287"/>
      <c r="V167" s="367"/>
      <c r="W167" s="366"/>
      <c r="X167" s="287"/>
      <c r="Y167" s="287"/>
      <c r="Z167" s="367"/>
      <c r="AA167" s="366"/>
      <c r="AB167" s="287"/>
      <c r="AC167" s="287"/>
      <c r="AD167" s="367"/>
      <c r="AG167" s="186">
        <f t="shared" si="4"/>
        <v>27</v>
      </c>
      <c r="AH167" s="186">
        <f t="shared" si="5"/>
        <v>0</v>
      </c>
      <c r="AI167">
        <f t="shared" si="6"/>
        <v>0</v>
      </c>
      <c r="AJ167">
        <f t="shared" si="7"/>
        <v>16</v>
      </c>
    </row>
    <row r="168" spans="1:36" ht="15" customHeight="1">
      <c r="A168" s="41"/>
      <c r="B168" s="30"/>
      <c r="C168" s="91" t="s">
        <v>187</v>
      </c>
      <c r="D168" s="354" t="str">
        <f>+IF(CNGE_2023_M1_Secc1_Sub1!D156="","",CNGE_2023_M1_Secc1_Sub1!D156)</f>
        <v/>
      </c>
      <c r="E168" s="355"/>
      <c r="F168" s="355"/>
      <c r="G168" s="355"/>
      <c r="H168" s="355"/>
      <c r="I168" s="355"/>
      <c r="J168" s="356"/>
      <c r="K168" s="366"/>
      <c r="L168" s="287"/>
      <c r="M168" s="287"/>
      <c r="N168" s="367"/>
      <c r="O168" s="366"/>
      <c r="P168" s="287"/>
      <c r="Q168" s="287"/>
      <c r="R168" s="367"/>
      <c r="S168" s="366"/>
      <c r="T168" s="287"/>
      <c r="U168" s="287"/>
      <c r="V168" s="367"/>
      <c r="W168" s="366"/>
      <c r="X168" s="287"/>
      <c r="Y168" s="287"/>
      <c r="Z168" s="367"/>
      <c r="AA168" s="366"/>
      <c r="AB168" s="287"/>
      <c r="AC168" s="287"/>
      <c r="AD168" s="367"/>
      <c r="AG168" s="186">
        <f t="shared" si="4"/>
        <v>27</v>
      </c>
      <c r="AH168" s="186">
        <f t="shared" si="5"/>
        <v>0</v>
      </c>
      <c r="AI168">
        <f t="shared" si="6"/>
        <v>0</v>
      </c>
      <c r="AJ168">
        <f t="shared" si="7"/>
        <v>16</v>
      </c>
    </row>
    <row r="169" spans="1:36" ht="15" customHeight="1">
      <c r="A169" s="41"/>
      <c r="B169" s="30"/>
      <c r="C169" s="91" t="s">
        <v>188</v>
      </c>
      <c r="D169" s="354" t="str">
        <f>+IF(CNGE_2023_M1_Secc1_Sub1!D157="","",CNGE_2023_M1_Secc1_Sub1!D157)</f>
        <v/>
      </c>
      <c r="E169" s="355"/>
      <c r="F169" s="355"/>
      <c r="G169" s="355"/>
      <c r="H169" s="355"/>
      <c r="I169" s="355"/>
      <c r="J169" s="356"/>
      <c r="K169" s="366"/>
      <c r="L169" s="287"/>
      <c r="M169" s="287"/>
      <c r="N169" s="367"/>
      <c r="O169" s="366"/>
      <c r="P169" s="287"/>
      <c r="Q169" s="287"/>
      <c r="R169" s="367"/>
      <c r="S169" s="366"/>
      <c r="T169" s="287"/>
      <c r="U169" s="287"/>
      <c r="V169" s="367"/>
      <c r="W169" s="366"/>
      <c r="X169" s="287"/>
      <c r="Y169" s="287"/>
      <c r="Z169" s="367"/>
      <c r="AA169" s="366"/>
      <c r="AB169" s="287"/>
      <c r="AC169" s="287"/>
      <c r="AD169" s="367"/>
      <c r="AG169" s="186">
        <f t="shared" si="4"/>
        <v>27</v>
      </c>
      <c r="AH169" s="186">
        <f t="shared" si="5"/>
        <v>0</v>
      </c>
      <c r="AI169">
        <f t="shared" si="6"/>
        <v>0</v>
      </c>
      <c r="AJ169">
        <f t="shared" si="7"/>
        <v>16</v>
      </c>
    </row>
    <row r="170" spans="1:36" ht="15" customHeight="1">
      <c r="A170" s="41"/>
      <c r="B170" s="30"/>
      <c r="C170" s="91" t="s">
        <v>189</v>
      </c>
      <c r="D170" s="354" t="str">
        <f>+IF(CNGE_2023_M1_Secc1_Sub1!D158="","",CNGE_2023_M1_Secc1_Sub1!D158)</f>
        <v/>
      </c>
      <c r="E170" s="355"/>
      <c r="F170" s="355"/>
      <c r="G170" s="355"/>
      <c r="H170" s="355"/>
      <c r="I170" s="355"/>
      <c r="J170" s="356"/>
      <c r="K170" s="366"/>
      <c r="L170" s="287"/>
      <c r="M170" s="287"/>
      <c r="N170" s="367"/>
      <c r="O170" s="366"/>
      <c r="P170" s="287"/>
      <c r="Q170" s="287"/>
      <c r="R170" s="367"/>
      <c r="S170" s="366"/>
      <c r="T170" s="287"/>
      <c r="U170" s="287"/>
      <c r="V170" s="367"/>
      <c r="W170" s="366"/>
      <c r="X170" s="287"/>
      <c r="Y170" s="287"/>
      <c r="Z170" s="367"/>
      <c r="AA170" s="366"/>
      <c r="AB170" s="287"/>
      <c r="AC170" s="287"/>
      <c r="AD170" s="367"/>
      <c r="AG170" s="186">
        <f t="shared" si="4"/>
        <v>27</v>
      </c>
      <c r="AH170" s="186">
        <f t="shared" si="5"/>
        <v>0</v>
      </c>
      <c r="AI170">
        <f t="shared" si="6"/>
        <v>0</v>
      </c>
      <c r="AJ170">
        <f t="shared" si="7"/>
        <v>16</v>
      </c>
    </row>
    <row r="171" spans="1:36" ht="15" customHeight="1">
      <c r="A171" s="41"/>
      <c r="B171" s="3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G171"/>
      <c r="AH171" s="186">
        <f>+SUM(AH71:AH170)</f>
        <v>0</v>
      </c>
      <c r="AI171">
        <f>+SUM(AI51:AI170)</f>
        <v>0</v>
      </c>
    </row>
    <row r="172" spans="1:36" customFormat="1" ht="45" customHeight="1">
      <c r="A172" s="41"/>
      <c r="B172" s="30"/>
      <c r="C172" s="523" t="s">
        <v>808</v>
      </c>
      <c r="D172" s="523"/>
      <c r="E172" s="523"/>
      <c r="F172" s="524"/>
      <c r="G172" s="366"/>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367"/>
      <c r="AF172" s="263"/>
      <c r="AG172">
        <f>+COUNTIF(AA51:AD170,"X")</f>
        <v>0</v>
      </c>
      <c r="AH172" s="186">
        <f>+IF(OR(AND(AG172&gt;=1,G172&lt;&gt;""),AND(AG172=0,G172="")),0,1)</f>
        <v>0</v>
      </c>
    </row>
    <row r="173" spans="1:36" customFormat="1" ht="15" customHeight="1">
      <c r="A173" s="41"/>
      <c r="B173" s="3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F173" s="263"/>
    </row>
    <row r="174" spans="1:36" ht="24" customHeight="1">
      <c r="A174" s="41"/>
      <c r="B174"/>
      <c r="C174" s="348" t="s">
        <v>225</v>
      </c>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row>
    <row r="175" spans="1:36" ht="60" customHeight="1">
      <c r="A175" s="41"/>
      <c r="B175"/>
      <c r="C175" s="565"/>
      <c r="D175" s="566"/>
      <c r="E175" s="566"/>
      <c r="F175" s="566"/>
      <c r="G175" s="566"/>
      <c r="H175" s="566"/>
      <c r="I175" s="566"/>
      <c r="J175" s="566"/>
      <c r="K175" s="566"/>
      <c r="L175" s="566"/>
      <c r="M175" s="566"/>
      <c r="N175" s="566"/>
      <c r="O175" s="566"/>
      <c r="P175" s="566"/>
      <c r="Q175" s="566"/>
      <c r="R175" s="566"/>
      <c r="S175" s="566"/>
      <c r="T175" s="566"/>
      <c r="U175" s="566"/>
      <c r="V175" s="566"/>
      <c r="W175" s="566"/>
      <c r="X175" s="566"/>
      <c r="Y175" s="566"/>
      <c r="Z175" s="566"/>
      <c r="AA175" s="566"/>
      <c r="AB175" s="566"/>
      <c r="AC175" s="566"/>
      <c r="AD175" s="567"/>
    </row>
    <row r="176" spans="1:36" ht="15" customHeight="1">
      <c r="A176" s="41"/>
      <c r="B176" s="30"/>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row>
    <row r="177" spans="1:34" ht="15" customHeight="1">
      <c r="A177" s="41"/>
      <c r="B177" s="30"/>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row>
    <row r="178" spans="1:34" ht="15" customHeight="1">
      <c r="A178" s="41"/>
      <c r="B178" s="391" t="str">
        <f>IF(AH172=0,"","Error: debe especificar los otros elementos de evaluación.")</f>
        <v/>
      </c>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c r="AA178" s="391"/>
      <c r="AB178" s="391"/>
      <c r="AC178" s="391"/>
      <c r="AD178" s="391"/>
    </row>
    <row r="179" spans="1:34" ht="15" customHeight="1">
      <c r="A179" s="41"/>
      <c r="B179" s="392" t="str">
        <f>IF(AH171=0,"","Error: debe completar toda la información requerida.")</f>
        <v/>
      </c>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row>
    <row r="180" spans="1:34" ht="15" customHeight="1">
      <c r="A180" s="41"/>
      <c r="B180" s="30"/>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row>
    <row r="181" spans="1:34" ht="15" customHeight="1" thickBot="1">
      <c r="A181" s="41"/>
      <c r="B181" s="30"/>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row>
    <row r="182" spans="1:34" ht="15" customHeight="1" thickBot="1">
      <c r="A182" s="42" t="s">
        <v>684</v>
      </c>
      <c r="B182" s="450" t="s">
        <v>913</v>
      </c>
      <c r="C182" s="451"/>
      <c r="D182" s="451"/>
      <c r="E182" s="451"/>
      <c r="F182" s="451"/>
      <c r="G182" s="451"/>
      <c r="H182" s="451"/>
      <c r="I182" s="451"/>
      <c r="J182" s="451"/>
      <c r="K182" s="451"/>
      <c r="L182" s="451"/>
      <c r="M182" s="451"/>
      <c r="N182" s="451"/>
      <c r="O182" s="451"/>
      <c r="P182" s="451"/>
      <c r="Q182" s="451"/>
      <c r="R182" s="451"/>
      <c r="S182" s="451"/>
      <c r="T182" s="451"/>
      <c r="U182" s="451"/>
      <c r="V182" s="451"/>
      <c r="W182" s="451"/>
      <c r="X182" s="451"/>
      <c r="Y182" s="451"/>
      <c r="Z182" s="451"/>
      <c r="AA182" s="451"/>
      <c r="AB182" s="451"/>
      <c r="AC182" s="451"/>
      <c r="AD182" s="452"/>
    </row>
    <row r="183" spans="1:34" ht="15" customHeight="1">
      <c r="A183" s="41"/>
      <c r="B183" s="518" t="s">
        <v>93</v>
      </c>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c r="AD183" s="561"/>
    </row>
    <row r="184" spans="1:34" ht="24" customHeight="1">
      <c r="A184" s="41"/>
      <c r="B184" s="49"/>
      <c r="C184" s="327" t="s">
        <v>809</v>
      </c>
      <c r="D184" s="472"/>
      <c r="E184" s="472"/>
      <c r="F184" s="472"/>
      <c r="G184" s="472"/>
      <c r="H184" s="472"/>
      <c r="I184" s="472"/>
      <c r="J184" s="472"/>
      <c r="K184" s="472"/>
      <c r="L184" s="472"/>
      <c r="M184" s="472"/>
      <c r="N184" s="472"/>
      <c r="O184" s="472"/>
      <c r="P184" s="472"/>
      <c r="Q184" s="472"/>
      <c r="R184" s="472"/>
      <c r="S184" s="472"/>
      <c r="T184" s="472"/>
      <c r="U184" s="472"/>
      <c r="V184" s="472"/>
      <c r="W184" s="472"/>
      <c r="X184" s="472"/>
      <c r="Y184" s="472"/>
      <c r="Z184" s="472"/>
      <c r="AA184" s="472"/>
      <c r="AB184" s="472"/>
      <c r="AC184" s="472"/>
      <c r="AD184" s="562"/>
    </row>
    <row r="185" spans="1:34" ht="15" customHeight="1" thickBot="1">
      <c r="A185" s="41"/>
      <c r="B185" s="93"/>
      <c r="C185" s="48"/>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row>
    <row r="186" spans="1:34" ht="15" customHeight="1" thickBot="1">
      <c r="A186" s="42"/>
      <c r="B186" s="428" t="s">
        <v>914</v>
      </c>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30"/>
    </row>
    <row r="187" spans="1:34" ht="15" customHeight="1">
      <c r="A187" s="41"/>
      <c r="B187" s="563" t="s">
        <v>869</v>
      </c>
      <c r="C187" s="432"/>
      <c r="D187" s="432"/>
      <c r="E187" s="432"/>
      <c r="F187" s="432"/>
      <c r="G187" s="432"/>
      <c r="H187" s="432"/>
      <c r="I187" s="432"/>
      <c r="J187" s="432"/>
      <c r="K187" s="432"/>
      <c r="L187" s="432"/>
      <c r="M187" s="432"/>
      <c r="N187" s="432"/>
      <c r="O187" s="432"/>
      <c r="P187" s="432"/>
      <c r="Q187" s="432"/>
      <c r="R187" s="432"/>
      <c r="S187" s="432"/>
      <c r="T187" s="432"/>
      <c r="U187" s="432"/>
      <c r="V187" s="432"/>
      <c r="W187" s="432"/>
      <c r="X187" s="432"/>
      <c r="Y187" s="432"/>
      <c r="Z187" s="432"/>
      <c r="AA187" s="432"/>
      <c r="AB187" s="432"/>
      <c r="AC187" s="432"/>
      <c r="AD187" s="564"/>
    </row>
    <row r="188" spans="1:34" ht="48" customHeight="1">
      <c r="A188" s="41"/>
      <c r="B188" s="94"/>
      <c r="C188" s="327" t="s">
        <v>810</v>
      </c>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568"/>
    </row>
    <row r="189" spans="1:34" ht="15" customHeight="1">
      <c r="A189" s="41"/>
      <c r="B189"/>
      <c r="C189"/>
      <c r="D189"/>
      <c r="E189"/>
      <c r="F189"/>
      <c r="G189"/>
      <c r="H189"/>
      <c r="I189"/>
      <c r="J189"/>
      <c r="K189"/>
      <c r="L189"/>
      <c r="M189"/>
      <c r="N189"/>
      <c r="O189"/>
      <c r="P189"/>
      <c r="Q189"/>
      <c r="R189"/>
      <c r="S189"/>
      <c r="T189"/>
      <c r="U189"/>
      <c r="V189"/>
      <c r="W189"/>
      <c r="X189"/>
      <c r="Y189"/>
      <c r="Z189"/>
      <c r="AA189"/>
      <c r="AB189"/>
      <c r="AC189"/>
      <c r="AD189"/>
      <c r="AG189" s="19" t="s">
        <v>1259</v>
      </c>
    </row>
    <row r="190" spans="1:34" ht="24" customHeight="1">
      <c r="A190" s="51" t="s">
        <v>993</v>
      </c>
      <c r="B190" s="417" t="s">
        <v>1059</v>
      </c>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c r="AA190" s="417"/>
      <c r="AB190" s="417"/>
      <c r="AC190" s="417"/>
      <c r="AD190" s="417"/>
      <c r="AG190" s="19">
        <f>+COUNTBLANK(C195:C200)</f>
        <v>6</v>
      </c>
      <c r="AH190" s="19">
        <v>6</v>
      </c>
    </row>
    <row r="191" spans="1:34" ht="36" customHeight="1">
      <c r="A191" s="81"/>
      <c r="B191"/>
      <c r="C191" s="384" t="s">
        <v>1060</v>
      </c>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row>
    <row r="192" spans="1:34" ht="15" customHeight="1">
      <c r="A192" s="81"/>
      <c r="B192"/>
      <c r="C192" s="337" t="s">
        <v>226</v>
      </c>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row>
    <row r="193" spans="1:33" customFormat="1" ht="24" customHeight="1">
      <c r="A193" s="81"/>
      <c r="C193" s="348" t="s">
        <v>811</v>
      </c>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F193" s="263"/>
    </row>
    <row r="194" spans="1:33" ht="15" customHeight="1" thickBot="1">
      <c r="A194" s="81"/>
      <c r="B194"/>
      <c r="C194"/>
      <c r="D194"/>
      <c r="E194"/>
      <c r="F194"/>
      <c r="G194"/>
      <c r="H194"/>
      <c r="I194"/>
      <c r="J194"/>
      <c r="K194"/>
      <c r="L194"/>
      <c r="M194"/>
      <c r="N194"/>
      <c r="O194"/>
      <c r="P194"/>
      <c r="Q194"/>
      <c r="R194"/>
      <c r="S194"/>
      <c r="T194"/>
      <c r="U194"/>
      <c r="V194"/>
      <c r="W194"/>
      <c r="X194"/>
      <c r="Y194"/>
      <c r="Z194"/>
      <c r="AA194"/>
      <c r="AB194"/>
      <c r="AC194"/>
      <c r="AD194"/>
    </row>
    <row r="195" spans="1:33" ht="24" customHeight="1" thickBot="1">
      <c r="A195" s="81"/>
      <c r="B195"/>
      <c r="C195" s="1"/>
      <c r="D195" s="418" t="s">
        <v>812</v>
      </c>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G195" s="30">
        <f>IF(COUNTIF(C195:C200,"X")&gt;1,1,0)</f>
        <v>0</v>
      </c>
    </row>
    <row r="196" spans="1:33" ht="24" customHeight="1" thickBot="1">
      <c r="A196" s="81"/>
      <c r="B196"/>
      <c r="C196" s="1"/>
      <c r="D196" s="418" t="s">
        <v>1130</v>
      </c>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G196"/>
    </row>
    <row r="197" spans="1:33" ht="15" customHeight="1" thickBot="1">
      <c r="A197" s="81"/>
      <c r="B197"/>
      <c r="C197" s="1"/>
      <c r="D197" s="34" t="s">
        <v>227</v>
      </c>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G197"/>
    </row>
    <row r="198" spans="1:33" ht="15" customHeight="1" thickBot="1">
      <c r="A198" s="81"/>
      <c r="B198"/>
      <c r="C198" s="1"/>
      <c r="D198" s="34" t="s">
        <v>813</v>
      </c>
      <c r="E198" s="25"/>
      <c r="F198" s="25"/>
      <c r="G198" s="25"/>
      <c r="H198" s="25"/>
      <c r="I198" s="25"/>
      <c r="J198" s="25"/>
      <c r="K198" s="282"/>
      <c r="L198" s="282"/>
      <c r="M198" s="282"/>
      <c r="N198" s="282"/>
      <c r="O198" s="282"/>
      <c r="P198" s="282"/>
      <c r="Q198" s="282"/>
      <c r="R198" s="282"/>
      <c r="S198" s="282"/>
      <c r="T198" s="282"/>
      <c r="U198" s="282"/>
      <c r="V198" s="282"/>
      <c r="W198" s="282"/>
      <c r="X198" s="282"/>
      <c r="Y198" s="282"/>
      <c r="Z198" s="282"/>
      <c r="AA198" s="282"/>
      <c r="AB198" s="282"/>
      <c r="AC198" s="282"/>
      <c r="AD198" s="282"/>
      <c r="AG198">
        <f>IF(AG190=AH190,0,IF(OR(AND(C198="x",K198&lt;&gt;""),AND(C198="",K198="")),0,1))</f>
        <v>0</v>
      </c>
    </row>
    <row r="199" spans="1:33" ht="24" customHeight="1" thickBot="1">
      <c r="A199" s="81"/>
      <c r="B199"/>
      <c r="C199" s="1"/>
      <c r="D199" s="418" t="s">
        <v>1131</v>
      </c>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row>
    <row r="200" spans="1:33" ht="15" customHeight="1" thickBot="1">
      <c r="A200" s="81"/>
      <c r="B200"/>
      <c r="C200" s="1"/>
      <c r="D200" s="34" t="s">
        <v>1132</v>
      </c>
      <c r="E200"/>
      <c r="F200"/>
      <c r="G200"/>
      <c r="H200"/>
      <c r="I200"/>
      <c r="J200"/>
      <c r="K200"/>
      <c r="L200"/>
      <c r="M200"/>
      <c r="N200"/>
      <c r="O200"/>
      <c r="P200"/>
      <c r="Q200"/>
      <c r="R200"/>
      <c r="S200"/>
      <c r="T200"/>
      <c r="U200"/>
      <c r="V200"/>
      <c r="W200"/>
      <c r="X200"/>
      <c r="Y200"/>
      <c r="Z200"/>
      <c r="AA200"/>
      <c r="AB200"/>
      <c r="AC200"/>
      <c r="AD200"/>
    </row>
    <row r="201" spans="1:33" ht="15" customHeight="1">
      <c r="A201" s="41"/>
      <c r="B201"/>
      <c r="C201"/>
      <c r="D201"/>
      <c r="E201"/>
      <c r="F201"/>
      <c r="G201"/>
      <c r="H201"/>
      <c r="I201"/>
      <c r="J201"/>
      <c r="K201"/>
      <c r="L201"/>
      <c r="M201"/>
      <c r="N201"/>
      <c r="O201"/>
      <c r="P201"/>
      <c r="Q201"/>
      <c r="R201"/>
      <c r="S201"/>
      <c r="T201"/>
      <c r="U201"/>
      <c r="V201"/>
      <c r="W201"/>
      <c r="X201"/>
      <c r="Y201"/>
      <c r="Z201"/>
      <c r="AA201"/>
      <c r="AB201"/>
      <c r="AC201"/>
      <c r="AD201"/>
    </row>
    <row r="202" spans="1:33" ht="24" customHeight="1">
      <c r="A202" s="41"/>
      <c r="B202"/>
      <c r="C202" s="377" t="s">
        <v>225</v>
      </c>
      <c r="D202" s="377"/>
      <c r="E202" s="377"/>
      <c r="F202" s="377"/>
      <c r="G202" s="377"/>
      <c r="H202" s="377"/>
      <c r="I202" s="377"/>
      <c r="J202" s="377"/>
      <c r="K202" s="377"/>
      <c r="L202" s="377"/>
      <c r="M202" s="377"/>
      <c r="N202" s="377"/>
      <c r="O202" s="377"/>
      <c r="P202" s="377"/>
      <c r="Q202" s="377"/>
      <c r="R202" s="377"/>
      <c r="S202" s="377"/>
      <c r="T202" s="377"/>
      <c r="U202" s="377"/>
      <c r="V202" s="377"/>
      <c r="W202" s="377"/>
      <c r="X202" s="377"/>
      <c r="Y202" s="377"/>
      <c r="Z202" s="377"/>
      <c r="AA202" s="377"/>
      <c r="AB202" s="377"/>
      <c r="AC202" s="377"/>
      <c r="AD202" s="377"/>
    </row>
    <row r="203" spans="1:33" ht="60" customHeight="1">
      <c r="A203" s="41"/>
      <c r="B203"/>
      <c r="C203" s="419"/>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1"/>
      <c r="AG203">
        <f>IF(AG190=AH190,0,IF(OR(AND(COUNTIF(C195:C198,"X")=1,OR(C203="",C203&lt;&gt;"")),AND(OR(C199="X",C200="X"),C203&lt;&gt;"")),0,1))</f>
        <v>0</v>
      </c>
    </row>
    <row r="204" spans="1:33" ht="15" customHeight="1">
      <c r="A204" s="41"/>
      <c r="B204"/>
      <c r="C204"/>
      <c r="D204"/>
      <c r="E204"/>
      <c r="F204"/>
      <c r="G204"/>
      <c r="H204"/>
      <c r="I204"/>
      <c r="J204"/>
      <c r="K204"/>
      <c r="L204"/>
      <c r="M204"/>
      <c r="N204"/>
      <c r="O204"/>
      <c r="P204"/>
      <c r="Q204"/>
      <c r="R204"/>
      <c r="S204"/>
      <c r="T204"/>
      <c r="U204"/>
      <c r="V204"/>
      <c r="W204"/>
      <c r="X204"/>
      <c r="Y204"/>
      <c r="Z204"/>
      <c r="AA204"/>
      <c r="AB204"/>
      <c r="AC204"/>
      <c r="AD204"/>
    </row>
    <row r="205" spans="1:33" ht="15" customHeight="1">
      <c r="A205" s="41"/>
      <c r="B205" s="548" t="str">
        <f>IF(AG198=0,"","Error: debe especificar la otra modalidad")</f>
        <v/>
      </c>
      <c r="C205" s="548"/>
      <c r="D205" s="548"/>
      <c r="E205" s="548"/>
      <c r="F205" s="548"/>
      <c r="G205" s="548"/>
      <c r="H205" s="548"/>
      <c r="I205" s="548"/>
      <c r="J205" s="548"/>
      <c r="K205" s="548"/>
      <c r="L205" s="548"/>
      <c r="M205" s="548"/>
      <c r="N205" s="548"/>
      <c r="O205" s="548"/>
      <c r="P205" s="548"/>
      <c r="Q205" s="548"/>
      <c r="R205" s="548"/>
      <c r="S205" s="548"/>
      <c r="T205" s="548"/>
      <c r="U205" s="548"/>
      <c r="V205" s="548"/>
      <c r="W205" s="548"/>
      <c r="X205" s="548"/>
      <c r="Y205" s="548"/>
      <c r="Z205" s="548"/>
      <c r="AA205" s="548"/>
      <c r="AB205" s="548"/>
      <c r="AC205" s="548"/>
      <c r="AD205" s="548"/>
    </row>
    <row r="206" spans="1:33" ht="15" customHeight="1">
      <c r="A206" s="41"/>
      <c r="B206" s="390" t="str">
        <f>IF(AG195=0,"","Error: solo debe seleccionar un solo código.")</f>
        <v/>
      </c>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row>
    <row r="207" spans="1:33" ht="15" customHeight="1">
      <c r="A207" s="41"/>
      <c r="B207" s="548" t="str">
        <f>IF(AG203=0,"","Error: debe explicar la situación (3ᵃ instrucción.")</f>
        <v/>
      </c>
      <c r="C207" s="548"/>
      <c r="D207" s="548"/>
      <c r="E207" s="548"/>
      <c r="F207" s="548"/>
      <c r="G207" s="548"/>
      <c r="H207" s="548"/>
      <c r="I207" s="548"/>
      <c r="J207" s="548"/>
      <c r="K207" s="548"/>
      <c r="L207" s="548"/>
      <c r="M207" s="548"/>
      <c r="N207" s="548"/>
      <c r="O207" s="548"/>
      <c r="P207" s="548"/>
      <c r="Q207" s="548"/>
      <c r="R207" s="548"/>
      <c r="S207" s="548"/>
      <c r="T207" s="548"/>
      <c r="U207" s="548"/>
      <c r="V207" s="548"/>
      <c r="W207" s="548"/>
      <c r="X207" s="548"/>
      <c r="Y207" s="548"/>
      <c r="Z207" s="548"/>
      <c r="AA207" s="548"/>
      <c r="AB207" s="548"/>
      <c r="AC207" s="548"/>
      <c r="AD207" s="548"/>
    </row>
    <row r="208" spans="1:33" ht="15" customHeight="1">
      <c r="A208" s="41"/>
      <c r="B208"/>
      <c r="C208"/>
      <c r="D208"/>
      <c r="E208"/>
      <c r="F208"/>
      <c r="G208"/>
      <c r="H208"/>
      <c r="I208"/>
      <c r="J208"/>
      <c r="K208"/>
      <c r="L208"/>
      <c r="M208"/>
      <c r="N208"/>
      <c r="O208"/>
      <c r="P208"/>
      <c r="Q208"/>
      <c r="R208"/>
      <c r="S208"/>
      <c r="T208"/>
      <c r="U208"/>
      <c r="V208"/>
      <c r="W208"/>
      <c r="X208"/>
      <c r="Y208"/>
      <c r="Z208"/>
      <c r="AA208"/>
      <c r="AB208"/>
      <c r="AC208"/>
      <c r="AD208"/>
    </row>
    <row r="209" spans="1:79" ht="15" customHeight="1">
      <c r="A209" s="41"/>
      <c r="B209"/>
      <c r="C209"/>
      <c r="D209"/>
      <c r="E209"/>
      <c r="F209"/>
      <c r="G209"/>
      <c r="H209"/>
      <c r="I209"/>
      <c r="J209"/>
      <c r="K209"/>
      <c r="L209"/>
      <c r="M209"/>
      <c r="N209"/>
      <c r="O209"/>
      <c r="P209"/>
      <c r="Q209"/>
      <c r="R209"/>
      <c r="S209"/>
      <c r="T209"/>
      <c r="U209"/>
      <c r="V209"/>
      <c r="W209"/>
      <c r="X209"/>
      <c r="Y209"/>
      <c r="Z209"/>
      <c r="AA209"/>
      <c r="AB209"/>
      <c r="AC209"/>
      <c r="AD209"/>
      <c r="AG209" s="19" t="s">
        <v>1259</v>
      </c>
    </row>
    <row r="210" spans="1:79" ht="48" customHeight="1">
      <c r="A210" s="85" t="s">
        <v>915</v>
      </c>
      <c r="B210" s="379" t="s">
        <v>1061</v>
      </c>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G210" s="19">
        <f>+COUNTBLANK(C217:AD217)</f>
        <v>28</v>
      </c>
      <c r="AH210" s="19">
        <v>28</v>
      </c>
      <c r="CA210" s="19">
        <f>+COUNTIF(M217:AD217,"NS")</f>
        <v>0</v>
      </c>
    </row>
    <row r="211" spans="1:79" ht="36" customHeight="1">
      <c r="A211" s="81"/>
      <c r="B211"/>
      <c r="C211" s="368" t="s">
        <v>814</v>
      </c>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c r="AA211" s="368"/>
      <c r="AB211" s="368"/>
      <c r="AC211" s="368"/>
      <c r="AD211" s="368"/>
    </row>
    <row r="212" spans="1:79" customFormat="1" ht="36" customHeight="1">
      <c r="A212" s="81"/>
      <c r="C212" s="348" t="s">
        <v>815</v>
      </c>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F212" s="263"/>
    </row>
    <row r="213" spans="1:79" ht="24" customHeight="1">
      <c r="A213" s="81"/>
      <c r="B213"/>
      <c r="C213" s="348" t="s">
        <v>916</v>
      </c>
      <c r="D213" s="384"/>
      <c r="E213" s="384"/>
      <c r="F213" s="384"/>
      <c r="G213" s="384"/>
      <c r="H213" s="384"/>
      <c r="I213" s="384"/>
      <c r="J213" s="384"/>
      <c r="K213" s="384"/>
      <c r="L213" s="384"/>
      <c r="M213" s="384"/>
      <c r="N213" s="384"/>
      <c r="O213" s="384"/>
      <c r="P213" s="384"/>
      <c r="Q213" s="384"/>
      <c r="R213" s="384"/>
      <c r="S213" s="384"/>
      <c r="T213" s="384"/>
      <c r="U213" s="384"/>
      <c r="V213" s="384"/>
      <c r="W213" s="384"/>
      <c r="X213" s="384"/>
      <c r="Y213" s="384"/>
      <c r="Z213" s="384"/>
      <c r="AA213" s="384"/>
      <c r="AB213" s="384"/>
      <c r="AC213" s="384"/>
      <c r="AD213" s="384"/>
    </row>
    <row r="214" spans="1:79" ht="15" customHeight="1">
      <c r="A214" s="81"/>
      <c r="B214"/>
      <c r="C214"/>
      <c r="D214"/>
      <c r="E214"/>
      <c r="F214"/>
      <c r="G214"/>
      <c r="H214"/>
      <c r="I214"/>
      <c r="J214"/>
      <c r="K214"/>
      <c r="L214"/>
      <c r="M214"/>
      <c r="N214"/>
      <c r="O214"/>
      <c r="P214"/>
      <c r="Q214"/>
      <c r="R214"/>
      <c r="S214"/>
      <c r="T214"/>
      <c r="U214"/>
      <c r="V214"/>
      <c r="W214"/>
      <c r="X214"/>
      <c r="Y214"/>
      <c r="Z214"/>
      <c r="AA214"/>
      <c r="AB214"/>
      <c r="AC214"/>
      <c r="AD214"/>
      <c r="AO214"/>
    </row>
    <row r="215" spans="1:79" ht="48" customHeight="1">
      <c r="A215" s="81"/>
      <c r="B215"/>
      <c r="C215" s="369" t="s">
        <v>1062</v>
      </c>
      <c r="D215" s="370"/>
      <c r="E215" s="370"/>
      <c r="F215" s="370"/>
      <c r="G215" s="370"/>
      <c r="H215" s="370"/>
      <c r="I215" s="370"/>
      <c r="J215" s="370"/>
      <c r="K215" s="370"/>
      <c r="L215" s="371"/>
      <c r="M215" s="369" t="s">
        <v>674</v>
      </c>
      <c r="N215" s="370"/>
      <c r="O215" s="370"/>
      <c r="P215" s="370"/>
      <c r="Q215" s="370"/>
      <c r="R215" s="371"/>
      <c r="S215" s="411" t="s">
        <v>816</v>
      </c>
      <c r="T215" s="412"/>
      <c r="U215" s="412"/>
      <c r="V215" s="412"/>
      <c r="W215" s="412"/>
      <c r="X215" s="412"/>
      <c r="Y215" s="412"/>
      <c r="Z215" s="412"/>
      <c r="AA215" s="412"/>
      <c r="AB215" s="412"/>
      <c r="AC215" s="412"/>
      <c r="AD215" s="413"/>
      <c r="AG215"/>
      <c r="AH215"/>
      <c r="AI215"/>
      <c r="AJ215"/>
      <c r="AK215"/>
      <c r="AL215">
        <f>S217</f>
        <v>0</v>
      </c>
      <c r="AM215" s="187">
        <f>CNGE_2023_M1_Secc1_Sub2!M351</f>
        <v>0</v>
      </c>
      <c r="AN215" s="187">
        <f>+IF($AG$210=$AH$210,0,IF(OR(AND(AL215&lt;=AM215),AND(AL215="NS",AM215="NS"),AND(AL215&lt;=1,AM215="NS")),0,1))</f>
        <v>0</v>
      </c>
      <c r="AO215"/>
      <c r="AP215"/>
      <c r="AQ215"/>
      <c r="AR215"/>
    </row>
    <row r="216" spans="1:79" ht="36" customHeight="1" thickBot="1">
      <c r="A216" s="81"/>
      <c r="B216"/>
      <c r="C216" s="372"/>
      <c r="D216" s="373"/>
      <c r="E216" s="373"/>
      <c r="F216" s="373"/>
      <c r="G216" s="373"/>
      <c r="H216" s="373"/>
      <c r="I216" s="373"/>
      <c r="J216" s="373"/>
      <c r="K216" s="373"/>
      <c r="L216" s="374"/>
      <c r="M216" s="372"/>
      <c r="N216" s="373"/>
      <c r="O216" s="373"/>
      <c r="P216" s="373"/>
      <c r="Q216" s="373"/>
      <c r="R216" s="374"/>
      <c r="S216" s="411" t="s">
        <v>318</v>
      </c>
      <c r="T216" s="412"/>
      <c r="U216" s="412"/>
      <c r="V216" s="413"/>
      <c r="W216" s="443" t="s">
        <v>319</v>
      </c>
      <c r="X216" s="444"/>
      <c r="Y216" s="444"/>
      <c r="Z216" s="445"/>
      <c r="AA216" s="443" t="s">
        <v>320</v>
      </c>
      <c r="AB216" s="444"/>
      <c r="AC216" s="444"/>
      <c r="AD216" s="445"/>
      <c r="AG216"/>
      <c r="AH216"/>
      <c r="AI216"/>
      <c r="AJ216"/>
      <c r="AK216"/>
      <c r="AL216">
        <f>W217</f>
        <v>0</v>
      </c>
      <c r="AM216" s="187">
        <f>CNGE_2023_M1_Secc1_Sub2!S351</f>
        <v>0</v>
      </c>
      <c r="AN216" s="187">
        <f>+IF($AG$210=$AH$210,0,IF(OR(AND(AL216&lt;=AM216),AND(AL216="NS",AM216="NS"),AND(AL216&lt;=1,AM216="NS")),0,1))</f>
        <v>0</v>
      </c>
      <c r="AO216"/>
      <c r="AP216"/>
      <c r="AQ216"/>
      <c r="AR216"/>
      <c r="AT216" s="7" t="s">
        <v>1268</v>
      </c>
      <c r="AU216" s="7" t="s">
        <v>1269</v>
      </c>
      <c r="AV216" s="7" t="s">
        <v>1270</v>
      </c>
      <c r="AW216" s="8"/>
      <c r="AX216" s="8" t="s">
        <v>1269</v>
      </c>
      <c r="AY216" s="7" t="s">
        <v>1271</v>
      </c>
      <c r="AZ216" s="7" t="s">
        <v>1269</v>
      </c>
      <c r="BA216" s="197"/>
      <c r="BB216" s="19" t="s">
        <v>1377</v>
      </c>
    </row>
    <row r="217" spans="1:79" ht="15" customHeight="1" thickBot="1">
      <c r="A217" s="81"/>
      <c r="B217"/>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G217" s="188">
        <f>S217</f>
        <v>0</v>
      </c>
      <c r="AH217" s="189">
        <f>COUNTIF(W217:AD217,"NS")</f>
        <v>0</v>
      </c>
      <c r="AI217" s="189">
        <f>SUM(W217:AD217)</f>
        <v>0</v>
      </c>
      <c r="AJ217" s="190">
        <f>IF($AG$210=$AH$210, 0, IF(OR(AND(AG217=0, AH217&gt;0), AND(AG217="ns", AI217&gt;0), AND(AG217="ns", AH217=0, AI217=0)), 1, IF(OR(AND(AG217&gt;0, AH217=2), AND(AG217="ns", AH217=2), AND(AG217="ns", AI217=0, AH217&gt;0), AG217=AI217, COUNTIF(S217:AD217, "NA")=COUNTA(S217:AD217)), 0, 1)))</f>
        <v>0</v>
      </c>
      <c r="AK217"/>
      <c r="AL217">
        <f>AA217</f>
        <v>0</v>
      </c>
      <c r="AM217" s="187">
        <f>CNGE_2023_M1_Secc1_Sub2!Y351</f>
        <v>0</v>
      </c>
      <c r="AN217" s="187">
        <f>+IF($AG$210=$AH$210,0,IF(OR(AND(AL217&lt;=AM217),AND(AL217="NS",AM217="NS"),AND(AL217="NS",AM217&lt;=1)),0,1))</f>
        <v>0</v>
      </c>
      <c r="AO217"/>
      <c r="AP217"/>
      <c r="AQ217">
        <f>+COUNTBLANK(M217:AD217)</f>
        <v>18</v>
      </c>
      <c r="AR217">
        <f>+IF(AG210=AH210,0,IF(OR(AND(C217=1,AQ217=14),AND(OR(C217=2,C217=3,C217=9),AQ217=18)),0,1))</f>
        <v>0</v>
      </c>
      <c r="AT217" s="7" t="b">
        <f>NOT(EXACT(M217,UPPER(M217)))</f>
        <v>0</v>
      </c>
      <c r="AU217" s="7">
        <f>COUNTIF(AT217,"VERDADERO")</f>
        <v>0</v>
      </c>
      <c r="AV217" s="7" t="str">
        <f>SUBSTITUTE( SUBSTITUTE( SUBSTITUTE( SUBSTITUTE( SUBSTITUTE( SUBSTITUTE( SUBSTITUTE( SUBSTITUTE( SUBSTITUTE( SUBSTITUTE(M217, "á", "a"), "é", "e"), "í", "i"), "ó", "o"), "ú", "u"), "Á", "A"), "É", "E"), "Í", "I"), "Ó", "O"), "Ú", "U")</f>
        <v/>
      </c>
      <c r="AW217" s="7" t="b">
        <f>NOT(EXACT(M217,AV217))</f>
        <v>0</v>
      </c>
      <c r="AX217" s="7">
        <f>COUNTIF(AW217,"VERDADERO")</f>
        <v>0</v>
      </c>
      <c r="AY217" s="7" t="b">
        <f>NOT(EXACT(M217,AV217))</f>
        <v>0</v>
      </c>
      <c r="AZ217" s="7">
        <f>COUNTIF(AY217,"VERDADERO")</f>
        <v>0</v>
      </c>
      <c r="BA217" s="197">
        <f>+AZ217+AX217+AU217</f>
        <v>0</v>
      </c>
      <c r="BB217" s="19">
        <f>+IF(AG210=AH210,0,IF(OR(AND(C196="X",AG210=28),AND(C196="")),0,1))</f>
        <v>0</v>
      </c>
    </row>
    <row r="218" spans="1:79" ht="15" customHeight="1">
      <c r="A218" s="81"/>
      <c r="B218"/>
      <c r="C218"/>
      <c r="D218"/>
      <c r="E218"/>
      <c r="F218"/>
      <c r="G218"/>
      <c r="H218"/>
      <c r="I218"/>
      <c r="J218"/>
      <c r="K218"/>
      <c r="L218"/>
      <c r="M218"/>
      <c r="N218"/>
      <c r="O218"/>
      <c r="P218"/>
      <c r="Q218"/>
      <c r="R218"/>
      <c r="S218"/>
      <c r="T218"/>
      <c r="U218"/>
      <c r="V218"/>
      <c r="W218"/>
      <c r="X218"/>
      <c r="Y218"/>
      <c r="Z218"/>
      <c r="AA218"/>
      <c r="AB218"/>
      <c r="AC218"/>
      <c r="AD218"/>
      <c r="AG218"/>
      <c r="AH218"/>
      <c r="AI218"/>
      <c r="AJ218"/>
      <c r="AK218"/>
      <c r="AL218"/>
      <c r="AM218"/>
      <c r="AN218"/>
      <c r="AO218" s="191">
        <f>+SUM(AN215:AN217)</f>
        <v>0</v>
      </c>
      <c r="AP218"/>
      <c r="AQ218"/>
      <c r="AR218"/>
    </row>
    <row r="219" spans="1:79" ht="24" customHeight="1">
      <c r="A219" s="81"/>
      <c r="B219"/>
      <c r="C219" s="377" t="s">
        <v>225</v>
      </c>
      <c r="D219" s="377"/>
      <c r="E219" s="377"/>
      <c r="F219" s="377"/>
      <c r="G219" s="377"/>
      <c r="H219" s="377"/>
      <c r="I219" s="377"/>
      <c r="J219" s="377"/>
      <c r="K219" s="377"/>
      <c r="L219" s="377"/>
      <c r="M219" s="377"/>
      <c r="N219" s="377"/>
      <c r="O219" s="377"/>
      <c r="P219" s="377"/>
      <c r="Q219" s="377"/>
      <c r="R219" s="377"/>
      <c r="S219" s="377"/>
      <c r="T219" s="377"/>
      <c r="U219" s="377"/>
      <c r="V219" s="377"/>
      <c r="W219" s="377"/>
      <c r="X219" s="377"/>
      <c r="Y219" s="377"/>
      <c r="Z219" s="377"/>
      <c r="AA219" s="377"/>
      <c r="AB219" s="377"/>
      <c r="AC219" s="377"/>
      <c r="AD219" s="377"/>
    </row>
    <row r="220" spans="1:79" ht="60" customHeight="1">
      <c r="A220" s="81"/>
      <c r="B220"/>
      <c r="C220" s="419"/>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1"/>
    </row>
    <row r="221" spans="1:79" ht="15" customHeight="1">
      <c r="A221" s="41"/>
      <c r="B221" s="467" t="str">
        <f>IF(CA210=0,"","Alerta: se registro NS (no se sabe), favor de agregar su respectivo comentario (6ᵃ instrucción general).")</f>
        <v/>
      </c>
      <c r="C221" s="467"/>
      <c r="D221" s="467"/>
      <c r="E221" s="467"/>
      <c r="F221" s="467"/>
      <c r="G221" s="467"/>
      <c r="H221" s="467"/>
      <c r="I221" s="467"/>
      <c r="J221" s="467"/>
      <c r="K221" s="467"/>
      <c r="L221" s="467"/>
      <c r="M221" s="467"/>
      <c r="N221" s="467"/>
      <c r="O221" s="467"/>
      <c r="P221" s="467"/>
      <c r="Q221" s="467"/>
      <c r="R221" s="467"/>
      <c r="S221" s="467"/>
      <c r="T221" s="467"/>
      <c r="U221" s="467"/>
      <c r="V221" s="467"/>
      <c r="W221" s="467"/>
      <c r="X221" s="467"/>
      <c r="Y221" s="467"/>
      <c r="Z221" s="467"/>
      <c r="AA221" s="467"/>
      <c r="AB221" s="467"/>
      <c r="AC221" s="467"/>
      <c r="AD221" s="467"/>
    </row>
    <row r="222" spans="1:79" ht="15" customHeight="1">
      <c r="A222" s="41"/>
      <c r="B222" s="404" t="str">
        <f>IF(BA217=0,"","Error: el nombre va en mayúsculas, sin comillas ni signos de acentuación, puntuación, paréntesis y abreviaturas.")</f>
        <v/>
      </c>
      <c r="C222" s="404"/>
      <c r="D222" s="404"/>
      <c r="E222" s="404"/>
      <c r="F222" s="404"/>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row>
    <row r="223" spans="1:79" ht="15" customHeight="1">
      <c r="A223" s="41"/>
      <c r="B223" s="393" t="str">
        <f>IF(AJ217=0,"","Error: verificar suma.")</f>
        <v/>
      </c>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79" ht="15" customHeight="1">
      <c r="A224" s="41"/>
      <c r="B224" s="393" t="str">
        <f>IF(AO218=0,"","Error: la cantidad de Total, Hombres y Mujeres debe ser igual o menor a la suma de las cantidades de la pregunta 1.3.")</f>
        <v/>
      </c>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79" ht="15" customHeight="1">
      <c r="A225" s="41"/>
      <c r="B225" s="393" t="str">
        <f>IF(BB217=0,"","Error: verificar la consistencia del llenado de acuerdo a la pregunta anterior.")</f>
        <v/>
      </c>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79" ht="15" customHeight="1">
      <c r="A226" s="41"/>
      <c r="B226" s="392" t="str">
        <f>IF(AR217=0,"","Error: debe completar toda la información requerida.")</f>
        <v/>
      </c>
      <c r="C226" s="392"/>
      <c r="D226" s="392"/>
      <c r="E226" s="392"/>
      <c r="F226" s="392"/>
      <c r="G226" s="392"/>
      <c r="H226" s="392"/>
      <c r="I226" s="392"/>
      <c r="J226" s="392"/>
      <c r="K226" s="392"/>
      <c r="L226" s="392"/>
      <c r="M226" s="392"/>
      <c r="N226" s="392"/>
      <c r="O226" s="392"/>
      <c r="P226" s="392"/>
      <c r="Q226" s="392"/>
      <c r="R226" s="392"/>
      <c r="S226" s="392"/>
      <c r="T226" s="392"/>
      <c r="U226" s="392"/>
      <c r="V226" s="392"/>
      <c r="W226" s="392"/>
      <c r="X226" s="392"/>
      <c r="Y226" s="392"/>
      <c r="Z226" s="392"/>
      <c r="AA226" s="392"/>
      <c r="AB226" s="392"/>
      <c r="AC226" s="392"/>
      <c r="AD226" s="392"/>
      <c r="AG226" s="19" t="s">
        <v>1259</v>
      </c>
    </row>
    <row r="227" spans="1:79" ht="48" customHeight="1">
      <c r="A227" s="85" t="s">
        <v>1135</v>
      </c>
      <c r="B227" s="379" t="s">
        <v>1063</v>
      </c>
      <c r="C227" s="379"/>
      <c r="D227" s="379"/>
      <c r="E227" s="379"/>
      <c r="F227" s="379"/>
      <c r="G227" s="379"/>
      <c r="H227" s="379"/>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G227" s="19">
        <f>+COUNTBLANK(K235:AD354)</f>
        <v>2400</v>
      </c>
      <c r="AH227" s="19">
        <v>2400</v>
      </c>
      <c r="CA227" s="19">
        <f>+COUNTIF(O235:AD354,"NS")</f>
        <v>0</v>
      </c>
    </row>
    <row r="228" spans="1:79" ht="15" customHeight="1">
      <c r="A228" s="85"/>
      <c r="B228" s="87"/>
      <c r="C228" s="368" t="s">
        <v>1133</v>
      </c>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c r="AA228" s="368"/>
      <c r="AB228" s="368"/>
      <c r="AC228" s="368"/>
      <c r="AD228" s="368"/>
      <c r="AG228" s="19">
        <f>C195</f>
        <v>0</v>
      </c>
    </row>
    <row r="229" spans="1:79" ht="36" customHeight="1">
      <c r="A229" s="41"/>
      <c r="B229"/>
      <c r="C229" s="337" t="s">
        <v>817</v>
      </c>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c r="AA229" s="368"/>
      <c r="AB229" s="368"/>
      <c r="AC229" s="368"/>
      <c r="AD229" s="368"/>
    </row>
    <row r="230" spans="1:79" ht="24" customHeight="1">
      <c r="A230" s="41"/>
      <c r="B230"/>
      <c r="C230" s="348" t="s">
        <v>818</v>
      </c>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8"/>
      <c r="AD230" s="348"/>
    </row>
    <row r="231" spans="1:79" ht="24" customHeight="1">
      <c r="A231" s="41"/>
      <c r="B231"/>
      <c r="C231" s="348" t="s">
        <v>917</v>
      </c>
      <c r="D231" s="384"/>
      <c r="E231" s="384"/>
      <c r="F231" s="384"/>
      <c r="G231" s="384"/>
      <c r="H231" s="384"/>
      <c r="I231" s="384"/>
      <c r="J231" s="384"/>
      <c r="K231" s="384"/>
      <c r="L231" s="384"/>
      <c r="M231" s="384"/>
      <c r="N231" s="384"/>
      <c r="O231" s="384"/>
      <c r="P231" s="384"/>
      <c r="Q231" s="384"/>
      <c r="R231" s="384"/>
      <c r="S231" s="384"/>
      <c r="T231" s="384"/>
      <c r="U231" s="384"/>
      <c r="V231" s="384"/>
      <c r="W231" s="384"/>
      <c r="X231" s="384"/>
      <c r="Y231" s="384"/>
      <c r="Z231" s="384"/>
      <c r="AA231" s="384"/>
      <c r="AB231" s="384"/>
      <c r="AC231" s="384"/>
      <c r="AD231" s="384"/>
    </row>
    <row r="232" spans="1:79" ht="15" customHeight="1">
      <c r="A232" s="41"/>
      <c r="B232"/>
      <c r="C232"/>
      <c r="D232"/>
      <c r="E232"/>
      <c r="F232"/>
      <c r="G232"/>
      <c r="H232"/>
      <c r="I232"/>
      <c r="J232"/>
      <c r="K232"/>
      <c r="L232"/>
      <c r="M232"/>
      <c r="N232"/>
      <c r="O232"/>
      <c r="P232"/>
      <c r="Q232"/>
      <c r="R232"/>
      <c r="S232"/>
      <c r="T232"/>
      <c r="U232"/>
      <c r="V232"/>
      <c r="W232"/>
      <c r="X232"/>
      <c r="Y232"/>
      <c r="Z232"/>
      <c r="AA232"/>
      <c r="AB232"/>
      <c r="AC232"/>
      <c r="AD232"/>
      <c r="AG232">
        <f>+COUNTBLANK(K235:AD334)</f>
        <v>2000</v>
      </c>
      <c r="AH232">
        <f>+IF(AG227=AH227,0,IF(OR(AND(AG228="X",AG227=3240),AND(AG228=0,AG227&lt;&gt;3240)),0,1))</f>
        <v>0</v>
      </c>
      <c r="AI232"/>
      <c r="AJ232"/>
      <c r="AK232"/>
      <c r="AL232"/>
      <c r="AM232"/>
      <c r="AN232"/>
      <c r="AO232"/>
      <c r="AP232"/>
      <c r="AQ232"/>
      <c r="AR232"/>
      <c r="AS232"/>
      <c r="AT232"/>
      <c r="AU232"/>
      <c r="AV232"/>
      <c r="AW232"/>
      <c r="AX232"/>
      <c r="AY232"/>
    </row>
    <row r="233" spans="1:79" ht="144" customHeight="1">
      <c r="A233" s="41"/>
      <c r="B233"/>
      <c r="C233" s="409" t="s">
        <v>98</v>
      </c>
      <c r="D233" s="409"/>
      <c r="E233" s="409"/>
      <c r="F233" s="409"/>
      <c r="G233" s="409"/>
      <c r="H233" s="409"/>
      <c r="I233" s="409"/>
      <c r="J233" s="409"/>
      <c r="K233" s="409" t="s">
        <v>819</v>
      </c>
      <c r="L233" s="409"/>
      <c r="M233" s="409"/>
      <c r="N233" s="409"/>
      <c r="O233" s="409" t="s">
        <v>674</v>
      </c>
      <c r="P233" s="409"/>
      <c r="Q233" s="409"/>
      <c r="R233" s="409"/>
      <c r="S233" s="411" t="s">
        <v>816</v>
      </c>
      <c r="T233" s="412"/>
      <c r="U233" s="412"/>
      <c r="V233" s="412"/>
      <c r="W233" s="412"/>
      <c r="X233" s="412"/>
      <c r="Y233" s="412"/>
      <c r="Z233" s="412"/>
      <c r="AA233" s="412"/>
      <c r="AB233" s="412"/>
      <c r="AC233" s="412"/>
      <c r="AD233" s="413"/>
      <c r="AG233">
        <f>+IF(AG228=AH228,0,IF(OR(AND(C196="x",AG232=2000),AND(C196="",AG232&lt;&gt;2000)),0,1))</f>
        <v>0</v>
      </c>
      <c r="AH233"/>
      <c r="AI233"/>
      <c r="AJ233"/>
      <c r="AK233"/>
      <c r="AL233"/>
      <c r="AM233"/>
      <c r="AN233"/>
      <c r="AO233"/>
      <c r="AP233"/>
      <c r="AQ233"/>
      <c r="AR233"/>
      <c r="AS233"/>
      <c r="AT233"/>
      <c r="AU233"/>
      <c r="AV233"/>
      <c r="AW233"/>
      <c r="AX233"/>
      <c r="AY233"/>
    </row>
    <row r="234" spans="1:79" ht="36" customHeight="1" thickBot="1">
      <c r="A234" s="41"/>
      <c r="B234"/>
      <c r="C234" s="409"/>
      <c r="D234" s="409"/>
      <c r="E234" s="409"/>
      <c r="F234" s="409"/>
      <c r="G234" s="409"/>
      <c r="H234" s="409"/>
      <c r="I234" s="409"/>
      <c r="J234" s="409"/>
      <c r="K234" s="409"/>
      <c r="L234" s="409"/>
      <c r="M234" s="409"/>
      <c r="N234" s="409"/>
      <c r="O234" s="409"/>
      <c r="P234" s="409"/>
      <c r="Q234" s="409"/>
      <c r="R234" s="409"/>
      <c r="S234" s="411" t="s">
        <v>318</v>
      </c>
      <c r="T234" s="412"/>
      <c r="U234" s="412"/>
      <c r="V234" s="413"/>
      <c r="W234" s="443" t="s">
        <v>319</v>
      </c>
      <c r="X234" s="444"/>
      <c r="Y234" s="444"/>
      <c r="Z234" s="445"/>
      <c r="AA234" s="443" t="s">
        <v>320</v>
      </c>
      <c r="AB234" s="444"/>
      <c r="AC234" s="444"/>
      <c r="AD234" s="445"/>
      <c r="AG234" s="192" t="s">
        <v>1372</v>
      </c>
      <c r="AH234" s="193" t="s">
        <v>1279</v>
      </c>
      <c r="AI234" s="194" t="s">
        <v>1373</v>
      </c>
      <c r="AJ234" s="193" t="s">
        <v>1269</v>
      </c>
      <c r="AK234"/>
      <c r="AL234"/>
      <c r="AM234"/>
      <c r="AN234"/>
      <c r="AO234" s="8" t="s">
        <v>1374</v>
      </c>
      <c r="AP234"/>
      <c r="AQ234" s="8" t="s">
        <v>1269</v>
      </c>
      <c r="AR234"/>
      <c r="AS234" s="8" t="s">
        <v>1375</v>
      </c>
      <c r="AT234"/>
      <c r="AU234" s="8" t="s">
        <v>1269</v>
      </c>
      <c r="AV234"/>
      <c r="AW234" s="8" t="s">
        <v>1376</v>
      </c>
      <c r="AX234"/>
      <c r="AY234" s="8" t="s">
        <v>1269</v>
      </c>
      <c r="BA234" s="7" t="s">
        <v>1268</v>
      </c>
      <c r="BB234" s="7" t="s">
        <v>1269</v>
      </c>
      <c r="BC234" s="7" t="s">
        <v>1270</v>
      </c>
      <c r="BD234" s="8"/>
      <c r="BE234" s="8" t="s">
        <v>1269</v>
      </c>
      <c r="BF234" s="7" t="s">
        <v>1271</v>
      </c>
      <c r="BG234" s="7" t="s">
        <v>1269</v>
      </c>
      <c r="BH234" s="197"/>
    </row>
    <row r="235" spans="1:79" ht="15" customHeight="1" thickBot="1">
      <c r="A235" s="41"/>
      <c r="B235"/>
      <c r="C235" s="75" t="s">
        <v>58</v>
      </c>
      <c r="D235" s="347" t="str">
        <f>IF(CNGE_2023_M1_Secc1_Sub1!D39="","",CNGE_2023_M1_Secc1_Sub1!D39)</f>
        <v/>
      </c>
      <c r="E235" s="347"/>
      <c r="F235" s="347"/>
      <c r="G235" s="347"/>
      <c r="H235" s="347"/>
      <c r="I235" s="347"/>
      <c r="J235" s="347"/>
      <c r="K235" s="406"/>
      <c r="L235" s="406"/>
      <c r="M235" s="406"/>
      <c r="N235" s="406"/>
      <c r="O235" s="406"/>
      <c r="P235" s="406"/>
      <c r="Q235" s="406"/>
      <c r="R235" s="406"/>
      <c r="S235" s="406"/>
      <c r="T235" s="406"/>
      <c r="U235" s="406"/>
      <c r="V235" s="406"/>
      <c r="W235" s="406"/>
      <c r="X235" s="406"/>
      <c r="Y235" s="406"/>
      <c r="Z235" s="406"/>
      <c r="AA235" s="406"/>
      <c r="AB235" s="406"/>
      <c r="AC235" s="406"/>
      <c r="AD235" s="406"/>
      <c r="AG235" s="188">
        <f>S235</f>
        <v>0</v>
      </c>
      <c r="AH235" s="189">
        <f>COUNTIF(W235:AD235,"NS")</f>
        <v>0</v>
      </c>
      <c r="AI235" s="189">
        <f>SUM(W235:AD235)</f>
        <v>0</v>
      </c>
      <c r="AJ235" s="190">
        <f>IF($AG$227=$AH$227, 0, IF(OR(AND(AG235=0, AH235&gt;0), AND(AG235="ns", AI235&gt;0), AND(AG235="ns", AH235=0, AI235=0)), 1, IF(OR(AND(AG235&gt;0, AH235=2), AND(AG235="ns", AH235=2), AND(AG235="ns", AI235=0, AH235&gt;0), AG235=AI235, COUNTIF(S235:AD235, "NA")=COUNTA(S235:AD235)), 0, 1)))</f>
        <v>0</v>
      </c>
      <c r="AK235"/>
      <c r="AL235" s="186">
        <f>+COUNTBLANK(D235:AD235)</f>
        <v>27</v>
      </c>
      <c r="AM235" s="186">
        <f>+IF($AG$227=$AH$227,0,IF(OR(AND(OR($C$199="X",$C$200="X"),D235&lt;&gt;"",AL235=26),AND(D235="",AL235=27),AND(K235=1,AL235=21),AND(OR(K235=2,K235=9,K235=3),AL235=25)),0,1))</f>
        <v>0</v>
      </c>
      <c r="AN235"/>
      <c r="AO235">
        <f>CNGE_2023_M1_Secc1_Sub2!M231</f>
        <v>0</v>
      </c>
      <c r="AP235">
        <f>S235</f>
        <v>0</v>
      </c>
      <c r="AQ235">
        <f>+IF($AG$227=$AH$227,0,IF(OR(AND(AO235&gt;=AP235),AND(AO235="NS",AP235="NS"),AND(AO235&gt;=1,AP235="NS")),0,1))</f>
        <v>0</v>
      </c>
      <c r="AR235"/>
      <c r="AS235">
        <f>CNGE_2023_M1_Secc1_Sub2!S231</f>
        <v>0</v>
      </c>
      <c r="AT235">
        <f>W235</f>
        <v>0</v>
      </c>
      <c r="AU235">
        <f>+IF($AG$227=$AH$227,0,IF(OR(AND(AS235&gt;=AT235),AND(AS235="NS",AT235="NS"),AND(AS235&gt;=1,AT235="NS")),0,1))</f>
        <v>0</v>
      </c>
      <c r="AV235"/>
      <c r="AW235">
        <f>CNGE_2023_M1_Secc1_Sub2!Y231</f>
        <v>0</v>
      </c>
      <c r="AX235">
        <f>AA235</f>
        <v>0</v>
      </c>
      <c r="AY235">
        <f>+IF($AG$227=$AH$227,0,IF(OR(AND(AW235&gt;=AX235),AND(AW235="NS",AX235="NS"),AND(AW235&gt;=1,AX235="NS")),0,1))</f>
        <v>0</v>
      </c>
      <c r="BA235" s="7" t="b">
        <f>NOT(EXACT(O235,UPPER(O235)))</f>
        <v>0</v>
      </c>
      <c r="BB235" s="7">
        <f>COUNTIF(BA235,"VERDADERO")</f>
        <v>0</v>
      </c>
      <c r="BC235" s="7" t="str">
        <f>SUBSTITUTE( SUBSTITUTE( SUBSTITUTE( SUBSTITUTE( SUBSTITUTE( SUBSTITUTE( SUBSTITUTE( SUBSTITUTE( SUBSTITUTE( SUBSTITUTE(O235, "á", "a"), "é", "e"), "í", "i"), "ó", "o"), "ú", "u"), "Á", "A"), "É", "E"), "Í", "I"), "Ó", "O"), "Ú", "U")</f>
        <v/>
      </c>
      <c r="BD235" s="7" t="b">
        <f>NOT(EXACT(O235,BC235))</f>
        <v>0</v>
      </c>
      <c r="BE235" s="7">
        <f>COUNTIF(BD235,"VERDADERO")</f>
        <v>0</v>
      </c>
      <c r="BF235" s="7" t="b">
        <f>NOT(EXACT(O235,BC235))</f>
        <v>0</v>
      </c>
      <c r="BG235" s="7">
        <f>COUNTIF(BF235,"VERDADERO")</f>
        <v>0</v>
      </c>
      <c r="BH235" s="197">
        <f>+BG235+BE235+BB235</f>
        <v>0</v>
      </c>
    </row>
    <row r="236" spans="1:79" ht="15" customHeight="1" thickBot="1">
      <c r="A236" s="41"/>
      <c r="B236"/>
      <c r="C236" s="76" t="s">
        <v>59</v>
      </c>
      <c r="D236" s="347" t="str">
        <f>IF(CNGE_2023_M1_Secc1_Sub1!D40="","",CNGE_2023_M1_Secc1_Sub1!D40)</f>
        <v/>
      </c>
      <c r="E236" s="347"/>
      <c r="F236" s="347"/>
      <c r="G236" s="347"/>
      <c r="H236" s="347"/>
      <c r="I236" s="347"/>
      <c r="J236" s="347"/>
      <c r="K236" s="406"/>
      <c r="L236" s="406"/>
      <c r="M236" s="406"/>
      <c r="N236" s="406"/>
      <c r="O236" s="406"/>
      <c r="P236" s="406"/>
      <c r="Q236" s="406"/>
      <c r="R236" s="406"/>
      <c r="S236" s="406"/>
      <c r="T236" s="406"/>
      <c r="U236" s="406"/>
      <c r="V236" s="406"/>
      <c r="W236" s="406"/>
      <c r="X236" s="406"/>
      <c r="Y236" s="406"/>
      <c r="Z236" s="406"/>
      <c r="AA236" s="406"/>
      <c r="AB236" s="406"/>
      <c r="AC236" s="406"/>
      <c r="AD236" s="406"/>
      <c r="AG236" s="188">
        <f t="shared" ref="AG236:AG299" si="8">S236</f>
        <v>0</v>
      </c>
      <c r="AH236" s="189">
        <f t="shared" ref="AH236:AH299" si="9">COUNTIF(W236:AD236,"NS")</f>
        <v>0</v>
      </c>
      <c r="AI236" s="189">
        <f t="shared" ref="AI236:AI299" si="10">SUM(W236:AD236)</f>
        <v>0</v>
      </c>
      <c r="AJ236" s="190">
        <f t="shared" ref="AJ236:AJ299" si="11">IF($AG$227=$AH$227, 0, IF(OR(AND(AG236=0, AH236&gt;0), AND(AG236="ns", AI236&gt;0), AND(AG236="ns", AH236=0, AI236=0)), 1, IF(OR(AND(AG236&gt;0, AH236=2), AND(AG236="ns", AH236=2), AND(AG236="ns", AI236=0, AH236&gt;0), AG236=AI236, COUNTIF(S236:AD236, "NA")=COUNTA(S236:AD236)), 0, 1)))</f>
        <v>0</v>
      </c>
      <c r="AL236" s="186">
        <f t="shared" ref="AL236:AL299" si="12">+COUNTBLANK(D236:AD236)</f>
        <v>27</v>
      </c>
      <c r="AM236" s="186">
        <f t="shared" ref="AM236:AM299" si="13">+IF($AG$227=$AH$227,0,IF(OR(AND(OR($C$199="X",$C$200="X"),D236&lt;&gt;"",AL236=26),AND(D236="",AL236=27),AND(K236=1,AL236=21),AND(OR(K236=2,K236=9,K236=3),AL236=25)),0,1))</f>
        <v>0</v>
      </c>
      <c r="AO236">
        <f>CNGE_2023_M1_Secc1_Sub2!M232</f>
        <v>0</v>
      </c>
      <c r="AP236">
        <f t="shared" ref="AP236:AP299" si="14">S236</f>
        <v>0</v>
      </c>
      <c r="AQ236">
        <f t="shared" ref="AQ236:AQ299" si="15">+IF($AG$227=$AH$227,0,IF(OR(AND(AO236&gt;=AP236),AND(AO236="NS",AP236="NS"),AND(AO236&gt;=1,AP236="NS")),0,1))</f>
        <v>0</v>
      </c>
      <c r="AR236"/>
      <c r="AS236">
        <f>CNGE_2023_M1_Secc1_Sub2!S232</f>
        <v>0</v>
      </c>
      <c r="AT236">
        <f t="shared" ref="AT236:AT299" si="16">W236</f>
        <v>0</v>
      </c>
      <c r="AU236">
        <f t="shared" ref="AU236:AU299" si="17">+IF($AG$227=$AH$227,0,IF(OR(AND(AS236&gt;=AT236),AND(AS236="NS",AT236="NS"),AND(AS236&gt;=1,AT236="NS")),0,1))</f>
        <v>0</v>
      </c>
      <c r="AV236"/>
      <c r="AW236">
        <f>CNGE_2023_M1_Secc1_Sub2!Y232</f>
        <v>0</v>
      </c>
      <c r="AX236">
        <f t="shared" ref="AX236:AX299" si="18">AA236</f>
        <v>0</v>
      </c>
      <c r="AY236">
        <f t="shared" ref="AY236:AY299" si="19">+IF($AG$227=$AH$227,0,IF(OR(AND(AW236&gt;=AX236),AND(AW236="NS",AX236="NS"),AND(AW236&gt;=1,AX236="NS")),0,1))</f>
        <v>0</v>
      </c>
      <c r="BA236" s="7" t="b">
        <f t="shared" ref="BA236:BA299" si="20">NOT(EXACT(O236,UPPER(O236)))</f>
        <v>0</v>
      </c>
      <c r="BB236" s="7">
        <f t="shared" ref="BB236:BB299" si="21">COUNTIF(BA236,"VERDADERO")</f>
        <v>0</v>
      </c>
      <c r="BC236" s="7" t="str">
        <f t="shared" ref="BC236:BC299" si="22">SUBSTITUTE( SUBSTITUTE( SUBSTITUTE( SUBSTITUTE( SUBSTITUTE( SUBSTITUTE( SUBSTITUTE( SUBSTITUTE( SUBSTITUTE( SUBSTITUTE(O236, "á", "a"), "é", "e"), "í", "i"), "ó", "o"), "ú", "u"), "Á", "A"), "É", "E"), "Í", "I"), "Ó", "O"), "Ú", "U")</f>
        <v/>
      </c>
      <c r="BD236" s="7" t="b">
        <f t="shared" ref="BD236:BD299" si="23">NOT(EXACT(O236,BC236))</f>
        <v>0</v>
      </c>
      <c r="BE236" s="7">
        <f t="shared" ref="BE236:BE299" si="24">COUNTIF(BD236,"VERDADERO")</f>
        <v>0</v>
      </c>
      <c r="BF236" s="7" t="b">
        <f t="shared" ref="BF236:BF299" si="25">NOT(EXACT(O236,BC236))</f>
        <v>0</v>
      </c>
      <c r="BG236" s="7">
        <f t="shared" ref="BG236:BG299" si="26">COUNTIF(BF236,"VERDADERO")</f>
        <v>0</v>
      </c>
      <c r="BH236" s="197">
        <f t="shared" ref="BH236:BH299" si="27">+BG236+BE236+BB236</f>
        <v>0</v>
      </c>
    </row>
    <row r="237" spans="1:79" ht="15" customHeight="1" thickBot="1">
      <c r="A237" s="41"/>
      <c r="B237"/>
      <c r="C237" s="64" t="s">
        <v>60</v>
      </c>
      <c r="D237" s="347" t="str">
        <f>IF(CNGE_2023_M1_Secc1_Sub1!D41="","",CNGE_2023_M1_Secc1_Sub1!D41)</f>
        <v/>
      </c>
      <c r="E237" s="347"/>
      <c r="F237" s="347"/>
      <c r="G237" s="347"/>
      <c r="H237" s="347"/>
      <c r="I237" s="347"/>
      <c r="J237" s="347"/>
      <c r="K237" s="406"/>
      <c r="L237" s="406"/>
      <c r="M237" s="406"/>
      <c r="N237" s="406"/>
      <c r="O237" s="406"/>
      <c r="P237" s="406"/>
      <c r="Q237" s="406"/>
      <c r="R237" s="406"/>
      <c r="S237" s="406"/>
      <c r="T237" s="406"/>
      <c r="U237" s="406"/>
      <c r="V237" s="406"/>
      <c r="W237" s="406"/>
      <c r="X237" s="406"/>
      <c r="Y237" s="406"/>
      <c r="Z237" s="406"/>
      <c r="AA237" s="406"/>
      <c r="AB237" s="406"/>
      <c r="AC237" s="406"/>
      <c r="AD237" s="406"/>
      <c r="AG237" s="188">
        <f t="shared" si="8"/>
        <v>0</v>
      </c>
      <c r="AH237" s="189">
        <f t="shared" si="9"/>
        <v>0</v>
      </c>
      <c r="AI237" s="189">
        <f t="shared" si="10"/>
        <v>0</v>
      </c>
      <c r="AJ237" s="190">
        <f t="shared" si="11"/>
        <v>0</v>
      </c>
      <c r="AL237" s="186">
        <f t="shared" si="12"/>
        <v>27</v>
      </c>
      <c r="AM237" s="186">
        <f t="shared" si="13"/>
        <v>0</v>
      </c>
      <c r="AO237">
        <f>CNGE_2023_M1_Secc1_Sub2!M233</f>
        <v>0</v>
      </c>
      <c r="AP237">
        <f t="shared" si="14"/>
        <v>0</v>
      </c>
      <c r="AQ237">
        <f t="shared" si="15"/>
        <v>0</v>
      </c>
      <c r="AR237"/>
      <c r="AS237">
        <f>CNGE_2023_M1_Secc1_Sub2!S233</f>
        <v>0</v>
      </c>
      <c r="AT237">
        <f t="shared" si="16"/>
        <v>0</v>
      </c>
      <c r="AU237">
        <f t="shared" si="17"/>
        <v>0</v>
      </c>
      <c r="AV237"/>
      <c r="AW237">
        <f>CNGE_2023_M1_Secc1_Sub2!Y233</f>
        <v>0</v>
      </c>
      <c r="AX237">
        <f t="shared" si="18"/>
        <v>0</v>
      </c>
      <c r="AY237">
        <f t="shared" si="19"/>
        <v>0</v>
      </c>
      <c r="BA237" s="7" t="b">
        <f t="shared" si="20"/>
        <v>0</v>
      </c>
      <c r="BB237" s="7">
        <f t="shared" si="21"/>
        <v>0</v>
      </c>
      <c r="BC237" s="7" t="str">
        <f t="shared" si="22"/>
        <v/>
      </c>
      <c r="BD237" s="7" t="b">
        <f t="shared" si="23"/>
        <v>0</v>
      </c>
      <c r="BE237" s="7">
        <f t="shared" si="24"/>
        <v>0</v>
      </c>
      <c r="BF237" s="7" t="b">
        <f t="shared" si="25"/>
        <v>0</v>
      </c>
      <c r="BG237" s="7">
        <f t="shared" si="26"/>
        <v>0</v>
      </c>
      <c r="BH237" s="197">
        <f t="shared" si="27"/>
        <v>0</v>
      </c>
    </row>
    <row r="238" spans="1:79" ht="15" customHeight="1" thickBot="1">
      <c r="A238" s="41"/>
      <c r="B238"/>
      <c r="C238" s="64" t="s">
        <v>61</v>
      </c>
      <c r="D238" s="347" t="str">
        <f>IF(CNGE_2023_M1_Secc1_Sub1!D42="","",CNGE_2023_M1_Secc1_Sub1!D42)</f>
        <v/>
      </c>
      <c r="E238" s="347"/>
      <c r="F238" s="347"/>
      <c r="G238" s="347"/>
      <c r="H238" s="347"/>
      <c r="I238" s="347"/>
      <c r="J238" s="347"/>
      <c r="K238" s="406"/>
      <c r="L238" s="406"/>
      <c r="M238" s="406"/>
      <c r="N238" s="406"/>
      <c r="O238" s="406"/>
      <c r="P238" s="406"/>
      <c r="Q238" s="406"/>
      <c r="R238" s="406"/>
      <c r="S238" s="406"/>
      <c r="T238" s="406"/>
      <c r="U238" s="406"/>
      <c r="V238" s="406"/>
      <c r="W238" s="406"/>
      <c r="X238" s="406"/>
      <c r="Y238" s="406"/>
      <c r="Z238" s="406"/>
      <c r="AA238" s="406"/>
      <c r="AB238" s="406"/>
      <c r="AC238" s="406"/>
      <c r="AD238" s="406"/>
      <c r="AG238" s="188">
        <f t="shared" si="8"/>
        <v>0</v>
      </c>
      <c r="AH238" s="189">
        <f t="shared" si="9"/>
        <v>0</v>
      </c>
      <c r="AI238" s="189">
        <f t="shared" si="10"/>
        <v>0</v>
      </c>
      <c r="AJ238" s="190">
        <f t="shared" si="11"/>
        <v>0</v>
      </c>
      <c r="AL238" s="186">
        <f t="shared" si="12"/>
        <v>27</v>
      </c>
      <c r="AM238" s="186">
        <f t="shared" si="13"/>
        <v>0</v>
      </c>
      <c r="AO238">
        <f>CNGE_2023_M1_Secc1_Sub2!M234</f>
        <v>0</v>
      </c>
      <c r="AP238">
        <f t="shared" si="14"/>
        <v>0</v>
      </c>
      <c r="AQ238">
        <f t="shared" si="15"/>
        <v>0</v>
      </c>
      <c r="AR238"/>
      <c r="AS238">
        <f>CNGE_2023_M1_Secc1_Sub2!S234</f>
        <v>0</v>
      </c>
      <c r="AT238">
        <f t="shared" si="16"/>
        <v>0</v>
      </c>
      <c r="AU238">
        <f t="shared" si="17"/>
        <v>0</v>
      </c>
      <c r="AV238"/>
      <c r="AW238">
        <f>CNGE_2023_M1_Secc1_Sub2!Y234</f>
        <v>0</v>
      </c>
      <c r="AX238">
        <f t="shared" si="18"/>
        <v>0</v>
      </c>
      <c r="AY238">
        <f t="shared" si="19"/>
        <v>0</v>
      </c>
      <c r="BA238" s="7" t="b">
        <f t="shared" si="20"/>
        <v>0</v>
      </c>
      <c r="BB238" s="7">
        <f t="shared" si="21"/>
        <v>0</v>
      </c>
      <c r="BC238" s="7" t="str">
        <f t="shared" si="22"/>
        <v/>
      </c>
      <c r="BD238" s="7" t="b">
        <f t="shared" si="23"/>
        <v>0</v>
      </c>
      <c r="BE238" s="7">
        <f t="shared" si="24"/>
        <v>0</v>
      </c>
      <c r="BF238" s="7" t="b">
        <f t="shared" si="25"/>
        <v>0</v>
      </c>
      <c r="BG238" s="7">
        <f t="shared" si="26"/>
        <v>0</v>
      </c>
      <c r="BH238" s="197">
        <f t="shared" si="27"/>
        <v>0</v>
      </c>
    </row>
    <row r="239" spans="1:79" ht="15" customHeight="1" thickBot="1">
      <c r="A239" s="41"/>
      <c r="B239"/>
      <c r="C239" s="64" t="s">
        <v>62</v>
      </c>
      <c r="D239" s="347" t="str">
        <f>IF(CNGE_2023_M1_Secc1_Sub1!D43="","",CNGE_2023_M1_Secc1_Sub1!D43)</f>
        <v/>
      </c>
      <c r="E239" s="347"/>
      <c r="F239" s="347"/>
      <c r="G239" s="347"/>
      <c r="H239" s="347"/>
      <c r="I239" s="347"/>
      <c r="J239" s="347"/>
      <c r="K239" s="406"/>
      <c r="L239" s="406"/>
      <c r="M239" s="406"/>
      <c r="N239" s="406"/>
      <c r="O239" s="406"/>
      <c r="P239" s="406"/>
      <c r="Q239" s="406"/>
      <c r="R239" s="406"/>
      <c r="S239" s="406"/>
      <c r="T239" s="406"/>
      <c r="U239" s="406"/>
      <c r="V239" s="406"/>
      <c r="W239" s="406"/>
      <c r="X239" s="406"/>
      <c r="Y239" s="406"/>
      <c r="Z239" s="406"/>
      <c r="AA239" s="406"/>
      <c r="AB239" s="406"/>
      <c r="AC239" s="406"/>
      <c r="AD239" s="406"/>
      <c r="AG239" s="188">
        <f t="shared" si="8"/>
        <v>0</v>
      </c>
      <c r="AH239" s="189">
        <f t="shared" si="9"/>
        <v>0</v>
      </c>
      <c r="AI239" s="189">
        <f t="shared" si="10"/>
        <v>0</v>
      </c>
      <c r="AJ239" s="190">
        <f t="shared" si="11"/>
        <v>0</v>
      </c>
      <c r="AL239" s="186">
        <f t="shared" si="12"/>
        <v>27</v>
      </c>
      <c r="AM239" s="186">
        <f t="shared" si="13"/>
        <v>0</v>
      </c>
      <c r="AO239">
        <f>CNGE_2023_M1_Secc1_Sub2!M235</f>
        <v>0</v>
      </c>
      <c r="AP239">
        <f t="shared" si="14"/>
        <v>0</v>
      </c>
      <c r="AQ239">
        <f t="shared" si="15"/>
        <v>0</v>
      </c>
      <c r="AR239"/>
      <c r="AS239">
        <f>CNGE_2023_M1_Secc1_Sub2!S235</f>
        <v>0</v>
      </c>
      <c r="AT239">
        <f t="shared" si="16"/>
        <v>0</v>
      </c>
      <c r="AU239">
        <f t="shared" si="17"/>
        <v>0</v>
      </c>
      <c r="AV239"/>
      <c r="AW239">
        <f>CNGE_2023_M1_Secc1_Sub2!Y235</f>
        <v>0</v>
      </c>
      <c r="AX239">
        <f t="shared" si="18"/>
        <v>0</v>
      </c>
      <c r="AY239">
        <f t="shared" si="19"/>
        <v>0</v>
      </c>
      <c r="BA239" s="7" t="b">
        <f t="shared" si="20"/>
        <v>0</v>
      </c>
      <c r="BB239" s="7">
        <f t="shared" si="21"/>
        <v>0</v>
      </c>
      <c r="BC239" s="7" t="str">
        <f t="shared" si="22"/>
        <v/>
      </c>
      <c r="BD239" s="7" t="b">
        <f t="shared" si="23"/>
        <v>0</v>
      </c>
      <c r="BE239" s="7">
        <f t="shared" si="24"/>
        <v>0</v>
      </c>
      <c r="BF239" s="7" t="b">
        <f t="shared" si="25"/>
        <v>0</v>
      </c>
      <c r="BG239" s="7">
        <f t="shared" si="26"/>
        <v>0</v>
      </c>
      <c r="BH239" s="197">
        <f t="shared" si="27"/>
        <v>0</v>
      </c>
    </row>
    <row r="240" spans="1:79" ht="15" customHeight="1" thickBot="1">
      <c r="A240" s="41"/>
      <c r="B240"/>
      <c r="C240" s="64" t="s">
        <v>63</v>
      </c>
      <c r="D240" s="347" t="str">
        <f>IF(CNGE_2023_M1_Secc1_Sub1!D44="","",CNGE_2023_M1_Secc1_Sub1!D44)</f>
        <v/>
      </c>
      <c r="E240" s="347"/>
      <c r="F240" s="347"/>
      <c r="G240" s="347"/>
      <c r="H240" s="347"/>
      <c r="I240" s="347"/>
      <c r="J240" s="347"/>
      <c r="K240" s="406"/>
      <c r="L240" s="406"/>
      <c r="M240" s="406"/>
      <c r="N240" s="406"/>
      <c r="O240" s="406"/>
      <c r="P240" s="406"/>
      <c r="Q240" s="406"/>
      <c r="R240" s="406"/>
      <c r="S240" s="406"/>
      <c r="T240" s="406"/>
      <c r="U240" s="406"/>
      <c r="V240" s="406"/>
      <c r="W240" s="406"/>
      <c r="X240" s="406"/>
      <c r="Y240" s="406"/>
      <c r="Z240" s="406"/>
      <c r="AA240" s="406"/>
      <c r="AB240" s="406"/>
      <c r="AC240" s="406"/>
      <c r="AD240" s="406"/>
      <c r="AG240" s="188">
        <f t="shared" si="8"/>
        <v>0</v>
      </c>
      <c r="AH240" s="189">
        <f t="shared" si="9"/>
        <v>0</v>
      </c>
      <c r="AI240" s="189">
        <f t="shared" si="10"/>
        <v>0</v>
      </c>
      <c r="AJ240" s="190">
        <f t="shared" si="11"/>
        <v>0</v>
      </c>
      <c r="AL240" s="186">
        <f t="shared" si="12"/>
        <v>27</v>
      </c>
      <c r="AM240" s="186">
        <f t="shared" si="13"/>
        <v>0</v>
      </c>
      <c r="AO240">
        <f>CNGE_2023_M1_Secc1_Sub2!M236</f>
        <v>0</v>
      </c>
      <c r="AP240">
        <f t="shared" si="14"/>
        <v>0</v>
      </c>
      <c r="AQ240">
        <f t="shared" si="15"/>
        <v>0</v>
      </c>
      <c r="AR240"/>
      <c r="AS240">
        <f>CNGE_2023_M1_Secc1_Sub2!S236</f>
        <v>0</v>
      </c>
      <c r="AT240">
        <f t="shared" si="16"/>
        <v>0</v>
      </c>
      <c r="AU240">
        <f t="shared" si="17"/>
        <v>0</v>
      </c>
      <c r="AV240"/>
      <c r="AW240">
        <f>CNGE_2023_M1_Secc1_Sub2!Y236</f>
        <v>0</v>
      </c>
      <c r="AX240">
        <f t="shared" si="18"/>
        <v>0</v>
      </c>
      <c r="AY240">
        <f t="shared" si="19"/>
        <v>0</v>
      </c>
      <c r="BA240" s="7" t="b">
        <f t="shared" si="20"/>
        <v>0</v>
      </c>
      <c r="BB240" s="7">
        <f t="shared" si="21"/>
        <v>0</v>
      </c>
      <c r="BC240" s="7" t="str">
        <f t="shared" si="22"/>
        <v/>
      </c>
      <c r="BD240" s="7" t="b">
        <f t="shared" si="23"/>
        <v>0</v>
      </c>
      <c r="BE240" s="7">
        <f t="shared" si="24"/>
        <v>0</v>
      </c>
      <c r="BF240" s="7" t="b">
        <f t="shared" si="25"/>
        <v>0</v>
      </c>
      <c r="BG240" s="7">
        <f t="shared" si="26"/>
        <v>0</v>
      </c>
      <c r="BH240" s="197">
        <f t="shared" si="27"/>
        <v>0</v>
      </c>
    </row>
    <row r="241" spans="1:60" ht="15" customHeight="1" thickBot="1">
      <c r="A241" s="41"/>
      <c r="B241"/>
      <c r="C241" s="64" t="s">
        <v>64</v>
      </c>
      <c r="D241" s="347" t="str">
        <f>IF(CNGE_2023_M1_Secc1_Sub1!D45="","",CNGE_2023_M1_Secc1_Sub1!D45)</f>
        <v/>
      </c>
      <c r="E241" s="347"/>
      <c r="F241" s="347"/>
      <c r="G241" s="347"/>
      <c r="H241" s="347"/>
      <c r="I241" s="347"/>
      <c r="J241" s="347"/>
      <c r="K241" s="406"/>
      <c r="L241" s="406"/>
      <c r="M241" s="406"/>
      <c r="N241" s="406"/>
      <c r="O241" s="406"/>
      <c r="P241" s="406"/>
      <c r="Q241" s="406"/>
      <c r="R241" s="406"/>
      <c r="S241" s="406"/>
      <c r="T241" s="406"/>
      <c r="U241" s="406"/>
      <c r="V241" s="406"/>
      <c r="W241" s="406"/>
      <c r="X241" s="406"/>
      <c r="Y241" s="406"/>
      <c r="Z241" s="406"/>
      <c r="AA241" s="406"/>
      <c r="AB241" s="406"/>
      <c r="AC241" s="406"/>
      <c r="AD241" s="406"/>
      <c r="AG241" s="188">
        <f t="shared" si="8"/>
        <v>0</v>
      </c>
      <c r="AH241" s="189">
        <f t="shared" si="9"/>
        <v>0</v>
      </c>
      <c r="AI241" s="189">
        <f t="shared" si="10"/>
        <v>0</v>
      </c>
      <c r="AJ241" s="190">
        <f t="shared" si="11"/>
        <v>0</v>
      </c>
      <c r="AL241" s="186">
        <f t="shared" si="12"/>
        <v>27</v>
      </c>
      <c r="AM241" s="186">
        <f t="shared" si="13"/>
        <v>0</v>
      </c>
      <c r="AO241">
        <f>CNGE_2023_M1_Secc1_Sub2!M237</f>
        <v>0</v>
      </c>
      <c r="AP241">
        <f t="shared" si="14"/>
        <v>0</v>
      </c>
      <c r="AQ241">
        <f t="shared" si="15"/>
        <v>0</v>
      </c>
      <c r="AR241"/>
      <c r="AS241">
        <f>CNGE_2023_M1_Secc1_Sub2!S237</f>
        <v>0</v>
      </c>
      <c r="AT241">
        <f t="shared" si="16"/>
        <v>0</v>
      </c>
      <c r="AU241">
        <f t="shared" si="17"/>
        <v>0</v>
      </c>
      <c r="AV241"/>
      <c r="AW241">
        <f>CNGE_2023_M1_Secc1_Sub2!Y237</f>
        <v>0</v>
      </c>
      <c r="AX241">
        <f t="shared" si="18"/>
        <v>0</v>
      </c>
      <c r="AY241">
        <f t="shared" si="19"/>
        <v>0</v>
      </c>
      <c r="BA241" s="7" t="b">
        <f t="shared" si="20"/>
        <v>0</v>
      </c>
      <c r="BB241" s="7">
        <f t="shared" si="21"/>
        <v>0</v>
      </c>
      <c r="BC241" s="7" t="str">
        <f t="shared" si="22"/>
        <v/>
      </c>
      <c r="BD241" s="7" t="b">
        <f t="shared" si="23"/>
        <v>0</v>
      </c>
      <c r="BE241" s="7">
        <f t="shared" si="24"/>
        <v>0</v>
      </c>
      <c r="BF241" s="7" t="b">
        <f t="shared" si="25"/>
        <v>0</v>
      </c>
      <c r="BG241" s="7">
        <f t="shared" si="26"/>
        <v>0</v>
      </c>
      <c r="BH241" s="197">
        <f t="shared" si="27"/>
        <v>0</v>
      </c>
    </row>
    <row r="242" spans="1:60" ht="15" customHeight="1" thickBot="1">
      <c r="A242" s="41"/>
      <c r="B242"/>
      <c r="C242" s="64" t="s">
        <v>65</v>
      </c>
      <c r="D242" s="347" t="str">
        <f>IF(CNGE_2023_M1_Secc1_Sub1!D46="","",CNGE_2023_M1_Secc1_Sub1!D46)</f>
        <v/>
      </c>
      <c r="E242" s="347"/>
      <c r="F242" s="347"/>
      <c r="G242" s="347"/>
      <c r="H242" s="347"/>
      <c r="I242" s="347"/>
      <c r="J242" s="347"/>
      <c r="K242" s="406"/>
      <c r="L242" s="406"/>
      <c r="M242" s="406"/>
      <c r="N242" s="406"/>
      <c r="O242" s="406"/>
      <c r="P242" s="406"/>
      <c r="Q242" s="406"/>
      <c r="R242" s="406"/>
      <c r="S242" s="406"/>
      <c r="T242" s="406"/>
      <c r="U242" s="406"/>
      <c r="V242" s="406"/>
      <c r="W242" s="406"/>
      <c r="X242" s="406"/>
      <c r="Y242" s="406"/>
      <c r="Z242" s="406"/>
      <c r="AA242" s="406"/>
      <c r="AB242" s="406"/>
      <c r="AC242" s="406"/>
      <c r="AD242" s="406"/>
      <c r="AG242" s="188">
        <f t="shared" si="8"/>
        <v>0</v>
      </c>
      <c r="AH242" s="189">
        <f t="shared" si="9"/>
        <v>0</v>
      </c>
      <c r="AI242" s="189">
        <f t="shared" si="10"/>
        <v>0</v>
      </c>
      <c r="AJ242" s="190">
        <f t="shared" si="11"/>
        <v>0</v>
      </c>
      <c r="AL242" s="186">
        <f t="shared" si="12"/>
        <v>27</v>
      </c>
      <c r="AM242" s="186">
        <f t="shared" si="13"/>
        <v>0</v>
      </c>
      <c r="AO242">
        <f>CNGE_2023_M1_Secc1_Sub2!M238</f>
        <v>0</v>
      </c>
      <c r="AP242">
        <f t="shared" si="14"/>
        <v>0</v>
      </c>
      <c r="AQ242">
        <f t="shared" si="15"/>
        <v>0</v>
      </c>
      <c r="AR242"/>
      <c r="AS242">
        <f>CNGE_2023_M1_Secc1_Sub2!S238</f>
        <v>0</v>
      </c>
      <c r="AT242">
        <f t="shared" si="16"/>
        <v>0</v>
      </c>
      <c r="AU242">
        <f t="shared" si="17"/>
        <v>0</v>
      </c>
      <c r="AV242"/>
      <c r="AW242">
        <f>CNGE_2023_M1_Secc1_Sub2!Y238</f>
        <v>0</v>
      </c>
      <c r="AX242">
        <f t="shared" si="18"/>
        <v>0</v>
      </c>
      <c r="AY242">
        <f t="shared" si="19"/>
        <v>0</v>
      </c>
      <c r="BA242" s="7" t="b">
        <f t="shared" si="20"/>
        <v>0</v>
      </c>
      <c r="BB242" s="7">
        <f t="shared" si="21"/>
        <v>0</v>
      </c>
      <c r="BC242" s="7" t="str">
        <f t="shared" si="22"/>
        <v/>
      </c>
      <c r="BD242" s="7" t="b">
        <f t="shared" si="23"/>
        <v>0</v>
      </c>
      <c r="BE242" s="7">
        <f t="shared" si="24"/>
        <v>0</v>
      </c>
      <c r="BF242" s="7" t="b">
        <f t="shared" si="25"/>
        <v>0</v>
      </c>
      <c r="BG242" s="7">
        <f t="shared" si="26"/>
        <v>0</v>
      </c>
      <c r="BH242" s="197">
        <f t="shared" si="27"/>
        <v>0</v>
      </c>
    </row>
    <row r="243" spans="1:60" ht="15" customHeight="1" thickBot="1">
      <c r="A243" s="41"/>
      <c r="B243"/>
      <c r="C243" s="64" t="s">
        <v>66</v>
      </c>
      <c r="D243" s="347" t="str">
        <f>IF(CNGE_2023_M1_Secc1_Sub1!D47="","",CNGE_2023_M1_Secc1_Sub1!D47)</f>
        <v/>
      </c>
      <c r="E243" s="347"/>
      <c r="F243" s="347"/>
      <c r="G243" s="347"/>
      <c r="H243" s="347"/>
      <c r="I243" s="347"/>
      <c r="J243" s="347"/>
      <c r="K243" s="406"/>
      <c r="L243" s="406"/>
      <c r="M243" s="406"/>
      <c r="N243" s="406"/>
      <c r="O243" s="406"/>
      <c r="P243" s="406"/>
      <c r="Q243" s="406"/>
      <c r="R243" s="406"/>
      <c r="S243" s="406"/>
      <c r="T243" s="406"/>
      <c r="U243" s="406"/>
      <c r="V243" s="406"/>
      <c r="W243" s="406"/>
      <c r="X243" s="406"/>
      <c r="Y243" s="406"/>
      <c r="Z243" s="406"/>
      <c r="AA243" s="406"/>
      <c r="AB243" s="406"/>
      <c r="AC243" s="406"/>
      <c r="AD243" s="406"/>
      <c r="AG243" s="188">
        <f t="shared" si="8"/>
        <v>0</v>
      </c>
      <c r="AH243" s="189">
        <f t="shared" si="9"/>
        <v>0</v>
      </c>
      <c r="AI243" s="189">
        <f t="shared" si="10"/>
        <v>0</v>
      </c>
      <c r="AJ243" s="190">
        <f t="shared" si="11"/>
        <v>0</v>
      </c>
      <c r="AL243" s="186">
        <f t="shared" si="12"/>
        <v>27</v>
      </c>
      <c r="AM243" s="186">
        <f t="shared" si="13"/>
        <v>0</v>
      </c>
      <c r="AO243">
        <f>CNGE_2023_M1_Secc1_Sub2!M239</f>
        <v>0</v>
      </c>
      <c r="AP243">
        <f t="shared" si="14"/>
        <v>0</v>
      </c>
      <c r="AQ243">
        <f t="shared" si="15"/>
        <v>0</v>
      </c>
      <c r="AR243"/>
      <c r="AS243">
        <f>CNGE_2023_M1_Secc1_Sub2!S239</f>
        <v>0</v>
      </c>
      <c r="AT243">
        <f t="shared" si="16"/>
        <v>0</v>
      </c>
      <c r="AU243">
        <f t="shared" si="17"/>
        <v>0</v>
      </c>
      <c r="AV243"/>
      <c r="AW243">
        <f>CNGE_2023_M1_Secc1_Sub2!Y239</f>
        <v>0</v>
      </c>
      <c r="AX243">
        <f t="shared" si="18"/>
        <v>0</v>
      </c>
      <c r="AY243">
        <f t="shared" si="19"/>
        <v>0</v>
      </c>
      <c r="BA243" s="7" t="b">
        <f t="shared" si="20"/>
        <v>0</v>
      </c>
      <c r="BB243" s="7">
        <f t="shared" si="21"/>
        <v>0</v>
      </c>
      <c r="BC243" s="7" t="str">
        <f t="shared" si="22"/>
        <v/>
      </c>
      <c r="BD243" s="7" t="b">
        <f t="shared" si="23"/>
        <v>0</v>
      </c>
      <c r="BE243" s="7">
        <f t="shared" si="24"/>
        <v>0</v>
      </c>
      <c r="BF243" s="7" t="b">
        <f t="shared" si="25"/>
        <v>0</v>
      </c>
      <c r="BG243" s="7">
        <f t="shared" si="26"/>
        <v>0</v>
      </c>
      <c r="BH243" s="197">
        <f t="shared" si="27"/>
        <v>0</v>
      </c>
    </row>
    <row r="244" spans="1:60" ht="15" customHeight="1" thickBot="1">
      <c r="A244" s="41"/>
      <c r="B244"/>
      <c r="C244" s="64" t="s">
        <v>67</v>
      </c>
      <c r="D244" s="347" t="str">
        <f>IF(CNGE_2023_M1_Secc1_Sub1!D48="","",CNGE_2023_M1_Secc1_Sub1!D48)</f>
        <v/>
      </c>
      <c r="E244" s="347"/>
      <c r="F244" s="347"/>
      <c r="G244" s="347"/>
      <c r="H244" s="347"/>
      <c r="I244" s="347"/>
      <c r="J244" s="347"/>
      <c r="K244" s="406"/>
      <c r="L244" s="406"/>
      <c r="M244" s="406"/>
      <c r="N244" s="406"/>
      <c r="O244" s="406"/>
      <c r="P244" s="406"/>
      <c r="Q244" s="406"/>
      <c r="R244" s="406"/>
      <c r="S244" s="406"/>
      <c r="T244" s="406"/>
      <c r="U244" s="406"/>
      <c r="V244" s="406"/>
      <c r="W244" s="406"/>
      <c r="X244" s="406"/>
      <c r="Y244" s="406"/>
      <c r="Z244" s="406"/>
      <c r="AA244" s="406"/>
      <c r="AB244" s="406"/>
      <c r="AC244" s="406"/>
      <c r="AD244" s="406"/>
      <c r="AG244" s="188">
        <f t="shared" si="8"/>
        <v>0</v>
      </c>
      <c r="AH244" s="189">
        <f t="shared" si="9"/>
        <v>0</v>
      </c>
      <c r="AI244" s="189">
        <f t="shared" si="10"/>
        <v>0</v>
      </c>
      <c r="AJ244" s="190">
        <f t="shared" si="11"/>
        <v>0</v>
      </c>
      <c r="AL244" s="186">
        <f t="shared" si="12"/>
        <v>27</v>
      </c>
      <c r="AM244" s="186">
        <f t="shared" si="13"/>
        <v>0</v>
      </c>
      <c r="AO244">
        <f>CNGE_2023_M1_Secc1_Sub2!M240</f>
        <v>0</v>
      </c>
      <c r="AP244">
        <f t="shared" si="14"/>
        <v>0</v>
      </c>
      <c r="AQ244">
        <f t="shared" si="15"/>
        <v>0</v>
      </c>
      <c r="AR244"/>
      <c r="AS244">
        <f>CNGE_2023_M1_Secc1_Sub2!S240</f>
        <v>0</v>
      </c>
      <c r="AT244">
        <f t="shared" si="16"/>
        <v>0</v>
      </c>
      <c r="AU244">
        <f t="shared" si="17"/>
        <v>0</v>
      </c>
      <c r="AV244"/>
      <c r="AW244">
        <f>CNGE_2023_M1_Secc1_Sub2!Y240</f>
        <v>0</v>
      </c>
      <c r="AX244">
        <f t="shared" si="18"/>
        <v>0</v>
      </c>
      <c r="AY244">
        <f t="shared" si="19"/>
        <v>0</v>
      </c>
      <c r="BA244" s="7" t="b">
        <f t="shared" si="20"/>
        <v>0</v>
      </c>
      <c r="BB244" s="7">
        <f t="shared" si="21"/>
        <v>0</v>
      </c>
      <c r="BC244" s="7" t="str">
        <f t="shared" si="22"/>
        <v/>
      </c>
      <c r="BD244" s="7" t="b">
        <f t="shared" si="23"/>
        <v>0</v>
      </c>
      <c r="BE244" s="7">
        <f t="shared" si="24"/>
        <v>0</v>
      </c>
      <c r="BF244" s="7" t="b">
        <f t="shared" si="25"/>
        <v>0</v>
      </c>
      <c r="BG244" s="7">
        <f t="shared" si="26"/>
        <v>0</v>
      </c>
      <c r="BH244" s="197">
        <f t="shared" si="27"/>
        <v>0</v>
      </c>
    </row>
    <row r="245" spans="1:60" ht="15" customHeight="1" thickBot="1">
      <c r="A245" s="41"/>
      <c r="B245"/>
      <c r="C245" s="64" t="s">
        <v>68</v>
      </c>
      <c r="D245" s="347" t="str">
        <f>IF(CNGE_2023_M1_Secc1_Sub1!D49="","",CNGE_2023_M1_Secc1_Sub1!D49)</f>
        <v/>
      </c>
      <c r="E245" s="347"/>
      <c r="F245" s="347"/>
      <c r="G245" s="347"/>
      <c r="H245" s="347"/>
      <c r="I245" s="347"/>
      <c r="J245" s="347"/>
      <c r="K245" s="406"/>
      <c r="L245" s="406"/>
      <c r="M245" s="406"/>
      <c r="N245" s="406"/>
      <c r="O245" s="406"/>
      <c r="P245" s="406"/>
      <c r="Q245" s="406"/>
      <c r="R245" s="406"/>
      <c r="S245" s="406"/>
      <c r="T245" s="406"/>
      <c r="U245" s="406"/>
      <c r="V245" s="406"/>
      <c r="W245" s="406"/>
      <c r="X245" s="406"/>
      <c r="Y245" s="406"/>
      <c r="Z245" s="406"/>
      <c r="AA245" s="406"/>
      <c r="AB245" s="406"/>
      <c r="AC245" s="406"/>
      <c r="AD245" s="406"/>
      <c r="AG245" s="188">
        <f t="shared" si="8"/>
        <v>0</v>
      </c>
      <c r="AH245" s="189">
        <f t="shared" si="9"/>
        <v>0</v>
      </c>
      <c r="AI245" s="189">
        <f t="shared" si="10"/>
        <v>0</v>
      </c>
      <c r="AJ245" s="190">
        <f t="shared" si="11"/>
        <v>0</v>
      </c>
      <c r="AL245" s="186">
        <f t="shared" si="12"/>
        <v>27</v>
      </c>
      <c r="AM245" s="186">
        <f t="shared" si="13"/>
        <v>0</v>
      </c>
      <c r="AO245">
        <f>CNGE_2023_M1_Secc1_Sub2!M241</f>
        <v>0</v>
      </c>
      <c r="AP245">
        <f t="shared" si="14"/>
        <v>0</v>
      </c>
      <c r="AQ245">
        <f t="shared" si="15"/>
        <v>0</v>
      </c>
      <c r="AR245"/>
      <c r="AS245">
        <f>CNGE_2023_M1_Secc1_Sub2!S241</f>
        <v>0</v>
      </c>
      <c r="AT245">
        <f t="shared" si="16"/>
        <v>0</v>
      </c>
      <c r="AU245">
        <f t="shared" si="17"/>
        <v>0</v>
      </c>
      <c r="AV245"/>
      <c r="AW245">
        <f>CNGE_2023_M1_Secc1_Sub2!Y241</f>
        <v>0</v>
      </c>
      <c r="AX245">
        <f t="shared" si="18"/>
        <v>0</v>
      </c>
      <c r="AY245">
        <f t="shared" si="19"/>
        <v>0</v>
      </c>
      <c r="BA245" s="7" t="b">
        <f t="shared" si="20"/>
        <v>0</v>
      </c>
      <c r="BB245" s="7">
        <f t="shared" si="21"/>
        <v>0</v>
      </c>
      <c r="BC245" s="7" t="str">
        <f t="shared" si="22"/>
        <v/>
      </c>
      <c r="BD245" s="7" t="b">
        <f t="shared" si="23"/>
        <v>0</v>
      </c>
      <c r="BE245" s="7">
        <f t="shared" si="24"/>
        <v>0</v>
      </c>
      <c r="BF245" s="7" t="b">
        <f t="shared" si="25"/>
        <v>0</v>
      </c>
      <c r="BG245" s="7">
        <f t="shared" si="26"/>
        <v>0</v>
      </c>
      <c r="BH245" s="197">
        <f t="shared" si="27"/>
        <v>0</v>
      </c>
    </row>
    <row r="246" spans="1:60" ht="15" customHeight="1" thickBot="1">
      <c r="A246" s="41"/>
      <c r="B246"/>
      <c r="C246" s="64" t="s">
        <v>69</v>
      </c>
      <c r="D246" s="347" t="str">
        <f>IF(CNGE_2023_M1_Secc1_Sub1!D50="","",CNGE_2023_M1_Secc1_Sub1!D50)</f>
        <v/>
      </c>
      <c r="E246" s="347"/>
      <c r="F246" s="347"/>
      <c r="G246" s="347"/>
      <c r="H246" s="347"/>
      <c r="I246" s="347"/>
      <c r="J246" s="347"/>
      <c r="K246" s="406"/>
      <c r="L246" s="406"/>
      <c r="M246" s="406"/>
      <c r="N246" s="406"/>
      <c r="O246" s="406"/>
      <c r="P246" s="406"/>
      <c r="Q246" s="406"/>
      <c r="R246" s="406"/>
      <c r="S246" s="406"/>
      <c r="T246" s="406"/>
      <c r="U246" s="406"/>
      <c r="V246" s="406"/>
      <c r="W246" s="406"/>
      <c r="X246" s="406"/>
      <c r="Y246" s="406"/>
      <c r="Z246" s="406"/>
      <c r="AA246" s="406"/>
      <c r="AB246" s="406"/>
      <c r="AC246" s="406"/>
      <c r="AD246" s="406"/>
      <c r="AG246" s="188">
        <f t="shared" si="8"/>
        <v>0</v>
      </c>
      <c r="AH246" s="189">
        <f t="shared" si="9"/>
        <v>0</v>
      </c>
      <c r="AI246" s="189">
        <f t="shared" si="10"/>
        <v>0</v>
      </c>
      <c r="AJ246" s="190">
        <f t="shared" si="11"/>
        <v>0</v>
      </c>
      <c r="AL246" s="186">
        <f t="shared" si="12"/>
        <v>27</v>
      </c>
      <c r="AM246" s="186">
        <f t="shared" si="13"/>
        <v>0</v>
      </c>
      <c r="AO246">
        <f>CNGE_2023_M1_Secc1_Sub2!M242</f>
        <v>0</v>
      </c>
      <c r="AP246">
        <f t="shared" si="14"/>
        <v>0</v>
      </c>
      <c r="AQ246">
        <f t="shared" si="15"/>
        <v>0</v>
      </c>
      <c r="AR246"/>
      <c r="AS246">
        <f>CNGE_2023_M1_Secc1_Sub2!S242</f>
        <v>0</v>
      </c>
      <c r="AT246">
        <f t="shared" si="16"/>
        <v>0</v>
      </c>
      <c r="AU246">
        <f t="shared" si="17"/>
        <v>0</v>
      </c>
      <c r="AV246"/>
      <c r="AW246">
        <f>CNGE_2023_M1_Secc1_Sub2!Y242</f>
        <v>0</v>
      </c>
      <c r="AX246">
        <f t="shared" si="18"/>
        <v>0</v>
      </c>
      <c r="AY246">
        <f t="shared" si="19"/>
        <v>0</v>
      </c>
      <c r="BA246" s="7" t="b">
        <f t="shared" si="20"/>
        <v>0</v>
      </c>
      <c r="BB246" s="7">
        <f t="shared" si="21"/>
        <v>0</v>
      </c>
      <c r="BC246" s="7" t="str">
        <f t="shared" si="22"/>
        <v/>
      </c>
      <c r="BD246" s="7" t="b">
        <f t="shared" si="23"/>
        <v>0</v>
      </c>
      <c r="BE246" s="7">
        <f t="shared" si="24"/>
        <v>0</v>
      </c>
      <c r="BF246" s="7" t="b">
        <f t="shared" si="25"/>
        <v>0</v>
      </c>
      <c r="BG246" s="7">
        <f t="shared" si="26"/>
        <v>0</v>
      </c>
      <c r="BH246" s="197">
        <f t="shared" si="27"/>
        <v>0</v>
      </c>
    </row>
    <row r="247" spans="1:60" ht="15" customHeight="1" thickBot="1">
      <c r="A247" s="41"/>
      <c r="B247"/>
      <c r="C247" s="64" t="s">
        <v>70</v>
      </c>
      <c r="D247" s="347" t="str">
        <f>IF(CNGE_2023_M1_Secc1_Sub1!D51="","",CNGE_2023_M1_Secc1_Sub1!D51)</f>
        <v/>
      </c>
      <c r="E247" s="347"/>
      <c r="F247" s="347"/>
      <c r="G247" s="347"/>
      <c r="H247" s="347"/>
      <c r="I247" s="347"/>
      <c r="J247" s="347"/>
      <c r="K247" s="406"/>
      <c r="L247" s="406"/>
      <c r="M247" s="406"/>
      <c r="N247" s="406"/>
      <c r="O247" s="406"/>
      <c r="P247" s="406"/>
      <c r="Q247" s="406"/>
      <c r="R247" s="406"/>
      <c r="S247" s="406"/>
      <c r="T247" s="406"/>
      <c r="U247" s="406"/>
      <c r="V247" s="406"/>
      <c r="W247" s="406"/>
      <c r="X247" s="406"/>
      <c r="Y247" s="406"/>
      <c r="Z247" s="406"/>
      <c r="AA247" s="406"/>
      <c r="AB247" s="406"/>
      <c r="AC247" s="406"/>
      <c r="AD247" s="406"/>
      <c r="AG247" s="188">
        <f t="shared" si="8"/>
        <v>0</v>
      </c>
      <c r="AH247" s="189">
        <f t="shared" si="9"/>
        <v>0</v>
      </c>
      <c r="AI247" s="189">
        <f t="shared" si="10"/>
        <v>0</v>
      </c>
      <c r="AJ247" s="190">
        <f t="shared" si="11"/>
        <v>0</v>
      </c>
      <c r="AL247" s="186">
        <f t="shared" si="12"/>
        <v>27</v>
      </c>
      <c r="AM247" s="186">
        <f t="shared" si="13"/>
        <v>0</v>
      </c>
      <c r="AO247">
        <f>CNGE_2023_M1_Secc1_Sub2!M243</f>
        <v>0</v>
      </c>
      <c r="AP247">
        <f t="shared" si="14"/>
        <v>0</v>
      </c>
      <c r="AQ247">
        <f t="shared" si="15"/>
        <v>0</v>
      </c>
      <c r="AR247"/>
      <c r="AS247">
        <f>CNGE_2023_M1_Secc1_Sub2!S243</f>
        <v>0</v>
      </c>
      <c r="AT247">
        <f t="shared" si="16"/>
        <v>0</v>
      </c>
      <c r="AU247">
        <f t="shared" si="17"/>
        <v>0</v>
      </c>
      <c r="AV247"/>
      <c r="AW247">
        <f>CNGE_2023_M1_Secc1_Sub2!Y243</f>
        <v>0</v>
      </c>
      <c r="AX247">
        <f t="shared" si="18"/>
        <v>0</v>
      </c>
      <c r="AY247">
        <f t="shared" si="19"/>
        <v>0</v>
      </c>
      <c r="BA247" s="7" t="b">
        <f t="shared" si="20"/>
        <v>0</v>
      </c>
      <c r="BB247" s="7">
        <f t="shared" si="21"/>
        <v>0</v>
      </c>
      <c r="BC247" s="7" t="str">
        <f t="shared" si="22"/>
        <v/>
      </c>
      <c r="BD247" s="7" t="b">
        <f t="shared" si="23"/>
        <v>0</v>
      </c>
      <c r="BE247" s="7">
        <f t="shared" si="24"/>
        <v>0</v>
      </c>
      <c r="BF247" s="7" t="b">
        <f t="shared" si="25"/>
        <v>0</v>
      </c>
      <c r="BG247" s="7">
        <f t="shared" si="26"/>
        <v>0</v>
      </c>
      <c r="BH247" s="197">
        <f t="shared" si="27"/>
        <v>0</v>
      </c>
    </row>
    <row r="248" spans="1:60" ht="15" customHeight="1" thickBot="1">
      <c r="A248" s="41"/>
      <c r="B248"/>
      <c r="C248" s="64" t="s">
        <v>71</v>
      </c>
      <c r="D248" s="347" t="str">
        <f>IF(CNGE_2023_M1_Secc1_Sub1!D52="","",CNGE_2023_M1_Secc1_Sub1!D52)</f>
        <v/>
      </c>
      <c r="E248" s="347"/>
      <c r="F248" s="347"/>
      <c r="G248" s="347"/>
      <c r="H248" s="347"/>
      <c r="I248" s="347"/>
      <c r="J248" s="347"/>
      <c r="K248" s="406"/>
      <c r="L248" s="406"/>
      <c r="M248" s="406"/>
      <c r="N248" s="406"/>
      <c r="O248" s="406"/>
      <c r="P248" s="406"/>
      <c r="Q248" s="406"/>
      <c r="R248" s="406"/>
      <c r="S248" s="406"/>
      <c r="T248" s="406"/>
      <c r="U248" s="406"/>
      <c r="V248" s="406"/>
      <c r="W248" s="406"/>
      <c r="X248" s="406"/>
      <c r="Y248" s="406"/>
      <c r="Z248" s="406"/>
      <c r="AA248" s="406"/>
      <c r="AB248" s="406"/>
      <c r="AC248" s="406"/>
      <c r="AD248" s="406"/>
      <c r="AG248" s="188">
        <f t="shared" si="8"/>
        <v>0</v>
      </c>
      <c r="AH248" s="189">
        <f t="shared" si="9"/>
        <v>0</v>
      </c>
      <c r="AI248" s="189">
        <f t="shared" si="10"/>
        <v>0</v>
      </c>
      <c r="AJ248" s="190">
        <f t="shared" si="11"/>
        <v>0</v>
      </c>
      <c r="AL248" s="186">
        <f t="shared" si="12"/>
        <v>27</v>
      </c>
      <c r="AM248" s="186">
        <f t="shared" si="13"/>
        <v>0</v>
      </c>
      <c r="AO248">
        <f>CNGE_2023_M1_Secc1_Sub2!M244</f>
        <v>0</v>
      </c>
      <c r="AP248">
        <f t="shared" si="14"/>
        <v>0</v>
      </c>
      <c r="AQ248">
        <f t="shared" si="15"/>
        <v>0</v>
      </c>
      <c r="AR248"/>
      <c r="AS248">
        <f>CNGE_2023_M1_Secc1_Sub2!S244</f>
        <v>0</v>
      </c>
      <c r="AT248">
        <f t="shared" si="16"/>
        <v>0</v>
      </c>
      <c r="AU248">
        <f t="shared" si="17"/>
        <v>0</v>
      </c>
      <c r="AV248"/>
      <c r="AW248">
        <f>CNGE_2023_M1_Secc1_Sub2!Y244</f>
        <v>0</v>
      </c>
      <c r="AX248">
        <f t="shared" si="18"/>
        <v>0</v>
      </c>
      <c r="AY248">
        <f t="shared" si="19"/>
        <v>0</v>
      </c>
      <c r="BA248" s="7" t="b">
        <f t="shared" si="20"/>
        <v>0</v>
      </c>
      <c r="BB248" s="7">
        <f t="shared" si="21"/>
        <v>0</v>
      </c>
      <c r="BC248" s="7" t="str">
        <f t="shared" si="22"/>
        <v/>
      </c>
      <c r="BD248" s="7" t="b">
        <f t="shared" si="23"/>
        <v>0</v>
      </c>
      <c r="BE248" s="7">
        <f t="shared" si="24"/>
        <v>0</v>
      </c>
      <c r="BF248" s="7" t="b">
        <f t="shared" si="25"/>
        <v>0</v>
      </c>
      <c r="BG248" s="7">
        <f t="shared" si="26"/>
        <v>0</v>
      </c>
      <c r="BH248" s="197">
        <f t="shared" si="27"/>
        <v>0</v>
      </c>
    </row>
    <row r="249" spans="1:60" ht="15" customHeight="1" thickBot="1">
      <c r="A249" s="41"/>
      <c r="B249"/>
      <c r="C249" s="64" t="s">
        <v>72</v>
      </c>
      <c r="D249" s="347" t="str">
        <f>IF(CNGE_2023_M1_Secc1_Sub1!D53="","",CNGE_2023_M1_Secc1_Sub1!D53)</f>
        <v/>
      </c>
      <c r="E249" s="347"/>
      <c r="F249" s="347"/>
      <c r="G249" s="347"/>
      <c r="H249" s="347"/>
      <c r="I249" s="347"/>
      <c r="J249" s="347"/>
      <c r="K249" s="406"/>
      <c r="L249" s="406"/>
      <c r="M249" s="406"/>
      <c r="N249" s="406"/>
      <c r="O249" s="406"/>
      <c r="P249" s="406"/>
      <c r="Q249" s="406"/>
      <c r="R249" s="406"/>
      <c r="S249" s="406"/>
      <c r="T249" s="406"/>
      <c r="U249" s="406"/>
      <c r="V249" s="406"/>
      <c r="W249" s="406"/>
      <c r="X249" s="406"/>
      <c r="Y249" s="406"/>
      <c r="Z249" s="406"/>
      <c r="AA249" s="406"/>
      <c r="AB249" s="406"/>
      <c r="AC249" s="406"/>
      <c r="AD249" s="406"/>
      <c r="AG249" s="188">
        <f t="shared" si="8"/>
        <v>0</v>
      </c>
      <c r="AH249" s="189">
        <f t="shared" si="9"/>
        <v>0</v>
      </c>
      <c r="AI249" s="189">
        <f t="shared" si="10"/>
        <v>0</v>
      </c>
      <c r="AJ249" s="190">
        <f t="shared" si="11"/>
        <v>0</v>
      </c>
      <c r="AL249" s="186">
        <f t="shared" si="12"/>
        <v>27</v>
      </c>
      <c r="AM249" s="186">
        <f t="shared" si="13"/>
        <v>0</v>
      </c>
      <c r="AO249">
        <f>CNGE_2023_M1_Secc1_Sub2!M245</f>
        <v>0</v>
      </c>
      <c r="AP249">
        <f t="shared" si="14"/>
        <v>0</v>
      </c>
      <c r="AQ249">
        <f t="shared" si="15"/>
        <v>0</v>
      </c>
      <c r="AR249"/>
      <c r="AS249">
        <f>CNGE_2023_M1_Secc1_Sub2!S245</f>
        <v>0</v>
      </c>
      <c r="AT249">
        <f t="shared" si="16"/>
        <v>0</v>
      </c>
      <c r="AU249">
        <f t="shared" si="17"/>
        <v>0</v>
      </c>
      <c r="AV249"/>
      <c r="AW249">
        <f>CNGE_2023_M1_Secc1_Sub2!Y245</f>
        <v>0</v>
      </c>
      <c r="AX249">
        <f t="shared" si="18"/>
        <v>0</v>
      </c>
      <c r="AY249">
        <f t="shared" si="19"/>
        <v>0</v>
      </c>
      <c r="BA249" s="7" t="b">
        <f t="shared" si="20"/>
        <v>0</v>
      </c>
      <c r="BB249" s="7">
        <f t="shared" si="21"/>
        <v>0</v>
      </c>
      <c r="BC249" s="7" t="str">
        <f t="shared" si="22"/>
        <v/>
      </c>
      <c r="BD249" s="7" t="b">
        <f t="shared" si="23"/>
        <v>0</v>
      </c>
      <c r="BE249" s="7">
        <f t="shared" si="24"/>
        <v>0</v>
      </c>
      <c r="BF249" s="7" t="b">
        <f t="shared" si="25"/>
        <v>0</v>
      </c>
      <c r="BG249" s="7">
        <f t="shared" si="26"/>
        <v>0</v>
      </c>
      <c r="BH249" s="197">
        <f t="shared" si="27"/>
        <v>0</v>
      </c>
    </row>
    <row r="250" spans="1:60" ht="15" customHeight="1" thickBot="1">
      <c r="A250" s="41"/>
      <c r="B250"/>
      <c r="C250" s="64" t="s">
        <v>73</v>
      </c>
      <c r="D250" s="347" t="str">
        <f>IF(CNGE_2023_M1_Secc1_Sub1!D54="","",CNGE_2023_M1_Secc1_Sub1!D54)</f>
        <v/>
      </c>
      <c r="E250" s="347"/>
      <c r="F250" s="347"/>
      <c r="G250" s="347"/>
      <c r="H250" s="347"/>
      <c r="I250" s="347"/>
      <c r="J250" s="347"/>
      <c r="K250" s="406"/>
      <c r="L250" s="406"/>
      <c r="M250" s="406"/>
      <c r="N250" s="406"/>
      <c r="O250" s="406"/>
      <c r="P250" s="406"/>
      <c r="Q250" s="406"/>
      <c r="R250" s="406"/>
      <c r="S250" s="406"/>
      <c r="T250" s="406"/>
      <c r="U250" s="406"/>
      <c r="V250" s="406"/>
      <c r="W250" s="406"/>
      <c r="X250" s="406"/>
      <c r="Y250" s="406"/>
      <c r="Z250" s="406"/>
      <c r="AA250" s="406"/>
      <c r="AB250" s="406"/>
      <c r="AC250" s="406"/>
      <c r="AD250" s="406"/>
      <c r="AG250" s="188">
        <f t="shared" si="8"/>
        <v>0</v>
      </c>
      <c r="AH250" s="189">
        <f t="shared" si="9"/>
        <v>0</v>
      </c>
      <c r="AI250" s="189">
        <f t="shared" si="10"/>
        <v>0</v>
      </c>
      <c r="AJ250" s="190">
        <f t="shared" si="11"/>
        <v>0</v>
      </c>
      <c r="AL250" s="186">
        <f t="shared" si="12"/>
        <v>27</v>
      </c>
      <c r="AM250" s="186">
        <f t="shared" si="13"/>
        <v>0</v>
      </c>
      <c r="AO250">
        <f>CNGE_2023_M1_Secc1_Sub2!M246</f>
        <v>0</v>
      </c>
      <c r="AP250">
        <f t="shared" si="14"/>
        <v>0</v>
      </c>
      <c r="AQ250">
        <f t="shared" si="15"/>
        <v>0</v>
      </c>
      <c r="AR250"/>
      <c r="AS250">
        <f>CNGE_2023_M1_Secc1_Sub2!S246</f>
        <v>0</v>
      </c>
      <c r="AT250">
        <f t="shared" si="16"/>
        <v>0</v>
      </c>
      <c r="AU250">
        <f t="shared" si="17"/>
        <v>0</v>
      </c>
      <c r="AV250"/>
      <c r="AW250">
        <f>CNGE_2023_M1_Secc1_Sub2!Y246</f>
        <v>0</v>
      </c>
      <c r="AX250">
        <f t="shared" si="18"/>
        <v>0</v>
      </c>
      <c r="AY250">
        <f t="shared" si="19"/>
        <v>0</v>
      </c>
      <c r="BA250" s="7" t="b">
        <f t="shared" si="20"/>
        <v>0</v>
      </c>
      <c r="BB250" s="7">
        <f t="shared" si="21"/>
        <v>0</v>
      </c>
      <c r="BC250" s="7" t="str">
        <f t="shared" si="22"/>
        <v/>
      </c>
      <c r="BD250" s="7" t="b">
        <f t="shared" si="23"/>
        <v>0</v>
      </c>
      <c r="BE250" s="7">
        <f t="shared" si="24"/>
        <v>0</v>
      </c>
      <c r="BF250" s="7" t="b">
        <f t="shared" si="25"/>
        <v>0</v>
      </c>
      <c r="BG250" s="7">
        <f t="shared" si="26"/>
        <v>0</v>
      </c>
      <c r="BH250" s="197">
        <f t="shared" si="27"/>
        <v>0</v>
      </c>
    </row>
    <row r="251" spans="1:60" ht="15" customHeight="1" thickBot="1">
      <c r="A251" s="41"/>
      <c r="B251"/>
      <c r="C251" s="64" t="s">
        <v>74</v>
      </c>
      <c r="D251" s="347" t="str">
        <f>IF(CNGE_2023_M1_Secc1_Sub1!D55="","",CNGE_2023_M1_Secc1_Sub1!D55)</f>
        <v/>
      </c>
      <c r="E251" s="347"/>
      <c r="F251" s="347"/>
      <c r="G251" s="347"/>
      <c r="H251" s="347"/>
      <c r="I251" s="347"/>
      <c r="J251" s="347"/>
      <c r="K251" s="406"/>
      <c r="L251" s="406"/>
      <c r="M251" s="406"/>
      <c r="N251" s="406"/>
      <c r="O251" s="406"/>
      <c r="P251" s="406"/>
      <c r="Q251" s="406"/>
      <c r="R251" s="406"/>
      <c r="S251" s="406"/>
      <c r="T251" s="406"/>
      <c r="U251" s="406"/>
      <c r="V251" s="406"/>
      <c r="W251" s="406"/>
      <c r="X251" s="406"/>
      <c r="Y251" s="406"/>
      <c r="Z251" s="406"/>
      <c r="AA251" s="406"/>
      <c r="AB251" s="406"/>
      <c r="AC251" s="406"/>
      <c r="AD251" s="406"/>
      <c r="AG251" s="188">
        <f t="shared" si="8"/>
        <v>0</v>
      </c>
      <c r="AH251" s="189">
        <f t="shared" si="9"/>
        <v>0</v>
      </c>
      <c r="AI251" s="189">
        <f t="shared" si="10"/>
        <v>0</v>
      </c>
      <c r="AJ251" s="190">
        <f t="shared" si="11"/>
        <v>0</v>
      </c>
      <c r="AL251" s="186">
        <f t="shared" si="12"/>
        <v>27</v>
      </c>
      <c r="AM251" s="186">
        <f t="shared" si="13"/>
        <v>0</v>
      </c>
      <c r="AO251">
        <f>CNGE_2023_M1_Secc1_Sub2!M247</f>
        <v>0</v>
      </c>
      <c r="AP251">
        <f t="shared" si="14"/>
        <v>0</v>
      </c>
      <c r="AQ251">
        <f t="shared" si="15"/>
        <v>0</v>
      </c>
      <c r="AR251"/>
      <c r="AS251">
        <f>CNGE_2023_M1_Secc1_Sub2!S247</f>
        <v>0</v>
      </c>
      <c r="AT251">
        <f t="shared" si="16"/>
        <v>0</v>
      </c>
      <c r="AU251">
        <f t="shared" si="17"/>
        <v>0</v>
      </c>
      <c r="AV251"/>
      <c r="AW251">
        <f>CNGE_2023_M1_Secc1_Sub2!Y247</f>
        <v>0</v>
      </c>
      <c r="AX251">
        <f t="shared" si="18"/>
        <v>0</v>
      </c>
      <c r="AY251">
        <f t="shared" si="19"/>
        <v>0</v>
      </c>
      <c r="BA251" s="7" t="b">
        <f t="shared" si="20"/>
        <v>0</v>
      </c>
      <c r="BB251" s="7">
        <f t="shared" si="21"/>
        <v>0</v>
      </c>
      <c r="BC251" s="7" t="str">
        <f t="shared" si="22"/>
        <v/>
      </c>
      <c r="BD251" s="7" t="b">
        <f t="shared" si="23"/>
        <v>0</v>
      </c>
      <c r="BE251" s="7">
        <f t="shared" si="24"/>
        <v>0</v>
      </c>
      <c r="BF251" s="7" t="b">
        <f t="shared" si="25"/>
        <v>0</v>
      </c>
      <c r="BG251" s="7">
        <f t="shared" si="26"/>
        <v>0</v>
      </c>
      <c r="BH251" s="197">
        <f t="shared" si="27"/>
        <v>0</v>
      </c>
    </row>
    <row r="252" spans="1:60" ht="15" customHeight="1" thickBot="1">
      <c r="A252" s="41"/>
      <c r="B252"/>
      <c r="C252" s="64" t="s">
        <v>75</v>
      </c>
      <c r="D252" s="347" t="str">
        <f>IF(CNGE_2023_M1_Secc1_Sub1!D56="","",CNGE_2023_M1_Secc1_Sub1!D56)</f>
        <v/>
      </c>
      <c r="E252" s="347"/>
      <c r="F252" s="347"/>
      <c r="G252" s="347"/>
      <c r="H252" s="347"/>
      <c r="I252" s="347"/>
      <c r="J252" s="347"/>
      <c r="K252" s="406"/>
      <c r="L252" s="406"/>
      <c r="M252" s="406"/>
      <c r="N252" s="406"/>
      <c r="O252" s="406"/>
      <c r="P252" s="406"/>
      <c r="Q252" s="406"/>
      <c r="R252" s="406"/>
      <c r="S252" s="406"/>
      <c r="T252" s="406"/>
      <c r="U252" s="406"/>
      <c r="V252" s="406"/>
      <c r="W252" s="406"/>
      <c r="X252" s="406"/>
      <c r="Y252" s="406"/>
      <c r="Z252" s="406"/>
      <c r="AA252" s="406"/>
      <c r="AB252" s="406"/>
      <c r="AC252" s="406"/>
      <c r="AD252" s="406"/>
      <c r="AG252" s="188">
        <f t="shared" si="8"/>
        <v>0</v>
      </c>
      <c r="AH252" s="189">
        <f t="shared" si="9"/>
        <v>0</v>
      </c>
      <c r="AI252" s="189">
        <f t="shared" si="10"/>
        <v>0</v>
      </c>
      <c r="AJ252" s="190">
        <f t="shared" si="11"/>
        <v>0</v>
      </c>
      <c r="AL252" s="186">
        <f t="shared" si="12"/>
        <v>27</v>
      </c>
      <c r="AM252" s="186">
        <f t="shared" si="13"/>
        <v>0</v>
      </c>
      <c r="AO252">
        <f>CNGE_2023_M1_Secc1_Sub2!M248</f>
        <v>0</v>
      </c>
      <c r="AP252">
        <f t="shared" si="14"/>
        <v>0</v>
      </c>
      <c r="AQ252">
        <f t="shared" si="15"/>
        <v>0</v>
      </c>
      <c r="AR252"/>
      <c r="AS252">
        <f>CNGE_2023_M1_Secc1_Sub2!S248</f>
        <v>0</v>
      </c>
      <c r="AT252">
        <f t="shared" si="16"/>
        <v>0</v>
      </c>
      <c r="AU252">
        <f t="shared" si="17"/>
        <v>0</v>
      </c>
      <c r="AV252"/>
      <c r="AW252">
        <f>CNGE_2023_M1_Secc1_Sub2!Y248</f>
        <v>0</v>
      </c>
      <c r="AX252">
        <f t="shared" si="18"/>
        <v>0</v>
      </c>
      <c r="AY252">
        <f t="shared" si="19"/>
        <v>0</v>
      </c>
      <c r="BA252" s="7" t="b">
        <f t="shared" si="20"/>
        <v>0</v>
      </c>
      <c r="BB252" s="7">
        <f t="shared" si="21"/>
        <v>0</v>
      </c>
      <c r="BC252" s="7" t="str">
        <f t="shared" si="22"/>
        <v/>
      </c>
      <c r="BD252" s="7" t="b">
        <f t="shared" si="23"/>
        <v>0</v>
      </c>
      <c r="BE252" s="7">
        <f t="shared" si="24"/>
        <v>0</v>
      </c>
      <c r="BF252" s="7" t="b">
        <f t="shared" si="25"/>
        <v>0</v>
      </c>
      <c r="BG252" s="7">
        <f t="shared" si="26"/>
        <v>0</v>
      </c>
      <c r="BH252" s="197">
        <f t="shared" si="27"/>
        <v>0</v>
      </c>
    </row>
    <row r="253" spans="1:60" ht="15" customHeight="1" thickBot="1">
      <c r="A253" s="41"/>
      <c r="B253"/>
      <c r="C253" s="64" t="s">
        <v>76</v>
      </c>
      <c r="D253" s="347" t="str">
        <f>IF(CNGE_2023_M1_Secc1_Sub1!D57="","",CNGE_2023_M1_Secc1_Sub1!D57)</f>
        <v/>
      </c>
      <c r="E253" s="347"/>
      <c r="F253" s="347"/>
      <c r="G253" s="347"/>
      <c r="H253" s="347"/>
      <c r="I253" s="347"/>
      <c r="J253" s="347"/>
      <c r="K253" s="406"/>
      <c r="L253" s="406"/>
      <c r="M253" s="406"/>
      <c r="N253" s="406"/>
      <c r="O253" s="406"/>
      <c r="P253" s="406"/>
      <c r="Q253" s="406"/>
      <c r="R253" s="406"/>
      <c r="S253" s="406"/>
      <c r="T253" s="406"/>
      <c r="U253" s="406"/>
      <c r="V253" s="406"/>
      <c r="W253" s="406"/>
      <c r="X253" s="406"/>
      <c r="Y253" s="406"/>
      <c r="Z253" s="406"/>
      <c r="AA253" s="406"/>
      <c r="AB253" s="406"/>
      <c r="AC253" s="406"/>
      <c r="AD253" s="406"/>
      <c r="AG253" s="188">
        <f t="shared" si="8"/>
        <v>0</v>
      </c>
      <c r="AH253" s="189">
        <f t="shared" si="9"/>
        <v>0</v>
      </c>
      <c r="AI253" s="189">
        <f t="shared" si="10"/>
        <v>0</v>
      </c>
      <c r="AJ253" s="190">
        <f t="shared" si="11"/>
        <v>0</v>
      </c>
      <c r="AL253" s="186">
        <f t="shared" si="12"/>
        <v>27</v>
      </c>
      <c r="AM253" s="186">
        <f t="shared" si="13"/>
        <v>0</v>
      </c>
      <c r="AO253">
        <f>CNGE_2023_M1_Secc1_Sub2!M249</f>
        <v>0</v>
      </c>
      <c r="AP253">
        <f t="shared" si="14"/>
        <v>0</v>
      </c>
      <c r="AQ253">
        <f t="shared" si="15"/>
        <v>0</v>
      </c>
      <c r="AR253"/>
      <c r="AS253">
        <f>CNGE_2023_M1_Secc1_Sub2!S249</f>
        <v>0</v>
      </c>
      <c r="AT253">
        <f t="shared" si="16"/>
        <v>0</v>
      </c>
      <c r="AU253">
        <f t="shared" si="17"/>
        <v>0</v>
      </c>
      <c r="AV253"/>
      <c r="AW253">
        <f>CNGE_2023_M1_Secc1_Sub2!Y249</f>
        <v>0</v>
      </c>
      <c r="AX253">
        <f t="shared" si="18"/>
        <v>0</v>
      </c>
      <c r="AY253">
        <f t="shared" si="19"/>
        <v>0</v>
      </c>
      <c r="BA253" s="7" t="b">
        <f t="shared" si="20"/>
        <v>0</v>
      </c>
      <c r="BB253" s="7">
        <f t="shared" si="21"/>
        <v>0</v>
      </c>
      <c r="BC253" s="7" t="str">
        <f t="shared" si="22"/>
        <v/>
      </c>
      <c r="BD253" s="7" t="b">
        <f t="shared" si="23"/>
        <v>0</v>
      </c>
      <c r="BE253" s="7">
        <f t="shared" si="24"/>
        <v>0</v>
      </c>
      <c r="BF253" s="7" t="b">
        <f t="shared" si="25"/>
        <v>0</v>
      </c>
      <c r="BG253" s="7">
        <f t="shared" si="26"/>
        <v>0</v>
      </c>
      <c r="BH253" s="197">
        <f t="shared" si="27"/>
        <v>0</v>
      </c>
    </row>
    <row r="254" spans="1:60" ht="15" customHeight="1" thickBot="1">
      <c r="A254" s="41"/>
      <c r="B254"/>
      <c r="C254" s="64" t="s">
        <v>77</v>
      </c>
      <c r="D254" s="347" t="str">
        <f>IF(CNGE_2023_M1_Secc1_Sub1!D58="","",CNGE_2023_M1_Secc1_Sub1!D58)</f>
        <v/>
      </c>
      <c r="E254" s="347"/>
      <c r="F254" s="347"/>
      <c r="G254" s="347"/>
      <c r="H254" s="347"/>
      <c r="I254" s="347"/>
      <c r="J254" s="347"/>
      <c r="K254" s="406"/>
      <c r="L254" s="406"/>
      <c r="M254" s="406"/>
      <c r="N254" s="406"/>
      <c r="O254" s="406"/>
      <c r="P254" s="406"/>
      <c r="Q254" s="406"/>
      <c r="R254" s="406"/>
      <c r="S254" s="406"/>
      <c r="T254" s="406"/>
      <c r="U254" s="406"/>
      <c r="V254" s="406"/>
      <c r="W254" s="406"/>
      <c r="X254" s="406"/>
      <c r="Y254" s="406"/>
      <c r="Z254" s="406"/>
      <c r="AA254" s="406"/>
      <c r="AB254" s="406"/>
      <c r="AC254" s="406"/>
      <c r="AD254" s="406"/>
      <c r="AG254" s="188">
        <f t="shared" si="8"/>
        <v>0</v>
      </c>
      <c r="AH254" s="189">
        <f t="shared" si="9"/>
        <v>0</v>
      </c>
      <c r="AI254" s="189">
        <f t="shared" si="10"/>
        <v>0</v>
      </c>
      <c r="AJ254" s="190">
        <f t="shared" si="11"/>
        <v>0</v>
      </c>
      <c r="AL254" s="186">
        <f t="shared" si="12"/>
        <v>27</v>
      </c>
      <c r="AM254" s="186">
        <f t="shared" si="13"/>
        <v>0</v>
      </c>
      <c r="AO254">
        <f>CNGE_2023_M1_Secc1_Sub2!M250</f>
        <v>0</v>
      </c>
      <c r="AP254">
        <f t="shared" si="14"/>
        <v>0</v>
      </c>
      <c r="AQ254">
        <f t="shared" si="15"/>
        <v>0</v>
      </c>
      <c r="AR254"/>
      <c r="AS254">
        <f>CNGE_2023_M1_Secc1_Sub2!S250</f>
        <v>0</v>
      </c>
      <c r="AT254">
        <f t="shared" si="16"/>
        <v>0</v>
      </c>
      <c r="AU254">
        <f t="shared" si="17"/>
        <v>0</v>
      </c>
      <c r="AV254"/>
      <c r="AW254">
        <f>CNGE_2023_M1_Secc1_Sub2!Y250</f>
        <v>0</v>
      </c>
      <c r="AX254">
        <f t="shared" si="18"/>
        <v>0</v>
      </c>
      <c r="AY254">
        <f t="shared" si="19"/>
        <v>0</v>
      </c>
      <c r="BA254" s="7" t="b">
        <f t="shared" si="20"/>
        <v>0</v>
      </c>
      <c r="BB254" s="7">
        <f t="shared" si="21"/>
        <v>0</v>
      </c>
      <c r="BC254" s="7" t="str">
        <f t="shared" si="22"/>
        <v/>
      </c>
      <c r="BD254" s="7" t="b">
        <f t="shared" si="23"/>
        <v>0</v>
      </c>
      <c r="BE254" s="7">
        <f t="shared" si="24"/>
        <v>0</v>
      </c>
      <c r="BF254" s="7" t="b">
        <f t="shared" si="25"/>
        <v>0</v>
      </c>
      <c r="BG254" s="7">
        <f t="shared" si="26"/>
        <v>0</v>
      </c>
      <c r="BH254" s="197">
        <f t="shared" si="27"/>
        <v>0</v>
      </c>
    </row>
    <row r="255" spans="1:60" ht="15" customHeight="1" thickBot="1">
      <c r="A255" s="41"/>
      <c r="B255"/>
      <c r="C255" s="64" t="s">
        <v>78</v>
      </c>
      <c r="D255" s="347" t="str">
        <f>IF(CNGE_2023_M1_Secc1_Sub1!D59="","",CNGE_2023_M1_Secc1_Sub1!D59)</f>
        <v/>
      </c>
      <c r="E255" s="347"/>
      <c r="F255" s="347"/>
      <c r="G255" s="347"/>
      <c r="H255" s="347"/>
      <c r="I255" s="347"/>
      <c r="J255" s="347"/>
      <c r="K255" s="406"/>
      <c r="L255" s="406"/>
      <c r="M255" s="406"/>
      <c r="N255" s="406"/>
      <c r="O255" s="406"/>
      <c r="P255" s="406"/>
      <c r="Q255" s="406"/>
      <c r="R255" s="406"/>
      <c r="S255" s="406"/>
      <c r="T255" s="406"/>
      <c r="U255" s="406"/>
      <c r="V255" s="406"/>
      <c r="W255" s="406"/>
      <c r="X255" s="406"/>
      <c r="Y255" s="406"/>
      <c r="Z255" s="406"/>
      <c r="AA255" s="406"/>
      <c r="AB255" s="406"/>
      <c r="AC255" s="406"/>
      <c r="AD255" s="406"/>
      <c r="AG255" s="188">
        <f t="shared" si="8"/>
        <v>0</v>
      </c>
      <c r="AH255" s="189">
        <f t="shared" si="9"/>
        <v>0</v>
      </c>
      <c r="AI255" s="189">
        <f t="shared" si="10"/>
        <v>0</v>
      </c>
      <c r="AJ255" s="190">
        <f t="shared" si="11"/>
        <v>0</v>
      </c>
      <c r="AL255" s="186">
        <f t="shared" si="12"/>
        <v>27</v>
      </c>
      <c r="AM255" s="186">
        <f t="shared" si="13"/>
        <v>0</v>
      </c>
      <c r="AO255">
        <f>CNGE_2023_M1_Secc1_Sub2!M251</f>
        <v>0</v>
      </c>
      <c r="AP255">
        <f t="shared" si="14"/>
        <v>0</v>
      </c>
      <c r="AQ255">
        <f t="shared" si="15"/>
        <v>0</v>
      </c>
      <c r="AR255"/>
      <c r="AS255">
        <f>CNGE_2023_M1_Secc1_Sub2!S251</f>
        <v>0</v>
      </c>
      <c r="AT255">
        <f t="shared" si="16"/>
        <v>0</v>
      </c>
      <c r="AU255">
        <f t="shared" si="17"/>
        <v>0</v>
      </c>
      <c r="AV255"/>
      <c r="AW255">
        <f>CNGE_2023_M1_Secc1_Sub2!Y251</f>
        <v>0</v>
      </c>
      <c r="AX255">
        <f t="shared" si="18"/>
        <v>0</v>
      </c>
      <c r="AY255">
        <f t="shared" si="19"/>
        <v>0</v>
      </c>
      <c r="BA255" s="7" t="b">
        <f t="shared" si="20"/>
        <v>0</v>
      </c>
      <c r="BB255" s="7">
        <f t="shared" si="21"/>
        <v>0</v>
      </c>
      <c r="BC255" s="7" t="str">
        <f t="shared" si="22"/>
        <v/>
      </c>
      <c r="BD255" s="7" t="b">
        <f t="shared" si="23"/>
        <v>0</v>
      </c>
      <c r="BE255" s="7">
        <f t="shared" si="24"/>
        <v>0</v>
      </c>
      <c r="BF255" s="7" t="b">
        <f t="shared" si="25"/>
        <v>0</v>
      </c>
      <c r="BG255" s="7">
        <f t="shared" si="26"/>
        <v>0</v>
      </c>
      <c r="BH255" s="197">
        <f t="shared" si="27"/>
        <v>0</v>
      </c>
    </row>
    <row r="256" spans="1:60" ht="15" customHeight="1" thickBot="1">
      <c r="A256" s="41"/>
      <c r="B256"/>
      <c r="C256" s="64" t="s">
        <v>79</v>
      </c>
      <c r="D256" s="347" t="str">
        <f>IF(CNGE_2023_M1_Secc1_Sub1!D60="","",CNGE_2023_M1_Secc1_Sub1!D60)</f>
        <v/>
      </c>
      <c r="E256" s="347"/>
      <c r="F256" s="347"/>
      <c r="G256" s="347"/>
      <c r="H256" s="347"/>
      <c r="I256" s="347"/>
      <c r="J256" s="347"/>
      <c r="K256" s="406"/>
      <c r="L256" s="406"/>
      <c r="M256" s="406"/>
      <c r="N256" s="406"/>
      <c r="O256" s="406"/>
      <c r="P256" s="406"/>
      <c r="Q256" s="406"/>
      <c r="R256" s="406"/>
      <c r="S256" s="406"/>
      <c r="T256" s="406"/>
      <c r="U256" s="406"/>
      <c r="V256" s="406"/>
      <c r="W256" s="406"/>
      <c r="X256" s="406"/>
      <c r="Y256" s="406"/>
      <c r="Z256" s="406"/>
      <c r="AA256" s="406"/>
      <c r="AB256" s="406"/>
      <c r="AC256" s="406"/>
      <c r="AD256" s="406"/>
      <c r="AG256" s="188">
        <f t="shared" si="8"/>
        <v>0</v>
      </c>
      <c r="AH256" s="189">
        <f t="shared" si="9"/>
        <v>0</v>
      </c>
      <c r="AI256" s="189">
        <f t="shared" si="10"/>
        <v>0</v>
      </c>
      <c r="AJ256" s="190">
        <f t="shared" si="11"/>
        <v>0</v>
      </c>
      <c r="AL256" s="186">
        <f t="shared" si="12"/>
        <v>27</v>
      </c>
      <c r="AM256" s="186">
        <f t="shared" si="13"/>
        <v>0</v>
      </c>
      <c r="AO256">
        <f>CNGE_2023_M1_Secc1_Sub2!M252</f>
        <v>0</v>
      </c>
      <c r="AP256">
        <f t="shared" si="14"/>
        <v>0</v>
      </c>
      <c r="AQ256">
        <f t="shared" si="15"/>
        <v>0</v>
      </c>
      <c r="AR256"/>
      <c r="AS256">
        <f>CNGE_2023_M1_Secc1_Sub2!S252</f>
        <v>0</v>
      </c>
      <c r="AT256">
        <f t="shared" si="16"/>
        <v>0</v>
      </c>
      <c r="AU256">
        <f t="shared" si="17"/>
        <v>0</v>
      </c>
      <c r="AV256"/>
      <c r="AW256">
        <f>CNGE_2023_M1_Secc1_Sub2!Y252</f>
        <v>0</v>
      </c>
      <c r="AX256">
        <f t="shared" si="18"/>
        <v>0</v>
      </c>
      <c r="AY256">
        <f t="shared" si="19"/>
        <v>0</v>
      </c>
      <c r="BA256" s="7" t="b">
        <f t="shared" si="20"/>
        <v>0</v>
      </c>
      <c r="BB256" s="7">
        <f t="shared" si="21"/>
        <v>0</v>
      </c>
      <c r="BC256" s="7" t="str">
        <f t="shared" si="22"/>
        <v/>
      </c>
      <c r="BD256" s="7" t="b">
        <f t="shared" si="23"/>
        <v>0</v>
      </c>
      <c r="BE256" s="7">
        <f t="shared" si="24"/>
        <v>0</v>
      </c>
      <c r="BF256" s="7" t="b">
        <f t="shared" si="25"/>
        <v>0</v>
      </c>
      <c r="BG256" s="7">
        <f t="shared" si="26"/>
        <v>0</v>
      </c>
      <c r="BH256" s="197">
        <f t="shared" si="27"/>
        <v>0</v>
      </c>
    </row>
    <row r="257" spans="1:60" ht="15" customHeight="1" thickBot="1">
      <c r="A257" s="41"/>
      <c r="B257"/>
      <c r="C257" s="64" t="s">
        <v>80</v>
      </c>
      <c r="D257" s="347" t="str">
        <f>IF(CNGE_2023_M1_Secc1_Sub1!D61="","",CNGE_2023_M1_Secc1_Sub1!D61)</f>
        <v/>
      </c>
      <c r="E257" s="347"/>
      <c r="F257" s="347"/>
      <c r="G257" s="347"/>
      <c r="H257" s="347"/>
      <c r="I257" s="347"/>
      <c r="J257" s="347"/>
      <c r="K257" s="406"/>
      <c r="L257" s="406"/>
      <c r="M257" s="406"/>
      <c r="N257" s="406"/>
      <c r="O257" s="406"/>
      <c r="P257" s="406"/>
      <c r="Q257" s="406"/>
      <c r="R257" s="406"/>
      <c r="S257" s="406"/>
      <c r="T257" s="406"/>
      <c r="U257" s="406"/>
      <c r="V257" s="406"/>
      <c r="W257" s="406"/>
      <c r="X257" s="406"/>
      <c r="Y257" s="406"/>
      <c r="Z257" s="406"/>
      <c r="AA257" s="406"/>
      <c r="AB257" s="406"/>
      <c r="AC257" s="406"/>
      <c r="AD257" s="406"/>
      <c r="AG257" s="188">
        <f t="shared" si="8"/>
        <v>0</v>
      </c>
      <c r="AH257" s="189">
        <f t="shared" si="9"/>
        <v>0</v>
      </c>
      <c r="AI257" s="189">
        <f t="shared" si="10"/>
        <v>0</v>
      </c>
      <c r="AJ257" s="190">
        <f t="shared" si="11"/>
        <v>0</v>
      </c>
      <c r="AL257" s="186">
        <f t="shared" si="12"/>
        <v>27</v>
      </c>
      <c r="AM257" s="186">
        <f t="shared" si="13"/>
        <v>0</v>
      </c>
      <c r="AO257">
        <f>CNGE_2023_M1_Secc1_Sub2!M253</f>
        <v>0</v>
      </c>
      <c r="AP257">
        <f t="shared" si="14"/>
        <v>0</v>
      </c>
      <c r="AQ257">
        <f t="shared" si="15"/>
        <v>0</v>
      </c>
      <c r="AR257"/>
      <c r="AS257">
        <f>CNGE_2023_M1_Secc1_Sub2!S253</f>
        <v>0</v>
      </c>
      <c r="AT257">
        <f t="shared" si="16"/>
        <v>0</v>
      </c>
      <c r="AU257">
        <f t="shared" si="17"/>
        <v>0</v>
      </c>
      <c r="AV257"/>
      <c r="AW257">
        <f>CNGE_2023_M1_Secc1_Sub2!Y253</f>
        <v>0</v>
      </c>
      <c r="AX257">
        <f t="shared" si="18"/>
        <v>0</v>
      </c>
      <c r="AY257">
        <f t="shared" si="19"/>
        <v>0</v>
      </c>
      <c r="BA257" s="7" t="b">
        <f t="shared" si="20"/>
        <v>0</v>
      </c>
      <c r="BB257" s="7">
        <f t="shared" si="21"/>
        <v>0</v>
      </c>
      <c r="BC257" s="7" t="str">
        <f t="shared" si="22"/>
        <v/>
      </c>
      <c r="BD257" s="7" t="b">
        <f t="shared" si="23"/>
        <v>0</v>
      </c>
      <c r="BE257" s="7">
        <f t="shared" si="24"/>
        <v>0</v>
      </c>
      <c r="BF257" s="7" t="b">
        <f t="shared" si="25"/>
        <v>0</v>
      </c>
      <c r="BG257" s="7">
        <f t="shared" si="26"/>
        <v>0</v>
      </c>
      <c r="BH257" s="197">
        <f t="shared" si="27"/>
        <v>0</v>
      </c>
    </row>
    <row r="258" spans="1:60" ht="15" customHeight="1" thickBot="1">
      <c r="A258" s="41"/>
      <c r="B258"/>
      <c r="C258" s="64" t="s">
        <v>81</v>
      </c>
      <c r="D258" s="347" t="str">
        <f>IF(CNGE_2023_M1_Secc1_Sub1!D62="","",CNGE_2023_M1_Secc1_Sub1!D62)</f>
        <v/>
      </c>
      <c r="E258" s="347"/>
      <c r="F258" s="347"/>
      <c r="G258" s="347"/>
      <c r="H258" s="347"/>
      <c r="I258" s="347"/>
      <c r="J258" s="347"/>
      <c r="K258" s="406"/>
      <c r="L258" s="406"/>
      <c r="M258" s="406"/>
      <c r="N258" s="406"/>
      <c r="O258" s="406"/>
      <c r="P258" s="406"/>
      <c r="Q258" s="406"/>
      <c r="R258" s="406"/>
      <c r="S258" s="406"/>
      <c r="T258" s="406"/>
      <c r="U258" s="406"/>
      <c r="V258" s="406"/>
      <c r="W258" s="406"/>
      <c r="X258" s="406"/>
      <c r="Y258" s="406"/>
      <c r="Z258" s="406"/>
      <c r="AA258" s="406"/>
      <c r="AB258" s="406"/>
      <c r="AC258" s="406"/>
      <c r="AD258" s="406"/>
      <c r="AG258" s="188">
        <f t="shared" si="8"/>
        <v>0</v>
      </c>
      <c r="AH258" s="189">
        <f t="shared" si="9"/>
        <v>0</v>
      </c>
      <c r="AI258" s="189">
        <f t="shared" si="10"/>
        <v>0</v>
      </c>
      <c r="AJ258" s="190">
        <f t="shared" si="11"/>
        <v>0</v>
      </c>
      <c r="AL258" s="186">
        <f t="shared" si="12"/>
        <v>27</v>
      </c>
      <c r="AM258" s="186">
        <f t="shared" si="13"/>
        <v>0</v>
      </c>
      <c r="AO258">
        <f>CNGE_2023_M1_Secc1_Sub2!M254</f>
        <v>0</v>
      </c>
      <c r="AP258">
        <f t="shared" si="14"/>
        <v>0</v>
      </c>
      <c r="AQ258">
        <f t="shared" si="15"/>
        <v>0</v>
      </c>
      <c r="AR258"/>
      <c r="AS258">
        <f>CNGE_2023_M1_Secc1_Sub2!S254</f>
        <v>0</v>
      </c>
      <c r="AT258">
        <f t="shared" si="16"/>
        <v>0</v>
      </c>
      <c r="AU258">
        <f t="shared" si="17"/>
        <v>0</v>
      </c>
      <c r="AV258"/>
      <c r="AW258">
        <f>CNGE_2023_M1_Secc1_Sub2!Y254</f>
        <v>0</v>
      </c>
      <c r="AX258">
        <f t="shared" si="18"/>
        <v>0</v>
      </c>
      <c r="AY258">
        <f t="shared" si="19"/>
        <v>0</v>
      </c>
      <c r="BA258" s="7" t="b">
        <f t="shared" si="20"/>
        <v>0</v>
      </c>
      <c r="BB258" s="7">
        <f t="shared" si="21"/>
        <v>0</v>
      </c>
      <c r="BC258" s="7" t="str">
        <f t="shared" si="22"/>
        <v/>
      </c>
      <c r="BD258" s="7" t="b">
        <f t="shared" si="23"/>
        <v>0</v>
      </c>
      <c r="BE258" s="7">
        <f t="shared" si="24"/>
        <v>0</v>
      </c>
      <c r="BF258" s="7" t="b">
        <f t="shared" si="25"/>
        <v>0</v>
      </c>
      <c r="BG258" s="7">
        <f t="shared" si="26"/>
        <v>0</v>
      </c>
      <c r="BH258" s="197">
        <f t="shared" si="27"/>
        <v>0</v>
      </c>
    </row>
    <row r="259" spans="1:60" ht="15" customHeight="1" thickBot="1">
      <c r="A259" s="41"/>
      <c r="B259"/>
      <c r="C259" s="64" t="s">
        <v>82</v>
      </c>
      <c r="D259" s="347" t="str">
        <f>IF(CNGE_2023_M1_Secc1_Sub1!D63="","",CNGE_2023_M1_Secc1_Sub1!D63)</f>
        <v/>
      </c>
      <c r="E259" s="347"/>
      <c r="F259" s="347"/>
      <c r="G259" s="347"/>
      <c r="H259" s="347"/>
      <c r="I259" s="347"/>
      <c r="J259" s="347"/>
      <c r="K259" s="406"/>
      <c r="L259" s="406"/>
      <c r="M259" s="406"/>
      <c r="N259" s="406"/>
      <c r="O259" s="406"/>
      <c r="P259" s="406"/>
      <c r="Q259" s="406"/>
      <c r="R259" s="406"/>
      <c r="S259" s="406"/>
      <c r="T259" s="406"/>
      <c r="U259" s="406"/>
      <c r="V259" s="406"/>
      <c r="W259" s="406"/>
      <c r="X259" s="406"/>
      <c r="Y259" s="406"/>
      <c r="Z259" s="406"/>
      <c r="AA259" s="406"/>
      <c r="AB259" s="406"/>
      <c r="AC259" s="406"/>
      <c r="AD259" s="406"/>
      <c r="AG259" s="188">
        <f t="shared" si="8"/>
        <v>0</v>
      </c>
      <c r="AH259" s="189">
        <f t="shared" si="9"/>
        <v>0</v>
      </c>
      <c r="AI259" s="189">
        <f t="shared" si="10"/>
        <v>0</v>
      </c>
      <c r="AJ259" s="190">
        <f t="shared" si="11"/>
        <v>0</v>
      </c>
      <c r="AL259" s="186">
        <f t="shared" si="12"/>
        <v>27</v>
      </c>
      <c r="AM259" s="186">
        <f t="shared" si="13"/>
        <v>0</v>
      </c>
      <c r="AO259">
        <f>CNGE_2023_M1_Secc1_Sub2!M255</f>
        <v>0</v>
      </c>
      <c r="AP259">
        <f t="shared" si="14"/>
        <v>0</v>
      </c>
      <c r="AQ259">
        <f t="shared" si="15"/>
        <v>0</v>
      </c>
      <c r="AR259"/>
      <c r="AS259">
        <f>CNGE_2023_M1_Secc1_Sub2!S255</f>
        <v>0</v>
      </c>
      <c r="AT259">
        <f t="shared" si="16"/>
        <v>0</v>
      </c>
      <c r="AU259">
        <f t="shared" si="17"/>
        <v>0</v>
      </c>
      <c r="AV259"/>
      <c r="AW259">
        <f>CNGE_2023_M1_Secc1_Sub2!Y255</f>
        <v>0</v>
      </c>
      <c r="AX259">
        <f t="shared" si="18"/>
        <v>0</v>
      </c>
      <c r="AY259">
        <f t="shared" si="19"/>
        <v>0</v>
      </c>
      <c r="BA259" s="7" t="b">
        <f t="shared" si="20"/>
        <v>0</v>
      </c>
      <c r="BB259" s="7">
        <f t="shared" si="21"/>
        <v>0</v>
      </c>
      <c r="BC259" s="7" t="str">
        <f t="shared" si="22"/>
        <v/>
      </c>
      <c r="BD259" s="7" t="b">
        <f t="shared" si="23"/>
        <v>0</v>
      </c>
      <c r="BE259" s="7">
        <f t="shared" si="24"/>
        <v>0</v>
      </c>
      <c r="BF259" s="7" t="b">
        <f t="shared" si="25"/>
        <v>0</v>
      </c>
      <c r="BG259" s="7">
        <f t="shared" si="26"/>
        <v>0</v>
      </c>
      <c r="BH259" s="197">
        <f t="shared" si="27"/>
        <v>0</v>
      </c>
    </row>
    <row r="260" spans="1:60" ht="15" customHeight="1" thickBot="1">
      <c r="A260" s="41"/>
      <c r="B260"/>
      <c r="C260" s="64" t="s">
        <v>83</v>
      </c>
      <c r="D260" s="347" t="str">
        <f>IF(CNGE_2023_M1_Secc1_Sub1!D64="","",CNGE_2023_M1_Secc1_Sub1!D64)</f>
        <v/>
      </c>
      <c r="E260" s="347"/>
      <c r="F260" s="347"/>
      <c r="G260" s="347"/>
      <c r="H260" s="347"/>
      <c r="I260" s="347"/>
      <c r="J260" s="347"/>
      <c r="K260" s="406"/>
      <c r="L260" s="406"/>
      <c r="M260" s="406"/>
      <c r="N260" s="406"/>
      <c r="O260" s="406"/>
      <c r="P260" s="406"/>
      <c r="Q260" s="406"/>
      <c r="R260" s="406"/>
      <c r="S260" s="406"/>
      <c r="T260" s="406"/>
      <c r="U260" s="406"/>
      <c r="V260" s="406"/>
      <c r="W260" s="406"/>
      <c r="X260" s="406"/>
      <c r="Y260" s="406"/>
      <c r="Z260" s="406"/>
      <c r="AA260" s="406"/>
      <c r="AB260" s="406"/>
      <c r="AC260" s="406"/>
      <c r="AD260" s="406"/>
      <c r="AG260" s="188">
        <f t="shared" si="8"/>
        <v>0</v>
      </c>
      <c r="AH260" s="189">
        <f t="shared" si="9"/>
        <v>0</v>
      </c>
      <c r="AI260" s="189">
        <f t="shared" si="10"/>
        <v>0</v>
      </c>
      <c r="AJ260" s="190">
        <f t="shared" si="11"/>
        <v>0</v>
      </c>
      <c r="AL260" s="186">
        <f t="shared" si="12"/>
        <v>27</v>
      </c>
      <c r="AM260" s="186">
        <f t="shared" si="13"/>
        <v>0</v>
      </c>
      <c r="AO260">
        <f>CNGE_2023_M1_Secc1_Sub2!M256</f>
        <v>0</v>
      </c>
      <c r="AP260">
        <f t="shared" si="14"/>
        <v>0</v>
      </c>
      <c r="AQ260">
        <f t="shared" si="15"/>
        <v>0</v>
      </c>
      <c r="AR260"/>
      <c r="AS260">
        <f>CNGE_2023_M1_Secc1_Sub2!S256</f>
        <v>0</v>
      </c>
      <c r="AT260">
        <f t="shared" si="16"/>
        <v>0</v>
      </c>
      <c r="AU260">
        <f t="shared" si="17"/>
        <v>0</v>
      </c>
      <c r="AV260"/>
      <c r="AW260">
        <f>CNGE_2023_M1_Secc1_Sub2!Y256</f>
        <v>0</v>
      </c>
      <c r="AX260">
        <f t="shared" si="18"/>
        <v>0</v>
      </c>
      <c r="AY260">
        <f t="shared" si="19"/>
        <v>0</v>
      </c>
      <c r="BA260" s="7" t="b">
        <f t="shared" si="20"/>
        <v>0</v>
      </c>
      <c r="BB260" s="7">
        <f t="shared" si="21"/>
        <v>0</v>
      </c>
      <c r="BC260" s="7" t="str">
        <f t="shared" si="22"/>
        <v/>
      </c>
      <c r="BD260" s="7" t="b">
        <f t="shared" si="23"/>
        <v>0</v>
      </c>
      <c r="BE260" s="7">
        <f t="shared" si="24"/>
        <v>0</v>
      </c>
      <c r="BF260" s="7" t="b">
        <f t="shared" si="25"/>
        <v>0</v>
      </c>
      <c r="BG260" s="7">
        <f t="shared" si="26"/>
        <v>0</v>
      </c>
      <c r="BH260" s="197">
        <f t="shared" si="27"/>
        <v>0</v>
      </c>
    </row>
    <row r="261" spans="1:60" ht="15" customHeight="1" thickBot="1">
      <c r="A261" s="41"/>
      <c r="B261"/>
      <c r="C261" s="64" t="s">
        <v>84</v>
      </c>
      <c r="D261" s="347" t="str">
        <f>IF(CNGE_2023_M1_Secc1_Sub1!D65="","",CNGE_2023_M1_Secc1_Sub1!D65)</f>
        <v/>
      </c>
      <c r="E261" s="347"/>
      <c r="F261" s="347"/>
      <c r="G261" s="347"/>
      <c r="H261" s="347"/>
      <c r="I261" s="347"/>
      <c r="J261" s="347"/>
      <c r="K261" s="406"/>
      <c r="L261" s="406"/>
      <c r="M261" s="406"/>
      <c r="N261" s="406"/>
      <c r="O261" s="406"/>
      <c r="P261" s="406"/>
      <c r="Q261" s="406"/>
      <c r="R261" s="406"/>
      <c r="S261" s="406"/>
      <c r="T261" s="406"/>
      <c r="U261" s="406"/>
      <c r="V261" s="406"/>
      <c r="W261" s="406"/>
      <c r="X261" s="406"/>
      <c r="Y261" s="406"/>
      <c r="Z261" s="406"/>
      <c r="AA261" s="406"/>
      <c r="AB261" s="406"/>
      <c r="AC261" s="406"/>
      <c r="AD261" s="406"/>
      <c r="AG261" s="188">
        <f t="shared" si="8"/>
        <v>0</v>
      </c>
      <c r="AH261" s="189">
        <f t="shared" si="9"/>
        <v>0</v>
      </c>
      <c r="AI261" s="189">
        <f t="shared" si="10"/>
        <v>0</v>
      </c>
      <c r="AJ261" s="190">
        <f t="shared" si="11"/>
        <v>0</v>
      </c>
      <c r="AL261" s="186">
        <f t="shared" si="12"/>
        <v>27</v>
      </c>
      <c r="AM261" s="186">
        <f t="shared" si="13"/>
        <v>0</v>
      </c>
      <c r="AO261">
        <f>CNGE_2023_M1_Secc1_Sub2!M257</f>
        <v>0</v>
      </c>
      <c r="AP261">
        <f t="shared" si="14"/>
        <v>0</v>
      </c>
      <c r="AQ261">
        <f t="shared" si="15"/>
        <v>0</v>
      </c>
      <c r="AR261"/>
      <c r="AS261">
        <f>CNGE_2023_M1_Secc1_Sub2!S257</f>
        <v>0</v>
      </c>
      <c r="AT261">
        <f t="shared" si="16"/>
        <v>0</v>
      </c>
      <c r="AU261">
        <f t="shared" si="17"/>
        <v>0</v>
      </c>
      <c r="AV261"/>
      <c r="AW261">
        <f>CNGE_2023_M1_Secc1_Sub2!Y257</f>
        <v>0</v>
      </c>
      <c r="AX261">
        <f t="shared" si="18"/>
        <v>0</v>
      </c>
      <c r="AY261">
        <f t="shared" si="19"/>
        <v>0</v>
      </c>
      <c r="BA261" s="7" t="b">
        <f t="shared" si="20"/>
        <v>0</v>
      </c>
      <c r="BB261" s="7">
        <f t="shared" si="21"/>
        <v>0</v>
      </c>
      <c r="BC261" s="7" t="str">
        <f t="shared" si="22"/>
        <v/>
      </c>
      <c r="BD261" s="7" t="b">
        <f t="shared" si="23"/>
        <v>0</v>
      </c>
      <c r="BE261" s="7">
        <f t="shared" si="24"/>
        <v>0</v>
      </c>
      <c r="BF261" s="7" t="b">
        <f t="shared" si="25"/>
        <v>0</v>
      </c>
      <c r="BG261" s="7">
        <f t="shared" si="26"/>
        <v>0</v>
      </c>
      <c r="BH261" s="197">
        <f t="shared" si="27"/>
        <v>0</v>
      </c>
    </row>
    <row r="262" spans="1:60" ht="15" customHeight="1" thickBot="1">
      <c r="A262" s="41"/>
      <c r="B262"/>
      <c r="C262" s="64" t="s">
        <v>85</v>
      </c>
      <c r="D262" s="347" t="str">
        <f>IF(CNGE_2023_M1_Secc1_Sub1!D66="","",CNGE_2023_M1_Secc1_Sub1!D66)</f>
        <v/>
      </c>
      <c r="E262" s="347"/>
      <c r="F262" s="347"/>
      <c r="G262" s="347"/>
      <c r="H262" s="347"/>
      <c r="I262" s="347"/>
      <c r="J262" s="347"/>
      <c r="K262" s="406"/>
      <c r="L262" s="406"/>
      <c r="M262" s="406"/>
      <c r="N262" s="406"/>
      <c r="O262" s="406"/>
      <c r="P262" s="406"/>
      <c r="Q262" s="406"/>
      <c r="R262" s="406"/>
      <c r="S262" s="406"/>
      <c r="T262" s="406"/>
      <c r="U262" s="406"/>
      <c r="V262" s="406"/>
      <c r="W262" s="406"/>
      <c r="X262" s="406"/>
      <c r="Y262" s="406"/>
      <c r="Z262" s="406"/>
      <c r="AA262" s="406"/>
      <c r="AB262" s="406"/>
      <c r="AC262" s="406"/>
      <c r="AD262" s="406"/>
      <c r="AG262" s="188">
        <f t="shared" si="8"/>
        <v>0</v>
      </c>
      <c r="AH262" s="189">
        <f t="shared" si="9"/>
        <v>0</v>
      </c>
      <c r="AI262" s="189">
        <f t="shared" si="10"/>
        <v>0</v>
      </c>
      <c r="AJ262" s="190">
        <f t="shared" si="11"/>
        <v>0</v>
      </c>
      <c r="AL262" s="186">
        <f t="shared" si="12"/>
        <v>27</v>
      </c>
      <c r="AM262" s="186">
        <f t="shared" si="13"/>
        <v>0</v>
      </c>
      <c r="AO262">
        <f>CNGE_2023_M1_Secc1_Sub2!M258</f>
        <v>0</v>
      </c>
      <c r="AP262">
        <f t="shared" si="14"/>
        <v>0</v>
      </c>
      <c r="AQ262">
        <f t="shared" si="15"/>
        <v>0</v>
      </c>
      <c r="AR262"/>
      <c r="AS262">
        <f>CNGE_2023_M1_Secc1_Sub2!S258</f>
        <v>0</v>
      </c>
      <c r="AT262">
        <f t="shared" si="16"/>
        <v>0</v>
      </c>
      <c r="AU262">
        <f t="shared" si="17"/>
        <v>0</v>
      </c>
      <c r="AV262"/>
      <c r="AW262">
        <f>CNGE_2023_M1_Secc1_Sub2!Y258</f>
        <v>0</v>
      </c>
      <c r="AX262">
        <f t="shared" si="18"/>
        <v>0</v>
      </c>
      <c r="AY262">
        <f t="shared" si="19"/>
        <v>0</v>
      </c>
      <c r="BA262" s="7" t="b">
        <f t="shared" si="20"/>
        <v>0</v>
      </c>
      <c r="BB262" s="7">
        <f t="shared" si="21"/>
        <v>0</v>
      </c>
      <c r="BC262" s="7" t="str">
        <f t="shared" si="22"/>
        <v/>
      </c>
      <c r="BD262" s="7" t="b">
        <f t="shared" si="23"/>
        <v>0</v>
      </c>
      <c r="BE262" s="7">
        <f t="shared" si="24"/>
        <v>0</v>
      </c>
      <c r="BF262" s="7" t="b">
        <f t="shared" si="25"/>
        <v>0</v>
      </c>
      <c r="BG262" s="7">
        <f t="shared" si="26"/>
        <v>0</v>
      </c>
      <c r="BH262" s="197">
        <f t="shared" si="27"/>
        <v>0</v>
      </c>
    </row>
    <row r="263" spans="1:60" ht="15" customHeight="1" thickBot="1">
      <c r="A263" s="41"/>
      <c r="B263"/>
      <c r="C263" s="64" t="s">
        <v>86</v>
      </c>
      <c r="D263" s="347" t="str">
        <f>IF(CNGE_2023_M1_Secc1_Sub1!D67="","",CNGE_2023_M1_Secc1_Sub1!D67)</f>
        <v/>
      </c>
      <c r="E263" s="347"/>
      <c r="F263" s="347"/>
      <c r="G263" s="347"/>
      <c r="H263" s="347"/>
      <c r="I263" s="347"/>
      <c r="J263" s="347"/>
      <c r="K263" s="406"/>
      <c r="L263" s="406"/>
      <c r="M263" s="406"/>
      <c r="N263" s="406"/>
      <c r="O263" s="406"/>
      <c r="P263" s="406"/>
      <c r="Q263" s="406"/>
      <c r="R263" s="406"/>
      <c r="S263" s="406"/>
      <c r="T263" s="406"/>
      <c r="U263" s="406"/>
      <c r="V263" s="406"/>
      <c r="W263" s="406"/>
      <c r="X263" s="406"/>
      <c r="Y263" s="406"/>
      <c r="Z263" s="406"/>
      <c r="AA263" s="406"/>
      <c r="AB263" s="406"/>
      <c r="AC263" s="406"/>
      <c r="AD263" s="406"/>
      <c r="AG263" s="188">
        <f t="shared" si="8"/>
        <v>0</v>
      </c>
      <c r="AH263" s="189">
        <f t="shared" si="9"/>
        <v>0</v>
      </c>
      <c r="AI263" s="189">
        <f t="shared" si="10"/>
        <v>0</v>
      </c>
      <c r="AJ263" s="190">
        <f t="shared" si="11"/>
        <v>0</v>
      </c>
      <c r="AL263" s="186">
        <f t="shared" si="12"/>
        <v>27</v>
      </c>
      <c r="AM263" s="186">
        <f t="shared" si="13"/>
        <v>0</v>
      </c>
      <c r="AO263">
        <f>CNGE_2023_M1_Secc1_Sub2!M259</f>
        <v>0</v>
      </c>
      <c r="AP263">
        <f t="shared" si="14"/>
        <v>0</v>
      </c>
      <c r="AQ263">
        <f t="shared" si="15"/>
        <v>0</v>
      </c>
      <c r="AR263"/>
      <c r="AS263">
        <f>CNGE_2023_M1_Secc1_Sub2!S259</f>
        <v>0</v>
      </c>
      <c r="AT263">
        <f t="shared" si="16"/>
        <v>0</v>
      </c>
      <c r="AU263">
        <f t="shared" si="17"/>
        <v>0</v>
      </c>
      <c r="AV263"/>
      <c r="AW263">
        <f>CNGE_2023_M1_Secc1_Sub2!Y259</f>
        <v>0</v>
      </c>
      <c r="AX263">
        <f t="shared" si="18"/>
        <v>0</v>
      </c>
      <c r="AY263">
        <f t="shared" si="19"/>
        <v>0</v>
      </c>
      <c r="BA263" s="7" t="b">
        <f t="shared" si="20"/>
        <v>0</v>
      </c>
      <c r="BB263" s="7">
        <f t="shared" si="21"/>
        <v>0</v>
      </c>
      <c r="BC263" s="7" t="str">
        <f t="shared" si="22"/>
        <v/>
      </c>
      <c r="BD263" s="7" t="b">
        <f t="shared" si="23"/>
        <v>0</v>
      </c>
      <c r="BE263" s="7">
        <f t="shared" si="24"/>
        <v>0</v>
      </c>
      <c r="BF263" s="7" t="b">
        <f t="shared" si="25"/>
        <v>0</v>
      </c>
      <c r="BG263" s="7">
        <f t="shared" si="26"/>
        <v>0</v>
      </c>
      <c r="BH263" s="197">
        <f t="shared" si="27"/>
        <v>0</v>
      </c>
    </row>
    <row r="264" spans="1:60" ht="15" customHeight="1" thickBot="1">
      <c r="A264" s="41"/>
      <c r="B264"/>
      <c r="C264" s="64" t="s">
        <v>87</v>
      </c>
      <c r="D264" s="347" t="str">
        <f>IF(CNGE_2023_M1_Secc1_Sub1!D68="","",CNGE_2023_M1_Secc1_Sub1!D68)</f>
        <v/>
      </c>
      <c r="E264" s="347"/>
      <c r="F264" s="347"/>
      <c r="G264" s="347"/>
      <c r="H264" s="347"/>
      <c r="I264" s="347"/>
      <c r="J264" s="347"/>
      <c r="K264" s="406"/>
      <c r="L264" s="406"/>
      <c r="M264" s="406"/>
      <c r="N264" s="406"/>
      <c r="O264" s="406"/>
      <c r="P264" s="406"/>
      <c r="Q264" s="406"/>
      <c r="R264" s="406"/>
      <c r="S264" s="406"/>
      <c r="T264" s="406"/>
      <c r="U264" s="406"/>
      <c r="V264" s="406"/>
      <c r="W264" s="406"/>
      <c r="X264" s="406"/>
      <c r="Y264" s="406"/>
      <c r="Z264" s="406"/>
      <c r="AA264" s="406"/>
      <c r="AB264" s="406"/>
      <c r="AC264" s="406"/>
      <c r="AD264" s="406"/>
      <c r="AG264" s="188">
        <f t="shared" si="8"/>
        <v>0</v>
      </c>
      <c r="AH264" s="189">
        <f t="shared" si="9"/>
        <v>0</v>
      </c>
      <c r="AI264" s="189">
        <f t="shared" si="10"/>
        <v>0</v>
      </c>
      <c r="AJ264" s="190">
        <f t="shared" si="11"/>
        <v>0</v>
      </c>
      <c r="AL264" s="186">
        <f t="shared" si="12"/>
        <v>27</v>
      </c>
      <c r="AM264" s="186">
        <f t="shared" si="13"/>
        <v>0</v>
      </c>
      <c r="AO264">
        <f>CNGE_2023_M1_Secc1_Sub2!M260</f>
        <v>0</v>
      </c>
      <c r="AP264">
        <f t="shared" si="14"/>
        <v>0</v>
      </c>
      <c r="AQ264">
        <f t="shared" si="15"/>
        <v>0</v>
      </c>
      <c r="AR264"/>
      <c r="AS264">
        <f>CNGE_2023_M1_Secc1_Sub2!S260</f>
        <v>0</v>
      </c>
      <c r="AT264">
        <f t="shared" si="16"/>
        <v>0</v>
      </c>
      <c r="AU264">
        <f t="shared" si="17"/>
        <v>0</v>
      </c>
      <c r="AV264"/>
      <c r="AW264">
        <f>CNGE_2023_M1_Secc1_Sub2!Y260</f>
        <v>0</v>
      </c>
      <c r="AX264">
        <f t="shared" si="18"/>
        <v>0</v>
      </c>
      <c r="AY264">
        <f t="shared" si="19"/>
        <v>0</v>
      </c>
      <c r="BA264" s="7" t="b">
        <f t="shared" si="20"/>
        <v>0</v>
      </c>
      <c r="BB264" s="7">
        <f t="shared" si="21"/>
        <v>0</v>
      </c>
      <c r="BC264" s="7" t="str">
        <f t="shared" si="22"/>
        <v/>
      </c>
      <c r="BD264" s="7" t="b">
        <f t="shared" si="23"/>
        <v>0</v>
      </c>
      <c r="BE264" s="7">
        <f t="shared" si="24"/>
        <v>0</v>
      </c>
      <c r="BF264" s="7" t="b">
        <f t="shared" si="25"/>
        <v>0</v>
      </c>
      <c r="BG264" s="7">
        <f t="shared" si="26"/>
        <v>0</v>
      </c>
      <c r="BH264" s="197">
        <f t="shared" si="27"/>
        <v>0</v>
      </c>
    </row>
    <row r="265" spans="1:60" ht="15" customHeight="1" thickBot="1">
      <c r="A265" s="41"/>
      <c r="B265"/>
      <c r="C265" s="64" t="s">
        <v>88</v>
      </c>
      <c r="D265" s="347" t="str">
        <f>IF(CNGE_2023_M1_Secc1_Sub1!D69="","",CNGE_2023_M1_Secc1_Sub1!D69)</f>
        <v/>
      </c>
      <c r="E265" s="347"/>
      <c r="F265" s="347"/>
      <c r="G265" s="347"/>
      <c r="H265" s="347"/>
      <c r="I265" s="347"/>
      <c r="J265" s="347"/>
      <c r="K265" s="406"/>
      <c r="L265" s="406"/>
      <c r="M265" s="406"/>
      <c r="N265" s="406"/>
      <c r="O265" s="406"/>
      <c r="P265" s="406"/>
      <c r="Q265" s="406"/>
      <c r="R265" s="406"/>
      <c r="S265" s="406"/>
      <c r="T265" s="406"/>
      <c r="U265" s="406"/>
      <c r="V265" s="406"/>
      <c r="W265" s="406"/>
      <c r="X265" s="406"/>
      <c r="Y265" s="406"/>
      <c r="Z265" s="406"/>
      <c r="AA265" s="406"/>
      <c r="AB265" s="406"/>
      <c r="AC265" s="406"/>
      <c r="AD265" s="406"/>
      <c r="AG265" s="188">
        <f t="shared" si="8"/>
        <v>0</v>
      </c>
      <c r="AH265" s="189">
        <f t="shared" si="9"/>
        <v>0</v>
      </c>
      <c r="AI265" s="189">
        <f t="shared" si="10"/>
        <v>0</v>
      </c>
      <c r="AJ265" s="190">
        <f t="shared" si="11"/>
        <v>0</v>
      </c>
      <c r="AL265" s="186">
        <f t="shared" si="12"/>
        <v>27</v>
      </c>
      <c r="AM265" s="186">
        <f t="shared" si="13"/>
        <v>0</v>
      </c>
      <c r="AO265">
        <f>CNGE_2023_M1_Secc1_Sub2!M261</f>
        <v>0</v>
      </c>
      <c r="AP265">
        <f t="shared" si="14"/>
        <v>0</v>
      </c>
      <c r="AQ265">
        <f t="shared" si="15"/>
        <v>0</v>
      </c>
      <c r="AR265"/>
      <c r="AS265">
        <f>CNGE_2023_M1_Secc1_Sub2!S261</f>
        <v>0</v>
      </c>
      <c r="AT265">
        <f t="shared" si="16"/>
        <v>0</v>
      </c>
      <c r="AU265">
        <f t="shared" si="17"/>
        <v>0</v>
      </c>
      <c r="AV265"/>
      <c r="AW265">
        <f>CNGE_2023_M1_Secc1_Sub2!Y261</f>
        <v>0</v>
      </c>
      <c r="AX265">
        <f t="shared" si="18"/>
        <v>0</v>
      </c>
      <c r="AY265">
        <f t="shared" si="19"/>
        <v>0</v>
      </c>
      <c r="BA265" s="7" t="b">
        <f t="shared" si="20"/>
        <v>0</v>
      </c>
      <c r="BB265" s="7">
        <f t="shared" si="21"/>
        <v>0</v>
      </c>
      <c r="BC265" s="7" t="str">
        <f t="shared" si="22"/>
        <v/>
      </c>
      <c r="BD265" s="7" t="b">
        <f t="shared" si="23"/>
        <v>0</v>
      </c>
      <c r="BE265" s="7">
        <f t="shared" si="24"/>
        <v>0</v>
      </c>
      <c r="BF265" s="7" t="b">
        <f t="shared" si="25"/>
        <v>0</v>
      </c>
      <c r="BG265" s="7">
        <f t="shared" si="26"/>
        <v>0</v>
      </c>
      <c r="BH265" s="197">
        <f t="shared" si="27"/>
        <v>0</v>
      </c>
    </row>
    <row r="266" spans="1:60" ht="15" customHeight="1" thickBot="1">
      <c r="A266" s="41"/>
      <c r="B266"/>
      <c r="C266" s="64" t="s">
        <v>89</v>
      </c>
      <c r="D266" s="347" t="str">
        <f>IF(CNGE_2023_M1_Secc1_Sub1!D70="","",CNGE_2023_M1_Secc1_Sub1!D70)</f>
        <v/>
      </c>
      <c r="E266" s="347"/>
      <c r="F266" s="347"/>
      <c r="G266" s="347"/>
      <c r="H266" s="347"/>
      <c r="I266" s="347"/>
      <c r="J266" s="347"/>
      <c r="K266" s="406"/>
      <c r="L266" s="406"/>
      <c r="M266" s="406"/>
      <c r="N266" s="406"/>
      <c r="O266" s="406"/>
      <c r="P266" s="406"/>
      <c r="Q266" s="406"/>
      <c r="R266" s="406"/>
      <c r="S266" s="406"/>
      <c r="T266" s="406"/>
      <c r="U266" s="406"/>
      <c r="V266" s="406"/>
      <c r="W266" s="406"/>
      <c r="X266" s="406"/>
      <c r="Y266" s="406"/>
      <c r="Z266" s="406"/>
      <c r="AA266" s="406"/>
      <c r="AB266" s="406"/>
      <c r="AC266" s="406"/>
      <c r="AD266" s="406"/>
      <c r="AG266" s="188">
        <f t="shared" si="8"/>
        <v>0</v>
      </c>
      <c r="AH266" s="189">
        <f t="shared" si="9"/>
        <v>0</v>
      </c>
      <c r="AI266" s="189">
        <f t="shared" si="10"/>
        <v>0</v>
      </c>
      <c r="AJ266" s="190">
        <f t="shared" si="11"/>
        <v>0</v>
      </c>
      <c r="AL266" s="186">
        <f t="shared" si="12"/>
        <v>27</v>
      </c>
      <c r="AM266" s="186">
        <f t="shared" si="13"/>
        <v>0</v>
      </c>
      <c r="AO266">
        <f>CNGE_2023_M1_Secc1_Sub2!M262</f>
        <v>0</v>
      </c>
      <c r="AP266">
        <f t="shared" si="14"/>
        <v>0</v>
      </c>
      <c r="AQ266">
        <f t="shared" si="15"/>
        <v>0</v>
      </c>
      <c r="AR266"/>
      <c r="AS266">
        <f>CNGE_2023_M1_Secc1_Sub2!S262</f>
        <v>0</v>
      </c>
      <c r="AT266">
        <f t="shared" si="16"/>
        <v>0</v>
      </c>
      <c r="AU266">
        <f t="shared" si="17"/>
        <v>0</v>
      </c>
      <c r="AV266"/>
      <c r="AW266">
        <f>CNGE_2023_M1_Secc1_Sub2!Y262</f>
        <v>0</v>
      </c>
      <c r="AX266">
        <f t="shared" si="18"/>
        <v>0</v>
      </c>
      <c r="AY266">
        <f t="shared" si="19"/>
        <v>0</v>
      </c>
      <c r="BA266" s="7" t="b">
        <f t="shared" si="20"/>
        <v>0</v>
      </c>
      <c r="BB266" s="7">
        <f t="shared" si="21"/>
        <v>0</v>
      </c>
      <c r="BC266" s="7" t="str">
        <f t="shared" si="22"/>
        <v/>
      </c>
      <c r="BD266" s="7" t="b">
        <f t="shared" si="23"/>
        <v>0</v>
      </c>
      <c r="BE266" s="7">
        <f t="shared" si="24"/>
        <v>0</v>
      </c>
      <c r="BF266" s="7" t="b">
        <f t="shared" si="25"/>
        <v>0</v>
      </c>
      <c r="BG266" s="7">
        <f t="shared" si="26"/>
        <v>0</v>
      </c>
      <c r="BH266" s="197">
        <f t="shared" si="27"/>
        <v>0</v>
      </c>
    </row>
    <row r="267" spans="1:60" ht="15" customHeight="1" thickBot="1">
      <c r="A267" s="41"/>
      <c r="B267"/>
      <c r="C267" s="64" t="s">
        <v>90</v>
      </c>
      <c r="D267" s="347" t="str">
        <f>IF(CNGE_2023_M1_Secc1_Sub1!D71="","",CNGE_2023_M1_Secc1_Sub1!D71)</f>
        <v/>
      </c>
      <c r="E267" s="347"/>
      <c r="F267" s="347"/>
      <c r="G267" s="347"/>
      <c r="H267" s="347"/>
      <c r="I267" s="347"/>
      <c r="J267" s="347"/>
      <c r="K267" s="406"/>
      <c r="L267" s="406"/>
      <c r="M267" s="406"/>
      <c r="N267" s="406"/>
      <c r="O267" s="406"/>
      <c r="P267" s="406"/>
      <c r="Q267" s="406"/>
      <c r="R267" s="406"/>
      <c r="S267" s="406"/>
      <c r="T267" s="406"/>
      <c r="U267" s="406"/>
      <c r="V267" s="406"/>
      <c r="W267" s="406"/>
      <c r="X267" s="406"/>
      <c r="Y267" s="406"/>
      <c r="Z267" s="406"/>
      <c r="AA267" s="406"/>
      <c r="AB267" s="406"/>
      <c r="AC267" s="406"/>
      <c r="AD267" s="406"/>
      <c r="AG267" s="188">
        <f t="shared" si="8"/>
        <v>0</v>
      </c>
      <c r="AH267" s="189">
        <f t="shared" si="9"/>
        <v>0</v>
      </c>
      <c r="AI267" s="189">
        <f t="shared" si="10"/>
        <v>0</v>
      </c>
      <c r="AJ267" s="190">
        <f t="shared" si="11"/>
        <v>0</v>
      </c>
      <c r="AL267" s="186">
        <f t="shared" si="12"/>
        <v>27</v>
      </c>
      <c r="AM267" s="186">
        <f t="shared" si="13"/>
        <v>0</v>
      </c>
      <c r="AO267">
        <f>CNGE_2023_M1_Secc1_Sub2!M263</f>
        <v>0</v>
      </c>
      <c r="AP267">
        <f t="shared" si="14"/>
        <v>0</v>
      </c>
      <c r="AQ267">
        <f t="shared" si="15"/>
        <v>0</v>
      </c>
      <c r="AR267"/>
      <c r="AS267">
        <f>CNGE_2023_M1_Secc1_Sub2!S263</f>
        <v>0</v>
      </c>
      <c r="AT267">
        <f t="shared" si="16"/>
        <v>0</v>
      </c>
      <c r="AU267">
        <f t="shared" si="17"/>
        <v>0</v>
      </c>
      <c r="AV267"/>
      <c r="AW267">
        <f>CNGE_2023_M1_Secc1_Sub2!Y263</f>
        <v>0</v>
      </c>
      <c r="AX267">
        <f t="shared" si="18"/>
        <v>0</v>
      </c>
      <c r="AY267">
        <f t="shared" si="19"/>
        <v>0</v>
      </c>
      <c r="BA267" s="7" t="b">
        <f t="shared" si="20"/>
        <v>0</v>
      </c>
      <c r="BB267" s="7">
        <f t="shared" si="21"/>
        <v>0</v>
      </c>
      <c r="BC267" s="7" t="str">
        <f t="shared" si="22"/>
        <v/>
      </c>
      <c r="BD267" s="7" t="b">
        <f t="shared" si="23"/>
        <v>0</v>
      </c>
      <c r="BE267" s="7">
        <f t="shared" si="24"/>
        <v>0</v>
      </c>
      <c r="BF267" s="7" t="b">
        <f t="shared" si="25"/>
        <v>0</v>
      </c>
      <c r="BG267" s="7">
        <f t="shared" si="26"/>
        <v>0</v>
      </c>
      <c r="BH267" s="197">
        <f t="shared" si="27"/>
        <v>0</v>
      </c>
    </row>
    <row r="268" spans="1:60" ht="15" customHeight="1" thickBot="1">
      <c r="A268" s="41"/>
      <c r="B268"/>
      <c r="C268" s="64" t="s">
        <v>91</v>
      </c>
      <c r="D268" s="347" t="str">
        <f>IF(CNGE_2023_M1_Secc1_Sub1!D72="","",CNGE_2023_M1_Secc1_Sub1!D72)</f>
        <v/>
      </c>
      <c r="E268" s="347"/>
      <c r="F268" s="347"/>
      <c r="G268" s="347"/>
      <c r="H268" s="347"/>
      <c r="I268" s="347"/>
      <c r="J268" s="347"/>
      <c r="K268" s="406"/>
      <c r="L268" s="406"/>
      <c r="M268" s="406"/>
      <c r="N268" s="406"/>
      <c r="O268" s="406"/>
      <c r="P268" s="406"/>
      <c r="Q268" s="406"/>
      <c r="R268" s="406"/>
      <c r="S268" s="406"/>
      <c r="T268" s="406"/>
      <c r="U268" s="406"/>
      <c r="V268" s="406"/>
      <c r="W268" s="406"/>
      <c r="X268" s="406"/>
      <c r="Y268" s="406"/>
      <c r="Z268" s="406"/>
      <c r="AA268" s="406"/>
      <c r="AB268" s="406"/>
      <c r="AC268" s="406"/>
      <c r="AD268" s="406"/>
      <c r="AG268" s="188">
        <f t="shared" si="8"/>
        <v>0</v>
      </c>
      <c r="AH268" s="189">
        <f t="shared" si="9"/>
        <v>0</v>
      </c>
      <c r="AI268" s="189">
        <f t="shared" si="10"/>
        <v>0</v>
      </c>
      <c r="AJ268" s="190">
        <f t="shared" si="11"/>
        <v>0</v>
      </c>
      <c r="AL268" s="186">
        <f t="shared" si="12"/>
        <v>27</v>
      </c>
      <c r="AM268" s="186">
        <f t="shared" si="13"/>
        <v>0</v>
      </c>
      <c r="AO268">
        <f>CNGE_2023_M1_Secc1_Sub2!M264</f>
        <v>0</v>
      </c>
      <c r="AP268">
        <f t="shared" si="14"/>
        <v>0</v>
      </c>
      <c r="AQ268">
        <f t="shared" si="15"/>
        <v>0</v>
      </c>
      <c r="AR268"/>
      <c r="AS268">
        <f>CNGE_2023_M1_Secc1_Sub2!S264</f>
        <v>0</v>
      </c>
      <c r="AT268">
        <f t="shared" si="16"/>
        <v>0</v>
      </c>
      <c r="AU268">
        <f t="shared" si="17"/>
        <v>0</v>
      </c>
      <c r="AV268"/>
      <c r="AW268">
        <f>CNGE_2023_M1_Secc1_Sub2!Y264</f>
        <v>0</v>
      </c>
      <c r="AX268">
        <f t="shared" si="18"/>
        <v>0</v>
      </c>
      <c r="AY268">
        <f t="shared" si="19"/>
        <v>0</v>
      </c>
      <c r="BA268" s="7" t="b">
        <f t="shared" si="20"/>
        <v>0</v>
      </c>
      <c r="BB268" s="7">
        <f t="shared" si="21"/>
        <v>0</v>
      </c>
      <c r="BC268" s="7" t="str">
        <f t="shared" si="22"/>
        <v/>
      </c>
      <c r="BD268" s="7" t="b">
        <f t="shared" si="23"/>
        <v>0</v>
      </c>
      <c r="BE268" s="7">
        <f t="shared" si="24"/>
        <v>0</v>
      </c>
      <c r="BF268" s="7" t="b">
        <f t="shared" si="25"/>
        <v>0</v>
      </c>
      <c r="BG268" s="7">
        <f t="shared" si="26"/>
        <v>0</v>
      </c>
      <c r="BH268" s="197">
        <f t="shared" si="27"/>
        <v>0</v>
      </c>
    </row>
    <row r="269" spans="1:60" ht="15" customHeight="1" thickBot="1">
      <c r="A269" s="41"/>
      <c r="B269"/>
      <c r="C269" s="64" t="s">
        <v>92</v>
      </c>
      <c r="D269" s="347" t="str">
        <f>IF(CNGE_2023_M1_Secc1_Sub1!D73="","",CNGE_2023_M1_Secc1_Sub1!D73)</f>
        <v/>
      </c>
      <c r="E269" s="347"/>
      <c r="F269" s="347"/>
      <c r="G269" s="347"/>
      <c r="H269" s="347"/>
      <c r="I269" s="347"/>
      <c r="J269" s="347"/>
      <c r="K269" s="406"/>
      <c r="L269" s="406"/>
      <c r="M269" s="406"/>
      <c r="N269" s="406"/>
      <c r="O269" s="406"/>
      <c r="P269" s="406"/>
      <c r="Q269" s="406"/>
      <c r="R269" s="406"/>
      <c r="S269" s="406"/>
      <c r="T269" s="406"/>
      <c r="U269" s="406"/>
      <c r="V269" s="406"/>
      <c r="W269" s="406"/>
      <c r="X269" s="406"/>
      <c r="Y269" s="406"/>
      <c r="Z269" s="406"/>
      <c r="AA269" s="406"/>
      <c r="AB269" s="406"/>
      <c r="AC269" s="406"/>
      <c r="AD269" s="406"/>
      <c r="AG269" s="188">
        <f t="shared" si="8"/>
        <v>0</v>
      </c>
      <c r="AH269" s="189">
        <f t="shared" si="9"/>
        <v>0</v>
      </c>
      <c r="AI269" s="189">
        <f t="shared" si="10"/>
        <v>0</v>
      </c>
      <c r="AJ269" s="190">
        <f t="shared" si="11"/>
        <v>0</v>
      </c>
      <c r="AL269" s="186">
        <f t="shared" si="12"/>
        <v>27</v>
      </c>
      <c r="AM269" s="186">
        <f t="shared" si="13"/>
        <v>0</v>
      </c>
      <c r="AO269">
        <f>CNGE_2023_M1_Secc1_Sub2!M265</f>
        <v>0</v>
      </c>
      <c r="AP269">
        <f t="shared" si="14"/>
        <v>0</v>
      </c>
      <c r="AQ269">
        <f t="shared" si="15"/>
        <v>0</v>
      </c>
      <c r="AR269"/>
      <c r="AS269">
        <f>CNGE_2023_M1_Secc1_Sub2!S265</f>
        <v>0</v>
      </c>
      <c r="AT269">
        <f t="shared" si="16"/>
        <v>0</v>
      </c>
      <c r="AU269">
        <f t="shared" si="17"/>
        <v>0</v>
      </c>
      <c r="AV269"/>
      <c r="AW269">
        <f>CNGE_2023_M1_Secc1_Sub2!Y265</f>
        <v>0</v>
      </c>
      <c r="AX269">
        <f t="shared" si="18"/>
        <v>0</v>
      </c>
      <c r="AY269">
        <f t="shared" si="19"/>
        <v>0</v>
      </c>
      <c r="BA269" s="7" t="b">
        <f t="shared" si="20"/>
        <v>0</v>
      </c>
      <c r="BB269" s="7">
        <f t="shared" si="21"/>
        <v>0</v>
      </c>
      <c r="BC269" s="7" t="str">
        <f t="shared" si="22"/>
        <v/>
      </c>
      <c r="BD269" s="7" t="b">
        <f t="shared" si="23"/>
        <v>0</v>
      </c>
      <c r="BE269" s="7">
        <f t="shared" si="24"/>
        <v>0</v>
      </c>
      <c r="BF269" s="7" t="b">
        <f t="shared" si="25"/>
        <v>0</v>
      </c>
      <c r="BG269" s="7">
        <f t="shared" si="26"/>
        <v>0</v>
      </c>
      <c r="BH269" s="197">
        <f t="shared" si="27"/>
        <v>0</v>
      </c>
    </row>
    <row r="270" spans="1:60" ht="15" customHeight="1" thickBot="1">
      <c r="A270" s="41"/>
      <c r="B270"/>
      <c r="C270" s="64" t="s">
        <v>105</v>
      </c>
      <c r="D270" s="347" t="str">
        <f>IF(CNGE_2023_M1_Secc1_Sub1!D74="","",CNGE_2023_M1_Secc1_Sub1!D74)</f>
        <v/>
      </c>
      <c r="E270" s="347"/>
      <c r="F270" s="347"/>
      <c r="G270" s="347"/>
      <c r="H270" s="347"/>
      <c r="I270" s="347"/>
      <c r="J270" s="347"/>
      <c r="K270" s="406"/>
      <c r="L270" s="406"/>
      <c r="M270" s="406"/>
      <c r="N270" s="406"/>
      <c r="O270" s="406"/>
      <c r="P270" s="406"/>
      <c r="Q270" s="406"/>
      <c r="R270" s="406"/>
      <c r="S270" s="406"/>
      <c r="T270" s="406"/>
      <c r="U270" s="406"/>
      <c r="V270" s="406"/>
      <c r="W270" s="406"/>
      <c r="X270" s="406"/>
      <c r="Y270" s="406"/>
      <c r="Z270" s="406"/>
      <c r="AA270" s="406"/>
      <c r="AB270" s="406"/>
      <c r="AC270" s="406"/>
      <c r="AD270" s="406"/>
      <c r="AG270" s="188">
        <f t="shared" si="8"/>
        <v>0</v>
      </c>
      <c r="AH270" s="189">
        <f t="shared" si="9"/>
        <v>0</v>
      </c>
      <c r="AI270" s="189">
        <f t="shared" si="10"/>
        <v>0</v>
      </c>
      <c r="AJ270" s="190">
        <f t="shared" si="11"/>
        <v>0</v>
      </c>
      <c r="AL270" s="186">
        <f t="shared" si="12"/>
        <v>27</v>
      </c>
      <c r="AM270" s="186">
        <f t="shared" si="13"/>
        <v>0</v>
      </c>
      <c r="AO270">
        <f>CNGE_2023_M1_Secc1_Sub2!M266</f>
        <v>0</v>
      </c>
      <c r="AP270">
        <f t="shared" si="14"/>
        <v>0</v>
      </c>
      <c r="AQ270">
        <f t="shared" si="15"/>
        <v>0</v>
      </c>
      <c r="AR270"/>
      <c r="AS270">
        <f>CNGE_2023_M1_Secc1_Sub2!S266</f>
        <v>0</v>
      </c>
      <c r="AT270">
        <f t="shared" si="16"/>
        <v>0</v>
      </c>
      <c r="AU270">
        <f t="shared" si="17"/>
        <v>0</v>
      </c>
      <c r="AV270"/>
      <c r="AW270">
        <f>CNGE_2023_M1_Secc1_Sub2!Y266</f>
        <v>0</v>
      </c>
      <c r="AX270">
        <f t="shared" si="18"/>
        <v>0</v>
      </c>
      <c r="AY270">
        <f t="shared" si="19"/>
        <v>0</v>
      </c>
      <c r="BA270" s="7" t="b">
        <f t="shared" si="20"/>
        <v>0</v>
      </c>
      <c r="BB270" s="7">
        <f t="shared" si="21"/>
        <v>0</v>
      </c>
      <c r="BC270" s="7" t="str">
        <f t="shared" si="22"/>
        <v/>
      </c>
      <c r="BD270" s="7" t="b">
        <f t="shared" si="23"/>
        <v>0</v>
      </c>
      <c r="BE270" s="7">
        <f t="shared" si="24"/>
        <v>0</v>
      </c>
      <c r="BF270" s="7" t="b">
        <f t="shared" si="25"/>
        <v>0</v>
      </c>
      <c r="BG270" s="7">
        <f t="shared" si="26"/>
        <v>0</v>
      </c>
      <c r="BH270" s="197">
        <f t="shared" si="27"/>
        <v>0</v>
      </c>
    </row>
    <row r="271" spans="1:60" ht="15" customHeight="1" thickBot="1">
      <c r="A271" s="41"/>
      <c r="B271"/>
      <c r="C271" s="64" t="s">
        <v>106</v>
      </c>
      <c r="D271" s="347" t="str">
        <f>IF(CNGE_2023_M1_Secc1_Sub1!D75="","",CNGE_2023_M1_Secc1_Sub1!D75)</f>
        <v/>
      </c>
      <c r="E271" s="347"/>
      <c r="F271" s="347"/>
      <c r="G271" s="347"/>
      <c r="H271" s="347"/>
      <c r="I271" s="347"/>
      <c r="J271" s="347"/>
      <c r="K271" s="406"/>
      <c r="L271" s="406"/>
      <c r="M271" s="406"/>
      <c r="N271" s="406"/>
      <c r="O271" s="406"/>
      <c r="P271" s="406"/>
      <c r="Q271" s="406"/>
      <c r="R271" s="406"/>
      <c r="S271" s="406"/>
      <c r="T271" s="406"/>
      <c r="U271" s="406"/>
      <c r="V271" s="406"/>
      <c r="W271" s="406"/>
      <c r="X271" s="406"/>
      <c r="Y271" s="406"/>
      <c r="Z271" s="406"/>
      <c r="AA271" s="406"/>
      <c r="AB271" s="406"/>
      <c r="AC271" s="406"/>
      <c r="AD271" s="406"/>
      <c r="AG271" s="188">
        <f t="shared" si="8"/>
        <v>0</v>
      </c>
      <c r="AH271" s="189">
        <f t="shared" si="9"/>
        <v>0</v>
      </c>
      <c r="AI271" s="189">
        <f t="shared" si="10"/>
        <v>0</v>
      </c>
      <c r="AJ271" s="190">
        <f t="shared" si="11"/>
        <v>0</v>
      </c>
      <c r="AL271" s="186">
        <f t="shared" si="12"/>
        <v>27</v>
      </c>
      <c r="AM271" s="186">
        <f t="shared" si="13"/>
        <v>0</v>
      </c>
      <c r="AO271">
        <f>CNGE_2023_M1_Secc1_Sub2!M267</f>
        <v>0</v>
      </c>
      <c r="AP271">
        <f t="shared" si="14"/>
        <v>0</v>
      </c>
      <c r="AQ271">
        <f t="shared" si="15"/>
        <v>0</v>
      </c>
      <c r="AR271"/>
      <c r="AS271">
        <f>CNGE_2023_M1_Secc1_Sub2!S267</f>
        <v>0</v>
      </c>
      <c r="AT271">
        <f t="shared" si="16"/>
        <v>0</v>
      </c>
      <c r="AU271">
        <f t="shared" si="17"/>
        <v>0</v>
      </c>
      <c r="AV271"/>
      <c r="AW271">
        <f>CNGE_2023_M1_Secc1_Sub2!Y267</f>
        <v>0</v>
      </c>
      <c r="AX271">
        <f t="shared" si="18"/>
        <v>0</v>
      </c>
      <c r="AY271">
        <f t="shared" si="19"/>
        <v>0</v>
      </c>
      <c r="BA271" s="7" t="b">
        <f t="shared" si="20"/>
        <v>0</v>
      </c>
      <c r="BB271" s="7">
        <f t="shared" si="21"/>
        <v>0</v>
      </c>
      <c r="BC271" s="7" t="str">
        <f t="shared" si="22"/>
        <v/>
      </c>
      <c r="BD271" s="7" t="b">
        <f t="shared" si="23"/>
        <v>0</v>
      </c>
      <c r="BE271" s="7">
        <f t="shared" si="24"/>
        <v>0</v>
      </c>
      <c r="BF271" s="7" t="b">
        <f t="shared" si="25"/>
        <v>0</v>
      </c>
      <c r="BG271" s="7">
        <f t="shared" si="26"/>
        <v>0</v>
      </c>
      <c r="BH271" s="197">
        <f t="shared" si="27"/>
        <v>0</v>
      </c>
    </row>
    <row r="272" spans="1:60" ht="15" customHeight="1" thickBot="1">
      <c r="A272" s="41"/>
      <c r="B272"/>
      <c r="C272" s="64" t="s">
        <v>107</v>
      </c>
      <c r="D272" s="347" t="str">
        <f>IF(CNGE_2023_M1_Secc1_Sub1!D76="","",CNGE_2023_M1_Secc1_Sub1!D76)</f>
        <v/>
      </c>
      <c r="E272" s="347"/>
      <c r="F272" s="347"/>
      <c r="G272" s="347"/>
      <c r="H272" s="347"/>
      <c r="I272" s="347"/>
      <c r="J272" s="347"/>
      <c r="K272" s="406"/>
      <c r="L272" s="406"/>
      <c r="M272" s="406"/>
      <c r="N272" s="406"/>
      <c r="O272" s="406"/>
      <c r="P272" s="406"/>
      <c r="Q272" s="406"/>
      <c r="R272" s="406"/>
      <c r="S272" s="406"/>
      <c r="T272" s="406"/>
      <c r="U272" s="406"/>
      <c r="V272" s="406"/>
      <c r="W272" s="406"/>
      <c r="X272" s="406"/>
      <c r="Y272" s="406"/>
      <c r="Z272" s="406"/>
      <c r="AA272" s="406"/>
      <c r="AB272" s="406"/>
      <c r="AC272" s="406"/>
      <c r="AD272" s="406"/>
      <c r="AG272" s="188">
        <f t="shared" si="8"/>
        <v>0</v>
      </c>
      <c r="AH272" s="189">
        <f t="shared" si="9"/>
        <v>0</v>
      </c>
      <c r="AI272" s="189">
        <f t="shared" si="10"/>
        <v>0</v>
      </c>
      <c r="AJ272" s="190">
        <f t="shared" si="11"/>
        <v>0</v>
      </c>
      <c r="AL272" s="186">
        <f t="shared" si="12"/>
        <v>27</v>
      </c>
      <c r="AM272" s="186">
        <f t="shared" si="13"/>
        <v>0</v>
      </c>
      <c r="AO272">
        <f>CNGE_2023_M1_Secc1_Sub2!M268</f>
        <v>0</v>
      </c>
      <c r="AP272">
        <f t="shared" si="14"/>
        <v>0</v>
      </c>
      <c r="AQ272">
        <f t="shared" si="15"/>
        <v>0</v>
      </c>
      <c r="AR272"/>
      <c r="AS272">
        <f>CNGE_2023_M1_Secc1_Sub2!S268</f>
        <v>0</v>
      </c>
      <c r="AT272">
        <f t="shared" si="16"/>
        <v>0</v>
      </c>
      <c r="AU272">
        <f t="shared" si="17"/>
        <v>0</v>
      </c>
      <c r="AV272"/>
      <c r="AW272">
        <f>CNGE_2023_M1_Secc1_Sub2!Y268</f>
        <v>0</v>
      </c>
      <c r="AX272">
        <f t="shared" si="18"/>
        <v>0</v>
      </c>
      <c r="AY272">
        <f t="shared" si="19"/>
        <v>0</v>
      </c>
      <c r="BA272" s="7" t="b">
        <f t="shared" si="20"/>
        <v>0</v>
      </c>
      <c r="BB272" s="7">
        <f t="shared" si="21"/>
        <v>0</v>
      </c>
      <c r="BC272" s="7" t="str">
        <f t="shared" si="22"/>
        <v/>
      </c>
      <c r="BD272" s="7" t="b">
        <f t="shared" si="23"/>
        <v>0</v>
      </c>
      <c r="BE272" s="7">
        <f t="shared" si="24"/>
        <v>0</v>
      </c>
      <c r="BF272" s="7" t="b">
        <f t="shared" si="25"/>
        <v>0</v>
      </c>
      <c r="BG272" s="7">
        <f t="shared" si="26"/>
        <v>0</v>
      </c>
      <c r="BH272" s="197">
        <f t="shared" si="27"/>
        <v>0</v>
      </c>
    </row>
    <row r="273" spans="1:60" ht="15" customHeight="1" thickBot="1">
      <c r="A273" s="41"/>
      <c r="B273"/>
      <c r="C273" s="64" t="s">
        <v>108</v>
      </c>
      <c r="D273" s="347" t="str">
        <f>IF(CNGE_2023_M1_Secc1_Sub1!D77="","",CNGE_2023_M1_Secc1_Sub1!D77)</f>
        <v/>
      </c>
      <c r="E273" s="347"/>
      <c r="F273" s="347"/>
      <c r="G273" s="347"/>
      <c r="H273" s="347"/>
      <c r="I273" s="347"/>
      <c r="J273" s="347"/>
      <c r="K273" s="406"/>
      <c r="L273" s="406"/>
      <c r="M273" s="406"/>
      <c r="N273" s="406"/>
      <c r="O273" s="406"/>
      <c r="P273" s="406"/>
      <c r="Q273" s="406"/>
      <c r="R273" s="406"/>
      <c r="S273" s="406"/>
      <c r="T273" s="406"/>
      <c r="U273" s="406"/>
      <c r="V273" s="406"/>
      <c r="W273" s="406"/>
      <c r="X273" s="406"/>
      <c r="Y273" s="406"/>
      <c r="Z273" s="406"/>
      <c r="AA273" s="406"/>
      <c r="AB273" s="406"/>
      <c r="AC273" s="406"/>
      <c r="AD273" s="406"/>
      <c r="AG273" s="188">
        <f t="shared" si="8"/>
        <v>0</v>
      </c>
      <c r="AH273" s="189">
        <f t="shared" si="9"/>
        <v>0</v>
      </c>
      <c r="AI273" s="189">
        <f t="shared" si="10"/>
        <v>0</v>
      </c>
      <c r="AJ273" s="190">
        <f t="shared" si="11"/>
        <v>0</v>
      </c>
      <c r="AL273" s="186">
        <f t="shared" si="12"/>
        <v>27</v>
      </c>
      <c r="AM273" s="186">
        <f t="shared" si="13"/>
        <v>0</v>
      </c>
      <c r="AO273">
        <f>CNGE_2023_M1_Secc1_Sub2!M269</f>
        <v>0</v>
      </c>
      <c r="AP273">
        <f t="shared" si="14"/>
        <v>0</v>
      </c>
      <c r="AQ273">
        <f t="shared" si="15"/>
        <v>0</v>
      </c>
      <c r="AR273"/>
      <c r="AS273">
        <f>CNGE_2023_M1_Secc1_Sub2!S269</f>
        <v>0</v>
      </c>
      <c r="AT273">
        <f t="shared" si="16"/>
        <v>0</v>
      </c>
      <c r="AU273">
        <f t="shared" si="17"/>
        <v>0</v>
      </c>
      <c r="AV273"/>
      <c r="AW273">
        <f>CNGE_2023_M1_Secc1_Sub2!Y269</f>
        <v>0</v>
      </c>
      <c r="AX273">
        <f t="shared" si="18"/>
        <v>0</v>
      </c>
      <c r="AY273">
        <f t="shared" si="19"/>
        <v>0</v>
      </c>
      <c r="BA273" s="7" t="b">
        <f t="shared" si="20"/>
        <v>0</v>
      </c>
      <c r="BB273" s="7">
        <f t="shared" si="21"/>
        <v>0</v>
      </c>
      <c r="BC273" s="7" t="str">
        <f t="shared" si="22"/>
        <v/>
      </c>
      <c r="BD273" s="7" t="b">
        <f t="shared" si="23"/>
        <v>0</v>
      </c>
      <c r="BE273" s="7">
        <f t="shared" si="24"/>
        <v>0</v>
      </c>
      <c r="BF273" s="7" t="b">
        <f t="shared" si="25"/>
        <v>0</v>
      </c>
      <c r="BG273" s="7">
        <f t="shared" si="26"/>
        <v>0</v>
      </c>
      <c r="BH273" s="197">
        <f t="shared" si="27"/>
        <v>0</v>
      </c>
    </row>
    <row r="274" spans="1:60" ht="15" customHeight="1" thickBot="1">
      <c r="A274" s="41"/>
      <c r="B274"/>
      <c r="C274" s="64" t="s">
        <v>109</v>
      </c>
      <c r="D274" s="347" t="str">
        <f>IF(CNGE_2023_M1_Secc1_Sub1!D78="","",CNGE_2023_M1_Secc1_Sub1!D78)</f>
        <v/>
      </c>
      <c r="E274" s="347"/>
      <c r="F274" s="347"/>
      <c r="G274" s="347"/>
      <c r="H274" s="347"/>
      <c r="I274" s="347"/>
      <c r="J274" s="347"/>
      <c r="K274" s="406"/>
      <c r="L274" s="406"/>
      <c r="M274" s="406"/>
      <c r="N274" s="406"/>
      <c r="O274" s="406"/>
      <c r="P274" s="406"/>
      <c r="Q274" s="406"/>
      <c r="R274" s="406"/>
      <c r="S274" s="406"/>
      <c r="T274" s="406"/>
      <c r="U274" s="406"/>
      <c r="V274" s="406"/>
      <c r="W274" s="406"/>
      <c r="X274" s="406"/>
      <c r="Y274" s="406"/>
      <c r="Z274" s="406"/>
      <c r="AA274" s="406"/>
      <c r="AB274" s="406"/>
      <c r="AC274" s="406"/>
      <c r="AD274" s="406"/>
      <c r="AG274" s="188">
        <f t="shared" si="8"/>
        <v>0</v>
      </c>
      <c r="AH274" s="189">
        <f t="shared" si="9"/>
        <v>0</v>
      </c>
      <c r="AI274" s="189">
        <f t="shared" si="10"/>
        <v>0</v>
      </c>
      <c r="AJ274" s="190">
        <f t="shared" si="11"/>
        <v>0</v>
      </c>
      <c r="AL274" s="186">
        <f t="shared" si="12"/>
        <v>27</v>
      </c>
      <c r="AM274" s="186">
        <f t="shared" si="13"/>
        <v>0</v>
      </c>
      <c r="AO274">
        <f>CNGE_2023_M1_Secc1_Sub2!M270</f>
        <v>0</v>
      </c>
      <c r="AP274">
        <f t="shared" si="14"/>
        <v>0</v>
      </c>
      <c r="AQ274">
        <f t="shared" si="15"/>
        <v>0</v>
      </c>
      <c r="AR274"/>
      <c r="AS274">
        <f>CNGE_2023_M1_Secc1_Sub2!S270</f>
        <v>0</v>
      </c>
      <c r="AT274">
        <f t="shared" si="16"/>
        <v>0</v>
      </c>
      <c r="AU274">
        <f t="shared" si="17"/>
        <v>0</v>
      </c>
      <c r="AV274"/>
      <c r="AW274">
        <f>CNGE_2023_M1_Secc1_Sub2!Y270</f>
        <v>0</v>
      </c>
      <c r="AX274">
        <f t="shared" si="18"/>
        <v>0</v>
      </c>
      <c r="AY274">
        <f t="shared" si="19"/>
        <v>0</v>
      </c>
      <c r="BA274" s="7" t="b">
        <f t="shared" si="20"/>
        <v>0</v>
      </c>
      <c r="BB274" s="7">
        <f t="shared" si="21"/>
        <v>0</v>
      </c>
      <c r="BC274" s="7" t="str">
        <f t="shared" si="22"/>
        <v/>
      </c>
      <c r="BD274" s="7" t="b">
        <f t="shared" si="23"/>
        <v>0</v>
      </c>
      <c r="BE274" s="7">
        <f t="shared" si="24"/>
        <v>0</v>
      </c>
      <c r="BF274" s="7" t="b">
        <f t="shared" si="25"/>
        <v>0</v>
      </c>
      <c r="BG274" s="7">
        <f t="shared" si="26"/>
        <v>0</v>
      </c>
      <c r="BH274" s="197">
        <f t="shared" si="27"/>
        <v>0</v>
      </c>
    </row>
    <row r="275" spans="1:60" ht="15" customHeight="1" thickBot="1">
      <c r="A275" s="41"/>
      <c r="B275"/>
      <c r="C275" s="64" t="s">
        <v>110</v>
      </c>
      <c r="D275" s="347" t="str">
        <f>IF(CNGE_2023_M1_Secc1_Sub1!D79="","",CNGE_2023_M1_Secc1_Sub1!D79)</f>
        <v/>
      </c>
      <c r="E275" s="347"/>
      <c r="F275" s="347"/>
      <c r="G275" s="347"/>
      <c r="H275" s="347"/>
      <c r="I275" s="347"/>
      <c r="J275" s="347"/>
      <c r="K275" s="406"/>
      <c r="L275" s="406"/>
      <c r="M275" s="406"/>
      <c r="N275" s="406"/>
      <c r="O275" s="406"/>
      <c r="P275" s="406"/>
      <c r="Q275" s="406"/>
      <c r="R275" s="406"/>
      <c r="S275" s="406"/>
      <c r="T275" s="406"/>
      <c r="U275" s="406"/>
      <c r="V275" s="406"/>
      <c r="W275" s="406"/>
      <c r="X275" s="406"/>
      <c r="Y275" s="406"/>
      <c r="Z275" s="406"/>
      <c r="AA275" s="406"/>
      <c r="AB275" s="406"/>
      <c r="AC275" s="406"/>
      <c r="AD275" s="406"/>
      <c r="AG275" s="188">
        <f t="shared" si="8"/>
        <v>0</v>
      </c>
      <c r="AH275" s="189">
        <f t="shared" si="9"/>
        <v>0</v>
      </c>
      <c r="AI275" s="189">
        <f t="shared" si="10"/>
        <v>0</v>
      </c>
      <c r="AJ275" s="190">
        <f t="shared" si="11"/>
        <v>0</v>
      </c>
      <c r="AL275" s="186">
        <f t="shared" si="12"/>
        <v>27</v>
      </c>
      <c r="AM275" s="186">
        <f t="shared" si="13"/>
        <v>0</v>
      </c>
      <c r="AO275">
        <f>CNGE_2023_M1_Secc1_Sub2!M271</f>
        <v>0</v>
      </c>
      <c r="AP275">
        <f t="shared" si="14"/>
        <v>0</v>
      </c>
      <c r="AQ275">
        <f t="shared" si="15"/>
        <v>0</v>
      </c>
      <c r="AR275"/>
      <c r="AS275">
        <f>CNGE_2023_M1_Secc1_Sub2!S271</f>
        <v>0</v>
      </c>
      <c r="AT275">
        <f t="shared" si="16"/>
        <v>0</v>
      </c>
      <c r="AU275">
        <f t="shared" si="17"/>
        <v>0</v>
      </c>
      <c r="AV275"/>
      <c r="AW275">
        <f>CNGE_2023_M1_Secc1_Sub2!Y271</f>
        <v>0</v>
      </c>
      <c r="AX275">
        <f t="shared" si="18"/>
        <v>0</v>
      </c>
      <c r="AY275">
        <f t="shared" si="19"/>
        <v>0</v>
      </c>
      <c r="BA275" s="7" t="b">
        <f t="shared" si="20"/>
        <v>0</v>
      </c>
      <c r="BB275" s="7">
        <f t="shared" si="21"/>
        <v>0</v>
      </c>
      <c r="BC275" s="7" t="str">
        <f t="shared" si="22"/>
        <v/>
      </c>
      <c r="BD275" s="7" t="b">
        <f t="shared" si="23"/>
        <v>0</v>
      </c>
      <c r="BE275" s="7">
        <f t="shared" si="24"/>
        <v>0</v>
      </c>
      <c r="BF275" s="7" t="b">
        <f t="shared" si="25"/>
        <v>0</v>
      </c>
      <c r="BG275" s="7">
        <f t="shared" si="26"/>
        <v>0</v>
      </c>
      <c r="BH275" s="197">
        <f t="shared" si="27"/>
        <v>0</v>
      </c>
    </row>
    <row r="276" spans="1:60" ht="15" customHeight="1" thickBot="1">
      <c r="A276" s="41"/>
      <c r="B276"/>
      <c r="C276" s="64" t="s">
        <v>111</v>
      </c>
      <c r="D276" s="347" t="str">
        <f>IF(CNGE_2023_M1_Secc1_Sub1!D80="","",CNGE_2023_M1_Secc1_Sub1!D80)</f>
        <v/>
      </c>
      <c r="E276" s="347"/>
      <c r="F276" s="347"/>
      <c r="G276" s="347"/>
      <c r="H276" s="347"/>
      <c r="I276" s="347"/>
      <c r="J276" s="347"/>
      <c r="K276" s="406"/>
      <c r="L276" s="406"/>
      <c r="M276" s="406"/>
      <c r="N276" s="406"/>
      <c r="O276" s="406"/>
      <c r="P276" s="406"/>
      <c r="Q276" s="406"/>
      <c r="R276" s="406"/>
      <c r="S276" s="406"/>
      <c r="T276" s="406"/>
      <c r="U276" s="406"/>
      <c r="V276" s="406"/>
      <c r="W276" s="406"/>
      <c r="X276" s="406"/>
      <c r="Y276" s="406"/>
      <c r="Z276" s="406"/>
      <c r="AA276" s="406"/>
      <c r="AB276" s="406"/>
      <c r="AC276" s="406"/>
      <c r="AD276" s="406"/>
      <c r="AG276" s="188">
        <f t="shared" si="8"/>
        <v>0</v>
      </c>
      <c r="AH276" s="189">
        <f t="shared" si="9"/>
        <v>0</v>
      </c>
      <c r="AI276" s="189">
        <f t="shared" si="10"/>
        <v>0</v>
      </c>
      <c r="AJ276" s="190">
        <f t="shared" si="11"/>
        <v>0</v>
      </c>
      <c r="AL276" s="186">
        <f t="shared" si="12"/>
        <v>27</v>
      </c>
      <c r="AM276" s="186">
        <f t="shared" si="13"/>
        <v>0</v>
      </c>
      <c r="AO276">
        <f>CNGE_2023_M1_Secc1_Sub2!M272</f>
        <v>0</v>
      </c>
      <c r="AP276">
        <f t="shared" si="14"/>
        <v>0</v>
      </c>
      <c r="AQ276">
        <f t="shared" si="15"/>
        <v>0</v>
      </c>
      <c r="AR276"/>
      <c r="AS276">
        <f>CNGE_2023_M1_Secc1_Sub2!S272</f>
        <v>0</v>
      </c>
      <c r="AT276">
        <f t="shared" si="16"/>
        <v>0</v>
      </c>
      <c r="AU276">
        <f t="shared" si="17"/>
        <v>0</v>
      </c>
      <c r="AV276"/>
      <c r="AW276">
        <f>CNGE_2023_M1_Secc1_Sub2!Y272</f>
        <v>0</v>
      </c>
      <c r="AX276">
        <f t="shared" si="18"/>
        <v>0</v>
      </c>
      <c r="AY276">
        <f t="shared" si="19"/>
        <v>0</v>
      </c>
      <c r="BA276" s="7" t="b">
        <f t="shared" si="20"/>
        <v>0</v>
      </c>
      <c r="BB276" s="7">
        <f t="shared" si="21"/>
        <v>0</v>
      </c>
      <c r="BC276" s="7" t="str">
        <f t="shared" si="22"/>
        <v/>
      </c>
      <c r="BD276" s="7" t="b">
        <f t="shared" si="23"/>
        <v>0</v>
      </c>
      <c r="BE276" s="7">
        <f t="shared" si="24"/>
        <v>0</v>
      </c>
      <c r="BF276" s="7" t="b">
        <f t="shared" si="25"/>
        <v>0</v>
      </c>
      <c r="BG276" s="7">
        <f t="shared" si="26"/>
        <v>0</v>
      </c>
      <c r="BH276" s="197">
        <f t="shared" si="27"/>
        <v>0</v>
      </c>
    </row>
    <row r="277" spans="1:60" ht="15" customHeight="1" thickBot="1">
      <c r="A277" s="41"/>
      <c r="B277"/>
      <c r="C277" s="64" t="s">
        <v>112</v>
      </c>
      <c r="D277" s="347" t="str">
        <f>IF(CNGE_2023_M1_Secc1_Sub1!D81="","",CNGE_2023_M1_Secc1_Sub1!D81)</f>
        <v/>
      </c>
      <c r="E277" s="347"/>
      <c r="F277" s="347"/>
      <c r="G277" s="347"/>
      <c r="H277" s="347"/>
      <c r="I277" s="347"/>
      <c r="J277" s="347"/>
      <c r="K277" s="406"/>
      <c r="L277" s="406"/>
      <c r="M277" s="406"/>
      <c r="N277" s="406"/>
      <c r="O277" s="406"/>
      <c r="P277" s="406"/>
      <c r="Q277" s="406"/>
      <c r="R277" s="406"/>
      <c r="S277" s="406"/>
      <c r="T277" s="406"/>
      <c r="U277" s="406"/>
      <c r="V277" s="406"/>
      <c r="W277" s="406"/>
      <c r="X277" s="406"/>
      <c r="Y277" s="406"/>
      <c r="Z277" s="406"/>
      <c r="AA277" s="406"/>
      <c r="AB277" s="406"/>
      <c r="AC277" s="406"/>
      <c r="AD277" s="406"/>
      <c r="AG277" s="188">
        <f t="shared" si="8"/>
        <v>0</v>
      </c>
      <c r="AH277" s="189">
        <f t="shared" si="9"/>
        <v>0</v>
      </c>
      <c r="AI277" s="189">
        <f t="shared" si="10"/>
        <v>0</v>
      </c>
      <c r="AJ277" s="190">
        <f t="shared" si="11"/>
        <v>0</v>
      </c>
      <c r="AL277" s="186">
        <f t="shared" si="12"/>
        <v>27</v>
      </c>
      <c r="AM277" s="186">
        <f t="shared" si="13"/>
        <v>0</v>
      </c>
      <c r="AO277">
        <f>CNGE_2023_M1_Secc1_Sub2!M273</f>
        <v>0</v>
      </c>
      <c r="AP277">
        <f t="shared" si="14"/>
        <v>0</v>
      </c>
      <c r="AQ277">
        <f t="shared" si="15"/>
        <v>0</v>
      </c>
      <c r="AR277"/>
      <c r="AS277">
        <f>CNGE_2023_M1_Secc1_Sub2!S273</f>
        <v>0</v>
      </c>
      <c r="AT277">
        <f t="shared" si="16"/>
        <v>0</v>
      </c>
      <c r="AU277">
        <f t="shared" si="17"/>
        <v>0</v>
      </c>
      <c r="AV277"/>
      <c r="AW277">
        <f>CNGE_2023_M1_Secc1_Sub2!Y273</f>
        <v>0</v>
      </c>
      <c r="AX277">
        <f t="shared" si="18"/>
        <v>0</v>
      </c>
      <c r="AY277">
        <f t="shared" si="19"/>
        <v>0</v>
      </c>
      <c r="BA277" s="7" t="b">
        <f t="shared" si="20"/>
        <v>0</v>
      </c>
      <c r="BB277" s="7">
        <f t="shared" si="21"/>
        <v>0</v>
      </c>
      <c r="BC277" s="7" t="str">
        <f t="shared" si="22"/>
        <v/>
      </c>
      <c r="BD277" s="7" t="b">
        <f t="shared" si="23"/>
        <v>0</v>
      </c>
      <c r="BE277" s="7">
        <f t="shared" si="24"/>
        <v>0</v>
      </c>
      <c r="BF277" s="7" t="b">
        <f t="shared" si="25"/>
        <v>0</v>
      </c>
      <c r="BG277" s="7">
        <f t="shared" si="26"/>
        <v>0</v>
      </c>
      <c r="BH277" s="197">
        <f t="shared" si="27"/>
        <v>0</v>
      </c>
    </row>
    <row r="278" spans="1:60" ht="15" customHeight="1" thickBot="1">
      <c r="A278" s="41"/>
      <c r="B278"/>
      <c r="C278" s="64" t="s">
        <v>113</v>
      </c>
      <c r="D278" s="347" t="str">
        <f>IF(CNGE_2023_M1_Secc1_Sub1!D82="","",CNGE_2023_M1_Secc1_Sub1!D82)</f>
        <v/>
      </c>
      <c r="E278" s="347"/>
      <c r="F278" s="347"/>
      <c r="G278" s="347"/>
      <c r="H278" s="347"/>
      <c r="I278" s="347"/>
      <c r="J278" s="347"/>
      <c r="K278" s="406"/>
      <c r="L278" s="406"/>
      <c r="M278" s="406"/>
      <c r="N278" s="406"/>
      <c r="O278" s="406"/>
      <c r="P278" s="406"/>
      <c r="Q278" s="406"/>
      <c r="R278" s="406"/>
      <c r="S278" s="406"/>
      <c r="T278" s="406"/>
      <c r="U278" s="406"/>
      <c r="V278" s="406"/>
      <c r="W278" s="406"/>
      <c r="X278" s="406"/>
      <c r="Y278" s="406"/>
      <c r="Z278" s="406"/>
      <c r="AA278" s="406"/>
      <c r="AB278" s="406"/>
      <c r="AC278" s="406"/>
      <c r="AD278" s="406"/>
      <c r="AG278" s="188">
        <f t="shared" si="8"/>
        <v>0</v>
      </c>
      <c r="AH278" s="189">
        <f t="shared" si="9"/>
        <v>0</v>
      </c>
      <c r="AI278" s="189">
        <f t="shared" si="10"/>
        <v>0</v>
      </c>
      <c r="AJ278" s="190">
        <f t="shared" si="11"/>
        <v>0</v>
      </c>
      <c r="AL278" s="186">
        <f t="shared" si="12"/>
        <v>27</v>
      </c>
      <c r="AM278" s="186">
        <f t="shared" si="13"/>
        <v>0</v>
      </c>
      <c r="AO278">
        <f>CNGE_2023_M1_Secc1_Sub2!M274</f>
        <v>0</v>
      </c>
      <c r="AP278">
        <f t="shared" si="14"/>
        <v>0</v>
      </c>
      <c r="AQ278">
        <f t="shared" si="15"/>
        <v>0</v>
      </c>
      <c r="AR278"/>
      <c r="AS278">
        <f>CNGE_2023_M1_Secc1_Sub2!S274</f>
        <v>0</v>
      </c>
      <c r="AT278">
        <f t="shared" si="16"/>
        <v>0</v>
      </c>
      <c r="AU278">
        <f t="shared" si="17"/>
        <v>0</v>
      </c>
      <c r="AV278"/>
      <c r="AW278">
        <f>CNGE_2023_M1_Secc1_Sub2!Y274</f>
        <v>0</v>
      </c>
      <c r="AX278">
        <f t="shared" si="18"/>
        <v>0</v>
      </c>
      <c r="AY278">
        <f t="shared" si="19"/>
        <v>0</v>
      </c>
      <c r="BA278" s="7" t="b">
        <f t="shared" si="20"/>
        <v>0</v>
      </c>
      <c r="BB278" s="7">
        <f t="shared" si="21"/>
        <v>0</v>
      </c>
      <c r="BC278" s="7" t="str">
        <f t="shared" si="22"/>
        <v/>
      </c>
      <c r="BD278" s="7" t="b">
        <f t="shared" si="23"/>
        <v>0</v>
      </c>
      <c r="BE278" s="7">
        <f t="shared" si="24"/>
        <v>0</v>
      </c>
      <c r="BF278" s="7" t="b">
        <f t="shared" si="25"/>
        <v>0</v>
      </c>
      <c r="BG278" s="7">
        <f t="shared" si="26"/>
        <v>0</v>
      </c>
      <c r="BH278" s="197">
        <f t="shared" si="27"/>
        <v>0</v>
      </c>
    </row>
    <row r="279" spans="1:60" ht="15" customHeight="1" thickBot="1">
      <c r="A279" s="41"/>
      <c r="B279"/>
      <c r="C279" s="64" t="s">
        <v>114</v>
      </c>
      <c r="D279" s="347" t="str">
        <f>IF(CNGE_2023_M1_Secc1_Sub1!D83="","",CNGE_2023_M1_Secc1_Sub1!D83)</f>
        <v/>
      </c>
      <c r="E279" s="347"/>
      <c r="F279" s="347"/>
      <c r="G279" s="347"/>
      <c r="H279" s="347"/>
      <c r="I279" s="347"/>
      <c r="J279" s="347"/>
      <c r="K279" s="406"/>
      <c r="L279" s="406"/>
      <c r="M279" s="406"/>
      <c r="N279" s="406"/>
      <c r="O279" s="406"/>
      <c r="P279" s="406"/>
      <c r="Q279" s="406"/>
      <c r="R279" s="406"/>
      <c r="S279" s="406"/>
      <c r="T279" s="406"/>
      <c r="U279" s="406"/>
      <c r="V279" s="406"/>
      <c r="W279" s="406"/>
      <c r="X279" s="406"/>
      <c r="Y279" s="406"/>
      <c r="Z279" s="406"/>
      <c r="AA279" s="406"/>
      <c r="AB279" s="406"/>
      <c r="AC279" s="406"/>
      <c r="AD279" s="406"/>
      <c r="AG279" s="188">
        <f t="shared" si="8"/>
        <v>0</v>
      </c>
      <c r="AH279" s="189">
        <f t="shared" si="9"/>
        <v>0</v>
      </c>
      <c r="AI279" s="189">
        <f t="shared" si="10"/>
        <v>0</v>
      </c>
      <c r="AJ279" s="190">
        <f t="shared" si="11"/>
        <v>0</v>
      </c>
      <c r="AL279" s="186">
        <f t="shared" si="12"/>
        <v>27</v>
      </c>
      <c r="AM279" s="186">
        <f t="shared" si="13"/>
        <v>0</v>
      </c>
      <c r="AO279">
        <f>CNGE_2023_M1_Secc1_Sub2!M275</f>
        <v>0</v>
      </c>
      <c r="AP279">
        <f t="shared" si="14"/>
        <v>0</v>
      </c>
      <c r="AQ279">
        <f t="shared" si="15"/>
        <v>0</v>
      </c>
      <c r="AR279"/>
      <c r="AS279">
        <f>CNGE_2023_M1_Secc1_Sub2!S275</f>
        <v>0</v>
      </c>
      <c r="AT279">
        <f t="shared" si="16"/>
        <v>0</v>
      </c>
      <c r="AU279">
        <f t="shared" si="17"/>
        <v>0</v>
      </c>
      <c r="AV279"/>
      <c r="AW279">
        <f>CNGE_2023_M1_Secc1_Sub2!Y275</f>
        <v>0</v>
      </c>
      <c r="AX279">
        <f t="shared" si="18"/>
        <v>0</v>
      </c>
      <c r="AY279">
        <f t="shared" si="19"/>
        <v>0</v>
      </c>
      <c r="BA279" s="7" t="b">
        <f t="shared" si="20"/>
        <v>0</v>
      </c>
      <c r="BB279" s="7">
        <f t="shared" si="21"/>
        <v>0</v>
      </c>
      <c r="BC279" s="7" t="str">
        <f t="shared" si="22"/>
        <v/>
      </c>
      <c r="BD279" s="7" t="b">
        <f t="shared" si="23"/>
        <v>0</v>
      </c>
      <c r="BE279" s="7">
        <f t="shared" si="24"/>
        <v>0</v>
      </c>
      <c r="BF279" s="7" t="b">
        <f t="shared" si="25"/>
        <v>0</v>
      </c>
      <c r="BG279" s="7">
        <f t="shared" si="26"/>
        <v>0</v>
      </c>
      <c r="BH279" s="197">
        <f t="shared" si="27"/>
        <v>0</v>
      </c>
    </row>
    <row r="280" spans="1:60" ht="15" customHeight="1" thickBot="1">
      <c r="A280" s="41"/>
      <c r="B280"/>
      <c r="C280" s="64" t="s">
        <v>115</v>
      </c>
      <c r="D280" s="347" t="str">
        <f>IF(CNGE_2023_M1_Secc1_Sub1!D84="","",CNGE_2023_M1_Secc1_Sub1!D84)</f>
        <v/>
      </c>
      <c r="E280" s="347"/>
      <c r="F280" s="347"/>
      <c r="G280" s="347"/>
      <c r="H280" s="347"/>
      <c r="I280" s="347"/>
      <c r="J280" s="347"/>
      <c r="K280" s="406"/>
      <c r="L280" s="406"/>
      <c r="M280" s="406"/>
      <c r="N280" s="406"/>
      <c r="O280" s="406"/>
      <c r="P280" s="406"/>
      <c r="Q280" s="406"/>
      <c r="R280" s="406"/>
      <c r="S280" s="406"/>
      <c r="T280" s="406"/>
      <c r="U280" s="406"/>
      <c r="V280" s="406"/>
      <c r="W280" s="406"/>
      <c r="X280" s="406"/>
      <c r="Y280" s="406"/>
      <c r="Z280" s="406"/>
      <c r="AA280" s="406"/>
      <c r="AB280" s="406"/>
      <c r="AC280" s="406"/>
      <c r="AD280" s="406"/>
      <c r="AG280" s="188">
        <f t="shared" si="8"/>
        <v>0</v>
      </c>
      <c r="AH280" s="189">
        <f t="shared" si="9"/>
        <v>0</v>
      </c>
      <c r="AI280" s="189">
        <f t="shared" si="10"/>
        <v>0</v>
      </c>
      <c r="AJ280" s="190">
        <f t="shared" si="11"/>
        <v>0</v>
      </c>
      <c r="AL280" s="186">
        <f t="shared" si="12"/>
        <v>27</v>
      </c>
      <c r="AM280" s="186">
        <f t="shared" si="13"/>
        <v>0</v>
      </c>
      <c r="AO280">
        <f>CNGE_2023_M1_Secc1_Sub2!M276</f>
        <v>0</v>
      </c>
      <c r="AP280">
        <f t="shared" si="14"/>
        <v>0</v>
      </c>
      <c r="AQ280">
        <f t="shared" si="15"/>
        <v>0</v>
      </c>
      <c r="AR280"/>
      <c r="AS280">
        <f>CNGE_2023_M1_Secc1_Sub2!S276</f>
        <v>0</v>
      </c>
      <c r="AT280">
        <f t="shared" si="16"/>
        <v>0</v>
      </c>
      <c r="AU280">
        <f t="shared" si="17"/>
        <v>0</v>
      </c>
      <c r="AV280"/>
      <c r="AW280">
        <f>CNGE_2023_M1_Secc1_Sub2!Y276</f>
        <v>0</v>
      </c>
      <c r="AX280">
        <f t="shared" si="18"/>
        <v>0</v>
      </c>
      <c r="AY280">
        <f t="shared" si="19"/>
        <v>0</v>
      </c>
      <c r="BA280" s="7" t="b">
        <f t="shared" si="20"/>
        <v>0</v>
      </c>
      <c r="BB280" s="7">
        <f t="shared" si="21"/>
        <v>0</v>
      </c>
      <c r="BC280" s="7" t="str">
        <f t="shared" si="22"/>
        <v/>
      </c>
      <c r="BD280" s="7" t="b">
        <f t="shared" si="23"/>
        <v>0</v>
      </c>
      <c r="BE280" s="7">
        <f t="shared" si="24"/>
        <v>0</v>
      </c>
      <c r="BF280" s="7" t="b">
        <f t="shared" si="25"/>
        <v>0</v>
      </c>
      <c r="BG280" s="7">
        <f t="shared" si="26"/>
        <v>0</v>
      </c>
      <c r="BH280" s="197">
        <f t="shared" si="27"/>
        <v>0</v>
      </c>
    </row>
    <row r="281" spans="1:60" ht="15" customHeight="1" thickBot="1">
      <c r="A281" s="41"/>
      <c r="B281"/>
      <c r="C281" s="64" t="s">
        <v>116</v>
      </c>
      <c r="D281" s="347" t="str">
        <f>IF(CNGE_2023_M1_Secc1_Sub1!D85="","",CNGE_2023_M1_Secc1_Sub1!D85)</f>
        <v/>
      </c>
      <c r="E281" s="347"/>
      <c r="F281" s="347"/>
      <c r="G281" s="347"/>
      <c r="H281" s="347"/>
      <c r="I281" s="347"/>
      <c r="J281" s="347"/>
      <c r="K281" s="406"/>
      <c r="L281" s="406"/>
      <c r="M281" s="406"/>
      <c r="N281" s="406"/>
      <c r="O281" s="406"/>
      <c r="P281" s="406"/>
      <c r="Q281" s="406"/>
      <c r="R281" s="406"/>
      <c r="S281" s="406"/>
      <c r="T281" s="406"/>
      <c r="U281" s="406"/>
      <c r="V281" s="406"/>
      <c r="W281" s="406"/>
      <c r="X281" s="406"/>
      <c r="Y281" s="406"/>
      <c r="Z281" s="406"/>
      <c r="AA281" s="406"/>
      <c r="AB281" s="406"/>
      <c r="AC281" s="406"/>
      <c r="AD281" s="406"/>
      <c r="AG281" s="188">
        <f t="shared" si="8"/>
        <v>0</v>
      </c>
      <c r="AH281" s="189">
        <f t="shared" si="9"/>
        <v>0</v>
      </c>
      <c r="AI281" s="189">
        <f t="shared" si="10"/>
        <v>0</v>
      </c>
      <c r="AJ281" s="190">
        <f t="shared" si="11"/>
        <v>0</v>
      </c>
      <c r="AL281" s="186">
        <f t="shared" si="12"/>
        <v>27</v>
      </c>
      <c r="AM281" s="186">
        <f t="shared" si="13"/>
        <v>0</v>
      </c>
      <c r="AO281">
        <f>CNGE_2023_M1_Secc1_Sub2!M277</f>
        <v>0</v>
      </c>
      <c r="AP281">
        <f t="shared" si="14"/>
        <v>0</v>
      </c>
      <c r="AQ281">
        <f t="shared" si="15"/>
        <v>0</v>
      </c>
      <c r="AR281"/>
      <c r="AS281">
        <f>CNGE_2023_M1_Secc1_Sub2!S277</f>
        <v>0</v>
      </c>
      <c r="AT281">
        <f t="shared" si="16"/>
        <v>0</v>
      </c>
      <c r="AU281">
        <f t="shared" si="17"/>
        <v>0</v>
      </c>
      <c r="AV281"/>
      <c r="AW281">
        <f>CNGE_2023_M1_Secc1_Sub2!Y277</f>
        <v>0</v>
      </c>
      <c r="AX281">
        <f t="shared" si="18"/>
        <v>0</v>
      </c>
      <c r="AY281">
        <f t="shared" si="19"/>
        <v>0</v>
      </c>
      <c r="BA281" s="7" t="b">
        <f t="shared" si="20"/>
        <v>0</v>
      </c>
      <c r="BB281" s="7">
        <f t="shared" si="21"/>
        <v>0</v>
      </c>
      <c r="BC281" s="7" t="str">
        <f t="shared" si="22"/>
        <v/>
      </c>
      <c r="BD281" s="7" t="b">
        <f t="shared" si="23"/>
        <v>0</v>
      </c>
      <c r="BE281" s="7">
        <f t="shared" si="24"/>
        <v>0</v>
      </c>
      <c r="BF281" s="7" t="b">
        <f t="shared" si="25"/>
        <v>0</v>
      </c>
      <c r="BG281" s="7">
        <f t="shared" si="26"/>
        <v>0</v>
      </c>
      <c r="BH281" s="197">
        <f t="shared" si="27"/>
        <v>0</v>
      </c>
    </row>
    <row r="282" spans="1:60" ht="15" customHeight="1" thickBot="1">
      <c r="A282" s="41"/>
      <c r="B282"/>
      <c r="C282" s="64" t="s">
        <v>117</v>
      </c>
      <c r="D282" s="347" t="str">
        <f>IF(CNGE_2023_M1_Secc1_Sub1!D86="","",CNGE_2023_M1_Secc1_Sub1!D86)</f>
        <v/>
      </c>
      <c r="E282" s="347"/>
      <c r="F282" s="347"/>
      <c r="G282" s="347"/>
      <c r="H282" s="347"/>
      <c r="I282" s="347"/>
      <c r="J282" s="347"/>
      <c r="K282" s="406"/>
      <c r="L282" s="406"/>
      <c r="M282" s="406"/>
      <c r="N282" s="406"/>
      <c r="O282" s="406"/>
      <c r="P282" s="406"/>
      <c r="Q282" s="406"/>
      <c r="R282" s="406"/>
      <c r="S282" s="406"/>
      <c r="T282" s="406"/>
      <c r="U282" s="406"/>
      <c r="V282" s="406"/>
      <c r="W282" s="406"/>
      <c r="X282" s="406"/>
      <c r="Y282" s="406"/>
      <c r="Z282" s="406"/>
      <c r="AA282" s="406"/>
      <c r="AB282" s="406"/>
      <c r="AC282" s="406"/>
      <c r="AD282" s="406"/>
      <c r="AG282" s="188">
        <f t="shared" si="8"/>
        <v>0</v>
      </c>
      <c r="AH282" s="189">
        <f t="shared" si="9"/>
        <v>0</v>
      </c>
      <c r="AI282" s="189">
        <f t="shared" si="10"/>
        <v>0</v>
      </c>
      <c r="AJ282" s="190">
        <f t="shared" si="11"/>
        <v>0</v>
      </c>
      <c r="AL282" s="186">
        <f t="shared" si="12"/>
        <v>27</v>
      </c>
      <c r="AM282" s="186">
        <f t="shared" si="13"/>
        <v>0</v>
      </c>
      <c r="AO282">
        <f>CNGE_2023_M1_Secc1_Sub2!M278</f>
        <v>0</v>
      </c>
      <c r="AP282">
        <f t="shared" si="14"/>
        <v>0</v>
      </c>
      <c r="AQ282">
        <f t="shared" si="15"/>
        <v>0</v>
      </c>
      <c r="AR282"/>
      <c r="AS282">
        <f>CNGE_2023_M1_Secc1_Sub2!S278</f>
        <v>0</v>
      </c>
      <c r="AT282">
        <f t="shared" si="16"/>
        <v>0</v>
      </c>
      <c r="AU282">
        <f t="shared" si="17"/>
        <v>0</v>
      </c>
      <c r="AV282"/>
      <c r="AW282">
        <f>CNGE_2023_M1_Secc1_Sub2!Y278</f>
        <v>0</v>
      </c>
      <c r="AX282">
        <f t="shared" si="18"/>
        <v>0</v>
      </c>
      <c r="AY282">
        <f t="shared" si="19"/>
        <v>0</v>
      </c>
      <c r="BA282" s="7" t="b">
        <f t="shared" si="20"/>
        <v>0</v>
      </c>
      <c r="BB282" s="7">
        <f t="shared" si="21"/>
        <v>0</v>
      </c>
      <c r="BC282" s="7" t="str">
        <f t="shared" si="22"/>
        <v/>
      </c>
      <c r="BD282" s="7" t="b">
        <f t="shared" si="23"/>
        <v>0</v>
      </c>
      <c r="BE282" s="7">
        <f t="shared" si="24"/>
        <v>0</v>
      </c>
      <c r="BF282" s="7" t="b">
        <f t="shared" si="25"/>
        <v>0</v>
      </c>
      <c r="BG282" s="7">
        <f t="shared" si="26"/>
        <v>0</v>
      </c>
      <c r="BH282" s="197">
        <f t="shared" si="27"/>
        <v>0</v>
      </c>
    </row>
    <row r="283" spans="1:60" ht="15" customHeight="1" thickBot="1">
      <c r="A283" s="41"/>
      <c r="B283"/>
      <c r="C283" s="64" t="s">
        <v>118</v>
      </c>
      <c r="D283" s="347" t="str">
        <f>IF(CNGE_2023_M1_Secc1_Sub1!D87="","",CNGE_2023_M1_Secc1_Sub1!D87)</f>
        <v/>
      </c>
      <c r="E283" s="347"/>
      <c r="F283" s="347"/>
      <c r="G283" s="347"/>
      <c r="H283" s="347"/>
      <c r="I283" s="347"/>
      <c r="J283" s="347"/>
      <c r="K283" s="406"/>
      <c r="L283" s="406"/>
      <c r="M283" s="406"/>
      <c r="N283" s="406"/>
      <c r="O283" s="406"/>
      <c r="P283" s="406"/>
      <c r="Q283" s="406"/>
      <c r="R283" s="406"/>
      <c r="S283" s="406"/>
      <c r="T283" s="406"/>
      <c r="U283" s="406"/>
      <c r="V283" s="406"/>
      <c r="W283" s="406"/>
      <c r="X283" s="406"/>
      <c r="Y283" s="406"/>
      <c r="Z283" s="406"/>
      <c r="AA283" s="406"/>
      <c r="AB283" s="406"/>
      <c r="AC283" s="406"/>
      <c r="AD283" s="406"/>
      <c r="AG283" s="188">
        <f t="shared" si="8"/>
        <v>0</v>
      </c>
      <c r="AH283" s="189">
        <f t="shared" si="9"/>
        <v>0</v>
      </c>
      <c r="AI283" s="189">
        <f t="shared" si="10"/>
        <v>0</v>
      </c>
      <c r="AJ283" s="190">
        <f t="shared" si="11"/>
        <v>0</v>
      </c>
      <c r="AL283" s="186">
        <f t="shared" si="12"/>
        <v>27</v>
      </c>
      <c r="AM283" s="186">
        <f t="shared" si="13"/>
        <v>0</v>
      </c>
      <c r="AO283">
        <f>CNGE_2023_M1_Secc1_Sub2!M279</f>
        <v>0</v>
      </c>
      <c r="AP283">
        <f t="shared" si="14"/>
        <v>0</v>
      </c>
      <c r="AQ283">
        <f t="shared" si="15"/>
        <v>0</v>
      </c>
      <c r="AR283"/>
      <c r="AS283">
        <f>CNGE_2023_M1_Secc1_Sub2!S279</f>
        <v>0</v>
      </c>
      <c r="AT283">
        <f t="shared" si="16"/>
        <v>0</v>
      </c>
      <c r="AU283">
        <f t="shared" si="17"/>
        <v>0</v>
      </c>
      <c r="AV283"/>
      <c r="AW283">
        <f>CNGE_2023_M1_Secc1_Sub2!Y279</f>
        <v>0</v>
      </c>
      <c r="AX283">
        <f t="shared" si="18"/>
        <v>0</v>
      </c>
      <c r="AY283">
        <f t="shared" si="19"/>
        <v>0</v>
      </c>
      <c r="BA283" s="7" t="b">
        <f t="shared" si="20"/>
        <v>0</v>
      </c>
      <c r="BB283" s="7">
        <f t="shared" si="21"/>
        <v>0</v>
      </c>
      <c r="BC283" s="7" t="str">
        <f t="shared" si="22"/>
        <v/>
      </c>
      <c r="BD283" s="7" t="b">
        <f t="shared" si="23"/>
        <v>0</v>
      </c>
      <c r="BE283" s="7">
        <f t="shared" si="24"/>
        <v>0</v>
      </c>
      <c r="BF283" s="7" t="b">
        <f t="shared" si="25"/>
        <v>0</v>
      </c>
      <c r="BG283" s="7">
        <f t="shared" si="26"/>
        <v>0</v>
      </c>
      <c r="BH283" s="197">
        <f t="shared" si="27"/>
        <v>0</v>
      </c>
    </row>
    <row r="284" spans="1:60" ht="15" customHeight="1" thickBot="1">
      <c r="A284" s="41"/>
      <c r="B284"/>
      <c r="C284" s="64" t="s">
        <v>119</v>
      </c>
      <c r="D284" s="347" t="str">
        <f>IF(CNGE_2023_M1_Secc1_Sub1!D88="","",CNGE_2023_M1_Secc1_Sub1!D88)</f>
        <v/>
      </c>
      <c r="E284" s="347"/>
      <c r="F284" s="347"/>
      <c r="G284" s="347"/>
      <c r="H284" s="347"/>
      <c r="I284" s="347"/>
      <c r="J284" s="347"/>
      <c r="K284" s="406"/>
      <c r="L284" s="406"/>
      <c r="M284" s="406"/>
      <c r="N284" s="406"/>
      <c r="O284" s="406"/>
      <c r="P284" s="406"/>
      <c r="Q284" s="406"/>
      <c r="R284" s="406"/>
      <c r="S284" s="406"/>
      <c r="T284" s="406"/>
      <c r="U284" s="406"/>
      <c r="V284" s="406"/>
      <c r="W284" s="406"/>
      <c r="X284" s="406"/>
      <c r="Y284" s="406"/>
      <c r="Z284" s="406"/>
      <c r="AA284" s="406"/>
      <c r="AB284" s="406"/>
      <c r="AC284" s="406"/>
      <c r="AD284" s="406"/>
      <c r="AG284" s="188">
        <f t="shared" si="8"/>
        <v>0</v>
      </c>
      <c r="AH284" s="189">
        <f t="shared" si="9"/>
        <v>0</v>
      </c>
      <c r="AI284" s="189">
        <f t="shared" si="10"/>
        <v>0</v>
      </c>
      <c r="AJ284" s="190">
        <f t="shared" si="11"/>
        <v>0</v>
      </c>
      <c r="AL284" s="186">
        <f t="shared" si="12"/>
        <v>27</v>
      </c>
      <c r="AM284" s="186">
        <f t="shared" si="13"/>
        <v>0</v>
      </c>
      <c r="AO284">
        <f>CNGE_2023_M1_Secc1_Sub2!M280</f>
        <v>0</v>
      </c>
      <c r="AP284">
        <f t="shared" si="14"/>
        <v>0</v>
      </c>
      <c r="AQ284">
        <f t="shared" si="15"/>
        <v>0</v>
      </c>
      <c r="AR284"/>
      <c r="AS284">
        <f>CNGE_2023_M1_Secc1_Sub2!S280</f>
        <v>0</v>
      </c>
      <c r="AT284">
        <f t="shared" si="16"/>
        <v>0</v>
      </c>
      <c r="AU284">
        <f t="shared" si="17"/>
        <v>0</v>
      </c>
      <c r="AV284"/>
      <c r="AW284">
        <f>CNGE_2023_M1_Secc1_Sub2!Y280</f>
        <v>0</v>
      </c>
      <c r="AX284">
        <f t="shared" si="18"/>
        <v>0</v>
      </c>
      <c r="AY284">
        <f t="shared" si="19"/>
        <v>0</v>
      </c>
      <c r="BA284" s="7" t="b">
        <f t="shared" si="20"/>
        <v>0</v>
      </c>
      <c r="BB284" s="7">
        <f t="shared" si="21"/>
        <v>0</v>
      </c>
      <c r="BC284" s="7" t="str">
        <f t="shared" si="22"/>
        <v/>
      </c>
      <c r="BD284" s="7" t="b">
        <f t="shared" si="23"/>
        <v>0</v>
      </c>
      <c r="BE284" s="7">
        <f t="shared" si="24"/>
        <v>0</v>
      </c>
      <c r="BF284" s="7" t="b">
        <f t="shared" si="25"/>
        <v>0</v>
      </c>
      <c r="BG284" s="7">
        <f t="shared" si="26"/>
        <v>0</v>
      </c>
      <c r="BH284" s="197">
        <f t="shared" si="27"/>
        <v>0</v>
      </c>
    </row>
    <row r="285" spans="1:60" ht="15" customHeight="1" thickBot="1">
      <c r="A285" s="41"/>
      <c r="B285"/>
      <c r="C285" s="64" t="s">
        <v>120</v>
      </c>
      <c r="D285" s="347" t="str">
        <f>IF(CNGE_2023_M1_Secc1_Sub1!D89="","",CNGE_2023_M1_Secc1_Sub1!D89)</f>
        <v/>
      </c>
      <c r="E285" s="347"/>
      <c r="F285" s="347"/>
      <c r="G285" s="347"/>
      <c r="H285" s="347"/>
      <c r="I285" s="347"/>
      <c r="J285" s="347"/>
      <c r="K285" s="406"/>
      <c r="L285" s="406"/>
      <c r="M285" s="406"/>
      <c r="N285" s="406"/>
      <c r="O285" s="406"/>
      <c r="P285" s="406"/>
      <c r="Q285" s="406"/>
      <c r="R285" s="406"/>
      <c r="S285" s="406"/>
      <c r="T285" s="406"/>
      <c r="U285" s="406"/>
      <c r="V285" s="406"/>
      <c r="W285" s="406"/>
      <c r="X285" s="406"/>
      <c r="Y285" s="406"/>
      <c r="Z285" s="406"/>
      <c r="AA285" s="406"/>
      <c r="AB285" s="406"/>
      <c r="AC285" s="406"/>
      <c r="AD285" s="406"/>
      <c r="AG285" s="188">
        <f t="shared" si="8"/>
        <v>0</v>
      </c>
      <c r="AH285" s="189">
        <f t="shared" si="9"/>
        <v>0</v>
      </c>
      <c r="AI285" s="189">
        <f t="shared" si="10"/>
        <v>0</v>
      </c>
      <c r="AJ285" s="190">
        <f t="shared" si="11"/>
        <v>0</v>
      </c>
      <c r="AL285" s="186">
        <f t="shared" si="12"/>
        <v>27</v>
      </c>
      <c r="AM285" s="186">
        <f t="shared" si="13"/>
        <v>0</v>
      </c>
      <c r="AO285">
        <f>CNGE_2023_M1_Secc1_Sub2!M281</f>
        <v>0</v>
      </c>
      <c r="AP285">
        <f t="shared" si="14"/>
        <v>0</v>
      </c>
      <c r="AQ285">
        <f t="shared" si="15"/>
        <v>0</v>
      </c>
      <c r="AR285"/>
      <c r="AS285">
        <f>CNGE_2023_M1_Secc1_Sub2!S281</f>
        <v>0</v>
      </c>
      <c r="AT285">
        <f t="shared" si="16"/>
        <v>0</v>
      </c>
      <c r="AU285">
        <f t="shared" si="17"/>
        <v>0</v>
      </c>
      <c r="AV285"/>
      <c r="AW285">
        <f>CNGE_2023_M1_Secc1_Sub2!Y281</f>
        <v>0</v>
      </c>
      <c r="AX285">
        <f t="shared" si="18"/>
        <v>0</v>
      </c>
      <c r="AY285">
        <f t="shared" si="19"/>
        <v>0</v>
      </c>
      <c r="BA285" s="7" t="b">
        <f t="shared" si="20"/>
        <v>0</v>
      </c>
      <c r="BB285" s="7">
        <f t="shared" si="21"/>
        <v>0</v>
      </c>
      <c r="BC285" s="7" t="str">
        <f t="shared" si="22"/>
        <v/>
      </c>
      <c r="BD285" s="7" t="b">
        <f t="shared" si="23"/>
        <v>0</v>
      </c>
      <c r="BE285" s="7">
        <f t="shared" si="24"/>
        <v>0</v>
      </c>
      <c r="BF285" s="7" t="b">
        <f t="shared" si="25"/>
        <v>0</v>
      </c>
      <c r="BG285" s="7">
        <f t="shared" si="26"/>
        <v>0</v>
      </c>
      <c r="BH285" s="197">
        <f t="shared" si="27"/>
        <v>0</v>
      </c>
    </row>
    <row r="286" spans="1:60" ht="15" customHeight="1" thickBot="1">
      <c r="A286" s="41"/>
      <c r="B286"/>
      <c r="C286" s="64" t="s">
        <v>121</v>
      </c>
      <c r="D286" s="347" t="str">
        <f>IF(CNGE_2023_M1_Secc1_Sub1!D90="","",CNGE_2023_M1_Secc1_Sub1!D90)</f>
        <v/>
      </c>
      <c r="E286" s="347"/>
      <c r="F286" s="347"/>
      <c r="G286" s="347"/>
      <c r="H286" s="347"/>
      <c r="I286" s="347"/>
      <c r="J286" s="347"/>
      <c r="K286" s="406"/>
      <c r="L286" s="406"/>
      <c r="M286" s="406"/>
      <c r="N286" s="406"/>
      <c r="O286" s="406"/>
      <c r="P286" s="406"/>
      <c r="Q286" s="406"/>
      <c r="R286" s="406"/>
      <c r="S286" s="406"/>
      <c r="T286" s="406"/>
      <c r="U286" s="406"/>
      <c r="V286" s="406"/>
      <c r="W286" s="406"/>
      <c r="X286" s="406"/>
      <c r="Y286" s="406"/>
      <c r="Z286" s="406"/>
      <c r="AA286" s="406"/>
      <c r="AB286" s="406"/>
      <c r="AC286" s="406"/>
      <c r="AD286" s="406"/>
      <c r="AG286" s="188">
        <f t="shared" si="8"/>
        <v>0</v>
      </c>
      <c r="AH286" s="189">
        <f t="shared" si="9"/>
        <v>0</v>
      </c>
      <c r="AI286" s="189">
        <f t="shared" si="10"/>
        <v>0</v>
      </c>
      <c r="AJ286" s="190">
        <f t="shared" si="11"/>
        <v>0</v>
      </c>
      <c r="AL286" s="186">
        <f t="shared" si="12"/>
        <v>27</v>
      </c>
      <c r="AM286" s="186">
        <f t="shared" si="13"/>
        <v>0</v>
      </c>
      <c r="AO286">
        <f>CNGE_2023_M1_Secc1_Sub2!M282</f>
        <v>0</v>
      </c>
      <c r="AP286">
        <f t="shared" si="14"/>
        <v>0</v>
      </c>
      <c r="AQ286">
        <f t="shared" si="15"/>
        <v>0</v>
      </c>
      <c r="AR286"/>
      <c r="AS286">
        <f>CNGE_2023_M1_Secc1_Sub2!S282</f>
        <v>0</v>
      </c>
      <c r="AT286">
        <f t="shared" si="16"/>
        <v>0</v>
      </c>
      <c r="AU286">
        <f t="shared" si="17"/>
        <v>0</v>
      </c>
      <c r="AV286"/>
      <c r="AW286">
        <f>CNGE_2023_M1_Secc1_Sub2!Y282</f>
        <v>0</v>
      </c>
      <c r="AX286">
        <f t="shared" si="18"/>
        <v>0</v>
      </c>
      <c r="AY286">
        <f t="shared" si="19"/>
        <v>0</v>
      </c>
      <c r="BA286" s="7" t="b">
        <f t="shared" si="20"/>
        <v>0</v>
      </c>
      <c r="BB286" s="7">
        <f t="shared" si="21"/>
        <v>0</v>
      </c>
      <c r="BC286" s="7" t="str">
        <f t="shared" si="22"/>
        <v/>
      </c>
      <c r="BD286" s="7" t="b">
        <f t="shared" si="23"/>
        <v>0</v>
      </c>
      <c r="BE286" s="7">
        <f t="shared" si="24"/>
        <v>0</v>
      </c>
      <c r="BF286" s="7" t="b">
        <f t="shared" si="25"/>
        <v>0</v>
      </c>
      <c r="BG286" s="7">
        <f t="shared" si="26"/>
        <v>0</v>
      </c>
      <c r="BH286" s="197">
        <f t="shared" si="27"/>
        <v>0</v>
      </c>
    </row>
    <row r="287" spans="1:60" ht="15" customHeight="1" thickBot="1">
      <c r="A287" s="41"/>
      <c r="B287"/>
      <c r="C287" s="64" t="s">
        <v>122</v>
      </c>
      <c r="D287" s="347" t="str">
        <f>IF(CNGE_2023_M1_Secc1_Sub1!D91="","",CNGE_2023_M1_Secc1_Sub1!D91)</f>
        <v/>
      </c>
      <c r="E287" s="347"/>
      <c r="F287" s="347"/>
      <c r="G287" s="347"/>
      <c r="H287" s="347"/>
      <c r="I287" s="347"/>
      <c r="J287" s="347"/>
      <c r="K287" s="406"/>
      <c r="L287" s="406"/>
      <c r="M287" s="406"/>
      <c r="N287" s="406"/>
      <c r="O287" s="406"/>
      <c r="P287" s="406"/>
      <c r="Q287" s="406"/>
      <c r="R287" s="406"/>
      <c r="S287" s="406"/>
      <c r="T287" s="406"/>
      <c r="U287" s="406"/>
      <c r="V287" s="406"/>
      <c r="W287" s="406"/>
      <c r="X287" s="406"/>
      <c r="Y287" s="406"/>
      <c r="Z287" s="406"/>
      <c r="AA287" s="406"/>
      <c r="AB287" s="406"/>
      <c r="AC287" s="406"/>
      <c r="AD287" s="406"/>
      <c r="AG287" s="188">
        <f t="shared" si="8"/>
        <v>0</v>
      </c>
      <c r="AH287" s="189">
        <f t="shared" si="9"/>
        <v>0</v>
      </c>
      <c r="AI287" s="189">
        <f t="shared" si="10"/>
        <v>0</v>
      </c>
      <c r="AJ287" s="190">
        <f t="shared" si="11"/>
        <v>0</v>
      </c>
      <c r="AL287" s="186">
        <f t="shared" si="12"/>
        <v>27</v>
      </c>
      <c r="AM287" s="186">
        <f t="shared" si="13"/>
        <v>0</v>
      </c>
      <c r="AO287">
        <f>CNGE_2023_M1_Secc1_Sub2!M283</f>
        <v>0</v>
      </c>
      <c r="AP287">
        <f t="shared" si="14"/>
        <v>0</v>
      </c>
      <c r="AQ287">
        <f t="shared" si="15"/>
        <v>0</v>
      </c>
      <c r="AR287"/>
      <c r="AS287">
        <f>CNGE_2023_M1_Secc1_Sub2!S283</f>
        <v>0</v>
      </c>
      <c r="AT287">
        <f t="shared" si="16"/>
        <v>0</v>
      </c>
      <c r="AU287">
        <f t="shared" si="17"/>
        <v>0</v>
      </c>
      <c r="AV287"/>
      <c r="AW287">
        <f>CNGE_2023_M1_Secc1_Sub2!Y283</f>
        <v>0</v>
      </c>
      <c r="AX287">
        <f t="shared" si="18"/>
        <v>0</v>
      </c>
      <c r="AY287">
        <f t="shared" si="19"/>
        <v>0</v>
      </c>
      <c r="BA287" s="7" t="b">
        <f t="shared" si="20"/>
        <v>0</v>
      </c>
      <c r="BB287" s="7">
        <f t="shared" si="21"/>
        <v>0</v>
      </c>
      <c r="BC287" s="7" t="str">
        <f t="shared" si="22"/>
        <v/>
      </c>
      <c r="BD287" s="7" t="b">
        <f t="shared" si="23"/>
        <v>0</v>
      </c>
      <c r="BE287" s="7">
        <f t="shared" si="24"/>
        <v>0</v>
      </c>
      <c r="BF287" s="7" t="b">
        <f t="shared" si="25"/>
        <v>0</v>
      </c>
      <c r="BG287" s="7">
        <f t="shared" si="26"/>
        <v>0</v>
      </c>
      <c r="BH287" s="197">
        <f t="shared" si="27"/>
        <v>0</v>
      </c>
    </row>
    <row r="288" spans="1:60" ht="15" customHeight="1" thickBot="1">
      <c r="A288" s="41"/>
      <c r="B288"/>
      <c r="C288" s="64" t="s">
        <v>123</v>
      </c>
      <c r="D288" s="347" t="str">
        <f>IF(CNGE_2023_M1_Secc1_Sub1!D92="","",CNGE_2023_M1_Secc1_Sub1!D92)</f>
        <v/>
      </c>
      <c r="E288" s="347"/>
      <c r="F288" s="347"/>
      <c r="G288" s="347"/>
      <c r="H288" s="347"/>
      <c r="I288" s="347"/>
      <c r="J288" s="347"/>
      <c r="K288" s="406"/>
      <c r="L288" s="406"/>
      <c r="M288" s="406"/>
      <c r="N288" s="406"/>
      <c r="O288" s="406"/>
      <c r="P288" s="406"/>
      <c r="Q288" s="406"/>
      <c r="R288" s="406"/>
      <c r="S288" s="406"/>
      <c r="T288" s="406"/>
      <c r="U288" s="406"/>
      <c r="V288" s="406"/>
      <c r="W288" s="406"/>
      <c r="X288" s="406"/>
      <c r="Y288" s="406"/>
      <c r="Z288" s="406"/>
      <c r="AA288" s="406"/>
      <c r="AB288" s="406"/>
      <c r="AC288" s="406"/>
      <c r="AD288" s="406"/>
      <c r="AG288" s="188">
        <f t="shared" si="8"/>
        <v>0</v>
      </c>
      <c r="AH288" s="189">
        <f t="shared" si="9"/>
        <v>0</v>
      </c>
      <c r="AI288" s="189">
        <f t="shared" si="10"/>
        <v>0</v>
      </c>
      <c r="AJ288" s="190">
        <f t="shared" si="11"/>
        <v>0</v>
      </c>
      <c r="AL288" s="186">
        <f t="shared" si="12"/>
        <v>27</v>
      </c>
      <c r="AM288" s="186">
        <f t="shared" si="13"/>
        <v>0</v>
      </c>
      <c r="AO288">
        <f>CNGE_2023_M1_Secc1_Sub2!M284</f>
        <v>0</v>
      </c>
      <c r="AP288">
        <f t="shared" si="14"/>
        <v>0</v>
      </c>
      <c r="AQ288">
        <f t="shared" si="15"/>
        <v>0</v>
      </c>
      <c r="AR288"/>
      <c r="AS288">
        <f>CNGE_2023_M1_Secc1_Sub2!S284</f>
        <v>0</v>
      </c>
      <c r="AT288">
        <f t="shared" si="16"/>
        <v>0</v>
      </c>
      <c r="AU288">
        <f t="shared" si="17"/>
        <v>0</v>
      </c>
      <c r="AV288"/>
      <c r="AW288">
        <f>CNGE_2023_M1_Secc1_Sub2!Y284</f>
        <v>0</v>
      </c>
      <c r="AX288">
        <f t="shared" si="18"/>
        <v>0</v>
      </c>
      <c r="AY288">
        <f t="shared" si="19"/>
        <v>0</v>
      </c>
      <c r="BA288" s="7" t="b">
        <f t="shared" si="20"/>
        <v>0</v>
      </c>
      <c r="BB288" s="7">
        <f t="shared" si="21"/>
        <v>0</v>
      </c>
      <c r="BC288" s="7" t="str">
        <f t="shared" si="22"/>
        <v/>
      </c>
      <c r="BD288" s="7" t="b">
        <f t="shared" si="23"/>
        <v>0</v>
      </c>
      <c r="BE288" s="7">
        <f t="shared" si="24"/>
        <v>0</v>
      </c>
      <c r="BF288" s="7" t="b">
        <f t="shared" si="25"/>
        <v>0</v>
      </c>
      <c r="BG288" s="7">
        <f t="shared" si="26"/>
        <v>0</v>
      </c>
      <c r="BH288" s="197">
        <f t="shared" si="27"/>
        <v>0</v>
      </c>
    </row>
    <row r="289" spans="1:60" ht="15" customHeight="1" thickBot="1">
      <c r="A289" s="41"/>
      <c r="B289"/>
      <c r="C289" s="64" t="s">
        <v>124</v>
      </c>
      <c r="D289" s="347" t="str">
        <f>IF(CNGE_2023_M1_Secc1_Sub1!D93="","",CNGE_2023_M1_Secc1_Sub1!D93)</f>
        <v/>
      </c>
      <c r="E289" s="347"/>
      <c r="F289" s="347"/>
      <c r="G289" s="347"/>
      <c r="H289" s="347"/>
      <c r="I289" s="347"/>
      <c r="J289" s="347"/>
      <c r="K289" s="406"/>
      <c r="L289" s="406"/>
      <c r="M289" s="406"/>
      <c r="N289" s="406"/>
      <c r="O289" s="406"/>
      <c r="P289" s="406"/>
      <c r="Q289" s="406"/>
      <c r="R289" s="406"/>
      <c r="S289" s="406"/>
      <c r="T289" s="406"/>
      <c r="U289" s="406"/>
      <c r="V289" s="406"/>
      <c r="W289" s="406"/>
      <c r="X289" s="406"/>
      <c r="Y289" s="406"/>
      <c r="Z289" s="406"/>
      <c r="AA289" s="406"/>
      <c r="AB289" s="406"/>
      <c r="AC289" s="406"/>
      <c r="AD289" s="406"/>
      <c r="AG289" s="188">
        <f t="shared" si="8"/>
        <v>0</v>
      </c>
      <c r="AH289" s="189">
        <f t="shared" si="9"/>
        <v>0</v>
      </c>
      <c r="AI289" s="189">
        <f t="shared" si="10"/>
        <v>0</v>
      </c>
      <c r="AJ289" s="190">
        <f t="shared" si="11"/>
        <v>0</v>
      </c>
      <c r="AL289" s="186">
        <f t="shared" si="12"/>
        <v>27</v>
      </c>
      <c r="AM289" s="186">
        <f t="shared" si="13"/>
        <v>0</v>
      </c>
      <c r="AO289">
        <f>CNGE_2023_M1_Secc1_Sub2!M285</f>
        <v>0</v>
      </c>
      <c r="AP289">
        <f t="shared" si="14"/>
        <v>0</v>
      </c>
      <c r="AQ289">
        <f t="shared" si="15"/>
        <v>0</v>
      </c>
      <c r="AR289"/>
      <c r="AS289">
        <f>CNGE_2023_M1_Secc1_Sub2!S285</f>
        <v>0</v>
      </c>
      <c r="AT289">
        <f t="shared" si="16"/>
        <v>0</v>
      </c>
      <c r="AU289">
        <f t="shared" si="17"/>
        <v>0</v>
      </c>
      <c r="AV289"/>
      <c r="AW289">
        <f>CNGE_2023_M1_Secc1_Sub2!Y285</f>
        <v>0</v>
      </c>
      <c r="AX289">
        <f t="shared" si="18"/>
        <v>0</v>
      </c>
      <c r="AY289">
        <f t="shared" si="19"/>
        <v>0</v>
      </c>
      <c r="BA289" s="7" t="b">
        <f t="shared" si="20"/>
        <v>0</v>
      </c>
      <c r="BB289" s="7">
        <f t="shared" si="21"/>
        <v>0</v>
      </c>
      <c r="BC289" s="7" t="str">
        <f t="shared" si="22"/>
        <v/>
      </c>
      <c r="BD289" s="7" t="b">
        <f t="shared" si="23"/>
        <v>0</v>
      </c>
      <c r="BE289" s="7">
        <f t="shared" si="24"/>
        <v>0</v>
      </c>
      <c r="BF289" s="7" t="b">
        <f t="shared" si="25"/>
        <v>0</v>
      </c>
      <c r="BG289" s="7">
        <f t="shared" si="26"/>
        <v>0</v>
      </c>
      <c r="BH289" s="197">
        <f t="shared" si="27"/>
        <v>0</v>
      </c>
    </row>
    <row r="290" spans="1:60" ht="15" customHeight="1" thickBot="1">
      <c r="A290" s="41"/>
      <c r="B290"/>
      <c r="C290" s="64" t="s">
        <v>125</v>
      </c>
      <c r="D290" s="347" t="str">
        <f>IF(CNGE_2023_M1_Secc1_Sub1!D94="","",CNGE_2023_M1_Secc1_Sub1!D94)</f>
        <v/>
      </c>
      <c r="E290" s="347"/>
      <c r="F290" s="347"/>
      <c r="G290" s="347"/>
      <c r="H290" s="347"/>
      <c r="I290" s="347"/>
      <c r="J290" s="347"/>
      <c r="K290" s="406"/>
      <c r="L290" s="406"/>
      <c r="M290" s="406"/>
      <c r="N290" s="406"/>
      <c r="O290" s="406"/>
      <c r="P290" s="406"/>
      <c r="Q290" s="406"/>
      <c r="R290" s="406"/>
      <c r="S290" s="406"/>
      <c r="T290" s="406"/>
      <c r="U290" s="406"/>
      <c r="V290" s="406"/>
      <c r="W290" s="406"/>
      <c r="X290" s="406"/>
      <c r="Y290" s="406"/>
      <c r="Z290" s="406"/>
      <c r="AA290" s="406"/>
      <c r="AB290" s="406"/>
      <c r="AC290" s="406"/>
      <c r="AD290" s="406"/>
      <c r="AG290" s="188">
        <f t="shared" si="8"/>
        <v>0</v>
      </c>
      <c r="AH290" s="189">
        <f t="shared" si="9"/>
        <v>0</v>
      </c>
      <c r="AI290" s="189">
        <f t="shared" si="10"/>
        <v>0</v>
      </c>
      <c r="AJ290" s="190">
        <f t="shared" si="11"/>
        <v>0</v>
      </c>
      <c r="AL290" s="186">
        <f t="shared" si="12"/>
        <v>27</v>
      </c>
      <c r="AM290" s="186">
        <f t="shared" si="13"/>
        <v>0</v>
      </c>
      <c r="AO290">
        <f>CNGE_2023_M1_Secc1_Sub2!M286</f>
        <v>0</v>
      </c>
      <c r="AP290">
        <f t="shared" si="14"/>
        <v>0</v>
      </c>
      <c r="AQ290">
        <f t="shared" si="15"/>
        <v>0</v>
      </c>
      <c r="AR290"/>
      <c r="AS290">
        <f>CNGE_2023_M1_Secc1_Sub2!S286</f>
        <v>0</v>
      </c>
      <c r="AT290">
        <f t="shared" si="16"/>
        <v>0</v>
      </c>
      <c r="AU290">
        <f t="shared" si="17"/>
        <v>0</v>
      </c>
      <c r="AV290"/>
      <c r="AW290">
        <f>CNGE_2023_M1_Secc1_Sub2!Y286</f>
        <v>0</v>
      </c>
      <c r="AX290">
        <f t="shared" si="18"/>
        <v>0</v>
      </c>
      <c r="AY290">
        <f t="shared" si="19"/>
        <v>0</v>
      </c>
      <c r="BA290" s="7" t="b">
        <f t="shared" si="20"/>
        <v>0</v>
      </c>
      <c r="BB290" s="7">
        <f t="shared" si="21"/>
        <v>0</v>
      </c>
      <c r="BC290" s="7" t="str">
        <f t="shared" si="22"/>
        <v/>
      </c>
      <c r="BD290" s="7" t="b">
        <f t="shared" si="23"/>
        <v>0</v>
      </c>
      <c r="BE290" s="7">
        <f t="shared" si="24"/>
        <v>0</v>
      </c>
      <c r="BF290" s="7" t="b">
        <f t="shared" si="25"/>
        <v>0</v>
      </c>
      <c r="BG290" s="7">
        <f t="shared" si="26"/>
        <v>0</v>
      </c>
      <c r="BH290" s="197">
        <f t="shared" si="27"/>
        <v>0</v>
      </c>
    </row>
    <row r="291" spans="1:60" ht="15" customHeight="1" thickBot="1">
      <c r="A291" s="41"/>
      <c r="B291"/>
      <c r="C291" s="64" t="s">
        <v>126</v>
      </c>
      <c r="D291" s="347" t="str">
        <f>IF(CNGE_2023_M1_Secc1_Sub1!D95="","",CNGE_2023_M1_Secc1_Sub1!D95)</f>
        <v/>
      </c>
      <c r="E291" s="347"/>
      <c r="F291" s="347"/>
      <c r="G291" s="347"/>
      <c r="H291" s="347"/>
      <c r="I291" s="347"/>
      <c r="J291" s="347"/>
      <c r="K291" s="406"/>
      <c r="L291" s="406"/>
      <c r="M291" s="406"/>
      <c r="N291" s="406"/>
      <c r="O291" s="406"/>
      <c r="P291" s="406"/>
      <c r="Q291" s="406"/>
      <c r="R291" s="406"/>
      <c r="S291" s="406"/>
      <c r="T291" s="406"/>
      <c r="U291" s="406"/>
      <c r="V291" s="406"/>
      <c r="W291" s="406"/>
      <c r="X291" s="406"/>
      <c r="Y291" s="406"/>
      <c r="Z291" s="406"/>
      <c r="AA291" s="406"/>
      <c r="AB291" s="406"/>
      <c r="AC291" s="406"/>
      <c r="AD291" s="406"/>
      <c r="AG291" s="188">
        <f t="shared" si="8"/>
        <v>0</v>
      </c>
      <c r="AH291" s="189">
        <f t="shared" si="9"/>
        <v>0</v>
      </c>
      <c r="AI291" s="189">
        <f t="shared" si="10"/>
        <v>0</v>
      </c>
      <c r="AJ291" s="190">
        <f t="shared" si="11"/>
        <v>0</v>
      </c>
      <c r="AL291" s="186">
        <f t="shared" si="12"/>
        <v>27</v>
      </c>
      <c r="AM291" s="186">
        <f t="shared" si="13"/>
        <v>0</v>
      </c>
      <c r="AO291">
        <f>CNGE_2023_M1_Secc1_Sub2!M287</f>
        <v>0</v>
      </c>
      <c r="AP291">
        <f t="shared" si="14"/>
        <v>0</v>
      </c>
      <c r="AQ291">
        <f t="shared" si="15"/>
        <v>0</v>
      </c>
      <c r="AR291"/>
      <c r="AS291">
        <f>CNGE_2023_M1_Secc1_Sub2!S287</f>
        <v>0</v>
      </c>
      <c r="AT291">
        <f t="shared" si="16"/>
        <v>0</v>
      </c>
      <c r="AU291">
        <f t="shared" si="17"/>
        <v>0</v>
      </c>
      <c r="AV291"/>
      <c r="AW291">
        <f>CNGE_2023_M1_Secc1_Sub2!Y287</f>
        <v>0</v>
      </c>
      <c r="AX291">
        <f t="shared" si="18"/>
        <v>0</v>
      </c>
      <c r="AY291">
        <f t="shared" si="19"/>
        <v>0</v>
      </c>
      <c r="BA291" s="7" t="b">
        <f t="shared" si="20"/>
        <v>0</v>
      </c>
      <c r="BB291" s="7">
        <f t="shared" si="21"/>
        <v>0</v>
      </c>
      <c r="BC291" s="7" t="str">
        <f t="shared" si="22"/>
        <v/>
      </c>
      <c r="BD291" s="7" t="b">
        <f t="shared" si="23"/>
        <v>0</v>
      </c>
      <c r="BE291" s="7">
        <f t="shared" si="24"/>
        <v>0</v>
      </c>
      <c r="BF291" s="7" t="b">
        <f t="shared" si="25"/>
        <v>0</v>
      </c>
      <c r="BG291" s="7">
        <f t="shared" si="26"/>
        <v>0</v>
      </c>
      <c r="BH291" s="197">
        <f t="shared" si="27"/>
        <v>0</v>
      </c>
    </row>
    <row r="292" spans="1:60" ht="15" customHeight="1" thickBot="1">
      <c r="A292" s="41"/>
      <c r="B292"/>
      <c r="C292" s="64" t="s">
        <v>127</v>
      </c>
      <c r="D292" s="347" t="str">
        <f>IF(CNGE_2023_M1_Secc1_Sub1!D96="","",CNGE_2023_M1_Secc1_Sub1!D96)</f>
        <v/>
      </c>
      <c r="E292" s="347"/>
      <c r="F292" s="347"/>
      <c r="G292" s="347"/>
      <c r="H292" s="347"/>
      <c r="I292" s="347"/>
      <c r="J292" s="347"/>
      <c r="K292" s="406"/>
      <c r="L292" s="406"/>
      <c r="M292" s="406"/>
      <c r="N292" s="406"/>
      <c r="O292" s="406"/>
      <c r="P292" s="406"/>
      <c r="Q292" s="406"/>
      <c r="R292" s="406"/>
      <c r="S292" s="406"/>
      <c r="T292" s="406"/>
      <c r="U292" s="406"/>
      <c r="V292" s="406"/>
      <c r="W292" s="406"/>
      <c r="X292" s="406"/>
      <c r="Y292" s="406"/>
      <c r="Z292" s="406"/>
      <c r="AA292" s="366"/>
      <c r="AB292" s="287"/>
      <c r="AC292" s="287"/>
      <c r="AD292" s="367"/>
      <c r="AG292" s="188">
        <f t="shared" si="8"/>
        <v>0</v>
      </c>
      <c r="AH292" s="189">
        <f t="shared" si="9"/>
        <v>0</v>
      </c>
      <c r="AI292" s="189">
        <f t="shared" si="10"/>
        <v>0</v>
      </c>
      <c r="AJ292" s="190">
        <f t="shared" si="11"/>
        <v>0</v>
      </c>
      <c r="AL292" s="186">
        <f t="shared" si="12"/>
        <v>27</v>
      </c>
      <c r="AM292" s="186">
        <f t="shared" si="13"/>
        <v>0</v>
      </c>
      <c r="AO292">
        <f>CNGE_2023_M1_Secc1_Sub2!M288</f>
        <v>0</v>
      </c>
      <c r="AP292">
        <f t="shared" si="14"/>
        <v>0</v>
      </c>
      <c r="AQ292">
        <f t="shared" si="15"/>
        <v>0</v>
      </c>
      <c r="AR292"/>
      <c r="AS292">
        <f>CNGE_2023_M1_Secc1_Sub2!S288</f>
        <v>0</v>
      </c>
      <c r="AT292">
        <f t="shared" si="16"/>
        <v>0</v>
      </c>
      <c r="AU292">
        <f t="shared" si="17"/>
        <v>0</v>
      </c>
      <c r="AV292"/>
      <c r="AW292">
        <f>CNGE_2023_M1_Secc1_Sub2!Y288</f>
        <v>0</v>
      </c>
      <c r="AX292">
        <f t="shared" si="18"/>
        <v>0</v>
      </c>
      <c r="AY292">
        <f t="shared" si="19"/>
        <v>0</v>
      </c>
      <c r="BA292" s="7" t="b">
        <f t="shared" si="20"/>
        <v>0</v>
      </c>
      <c r="BB292" s="7">
        <f t="shared" si="21"/>
        <v>0</v>
      </c>
      <c r="BC292" s="7" t="str">
        <f t="shared" si="22"/>
        <v/>
      </c>
      <c r="BD292" s="7" t="b">
        <f t="shared" si="23"/>
        <v>0</v>
      </c>
      <c r="BE292" s="7">
        <f t="shared" si="24"/>
        <v>0</v>
      </c>
      <c r="BF292" s="7" t="b">
        <f t="shared" si="25"/>
        <v>0</v>
      </c>
      <c r="BG292" s="7">
        <f t="shared" si="26"/>
        <v>0</v>
      </c>
      <c r="BH292" s="197">
        <f t="shared" si="27"/>
        <v>0</v>
      </c>
    </row>
    <row r="293" spans="1:60" ht="15" customHeight="1" thickBot="1">
      <c r="A293" s="41"/>
      <c r="B293"/>
      <c r="C293" s="64" t="s">
        <v>128</v>
      </c>
      <c r="D293" s="347" t="str">
        <f>IF(CNGE_2023_M1_Secc1_Sub1!D97="","",CNGE_2023_M1_Secc1_Sub1!D97)</f>
        <v/>
      </c>
      <c r="E293" s="347"/>
      <c r="F293" s="347"/>
      <c r="G293" s="347"/>
      <c r="H293" s="347"/>
      <c r="I293" s="347"/>
      <c r="J293" s="347"/>
      <c r="K293" s="406"/>
      <c r="L293" s="406"/>
      <c r="M293" s="406"/>
      <c r="N293" s="406"/>
      <c r="O293" s="406"/>
      <c r="P293" s="406"/>
      <c r="Q293" s="406"/>
      <c r="R293" s="406"/>
      <c r="S293" s="406"/>
      <c r="T293" s="406"/>
      <c r="U293" s="406"/>
      <c r="V293" s="406"/>
      <c r="W293" s="406"/>
      <c r="X293" s="406"/>
      <c r="Y293" s="406"/>
      <c r="Z293" s="406"/>
      <c r="AA293" s="406"/>
      <c r="AB293" s="406"/>
      <c r="AC293" s="406"/>
      <c r="AD293" s="406"/>
      <c r="AG293" s="188">
        <f t="shared" si="8"/>
        <v>0</v>
      </c>
      <c r="AH293" s="189">
        <f t="shared" si="9"/>
        <v>0</v>
      </c>
      <c r="AI293" s="189">
        <f t="shared" si="10"/>
        <v>0</v>
      </c>
      <c r="AJ293" s="190">
        <f t="shared" si="11"/>
        <v>0</v>
      </c>
      <c r="AL293" s="186">
        <f t="shared" si="12"/>
        <v>27</v>
      </c>
      <c r="AM293" s="186">
        <f t="shared" si="13"/>
        <v>0</v>
      </c>
      <c r="AO293">
        <f>CNGE_2023_M1_Secc1_Sub2!M289</f>
        <v>0</v>
      </c>
      <c r="AP293">
        <f t="shared" si="14"/>
        <v>0</v>
      </c>
      <c r="AQ293">
        <f t="shared" si="15"/>
        <v>0</v>
      </c>
      <c r="AR293"/>
      <c r="AS293">
        <f>CNGE_2023_M1_Secc1_Sub2!S289</f>
        <v>0</v>
      </c>
      <c r="AT293">
        <f t="shared" si="16"/>
        <v>0</v>
      </c>
      <c r="AU293">
        <f t="shared" si="17"/>
        <v>0</v>
      </c>
      <c r="AV293"/>
      <c r="AW293">
        <f>CNGE_2023_M1_Secc1_Sub2!Y289</f>
        <v>0</v>
      </c>
      <c r="AX293">
        <f t="shared" si="18"/>
        <v>0</v>
      </c>
      <c r="AY293">
        <f t="shared" si="19"/>
        <v>0</v>
      </c>
      <c r="BA293" s="7" t="b">
        <f t="shared" si="20"/>
        <v>0</v>
      </c>
      <c r="BB293" s="7">
        <f t="shared" si="21"/>
        <v>0</v>
      </c>
      <c r="BC293" s="7" t="str">
        <f t="shared" si="22"/>
        <v/>
      </c>
      <c r="BD293" s="7" t="b">
        <f t="shared" si="23"/>
        <v>0</v>
      </c>
      <c r="BE293" s="7">
        <f t="shared" si="24"/>
        <v>0</v>
      </c>
      <c r="BF293" s="7" t="b">
        <f t="shared" si="25"/>
        <v>0</v>
      </c>
      <c r="BG293" s="7">
        <f t="shared" si="26"/>
        <v>0</v>
      </c>
      <c r="BH293" s="197">
        <f t="shared" si="27"/>
        <v>0</v>
      </c>
    </row>
    <row r="294" spans="1:60" ht="15" customHeight="1" thickBot="1">
      <c r="A294" s="41"/>
      <c r="B294"/>
      <c r="C294" s="64" t="s">
        <v>129</v>
      </c>
      <c r="D294" s="347" t="str">
        <f>IF(CNGE_2023_M1_Secc1_Sub1!D98="","",CNGE_2023_M1_Secc1_Sub1!D98)</f>
        <v/>
      </c>
      <c r="E294" s="347"/>
      <c r="F294" s="347"/>
      <c r="G294" s="347"/>
      <c r="H294" s="347"/>
      <c r="I294" s="347"/>
      <c r="J294" s="347"/>
      <c r="K294" s="406"/>
      <c r="L294" s="406"/>
      <c r="M294" s="406"/>
      <c r="N294" s="406"/>
      <c r="O294" s="406"/>
      <c r="P294" s="406"/>
      <c r="Q294" s="406"/>
      <c r="R294" s="406"/>
      <c r="S294" s="406"/>
      <c r="T294" s="406"/>
      <c r="U294" s="406"/>
      <c r="V294" s="406"/>
      <c r="W294" s="406"/>
      <c r="X294" s="406"/>
      <c r="Y294" s="406"/>
      <c r="Z294" s="406"/>
      <c r="AA294" s="406"/>
      <c r="AB294" s="406"/>
      <c r="AC294" s="406"/>
      <c r="AD294" s="406"/>
      <c r="AG294" s="188">
        <f t="shared" si="8"/>
        <v>0</v>
      </c>
      <c r="AH294" s="189">
        <f t="shared" si="9"/>
        <v>0</v>
      </c>
      <c r="AI294" s="189">
        <f t="shared" si="10"/>
        <v>0</v>
      </c>
      <c r="AJ294" s="190">
        <f t="shared" si="11"/>
        <v>0</v>
      </c>
      <c r="AL294" s="186">
        <f t="shared" si="12"/>
        <v>27</v>
      </c>
      <c r="AM294" s="186">
        <f t="shared" si="13"/>
        <v>0</v>
      </c>
      <c r="AO294">
        <f>CNGE_2023_M1_Secc1_Sub2!M290</f>
        <v>0</v>
      </c>
      <c r="AP294">
        <f t="shared" si="14"/>
        <v>0</v>
      </c>
      <c r="AQ294">
        <f t="shared" si="15"/>
        <v>0</v>
      </c>
      <c r="AR294"/>
      <c r="AS294">
        <f>CNGE_2023_M1_Secc1_Sub2!S290</f>
        <v>0</v>
      </c>
      <c r="AT294">
        <f t="shared" si="16"/>
        <v>0</v>
      </c>
      <c r="AU294">
        <f t="shared" si="17"/>
        <v>0</v>
      </c>
      <c r="AV294"/>
      <c r="AW294">
        <f>CNGE_2023_M1_Secc1_Sub2!Y290</f>
        <v>0</v>
      </c>
      <c r="AX294">
        <f t="shared" si="18"/>
        <v>0</v>
      </c>
      <c r="AY294">
        <f t="shared" si="19"/>
        <v>0</v>
      </c>
      <c r="BA294" s="7" t="b">
        <f t="shared" si="20"/>
        <v>0</v>
      </c>
      <c r="BB294" s="7">
        <f t="shared" si="21"/>
        <v>0</v>
      </c>
      <c r="BC294" s="7" t="str">
        <f t="shared" si="22"/>
        <v/>
      </c>
      <c r="BD294" s="7" t="b">
        <f t="shared" si="23"/>
        <v>0</v>
      </c>
      <c r="BE294" s="7">
        <f t="shared" si="24"/>
        <v>0</v>
      </c>
      <c r="BF294" s="7" t="b">
        <f t="shared" si="25"/>
        <v>0</v>
      </c>
      <c r="BG294" s="7">
        <f t="shared" si="26"/>
        <v>0</v>
      </c>
      <c r="BH294" s="197">
        <f t="shared" si="27"/>
        <v>0</v>
      </c>
    </row>
    <row r="295" spans="1:60" ht="15" customHeight="1" thickBot="1">
      <c r="A295" s="41"/>
      <c r="B295"/>
      <c r="C295" s="64" t="s">
        <v>130</v>
      </c>
      <c r="D295" s="347" t="str">
        <f>IF(CNGE_2023_M1_Secc1_Sub1!D99="","",CNGE_2023_M1_Secc1_Sub1!D99)</f>
        <v/>
      </c>
      <c r="E295" s="347"/>
      <c r="F295" s="347"/>
      <c r="G295" s="347"/>
      <c r="H295" s="347"/>
      <c r="I295" s="347"/>
      <c r="J295" s="347"/>
      <c r="K295" s="406"/>
      <c r="L295" s="406"/>
      <c r="M295" s="406"/>
      <c r="N295" s="406"/>
      <c r="O295" s="406"/>
      <c r="P295" s="406"/>
      <c r="Q295" s="406"/>
      <c r="R295" s="406"/>
      <c r="S295" s="406"/>
      <c r="T295" s="406"/>
      <c r="U295" s="406"/>
      <c r="V295" s="406"/>
      <c r="W295" s="406"/>
      <c r="X295" s="406"/>
      <c r="Y295" s="406"/>
      <c r="Z295" s="406"/>
      <c r="AA295" s="406"/>
      <c r="AB295" s="406"/>
      <c r="AC295" s="406"/>
      <c r="AD295" s="406"/>
      <c r="AG295" s="188">
        <f t="shared" si="8"/>
        <v>0</v>
      </c>
      <c r="AH295" s="189">
        <f t="shared" si="9"/>
        <v>0</v>
      </c>
      <c r="AI295" s="189">
        <f t="shared" si="10"/>
        <v>0</v>
      </c>
      <c r="AJ295" s="190">
        <f t="shared" si="11"/>
        <v>0</v>
      </c>
      <c r="AL295" s="186">
        <f t="shared" si="12"/>
        <v>27</v>
      </c>
      <c r="AM295" s="186">
        <f t="shared" si="13"/>
        <v>0</v>
      </c>
      <c r="AO295">
        <f>CNGE_2023_M1_Secc1_Sub2!M291</f>
        <v>0</v>
      </c>
      <c r="AP295">
        <f t="shared" si="14"/>
        <v>0</v>
      </c>
      <c r="AQ295">
        <f t="shared" si="15"/>
        <v>0</v>
      </c>
      <c r="AR295"/>
      <c r="AS295">
        <f>CNGE_2023_M1_Secc1_Sub2!S291</f>
        <v>0</v>
      </c>
      <c r="AT295">
        <f t="shared" si="16"/>
        <v>0</v>
      </c>
      <c r="AU295">
        <f t="shared" si="17"/>
        <v>0</v>
      </c>
      <c r="AV295"/>
      <c r="AW295">
        <f>CNGE_2023_M1_Secc1_Sub2!Y291</f>
        <v>0</v>
      </c>
      <c r="AX295">
        <f t="shared" si="18"/>
        <v>0</v>
      </c>
      <c r="AY295">
        <f t="shared" si="19"/>
        <v>0</v>
      </c>
      <c r="BA295" s="7" t="b">
        <f t="shared" si="20"/>
        <v>0</v>
      </c>
      <c r="BB295" s="7">
        <f t="shared" si="21"/>
        <v>0</v>
      </c>
      <c r="BC295" s="7" t="str">
        <f t="shared" si="22"/>
        <v/>
      </c>
      <c r="BD295" s="7" t="b">
        <f t="shared" si="23"/>
        <v>0</v>
      </c>
      <c r="BE295" s="7">
        <f t="shared" si="24"/>
        <v>0</v>
      </c>
      <c r="BF295" s="7" t="b">
        <f t="shared" si="25"/>
        <v>0</v>
      </c>
      <c r="BG295" s="7">
        <f t="shared" si="26"/>
        <v>0</v>
      </c>
      <c r="BH295" s="197">
        <f t="shared" si="27"/>
        <v>0</v>
      </c>
    </row>
    <row r="296" spans="1:60" ht="15" customHeight="1" thickBot="1">
      <c r="A296" s="41"/>
      <c r="B296"/>
      <c r="C296" s="64" t="s">
        <v>131</v>
      </c>
      <c r="D296" s="347" t="str">
        <f>IF(CNGE_2023_M1_Secc1_Sub1!D100="","",CNGE_2023_M1_Secc1_Sub1!D100)</f>
        <v/>
      </c>
      <c r="E296" s="347"/>
      <c r="F296" s="347"/>
      <c r="G296" s="347"/>
      <c r="H296" s="347"/>
      <c r="I296" s="347"/>
      <c r="J296" s="347"/>
      <c r="K296" s="406"/>
      <c r="L296" s="406"/>
      <c r="M296" s="406"/>
      <c r="N296" s="406"/>
      <c r="O296" s="406"/>
      <c r="P296" s="406"/>
      <c r="Q296" s="406"/>
      <c r="R296" s="406"/>
      <c r="S296" s="406"/>
      <c r="T296" s="406"/>
      <c r="U296" s="406"/>
      <c r="V296" s="406"/>
      <c r="W296" s="406"/>
      <c r="X296" s="406"/>
      <c r="Y296" s="406"/>
      <c r="Z296" s="406"/>
      <c r="AA296" s="406"/>
      <c r="AB296" s="406"/>
      <c r="AC296" s="406"/>
      <c r="AD296" s="406"/>
      <c r="AG296" s="188">
        <f t="shared" si="8"/>
        <v>0</v>
      </c>
      <c r="AH296" s="189">
        <f t="shared" si="9"/>
        <v>0</v>
      </c>
      <c r="AI296" s="189">
        <f t="shared" si="10"/>
        <v>0</v>
      </c>
      <c r="AJ296" s="190">
        <f t="shared" si="11"/>
        <v>0</v>
      </c>
      <c r="AL296" s="186">
        <f t="shared" si="12"/>
        <v>27</v>
      </c>
      <c r="AM296" s="186">
        <f t="shared" si="13"/>
        <v>0</v>
      </c>
      <c r="AO296">
        <f>CNGE_2023_M1_Secc1_Sub2!M292</f>
        <v>0</v>
      </c>
      <c r="AP296">
        <f t="shared" si="14"/>
        <v>0</v>
      </c>
      <c r="AQ296">
        <f t="shared" si="15"/>
        <v>0</v>
      </c>
      <c r="AR296"/>
      <c r="AS296">
        <f>CNGE_2023_M1_Secc1_Sub2!S292</f>
        <v>0</v>
      </c>
      <c r="AT296">
        <f t="shared" si="16"/>
        <v>0</v>
      </c>
      <c r="AU296">
        <f t="shared" si="17"/>
        <v>0</v>
      </c>
      <c r="AV296"/>
      <c r="AW296">
        <f>CNGE_2023_M1_Secc1_Sub2!Y292</f>
        <v>0</v>
      </c>
      <c r="AX296">
        <f t="shared" si="18"/>
        <v>0</v>
      </c>
      <c r="AY296">
        <f t="shared" si="19"/>
        <v>0</v>
      </c>
      <c r="BA296" s="7" t="b">
        <f t="shared" si="20"/>
        <v>0</v>
      </c>
      <c r="BB296" s="7">
        <f t="shared" si="21"/>
        <v>0</v>
      </c>
      <c r="BC296" s="7" t="str">
        <f t="shared" si="22"/>
        <v/>
      </c>
      <c r="BD296" s="7" t="b">
        <f t="shared" si="23"/>
        <v>0</v>
      </c>
      <c r="BE296" s="7">
        <f t="shared" si="24"/>
        <v>0</v>
      </c>
      <c r="BF296" s="7" t="b">
        <f t="shared" si="25"/>
        <v>0</v>
      </c>
      <c r="BG296" s="7">
        <f t="shared" si="26"/>
        <v>0</v>
      </c>
      <c r="BH296" s="197">
        <f t="shared" si="27"/>
        <v>0</v>
      </c>
    </row>
    <row r="297" spans="1:60" ht="15" customHeight="1" thickBot="1">
      <c r="A297" s="41"/>
      <c r="B297"/>
      <c r="C297" s="64" t="s">
        <v>132</v>
      </c>
      <c r="D297" s="347" t="str">
        <f>IF(CNGE_2023_M1_Secc1_Sub1!D101="","",CNGE_2023_M1_Secc1_Sub1!D101)</f>
        <v/>
      </c>
      <c r="E297" s="347"/>
      <c r="F297" s="347"/>
      <c r="G297" s="347"/>
      <c r="H297" s="347"/>
      <c r="I297" s="347"/>
      <c r="J297" s="347"/>
      <c r="K297" s="406"/>
      <c r="L297" s="406"/>
      <c r="M297" s="406"/>
      <c r="N297" s="406"/>
      <c r="O297" s="406"/>
      <c r="P297" s="406"/>
      <c r="Q297" s="406"/>
      <c r="R297" s="406"/>
      <c r="S297" s="406"/>
      <c r="T297" s="406"/>
      <c r="U297" s="406"/>
      <c r="V297" s="406"/>
      <c r="W297" s="406"/>
      <c r="X297" s="406"/>
      <c r="Y297" s="406"/>
      <c r="Z297" s="406"/>
      <c r="AA297" s="406"/>
      <c r="AB297" s="406"/>
      <c r="AC297" s="406"/>
      <c r="AD297" s="406"/>
      <c r="AG297" s="188">
        <f t="shared" si="8"/>
        <v>0</v>
      </c>
      <c r="AH297" s="189">
        <f t="shared" si="9"/>
        <v>0</v>
      </c>
      <c r="AI297" s="189">
        <f t="shared" si="10"/>
        <v>0</v>
      </c>
      <c r="AJ297" s="190">
        <f t="shared" si="11"/>
        <v>0</v>
      </c>
      <c r="AL297" s="186">
        <f t="shared" si="12"/>
        <v>27</v>
      </c>
      <c r="AM297" s="186">
        <f t="shared" si="13"/>
        <v>0</v>
      </c>
      <c r="AO297">
        <f>CNGE_2023_M1_Secc1_Sub2!M293</f>
        <v>0</v>
      </c>
      <c r="AP297">
        <f t="shared" si="14"/>
        <v>0</v>
      </c>
      <c r="AQ297">
        <f t="shared" si="15"/>
        <v>0</v>
      </c>
      <c r="AR297"/>
      <c r="AS297">
        <f>CNGE_2023_M1_Secc1_Sub2!S293</f>
        <v>0</v>
      </c>
      <c r="AT297">
        <f t="shared" si="16"/>
        <v>0</v>
      </c>
      <c r="AU297">
        <f t="shared" si="17"/>
        <v>0</v>
      </c>
      <c r="AV297"/>
      <c r="AW297">
        <f>CNGE_2023_M1_Secc1_Sub2!Y293</f>
        <v>0</v>
      </c>
      <c r="AX297">
        <f t="shared" si="18"/>
        <v>0</v>
      </c>
      <c r="AY297">
        <f t="shared" si="19"/>
        <v>0</v>
      </c>
      <c r="BA297" s="7" t="b">
        <f t="shared" si="20"/>
        <v>0</v>
      </c>
      <c r="BB297" s="7">
        <f t="shared" si="21"/>
        <v>0</v>
      </c>
      <c r="BC297" s="7" t="str">
        <f t="shared" si="22"/>
        <v/>
      </c>
      <c r="BD297" s="7" t="b">
        <f t="shared" si="23"/>
        <v>0</v>
      </c>
      <c r="BE297" s="7">
        <f t="shared" si="24"/>
        <v>0</v>
      </c>
      <c r="BF297" s="7" t="b">
        <f t="shared" si="25"/>
        <v>0</v>
      </c>
      <c r="BG297" s="7">
        <f t="shared" si="26"/>
        <v>0</v>
      </c>
      <c r="BH297" s="197">
        <f t="shared" si="27"/>
        <v>0</v>
      </c>
    </row>
    <row r="298" spans="1:60" ht="15" customHeight="1" thickBot="1">
      <c r="A298" s="41"/>
      <c r="B298"/>
      <c r="C298" s="64" t="s">
        <v>133</v>
      </c>
      <c r="D298" s="347" t="str">
        <f>IF(CNGE_2023_M1_Secc1_Sub1!D102="","",CNGE_2023_M1_Secc1_Sub1!D102)</f>
        <v/>
      </c>
      <c r="E298" s="347"/>
      <c r="F298" s="347"/>
      <c r="G298" s="347"/>
      <c r="H298" s="347"/>
      <c r="I298" s="347"/>
      <c r="J298" s="347"/>
      <c r="K298" s="406"/>
      <c r="L298" s="406"/>
      <c r="M298" s="406"/>
      <c r="N298" s="406"/>
      <c r="O298" s="406"/>
      <c r="P298" s="406"/>
      <c r="Q298" s="406"/>
      <c r="R298" s="406"/>
      <c r="S298" s="406"/>
      <c r="T298" s="406"/>
      <c r="U298" s="406"/>
      <c r="V298" s="406"/>
      <c r="W298" s="406"/>
      <c r="X298" s="406"/>
      <c r="Y298" s="406"/>
      <c r="Z298" s="406"/>
      <c r="AA298" s="406"/>
      <c r="AB298" s="406"/>
      <c r="AC298" s="406"/>
      <c r="AD298" s="406"/>
      <c r="AG298" s="188">
        <f t="shared" si="8"/>
        <v>0</v>
      </c>
      <c r="AH298" s="189">
        <f t="shared" si="9"/>
        <v>0</v>
      </c>
      <c r="AI298" s="189">
        <f t="shared" si="10"/>
        <v>0</v>
      </c>
      <c r="AJ298" s="190">
        <f t="shared" si="11"/>
        <v>0</v>
      </c>
      <c r="AL298" s="186">
        <f t="shared" si="12"/>
        <v>27</v>
      </c>
      <c r="AM298" s="186">
        <f t="shared" si="13"/>
        <v>0</v>
      </c>
      <c r="AO298">
        <f>CNGE_2023_M1_Secc1_Sub2!M294</f>
        <v>0</v>
      </c>
      <c r="AP298">
        <f t="shared" si="14"/>
        <v>0</v>
      </c>
      <c r="AQ298">
        <f t="shared" si="15"/>
        <v>0</v>
      </c>
      <c r="AR298"/>
      <c r="AS298">
        <f>CNGE_2023_M1_Secc1_Sub2!S294</f>
        <v>0</v>
      </c>
      <c r="AT298">
        <f t="shared" si="16"/>
        <v>0</v>
      </c>
      <c r="AU298">
        <f t="shared" si="17"/>
        <v>0</v>
      </c>
      <c r="AV298"/>
      <c r="AW298">
        <f>CNGE_2023_M1_Secc1_Sub2!Y294</f>
        <v>0</v>
      </c>
      <c r="AX298">
        <f t="shared" si="18"/>
        <v>0</v>
      </c>
      <c r="AY298">
        <f t="shared" si="19"/>
        <v>0</v>
      </c>
      <c r="BA298" s="7" t="b">
        <f t="shared" si="20"/>
        <v>0</v>
      </c>
      <c r="BB298" s="7">
        <f t="shared" si="21"/>
        <v>0</v>
      </c>
      <c r="BC298" s="7" t="str">
        <f t="shared" si="22"/>
        <v/>
      </c>
      <c r="BD298" s="7" t="b">
        <f t="shared" si="23"/>
        <v>0</v>
      </c>
      <c r="BE298" s="7">
        <f t="shared" si="24"/>
        <v>0</v>
      </c>
      <c r="BF298" s="7" t="b">
        <f t="shared" si="25"/>
        <v>0</v>
      </c>
      <c r="BG298" s="7">
        <f t="shared" si="26"/>
        <v>0</v>
      </c>
      <c r="BH298" s="197">
        <f t="shared" si="27"/>
        <v>0</v>
      </c>
    </row>
    <row r="299" spans="1:60" ht="15" customHeight="1" thickBot="1">
      <c r="A299" s="41"/>
      <c r="B299"/>
      <c r="C299" s="64" t="s">
        <v>134</v>
      </c>
      <c r="D299" s="347" t="str">
        <f>IF(CNGE_2023_M1_Secc1_Sub1!D103="","",CNGE_2023_M1_Secc1_Sub1!D103)</f>
        <v/>
      </c>
      <c r="E299" s="347"/>
      <c r="F299" s="347"/>
      <c r="G299" s="347"/>
      <c r="H299" s="347"/>
      <c r="I299" s="347"/>
      <c r="J299" s="347"/>
      <c r="K299" s="406"/>
      <c r="L299" s="406"/>
      <c r="M299" s="406"/>
      <c r="N299" s="406"/>
      <c r="O299" s="406"/>
      <c r="P299" s="406"/>
      <c r="Q299" s="406"/>
      <c r="R299" s="406"/>
      <c r="S299" s="406"/>
      <c r="T299" s="406"/>
      <c r="U299" s="406"/>
      <c r="V299" s="406"/>
      <c r="W299" s="406"/>
      <c r="X299" s="406"/>
      <c r="Y299" s="406"/>
      <c r="Z299" s="406"/>
      <c r="AA299" s="406"/>
      <c r="AB299" s="406"/>
      <c r="AC299" s="406"/>
      <c r="AD299" s="406"/>
      <c r="AG299" s="188">
        <f t="shared" si="8"/>
        <v>0</v>
      </c>
      <c r="AH299" s="189">
        <f t="shared" si="9"/>
        <v>0</v>
      </c>
      <c r="AI299" s="189">
        <f t="shared" si="10"/>
        <v>0</v>
      </c>
      <c r="AJ299" s="190">
        <f t="shared" si="11"/>
        <v>0</v>
      </c>
      <c r="AL299" s="186">
        <f t="shared" si="12"/>
        <v>27</v>
      </c>
      <c r="AM299" s="186">
        <f t="shared" si="13"/>
        <v>0</v>
      </c>
      <c r="AO299">
        <f>CNGE_2023_M1_Secc1_Sub2!M295</f>
        <v>0</v>
      </c>
      <c r="AP299">
        <f t="shared" si="14"/>
        <v>0</v>
      </c>
      <c r="AQ299">
        <f t="shared" si="15"/>
        <v>0</v>
      </c>
      <c r="AR299"/>
      <c r="AS299">
        <f>CNGE_2023_M1_Secc1_Sub2!S295</f>
        <v>0</v>
      </c>
      <c r="AT299">
        <f t="shared" si="16"/>
        <v>0</v>
      </c>
      <c r="AU299">
        <f t="shared" si="17"/>
        <v>0</v>
      </c>
      <c r="AV299"/>
      <c r="AW299">
        <f>CNGE_2023_M1_Secc1_Sub2!Y295</f>
        <v>0</v>
      </c>
      <c r="AX299">
        <f t="shared" si="18"/>
        <v>0</v>
      </c>
      <c r="AY299">
        <f t="shared" si="19"/>
        <v>0</v>
      </c>
      <c r="BA299" s="7" t="b">
        <f t="shared" si="20"/>
        <v>0</v>
      </c>
      <c r="BB299" s="7">
        <f t="shared" si="21"/>
        <v>0</v>
      </c>
      <c r="BC299" s="7" t="str">
        <f t="shared" si="22"/>
        <v/>
      </c>
      <c r="BD299" s="7" t="b">
        <f t="shared" si="23"/>
        <v>0</v>
      </c>
      <c r="BE299" s="7">
        <f t="shared" si="24"/>
        <v>0</v>
      </c>
      <c r="BF299" s="7" t="b">
        <f t="shared" si="25"/>
        <v>0</v>
      </c>
      <c r="BG299" s="7">
        <f t="shared" si="26"/>
        <v>0</v>
      </c>
      <c r="BH299" s="197">
        <f t="shared" si="27"/>
        <v>0</v>
      </c>
    </row>
    <row r="300" spans="1:60" ht="15" customHeight="1" thickBot="1">
      <c r="A300" s="41"/>
      <c r="B300"/>
      <c r="C300" s="64" t="s">
        <v>135</v>
      </c>
      <c r="D300" s="347" t="str">
        <f>IF(CNGE_2023_M1_Secc1_Sub1!D104="","",CNGE_2023_M1_Secc1_Sub1!D104)</f>
        <v/>
      </c>
      <c r="E300" s="347"/>
      <c r="F300" s="347"/>
      <c r="G300" s="347"/>
      <c r="H300" s="347"/>
      <c r="I300" s="347"/>
      <c r="J300" s="347"/>
      <c r="K300" s="406"/>
      <c r="L300" s="406"/>
      <c r="M300" s="406"/>
      <c r="N300" s="406"/>
      <c r="O300" s="406"/>
      <c r="P300" s="406"/>
      <c r="Q300" s="406"/>
      <c r="R300" s="406"/>
      <c r="S300" s="406"/>
      <c r="T300" s="406"/>
      <c r="U300" s="406"/>
      <c r="V300" s="406"/>
      <c r="W300" s="406"/>
      <c r="X300" s="406"/>
      <c r="Y300" s="406"/>
      <c r="Z300" s="406"/>
      <c r="AA300" s="406"/>
      <c r="AB300" s="406"/>
      <c r="AC300" s="406"/>
      <c r="AD300" s="406"/>
      <c r="AG300" s="188">
        <f t="shared" ref="AG300:AG354" si="28">S300</f>
        <v>0</v>
      </c>
      <c r="AH300" s="189">
        <f t="shared" ref="AH300:AH354" si="29">COUNTIF(W300:AD300,"NS")</f>
        <v>0</v>
      </c>
      <c r="AI300" s="189">
        <f t="shared" ref="AI300:AI354" si="30">SUM(W300:AD300)</f>
        <v>0</v>
      </c>
      <c r="AJ300" s="190">
        <f t="shared" ref="AJ300:AJ354" si="31">IF($AG$227=$AH$227, 0, IF(OR(AND(AG300=0, AH300&gt;0), AND(AG300="ns", AI300&gt;0), AND(AG300="ns", AH300=0, AI300=0)), 1, IF(OR(AND(AG300&gt;0, AH300=2), AND(AG300="ns", AH300=2), AND(AG300="ns", AI300=0, AH300&gt;0), AG300=AI300, COUNTIF(S300:AD300, "NA")=COUNTA(S300:AD300)), 0, 1)))</f>
        <v>0</v>
      </c>
      <c r="AL300" s="186">
        <f t="shared" ref="AL300:AL354" si="32">+COUNTBLANK(D300:AD300)</f>
        <v>27</v>
      </c>
      <c r="AM300" s="186">
        <f t="shared" ref="AM300:AM354" si="33">+IF($AG$227=$AH$227,0,IF(OR(AND(OR($C$199="X",$C$200="X"),D300&lt;&gt;"",AL300=26),AND(D300="",AL300=27),AND(K300=1,AL300=21),AND(OR(K300=2,K300=9,K300=3),AL300=25)),0,1))</f>
        <v>0</v>
      </c>
      <c r="AO300">
        <f>CNGE_2023_M1_Secc1_Sub2!M296</f>
        <v>0</v>
      </c>
      <c r="AP300">
        <f t="shared" ref="AP300:AP354" si="34">S300</f>
        <v>0</v>
      </c>
      <c r="AQ300">
        <f t="shared" ref="AQ300:AQ354" si="35">+IF($AG$227=$AH$227,0,IF(OR(AND(AO300&gt;=AP300),AND(AO300="NS",AP300="NS"),AND(AO300&gt;=1,AP300="NS")),0,1))</f>
        <v>0</v>
      </c>
      <c r="AR300"/>
      <c r="AS300">
        <f>CNGE_2023_M1_Secc1_Sub2!S296</f>
        <v>0</v>
      </c>
      <c r="AT300">
        <f t="shared" ref="AT300:AT354" si="36">W300</f>
        <v>0</v>
      </c>
      <c r="AU300">
        <f t="shared" ref="AU300:AU354" si="37">+IF($AG$227=$AH$227,0,IF(OR(AND(AS300&gt;=AT300),AND(AS300="NS",AT300="NS"),AND(AS300&gt;=1,AT300="NS")),0,1))</f>
        <v>0</v>
      </c>
      <c r="AV300"/>
      <c r="AW300">
        <f>CNGE_2023_M1_Secc1_Sub2!Y296</f>
        <v>0</v>
      </c>
      <c r="AX300">
        <f t="shared" ref="AX300:AX354" si="38">AA300</f>
        <v>0</v>
      </c>
      <c r="AY300">
        <f t="shared" ref="AY300:AY354" si="39">+IF($AG$227=$AH$227,0,IF(OR(AND(AW300&gt;=AX300),AND(AW300="NS",AX300="NS"),AND(AW300&gt;=1,AX300="NS")),0,1))</f>
        <v>0</v>
      </c>
      <c r="BA300" s="7" t="b">
        <f t="shared" ref="BA300:BA354" si="40">NOT(EXACT(O300,UPPER(O300)))</f>
        <v>0</v>
      </c>
      <c r="BB300" s="7">
        <f t="shared" ref="BB300:BB354" si="41">COUNTIF(BA300,"VERDADERO")</f>
        <v>0</v>
      </c>
      <c r="BC300" s="7" t="str">
        <f t="shared" ref="BC300:BC354" si="42">SUBSTITUTE( SUBSTITUTE( SUBSTITUTE( SUBSTITUTE( SUBSTITUTE( SUBSTITUTE( SUBSTITUTE( SUBSTITUTE( SUBSTITUTE( SUBSTITUTE(O300, "á", "a"), "é", "e"), "í", "i"), "ó", "o"), "ú", "u"), "Á", "A"), "É", "E"), "Í", "I"), "Ó", "O"), "Ú", "U")</f>
        <v/>
      </c>
      <c r="BD300" s="7" t="b">
        <f t="shared" ref="BD300:BD354" si="43">NOT(EXACT(O300,BC300))</f>
        <v>0</v>
      </c>
      <c r="BE300" s="7">
        <f t="shared" ref="BE300:BE354" si="44">COUNTIF(BD300,"VERDADERO")</f>
        <v>0</v>
      </c>
      <c r="BF300" s="7" t="b">
        <f t="shared" ref="BF300:BF354" si="45">NOT(EXACT(O300,BC300))</f>
        <v>0</v>
      </c>
      <c r="BG300" s="7">
        <f t="shared" ref="BG300:BG354" si="46">COUNTIF(BF300,"VERDADERO")</f>
        <v>0</v>
      </c>
      <c r="BH300" s="197">
        <f t="shared" ref="BH300:BH354" si="47">+BG300+BE300+BB300</f>
        <v>0</v>
      </c>
    </row>
    <row r="301" spans="1:60" ht="15" customHeight="1" thickBot="1">
      <c r="A301" s="41"/>
      <c r="B301"/>
      <c r="C301" s="64" t="s">
        <v>136</v>
      </c>
      <c r="D301" s="347" t="str">
        <f>IF(CNGE_2023_M1_Secc1_Sub1!D105="","",CNGE_2023_M1_Secc1_Sub1!D105)</f>
        <v/>
      </c>
      <c r="E301" s="347"/>
      <c r="F301" s="347"/>
      <c r="G301" s="347"/>
      <c r="H301" s="347"/>
      <c r="I301" s="347"/>
      <c r="J301" s="347"/>
      <c r="K301" s="406"/>
      <c r="L301" s="406"/>
      <c r="M301" s="406"/>
      <c r="N301" s="406"/>
      <c r="O301" s="406"/>
      <c r="P301" s="406"/>
      <c r="Q301" s="406"/>
      <c r="R301" s="406"/>
      <c r="S301" s="406"/>
      <c r="T301" s="406"/>
      <c r="U301" s="406"/>
      <c r="V301" s="406"/>
      <c r="W301" s="406"/>
      <c r="X301" s="406"/>
      <c r="Y301" s="406"/>
      <c r="Z301" s="406"/>
      <c r="AA301" s="406"/>
      <c r="AB301" s="406"/>
      <c r="AC301" s="406"/>
      <c r="AD301" s="406"/>
      <c r="AG301" s="188">
        <f t="shared" si="28"/>
        <v>0</v>
      </c>
      <c r="AH301" s="189">
        <f t="shared" si="29"/>
        <v>0</v>
      </c>
      <c r="AI301" s="189">
        <f t="shared" si="30"/>
        <v>0</v>
      </c>
      <c r="AJ301" s="190">
        <f t="shared" si="31"/>
        <v>0</v>
      </c>
      <c r="AL301" s="186">
        <f t="shared" si="32"/>
        <v>27</v>
      </c>
      <c r="AM301" s="186">
        <f t="shared" si="33"/>
        <v>0</v>
      </c>
      <c r="AO301">
        <f>CNGE_2023_M1_Secc1_Sub2!M297</f>
        <v>0</v>
      </c>
      <c r="AP301">
        <f t="shared" si="34"/>
        <v>0</v>
      </c>
      <c r="AQ301">
        <f t="shared" si="35"/>
        <v>0</v>
      </c>
      <c r="AR301"/>
      <c r="AS301">
        <f>CNGE_2023_M1_Secc1_Sub2!S297</f>
        <v>0</v>
      </c>
      <c r="AT301">
        <f t="shared" si="36"/>
        <v>0</v>
      </c>
      <c r="AU301">
        <f t="shared" si="37"/>
        <v>0</v>
      </c>
      <c r="AV301"/>
      <c r="AW301">
        <f>CNGE_2023_M1_Secc1_Sub2!Y297</f>
        <v>0</v>
      </c>
      <c r="AX301">
        <f t="shared" si="38"/>
        <v>0</v>
      </c>
      <c r="AY301">
        <f t="shared" si="39"/>
        <v>0</v>
      </c>
      <c r="BA301" s="7" t="b">
        <f t="shared" si="40"/>
        <v>0</v>
      </c>
      <c r="BB301" s="7">
        <f t="shared" si="41"/>
        <v>0</v>
      </c>
      <c r="BC301" s="7" t="str">
        <f t="shared" si="42"/>
        <v/>
      </c>
      <c r="BD301" s="7" t="b">
        <f t="shared" si="43"/>
        <v>0</v>
      </c>
      <c r="BE301" s="7">
        <f t="shared" si="44"/>
        <v>0</v>
      </c>
      <c r="BF301" s="7" t="b">
        <f t="shared" si="45"/>
        <v>0</v>
      </c>
      <c r="BG301" s="7">
        <f t="shared" si="46"/>
        <v>0</v>
      </c>
      <c r="BH301" s="197">
        <f t="shared" si="47"/>
        <v>0</v>
      </c>
    </row>
    <row r="302" spans="1:60" ht="15" customHeight="1" thickBot="1">
      <c r="A302" s="41"/>
      <c r="B302"/>
      <c r="C302" s="64" t="s">
        <v>137</v>
      </c>
      <c r="D302" s="347" t="str">
        <f>IF(CNGE_2023_M1_Secc1_Sub1!D106="","",CNGE_2023_M1_Secc1_Sub1!D106)</f>
        <v/>
      </c>
      <c r="E302" s="347"/>
      <c r="F302" s="347"/>
      <c r="G302" s="347"/>
      <c r="H302" s="347"/>
      <c r="I302" s="347"/>
      <c r="J302" s="347"/>
      <c r="K302" s="406"/>
      <c r="L302" s="406"/>
      <c r="M302" s="406"/>
      <c r="N302" s="406"/>
      <c r="O302" s="406"/>
      <c r="P302" s="406"/>
      <c r="Q302" s="406"/>
      <c r="R302" s="406"/>
      <c r="S302" s="406"/>
      <c r="T302" s="406"/>
      <c r="U302" s="406"/>
      <c r="V302" s="406"/>
      <c r="W302" s="406"/>
      <c r="X302" s="406"/>
      <c r="Y302" s="406"/>
      <c r="Z302" s="406"/>
      <c r="AA302" s="406"/>
      <c r="AB302" s="406"/>
      <c r="AC302" s="406"/>
      <c r="AD302" s="406"/>
      <c r="AG302" s="188">
        <f t="shared" si="28"/>
        <v>0</v>
      </c>
      <c r="AH302" s="189">
        <f t="shared" si="29"/>
        <v>0</v>
      </c>
      <c r="AI302" s="189">
        <f t="shared" si="30"/>
        <v>0</v>
      </c>
      <c r="AJ302" s="190">
        <f t="shared" si="31"/>
        <v>0</v>
      </c>
      <c r="AL302" s="186">
        <f t="shared" si="32"/>
        <v>27</v>
      </c>
      <c r="AM302" s="186">
        <f t="shared" si="33"/>
        <v>0</v>
      </c>
      <c r="AO302">
        <f>CNGE_2023_M1_Secc1_Sub2!M298</f>
        <v>0</v>
      </c>
      <c r="AP302">
        <f t="shared" si="34"/>
        <v>0</v>
      </c>
      <c r="AQ302">
        <f t="shared" si="35"/>
        <v>0</v>
      </c>
      <c r="AR302"/>
      <c r="AS302">
        <f>CNGE_2023_M1_Secc1_Sub2!S298</f>
        <v>0</v>
      </c>
      <c r="AT302">
        <f t="shared" si="36"/>
        <v>0</v>
      </c>
      <c r="AU302">
        <f t="shared" si="37"/>
        <v>0</v>
      </c>
      <c r="AV302"/>
      <c r="AW302">
        <f>CNGE_2023_M1_Secc1_Sub2!Y298</f>
        <v>0</v>
      </c>
      <c r="AX302">
        <f t="shared" si="38"/>
        <v>0</v>
      </c>
      <c r="AY302">
        <f t="shared" si="39"/>
        <v>0</v>
      </c>
      <c r="BA302" s="7" t="b">
        <f t="shared" si="40"/>
        <v>0</v>
      </c>
      <c r="BB302" s="7">
        <f t="shared" si="41"/>
        <v>0</v>
      </c>
      <c r="BC302" s="7" t="str">
        <f t="shared" si="42"/>
        <v/>
      </c>
      <c r="BD302" s="7" t="b">
        <f t="shared" si="43"/>
        <v>0</v>
      </c>
      <c r="BE302" s="7">
        <f t="shared" si="44"/>
        <v>0</v>
      </c>
      <c r="BF302" s="7" t="b">
        <f t="shared" si="45"/>
        <v>0</v>
      </c>
      <c r="BG302" s="7">
        <f t="shared" si="46"/>
        <v>0</v>
      </c>
      <c r="BH302" s="197">
        <f t="shared" si="47"/>
        <v>0</v>
      </c>
    </row>
    <row r="303" spans="1:60" ht="15" customHeight="1" thickBot="1">
      <c r="A303" s="41"/>
      <c r="B303"/>
      <c r="C303" s="64" t="s">
        <v>138</v>
      </c>
      <c r="D303" s="347" t="str">
        <f>IF(CNGE_2023_M1_Secc1_Sub1!D107="","",CNGE_2023_M1_Secc1_Sub1!D107)</f>
        <v/>
      </c>
      <c r="E303" s="347"/>
      <c r="F303" s="347"/>
      <c r="G303" s="347"/>
      <c r="H303" s="347"/>
      <c r="I303" s="347"/>
      <c r="J303" s="347"/>
      <c r="K303" s="406"/>
      <c r="L303" s="406"/>
      <c r="M303" s="406"/>
      <c r="N303" s="406"/>
      <c r="O303" s="406"/>
      <c r="P303" s="406"/>
      <c r="Q303" s="406"/>
      <c r="R303" s="406"/>
      <c r="S303" s="406"/>
      <c r="T303" s="406"/>
      <c r="U303" s="406"/>
      <c r="V303" s="406"/>
      <c r="W303" s="406"/>
      <c r="X303" s="406"/>
      <c r="Y303" s="406"/>
      <c r="Z303" s="406"/>
      <c r="AA303" s="406"/>
      <c r="AB303" s="406"/>
      <c r="AC303" s="406"/>
      <c r="AD303" s="406"/>
      <c r="AG303" s="188">
        <f t="shared" si="28"/>
        <v>0</v>
      </c>
      <c r="AH303" s="189">
        <f t="shared" si="29"/>
        <v>0</v>
      </c>
      <c r="AI303" s="189">
        <f t="shared" si="30"/>
        <v>0</v>
      </c>
      <c r="AJ303" s="190">
        <f t="shared" si="31"/>
        <v>0</v>
      </c>
      <c r="AL303" s="186">
        <f t="shared" si="32"/>
        <v>27</v>
      </c>
      <c r="AM303" s="186">
        <f t="shared" si="33"/>
        <v>0</v>
      </c>
      <c r="AO303">
        <f>CNGE_2023_M1_Secc1_Sub2!M299</f>
        <v>0</v>
      </c>
      <c r="AP303">
        <f t="shared" si="34"/>
        <v>0</v>
      </c>
      <c r="AQ303">
        <f t="shared" si="35"/>
        <v>0</v>
      </c>
      <c r="AR303"/>
      <c r="AS303">
        <f>CNGE_2023_M1_Secc1_Sub2!S299</f>
        <v>0</v>
      </c>
      <c r="AT303">
        <f t="shared" si="36"/>
        <v>0</v>
      </c>
      <c r="AU303">
        <f t="shared" si="37"/>
        <v>0</v>
      </c>
      <c r="AV303"/>
      <c r="AW303">
        <f>CNGE_2023_M1_Secc1_Sub2!Y299</f>
        <v>0</v>
      </c>
      <c r="AX303">
        <f t="shared" si="38"/>
        <v>0</v>
      </c>
      <c r="AY303">
        <f t="shared" si="39"/>
        <v>0</v>
      </c>
      <c r="BA303" s="7" t="b">
        <f t="shared" si="40"/>
        <v>0</v>
      </c>
      <c r="BB303" s="7">
        <f t="shared" si="41"/>
        <v>0</v>
      </c>
      <c r="BC303" s="7" t="str">
        <f t="shared" si="42"/>
        <v/>
      </c>
      <c r="BD303" s="7" t="b">
        <f t="shared" si="43"/>
        <v>0</v>
      </c>
      <c r="BE303" s="7">
        <f t="shared" si="44"/>
        <v>0</v>
      </c>
      <c r="BF303" s="7" t="b">
        <f t="shared" si="45"/>
        <v>0</v>
      </c>
      <c r="BG303" s="7">
        <f t="shared" si="46"/>
        <v>0</v>
      </c>
      <c r="BH303" s="197">
        <f t="shared" si="47"/>
        <v>0</v>
      </c>
    </row>
    <row r="304" spans="1:60" ht="15" customHeight="1" thickBot="1">
      <c r="A304" s="41"/>
      <c r="B304"/>
      <c r="C304" s="64" t="s">
        <v>139</v>
      </c>
      <c r="D304" s="347" t="str">
        <f>IF(CNGE_2023_M1_Secc1_Sub1!D108="","",CNGE_2023_M1_Secc1_Sub1!D108)</f>
        <v/>
      </c>
      <c r="E304" s="347"/>
      <c r="F304" s="347"/>
      <c r="G304" s="347"/>
      <c r="H304" s="347"/>
      <c r="I304" s="347"/>
      <c r="J304" s="347"/>
      <c r="K304" s="406"/>
      <c r="L304" s="406"/>
      <c r="M304" s="406"/>
      <c r="N304" s="406"/>
      <c r="O304" s="406"/>
      <c r="P304" s="406"/>
      <c r="Q304" s="406"/>
      <c r="R304" s="406"/>
      <c r="S304" s="406"/>
      <c r="T304" s="406"/>
      <c r="U304" s="406"/>
      <c r="V304" s="406"/>
      <c r="W304" s="406"/>
      <c r="X304" s="406"/>
      <c r="Y304" s="406"/>
      <c r="Z304" s="406"/>
      <c r="AA304" s="406"/>
      <c r="AB304" s="406"/>
      <c r="AC304" s="406"/>
      <c r="AD304" s="406"/>
      <c r="AG304" s="188">
        <f t="shared" si="28"/>
        <v>0</v>
      </c>
      <c r="AH304" s="189">
        <f t="shared" si="29"/>
        <v>0</v>
      </c>
      <c r="AI304" s="189">
        <f t="shared" si="30"/>
        <v>0</v>
      </c>
      <c r="AJ304" s="190">
        <f t="shared" si="31"/>
        <v>0</v>
      </c>
      <c r="AL304" s="186">
        <f t="shared" si="32"/>
        <v>27</v>
      </c>
      <c r="AM304" s="186">
        <f t="shared" si="33"/>
        <v>0</v>
      </c>
      <c r="AO304">
        <f>CNGE_2023_M1_Secc1_Sub2!M300</f>
        <v>0</v>
      </c>
      <c r="AP304">
        <f t="shared" si="34"/>
        <v>0</v>
      </c>
      <c r="AQ304">
        <f t="shared" si="35"/>
        <v>0</v>
      </c>
      <c r="AR304"/>
      <c r="AS304">
        <f>CNGE_2023_M1_Secc1_Sub2!S300</f>
        <v>0</v>
      </c>
      <c r="AT304">
        <f t="shared" si="36"/>
        <v>0</v>
      </c>
      <c r="AU304">
        <f t="shared" si="37"/>
        <v>0</v>
      </c>
      <c r="AV304"/>
      <c r="AW304">
        <f>CNGE_2023_M1_Secc1_Sub2!Y300</f>
        <v>0</v>
      </c>
      <c r="AX304">
        <f t="shared" si="38"/>
        <v>0</v>
      </c>
      <c r="AY304">
        <f t="shared" si="39"/>
        <v>0</v>
      </c>
      <c r="BA304" s="7" t="b">
        <f t="shared" si="40"/>
        <v>0</v>
      </c>
      <c r="BB304" s="7">
        <f t="shared" si="41"/>
        <v>0</v>
      </c>
      <c r="BC304" s="7" t="str">
        <f t="shared" si="42"/>
        <v/>
      </c>
      <c r="BD304" s="7" t="b">
        <f t="shared" si="43"/>
        <v>0</v>
      </c>
      <c r="BE304" s="7">
        <f t="shared" si="44"/>
        <v>0</v>
      </c>
      <c r="BF304" s="7" t="b">
        <f t="shared" si="45"/>
        <v>0</v>
      </c>
      <c r="BG304" s="7">
        <f t="shared" si="46"/>
        <v>0</v>
      </c>
      <c r="BH304" s="197">
        <f t="shared" si="47"/>
        <v>0</v>
      </c>
    </row>
    <row r="305" spans="1:60" ht="15" customHeight="1" thickBot="1">
      <c r="A305" s="41"/>
      <c r="B305"/>
      <c r="C305" s="64" t="s">
        <v>140</v>
      </c>
      <c r="D305" s="347" t="str">
        <f>IF(CNGE_2023_M1_Secc1_Sub1!D109="","",CNGE_2023_M1_Secc1_Sub1!D109)</f>
        <v/>
      </c>
      <c r="E305" s="347"/>
      <c r="F305" s="347"/>
      <c r="G305" s="347"/>
      <c r="H305" s="347"/>
      <c r="I305" s="347"/>
      <c r="J305" s="347"/>
      <c r="K305" s="406"/>
      <c r="L305" s="406"/>
      <c r="M305" s="406"/>
      <c r="N305" s="406"/>
      <c r="O305" s="406"/>
      <c r="P305" s="406"/>
      <c r="Q305" s="406"/>
      <c r="R305" s="406"/>
      <c r="S305" s="406"/>
      <c r="T305" s="406"/>
      <c r="U305" s="406"/>
      <c r="V305" s="406"/>
      <c r="W305" s="406"/>
      <c r="X305" s="406"/>
      <c r="Y305" s="406"/>
      <c r="Z305" s="406"/>
      <c r="AA305" s="406"/>
      <c r="AB305" s="406"/>
      <c r="AC305" s="406"/>
      <c r="AD305" s="406"/>
      <c r="AG305" s="188">
        <f t="shared" si="28"/>
        <v>0</v>
      </c>
      <c r="AH305" s="189">
        <f t="shared" si="29"/>
        <v>0</v>
      </c>
      <c r="AI305" s="189">
        <f t="shared" si="30"/>
        <v>0</v>
      </c>
      <c r="AJ305" s="190">
        <f t="shared" si="31"/>
        <v>0</v>
      </c>
      <c r="AL305" s="186">
        <f t="shared" si="32"/>
        <v>27</v>
      </c>
      <c r="AM305" s="186">
        <f t="shared" si="33"/>
        <v>0</v>
      </c>
      <c r="AO305">
        <f>CNGE_2023_M1_Secc1_Sub2!M301</f>
        <v>0</v>
      </c>
      <c r="AP305">
        <f t="shared" si="34"/>
        <v>0</v>
      </c>
      <c r="AQ305">
        <f t="shared" si="35"/>
        <v>0</v>
      </c>
      <c r="AR305"/>
      <c r="AS305">
        <f>CNGE_2023_M1_Secc1_Sub2!S301</f>
        <v>0</v>
      </c>
      <c r="AT305">
        <f t="shared" si="36"/>
        <v>0</v>
      </c>
      <c r="AU305">
        <f t="shared" si="37"/>
        <v>0</v>
      </c>
      <c r="AV305"/>
      <c r="AW305">
        <f>CNGE_2023_M1_Secc1_Sub2!Y301</f>
        <v>0</v>
      </c>
      <c r="AX305">
        <f t="shared" si="38"/>
        <v>0</v>
      </c>
      <c r="AY305">
        <f t="shared" si="39"/>
        <v>0</v>
      </c>
      <c r="BA305" s="7" t="b">
        <f t="shared" si="40"/>
        <v>0</v>
      </c>
      <c r="BB305" s="7">
        <f t="shared" si="41"/>
        <v>0</v>
      </c>
      <c r="BC305" s="7" t="str">
        <f t="shared" si="42"/>
        <v/>
      </c>
      <c r="BD305" s="7" t="b">
        <f t="shared" si="43"/>
        <v>0</v>
      </c>
      <c r="BE305" s="7">
        <f t="shared" si="44"/>
        <v>0</v>
      </c>
      <c r="BF305" s="7" t="b">
        <f t="shared" si="45"/>
        <v>0</v>
      </c>
      <c r="BG305" s="7">
        <f t="shared" si="46"/>
        <v>0</v>
      </c>
      <c r="BH305" s="197">
        <f t="shared" si="47"/>
        <v>0</v>
      </c>
    </row>
    <row r="306" spans="1:60" ht="15" customHeight="1" thickBot="1">
      <c r="A306" s="41"/>
      <c r="B306"/>
      <c r="C306" s="64" t="s">
        <v>141</v>
      </c>
      <c r="D306" s="347" t="str">
        <f>IF(CNGE_2023_M1_Secc1_Sub1!D110="","",CNGE_2023_M1_Secc1_Sub1!D110)</f>
        <v/>
      </c>
      <c r="E306" s="347"/>
      <c r="F306" s="347"/>
      <c r="G306" s="347"/>
      <c r="H306" s="347"/>
      <c r="I306" s="347"/>
      <c r="J306" s="347"/>
      <c r="K306" s="406"/>
      <c r="L306" s="406"/>
      <c r="M306" s="406"/>
      <c r="N306" s="406"/>
      <c r="O306" s="406"/>
      <c r="P306" s="406"/>
      <c r="Q306" s="406"/>
      <c r="R306" s="406"/>
      <c r="S306" s="406"/>
      <c r="T306" s="406"/>
      <c r="U306" s="406"/>
      <c r="V306" s="406"/>
      <c r="W306" s="406"/>
      <c r="X306" s="406"/>
      <c r="Y306" s="406"/>
      <c r="Z306" s="406"/>
      <c r="AA306" s="406"/>
      <c r="AB306" s="406"/>
      <c r="AC306" s="406"/>
      <c r="AD306" s="406"/>
      <c r="AG306" s="188">
        <f t="shared" si="28"/>
        <v>0</v>
      </c>
      <c r="AH306" s="189">
        <f t="shared" si="29"/>
        <v>0</v>
      </c>
      <c r="AI306" s="189">
        <f t="shared" si="30"/>
        <v>0</v>
      </c>
      <c r="AJ306" s="190">
        <f t="shared" si="31"/>
        <v>0</v>
      </c>
      <c r="AL306" s="186">
        <f t="shared" si="32"/>
        <v>27</v>
      </c>
      <c r="AM306" s="186">
        <f t="shared" si="33"/>
        <v>0</v>
      </c>
      <c r="AO306">
        <f>CNGE_2023_M1_Secc1_Sub2!M302</f>
        <v>0</v>
      </c>
      <c r="AP306">
        <f t="shared" si="34"/>
        <v>0</v>
      </c>
      <c r="AQ306">
        <f t="shared" si="35"/>
        <v>0</v>
      </c>
      <c r="AR306"/>
      <c r="AS306">
        <f>CNGE_2023_M1_Secc1_Sub2!S302</f>
        <v>0</v>
      </c>
      <c r="AT306">
        <f t="shared" si="36"/>
        <v>0</v>
      </c>
      <c r="AU306">
        <f t="shared" si="37"/>
        <v>0</v>
      </c>
      <c r="AV306"/>
      <c r="AW306">
        <f>CNGE_2023_M1_Secc1_Sub2!Y302</f>
        <v>0</v>
      </c>
      <c r="AX306">
        <f t="shared" si="38"/>
        <v>0</v>
      </c>
      <c r="AY306">
        <f t="shared" si="39"/>
        <v>0</v>
      </c>
      <c r="BA306" s="7" t="b">
        <f t="shared" si="40"/>
        <v>0</v>
      </c>
      <c r="BB306" s="7">
        <f t="shared" si="41"/>
        <v>0</v>
      </c>
      <c r="BC306" s="7" t="str">
        <f t="shared" si="42"/>
        <v/>
      </c>
      <c r="BD306" s="7" t="b">
        <f t="shared" si="43"/>
        <v>0</v>
      </c>
      <c r="BE306" s="7">
        <f t="shared" si="44"/>
        <v>0</v>
      </c>
      <c r="BF306" s="7" t="b">
        <f t="shared" si="45"/>
        <v>0</v>
      </c>
      <c r="BG306" s="7">
        <f t="shared" si="46"/>
        <v>0</v>
      </c>
      <c r="BH306" s="197">
        <f t="shared" si="47"/>
        <v>0</v>
      </c>
    </row>
    <row r="307" spans="1:60" ht="15" customHeight="1" thickBot="1">
      <c r="A307" s="41"/>
      <c r="B307"/>
      <c r="C307" s="64" t="s">
        <v>142</v>
      </c>
      <c r="D307" s="347" t="str">
        <f>IF(CNGE_2023_M1_Secc1_Sub1!D111="","",CNGE_2023_M1_Secc1_Sub1!D111)</f>
        <v/>
      </c>
      <c r="E307" s="347"/>
      <c r="F307" s="347"/>
      <c r="G307" s="347"/>
      <c r="H307" s="347"/>
      <c r="I307" s="347"/>
      <c r="J307" s="347"/>
      <c r="K307" s="406"/>
      <c r="L307" s="406"/>
      <c r="M307" s="406"/>
      <c r="N307" s="406"/>
      <c r="O307" s="406"/>
      <c r="P307" s="406"/>
      <c r="Q307" s="406"/>
      <c r="R307" s="406"/>
      <c r="S307" s="406"/>
      <c r="T307" s="406"/>
      <c r="U307" s="406"/>
      <c r="V307" s="406"/>
      <c r="W307" s="406"/>
      <c r="X307" s="406"/>
      <c r="Y307" s="406"/>
      <c r="Z307" s="406"/>
      <c r="AA307" s="406"/>
      <c r="AB307" s="406"/>
      <c r="AC307" s="406"/>
      <c r="AD307" s="406"/>
      <c r="AG307" s="188">
        <f t="shared" si="28"/>
        <v>0</v>
      </c>
      <c r="AH307" s="189">
        <f t="shared" si="29"/>
        <v>0</v>
      </c>
      <c r="AI307" s="189">
        <f t="shared" si="30"/>
        <v>0</v>
      </c>
      <c r="AJ307" s="190">
        <f t="shared" si="31"/>
        <v>0</v>
      </c>
      <c r="AL307" s="186">
        <f t="shared" si="32"/>
        <v>27</v>
      </c>
      <c r="AM307" s="186">
        <f t="shared" si="33"/>
        <v>0</v>
      </c>
      <c r="AO307">
        <f>CNGE_2023_M1_Secc1_Sub2!M303</f>
        <v>0</v>
      </c>
      <c r="AP307">
        <f t="shared" si="34"/>
        <v>0</v>
      </c>
      <c r="AQ307">
        <f t="shared" si="35"/>
        <v>0</v>
      </c>
      <c r="AR307"/>
      <c r="AS307">
        <f>CNGE_2023_M1_Secc1_Sub2!S303</f>
        <v>0</v>
      </c>
      <c r="AT307">
        <f t="shared" si="36"/>
        <v>0</v>
      </c>
      <c r="AU307">
        <f t="shared" si="37"/>
        <v>0</v>
      </c>
      <c r="AV307"/>
      <c r="AW307">
        <f>CNGE_2023_M1_Secc1_Sub2!Y303</f>
        <v>0</v>
      </c>
      <c r="AX307">
        <f t="shared" si="38"/>
        <v>0</v>
      </c>
      <c r="AY307">
        <f t="shared" si="39"/>
        <v>0</v>
      </c>
      <c r="BA307" s="7" t="b">
        <f t="shared" si="40"/>
        <v>0</v>
      </c>
      <c r="BB307" s="7">
        <f t="shared" si="41"/>
        <v>0</v>
      </c>
      <c r="BC307" s="7" t="str">
        <f t="shared" si="42"/>
        <v/>
      </c>
      <c r="BD307" s="7" t="b">
        <f t="shared" si="43"/>
        <v>0</v>
      </c>
      <c r="BE307" s="7">
        <f t="shared" si="44"/>
        <v>0</v>
      </c>
      <c r="BF307" s="7" t="b">
        <f t="shared" si="45"/>
        <v>0</v>
      </c>
      <c r="BG307" s="7">
        <f t="shared" si="46"/>
        <v>0</v>
      </c>
      <c r="BH307" s="197">
        <f t="shared" si="47"/>
        <v>0</v>
      </c>
    </row>
    <row r="308" spans="1:60" ht="15" customHeight="1" thickBot="1">
      <c r="A308" s="41"/>
      <c r="B308"/>
      <c r="C308" s="64" t="s">
        <v>143</v>
      </c>
      <c r="D308" s="347" t="str">
        <f>IF(CNGE_2023_M1_Secc1_Sub1!D112="","",CNGE_2023_M1_Secc1_Sub1!D112)</f>
        <v/>
      </c>
      <c r="E308" s="347"/>
      <c r="F308" s="347"/>
      <c r="G308" s="347"/>
      <c r="H308" s="347"/>
      <c r="I308" s="347"/>
      <c r="J308" s="347"/>
      <c r="K308" s="406"/>
      <c r="L308" s="406"/>
      <c r="M308" s="406"/>
      <c r="N308" s="406"/>
      <c r="O308" s="406"/>
      <c r="P308" s="406"/>
      <c r="Q308" s="406"/>
      <c r="R308" s="406"/>
      <c r="S308" s="406"/>
      <c r="T308" s="406"/>
      <c r="U308" s="406"/>
      <c r="V308" s="406"/>
      <c r="W308" s="406"/>
      <c r="X308" s="406"/>
      <c r="Y308" s="406"/>
      <c r="Z308" s="406"/>
      <c r="AA308" s="406"/>
      <c r="AB308" s="406"/>
      <c r="AC308" s="406"/>
      <c r="AD308" s="406"/>
      <c r="AG308" s="188">
        <f t="shared" si="28"/>
        <v>0</v>
      </c>
      <c r="AH308" s="189">
        <f t="shared" si="29"/>
        <v>0</v>
      </c>
      <c r="AI308" s="189">
        <f t="shared" si="30"/>
        <v>0</v>
      </c>
      <c r="AJ308" s="190">
        <f t="shared" si="31"/>
        <v>0</v>
      </c>
      <c r="AL308" s="186">
        <f t="shared" si="32"/>
        <v>27</v>
      </c>
      <c r="AM308" s="186">
        <f t="shared" si="33"/>
        <v>0</v>
      </c>
      <c r="AO308">
        <f>CNGE_2023_M1_Secc1_Sub2!M304</f>
        <v>0</v>
      </c>
      <c r="AP308">
        <f t="shared" si="34"/>
        <v>0</v>
      </c>
      <c r="AQ308">
        <f t="shared" si="35"/>
        <v>0</v>
      </c>
      <c r="AR308"/>
      <c r="AS308">
        <f>CNGE_2023_M1_Secc1_Sub2!S304</f>
        <v>0</v>
      </c>
      <c r="AT308">
        <f t="shared" si="36"/>
        <v>0</v>
      </c>
      <c r="AU308">
        <f t="shared" si="37"/>
        <v>0</v>
      </c>
      <c r="AV308"/>
      <c r="AW308">
        <f>CNGE_2023_M1_Secc1_Sub2!Y304</f>
        <v>0</v>
      </c>
      <c r="AX308">
        <f t="shared" si="38"/>
        <v>0</v>
      </c>
      <c r="AY308">
        <f t="shared" si="39"/>
        <v>0</v>
      </c>
      <c r="BA308" s="7" t="b">
        <f t="shared" si="40"/>
        <v>0</v>
      </c>
      <c r="BB308" s="7">
        <f t="shared" si="41"/>
        <v>0</v>
      </c>
      <c r="BC308" s="7" t="str">
        <f t="shared" si="42"/>
        <v/>
      </c>
      <c r="BD308" s="7" t="b">
        <f t="shared" si="43"/>
        <v>0</v>
      </c>
      <c r="BE308" s="7">
        <f t="shared" si="44"/>
        <v>0</v>
      </c>
      <c r="BF308" s="7" t="b">
        <f t="shared" si="45"/>
        <v>0</v>
      </c>
      <c r="BG308" s="7">
        <f t="shared" si="46"/>
        <v>0</v>
      </c>
      <c r="BH308" s="197">
        <f t="shared" si="47"/>
        <v>0</v>
      </c>
    </row>
    <row r="309" spans="1:60" ht="15" customHeight="1" thickBot="1">
      <c r="A309" s="41"/>
      <c r="B309"/>
      <c r="C309" s="64" t="s">
        <v>144</v>
      </c>
      <c r="D309" s="347" t="str">
        <f>IF(CNGE_2023_M1_Secc1_Sub1!D113="","",CNGE_2023_M1_Secc1_Sub1!D113)</f>
        <v/>
      </c>
      <c r="E309" s="347"/>
      <c r="F309" s="347"/>
      <c r="G309" s="347"/>
      <c r="H309" s="347"/>
      <c r="I309" s="347"/>
      <c r="J309" s="347"/>
      <c r="K309" s="406"/>
      <c r="L309" s="406"/>
      <c r="M309" s="406"/>
      <c r="N309" s="406"/>
      <c r="O309" s="406"/>
      <c r="P309" s="406"/>
      <c r="Q309" s="406"/>
      <c r="R309" s="406"/>
      <c r="S309" s="406"/>
      <c r="T309" s="406"/>
      <c r="U309" s="406"/>
      <c r="V309" s="406"/>
      <c r="W309" s="406"/>
      <c r="X309" s="406"/>
      <c r="Y309" s="406"/>
      <c r="Z309" s="406"/>
      <c r="AA309" s="406"/>
      <c r="AB309" s="406"/>
      <c r="AC309" s="406"/>
      <c r="AD309" s="406"/>
      <c r="AG309" s="188">
        <f t="shared" si="28"/>
        <v>0</v>
      </c>
      <c r="AH309" s="189">
        <f t="shared" si="29"/>
        <v>0</v>
      </c>
      <c r="AI309" s="189">
        <f t="shared" si="30"/>
        <v>0</v>
      </c>
      <c r="AJ309" s="190">
        <f t="shared" si="31"/>
        <v>0</v>
      </c>
      <c r="AL309" s="186">
        <f t="shared" si="32"/>
        <v>27</v>
      </c>
      <c r="AM309" s="186">
        <f t="shared" si="33"/>
        <v>0</v>
      </c>
      <c r="AO309">
        <f>CNGE_2023_M1_Secc1_Sub2!M305</f>
        <v>0</v>
      </c>
      <c r="AP309">
        <f t="shared" si="34"/>
        <v>0</v>
      </c>
      <c r="AQ309">
        <f t="shared" si="35"/>
        <v>0</v>
      </c>
      <c r="AR309"/>
      <c r="AS309">
        <f>CNGE_2023_M1_Secc1_Sub2!S305</f>
        <v>0</v>
      </c>
      <c r="AT309">
        <f t="shared" si="36"/>
        <v>0</v>
      </c>
      <c r="AU309">
        <f t="shared" si="37"/>
        <v>0</v>
      </c>
      <c r="AV309"/>
      <c r="AW309">
        <f>CNGE_2023_M1_Secc1_Sub2!Y305</f>
        <v>0</v>
      </c>
      <c r="AX309">
        <f t="shared" si="38"/>
        <v>0</v>
      </c>
      <c r="AY309">
        <f t="shared" si="39"/>
        <v>0</v>
      </c>
      <c r="BA309" s="7" t="b">
        <f t="shared" si="40"/>
        <v>0</v>
      </c>
      <c r="BB309" s="7">
        <f t="shared" si="41"/>
        <v>0</v>
      </c>
      <c r="BC309" s="7" t="str">
        <f t="shared" si="42"/>
        <v/>
      </c>
      <c r="BD309" s="7" t="b">
        <f t="shared" si="43"/>
        <v>0</v>
      </c>
      <c r="BE309" s="7">
        <f t="shared" si="44"/>
        <v>0</v>
      </c>
      <c r="BF309" s="7" t="b">
        <f t="shared" si="45"/>
        <v>0</v>
      </c>
      <c r="BG309" s="7">
        <f t="shared" si="46"/>
        <v>0</v>
      </c>
      <c r="BH309" s="197">
        <f t="shared" si="47"/>
        <v>0</v>
      </c>
    </row>
    <row r="310" spans="1:60" ht="15" customHeight="1" thickBot="1">
      <c r="A310" s="41"/>
      <c r="B310"/>
      <c r="C310" s="64" t="s">
        <v>145</v>
      </c>
      <c r="D310" s="347" t="str">
        <f>IF(CNGE_2023_M1_Secc1_Sub1!D114="","",CNGE_2023_M1_Secc1_Sub1!D114)</f>
        <v/>
      </c>
      <c r="E310" s="347"/>
      <c r="F310" s="347"/>
      <c r="G310" s="347"/>
      <c r="H310" s="347"/>
      <c r="I310" s="347"/>
      <c r="J310" s="347"/>
      <c r="K310" s="406"/>
      <c r="L310" s="406"/>
      <c r="M310" s="406"/>
      <c r="N310" s="406"/>
      <c r="O310" s="406"/>
      <c r="P310" s="406"/>
      <c r="Q310" s="406"/>
      <c r="R310" s="406"/>
      <c r="S310" s="406"/>
      <c r="T310" s="406"/>
      <c r="U310" s="406"/>
      <c r="V310" s="406"/>
      <c r="W310" s="406"/>
      <c r="X310" s="406"/>
      <c r="Y310" s="406"/>
      <c r="Z310" s="406"/>
      <c r="AA310" s="406"/>
      <c r="AB310" s="406"/>
      <c r="AC310" s="406"/>
      <c r="AD310" s="406"/>
      <c r="AG310" s="188">
        <f t="shared" si="28"/>
        <v>0</v>
      </c>
      <c r="AH310" s="189">
        <f t="shared" si="29"/>
        <v>0</v>
      </c>
      <c r="AI310" s="189">
        <f t="shared" si="30"/>
        <v>0</v>
      </c>
      <c r="AJ310" s="190">
        <f t="shared" si="31"/>
        <v>0</v>
      </c>
      <c r="AL310" s="186">
        <f t="shared" si="32"/>
        <v>27</v>
      </c>
      <c r="AM310" s="186">
        <f t="shared" si="33"/>
        <v>0</v>
      </c>
      <c r="AO310">
        <f>CNGE_2023_M1_Secc1_Sub2!M306</f>
        <v>0</v>
      </c>
      <c r="AP310">
        <f t="shared" si="34"/>
        <v>0</v>
      </c>
      <c r="AQ310">
        <f t="shared" si="35"/>
        <v>0</v>
      </c>
      <c r="AR310"/>
      <c r="AS310">
        <f>CNGE_2023_M1_Secc1_Sub2!S306</f>
        <v>0</v>
      </c>
      <c r="AT310">
        <f t="shared" si="36"/>
        <v>0</v>
      </c>
      <c r="AU310">
        <f t="shared" si="37"/>
        <v>0</v>
      </c>
      <c r="AV310"/>
      <c r="AW310">
        <f>CNGE_2023_M1_Secc1_Sub2!Y306</f>
        <v>0</v>
      </c>
      <c r="AX310">
        <f t="shared" si="38"/>
        <v>0</v>
      </c>
      <c r="AY310">
        <f t="shared" si="39"/>
        <v>0</v>
      </c>
      <c r="BA310" s="7" t="b">
        <f t="shared" si="40"/>
        <v>0</v>
      </c>
      <c r="BB310" s="7">
        <f t="shared" si="41"/>
        <v>0</v>
      </c>
      <c r="BC310" s="7" t="str">
        <f t="shared" si="42"/>
        <v/>
      </c>
      <c r="BD310" s="7" t="b">
        <f t="shared" si="43"/>
        <v>0</v>
      </c>
      <c r="BE310" s="7">
        <f t="shared" si="44"/>
        <v>0</v>
      </c>
      <c r="BF310" s="7" t="b">
        <f t="shared" si="45"/>
        <v>0</v>
      </c>
      <c r="BG310" s="7">
        <f t="shared" si="46"/>
        <v>0</v>
      </c>
      <c r="BH310" s="197">
        <f t="shared" si="47"/>
        <v>0</v>
      </c>
    </row>
    <row r="311" spans="1:60" ht="15" customHeight="1" thickBot="1">
      <c r="A311" s="41"/>
      <c r="B311"/>
      <c r="C311" s="64" t="s">
        <v>146</v>
      </c>
      <c r="D311" s="347" t="str">
        <f>IF(CNGE_2023_M1_Secc1_Sub1!D115="","",CNGE_2023_M1_Secc1_Sub1!D115)</f>
        <v/>
      </c>
      <c r="E311" s="347"/>
      <c r="F311" s="347"/>
      <c r="G311" s="347"/>
      <c r="H311" s="347"/>
      <c r="I311" s="347"/>
      <c r="J311" s="347"/>
      <c r="K311" s="406"/>
      <c r="L311" s="406"/>
      <c r="M311" s="406"/>
      <c r="N311" s="406"/>
      <c r="O311" s="406"/>
      <c r="P311" s="406"/>
      <c r="Q311" s="406"/>
      <c r="R311" s="406"/>
      <c r="S311" s="406"/>
      <c r="T311" s="406"/>
      <c r="U311" s="406"/>
      <c r="V311" s="406"/>
      <c r="W311" s="406"/>
      <c r="X311" s="406"/>
      <c r="Y311" s="406"/>
      <c r="Z311" s="406"/>
      <c r="AA311" s="406"/>
      <c r="AB311" s="406"/>
      <c r="AC311" s="406"/>
      <c r="AD311" s="406"/>
      <c r="AG311" s="188">
        <f t="shared" si="28"/>
        <v>0</v>
      </c>
      <c r="AH311" s="189">
        <f t="shared" si="29"/>
        <v>0</v>
      </c>
      <c r="AI311" s="189">
        <f t="shared" si="30"/>
        <v>0</v>
      </c>
      <c r="AJ311" s="190">
        <f t="shared" si="31"/>
        <v>0</v>
      </c>
      <c r="AL311" s="186">
        <f t="shared" si="32"/>
        <v>27</v>
      </c>
      <c r="AM311" s="186">
        <f t="shared" si="33"/>
        <v>0</v>
      </c>
      <c r="AO311">
        <f>CNGE_2023_M1_Secc1_Sub2!M307</f>
        <v>0</v>
      </c>
      <c r="AP311">
        <f t="shared" si="34"/>
        <v>0</v>
      </c>
      <c r="AQ311">
        <f t="shared" si="35"/>
        <v>0</v>
      </c>
      <c r="AR311"/>
      <c r="AS311">
        <f>CNGE_2023_M1_Secc1_Sub2!S307</f>
        <v>0</v>
      </c>
      <c r="AT311">
        <f t="shared" si="36"/>
        <v>0</v>
      </c>
      <c r="AU311">
        <f t="shared" si="37"/>
        <v>0</v>
      </c>
      <c r="AV311"/>
      <c r="AW311">
        <f>CNGE_2023_M1_Secc1_Sub2!Y307</f>
        <v>0</v>
      </c>
      <c r="AX311">
        <f t="shared" si="38"/>
        <v>0</v>
      </c>
      <c r="AY311">
        <f t="shared" si="39"/>
        <v>0</v>
      </c>
      <c r="BA311" s="7" t="b">
        <f t="shared" si="40"/>
        <v>0</v>
      </c>
      <c r="BB311" s="7">
        <f t="shared" si="41"/>
        <v>0</v>
      </c>
      <c r="BC311" s="7" t="str">
        <f t="shared" si="42"/>
        <v/>
      </c>
      <c r="BD311" s="7" t="b">
        <f t="shared" si="43"/>
        <v>0</v>
      </c>
      <c r="BE311" s="7">
        <f t="shared" si="44"/>
        <v>0</v>
      </c>
      <c r="BF311" s="7" t="b">
        <f t="shared" si="45"/>
        <v>0</v>
      </c>
      <c r="BG311" s="7">
        <f t="shared" si="46"/>
        <v>0</v>
      </c>
      <c r="BH311" s="197">
        <f t="shared" si="47"/>
        <v>0</v>
      </c>
    </row>
    <row r="312" spans="1:60" ht="15" customHeight="1" thickBot="1">
      <c r="A312" s="41"/>
      <c r="B312"/>
      <c r="C312" s="64" t="s">
        <v>147</v>
      </c>
      <c r="D312" s="347" t="str">
        <f>IF(CNGE_2023_M1_Secc1_Sub1!D116="","",CNGE_2023_M1_Secc1_Sub1!D116)</f>
        <v/>
      </c>
      <c r="E312" s="347"/>
      <c r="F312" s="347"/>
      <c r="G312" s="347"/>
      <c r="H312" s="347"/>
      <c r="I312" s="347"/>
      <c r="J312" s="347"/>
      <c r="K312" s="406"/>
      <c r="L312" s="406"/>
      <c r="M312" s="406"/>
      <c r="N312" s="406"/>
      <c r="O312" s="406"/>
      <c r="P312" s="406"/>
      <c r="Q312" s="406"/>
      <c r="R312" s="406"/>
      <c r="S312" s="406"/>
      <c r="T312" s="406"/>
      <c r="U312" s="406"/>
      <c r="V312" s="406"/>
      <c r="W312" s="406"/>
      <c r="X312" s="406"/>
      <c r="Y312" s="406"/>
      <c r="Z312" s="406"/>
      <c r="AA312" s="406"/>
      <c r="AB312" s="406"/>
      <c r="AC312" s="406"/>
      <c r="AD312" s="406"/>
      <c r="AG312" s="188">
        <f t="shared" si="28"/>
        <v>0</v>
      </c>
      <c r="AH312" s="189">
        <f t="shared" si="29"/>
        <v>0</v>
      </c>
      <c r="AI312" s="189">
        <f t="shared" si="30"/>
        <v>0</v>
      </c>
      <c r="AJ312" s="190">
        <f t="shared" si="31"/>
        <v>0</v>
      </c>
      <c r="AL312" s="186">
        <f t="shared" si="32"/>
        <v>27</v>
      </c>
      <c r="AM312" s="186">
        <f t="shared" si="33"/>
        <v>0</v>
      </c>
      <c r="AO312">
        <f>CNGE_2023_M1_Secc1_Sub2!M308</f>
        <v>0</v>
      </c>
      <c r="AP312">
        <f t="shared" si="34"/>
        <v>0</v>
      </c>
      <c r="AQ312">
        <f t="shared" si="35"/>
        <v>0</v>
      </c>
      <c r="AR312"/>
      <c r="AS312">
        <f>CNGE_2023_M1_Secc1_Sub2!S308</f>
        <v>0</v>
      </c>
      <c r="AT312">
        <f t="shared" si="36"/>
        <v>0</v>
      </c>
      <c r="AU312">
        <f t="shared" si="37"/>
        <v>0</v>
      </c>
      <c r="AV312"/>
      <c r="AW312">
        <f>CNGE_2023_M1_Secc1_Sub2!Y308</f>
        <v>0</v>
      </c>
      <c r="AX312">
        <f t="shared" si="38"/>
        <v>0</v>
      </c>
      <c r="AY312">
        <f t="shared" si="39"/>
        <v>0</v>
      </c>
      <c r="BA312" s="7" t="b">
        <f t="shared" si="40"/>
        <v>0</v>
      </c>
      <c r="BB312" s="7">
        <f t="shared" si="41"/>
        <v>0</v>
      </c>
      <c r="BC312" s="7" t="str">
        <f t="shared" si="42"/>
        <v/>
      </c>
      <c r="BD312" s="7" t="b">
        <f t="shared" si="43"/>
        <v>0</v>
      </c>
      <c r="BE312" s="7">
        <f t="shared" si="44"/>
        <v>0</v>
      </c>
      <c r="BF312" s="7" t="b">
        <f t="shared" si="45"/>
        <v>0</v>
      </c>
      <c r="BG312" s="7">
        <f t="shared" si="46"/>
        <v>0</v>
      </c>
      <c r="BH312" s="197">
        <f t="shared" si="47"/>
        <v>0</v>
      </c>
    </row>
    <row r="313" spans="1:60" ht="15" customHeight="1" thickBot="1">
      <c r="A313" s="41"/>
      <c r="B313"/>
      <c r="C313" s="77" t="s">
        <v>148</v>
      </c>
      <c r="D313" s="347" t="str">
        <f>IF(CNGE_2023_M1_Secc1_Sub1!D117="","",CNGE_2023_M1_Secc1_Sub1!D117)</f>
        <v/>
      </c>
      <c r="E313" s="347"/>
      <c r="F313" s="347"/>
      <c r="G313" s="347"/>
      <c r="H313" s="347"/>
      <c r="I313" s="347"/>
      <c r="J313" s="347"/>
      <c r="K313" s="406"/>
      <c r="L313" s="406"/>
      <c r="M313" s="406"/>
      <c r="N313" s="406"/>
      <c r="O313" s="406"/>
      <c r="P313" s="406"/>
      <c r="Q313" s="406"/>
      <c r="R313" s="406"/>
      <c r="S313" s="406"/>
      <c r="T313" s="406"/>
      <c r="U313" s="406"/>
      <c r="V313" s="406"/>
      <c r="W313" s="406"/>
      <c r="X313" s="406"/>
      <c r="Y313" s="406"/>
      <c r="Z313" s="406"/>
      <c r="AA313" s="406"/>
      <c r="AB313" s="406"/>
      <c r="AC313" s="406"/>
      <c r="AD313" s="406"/>
      <c r="AG313" s="188">
        <f t="shared" si="28"/>
        <v>0</v>
      </c>
      <c r="AH313" s="189">
        <f t="shared" si="29"/>
        <v>0</v>
      </c>
      <c r="AI313" s="189">
        <f t="shared" si="30"/>
        <v>0</v>
      </c>
      <c r="AJ313" s="190">
        <f t="shared" si="31"/>
        <v>0</v>
      </c>
      <c r="AL313" s="186">
        <f t="shared" si="32"/>
        <v>27</v>
      </c>
      <c r="AM313" s="186">
        <f t="shared" si="33"/>
        <v>0</v>
      </c>
      <c r="AO313">
        <f>CNGE_2023_M1_Secc1_Sub2!M309</f>
        <v>0</v>
      </c>
      <c r="AP313">
        <f t="shared" si="34"/>
        <v>0</v>
      </c>
      <c r="AQ313">
        <f t="shared" si="35"/>
        <v>0</v>
      </c>
      <c r="AR313"/>
      <c r="AS313">
        <f>CNGE_2023_M1_Secc1_Sub2!S309</f>
        <v>0</v>
      </c>
      <c r="AT313">
        <f t="shared" si="36"/>
        <v>0</v>
      </c>
      <c r="AU313">
        <f t="shared" si="37"/>
        <v>0</v>
      </c>
      <c r="AV313"/>
      <c r="AW313">
        <f>CNGE_2023_M1_Secc1_Sub2!Y309</f>
        <v>0</v>
      </c>
      <c r="AX313">
        <f t="shared" si="38"/>
        <v>0</v>
      </c>
      <c r="AY313">
        <f t="shared" si="39"/>
        <v>0</v>
      </c>
      <c r="BA313" s="7" t="b">
        <f t="shared" si="40"/>
        <v>0</v>
      </c>
      <c r="BB313" s="7">
        <f t="shared" si="41"/>
        <v>0</v>
      </c>
      <c r="BC313" s="7" t="str">
        <f t="shared" si="42"/>
        <v/>
      </c>
      <c r="BD313" s="7" t="b">
        <f t="shared" si="43"/>
        <v>0</v>
      </c>
      <c r="BE313" s="7">
        <f t="shared" si="44"/>
        <v>0</v>
      </c>
      <c r="BF313" s="7" t="b">
        <f t="shared" si="45"/>
        <v>0</v>
      </c>
      <c r="BG313" s="7">
        <f t="shared" si="46"/>
        <v>0</v>
      </c>
      <c r="BH313" s="197">
        <f t="shared" si="47"/>
        <v>0</v>
      </c>
    </row>
    <row r="314" spans="1:60" ht="15" customHeight="1" thickBot="1">
      <c r="A314" s="41"/>
      <c r="B314"/>
      <c r="C314" s="64" t="s">
        <v>149</v>
      </c>
      <c r="D314" s="347" t="str">
        <f>IF(CNGE_2023_M1_Secc1_Sub1!D118="","",CNGE_2023_M1_Secc1_Sub1!D118)</f>
        <v/>
      </c>
      <c r="E314" s="347"/>
      <c r="F314" s="347"/>
      <c r="G314" s="347"/>
      <c r="H314" s="347"/>
      <c r="I314" s="347"/>
      <c r="J314" s="347"/>
      <c r="K314" s="406"/>
      <c r="L314" s="406"/>
      <c r="M314" s="406"/>
      <c r="N314" s="406"/>
      <c r="O314" s="406"/>
      <c r="P314" s="406"/>
      <c r="Q314" s="406"/>
      <c r="R314" s="406"/>
      <c r="S314" s="406"/>
      <c r="T314" s="406"/>
      <c r="U314" s="406"/>
      <c r="V314" s="406"/>
      <c r="W314" s="406"/>
      <c r="X314" s="406"/>
      <c r="Y314" s="406"/>
      <c r="Z314" s="406"/>
      <c r="AA314" s="406"/>
      <c r="AB314" s="406"/>
      <c r="AC314" s="406"/>
      <c r="AD314" s="406"/>
      <c r="AG314" s="188">
        <f t="shared" si="28"/>
        <v>0</v>
      </c>
      <c r="AH314" s="189">
        <f t="shared" si="29"/>
        <v>0</v>
      </c>
      <c r="AI314" s="189">
        <f t="shared" si="30"/>
        <v>0</v>
      </c>
      <c r="AJ314" s="190">
        <f t="shared" si="31"/>
        <v>0</v>
      </c>
      <c r="AL314" s="186">
        <f t="shared" si="32"/>
        <v>27</v>
      </c>
      <c r="AM314" s="186">
        <f t="shared" si="33"/>
        <v>0</v>
      </c>
      <c r="AO314">
        <f>CNGE_2023_M1_Secc1_Sub2!M310</f>
        <v>0</v>
      </c>
      <c r="AP314">
        <f t="shared" si="34"/>
        <v>0</v>
      </c>
      <c r="AQ314">
        <f t="shared" si="35"/>
        <v>0</v>
      </c>
      <c r="AR314"/>
      <c r="AS314">
        <f>CNGE_2023_M1_Secc1_Sub2!S310</f>
        <v>0</v>
      </c>
      <c r="AT314">
        <f t="shared" si="36"/>
        <v>0</v>
      </c>
      <c r="AU314">
        <f t="shared" si="37"/>
        <v>0</v>
      </c>
      <c r="AV314"/>
      <c r="AW314">
        <f>CNGE_2023_M1_Secc1_Sub2!Y310</f>
        <v>0</v>
      </c>
      <c r="AX314">
        <f t="shared" si="38"/>
        <v>0</v>
      </c>
      <c r="AY314">
        <f t="shared" si="39"/>
        <v>0</v>
      </c>
      <c r="BA314" s="7" t="b">
        <f t="shared" si="40"/>
        <v>0</v>
      </c>
      <c r="BB314" s="7">
        <f t="shared" si="41"/>
        <v>0</v>
      </c>
      <c r="BC314" s="7" t="str">
        <f t="shared" si="42"/>
        <v/>
      </c>
      <c r="BD314" s="7" t="b">
        <f t="shared" si="43"/>
        <v>0</v>
      </c>
      <c r="BE314" s="7">
        <f t="shared" si="44"/>
        <v>0</v>
      </c>
      <c r="BF314" s="7" t="b">
        <f t="shared" si="45"/>
        <v>0</v>
      </c>
      <c r="BG314" s="7">
        <f t="shared" si="46"/>
        <v>0</v>
      </c>
      <c r="BH314" s="197">
        <f t="shared" si="47"/>
        <v>0</v>
      </c>
    </row>
    <row r="315" spans="1:60" ht="15" customHeight="1" thickBot="1">
      <c r="A315" s="41"/>
      <c r="B315"/>
      <c r="C315" s="64" t="s">
        <v>150</v>
      </c>
      <c r="D315" s="347" t="str">
        <f>IF(CNGE_2023_M1_Secc1_Sub1!D119="","",CNGE_2023_M1_Secc1_Sub1!D119)</f>
        <v/>
      </c>
      <c r="E315" s="347"/>
      <c r="F315" s="347"/>
      <c r="G315" s="347"/>
      <c r="H315" s="347"/>
      <c r="I315" s="347"/>
      <c r="J315" s="347"/>
      <c r="K315" s="406"/>
      <c r="L315" s="406"/>
      <c r="M315" s="406"/>
      <c r="N315" s="406"/>
      <c r="O315" s="406"/>
      <c r="P315" s="406"/>
      <c r="Q315" s="406"/>
      <c r="R315" s="406"/>
      <c r="S315" s="406"/>
      <c r="T315" s="406"/>
      <c r="U315" s="406"/>
      <c r="V315" s="406"/>
      <c r="W315" s="406"/>
      <c r="X315" s="406"/>
      <c r="Y315" s="406"/>
      <c r="Z315" s="406"/>
      <c r="AA315" s="406"/>
      <c r="AB315" s="406"/>
      <c r="AC315" s="406"/>
      <c r="AD315" s="406"/>
      <c r="AG315" s="188">
        <f t="shared" si="28"/>
        <v>0</v>
      </c>
      <c r="AH315" s="189">
        <f t="shared" si="29"/>
        <v>0</v>
      </c>
      <c r="AI315" s="189">
        <f t="shared" si="30"/>
        <v>0</v>
      </c>
      <c r="AJ315" s="190">
        <f t="shared" si="31"/>
        <v>0</v>
      </c>
      <c r="AL315" s="186">
        <f t="shared" si="32"/>
        <v>27</v>
      </c>
      <c r="AM315" s="186">
        <f t="shared" si="33"/>
        <v>0</v>
      </c>
      <c r="AO315">
        <f>CNGE_2023_M1_Secc1_Sub2!M311</f>
        <v>0</v>
      </c>
      <c r="AP315">
        <f t="shared" si="34"/>
        <v>0</v>
      </c>
      <c r="AQ315">
        <f t="shared" si="35"/>
        <v>0</v>
      </c>
      <c r="AR315"/>
      <c r="AS315">
        <f>CNGE_2023_M1_Secc1_Sub2!S311</f>
        <v>0</v>
      </c>
      <c r="AT315">
        <f t="shared" si="36"/>
        <v>0</v>
      </c>
      <c r="AU315">
        <f t="shared" si="37"/>
        <v>0</v>
      </c>
      <c r="AV315"/>
      <c r="AW315">
        <f>CNGE_2023_M1_Secc1_Sub2!Y311</f>
        <v>0</v>
      </c>
      <c r="AX315">
        <f t="shared" si="38"/>
        <v>0</v>
      </c>
      <c r="AY315">
        <f t="shared" si="39"/>
        <v>0</v>
      </c>
      <c r="BA315" s="7" t="b">
        <f t="shared" si="40"/>
        <v>0</v>
      </c>
      <c r="BB315" s="7">
        <f t="shared" si="41"/>
        <v>0</v>
      </c>
      <c r="BC315" s="7" t="str">
        <f t="shared" si="42"/>
        <v/>
      </c>
      <c r="BD315" s="7" t="b">
        <f t="shared" si="43"/>
        <v>0</v>
      </c>
      <c r="BE315" s="7">
        <f t="shared" si="44"/>
        <v>0</v>
      </c>
      <c r="BF315" s="7" t="b">
        <f t="shared" si="45"/>
        <v>0</v>
      </c>
      <c r="BG315" s="7">
        <f t="shared" si="46"/>
        <v>0</v>
      </c>
      <c r="BH315" s="197">
        <f t="shared" si="47"/>
        <v>0</v>
      </c>
    </row>
    <row r="316" spans="1:60" ht="15" customHeight="1" thickBot="1">
      <c r="A316" s="41"/>
      <c r="B316"/>
      <c r="C316" s="64" t="s">
        <v>151</v>
      </c>
      <c r="D316" s="347" t="str">
        <f>IF(CNGE_2023_M1_Secc1_Sub1!D120="","",CNGE_2023_M1_Secc1_Sub1!D120)</f>
        <v/>
      </c>
      <c r="E316" s="347"/>
      <c r="F316" s="347"/>
      <c r="G316" s="347"/>
      <c r="H316" s="347"/>
      <c r="I316" s="347"/>
      <c r="J316" s="347"/>
      <c r="K316" s="406"/>
      <c r="L316" s="406"/>
      <c r="M316" s="406"/>
      <c r="N316" s="406"/>
      <c r="O316" s="406"/>
      <c r="P316" s="406"/>
      <c r="Q316" s="406"/>
      <c r="R316" s="406"/>
      <c r="S316" s="406"/>
      <c r="T316" s="406"/>
      <c r="U316" s="406"/>
      <c r="V316" s="406"/>
      <c r="W316" s="406"/>
      <c r="X316" s="406"/>
      <c r="Y316" s="406"/>
      <c r="Z316" s="406"/>
      <c r="AA316" s="406"/>
      <c r="AB316" s="406"/>
      <c r="AC316" s="406"/>
      <c r="AD316" s="406"/>
      <c r="AG316" s="188">
        <f t="shared" si="28"/>
        <v>0</v>
      </c>
      <c r="AH316" s="189">
        <f t="shared" si="29"/>
        <v>0</v>
      </c>
      <c r="AI316" s="189">
        <f t="shared" si="30"/>
        <v>0</v>
      </c>
      <c r="AJ316" s="190">
        <f t="shared" si="31"/>
        <v>0</v>
      </c>
      <c r="AL316" s="186">
        <f t="shared" si="32"/>
        <v>27</v>
      </c>
      <c r="AM316" s="186">
        <f t="shared" si="33"/>
        <v>0</v>
      </c>
      <c r="AO316">
        <f>CNGE_2023_M1_Secc1_Sub2!M312</f>
        <v>0</v>
      </c>
      <c r="AP316">
        <f t="shared" si="34"/>
        <v>0</v>
      </c>
      <c r="AQ316">
        <f t="shared" si="35"/>
        <v>0</v>
      </c>
      <c r="AR316"/>
      <c r="AS316">
        <f>CNGE_2023_M1_Secc1_Sub2!S312</f>
        <v>0</v>
      </c>
      <c r="AT316">
        <f t="shared" si="36"/>
        <v>0</v>
      </c>
      <c r="AU316">
        <f t="shared" si="37"/>
        <v>0</v>
      </c>
      <c r="AV316"/>
      <c r="AW316">
        <f>CNGE_2023_M1_Secc1_Sub2!Y312</f>
        <v>0</v>
      </c>
      <c r="AX316">
        <f t="shared" si="38"/>
        <v>0</v>
      </c>
      <c r="AY316">
        <f t="shared" si="39"/>
        <v>0</v>
      </c>
      <c r="BA316" s="7" t="b">
        <f t="shared" si="40"/>
        <v>0</v>
      </c>
      <c r="BB316" s="7">
        <f t="shared" si="41"/>
        <v>0</v>
      </c>
      <c r="BC316" s="7" t="str">
        <f t="shared" si="42"/>
        <v/>
      </c>
      <c r="BD316" s="7" t="b">
        <f t="shared" si="43"/>
        <v>0</v>
      </c>
      <c r="BE316" s="7">
        <f t="shared" si="44"/>
        <v>0</v>
      </c>
      <c r="BF316" s="7" t="b">
        <f t="shared" si="45"/>
        <v>0</v>
      </c>
      <c r="BG316" s="7">
        <f t="shared" si="46"/>
        <v>0</v>
      </c>
      <c r="BH316" s="197">
        <f t="shared" si="47"/>
        <v>0</v>
      </c>
    </row>
    <row r="317" spans="1:60" ht="15" customHeight="1" thickBot="1">
      <c r="A317" s="41"/>
      <c r="B317"/>
      <c r="C317" s="64" t="s">
        <v>152</v>
      </c>
      <c r="D317" s="347" t="str">
        <f>IF(CNGE_2023_M1_Secc1_Sub1!D121="","",CNGE_2023_M1_Secc1_Sub1!D121)</f>
        <v/>
      </c>
      <c r="E317" s="347"/>
      <c r="F317" s="347"/>
      <c r="G317" s="347"/>
      <c r="H317" s="347"/>
      <c r="I317" s="347"/>
      <c r="J317" s="347"/>
      <c r="K317" s="406"/>
      <c r="L317" s="406"/>
      <c r="M317" s="406"/>
      <c r="N317" s="406"/>
      <c r="O317" s="406"/>
      <c r="P317" s="406"/>
      <c r="Q317" s="406"/>
      <c r="R317" s="406"/>
      <c r="S317" s="406"/>
      <c r="T317" s="406"/>
      <c r="U317" s="406"/>
      <c r="V317" s="406"/>
      <c r="W317" s="406"/>
      <c r="X317" s="406"/>
      <c r="Y317" s="406"/>
      <c r="Z317" s="406"/>
      <c r="AA317" s="406"/>
      <c r="AB317" s="406"/>
      <c r="AC317" s="406"/>
      <c r="AD317" s="406"/>
      <c r="AG317" s="188">
        <f t="shared" si="28"/>
        <v>0</v>
      </c>
      <c r="AH317" s="189">
        <f t="shared" si="29"/>
        <v>0</v>
      </c>
      <c r="AI317" s="189">
        <f t="shared" si="30"/>
        <v>0</v>
      </c>
      <c r="AJ317" s="190">
        <f t="shared" si="31"/>
        <v>0</v>
      </c>
      <c r="AL317" s="186">
        <f t="shared" si="32"/>
        <v>27</v>
      </c>
      <c r="AM317" s="186">
        <f t="shared" si="33"/>
        <v>0</v>
      </c>
      <c r="AO317">
        <f>CNGE_2023_M1_Secc1_Sub2!M313</f>
        <v>0</v>
      </c>
      <c r="AP317">
        <f t="shared" si="34"/>
        <v>0</v>
      </c>
      <c r="AQ317">
        <f t="shared" si="35"/>
        <v>0</v>
      </c>
      <c r="AR317"/>
      <c r="AS317">
        <f>CNGE_2023_M1_Secc1_Sub2!S313</f>
        <v>0</v>
      </c>
      <c r="AT317">
        <f t="shared" si="36"/>
        <v>0</v>
      </c>
      <c r="AU317">
        <f t="shared" si="37"/>
        <v>0</v>
      </c>
      <c r="AV317"/>
      <c r="AW317">
        <f>CNGE_2023_M1_Secc1_Sub2!Y313</f>
        <v>0</v>
      </c>
      <c r="AX317">
        <f t="shared" si="38"/>
        <v>0</v>
      </c>
      <c r="AY317">
        <f t="shared" si="39"/>
        <v>0</v>
      </c>
      <c r="BA317" s="7" t="b">
        <f t="shared" si="40"/>
        <v>0</v>
      </c>
      <c r="BB317" s="7">
        <f t="shared" si="41"/>
        <v>0</v>
      </c>
      <c r="BC317" s="7" t="str">
        <f t="shared" si="42"/>
        <v/>
      </c>
      <c r="BD317" s="7" t="b">
        <f t="shared" si="43"/>
        <v>0</v>
      </c>
      <c r="BE317" s="7">
        <f t="shared" si="44"/>
        <v>0</v>
      </c>
      <c r="BF317" s="7" t="b">
        <f t="shared" si="45"/>
        <v>0</v>
      </c>
      <c r="BG317" s="7">
        <f t="shared" si="46"/>
        <v>0</v>
      </c>
      <c r="BH317" s="197">
        <f t="shared" si="47"/>
        <v>0</v>
      </c>
    </row>
    <row r="318" spans="1:60" ht="15" customHeight="1" thickBot="1">
      <c r="A318" s="41"/>
      <c r="B318"/>
      <c r="C318" s="64" t="s">
        <v>153</v>
      </c>
      <c r="D318" s="347" t="str">
        <f>IF(CNGE_2023_M1_Secc1_Sub1!D122="","",CNGE_2023_M1_Secc1_Sub1!D122)</f>
        <v/>
      </c>
      <c r="E318" s="347"/>
      <c r="F318" s="347"/>
      <c r="G318" s="347"/>
      <c r="H318" s="347"/>
      <c r="I318" s="347"/>
      <c r="J318" s="347"/>
      <c r="K318" s="406"/>
      <c r="L318" s="406"/>
      <c r="M318" s="406"/>
      <c r="N318" s="406"/>
      <c r="O318" s="406"/>
      <c r="P318" s="406"/>
      <c r="Q318" s="406"/>
      <c r="R318" s="406"/>
      <c r="S318" s="406"/>
      <c r="T318" s="406"/>
      <c r="U318" s="406"/>
      <c r="V318" s="406"/>
      <c r="W318" s="406"/>
      <c r="X318" s="406"/>
      <c r="Y318" s="406"/>
      <c r="Z318" s="406"/>
      <c r="AA318" s="406"/>
      <c r="AB318" s="406"/>
      <c r="AC318" s="406"/>
      <c r="AD318" s="406"/>
      <c r="AG318" s="188">
        <f t="shared" si="28"/>
        <v>0</v>
      </c>
      <c r="AH318" s="189">
        <f t="shared" si="29"/>
        <v>0</v>
      </c>
      <c r="AI318" s="189">
        <f t="shared" si="30"/>
        <v>0</v>
      </c>
      <c r="AJ318" s="190">
        <f t="shared" si="31"/>
        <v>0</v>
      </c>
      <c r="AL318" s="186">
        <f t="shared" si="32"/>
        <v>27</v>
      </c>
      <c r="AM318" s="186">
        <f t="shared" si="33"/>
        <v>0</v>
      </c>
      <c r="AO318">
        <f>CNGE_2023_M1_Secc1_Sub2!M314</f>
        <v>0</v>
      </c>
      <c r="AP318">
        <f t="shared" si="34"/>
        <v>0</v>
      </c>
      <c r="AQ318">
        <f t="shared" si="35"/>
        <v>0</v>
      </c>
      <c r="AR318"/>
      <c r="AS318">
        <f>CNGE_2023_M1_Secc1_Sub2!S314</f>
        <v>0</v>
      </c>
      <c r="AT318">
        <f t="shared" si="36"/>
        <v>0</v>
      </c>
      <c r="AU318">
        <f t="shared" si="37"/>
        <v>0</v>
      </c>
      <c r="AV318"/>
      <c r="AW318">
        <f>CNGE_2023_M1_Secc1_Sub2!Y314</f>
        <v>0</v>
      </c>
      <c r="AX318">
        <f t="shared" si="38"/>
        <v>0</v>
      </c>
      <c r="AY318">
        <f t="shared" si="39"/>
        <v>0</v>
      </c>
      <c r="BA318" s="7" t="b">
        <f t="shared" si="40"/>
        <v>0</v>
      </c>
      <c r="BB318" s="7">
        <f t="shared" si="41"/>
        <v>0</v>
      </c>
      <c r="BC318" s="7" t="str">
        <f t="shared" si="42"/>
        <v/>
      </c>
      <c r="BD318" s="7" t="b">
        <f t="shared" si="43"/>
        <v>0</v>
      </c>
      <c r="BE318" s="7">
        <f t="shared" si="44"/>
        <v>0</v>
      </c>
      <c r="BF318" s="7" t="b">
        <f t="shared" si="45"/>
        <v>0</v>
      </c>
      <c r="BG318" s="7">
        <f t="shared" si="46"/>
        <v>0</v>
      </c>
      <c r="BH318" s="197">
        <f t="shared" si="47"/>
        <v>0</v>
      </c>
    </row>
    <row r="319" spans="1:60" ht="15" customHeight="1" thickBot="1">
      <c r="A319" s="41"/>
      <c r="B319"/>
      <c r="C319" s="64" t="s">
        <v>154</v>
      </c>
      <c r="D319" s="347" t="str">
        <f>IF(CNGE_2023_M1_Secc1_Sub1!D123="","",CNGE_2023_M1_Secc1_Sub1!D123)</f>
        <v/>
      </c>
      <c r="E319" s="347"/>
      <c r="F319" s="347"/>
      <c r="G319" s="347"/>
      <c r="H319" s="347"/>
      <c r="I319" s="347"/>
      <c r="J319" s="347"/>
      <c r="K319" s="406"/>
      <c r="L319" s="406"/>
      <c r="M319" s="406"/>
      <c r="N319" s="406"/>
      <c r="O319" s="406"/>
      <c r="P319" s="406"/>
      <c r="Q319" s="406"/>
      <c r="R319" s="406"/>
      <c r="S319" s="406"/>
      <c r="T319" s="406"/>
      <c r="U319" s="406"/>
      <c r="V319" s="406"/>
      <c r="W319" s="406"/>
      <c r="X319" s="406"/>
      <c r="Y319" s="406"/>
      <c r="Z319" s="406"/>
      <c r="AA319" s="406"/>
      <c r="AB319" s="406"/>
      <c r="AC319" s="406"/>
      <c r="AD319" s="406"/>
      <c r="AG319" s="188">
        <f t="shared" si="28"/>
        <v>0</v>
      </c>
      <c r="AH319" s="189">
        <f t="shared" si="29"/>
        <v>0</v>
      </c>
      <c r="AI319" s="189">
        <f t="shared" si="30"/>
        <v>0</v>
      </c>
      <c r="AJ319" s="190">
        <f t="shared" si="31"/>
        <v>0</v>
      </c>
      <c r="AL319" s="186">
        <f t="shared" si="32"/>
        <v>27</v>
      </c>
      <c r="AM319" s="186">
        <f t="shared" si="33"/>
        <v>0</v>
      </c>
      <c r="AO319">
        <f>CNGE_2023_M1_Secc1_Sub2!M315</f>
        <v>0</v>
      </c>
      <c r="AP319">
        <f t="shared" si="34"/>
        <v>0</v>
      </c>
      <c r="AQ319">
        <f t="shared" si="35"/>
        <v>0</v>
      </c>
      <c r="AR319"/>
      <c r="AS319">
        <f>CNGE_2023_M1_Secc1_Sub2!S315</f>
        <v>0</v>
      </c>
      <c r="AT319">
        <f t="shared" si="36"/>
        <v>0</v>
      </c>
      <c r="AU319">
        <f t="shared" si="37"/>
        <v>0</v>
      </c>
      <c r="AV319"/>
      <c r="AW319">
        <f>CNGE_2023_M1_Secc1_Sub2!Y315</f>
        <v>0</v>
      </c>
      <c r="AX319">
        <f t="shared" si="38"/>
        <v>0</v>
      </c>
      <c r="AY319">
        <f t="shared" si="39"/>
        <v>0</v>
      </c>
      <c r="BA319" s="7" t="b">
        <f t="shared" si="40"/>
        <v>0</v>
      </c>
      <c r="BB319" s="7">
        <f t="shared" si="41"/>
        <v>0</v>
      </c>
      <c r="BC319" s="7" t="str">
        <f t="shared" si="42"/>
        <v/>
      </c>
      <c r="BD319" s="7" t="b">
        <f t="shared" si="43"/>
        <v>0</v>
      </c>
      <c r="BE319" s="7">
        <f t="shared" si="44"/>
        <v>0</v>
      </c>
      <c r="BF319" s="7" t="b">
        <f t="shared" si="45"/>
        <v>0</v>
      </c>
      <c r="BG319" s="7">
        <f t="shared" si="46"/>
        <v>0</v>
      </c>
      <c r="BH319" s="197">
        <f t="shared" si="47"/>
        <v>0</v>
      </c>
    </row>
    <row r="320" spans="1:60" ht="15" customHeight="1" thickBot="1">
      <c r="A320" s="41"/>
      <c r="B320"/>
      <c r="C320" s="64" t="s">
        <v>155</v>
      </c>
      <c r="D320" s="347" t="str">
        <f>IF(CNGE_2023_M1_Secc1_Sub1!D124="","",CNGE_2023_M1_Secc1_Sub1!D124)</f>
        <v/>
      </c>
      <c r="E320" s="347"/>
      <c r="F320" s="347"/>
      <c r="G320" s="347"/>
      <c r="H320" s="347"/>
      <c r="I320" s="347"/>
      <c r="J320" s="347"/>
      <c r="K320" s="406"/>
      <c r="L320" s="406"/>
      <c r="M320" s="406"/>
      <c r="N320" s="406"/>
      <c r="O320" s="406"/>
      <c r="P320" s="406"/>
      <c r="Q320" s="406"/>
      <c r="R320" s="406"/>
      <c r="S320" s="406"/>
      <c r="T320" s="406"/>
      <c r="U320" s="406"/>
      <c r="V320" s="406"/>
      <c r="W320" s="406"/>
      <c r="X320" s="406"/>
      <c r="Y320" s="406"/>
      <c r="Z320" s="406"/>
      <c r="AA320" s="406"/>
      <c r="AB320" s="406"/>
      <c r="AC320" s="406"/>
      <c r="AD320" s="406"/>
      <c r="AG320" s="188">
        <f t="shared" si="28"/>
        <v>0</v>
      </c>
      <c r="AH320" s="189">
        <f t="shared" si="29"/>
        <v>0</v>
      </c>
      <c r="AI320" s="189">
        <f t="shared" si="30"/>
        <v>0</v>
      </c>
      <c r="AJ320" s="190">
        <f t="shared" si="31"/>
        <v>0</v>
      </c>
      <c r="AL320" s="186">
        <f t="shared" si="32"/>
        <v>27</v>
      </c>
      <c r="AM320" s="186">
        <f t="shared" si="33"/>
        <v>0</v>
      </c>
      <c r="AO320">
        <f>CNGE_2023_M1_Secc1_Sub2!M316</f>
        <v>0</v>
      </c>
      <c r="AP320">
        <f t="shared" si="34"/>
        <v>0</v>
      </c>
      <c r="AQ320">
        <f t="shared" si="35"/>
        <v>0</v>
      </c>
      <c r="AR320"/>
      <c r="AS320">
        <f>CNGE_2023_M1_Secc1_Sub2!S316</f>
        <v>0</v>
      </c>
      <c r="AT320">
        <f t="shared" si="36"/>
        <v>0</v>
      </c>
      <c r="AU320">
        <f t="shared" si="37"/>
        <v>0</v>
      </c>
      <c r="AV320"/>
      <c r="AW320">
        <f>CNGE_2023_M1_Secc1_Sub2!Y316</f>
        <v>0</v>
      </c>
      <c r="AX320">
        <f t="shared" si="38"/>
        <v>0</v>
      </c>
      <c r="AY320">
        <f t="shared" si="39"/>
        <v>0</v>
      </c>
      <c r="BA320" s="7" t="b">
        <f t="shared" si="40"/>
        <v>0</v>
      </c>
      <c r="BB320" s="7">
        <f t="shared" si="41"/>
        <v>0</v>
      </c>
      <c r="BC320" s="7" t="str">
        <f t="shared" si="42"/>
        <v/>
      </c>
      <c r="BD320" s="7" t="b">
        <f t="shared" si="43"/>
        <v>0</v>
      </c>
      <c r="BE320" s="7">
        <f t="shared" si="44"/>
        <v>0</v>
      </c>
      <c r="BF320" s="7" t="b">
        <f t="shared" si="45"/>
        <v>0</v>
      </c>
      <c r="BG320" s="7">
        <f t="shared" si="46"/>
        <v>0</v>
      </c>
      <c r="BH320" s="197">
        <f t="shared" si="47"/>
        <v>0</v>
      </c>
    </row>
    <row r="321" spans="1:60" ht="15" customHeight="1" thickBot="1">
      <c r="A321" s="41"/>
      <c r="B321"/>
      <c r="C321" s="64" t="s">
        <v>156</v>
      </c>
      <c r="D321" s="347" t="str">
        <f>IF(CNGE_2023_M1_Secc1_Sub1!D125="","",CNGE_2023_M1_Secc1_Sub1!D125)</f>
        <v/>
      </c>
      <c r="E321" s="347"/>
      <c r="F321" s="347"/>
      <c r="G321" s="347"/>
      <c r="H321" s="347"/>
      <c r="I321" s="347"/>
      <c r="J321" s="347"/>
      <c r="K321" s="406"/>
      <c r="L321" s="406"/>
      <c r="M321" s="406"/>
      <c r="N321" s="406"/>
      <c r="O321" s="406"/>
      <c r="P321" s="406"/>
      <c r="Q321" s="406"/>
      <c r="R321" s="406"/>
      <c r="S321" s="406"/>
      <c r="T321" s="406"/>
      <c r="U321" s="406"/>
      <c r="V321" s="406"/>
      <c r="W321" s="406"/>
      <c r="X321" s="406"/>
      <c r="Y321" s="406"/>
      <c r="Z321" s="406"/>
      <c r="AA321" s="406"/>
      <c r="AB321" s="406"/>
      <c r="AC321" s="406"/>
      <c r="AD321" s="406"/>
      <c r="AG321" s="188">
        <f t="shared" si="28"/>
        <v>0</v>
      </c>
      <c r="AH321" s="189">
        <f t="shared" si="29"/>
        <v>0</v>
      </c>
      <c r="AI321" s="189">
        <f t="shared" si="30"/>
        <v>0</v>
      </c>
      <c r="AJ321" s="190">
        <f t="shared" si="31"/>
        <v>0</v>
      </c>
      <c r="AL321" s="186">
        <f t="shared" si="32"/>
        <v>27</v>
      </c>
      <c r="AM321" s="186">
        <f t="shared" si="33"/>
        <v>0</v>
      </c>
      <c r="AO321">
        <f>CNGE_2023_M1_Secc1_Sub2!M317</f>
        <v>0</v>
      </c>
      <c r="AP321">
        <f t="shared" si="34"/>
        <v>0</v>
      </c>
      <c r="AQ321">
        <f t="shared" si="35"/>
        <v>0</v>
      </c>
      <c r="AR321"/>
      <c r="AS321">
        <f>CNGE_2023_M1_Secc1_Sub2!S317</f>
        <v>0</v>
      </c>
      <c r="AT321">
        <f t="shared" si="36"/>
        <v>0</v>
      </c>
      <c r="AU321">
        <f t="shared" si="37"/>
        <v>0</v>
      </c>
      <c r="AV321"/>
      <c r="AW321">
        <f>CNGE_2023_M1_Secc1_Sub2!Y317</f>
        <v>0</v>
      </c>
      <c r="AX321">
        <f t="shared" si="38"/>
        <v>0</v>
      </c>
      <c r="AY321">
        <f t="shared" si="39"/>
        <v>0</v>
      </c>
      <c r="BA321" s="7" t="b">
        <f t="shared" si="40"/>
        <v>0</v>
      </c>
      <c r="BB321" s="7">
        <f t="shared" si="41"/>
        <v>0</v>
      </c>
      <c r="BC321" s="7" t="str">
        <f t="shared" si="42"/>
        <v/>
      </c>
      <c r="BD321" s="7" t="b">
        <f t="shared" si="43"/>
        <v>0</v>
      </c>
      <c r="BE321" s="7">
        <f t="shared" si="44"/>
        <v>0</v>
      </c>
      <c r="BF321" s="7" t="b">
        <f t="shared" si="45"/>
        <v>0</v>
      </c>
      <c r="BG321" s="7">
        <f t="shared" si="46"/>
        <v>0</v>
      </c>
      <c r="BH321" s="197">
        <f t="shared" si="47"/>
        <v>0</v>
      </c>
    </row>
    <row r="322" spans="1:60" ht="15" customHeight="1" thickBot="1">
      <c r="A322" s="41"/>
      <c r="B322"/>
      <c r="C322" s="64" t="s">
        <v>157</v>
      </c>
      <c r="D322" s="347" t="str">
        <f>IF(CNGE_2023_M1_Secc1_Sub1!D126="","",CNGE_2023_M1_Secc1_Sub1!D126)</f>
        <v/>
      </c>
      <c r="E322" s="347"/>
      <c r="F322" s="347"/>
      <c r="G322" s="347"/>
      <c r="H322" s="347"/>
      <c r="I322" s="347"/>
      <c r="J322" s="347"/>
      <c r="K322" s="406"/>
      <c r="L322" s="406"/>
      <c r="M322" s="406"/>
      <c r="N322" s="406"/>
      <c r="O322" s="406"/>
      <c r="P322" s="406"/>
      <c r="Q322" s="406"/>
      <c r="R322" s="406"/>
      <c r="S322" s="406"/>
      <c r="T322" s="406"/>
      <c r="U322" s="406"/>
      <c r="V322" s="406"/>
      <c r="W322" s="406"/>
      <c r="X322" s="406"/>
      <c r="Y322" s="406"/>
      <c r="Z322" s="406"/>
      <c r="AA322" s="406"/>
      <c r="AB322" s="406"/>
      <c r="AC322" s="406"/>
      <c r="AD322" s="406"/>
      <c r="AG322" s="188">
        <f t="shared" si="28"/>
        <v>0</v>
      </c>
      <c r="AH322" s="189">
        <f t="shared" si="29"/>
        <v>0</v>
      </c>
      <c r="AI322" s="189">
        <f t="shared" si="30"/>
        <v>0</v>
      </c>
      <c r="AJ322" s="190">
        <f t="shared" si="31"/>
        <v>0</v>
      </c>
      <c r="AL322" s="186">
        <f t="shared" si="32"/>
        <v>27</v>
      </c>
      <c r="AM322" s="186">
        <f t="shared" si="33"/>
        <v>0</v>
      </c>
      <c r="AO322">
        <f>CNGE_2023_M1_Secc1_Sub2!M318</f>
        <v>0</v>
      </c>
      <c r="AP322">
        <f t="shared" si="34"/>
        <v>0</v>
      </c>
      <c r="AQ322">
        <f t="shared" si="35"/>
        <v>0</v>
      </c>
      <c r="AR322"/>
      <c r="AS322">
        <f>CNGE_2023_M1_Secc1_Sub2!S318</f>
        <v>0</v>
      </c>
      <c r="AT322">
        <f t="shared" si="36"/>
        <v>0</v>
      </c>
      <c r="AU322">
        <f t="shared" si="37"/>
        <v>0</v>
      </c>
      <c r="AV322"/>
      <c r="AW322">
        <f>CNGE_2023_M1_Secc1_Sub2!Y318</f>
        <v>0</v>
      </c>
      <c r="AX322">
        <f t="shared" si="38"/>
        <v>0</v>
      </c>
      <c r="AY322">
        <f t="shared" si="39"/>
        <v>0</v>
      </c>
      <c r="BA322" s="7" t="b">
        <f t="shared" si="40"/>
        <v>0</v>
      </c>
      <c r="BB322" s="7">
        <f t="shared" si="41"/>
        <v>0</v>
      </c>
      <c r="BC322" s="7" t="str">
        <f t="shared" si="42"/>
        <v/>
      </c>
      <c r="BD322" s="7" t="b">
        <f t="shared" si="43"/>
        <v>0</v>
      </c>
      <c r="BE322" s="7">
        <f t="shared" si="44"/>
        <v>0</v>
      </c>
      <c r="BF322" s="7" t="b">
        <f t="shared" si="45"/>
        <v>0</v>
      </c>
      <c r="BG322" s="7">
        <f t="shared" si="46"/>
        <v>0</v>
      </c>
      <c r="BH322" s="197">
        <f t="shared" si="47"/>
        <v>0</v>
      </c>
    </row>
    <row r="323" spans="1:60" ht="15" customHeight="1" thickBot="1">
      <c r="A323" s="41"/>
      <c r="B323"/>
      <c r="C323" s="64" t="s">
        <v>158</v>
      </c>
      <c r="D323" s="347" t="str">
        <f>IF(CNGE_2023_M1_Secc1_Sub1!D127="","",CNGE_2023_M1_Secc1_Sub1!D127)</f>
        <v/>
      </c>
      <c r="E323" s="347"/>
      <c r="F323" s="347"/>
      <c r="G323" s="347"/>
      <c r="H323" s="347"/>
      <c r="I323" s="347"/>
      <c r="J323" s="347"/>
      <c r="K323" s="406"/>
      <c r="L323" s="406"/>
      <c r="M323" s="406"/>
      <c r="N323" s="406"/>
      <c r="O323" s="406"/>
      <c r="P323" s="406"/>
      <c r="Q323" s="406"/>
      <c r="R323" s="406"/>
      <c r="S323" s="406"/>
      <c r="T323" s="406"/>
      <c r="U323" s="406"/>
      <c r="V323" s="406"/>
      <c r="W323" s="406"/>
      <c r="X323" s="406"/>
      <c r="Y323" s="406"/>
      <c r="Z323" s="406"/>
      <c r="AA323" s="406"/>
      <c r="AB323" s="406"/>
      <c r="AC323" s="406"/>
      <c r="AD323" s="406"/>
      <c r="AG323" s="188">
        <f t="shared" si="28"/>
        <v>0</v>
      </c>
      <c r="AH323" s="189">
        <f t="shared" si="29"/>
        <v>0</v>
      </c>
      <c r="AI323" s="189">
        <f t="shared" si="30"/>
        <v>0</v>
      </c>
      <c r="AJ323" s="190">
        <f t="shared" si="31"/>
        <v>0</v>
      </c>
      <c r="AL323" s="186">
        <f t="shared" si="32"/>
        <v>27</v>
      </c>
      <c r="AM323" s="186">
        <f t="shared" si="33"/>
        <v>0</v>
      </c>
      <c r="AO323">
        <f>CNGE_2023_M1_Secc1_Sub2!M319</f>
        <v>0</v>
      </c>
      <c r="AP323">
        <f t="shared" si="34"/>
        <v>0</v>
      </c>
      <c r="AQ323">
        <f t="shared" si="35"/>
        <v>0</v>
      </c>
      <c r="AR323"/>
      <c r="AS323">
        <f>CNGE_2023_M1_Secc1_Sub2!S319</f>
        <v>0</v>
      </c>
      <c r="AT323">
        <f t="shared" si="36"/>
        <v>0</v>
      </c>
      <c r="AU323">
        <f t="shared" si="37"/>
        <v>0</v>
      </c>
      <c r="AV323"/>
      <c r="AW323">
        <f>CNGE_2023_M1_Secc1_Sub2!Y319</f>
        <v>0</v>
      </c>
      <c r="AX323">
        <f t="shared" si="38"/>
        <v>0</v>
      </c>
      <c r="AY323">
        <f t="shared" si="39"/>
        <v>0</v>
      </c>
      <c r="BA323" s="7" t="b">
        <f t="shared" si="40"/>
        <v>0</v>
      </c>
      <c r="BB323" s="7">
        <f t="shared" si="41"/>
        <v>0</v>
      </c>
      <c r="BC323" s="7" t="str">
        <f t="shared" si="42"/>
        <v/>
      </c>
      <c r="BD323" s="7" t="b">
        <f t="shared" si="43"/>
        <v>0</v>
      </c>
      <c r="BE323" s="7">
        <f t="shared" si="44"/>
        <v>0</v>
      </c>
      <c r="BF323" s="7" t="b">
        <f t="shared" si="45"/>
        <v>0</v>
      </c>
      <c r="BG323" s="7">
        <f t="shared" si="46"/>
        <v>0</v>
      </c>
      <c r="BH323" s="197">
        <f t="shared" si="47"/>
        <v>0</v>
      </c>
    </row>
    <row r="324" spans="1:60" ht="15" customHeight="1" thickBot="1">
      <c r="A324" s="41"/>
      <c r="B324"/>
      <c r="C324" s="64" t="s">
        <v>159</v>
      </c>
      <c r="D324" s="347" t="str">
        <f>IF(CNGE_2023_M1_Secc1_Sub1!D128="","",CNGE_2023_M1_Secc1_Sub1!D128)</f>
        <v/>
      </c>
      <c r="E324" s="347"/>
      <c r="F324" s="347"/>
      <c r="G324" s="347"/>
      <c r="H324" s="347"/>
      <c r="I324" s="347"/>
      <c r="J324" s="347"/>
      <c r="K324" s="406"/>
      <c r="L324" s="406"/>
      <c r="M324" s="406"/>
      <c r="N324" s="406"/>
      <c r="O324" s="406"/>
      <c r="P324" s="406"/>
      <c r="Q324" s="406"/>
      <c r="R324" s="406"/>
      <c r="S324" s="406"/>
      <c r="T324" s="406"/>
      <c r="U324" s="406"/>
      <c r="V324" s="406"/>
      <c r="W324" s="406"/>
      <c r="X324" s="406"/>
      <c r="Y324" s="406"/>
      <c r="Z324" s="406"/>
      <c r="AA324" s="406"/>
      <c r="AB324" s="406"/>
      <c r="AC324" s="406"/>
      <c r="AD324" s="406"/>
      <c r="AG324" s="188">
        <f t="shared" si="28"/>
        <v>0</v>
      </c>
      <c r="AH324" s="189">
        <f t="shared" si="29"/>
        <v>0</v>
      </c>
      <c r="AI324" s="189">
        <f t="shared" si="30"/>
        <v>0</v>
      </c>
      <c r="AJ324" s="190">
        <f t="shared" si="31"/>
        <v>0</v>
      </c>
      <c r="AL324" s="186">
        <f t="shared" si="32"/>
        <v>27</v>
      </c>
      <c r="AM324" s="186">
        <f t="shared" si="33"/>
        <v>0</v>
      </c>
      <c r="AO324">
        <f>CNGE_2023_M1_Secc1_Sub2!M320</f>
        <v>0</v>
      </c>
      <c r="AP324">
        <f t="shared" si="34"/>
        <v>0</v>
      </c>
      <c r="AQ324">
        <f t="shared" si="35"/>
        <v>0</v>
      </c>
      <c r="AR324"/>
      <c r="AS324">
        <f>CNGE_2023_M1_Secc1_Sub2!S320</f>
        <v>0</v>
      </c>
      <c r="AT324">
        <f t="shared" si="36"/>
        <v>0</v>
      </c>
      <c r="AU324">
        <f t="shared" si="37"/>
        <v>0</v>
      </c>
      <c r="AV324"/>
      <c r="AW324">
        <f>CNGE_2023_M1_Secc1_Sub2!Y320</f>
        <v>0</v>
      </c>
      <c r="AX324">
        <f t="shared" si="38"/>
        <v>0</v>
      </c>
      <c r="AY324">
        <f t="shared" si="39"/>
        <v>0</v>
      </c>
      <c r="BA324" s="7" t="b">
        <f t="shared" si="40"/>
        <v>0</v>
      </c>
      <c r="BB324" s="7">
        <f t="shared" si="41"/>
        <v>0</v>
      </c>
      <c r="BC324" s="7" t="str">
        <f t="shared" si="42"/>
        <v/>
      </c>
      <c r="BD324" s="7" t="b">
        <f t="shared" si="43"/>
        <v>0</v>
      </c>
      <c r="BE324" s="7">
        <f t="shared" si="44"/>
        <v>0</v>
      </c>
      <c r="BF324" s="7" t="b">
        <f t="shared" si="45"/>
        <v>0</v>
      </c>
      <c r="BG324" s="7">
        <f t="shared" si="46"/>
        <v>0</v>
      </c>
      <c r="BH324" s="197">
        <f t="shared" si="47"/>
        <v>0</v>
      </c>
    </row>
    <row r="325" spans="1:60" ht="15" customHeight="1" thickBot="1">
      <c r="A325" s="41"/>
      <c r="B325"/>
      <c r="C325" s="64" t="s">
        <v>160</v>
      </c>
      <c r="D325" s="347" t="str">
        <f>IF(CNGE_2023_M1_Secc1_Sub1!D129="","",CNGE_2023_M1_Secc1_Sub1!D129)</f>
        <v/>
      </c>
      <c r="E325" s="347"/>
      <c r="F325" s="347"/>
      <c r="G325" s="347"/>
      <c r="H325" s="347"/>
      <c r="I325" s="347"/>
      <c r="J325" s="347"/>
      <c r="K325" s="406"/>
      <c r="L325" s="406"/>
      <c r="M325" s="406"/>
      <c r="N325" s="406"/>
      <c r="O325" s="406"/>
      <c r="P325" s="406"/>
      <c r="Q325" s="406"/>
      <c r="R325" s="406"/>
      <c r="S325" s="406"/>
      <c r="T325" s="406"/>
      <c r="U325" s="406"/>
      <c r="V325" s="406"/>
      <c r="W325" s="406"/>
      <c r="X325" s="406"/>
      <c r="Y325" s="406"/>
      <c r="Z325" s="406"/>
      <c r="AA325" s="406"/>
      <c r="AB325" s="406"/>
      <c r="AC325" s="406"/>
      <c r="AD325" s="406"/>
      <c r="AG325" s="188">
        <f t="shared" si="28"/>
        <v>0</v>
      </c>
      <c r="AH325" s="189">
        <f t="shared" si="29"/>
        <v>0</v>
      </c>
      <c r="AI325" s="189">
        <f t="shared" si="30"/>
        <v>0</v>
      </c>
      <c r="AJ325" s="190">
        <f t="shared" si="31"/>
        <v>0</v>
      </c>
      <c r="AL325" s="186">
        <f t="shared" si="32"/>
        <v>27</v>
      </c>
      <c r="AM325" s="186">
        <f t="shared" si="33"/>
        <v>0</v>
      </c>
      <c r="AO325">
        <f>CNGE_2023_M1_Secc1_Sub2!M321</f>
        <v>0</v>
      </c>
      <c r="AP325">
        <f t="shared" si="34"/>
        <v>0</v>
      </c>
      <c r="AQ325">
        <f t="shared" si="35"/>
        <v>0</v>
      </c>
      <c r="AR325"/>
      <c r="AS325">
        <f>CNGE_2023_M1_Secc1_Sub2!S321</f>
        <v>0</v>
      </c>
      <c r="AT325">
        <f t="shared" si="36"/>
        <v>0</v>
      </c>
      <c r="AU325">
        <f t="shared" si="37"/>
        <v>0</v>
      </c>
      <c r="AV325"/>
      <c r="AW325">
        <f>CNGE_2023_M1_Secc1_Sub2!Y321</f>
        <v>0</v>
      </c>
      <c r="AX325">
        <f t="shared" si="38"/>
        <v>0</v>
      </c>
      <c r="AY325">
        <f t="shared" si="39"/>
        <v>0</v>
      </c>
      <c r="BA325" s="7" t="b">
        <f t="shared" si="40"/>
        <v>0</v>
      </c>
      <c r="BB325" s="7">
        <f t="shared" si="41"/>
        <v>0</v>
      </c>
      <c r="BC325" s="7" t="str">
        <f t="shared" si="42"/>
        <v/>
      </c>
      <c r="BD325" s="7" t="b">
        <f t="shared" si="43"/>
        <v>0</v>
      </c>
      <c r="BE325" s="7">
        <f t="shared" si="44"/>
        <v>0</v>
      </c>
      <c r="BF325" s="7" t="b">
        <f t="shared" si="45"/>
        <v>0</v>
      </c>
      <c r="BG325" s="7">
        <f t="shared" si="46"/>
        <v>0</v>
      </c>
      <c r="BH325" s="197">
        <f t="shared" si="47"/>
        <v>0</v>
      </c>
    </row>
    <row r="326" spans="1:60" ht="15" customHeight="1" thickBot="1">
      <c r="A326" s="41"/>
      <c r="B326"/>
      <c r="C326" s="64" t="s">
        <v>161</v>
      </c>
      <c r="D326" s="347" t="str">
        <f>IF(CNGE_2023_M1_Secc1_Sub1!D130="","",CNGE_2023_M1_Secc1_Sub1!D130)</f>
        <v/>
      </c>
      <c r="E326" s="347"/>
      <c r="F326" s="347"/>
      <c r="G326" s="347"/>
      <c r="H326" s="347"/>
      <c r="I326" s="347"/>
      <c r="J326" s="347"/>
      <c r="K326" s="406"/>
      <c r="L326" s="406"/>
      <c r="M326" s="406"/>
      <c r="N326" s="406"/>
      <c r="O326" s="406"/>
      <c r="P326" s="406"/>
      <c r="Q326" s="406"/>
      <c r="R326" s="406"/>
      <c r="S326" s="406"/>
      <c r="T326" s="406"/>
      <c r="U326" s="406"/>
      <c r="V326" s="406"/>
      <c r="W326" s="406"/>
      <c r="X326" s="406"/>
      <c r="Y326" s="406"/>
      <c r="Z326" s="406"/>
      <c r="AA326" s="406"/>
      <c r="AB326" s="406"/>
      <c r="AC326" s="406"/>
      <c r="AD326" s="406"/>
      <c r="AG326" s="188">
        <f t="shared" si="28"/>
        <v>0</v>
      </c>
      <c r="AH326" s="189">
        <f t="shared" si="29"/>
        <v>0</v>
      </c>
      <c r="AI326" s="189">
        <f t="shared" si="30"/>
        <v>0</v>
      </c>
      <c r="AJ326" s="190">
        <f t="shared" si="31"/>
        <v>0</v>
      </c>
      <c r="AL326" s="186">
        <f t="shared" si="32"/>
        <v>27</v>
      </c>
      <c r="AM326" s="186">
        <f t="shared" si="33"/>
        <v>0</v>
      </c>
      <c r="AO326">
        <f>CNGE_2023_M1_Secc1_Sub2!M322</f>
        <v>0</v>
      </c>
      <c r="AP326">
        <f t="shared" si="34"/>
        <v>0</v>
      </c>
      <c r="AQ326">
        <f t="shared" si="35"/>
        <v>0</v>
      </c>
      <c r="AR326"/>
      <c r="AS326">
        <f>CNGE_2023_M1_Secc1_Sub2!S322</f>
        <v>0</v>
      </c>
      <c r="AT326">
        <f t="shared" si="36"/>
        <v>0</v>
      </c>
      <c r="AU326">
        <f t="shared" si="37"/>
        <v>0</v>
      </c>
      <c r="AV326"/>
      <c r="AW326">
        <f>CNGE_2023_M1_Secc1_Sub2!Y322</f>
        <v>0</v>
      </c>
      <c r="AX326">
        <f t="shared" si="38"/>
        <v>0</v>
      </c>
      <c r="AY326">
        <f t="shared" si="39"/>
        <v>0</v>
      </c>
      <c r="BA326" s="7" t="b">
        <f t="shared" si="40"/>
        <v>0</v>
      </c>
      <c r="BB326" s="7">
        <f t="shared" si="41"/>
        <v>0</v>
      </c>
      <c r="BC326" s="7" t="str">
        <f t="shared" si="42"/>
        <v/>
      </c>
      <c r="BD326" s="7" t="b">
        <f t="shared" si="43"/>
        <v>0</v>
      </c>
      <c r="BE326" s="7">
        <f t="shared" si="44"/>
        <v>0</v>
      </c>
      <c r="BF326" s="7" t="b">
        <f t="shared" si="45"/>
        <v>0</v>
      </c>
      <c r="BG326" s="7">
        <f t="shared" si="46"/>
        <v>0</v>
      </c>
      <c r="BH326" s="197">
        <f t="shared" si="47"/>
        <v>0</v>
      </c>
    </row>
    <row r="327" spans="1:60" ht="15" customHeight="1" thickBot="1">
      <c r="A327" s="41"/>
      <c r="B327"/>
      <c r="C327" s="64" t="s">
        <v>162</v>
      </c>
      <c r="D327" s="347" t="str">
        <f>IF(CNGE_2023_M1_Secc1_Sub1!D131="","",CNGE_2023_M1_Secc1_Sub1!D131)</f>
        <v/>
      </c>
      <c r="E327" s="347"/>
      <c r="F327" s="347"/>
      <c r="G327" s="347"/>
      <c r="H327" s="347"/>
      <c r="I327" s="347"/>
      <c r="J327" s="347"/>
      <c r="K327" s="406"/>
      <c r="L327" s="406"/>
      <c r="M327" s="406"/>
      <c r="N327" s="406"/>
      <c r="O327" s="406"/>
      <c r="P327" s="406"/>
      <c r="Q327" s="406"/>
      <c r="R327" s="406"/>
      <c r="S327" s="406"/>
      <c r="T327" s="406"/>
      <c r="U327" s="406"/>
      <c r="V327" s="406"/>
      <c r="W327" s="406"/>
      <c r="X327" s="406"/>
      <c r="Y327" s="406"/>
      <c r="Z327" s="406"/>
      <c r="AA327" s="406"/>
      <c r="AB327" s="406"/>
      <c r="AC327" s="406"/>
      <c r="AD327" s="406"/>
      <c r="AG327" s="188">
        <f t="shared" si="28"/>
        <v>0</v>
      </c>
      <c r="AH327" s="189">
        <f t="shared" si="29"/>
        <v>0</v>
      </c>
      <c r="AI327" s="189">
        <f t="shared" si="30"/>
        <v>0</v>
      </c>
      <c r="AJ327" s="190">
        <f t="shared" si="31"/>
        <v>0</v>
      </c>
      <c r="AL327" s="186">
        <f t="shared" si="32"/>
        <v>27</v>
      </c>
      <c r="AM327" s="186">
        <f t="shared" si="33"/>
        <v>0</v>
      </c>
      <c r="AO327">
        <f>CNGE_2023_M1_Secc1_Sub2!M323</f>
        <v>0</v>
      </c>
      <c r="AP327">
        <f t="shared" si="34"/>
        <v>0</v>
      </c>
      <c r="AQ327">
        <f t="shared" si="35"/>
        <v>0</v>
      </c>
      <c r="AR327"/>
      <c r="AS327">
        <f>CNGE_2023_M1_Secc1_Sub2!S323</f>
        <v>0</v>
      </c>
      <c r="AT327">
        <f t="shared" si="36"/>
        <v>0</v>
      </c>
      <c r="AU327">
        <f t="shared" si="37"/>
        <v>0</v>
      </c>
      <c r="AV327"/>
      <c r="AW327">
        <f>CNGE_2023_M1_Secc1_Sub2!Y323</f>
        <v>0</v>
      </c>
      <c r="AX327">
        <f t="shared" si="38"/>
        <v>0</v>
      </c>
      <c r="AY327">
        <f t="shared" si="39"/>
        <v>0</v>
      </c>
      <c r="BA327" s="7" t="b">
        <f t="shared" si="40"/>
        <v>0</v>
      </c>
      <c r="BB327" s="7">
        <f t="shared" si="41"/>
        <v>0</v>
      </c>
      <c r="BC327" s="7" t="str">
        <f t="shared" si="42"/>
        <v/>
      </c>
      <c r="BD327" s="7" t="b">
        <f t="shared" si="43"/>
        <v>0</v>
      </c>
      <c r="BE327" s="7">
        <f t="shared" si="44"/>
        <v>0</v>
      </c>
      <c r="BF327" s="7" t="b">
        <f t="shared" si="45"/>
        <v>0</v>
      </c>
      <c r="BG327" s="7">
        <f t="shared" si="46"/>
        <v>0</v>
      </c>
      <c r="BH327" s="197">
        <f t="shared" si="47"/>
        <v>0</v>
      </c>
    </row>
    <row r="328" spans="1:60" ht="15" customHeight="1" thickBot="1">
      <c r="A328" s="41"/>
      <c r="B328"/>
      <c r="C328" s="64" t="s">
        <v>163</v>
      </c>
      <c r="D328" s="347" t="str">
        <f>IF(CNGE_2023_M1_Secc1_Sub1!D132="","",CNGE_2023_M1_Secc1_Sub1!D132)</f>
        <v/>
      </c>
      <c r="E328" s="347"/>
      <c r="F328" s="347"/>
      <c r="G328" s="347"/>
      <c r="H328" s="347"/>
      <c r="I328" s="347"/>
      <c r="J328" s="347"/>
      <c r="K328" s="406"/>
      <c r="L328" s="406"/>
      <c r="M328" s="406"/>
      <c r="N328" s="406"/>
      <c r="O328" s="406"/>
      <c r="P328" s="406"/>
      <c r="Q328" s="406"/>
      <c r="R328" s="406"/>
      <c r="S328" s="406"/>
      <c r="T328" s="406"/>
      <c r="U328" s="406"/>
      <c r="V328" s="406"/>
      <c r="W328" s="406"/>
      <c r="X328" s="406"/>
      <c r="Y328" s="406"/>
      <c r="Z328" s="406"/>
      <c r="AA328" s="406"/>
      <c r="AB328" s="406"/>
      <c r="AC328" s="406"/>
      <c r="AD328" s="406"/>
      <c r="AG328" s="188">
        <f t="shared" si="28"/>
        <v>0</v>
      </c>
      <c r="AH328" s="189">
        <f t="shared" si="29"/>
        <v>0</v>
      </c>
      <c r="AI328" s="189">
        <f t="shared" si="30"/>
        <v>0</v>
      </c>
      <c r="AJ328" s="190">
        <f t="shared" si="31"/>
        <v>0</v>
      </c>
      <c r="AL328" s="186">
        <f t="shared" si="32"/>
        <v>27</v>
      </c>
      <c r="AM328" s="186">
        <f t="shared" si="33"/>
        <v>0</v>
      </c>
      <c r="AO328">
        <f>CNGE_2023_M1_Secc1_Sub2!M324</f>
        <v>0</v>
      </c>
      <c r="AP328">
        <f t="shared" si="34"/>
        <v>0</v>
      </c>
      <c r="AQ328">
        <f t="shared" si="35"/>
        <v>0</v>
      </c>
      <c r="AR328"/>
      <c r="AS328">
        <f>CNGE_2023_M1_Secc1_Sub2!S324</f>
        <v>0</v>
      </c>
      <c r="AT328">
        <f t="shared" si="36"/>
        <v>0</v>
      </c>
      <c r="AU328">
        <f t="shared" si="37"/>
        <v>0</v>
      </c>
      <c r="AV328"/>
      <c r="AW328">
        <f>CNGE_2023_M1_Secc1_Sub2!Y324</f>
        <v>0</v>
      </c>
      <c r="AX328">
        <f t="shared" si="38"/>
        <v>0</v>
      </c>
      <c r="AY328">
        <f t="shared" si="39"/>
        <v>0</v>
      </c>
      <c r="BA328" s="7" t="b">
        <f t="shared" si="40"/>
        <v>0</v>
      </c>
      <c r="BB328" s="7">
        <f t="shared" si="41"/>
        <v>0</v>
      </c>
      <c r="BC328" s="7" t="str">
        <f t="shared" si="42"/>
        <v/>
      </c>
      <c r="BD328" s="7" t="b">
        <f t="shared" si="43"/>
        <v>0</v>
      </c>
      <c r="BE328" s="7">
        <f t="shared" si="44"/>
        <v>0</v>
      </c>
      <c r="BF328" s="7" t="b">
        <f t="shared" si="45"/>
        <v>0</v>
      </c>
      <c r="BG328" s="7">
        <f t="shared" si="46"/>
        <v>0</v>
      </c>
      <c r="BH328" s="197">
        <f t="shared" si="47"/>
        <v>0</v>
      </c>
    </row>
    <row r="329" spans="1:60" ht="15" customHeight="1" thickBot="1">
      <c r="A329" s="41"/>
      <c r="B329"/>
      <c r="C329" s="64" t="s">
        <v>164</v>
      </c>
      <c r="D329" s="347" t="str">
        <f>IF(CNGE_2023_M1_Secc1_Sub1!D133="","",CNGE_2023_M1_Secc1_Sub1!D133)</f>
        <v/>
      </c>
      <c r="E329" s="347"/>
      <c r="F329" s="347"/>
      <c r="G329" s="347"/>
      <c r="H329" s="347"/>
      <c r="I329" s="347"/>
      <c r="J329" s="347"/>
      <c r="K329" s="406"/>
      <c r="L329" s="406"/>
      <c r="M329" s="406"/>
      <c r="N329" s="406"/>
      <c r="O329" s="406"/>
      <c r="P329" s="406"/>
      <c r="Q329" s="406"/>
      <c r="R329" s="406"/>
      <c r="S329" s="406"/>
      <c r="T329" s="406"/>
      <c r="U329" s="406"/>
      <c r="V329" s="406"/>
      <c r="W329" s="406"/>
      <c r="X329" s="406"/>
      <c r="Y329" s="406"/>
      <c r="Z329" s="406"/>
      <c r="AA329" s="406"/>
      <c r="AB329" s="406"/>
      <c r="AC329" s="406"/>
      <c r="AD329" s="406"/>
      <c r="AG329" s="188">
        <f t="shared" si="28"/>
        <v>0</v>
      </c>
      <c r="AH329" s="189">
        <f t="shared" si="29"/>
        <v>0</v>
      </c>
      <c r="AI329" s="189">
        <f t="shared" si="30"/>
        <v>0</v>
      </c>
      <c r="AJ329" s="190">
        <f t="shared" si="31"/>
        <v>0</v>
      </c>
      <c r="AL329" s="186">
        <f t="shared" si="32"/>
        <v>27</v>
      </c>
      <c r="AM329" s="186">
        <f t="shared" si="33"/>
        <v>0</v>
      </c>
      <c r="AO329">
        <f>CNGE_2023_M1_Secc1_Sub2!M325</f>
        <v>0</v>
      </c>
      <c r="AP329">
        <f t="shared" si="34"/>
        <v>0</v>
      </c>
      <c r="AQ329">
        <f t="shared" si="35"/>
        <v>0</v>
      </c>
      <c r="AR329"/>
      <c r="AS329">
        <f>CNGE_2023_M1_Secc1_Sub2!S325</f>
        <v>0</v>
      </c>
      <c r="AT329">
        <f t="shared" si="36"/>
        <v>0</v>
      </c>
      <c r="AU329">
        <f t="shared" si="37"/>
        <v>0</v>
      </c>
      <c r="AV329"/>
      <c r="AW329">
        <f>CNGE_2023_M1_Secc1_Sub2!Y325</f>
        <v>0</v>
      </c>
      <c r="AX329">
        <f t="shared" si="38"/>
        <v>0</v>
      </c>
      <c r="AY329">
        <f t="shared" si="39"/>
        <v>0</v>
      </c>
      <c r="BA329" s="7" t="b">
        <f t="shared" si="40"/>
        <v>0</v>
      </c>
      <c r="BB329" s="7">
        <f t="shared" si="41"/>
        <v>0</v>
      </c>
      <c r="BC329" s="7" t="str">
        <f t="shared" si="42"/>
        <v/>
      </c>
      <c r="BD329" s="7" t="b">
        <f t="shared" si="43"/>
        <v>0</v>
      </c>
      <c r="BE329" s="7">
        <f t="shared" si="44"/>
        <v>0</v>
      </c>
      <c r="BF329" s="7" t="b">
        <f t="shared" si="45"/>
        <v>0</v>
      </c>
      <c r="BG329" s="7">
        <f t="shared" si="46"/>
        <v>0</v>
      </c>
      <c r="BH329" s="197">
        <f t="shared" si="47"/>
        <v>0</v>
      </c>
    </row>
    <row r="330" spans="1:60" ht="15" customHeight="1" thickBot="1">
      <c r="A330" s="41"/>
      <c r="B330"/>
      <c r="C330" s="64" t="s">
        <v>165</v>
      </c>
      <c r="D330" s="347" t="str">
        <f>IF(CNGE_2023_M1_Secc1_Sub1!D134="","",CNGE_2023_M1_Secc1_Sub1!D134)</f>
        <v/>
      </c>
      <c r="E330" s="347"/>
      <c r="F330" s="347"/>
      <c r="G330" s="347"/>
      <c r="H330" s="347"/>
      <c r="I330" s="347"/>
      <c r="J330" s="347"/>
      <c r="K330" s="406"/>
      <c r="L330" s="406"/>
      <c r="M330" s="406"/>
      <c r="N330" s="406"/>
      <c r="O330" s="406"/>
      <c r="P330" s="406"/>
      <c r="Q330" s="406"/>
      <c r="R330" s="406"/>
      <c r="S330" s="406"/>
      <c r="T330" s="406"/>
      <c r="U330" s="406"/>
      <c r="V330" s="406"/>
      <c r="W330" s="406"/>
      <c r="X330" s="406"/>
      <c r="Y330" s="406"/>
      <c r="Z330" s="406"/>
      <c r="AA330" s="406"/>
      <c r="AB330" s="406"/>
      <c r="AC330" s="406"/>
      <c r="AD330" s="406"/>
      <c r="AG330" s="188">
        <f t="shared" si="28"/>
        <v>0</v>
      </c>
      <c r="AH330" s="189">
        <f t="shared" si="29"/>
        <v>0</v>
      </c>
      <c r="AI330" s="189">
        <f t="shared" si="30"/>
        <v>0</v>
      </c>
      <c r="AJ330" s="190">
        <f t="shared" si="31"/>
        <v>0</v>
      </c>
      <c r="AL330" s="186">
        <f t="shared" si="32"/>
        <v>27</v>
      </c>
      <c r="AM330" s="186">
        <f t="shared" si="33"/>
        <v>0</v>
      </c>
      <c r="AO330">
        <f>CNGE_2023_M1_Secc1_Sub2!M326</f>
        <v>0</v>
      </c>
      <c r="AP330">
        <f t="shared" si="34"/>
        <v>0</v>
      </c>
      <c r="AQ330">
        <f t="shared" si="35"/>
        <v>0</v>
      </c>
      <c r="AR330"/>
      <c r="AS330">
        <f>CNGE_2023_M1_Secc1_Sub2!S326</f>
        <v>0</v>
      </c>
      <c r="AT330">
        <f t="shared" si="36"/>
        <v>0</v>
      </c>
      <c r="AU330">
        <f t="shared" si="37"/>
        <v>0</v>
      </c>
      <c r="AV330"/>
      <c r="AW330">
        <f>CNGE_2023_M1_Secc1_Sub2!Y326</f>
        <v>0</v>
      </c>
      <c r="AX330">
        <f t="shared" si="38"/>
        <v>0</v>
      </c>
      <c r="AY330">
        <f t="shared" si="39"/>
        <v>0</v>
      </c>
      <c r="BA330" s="7" t="b">
        <f t="shared" si="40"/>
        <v>0</v>
      </c>
      <c r="BB330" s="7">
        <f t="shared" si="41"/>
        <v>0</v>
      </c>
      <c r="BC330" s="7" t="str">
        <f t="shared" si="42"/>
        <v/>
      </c>
      <c r="BD330" s="7" t="b">
        <f t="shared" si="43"/>
        <v>0</v>
      </c>
      <c r="BE330" s="7">
        <f t="shared" si="44"/>
        <v>0</v>
      </c>
      <c r="BF330" s="7" t="b">
        <f t="shared" si="45"/>
        <v>0</v>
      </c>
      <c r="BG330" s="7">
        <f t="shared" si="46"/>
        <v>0</v>
      </c>
      <c r="BH330" s="197">
        <f t="shared" si="47"/>
        <v>0</v>
      </c>
    </row>
    <row r="331" spans="1:60" ht="15" customHeight="1" thickBot="1">
      <c r="A331" s="41"/>
      <c r="B331"/>
      <c r="C331" s="64" t="s">
        <v>166</v>
      </c>
      <c r="D331" s="347" t="str">
        <f>IF(CNGE_2023_M1_Secc1_Sub1!D135="","",CNGE_2023_M1_Secc1_Sub1!D135)</f>
        <v/>
      </c>
      <c r="E331" s="347"/>
      <c r="F331" s="347"/>
      <c r="G331" s="347"/>
      <c r="H331" s="347"/>
      <c r="I331" s="347"/>
      <c r="J331" s="347"/>
      <c r="K331" s="406"/>
      <c r="L331" s="406"/>
      <c r="M331" s="406"/>
      <c r="N331" s="406"/>
      <c r="O331" s="406"/>
      <c r="P331" s="406"/>
      <c r="Q331" s="406"/>
      <c r="R331" s="406"/>
      <c r="S331" s="406"/>
      <c r="T331" s="406"/>
      <c r="U331" s="406"/>
      <c r="V331" s="406"/>
      <c r="W331" s="406"/>
      <c r="X331" s="406"/>
      <c r="Y331" s="406"/>
      <c r="Z331" s="406"/>
      <c r="AA331" s="406"/>
      <c r="AB331" s="406"/>
      <c r="AC331" s="406"/>
      <c r="AD331" s="406"/>
      <c r="AG331" s="188">
        <f t="shared" si="28"/>
        <v>0</v>
      </c>
      <c r="AH331" s="189">
        <f t="shared" si="29"/>
        <v>0</v>
      </c>
      <c r="AI331" s="189">
        <f t="shared" si="30"/>
        <v>0</v>
      </c>
      <c r="AJ331" s="190">
        <f t="shared" si="31"/>
        <v>0</v>
      </c>
      <c r="AL331" s="186">
        <f t="shared" si="32"/>
        <v>27</v>
      </c>
      <c r="AM331" s="186">
        <f t="shared" si="33"/>
        <v>0</v>
      </c>
      <c r="AO331">
        <f>CNGE_2023_M1_Secc1_Sub2!M327</f>
        <v>0</v>
      </c>
      <c r="AP331">
        <f t="shared" si="34"/>
        <v>0</v>
      </c>
      <c r="AQ331">
        <f t="shared" si="35"/>
        <v>0</v>
      </c>
      <c r="AR331"/>
      <c r="AS331">
        <f>CNGE_2023_M1_Secc1_Sub2!S327</f>
        <v>0</v>
      </c>
      <c r="AT331">
        <f t="shared" si="36"/>
        <v>0</v>
      </c>
      <c r="AU331">
        <f t="shared" si="37"/>
        <v>0</v>
      </c>
      <c r="AV331"/>
      <c r="AW331">
        <f>CNGE_2023_M1_Secc1_Sub2!Y327</f>
        <v>0</v>
      </c>
      <c r="AX331">
        <f t="shared" si="38"/>
        <v>0</v>
      </c>
      <c r="AY331">
        <f t="shared" si="39"/>
        <v>0</v>
      </c>
      <c r="BA331" s="7" t="b">
        <f t="shared" si="40"/>
        <v>0</v>
      </c>
      <c r="BB331" s="7">
        <f t="shared" si="41"/>
        <v>0</v>
      </c>
      <c r="BC331" s="7" t="str">
        <f t="shared" si="42"/>
        <v/>
      </c>
      <c r="BD331" s="7" t="b">
        <f t="shared" si="43"/>
        <v>0</v>
      </c>
      <c r="BE331" s="7">
        <f t="shared" si="44"/>
        <v>0</v>
      </c>
      <c r="BF331" s="7" t="b">
        <f t="shared" si="45"/>
        <v>0</v>
      </c>
      <c r="BG331" s="7">
        <f t="shared" si="46"/>
        <v>0</v>
      </c>
      <c r="BH331" s="197">
        <f t="shared" si="47"/>
        <v>0</v>
      </c>
    </row>
    <row r="332" spans="1:60" ht="15" customHeight="1" thickBot="1">
      <c r="A332" s="41"/>
      <c r="B332"/>
      <c r="C332" s="64" t="s">
        <v>167</v>
      </c>
      <c r="D332" s="347" t="str">
        <f>IF(CNGE_2023_M1_Secc1_Sub1!D136="","",CNGE_2023_M1_Secc1_Sub1!D136)</f>
        <v/>
      </c>
      <c r="E332" s="347"/>
      <c r="F332" s="347"/>
      <c r="G332" s="347"/>
      <c r="H332" s="347"/>
      <c r="I332" s="347"/>
      <c r="J332" s="347"/>
      <c r="K332" s="406"/>
      <c r="L332" s="406"/>
      <c r="M332" s="406"/>
      <c r="N332" s="406"/>
      <c r="O332" s="406"/>
      <c r="P332" s="406"/>
      <c r="Q332" s="406"/>
      <c r="R332" s="406"/>
      <c r="S332" s="406"/>
      <c r="T332" s="406"/>
      <c r="U332" s="406"/>
      <c r="V332" s="406"/>
      <c r="W332" s="406"/>
      <c r="X332" s="406"/>
      <c r="Y332" s="406"/>
      <c r="Z332" s="406"/>
      <c r="AA332" s="406"/>
      <c r="AB332" s="406"/>
      <c r="AC332" s="406"/>
      <c r="AD332" s="406"/>
      <c r="AG332" s="188">
        <f t="shared" si="28"/>
        <v>0</v>
      </c>
      <c r="AH332" s="189">
        <f t="shared" si="29"/>
        <v>0</v>
      </c>
      <c r="AI332" s="189">
        <f t="shared" si="30"/>
        <v>0</v>
      </c>
      <c r="AJ332" s="190">
        <f t="shared" si="31"/>
        <v>0</v>
      </c>
      <c r="AL332" s="186">
        <f t="shared" si="32"/>
        <v>27</v>
      </c>
      <c r="AM332" s="186">
        <f t="shared" si="33"/>
        <v>0</v>
      </c>
      <c r="AO332">
        <f>CNGE_2023_M1_Secc1_Sub2!M328</f>
        <v>0</v>
      </c>
      <c r="AP332">
        <f t="shared" si="34"/>
        <v>0</v>
      </c>
      <c r="AQ332">
        <f t="shared" si="35"/>
        <v>0</v>
      </c>
      <c r="AR332"/>
      <c r="AS332">
        <f>CNGE_2023_M1_Secc1_Sub2!S328</f>
        <v>0</v>
      </c>
      <c r="AT332">
        <f t="shared" si="36"/>
        <v>0</v>
      </c>
      <c r="AU332">
        <f t="shared" si="37"/>
        <v>0</v>
      </c>
      <c r="AV332"/>
      <c r="AW332">
        <f>CNGE_2023_M1_Secc1_Sub2!Y328</f>
        <v>0</v>
      </c>
      <c r="AX332">
        <f t="shared" si="38"/>
        <v>0</v>
      </c>
      <c r="AY332">
        <f t="shared" si="39"/>
        <v>0</v>
      </c>
      <c r="BA332" s="7" t="b">
        <f t="shared" si="40"/>
        <v>0</v>
      </c>
      <c r="BB332" s="7">
        <f t="shared" si="41"/>
        <v>0</v>
      </c>
      <c r="BC332" s="7" t="str">
        <f t="shared" si="42"/>
        <v/>
      </c>
      <c r="BD332" s="7" t="b">
        <f t="shared" si="43"/>
        <v>0</v>
      </c>
      <c r="BE332" s="7">
        <f t="shared" si="44"/>
        <v>0</v>
      </c>
      <c r="BF332" s="7" t="b">
        <f t="shared" si="45"/>
        <v>0</v>
      </c>
      <c r="BG332" s="7">
        <f t="shared" si="46"/>
        <v>0</v>
      </c>
      <c r="BH332" s="197">
        <f t="shared" si="47"/>
        <v>0</v>
      </c>
    </row>
    <row r="333" spans="1:60" ht="15" customHeight="1" thickBot="1">
      <c r="A333" s="41"/>
      <c r="B333"/>
      <c r="C333" s="64" t="s">
        <v>168</v>
      </c>
      <c r="D333" s="347" t="str">
        <f>IF(CNGE_2023_M1_Secc1_Sub1!D137="","",CNGE_2023_M1_Secc1_Sub1!D137)</f>
        <v/>
      </c>
      <c r="E333" s="347"/>
      <c r="F333" s="347"/>
      <c r="G333" s="347"/>
      <c r="H333" s="347"/>
      <c r="I333" s="347"/>
      <c r="J333" s="347"/>
      <c r="K333" s="406"/>
      <c r="L333" s="406"/>
      <c r="M333" s="406"/>
      <c r="N333" s="406"/>
      <c r="O333" s="406"/>
      <c r="P333" s="406"/>
      <c r="Q333" s="406"/>
      <c r="R333" s="406"/>
      <c r="S333" s="406"/>
      <c r="T333" s="406"/>
      <c r="U333" s="406"/>
      <c r="V333" s="406"/>
      <c r="W333" s="406"/>
      <c r="X333" s="406"/>
      <c r="Y333" s="406"/>
      <c r="Z333" s="406"/>
      <c r="AA333" s="406"/>
      <c r="AB333" s="406"/>
      <c r="AC333" s="406"/>
      <c r="AD333" s="406"/>
      <c r="AG333" s="188">
        <f t="shared" si="28"/>
        <v>0</v>
      </c>
      <c r="AH333" s="189">
        <f t="shared" si="29"/>
        <v>0</v>
      </c>
      <c r="AI333" s="189">
        <f t="shared" si="30"/>
        <v>0</v>
      </c>
      <c r="AJ333" s="190">
        <f t="shared" si="31"/>
        <v>0</v>
      </c>
      <c r="AL333" s="186">
        <f t="shared" si="32"/>
        <v>27</v>
      </c>
      <c r="AM333" s="186">
        <f t="shared" si="33"/>
        <v>0</v>
      </c>
      <c r="AO333">
        <f>CNGE_2023_M1_Secc1_Sub2!M329</f>
        <v>0</v>
      </c>
      <c r="AP333">
        <f t="shared" si="34"/>
        <v>0</v>
      </c>
      <c r="AQ333">
        <f t="shared" si="35"/>
        <v>0</v>
      </c>
      <c r="AR333"/>
      <c r="AS333">
        <f>CNGE_2023_M1_Secc1_Sub2!S329</f>
        <v>0</v>
      </c>
      <c r="AT333">
        <f t="shared" si="36"/>
        <v>0</v>
      </c>
      <c r="AU333">
        <f t="shared" si="37"/>
        <v>0</v>
      </c>
      <c r="AV333"/>
      <c r="AW333">
        <f>CNGE_2023_M1_Secc1_Sub2!Y329</f>
        <v>0</v>
      </c>
      <c r="AX333">
        <f t="shared" si="38"/>
        <v>0</v>
      </c>
      <c r="AY333">
        <f t="shared" si="39"/>
        <v>0</v>
      </c>
      <c r="BA333" s="7" t="b">
        <f t="shared" si="40"/>
        <v>0</v>
      </c>
      <c r="BB333" s="7">
        <f t="shared" si="41"/>
        <v>0</v>
      </c>
      <c r="BC333" s="7" t="str">
        <f t="shared" si="42"/>
        <v/>
      </c>
      <c r="BD333" s="7" t="b">
        <f t="shared" si="43"/>
        <v>0</v>
      </c>
      <c r="BE333" s="7">
        <f t="shared" si="44"/>
        <v>0</v>
      </c>
      <c r="BF333" s="7" t="b">
        <f t="shared" si="45"/>
        <v>0</v>
      </c>
      <c r="BG333" s="7">
        <f t="shared" si="46"/>
        <v>0</v>
      </c>
      <c r="BH333" s="197">
        <f t="shared" si="47"/>
        <v>0</v>
      </c>
    </row>
    <row r="334" spans="1:60" ht="15" customHeight="1" thickBot="1">
      <c r="A334" s="41"/>
      <c r="B334"/>
      <c r="C334" s="64" t="s">
        <v>169</v>
      </c>
      <c r="D334" s="347" t="str">
        <f>IF(CNGE_2023_M1_Secc1_Sub1!D138="","",CNGE_2023_M1_Secc1_Sub1!D138)</f>
        <v/>
      </c>
      <c r="E334" s="347"/>
      <c r="F334" s="347"/>
      <c r="G334" s="347"/>
      <c r="H334" s="347"/>
      <c r="I334" s="347"/>
      <c r="J334" s="347"/>
      <c r="K334" s="406"/>
      <c r="L334" s="406"/>
      <c r="M334" s="406"/>
      <c r="N334" s="406"/>
      <c r="O334" s="406"/>
      <c r="P334" s="406"/>
      <c r="Q334" s="406"/>
      <c r="R334" s="406"/>
      <c r="S334" s="406"/>
      <c r="T334" s="406"/>
      <c r="U334" s="406"/>
      <c r="V334" s="406"/>
      <c r="W334" s="406"/>
      <c r="X334" s="406"/>
      <c r="Y334" s="406"/>
      <c r="Z334" s="406"/>
      <c r="AA334" s="406"/>
      <c r="AB334" s="406"/>
      <c r="AC334" s="406"/>
      <c r="AD334" s="406"/>
      <c r="AG334" s="188">
        <f t="shared" si="28"/>
        <v>0</v>
      </c>
      <c r="AH334" s="189">
        <f t="shared" si="29"/>
        <v>0</v>
      </c>
      <c r="AI334" s="189">
        <f t="shared" si="30"/>
        <v>0</v>
      </c>
      <c r="AJ334" s="190">
        <f t="shared" si="31"/>
        <v>0</v>
      </c>
      <c r="AL334" s="186">
        <f t="shared" si="32"/>
        <v>27</v>
      </c>
      <c r="AM334" s="186">
        <f t="shared" si="33"/>
        <v>0</v>
      </c>
      <c r="AO334">
        <f>CNGE_2023_M1_Secc1_Sub2!M330</f>
        <v>0</v>
      </c>
      <c r="AP334">
        <f t="shared" si="34"/>
        <v>0</v>
      </c>
      <c r="AQ334">
        <f t="shared" si="35"/>
        <v>0</v>
      </c>
      <c r="AR334"/>
      <c r="AS334">
        <f>CNGE_2023_M1_Secc1_Sub2!S330</f>
        <v>0</v>
      </c>
      <c r="AT334">
        <f t="shared" si="36"/>
        <v>0</v>
      </c>
      <c r="AU334">
        <f t="shared" si="37"/>
        <v>0</v>
      </c>
      <c r="AV334"/>
      <c r="AW334">
        <f>CNGE_2023_M1_Secc1_Sub2!Y330</f>
        <v>0</v>
      </c>
      <c r="AX334">
        <f t="shared" si="38"/>
        <v>0</v>
      </c>
      <c r="AY334">
        <f t="shared" si="39"/>
        <v>0</v>
      </c>
      <c r="BA334" s="7" t="b">
        <f t="shared" si="40"/>
        <v>0</v>
      </c>
      <c r="BB334" s="7">
        <f t="shared" si="41"/>
        <v>0</v>
      </c>
      <c r="BC334" s="7" t="str">
        <f t="shared" si="42"/>
        <v/>
      </c>
      <c r="BD334" s="7" t="b">
        <f t="shared" si="43"/>
        <v>0</v>
      </c>
      <c r="BE334" s="7">
        <f t="shared" si="44"/>
        <v>0</v>
      </c>
      <c r="BF334" s="7" t="b">
        <f t="shared" si="45"/>
        <v>0</v>
      </c>
      <c r="BG334" s="7">
        <f t="shared" si="46"/>
        <v>0</v>
      </c>
      <c r="BH334" s="197">
        <f t="shared" si="47"/>
        <v>0</v>
      </c>
    </row>
    <row r="335" spans="1:60" ht="15" customHeight="1" thickBot="1">
      <c r="A335" s="41"/>
      <c r="B335"/>
      <c r="C335" s="64" t="s">
        <v>170</v>
      </c>
      <c r="D335" s="347" t="str">
        <f>IF(CNGE_2023_M1_Secc1_Sub1!D139="","",CNGE_2023_M1_Secc1_Sub1!D139)</f>
        <v/>
      </c>
      <c r="E335" s="347"/>
      <c r="F335" s="347"/>
      <c r="G335" s="347"/>
      <c r="H335" s="347"/>
      <c r="I335" s="347"/>
      <c r="J335" s="347"/>
      <c r="K335" s="406"/>
      <c r="L335" s="406"/>
      <c r="M335" s="406"/>
      <c r="N335" s="406"/>
      <c r="O335" s="406"/>
      <c r="P335" s="406"/>
      <c r="Q335" s="406"/>
      <c r="R335" s="406"/>
      <c r="S335" s="406"/>
      <c r="T335" s="406"/>
      <c r="U335" s="406"/>
      <c r="V335" s="406"/>
      <c r="W335" s="406"/>
      <c r="X335" s="406"/>
      <c r="Y335" s="406"/>
      <c r="Z335" s="406"/>
      <c r="AA335" s="406"/>
      <c r="AB335" s="406"/>
      <c r="AC335" s="406"/>
      <c r="AD335" s="406"/>
      <c r="AG335" s="188">
        <f t="shared" si="28"/>
        <v>0</v>
      </c>
      <c r="AH335" s="189">
        <f t="shared" si="29"/>
        <v>0</v>
      </c>
      <c r="AI335" s="189">
        <f t="shared" si="30"/>
        <v>0</v>
      </c>
      <c r="AJ335" s="190">
        <f t="shared" si="31"/>
        <v>0</v>
      </c>
      <c r="AL335" s="186">
        <f t="shared" si="32"/>
        <v>27</v>
      </c>
      <c r="AM335" s="186">
        <f t="shared" si="33"/>
        <v>0</v>
      </c>
      <c r="AO335">
        <f>CNGE_2023_M1_Secc1_Sub2!M331</f>
        <v>0</v>
      </c>
      <c r="AP335">
        <f t="shared" si="34"/>
        <v>0</v>
      </c>
      <c r="AQ335">
        <f t="shared" si="35"/>
        <v>0</v>
      </c>
      <c r="AR335"/>
      <c r="AS335">
        <f>CNGE_2023_M1_Secc1_Sub2!S331</f>
        <v>0</v>
      </c>
      <c r="AT335">
        <f t="shared" si="36"/>
        <v>0</v>
      </c>
      <c r="AU335">
        <f t="shared" si="37"/>
        <v>0</v>
      </c>
      <c r="AV335"/>
      <c r="AW335">
        <f>CNGE_2023_M1_Secc1_Sub2!Y331</f>
        <v>0</v>
      </c>
      <c r="AX335">
        <f t="shared" si="38"/>
        <v>0</v>
      </c>
      <c r="AY335">
        <f t="shared" si="39"/>
        <v>0</v>
      </c>
      <c r="BA335" s="7" t="b">
        <f t="shared" si="40"/>
        <v>0</v>
      </c>
      <c r="BB335" s="7">
        <f t="shared" si="41"/>
        <v>0</v>
      </c>
      <c r="BC335" s="7" t="str">
        <f t="shared" si="42"/>
        <v/>
      </c>
      <c r="BD335" s="7" t="b">
        <f t="shared" si="43"/>
        <v>0</v>
      </c>
      <c r="BE335" s="7">
        <f t="shared" si="44"/>
        <v>0</v>
      </c>
      <c r="BF335" s="7" t="b">
        <f t="shared" si="45"/>
        <v>0</v>
      </c>
      <c r="BG335" s="7">
        <f t="shared" si="46"/>
        <v>0</v>
      </c>
      <c r="BH335" s="197">
        <f t="shared" si="47"/>
        <v>0</v>
      </c>
    </row>
    <row r="336" spans="1:60" ht="15" customHeight="1" thickBot="1">
      <c r="A336" s="41"/>
      <c r="B336"/>
      <c r="C336" s="64" t="s">
        <v>171</v>
      </c>
      <c r="D336" s="347" t="str">
        <f>IF(CNGE_2023_M1_Secc1_Sub1!D140="","",CNGE_2023_M1_Secc1_Sub1!D140)</f>
        <v/>
      </c>
      <c r="E336" s="347"/>
      <c r="F336" s="347"/>
      <c r="G336" s="347"/>
      <c r="H336" s="347"/>
      <c r="I336" s="347"/>
      <c r="J336" s="347"/>
      <c r="K336" s="406"/>
      <c r="L336" s="406"/>
      <c r="M336" s="406"/>
      <c r="N336" s="406"/>
      <c r="O336" s="406"/>
      <c r="P336" s="406"/>
      <c r="Q336" s="406"/>
      <c r="R336" s="406"/>
      <c r="S336" s="406"/>
      <c r="T336" s="406"/>
      <c r="U336" s="406"/>
      <c r="V336" s="406"/>
      <c r="W336" s="406"/>
      <c r="X336" s="406"/>
      <c r="Y336" s="406"/>
      <c r="Z336" s="406"/>
      <c r="AA336" s="406"/>
      <c r="AB336" s="406"/>
      <c r="AC336" s="406"/>
      <c r="AD336" s="406"/>
      <c r="AG336" s="188">
        <f t="shared" si="28"/>
        <v>0</v>
      </c>
      <c r="AH336" s="189">
        <f t="shared" si="29"/>
        <v>0</v>
      </c>
      <c r="AI336" s="189">
        <f t="shared" si="30"/>
        <v>0</v>
      </c>
      <c r="AJ336" s="190">
        <f t="shared" si="31"/>
        <v>0</v>
      </c>
      <c r="AL336" s="186">
        <f t="shared" si="32"/>
        <v>27</v>
      </c>
      <c r="AM336" s="186">
        <f t="shared" si="33"/>
        <v>0</v>
      </c>
      <c r="AO336">
        <f>CNGE_2023_M1_Secc1_Sub2!M332</f>
        <v>0</v>
      </c>
      <c r="AP336">
        <f t="shared" si="34"/>
        <v>0</v>
      </c>
      <c r="AQ336">
        <f t="shared" si="35"/>
        <v>0</v>
      </c>
      <c r="AR336"/>
      <c r="AS336">
        <f>CNGE_2023_M1_Secc1_Sub2!S332</f>
        <v>0</v>
      </c>
      <c r="AT336">
        <f t="shared" si="36"/>
        <v>0</v>
      </c>
      <c r="AU336">
        <f t="shared" si="37"/>
        <v>0</v>
      </c>
      <c r="AV336"/>
      <c r="AW336">
        <f>CNGE_2023_M1_Secc1_Sub2!Y332</f>
        <v>0</v>
      </c>
      <c r="AX336">
        <f t="shared" si="38"/>
        <v>0</v>
      </c>
      <c r="AY336">
        <f t="shared" si="39"/>
        <v>0</v>
      </c>
      <c r="BA336" s="7" t="b">
        <f t="shared" si="40"/>
        <v>0</v>
      </c>
      <c r="BB336" s="7">
        <f t="shared" si="41"/>
        <v>0</v>
      </c>
      <c r="BC336" s="7" t="str">
        <f t="shared" si="42"/>
        <v/>
      </c>
      <c r="BD336" s="7" t="b">
        <f t="shared" si="43"/>
        <v>0</v>
      </c>
      <c r="BE336" s="7">
        <f t="shared" si="44"/>
        <v>0</v>
      </c>
      <c r="BF336" s="7" t="b">
        <f t="shared" si="45"/>
        <v>0</v>
      </c>
      <c r="BG336" s="7">
        <f t="shared" si="46"/>
        <v>0</v>
      </c>
      <c r="BH336" s="197">
        <f t="shared" si="47"/>
        <v>0</v>
      </c>
    </row>
    <row r="337" spans="1:60" ht="15" customHeight="1" thickBot="1">
      <c r="A337" s="41"/>
      <c r="B337"/>
      <c r="C337" s="64" t="s">
        <v>172</v>
      </c>
      <c r="D337" s="347" t="str">
        <f>IF(CNGE_2023_M1_Secc1_Sub1!D141="","",CNGE_2023_M1_Secc1_Sub1!D141)</f>
        <v/>
      </c>
      <c r="E337" s="347"/>
      <c r="F337" s="347"/>
      <c r="G337" s="347"/>
      <c r="H337" s="347"/>
      <c r="I337" s="347"/>
      <c r="J337" s="347"/>
      <c r="K337" s="406"/>
      <c r="L337" s="406"/>
      <c r="M337" s="406"/>
      <c r="N337" s="406"/>
      <c r="O337" s="406"/>
      <c r="P337" s="406"/>
      <c r="Q337" s="406"/>
      <c r="R337" s="406"/>
      <c r="S337" s="406"/>
      <c r="T337" s="406"/>
      <c r="U337" s="406"/>
      <c r="V337" s="406"/>
      <c r="W337" s="406"/>
      <c r="X337" s="406"/>
      <c r="Y337" s="406"/>
      <c r="Z337" s="406"/>
      <c r="AA337" s="406"/>
      <c r="AB337" s="406"/>
      <c r="AC337" s="406"/>
      <c r="AD337" s="406"/>
      <c r="AG337" s="188">
        <f t="shared" si="28"/>
        <v>0</v>
      </c>
      <c r="AH337" s="189">
        <f t="shared" si="29"/>
        <v>0</v>
      </c>
      <c r="AI337" s="189">
        <f t="shared" si="30"/>
        <v>0</v>
      </c>
      <c r="AJ337" s="190">
        <f t="shared" si="31"/>
        <v>0</v>
      </c>
      <c r="AL337" s="186">
        <f t="shared" si="32"/>
        <v>27</v>
      </c>
      <c r="AM337" s="186">
        <f t="shared" si="33"/>
        <v>0</v>
      </c>
      <c r="AO337">
        <f>CNGE_2023_M1_Secc1_Sub2!M333</f>
        <v>0</v>
      </c>
      <c r="AP337">
        <f t="shared" si="34"/>
        <v>0</v>
      </c>
      <c r="AQ337">
        <f t="shared" si="35"/>
        <v>0</v>
      </c>
      <c r="AR337"/>
      <c r="AS337">
        <f>CNGE_2023_M1_Secc1_Sub2!S333</f>
        <v>0</v>
      </c>
      <c r="AT337">
        <f t="shared" si="36"/>
        <v>0</v>
      </c>
      <c r="AU337">
        <f t="shared" si="37"/>
        <v>0</v>
      </c>
      <c r="AV337"/>
      <c r="AW337">
        <f>CNGE_2023_M1_Secc1_Sub2!Y333</f>
        <v>0</v>
      </c>
      <c r="AX337">
        <f t="shared" si="38"/>
        <v>0</v>
      </c>
      <c r="AY337">
        <f t="shared" si="39"/>
        <v>0</v>
      </c>
      <c r="BA337" s="7" t="b">
        <f t="shared" si="40"/>
        <v>0</v>
      </c>
      <c r="BB337" s="7">
        <f t="shared" si="41"/>
        <v>0</v>
      </c>
      <c r="BC337" s="7" t="str">
        <f t="shared" si="42"/>
        <v/>
      </c>
      <c r="BD337" s="7" t="b">
        <f t="shared" si="43"/>
        <v>0</v>
      </c>
      <c r="BE337" s="7">
        <f t="shared" si="44"/>
        <v>0</v>
      </c>
      <c r="BF337" s="7" t="b">
        <f t="shared" si="45"/>
        <v>0</v>
      </c>
      <c r="BG337" s="7">
        <f t="shared" si="46"/>
        <v>0</v>
      </c>
      <c r="BH337" s="197">
        <f t="shared" si="47"/>
        <v>0</v>
      </c>
    </row>
    <row r="338" spans="1:60" ht="15" customHeight="1" thickBot="1">
      <c r="A338" s="41"/>
      <c r="B338"/>
      <c r="C338" s="64" t="s">
        <v>173</v>
      </c>
      <c r="D338" s="347" t="str">
        <f>IF(CNGE_2023_M1_Secc1_Sub1!D142="","",CNGE_2023_M1_Secc1_Sub1!D142)</f>
        <v/>
      </c>
      <c r="E338" s="347"/>
      <c r="F338" s="347"/>
      <c r="G338" s="347"/>
      <c r="H338" s="347"/>
      <c r="I338" s="347"/>
      <c r="J338" s="347"/>
      <c r="K338" s="406"/>
      <c r="L338" s="406"/>
      <c r="M338" s="406"/>
      <c r="N338" s="406"/>
      <c r="O338" s="406"/>
      <c r="P338" s="406"/>
      <c r="Q338" s="406"/>
      <c r="R338" s="406"/>
      <c r="S338" s="406"/>
      <c r="T338" s="406"/>
      <c r="U338" s="406"/>
      <c r="V338" s="406"/>
      <c r="W338" s="406"/>
      <c r="X338" s="406"/>
      <c r="Y338" s="406"/>
      <c r="Z338" s="406"/>
      <c r="AA338" s="406"/>
      <c r="AB338" s="406"/>
      <c r="AC338" s="406"/>
      <c r="AD338" s="406"/>
      <c r="AG338" s="188">
        <f t="shared" si="28"/>
        <v>0</v>
      </c>
      <c r="AH338" s="189">
        <f t="shared" si="29"/>
        <v>0</v>
      </c>
      <c r="AI338" s="189">
        <f t="shared" si="30"/>
        <v>0</v>
      </c>
      <c r="AJ338" s="190">
        <f t="shared" si="31"/>
        <v>0</v>
      </c>
      <c r="AL338" s="186">
        <f t="shared" si="32"/>
        <v>27</v>
      </c>
      <c r="AM338" s="186">
        <f t="shared" si="33"/>
        <v>0</v>
      </c>
      <c r="AO338">
        <f>CNGE_2023_M1_Secc1_Sub2!M334</f>
        <v>0</v>
      </c>
      <c r="AP338">
        <f t="shared" si="34"/>
        <v>0</v>
      </c>
      <c r="AQ338">
        <f t="shared" si="35"/>
        <v>0</v>
      </c>
      <c r="AR338"/>
      <c r="AS338">
        <f>CNGE_2023_M1_Secc1_Sub2!S334</f>
        <v>0</v>
      </c>
      <c r="AT338">
        <f t="shared" si="36"/>
        <v>0</v>
      </c>
      <c r="AU338">
        <f t="shared" si="37"/>
        <v>0</v>
      </c>
      <c r="AV338"/>
      <c r="AW338">
        <f>CNGE_2023_M1_Secc1_Sub2!Y334</f>
        <v>0</v>
      </c>
      <c r="AX338">
        <f t="shared" si="38"/>
        <v>0</v>
      </c>
      <c r="AY338">
        <f t="shared" si="39"/>
        <v>0</v>
      </c>
      <c r="BA338" s="7" t="b">
        <f t="shared" si="40"/>
        <v>0</v>
      </c>
      <c r="BB338" s="7">
        <f t="shared" si="41"/>
        <v>0</v>
      </c>
      <c r="BC338" s="7" t="str">
        <f t="shared" si="42"/>
        <v/>
      </c>
      <c r="BD338" s="7" t="b">
        <f t="shared" si="43"/>
        <v>0</v>
      </c>
      <c r="BE338" s="7">
        <f t="shared" si="44"/>
        <v>0</v>
      </c>
      <c r="BF338" s="7" t="b">
        <f t="shared" si="45"/>
        <v>0</v>
      </c>
      <c r="BG338" s="7">
        <f t="shared" si="46"/>
        <v>0</v>
      </c>
      <c r="BH338" s="197">
        <f t="shared" si="47"/>
        <v>0</v>
      </c>
    </row>
    <row r="339" spans="1:60" ht="15" customHeight="1" thickBot="1">
      <c r="A339" s="41"/>
      <c r="B339"/>
      <c r="C339" s="64" t="s">
        <v>174</v>
      </c>
      <c r="D339" s="347" t="str">
        <f>IF(CNGE_2023_M1_Secc1_Sub1!D143="","",CNGE_2023_M1_Secc1_Sub1!D143)</f>
        <v/>
      </c>
      <c r="E339" s="347"/>
      <c r="F339" s="347"/>
      <c r="G339" s="347"/>
      <c r="H339" s="347"/>
      <c r="I339" s="347"/>
      <c r="J339" s="347"/>
      <c r="K339" s="406"/>
      <c r="L339" s="406"/>
      <c r="M339" s="406"/>
      <c r="N339" s="406"/>
      <c r="O339" s="406"/>
      <c r="P339" s="406"/>
      <c r="Q339" s="406"/>
      <c r="R339" s="406"/>
      <c r="S339" s="406"/>
      <c r="T339" s="406"/>
      <c r="U339" s="406"/>
      <c r="V339" s="406"/>
      <c r="W339" s="406"/>
      <c r="X339" s="406"/>
      <c r="Y339" s="406"/>
      <c r="Z339" s="406"/>
      <c r="AA339" s="406"/>
      <c r="AB339" s="406"/>
      <c r="AC339" s="406"/>
      <c r="AD339" s="406"/>
      <c r="AG339" s="188">
        <f t="shared" si="28"/>
        <v>0</v>
      </c>
      <c r="AH339" s="189">
        <f t="shared" si="29"/>
        <v>0</v>
      </c>
      <c r="AI339" s="189">
        <f t="shared" si="30"/>
        <v>0</v>
      </c>
      <c r="AJ339" s="190">
        <f t="shared" si="31"/>
        <v>0</v>
      </c>
      <c r="AL339" s="186">
        <f t="shared" si="32"/>
        <v>27</v>
      </c>
      <c r="AM339" s="186">
        <f t="shared" si="33"/>
        <v>0</v>
      </c>
      <c r="AO339">
        <f>CNGE_2023_M1_Secc1_Sub2!M335</f>
        <v>0</v>
      </c>
      <c r="AP339">
        <f t="shared" si="34"/>
        <v>0</v>
      </c>
      <c r="AQ339">
        <f t="shared" si="35"/>
        <v>0</v>
      </c>
      <c r="AR339"/>
      <c r="AS339">
        <f>CNGE_2023_M1_Secc1_Sub2!S335</f>
        <v>0</v>
      </c>
      <c r="AT339">
        <f t="shared" si="36"/>
        <v>0</v>
      </c>
      <c r="AU339">
        <f t="shared" si="37"/>
        <v>0</v>
      </c>
      <c r="AV339"/>
      <c r="AW339">
        <f>CNGE_2023_M1_Secc1_Sub2!Y335</f>
        <v>0</v>
      </c>
      <c r="AX339">
        <f t="shared" si="38"/>
        <v>0</v>
      </c>
      <c r="AY339">
        <f t="shared" si="39"/>
        <v>0</v>
      </c>
      <c r="BA339" s="7" t="b">
        <f t="shared" si="40"/>
        <v>0</v>
      </c>
      <c r="BB339" s="7">
        <f t="shared" si="41"/>
        <v>0</v>
      </c>
      <c r="BC339" s="7" t="str">
        <f t="shared" si="42"/>
        <v/>
      </c>
      <c r="BD339" s="7" t="b">
        <f t="shared" si="43"/>
        <v>0</v>
      </c>
      <c r="BE339" s="7">
        <f t="shared" si="44"/>
        <v>0</v>
      </c>
      <c r="BF339" s="7" t="b">
        <f t="shared" si="45"/>
        <v>0</v>
      </c>
      <c r="BG339" s="7">
        <f t="shared" si="46"/>
        <v>0</v>
      </c>
      <c r="BH339" s="197">
        <f t="shared" si="47"/>
        <v>0</v>
      </c>
    </row>
    <row r="340" spans="1:60" ht="15" customHeight="1" thickBot="1">
      <c r="A340" s="41"/>
      <c r="B340"/>
      <c r="C340" s="64" t="s">
        <v>175</v>
      </c>
      <c r="D340" s="347" t="str">
        <f>IF(CNGE_2023_M1_Secc1_Sub1!D144="","",CNGE_2023_M1_Secc1_Sub1!D144)</f>
        <v/>
      </c>
      <c r="E340" s="347"/>
      <c r="F340" s="347"/>
      <c r="G340" s="347"/>
      <c r="H340" s="347"/>
      <c r="I340" s="347"/>
      <c r="J340" s="347"/>
      <c r="K340" s="406"/>
      <c r="L340" s="406"/>
      <c r="M340" s="406"/>
      <c r="N340" s="406"/>
      <c r="O340" s="406"/>
      <c r="P340" s="406"/>
      <c r="Q340" s="406"/>
      <c r="R340" s="406"/>
      <c r="S340" s="406"/>
      <c r="T340" s="406"/>
      <c r="U340" s="406"/>
      <c r="V340" s="406"/>
      <c r="W340" s="406"/>
      <c r="X340" s="406"/>
      <c r="Y340" s="406"/>
      <c r="Z340" s="406"/>
      <c r="AA340" s="406"/>
      <c r="AB340" s="406"/>
      <c r="AC340" s="406"/>
      <c r="AD340" s="406"/>
      <c r="AG340" s="188">
        <f t="shared" si="28"/>
        <v>0</v>
      </c>
      <c r="AH340" s="189">
        <f t="shared" si="29"/>
        <v>0</v>
      </c>
      <c r="AI340" s="189">
        <f t="shared" si="30"/>
        <v>0</v>
      </c>
      <c r="AJ340" s="190">
        <f t="shared" si="31"/>
        <v>0</v>
      </c>
      <c r="AL340" s="186">
        <f t="shared" si="32"/>
        <v>27</v>
      </c>
      <c r="AM340" s="186">
        <f t="shared" si="33"/>
        <v>0</v>
      </c>
      <c r="AO340">
        <f>CNGE_2023_M1_Secc1_Sub2!M336</f>
        <v>0</v>
      </c>
      <c r="AP340">
        <f t="shared" si="34"/>
        <v>0</v>
      </c>
      <c r="AQ340">
        <f t="shared" si="35"/>
        <v>0</v>
      </c>
      <c r="AR340"/>
      <c r="AS340">
        <f>CNGE_2023_M1_Secc1_Sub2!S336</f>
        <v>0</v>
      </c>
      <c r="AT340">
        <f t="shared" si="36"/>
        <v>0</v>
      </c>
      <c r="AU340">
        <f t="shared" si="37"/>
        <v>0</v>
      </c>
      <c r="AV340"/>
      <c r="AW340">
        <f>CNGE_2023_M1_Secc1_Sub2!Y336</f>
        <v>0</v>
      </c>
      <c r="AX340">
        <f t="shared" si="38"/>
        <v>0</v>
      </c>
      <c r="AY340">
        <f t="shared" si="39"/>
        <v>0</v>
      </c>
      <c r="BA340" s="7" t="b">
        <f t="shared" si="40"/>
        <v>0</v>
      </c>
      <c r="BB340" s="7">
        <f t="shared" si="41"/>
        <v>0</v>
      </c>
      <c r="BC340" s="7" t="str">
        <f t="shared" si="42"/>
        <v/>
      </c>
      <c r="BD340" s="7" t="b">
        <f t="shared" si="43"/>
        <v>0</v>
      </c>
      <c r="BE340" s="7">
        <f t="shared" si="44"/>
        <v>0</v>
      </c>
      <c r="BF340" s="7" t="b">
        <f t="shared" si="45"/>
        <v>0</v>
      </c>
      <c r="BG340" s="7">
        <f t="shared" si="46"/>
        <v>0</v>
      </c>
      <c r="BH340" s="197">
        <f t="shared" si="47"/>
        <v>0</v>
      </c>
    </row>
    <row r="341" spans="1:60" ht="15" customHeight="1" thickBot="1">
      <c r="A341" s="41"/>
      <c r="B341"/>
      <c r="C341" s="64" t="s">
        <v>176</v>
      </c>
      <c r="D341" s="347" t="str">
        <f>IF(CNGE_2023_M1_Secc1_Sub1!D145="","",CNGE_2023_M1_Secc1_Sub1!D145)</f>
        <v/>
      </c>
      <c r="E341" s="347"/>
      <c r="F341" s="347"/>
      <c r="G341" s="347"/>
      <c r="H341" s="347"/>
      <c r="I341" s="347"/>
      <c r="J341" s="347"/>
      <c r="K341" s="406"/>
      <c r="L341" s="406"/>
      <c r="M341" s="406"/>
      <c r="N341" s="406"/>
      <c r="O341" s="406"/>
      <c r="P341" s="406"/>
      <c r="Q341" s="406"/>
      <c r="R341" s="406"/>
      <c r="S341" s="406"/>
      <c r="T341" s="406"/>
      <c r="U341" s="406"/>
      <c r="V341" s="406"/>
      <c r="W341" s="406"/>
      <c r="X341" s="406"/>
      <c r="Y341" s="406"/>
      <c r="Z341" s="406"/>
      <c r="AA341" s="406"/>
      <c r="AB341" s="406"/>
      <c r="AC341" s="406"/>
      <c r="AD341" s="406"/>
      <c r="AG341" s="188">
        <f t="shared" si="28"/>
        <v>0</v>
      </c>
      <c r="AH341" s="189">
        <f t="shared" si="29"/>
        <v>0</v>
      </c>
      <c r="AI341" s="189">
        <f t="shared" si="30"/>
        <v>0</v>
      </c>
      <c r="AJ341" s="190">
        <f t="shared" si="31"/>
        <v>0</v>
      </c>
      <c r="AL341" s="186">
        <f t="shared" si="32"/>
        <v>27</v>
      </c>
      <c r="AM341" s="186">
        <f t="shared" si="33"/>
        <v>0</v>
      </c>
      <c r="AO341">
        <f>CNGE_2023_M1_Secc1_Sub2!M337</f>
        <v>0</v>
      </c>
      <c r="AP341">
        <f t="shared" si="34"/>
        <v>0</v>
      </c>
      <c r="AQ341">
        <f t="shared" si="35"/>
        <v>0</v>
      </c>
      <c r="AR341"/>
      <c r="AS341">
        <f>CNGE_2023_M1_Secc1_Sub2!S337</f>
        <v>0</v>
      </c>
      <c r="AT341">
        <f t="shared" si="36"/>
        <v>0</v>
      </c>
      <c r="AU341">
        <f t="shared" si="37"/>
        <v>0</v>
      </c>
      <c r="AV341"/>
      <c r="AW341">
        <f>CNGE_2023_M1_Secc1_Sub2!Y337</f>
        <v>0</v>
      </c>
      <c r="AX341">
        <f t="shared" si="38"/>
        <v>0</v>
      </c>
      <c r="AY341">
        <f t="shared" si="39"/>
        <v>0</v>
      </c>
      <c r="BA341" s="7" t="b">
        <f t="shared" si="40"/>
        <v>0</v>
      </c>
      <c r="BB341" s="7">
        <f t="shared" si="41"/>
        <v>0</v>
      </c>
      <c r="BC341" s="7" t="str">
        <f t="shared" si="42"/>
        <v/>
      </c>
      <c r="BD341" s="7" t="b">
        <f t="shared" si="43"/>
        <v>0</v>
      </c>
      <c r="BE341" s="7">
        <f t="shared" si="44"/>
        <v>0</v>
      </c>
      <c r="BF341" s="7" t="b">
        <f t="shared" si="45"/>
        <v>0</v>
      </c>
      <c r="BG341" s="7">
        <f t="shared" si="46"/>
        <v>0</v>
      </c>
      <c r="BH341" s="197">
        <f t="shared" si="47"/>
        <v>0</v>
      </c>
    </row>
    <row r="342" spans="1:60" ht="15" customHeight="1" thickBot="1">
      <c r="A342" s="41"/>
      <c r="B342"/>
      <c r="C342" s="64" t="s">
        <v>177</v>
      </c>
      <c r="D342" s="347" t="str">
        <f>IF(CNGE_2023_M1_Secc1_Sub1!D146="","",CNGE_2023_M1_Secc1_Sub1!D146)</f>
        <v/>
      </c>
      <c r="E342" s="347"/>
      <c r="F342" s="347"/>
      <c r="G342" s="347"/>
      <c r="H342" s="347"/>
      <c r="I342" s="347"/>
      <c r="J342" s="347"/>
      <c r="K342" s="406"/>
      <c r="L342" s="406"/>
      <c r="M342" s="406"/>
      <c r="N342" s="406"/>
      <c r="O342" s="406"/>
      <c r="P342" s="406"/>
      <c r="Q342" s="406"/>
      <c r="R342" s="406"/>
      <c r="S342" s="406"/>
      <c r="T342" s="406"/>
      <c r="U342" s="406"/>
      <c r="V342" s="406"/>
      <c r="W342" s="406"/>
      <c r="X342" s="406"/>
      <c r="Y342" s="406"/>
      <c r="Z342" s="406"/>
      <c r="AA342" s="406"/>
      <c r="AB342" s="406"/>
      <c r="AC342" s="406"/>
      <c r="AD342" s="406"/>
      <c r="AG342" s="188">
        <f t="shared" si="28"/>
        <v>0</v>
      </c>
      <c r="AH342" s="189">
        <f t="shared" si="29"/>
        <v>0</v>
      </c>
      <c r="AI342" s="189">
        <f t="shared" si="30"/>
        <v>0</v>
      </c>
      <c r="AJ342" s="190">
        <f t="shared" si="31"/>
        <v>0</v>
      </c>
      <c r="AL342" s="186">
        <f t="shared" si="32"/>
        <v>27</v>
      </c>
      <c r="AM342" s="186">
        <f t="shared" si="33"/>
        <v>0</v>
      </c>
      <c r="AO342">
        <f>CNGE_2023_M1_Secc1_Sub2!M338</f>
        <v>0</v>
      </c>
      <c r="AP342">
        <f t="shared" si="34"/>
        <v>0</v>
      </c>
      <c r="AQ342">
        <f t="shared" si="35"/>
        <v>0</v>
      </c>
      <c r="AR342"/>
      <c r="AS342">
        <f>CNGE_2023_M1_Secc1_Sub2!S338</f>
        <v>0</v>
      </c>
      <c r="AT342">
        <f t="shared" si="36"/>
        <v>0</v>
      </c>
      <c r="AU342">
        <f t="shared" si="37"/>
        <v>0</v>
      </c>
      <c r="AV342"/>
      <c r="AW342">
        <f>CNGE_2023_M1_Secc1_Sub2!Y338</f>
        <v>0</v>
      </c>
      <c r="AX342">
        <f t="shared" si="38"/>
        <v>0</v>
      </c>
      <c r="AY342">
        <f t="shared" si="39"/>
        <v>0</v>
      </c>
      <c r="BA342" s="7" t="b">
        <f t="shared" si="40"/>
        <v>0</v>
      </c>
      <c r="BB342" s="7">
        <f t="shared" si="41"/>
        <v>0</v>
      </c>
      <c r="BC342" s="7" t="str">
        <f t="shared" si="42"/>
        <v/>
      </c>
      <c r="BD342" s="7" t="b">
        <f t="shared" si="43"/>
        <v>0</v>
      </c>
      <c r="BE342" s="7">
        <f t="shared" si="44"/>
        <v>0</v>
      </c>
      <c r="BF342" s="7" t="b">
        <f t="shared" si="45"/>
        <v>0</v>
      </c>
      <c r="BG342" s="7">
        <f t="shared" si="46"/>
        <v>0</v>
      </c>
      <c r="BH342" s="197">
        <f t="shared" si="47"/>
        <v>0</v>
      </c>
    </row>
    <row r="343" spans="1:60" ht="15" customHeight="1" thickBot="1">
      <c r="A343" s="41"/>
      <c r="B343"/>
      <c r="C343" s="64" t="s">
        <v>178</v>
      </c>
      <c r="D343" s="347" t="str">
        <f>IF(CNGE_2023_M1_Secc1_Sub1!D147="","",CNGE_2023_M1_Secc1_Sub1!D147)</f>
        <v/>
      </c>
      <c r="E343" s="347"/>
      <c r="F343" s="347"/>
      <c r="G343" s="347"/>
      <c r="H343" s="347"/>
      <c r="I343" s="347"/>
      <c r="J343" s="347"/>
      <c r="K343" s="406"/>
      <c r="L343" s="406"/>
      <c r="M343" s="406"/>
      <c r="N343" s="406"/>
      <c r="O343" s="406"/>
      <c r="P343" s="406"/>
      <c r="Q343" s="406"/>
      <c r="R343" s="406"/>
      <c r="S343" s="406"/>
      <c r="T343" s="406"/>
      <c r="U343" s="406"/>
      <c r="V343" s="406"/>
      <c r="W343" s="406"/>
      <c r="X343" s="406"/>
      <c r="Y343" s="406"/>
      <c r="Z343" s="406"/>
      <c r="AA343" s="406"/>
      <c r="AB343" s="406"/>
      <c r="AC343" s="406"/>
      <c r="AD343" s="406"/>
      <c r="AG343" s="188">
        <f t="shared" si="28"/>
        <v>0</v>
      </c>
      <c r="AH343" s="189">
        <f t="shared" si="29"/>
        <v>0</v>
      </c>
      <c r="AI343" s="189">
        <f t="shared" si="30"/>
        <v>0</v>
      </c>
      <c r="AJ343" s="190">
        <f t="shared" si="31"/>
        <v>0</v>
      </c>
      <c r="AL343" s="186">
        <f t="shared" si="32"/>
        <v>27</v>
      </c>
      <c r="AM343" s="186">
        <f t="shared" si="33"/>
        <v>0</v>
      </c>
      <c r="AO343">
        <f>CNGE_2023_M1_Secc1_Sub2!M339</f>
        <v>0</v>
      </c>
      <c r="AP343">
        <f t="shared" si="34"/>
        <v>0</v>
      </c>
      <c r="AQ343">
        <f t="shared" si="35"/>
        <v>0</v>
      </c>
      <c r="AR343"/>
      <c r="AS343">
        <f>CNGE_2023_M1_Secc1_Sub2!S339</f>
        <v>0</v>
      </c>
      <c r="AT343">
        <f t="shared" si="36"/>
        <v>0</v>
      </c>
      <c r="AU343">
        <f t="shared" si="37"/>
        <v>0</v>
      </c>
      <c r="AV343"/>
      <c r="AW343">
        <f>CNGE_2023_M1_Secc1_Sub2!Y339</f>
        <v>0</v>
      </c>
      <c r="AX343">
        <f t="shared" si="38"/>
        <v>0</v>
      </c>
      <c r="AY343">
        <f t="shared" si="39"/>
        <v>0</v>
      </c>
      <c r="BA343" s="7" t="b">
        <f t="shared" si="40"/>
        <v>0</v>
      </c>
      <c r="BB343" s="7">
        <f t="shared" si="41"/>
        <v>0</v>
      </c>
      <c r="BC343" s="7" t="str">
        <f t="shared" si="42"/>
        <v/>
      </c>
      <c r="BD343" s="7" t="b">
        <f t="shared" si="43"/>
        <v>0</v>
      </c>
      <c r="BE343" s="7">
        <f t="shared" si="44"/>
        <v>0</v>
      </c>
      <c r="BF343" s="7" t="b">
        <f t="shared" si="45"/>
        <v>0</v>
      </c>
      <c r="BG343" s="7">
        <f t="shared" si="46"/>
        <v>0</v>
      </c>
      <c r="BH343" s="197">
        <f t="shared" si="47"/>
        <v>0</v>
      </c>
    </row>
    <row r="344" spans="1:60" ht="15" customHeight="1" thickBot="1">
      <c r="A344" s="41"/>
      <c r="B344"/>
      <c r="C344" s="64" t="s">
        <v>179</v>
      </c>
      <c r="D344" s="347" t="str">
        <f>IF(CNGE_2023_M1_Secc1_Sub1!D148="","",CNGE_2023_M1_Secc1_Sub1!D148)</f>
        <v/>
      </c>
      <c r="E344" s="347"/>
      <c r="F344" s="347"/>
      <c r="G344" s="347"/>
      <c r="H344" s="347"/>
      <c r="I344" s="347"/>
      <c r="J344" s="347"/>
      <c r="K344" s="406"/>
      <c r="L344" s="406"/>
      <c r="M344" s="406"/>
      <c r="N344" s="406"/>
      <c r="O344" s="406"/>
      <c r="P344" s="406"/>
      <c r="Q344" s="406"/>
      <c r="R344" s="406"/>
      <c r="S344" s="406"/>
      <c r="T344" s="406"/>
      <c r="U344" s="406"/>
      <c r="V344" s="406"/>
      <c r="W344" s="406"/>
      <c r="X344" s="406"/>
      <c r="Y344" s="406"/>
      <c r="Z344" s="406"/>
      <c r="AA344" s="406"/>
      <c r="AB344" s="406"/>
      <c r="AC344" s="406"/>
      <c r="AD344" s="406"/>
      <c r="AG344" s="188">
        <f t="shared" si="28"/>
        <v>0</v>
      </c>
      <c r="AH344" s="189">
        <f t="shared" si="29"/>
        <v>0</v>
      </c>
      <c r="AI344" s="189">
        <f t="shared" si="30"/>
        <v>0</v>
      </c>
      <c r="AJ344" s="190">
        <f t="shared" si="31"/>
        <v>0</v>
      </c>
      <c r="AL344" s="186">
        <f t="shared" si="32"/>
        <v>27</v>
      </c>
      <c r="AM344" s="186">
        <f t="shared" si="33"/>
        <v>0</v>
      </c>
      <c r="AO344">
        <f>CNGE_2023_M1_Secc1_Sub2!M340</f>
        <v>0</v>
      </c>
      <c r="AP344">
        <f t="shared" si="34"/>
        <v>0</v>
      </c>
      <c r="AQ344">
        <f t="shared" si="35"/>
        <v>0</v>
      </c>
      <c r="AR344"/>
      <c r="AS344">
        <f>CNGE_2023_M1_Secc1_Sub2!S340</f>
        <v>0</v>
      </c>
      <c r="AT344">
        <f t="shared" si="36"/>
        <v>0</v>
      </c>
      <c r="AU344">
        <f t="shared" si="37"/>
        <v>0</v>
      </c>
      <c r="AV344"/>
      <c r="AW344">
        <f>CNGE_2023_M1_Secc1_Sub2!Y340</f>
        <v>0</v>
      </c>
      <c r="AX344">
        <f t="shared" si="38"/>
        <v>0</v>
      </c>
      <c r="AY344">
        <f t="shared" si="39"/>
        <v>0</v>
      </c>
      <c r="BA344" s="7" t="b">
        <f t="shared" si="40"/>
        <v>0</v>
      </c>
      <c r="BB344" s="7">
        <f t="shared" si="41"/>
        <v>0</v>
      </c>
      <c r="BC344" s="7" t="str">
        <f t="shared" si="42"/>
        <v/>
      </c>
      <c r="BD344" s="7" t="b">
        <f t="shared" si="43"/>
        <v>0</v>
      </c>
      <c r="BE344" s="7">
        <f t="shared" si="44"/>
        <v>0</v>
      </c>
      <c r="BF344" s="7" t="b">
        <f t="shared" si="45"/>
        <v>0</v>
      </c>
      <c r="BG344" s="7">
        <f t="shared" si="46"/>
        <v>0</v>
      </c>
      <c r="BH344" s="197">
        <f t="shared" si="47"/>
        <v>0</v>
      </c>
    </row>
    <row r="345" spans="1:60" ht="15" customHeight="1" thickBot="1">
      <c r="A345" s="41"/>
      <c r="B345"/>
      <c r="C345" s="64" t="s">
        <v>180</v>
      </c>
      <c r="D345" s="347" t="str">
        <f>IF(CNGE_2023_M1_Secc1_Sub1!D149="","",CNGE_2023_M1_Secc1_Sub1!D149)</f>
        <v/>
      </c>
      <c r="E345" s="347"/>
      <c r="F345" s="347"/>
      <c r="G345" s="347"/>
      <c r="H345" s="347"/>
      <c r="I345" s="347"/>
      <c r="J345" s="347"/>
      <c r="K345" s="406"/>
      <c r="L345" s="406"/>
      <c r="M345" s="406"/>
      <c r="N345" s="406"/>
      <c r="O345" s="406"/>
      <c r="P345" s="406"/>
      <c r="Q345" s="406"/>
      <c r="R345" s="406"/>
      <c r="S345" s="406"/>
      <c r="T345" s="406"/>
      <c r="U345" s="406"/>
      <c r="V345" s="406"/>
      <c r="W345" s="406"/>
      <c r="X345" s="406"/>
      <c r="Y345" s="406"/>
      <c r="Z345" s="406"/>
      <c r="AA345" s="406"/>
      <c r="AB345" s="406"/>
      <c r="AC345" s="406"/>
      <c r="AD345" s="406"/>
      <c r="AG345" s="188">
        <f t="shared" si="28"/>
        <v>0</v>
      </c>
      <c r="AH345" s="189">
        <f t="shared" si="29"/>
        <v>0</v>
      </c>
      <c r="AI345" s="189">
        <f t="shared" si="30"/>
        <v>0</v>
      </c>
      <c r="AJ345" s="190">
        <f t="shared" si="31"/>
        <v>0</v>
      </c>
      <c r="AL345" s="186">
        <f t="shared" si="32"/>
        <v>27</v>
      </c>
      <c r="AM345" s="186">
        <f t="shared" si="33"/>
        <v>0</v>
      </c>
      <c r="AO345">
        <f>CNGE_2023_M1_Secc1_Sub2!M341</f>
        <v>0</v>
      </c>
      <c r="AP345">
        <f t="shared" si="34"/>
        <v>0</v>
      </c>
      <c r="AQ345">
        <f t="shared" si="35"/>
        <v>0</v>
      </c>
      <c r="AR345"/>
      <c r="AS345">
        <f>CNGE_2023_M1_Secc1_Sub2!S341</f>
        <v>0</v>
      </c>
      <c r="AT345">
        <f t="shared" si="36"/>
        <v>0</v>
      </c>
      <c r="AU345">
        <f t="shared" si="37"/>
        <v>0</v>
      </c>
      <c r="AV345"/>
      <c r="AW345">
        <f>CNGE_2023_M1_Secc1_Sub2!Y341</f>
        <v>0</v>
      </c>
      <c r="AX345">
        <f t="shared" si="38"/>
        <v>0</v>
      </c>
      <c r="AY345">
        <f t="shared" si="39"/>
        <v>0</v>
      </c>
      <c r="BA345" s="7" t="b">
        <f t="shared" si="40"/>
        <v>0</v>
      </c>
      <c r="BB345" s="7">
        <f t="shared" si="41"/>
        <v>0</v>
      </c>
      <c r="BC345" s="7" t="str">
        <f t="shared" si="42"/>
        <v/>
      </c>
      <c r="BD345" s="7" t="b">
        <f t="shared" si="43"/>
        <v>0</v>
      </c>
      <c r="BE345" s="7">
        <f t="shared" si="44"/>
        <v>0</v>
      </c>
      <c r="BF345" s="7" t="b">
        <f t="shared" si="45"/>
        <v>0</v>
      </c>
      <c r="BG345" s="7">
        <f t="shared" si="46"/>
        <v>0</v>
      </c>
      <c r="BH345" s="197">
        <f t="shared" si="47"/>
        <v>0</v>
      </c>
    </row>
    <row r="346" spans="1:60" ht="15" customHeight="1" thickBot="1">
      <c r="A346" s="41"/>
      <c r="B346"/>
      <c r="C346" s="64" t="s">
        <v>181</v>
      </c>
      <c r="D346" s="347" t="str">
        <f>IF(CNGE_2023_M1_Secc1_Sub1!D150="","",CNGE_2023_M1_Secc1_Sub1!D150)</f>
        <v/>
      </c>
      <c r="E346" s="347"/>
      <c r="F346" s="347"/>
      <c r="G346" s="347"/>
      <c r="H346" s="347"/>
      <c r="I346" s="347"/>
      <c r="J346" s="347"/>
      <c r="K346" s="406"/>
      <c r="L346" s="406"/>
      <c r="M346" s="406"/>
      <c r="N346" s="406"/>
      <c r="O346" s="406"/>
      <c r="P346" s="406"/>
      <c r="Q346" s="406"/>
      <c r="R346" s="406"/>
      <c r="S346" s="406"/>
      <c r="T346" s="406"/>
      <c r="U346" s="406"/>
      <c r="V346" s="406"/>
      <c r="W346" s="406"/>
      <c r="X346" s="406"/>
      <c r="Y346" s="406"/>
      <c r="Z346" s="406"/>
      <c r="AA346" s="406"/>
      <c r="AB346" s="406"/>
      <c r="AC346" s="406"/>
      <c r="AD346" s="406"/>
      <c r="AG346" s="188">
        <f t="shared" si="28"/>
        <v>0</v>
      </c>
      <c r="AH346" s="189">
        <f t="shared" si="29"/>
        <v>0</v>
      </c>
      <c r="AI346" s="189">
        <f t="shared" si="30"/>
        <v>0</v>
      </c>
      <c r="AJ346" s="190">
        <f t="shared" si="31"/>
        <v>0</v>
      </c>
      <c r="AL346" s="186">
        <f t="shared" si="32"/>
        <v>27</v>
      </c>
      <c r="AM346" s="186">
        <f t="shared" si="33"/>
        <v>0</v>
      </c>
      <c r="AO346">
        <f>CNGE_2023_M1_Secc1_Sub2!M342</f>
        <v>0</v>
      </c>
      <c r="AP346">
        <f t="shared" si="34"/>
        <v>0</v>
      </c>
      <c r="AQ346">
        <f t="shared" si="35"/>
        <v>0</v>
      </c>
      <c r="AR346"/>
      <c r="AS346">
        <f>CNGE_2023_M1_Secc1_Sub2!S342</f>
        <v>0</v>
      </c>
      <c r="AT346">
        <f t="shared" si="36"/>
        <v>0</v>
      </c>
      <c r="AU346">
        <f t="shared" si="37"/>
        <v>0</v>
      </c>
      <c r="AV346"/>
      <c r="AW346">
        <f>CNGE_2023_M1_Secc1_Sub2!Y342</f>
        <v>0</v>
      </c>
      <c r="AX346">
        <f t="shared" si="38"/>
        <v>0</v>
      </c>
      <c r="AY346">
        <f t="shared" si="39"/>
        <v>0</v>
      </c>
      <c r="BA346" s="7" t="b">
        <f t="shared" si="40"/>
        <v>0</v>
      </c>
      <c r="BB346" s="7">
        <f t="shared" si="41"/>
        <v>0</v>
      </c>
      <c r="BC346" s="7" t="str">
        <f t="shared" si="42"/>
        <v/>
      </c>
      <c r="BD346" s="7" t="b">
        <f t="shared" si="43"/>
        <v>0</v>
      </c>
      <c r="BE346" s="7">
        <f t="shared" si="44"/>
        <v>0</v>
      </c>
      <c r="BF346" s="7" t="b">
        <f t="shared" si="45"/>
        <v>0</v>
      </c>
      <c r="BG346" s="7">
        <f t="shared" si="46"/>
        <v>0</v>
      </c>
      <c r="BH346" s="197">
        <f t="shared" si="47"/>
        <v>0</v>
      </c>
    </row>
    <row r="347" spans="1:60" ht="15" customHeight="1" thickBot="1">
      <c r="A347" s="41"/>
      <c r="B347"/>
      <c r="C347" s="64" t="s">
        <v>182</v>
      </c>
      <c r="D347" s="347" t="str">
        <f>IF(CNGE_2023_M1_Secc1_Sub1!D151="","",CNGE_2023_M1_Secc1_Sub1!D151)</f>
        <v/>
      </c>
      <c r="E347" s="347"/>
      <c r="F347" s="347"/>
      <c r="G347" s="347"/>
      <c r="H347" s="347"/>
      <c r="I347" s="347"/>
      <c r="J347" s="347"/>
      <c r="K347" s="406"/>
      <c r="L347" s="406"/>
      <c r="M347" s="406"/>
      <c r="N347" s="406"/>
      <c r="O347" s="406"/>
      <c r="P347" s="406"/>
      <c r="Q347" s="406"/>
      <c r="R347" s="406"/>
      <c r="S347" s="406"/>
      <c r="T347" s="406"/>
      <c r="U347" s="406"/>
      <c r="V347" s="406"/>
      <c r="W347" s="406"/>
      <c r="X347" s="406"/>
      <c r="Y347" s="406"/>
      <c r="Z347" s="406"/>
      <c r="AA347" s="406"/>
      <c r="AB347" s="406"/>
      <c r="AC347" s="406"/>
      <c r="AD347" s="406"/>
      <c r="AG347" s="188">
        <f t="shared" si="28"/>
        <v>0</v>
      </c>
      <c r="AH347" s="189">
        <f t="shared" si="29"/>
        <v>0</v>
      </c>
      <c r="AI347" s="189">
        <f t="shared" si="30"/>
        <v>0</v>
      </c>
      <c r="AJ347" s="190">
        <f t="shared" si="31"/>
        <v>0</v>
      </c>
      <c r="AL347" s="186">
        <f t="shared" si="32"/>
        <v>27</v>
      </c>
      <c r="AM347" s="186">
        <f t="shared" si="33"/>
        <v>0</v>
      </c>
      <c r="AO347">
        <f>CNGE_2023_M1_Secc1_Sub2!M343</f>
        <v>0</v>
      </c>
      <c r="AP347">
        <f t="shared" si="34"/>
        <v>0</v>
      </c>
      <c r="AQ347">
        <f t="shared" si="35"/>
        <v>0</v>
      </c>
      <c r="AR347"/>
      <c r="AS347">
        <f>CNGE_2023_M1_Secc1_Sub2!S343</f>
        <v>0</v>
      </c>
      <c r="AT347">
        <f t="shared" si="36"/>
        <v>0</v>
      </c>
      <c r="AU347">
        <f t="shared" si="37"/>
        <v>0</v>
      </c>
      <c r="AV347"/>
      <c r="AW347">
        <f>CNGE_2023_M1_Secc1_Sub2!Y343</f>
        <v>0</v>
      </c>
      <c r="AX347">
        <f t="shared" si="38"/>
        <v>0</v>
      </c>
      <c r="AY347">
        <f t="shared" si="39"/>
        <v>0</v>
      </c>
      <c r="BA347" s="7" t="b">
        <f t="shared" si="40"/>
        <v>0</v>
      </c>
      <c r="BB347" s="7">
        <f t="shared" si="41"/>
        <v>0</v>
      </c>
      <c r="BC347" s="7" t="str">
        <f t="shared" si="42"/>
        <v/>
      </c>
      <c r="BD347" s="7" t="b">
        <f t="shared" si="43"/>
        <v>0</v>
      </c>
      <c r="BE347" s="7">
        <f t="shared" si="44"/>
        <v>0</v>
      </c>
      <c r="BF347" s="7" t="b">
        <f t="shared" si="45"/>
        <v>0</v>
      </c>
      <c r="BG347" s="7">
        <f t="shared" si="46"/>
        <v>0</v>
      </c>
      <c r="BH347" s="197">
        <f t="shared" si="47"/>
        <v>0</v>
      </c>
    </row>
    <row r="348" spans="1:60" ht="15" customHeight="1" thickBot="1">
      <c r="A348" s="41"/>
      <c r="B348"/>
      <c r="C348" s="64" t="s">
        <v>183</v>
      </c>
      <c r="D348" s="347" t="str">
        <f>IF(CNGE_2023_M1_Secc1_Sub1!D152="","",CNGE_2023_M1_Secc1_Sub1!D152)</f>
        <v/>
      </c>
      <c r="E348" s="347"/>
      <c r="F348" s="347"/>
      <c r="G348" s="347"/>
      <c r="H348" s="347"/>
      <c r="I348" s="347"/>
      <c r="J348" s="347"/>
      <c r="K348" s="406"/>
      <c r="L348" s="406"/>
      <c r="M348" s="406"/>
      <c r="N348" s="406"/>
      <c r="O348" s="406"/>
      <c r="P348" s="406"/>
      <c r="Q348" s="406"/>
      <c r="R348" s="406"/>
      <c r="S348" s="406"/>
      <c r="T348" s="406"/>
      <c r="U348" s="406"/>
      <c r="V348" s="406"/>
      <c r="W348" s="406"/>
      <c r="X348" s="406"/>
      <c r="Y348" s="406"/>
      <c r="Z348" s="406"/>
      <c r="AA348" s="406"/>
      <c r="AB348" s="406"/>
      <c r="AC348" s="406"/>
      <c r="AD348" s="406"/>
      <c r="AG348" s="188">
        <f t="shared" si="28"/>
        <v>0</v>
      </c>
      <c r="AH348" s="189">
        <f t="shared" si="29"/>
        <v>0</v>
      </c>
      <c r="AI348" s="189">
        <f t="shared" si="30"/>
        <v>0</v>
      </c>
      <c r="AJ348" s="190">
        <f t="shared" si="31"/>
        <v>0</v>
      </c>
      <c r="AL348" s="186">
        <f t="shared" si="32"/>
        <v>27</v>
      </c>
      <c r="AM348" s="186">
        <f t="shared" si="33"/>
        <v>0</v>
      </c>
      <c r="AO348">
        <f>CNGE_2023_M1_Secc1_Sub2!M344</f>
        <v>0</v>
      </c>
      <c r="AP348">
        <f t="shared" si="34"/>
        <v>0</v>
      </c>
      <c r="AQ348">
        <f t="shared" si="35"/>
        <v>0</v>
      </c>
      <c r="AR348"/>
      <c r="AS348">
        <f>CNGE_2023_M1_Secc1_Sub2!S344</f>
        <v>0</v>
      </c>
      <c r="AT348">
        <f t="shared" si="36"/>
        <v>0</v>
      </c>
      <c r="AU348">
        <f t="shared" si="37"/>
        <v>0</v>
      </c>
      <c r="AV348"/>
      <c r="AW348">
        <f>CNGE_2023_M1_Secc1_Sub2!Y344</f>
        <v>0</v>
      </c>
      <c r="AX348">
        <f t="shared" si="38"/>
        <v>0</v>
      </c>
      <c r="AY348">
        <f t="shared" si="39"/>
        <v>0</v>
      </c>
      <c r="BA348" s="7" t="b">
        <f t="shared" si="40"/>
        <v>0</v>
      </c>
      <c r="BB348" s="7">
        <f t="shared" si="41"/>
        <v>0</v>
      </c>
      <c r="BC348" s="7" t="str">
        <f t="shared" si="42"/>
        <v/>
      </c>
      <c r="BD348" s="7" t="b">
        <f t="shared" si="43"/>
        <v>0</v>
      </c>
      <c r="BE348" s="7">
        <f t="shared" si="44"/>
        <v>0</v>
      </c>
      <c r="BF348" s="7" t="b">
        <f t="shared" si="45"/>
        <v>0</v>
      </c>
      <c r="BG348" s="7">
        <f t="shared" si="46"/>
        <v>0</v>
      </c>
      <c r="BH348" s="197">
        <f t="shared" si="47"/>
        <v>0</v>
      </c>
    </row>
    <row r="349" spans="1:60" ht="15" customHeight="1" thickBot="1">
      <c r="A349" s="41"/>
      <c r="B349"/>
      <c r="C349" s="64" t="s">
        <v>184</v>
      </c>
      <c r="D349" s="347" t="str">
        <f>IF(CNGE_2023_M1_Secc1_Sub1!D153="","",CNGE_2023_M1_Secc1_Sub1!D153)</f>
        <v/>
      </c>
      <c r="E349" s="347"/>
      <c r="F349" s="347"/>
      <c r="G349" s="347"/>
      <c r="H349" s="347"/>
      <c r="I349" s="347"/>
      <c r="J349" s="347"/>
      <c r="K349" s="406"/>
      <c r="L349" s="406"/>
      <c r="M349" s="406"/>
      <c r="N349" s="406"/>
      <c r="O349" s="406"/>
      <c r="P349" s="406"/>
      <c r="Q349" s="406"/>
      <c r="R349" s="406"/>
      <c r="S349" s="406"/>
      <c r="T349" s="406"/>
      <c r="U349" s="406"/>
      <c r="V349" s="406"/>
      <c r="W349" s="406"/>
      <c r="X349" s="406"/>
      <c r="Y349" s="406"/>
      <c r="Z349" s="406"/>
      <c r="AA349" s="406"/>
      <c r="AB349" s="406"/>
      <c r="AC349" s="406"/>
      <c r="AD349" s="406"/>
      <c r="AG349" s="188">
        <f t="shared" si="28"/>
        <v>0</v>
      </c>
      <c r="AH349" s="189">
        <f t="shared" si="29"/>
        <v>0</v>
      </c>
      <c r="AI349" s="189">
        <f t="shared" si="30"/>
        <v>0</v>
      </c>
      <c r="AJ349" s="190">
        <f t="shared" si="31"/>
        <v>0</v>
      </c>
      <c r="AL349" s="186">
        <f t="shared" si="32"/>
        <v>27</v>
      </c>
      <c r="AM349" s="186">
        <f t="shared" si="33"/>
        <v>0</v>
      </c>
      <c r="AO349">
        <f>CNGE_2023_M1_Secc1_Sub2!M345</f>
        <v>0</v>
      </c>
      <c r="AP349">
        <f t="shared" si="34"/>
        <v>0</v>
      </c>
      <c r="AQ349">
        <f t="shared" si="35"/>
        <v>0</v>
      </c>
      <c r="AR349"/>
      <c r="AS349">
        <f>CNGE_2023_M1_Secc1_Sub2!S345</f>
        <v>0</v>
      </c>
      <c r="AT349">
        <f t="shared" si="36"/>
        <v>0</v>
      </c>
      <c r="AU349">
        <f t="shared" si="37"/>
        <v>0</v>
      </c>
      <c r="AV349"/>
      <c r="AW349">
        <f>CNGE_2023_M1_Secc1_Sub2!Y345</f>
        <v>0</v>
      </c>
      <c r="AX349">
        <f t="shared" si="38"/>
        <v>0</v>
      </c>
      <c r="AY349">
        <f t="shared" si="39"/>
        <v>0</v>
      </c>
      <c r="BA349" s="7" t="b">
        <f t="shared" si="40"/>
        <v>0</v>
      </c>
      <c r="BB349" s="7">
        <f t="shared" si="41"/>
        <v>0</v>
      </c>
      <c r="BC349" s="7" t="str">
        <f t="shared" si="42"/>
        <v/>
      </c>
      <c r="BD349" s="7" t="b">
        <f t="shared" si="43"/>
        <v>0</v>
      </c>
      <c r="BE349" s="7">
        <f t="shared" si="44"/>
        <v>0</v>
      </c>
      <c r="BF349" s="7" t="b">
        <f t="shared" si="45"/>
        <v>0</v>
      </c>
      <c r="BG349" s="7">
        <f t="shared" si="46"/>
        <v>0</v>
      </c>
      <c r="BH349" s="197">
        <f t="shared" si="47"/>
        <v>0</v>
      </c>
    </row>
    <row r="350" spans="1:60" ht="15" customHeight="1" thickBot="1">
      <c r="A350" s="41"/>
      <c r="B350"/>
      <c r="C350" s="64" t="s">
        <v>185</v>
      </c>
      <c r="D350" s="347" t="str">
        <f>IF(CNGE_2023_M1_Secc1_Sub1!D154="","",CNGE_2023_M1_Secc1_Sub1!D154)</f>
        <v/>
      </c>
      <c r="E350" s="347"/>
      <c r="F350" s="347"/>
      <c r="G350" s="347"/>
      <c r="H350" s="347"/>
      <c r="I350" s="347"/>
      <c r="J350" s="347"/>
      <c r="K350" s="406"/>
      <c r="L350" s="406"/>
      <c r="M350" s="406"/>
      <c r="N350" s="406"/>
      <c r="O350" s="406"/>
      <c r="P350" s="406"/>
      <c r="Q350" s="406"/>
      <c r="R350" s="406"/>
      <c r="S350" s="406"/>
      <c r="T350" s="406"/>
      <c r="U350" s="406"/>
      <c r="V350" s="406"/>
      <c r="W350" s="406"/>
      <c r="X350" s="406"/>
      <c r="Y350" s="406"/>
      <c r="Z350" s="406"/>
      <c r="AA350" s="406"/>
      <c r="AB350" s="406"/>
      <c r="AC350" s="406"/>
      <c r="AD350" s="406"/>
      <c r="AG350" s="188">
        <f t="shared" si="28"/>
        <v>0</v>
      </c>
      <c r="AH350" s="189">
        <f t="shared" si="29"/>
        <v>0</v>
      </c>
      <c r="AI350" s="189">
        <f t="shared" si="30"/>
        <v>0</v>
      </c>
      <c r="AJ350" s="190">
        <f t="shared" si="31"/>
        <v>0</v>
      </c>
      <c r="AL350" s="186">
        <f t="shared" si="32"/>
        <v>27</v>
      </c>
      <c r="AM350" s="186">
        <f t="shared" si="33"/>
        <v>0</v>
      </c>
      <c r="AO350">
        <f>CNGE_2023_M1_Secc1_Sub2!M346</f>
        <v>0</v>
      </c>
      <c r="AP350">
        <f t="shared" si="34"/>
        <v>0</v>
      </c>
      <c r="AQ350">
        <f t="shared" si="35"/>
        <v>0</v>
      </c>
      <c r="AR350"/>
      <c r="AS350">
        <f>CNGE_2023_M1_Secc1_Sub2!S346</f>
        <v>0</v>
      </c>
      <c r="AT350">
        <f t="shared" si="36"/>
        <v>0</v>
      </c>
      <c r="AU350">
        <f t="shared" si="37"/>
        <v>0</v>
      </c>
      <c r="AV350"/>
      <c r="AW350">
        <f>CNGE_2023_M1_Secc1_Sub2!Y346</f>
        <v>0</v>
      </c>
      <c r="AX350">
        <f t="shared" si="38"/>
        <v>0</v>
      </c>
      <c r="AY350">
        <f t="shared" si="39"/>
        <v>0</v>
      </c>
      <c r="BA350" s="7" t="b">
        <f t="shared" si="40"/>
        <v>0</v>
      </c>
      <c r="BB350" s="7">
        <f t="shared" si="41"/>
        <v>0</v>
      </c>
      <c r="BC350" s="7" t="str">
        <f t="shared" si="42"/>
        <v/>
      </c>
      <c r="BD350" s="7" t="b">
        <f t="shared" si="43"/>
        <v>0</v>
      </c>
      <c r="BE350" s="7">
        <f t="shared" si="44"/>
        <v>0</v>
      </c>
      <c r="BF350" s="7" t="b">
        <f t="shared" si="45"/>
        <v>0</v>
      </c>
      <c r="BG350" s="7">
        <f t="shared" si="46"/>
        <v>0</v>
      </c>
      <c r="BH350" s="197">
        <f t="shared" si="47"/>
        <v>0</v>
      </c>
    </row>
    <row r="351" spans="1:60" ht="15" customHeight="1" thickBot="1">
      <c r="A351" s="41"/>
      <c r="B351"/>
      <c r="C351" s="64" t="s">
        <v>186</v>
      </c>
      <c r="D351" s="347" t="str">
        <f>IF(CNGE_2023_M1_Secc1_Sub1!D155="","",CNGE_2023_M1_Secc1_Sub1!D155)</f>
        <v/>
      </c>
      <c r="E351" s="347"/>
      <c r="F351" s="347"/>
      <c r="G351" s="347"/>
      <c r="H351" s="347"/>
      <c r="I351" s="347"/>
      <c r="J351" s="347"/>
      <c r="K351" s="406"/>
      <c r="L351" s="406"/>
      <c r="M351" s="406"/>
      <c r="N351" s="406"/>
      <c r="O351" s="406"/>
      <c r="P351" s="406"/>
      <c r="Q351" s="406"/>
      <c r="R351" s="406"/>
      <c r="S351" s="406"/>
      <c r="T351" s="406"/>
      <c r="U351" s="406"/>
      <c r="V351" s="406"/>
      <c r="W351" s="406"/>
      <c r="X351" s="406"/>
      <c r="Y351" s="406"/>
      <c r="Z351" s="406"/>
      <c r="AA351" s="406"/>
      <c r="AB351" s="406"/>
      <c r="AC351" s="406"/>
      <c r="AD351" s="406"/>
      <c r="AG351" s="188">
        <f t="shared" si="28"/>
        <v>0</v>
      </c>
      <c r="AH351" s="189">
        <f t="shared" si="29"/>
        <v>0</v>
      </c>
      <c r="AI351" s="189">
        <f t="shared" si="30"/>
        <v>0</v>
      </c>
      <c r="AJ351" s="190">
        <f t="shared" si="31"/>
        <v>0</v>
      </c>
      <c r="AL351" s="186">
        <f t="shared" si="32"/>
        <v>27</v>
      </c>
      <c r="AM351" s="186">
        <f t="shared" si="33"/>
        <v>0</v>
      </c>
      <c r="AO351">
        <f>CNGE_2023_M1_Secc1_Sub2!M347</f>
        <v>0</v>
      </c>
      <c r="AP351">
        <f t="shared" si="34"/>
        <v>0</v>
      </c>
      <c r="AQ351">
        <f t="shared" si="35"/>
        <v>0</v>
      </c>
      <c r="AR351"/>
      <c r="AS351">
        <f>CNGE_2023_M1_Secc1_Sub2!S347</f>
        <v>0</v>
      </c>
      <c r="AT351">
        <f t="shared" si="36"/>
        <v>0</v>
      </c>
      <c r="AU351">
        <f t="shared" si="37"/>
        <v>0</v>
      </c>
      <c r="AV351"/>
      <c r="AW351">
        <f>CNGE_2023_M1_Secc1_Sub2!Y347</f>
        <v>0</v>
      </c>
      <c r="AX351">
        <f t="shared" si="38"/>
        <v>0</v>
      </c>
      <c r="AY351">
        <f t="shared" si="39"/>
        <v>0</v>
      </c>
      <c r="BA351" s="7" t="b">
        <f t="shared" si="40"/>
        <v>0</v>
      </c>
      <c r="BB351" s="7">
        <f t="shared" si="41"/>
        <v>0</v>
      </c>
      <c r="BC351" s="7" t="str">
        <f t="shared" si="42"/>
        <v/>
      </c>
      <c r="BD351" s="7" t="b">
        <f t="shared" si="43"/>
        <v>0</v>
      </c>
      <c r="BE351" s="7">
        <f t="shared" si="44"/>
        <v>0</v>
      </c>
      <c r="BF351" s="7" t="b">
        <f t="shared" si="45"/>
        <v>0</v>
      </c>
      <c r="BG351" s="7">
        <f t="shared" si="46"/>
        <v>0</v>
      </c>
      <c r="BH351" s="197">
        <f t="shared" si="47"/>
        <v>0</v>
      </c>
    </row>
    <row r="352" spans="1:60" ht="15" customHeight="1" thickBot="1">
      <c r="A352" s="41"/>
      <c r="B352"/>
      <c r="C352" s="64" t="s">
        <v>187</v>
      </c>
      <c r="D352" s="347" t="str">
        <f>IF(CNGE_2023_M1_Secc1_Sub1!D156="","",CNGE_2023_M1_Secc1_Sub1!D156)</f>
        <v/>
      </c>
      <c r="E352" s="347"/>
      <c r="F352" s="347"/>
      <c r="G352" s="347"/>
      <c r="H352" s="347"/>
      <c r="I352" s="347"/>
      <c r="J352" s="347"/>
      <c r="K352" s="406"/>
      <c r="L352" s="406"/>
      <c r="M352" s="406"/>
      <c r="N352" s="406"/>
      <c r="O352" s="406"/>
      <c r="P352" s="406"/>
      <c r="Q352" s="406"/>
      <c r="R352" s="406"/>
      <c r="S352" s="406"/>
      <c r="T352" s="406"/>
      <c r="U352" s="406"/>
      <c r="V352" s="406"/>
      <c r="W352" s="406"/>
      <c r="X352" s="406"/>
      <c r="Y352" s="406"/>
      <c r="Z352" s="406"/>
      <c r="AA352" s="406"/>
      <c r="AB352" s="406"/>
      <c r="AC352" s="406"/>
      <c r="AD352" s="406"/>
      <c r="AG352" s="188">
        <f t="shared" si="28"/>
        <v>0</v>
      </c>
      <c r="AH352" s="189">
        <f t="shared" si="29"/>
        <v>0</v>
      </c>
      <c r="AI352" s="189">
        <f t="shared" si="30"/>
        <v>0</v>
      </c>
      <c r="AJ352" s="190">
        <f t="shared" si="31"/>
        <v>0</v>
      </c>
      <c r="AL352" s="186">
        <f t="shared" si="32"/>
        <v>27</v>
      </c>
      <c r="AM352" s="186">
        <f t="shared" si="33"/>
        <v>0</v>
      </c>
      <c r="AO352">
        <f>CNGE_2023_M1_Secc1_Sub2!M348</f>
        <v>0</v>
      </c>
      <c r="AP352">
        <f t="shared" si="34"/>
        <v>0</v>
      </c>
      <c r="AQ352">
        <f t="shared" si="35"/>
        <v>0</v>
      </c>
      <c r="AR352"/>
      <c r="AS352">
        <f>CNGE_2023_M1_Secc1_Sub2!S348</f>
        <v>0</v>
      </c>
      <c r="AT352">
        <f t="shared" si="36"/>
        <v>0</v>
      </c>
      <c r="AU352">
        <f t="shared" si="37"/>
        <v>0</v>
      </c>
      <c r="AV352"/>
      <c r="AW352">
        <f>CNGE_2023_M1_Secc1_Sub2!Y348</f>
        <v>0</v>
      </c>
      <c r="AX352">
        <f t="shared" si="38"/>
        <v>0</v>
      </c>
      <c r="AY352">
        <f t="shared" si="39"/>
        <v>0</v>
      </c>
      <c r="BA352" s="7" t="b">
        <f t="shared" si="40"/>
        <v>0</v>
      </c>
      <c r="BB352" s="7">
        <f t="shared" si="41"/>
        <v>0</v>
      </c>
      <c r="BC352" s="7" t="str">
        <f t="shared" si="42"/>
        <v/>
      </c>
      <c r="BD352" s="7" t="b">
        <f t="shared" si="43"/>
        <v>0</v>
      </c>
      <c r="BE352" s="7">
        <f t="shared" si="44"/>
        <v>0</v>
      </c>
      <c r="BF352" s="7" t="b">
        <f t="shared" si="45"/>
        <v>0</v>
      </c>
      <c r="BG352" s="7">
        <f t="shared" si="46"/>
        <v>0</v>
      </c>
      <c r="BH352" s="197">
        <f t="shared" si="47"/>
        <v>0</v>
      </c>
    </row>
    <row r="353" spans="1:60" ht="15" customHeight="1" thickBot="1">
      <c r="A353" s="41"/>
      <c r="B353"/>
      <c r="C353" s="64" t="s">
        <v>188</v>
      </c>
      <c r="D353" s="347" t="str">
        <f>IF(CNGE_2023_M1_Secc1_Sub1!D157="","",CNGE_2023_M1_Secc1_Sub1!D157)</f>
        <v/>
      </c>
      <c r="E353" s="347"/>
      <c r="F353" s="347"/>
      <c r="G353" s="347"/>
      <c r="H353" s="347"/>
      <c r="I353" s="347"/>
      <c r="J353" s="347"/>
      <c r="K353" s="406"/>
      <c r="L353" s="406"/>
      <c r="M353" s="406"/>
      <c r="N353" s="406"/>
      <c r="O353" s="406"/>
      <c r="P353" s="406"/>
      <c r="Q353" s="406"/>
      <c r="R353" s="406"/>
      <c r="S353" s="406"/>
      <c r="T353" s="406"/>
      <c r="U353" s="406"/>
      <c r="V353" s="406"/>
      <c r="W353" s="406"/>
      <c r="X353" s="406"/>
      <c r="Y353" s="406"/>
      <c r="Z353" s="406"/>
      <c r="AA353" s="406"/>
      <c r="AB353" s="406"/>
      <c r="AC353" s="406"/>
      <c r="AD353" s="406"/>
      <c r="AG353" s="188">
        <f t="shared" si="28"/>
        <v>0</v>
      </c>
      <c r="AH353" s="189">
        <f t="shared" si="29"/>
        <v>0</v>
      </c>
      <c r="AI353" s="189">
        <f t="shared" si="30"/>
        <v>0</v>
      </c>
      <c r="AJ353" s="190">
        <f t="shared" si="31"/>
        <v>0</v>
      </c>
      <c r="AL353" s="186">
        <f t="shared" si="32"/>
        <v>27</v>
      </c>
      <c r="AM353" s="186">
        <f t="shared" si="33"/>
        <v>0</v>
      </c>
      <c r="AO353">
        <f>CNGE_2023_M1_Secc1_Sub2!M349</f>
        <v>0</v>
      </c>
      <c r="AP353">
        <f t="shared" si="34"/>
        <v>0</v>
      </c>
      <c r="AQ353">
        <f t="shared" si="35"/>
        <v>0</v>
      </c>
      <c r="AR353"/>
      <c r="AS353">
        <f>CNGE_2023_M1_Secc1_Sub2!S349</f>
        <v>0</v>
      </c>
      <c r="AT353">
        <f t="shared" si="36"/>
        <v>0</v>
      </c>
      <c r="AU353">
        <f t="shared" si="37"/>
        <v>0</v>
      </c>
      <c r="AV353"/>
      <c r="AW353">
        <f>CNGE_2023_M1_Secc1_Sub2!Y349</f>
        <v>0</v>
      </c>
      <c r="AX353">
        <f t="shared" si="38"/>
        <v>0</v>
      </c>
      <c r="AY353">
        <f t="shared" si="39"/>
        <v>0</v>
      </c>
      <c r="BA353" s="7" t="b">
        <f t="shared" si="40"/>
        <v>0</v>
      </c>
      <c r="BB353" s="7">
        <f t="shared" si="41"/>
        <v>0</v>
      </c>
      <c r="BC353" s="7" t="str">
        <f t="shared" si="42"/>
        <v/>
      </c>
      <c r="BD353" s="7" t="b">
        <f t="shared" si="43"/>
        <v>0</v>
      </c>
      <c r="BE353" s="7">
        <f t="shared" si="44"/>
        <v>0</v>
      </c>
      <c r="BF353" s="7" t="b">
        <f t="shared" si="45"/>
        <v>0</v>
      </c>
      <c r="BG353" s="7">
        <f t="shared" si="46"/>
        <v>0</v>
      </c>
      <c r="BH353" s="197">
        <f t="shared" si="47"/>
        <v>0</v>
      </c>
    </row>
    <row r="354" spans="1:60" ht="15" customHeight="1" thickBot="1">
      <c r="A354" s="41"/>
      <c r="B354"/>
      <c r="C354" s="64" t="s">
        <v>189</v>
      </c>
      <c r="D354" s="347" t="str">
        <f>IF(CNGE_2023_M1_Secc1_Sub1!D158="","",CNGE_2023_M1_Secc1_Sub1!D158)</f>
        <v/>
      </c>
      <c r="E354" s="347"/>
      <c r="F354" s="347"/>
      <c r="G354" s="347"/>
      <c r="H354" s="347"/>
      <c r="I354" s="347"/>
      <c r="J354" s="347"/>
      <c r="K354" s="406"/>
      <c r="L354" s="406"/>
      <c r="M354" s="406"/>
      <c r="N354" s="406"/>
      <c r="O354" s="406"/>
      <c r="P354" s="406"/>
      <c r="Q354" s="406"/>
      <c r="R354" s="406"/>
      <c r="S354" s="406"/>
      <c r="T354" s="406"/>
      <c r="U354" s="406"/>
      <c r="V354" s="406"/>
      <c r="W354" s="406"/>
      <c r="X354" s="406"/>
      <c r="Y354" s="406"/>
      <c r="Z354" s="406"/>
      <c r="AA354" s="406"/>
      <c r="AB354" s="406"/>
      <c r="AC354" s="406"/>
      <c r="AD354" s="406"/>
      <c r="AG354" s="188">
        <f t="shared" si="28"/>
        <v>0</v>
      </c>
      <c r="AH354" s="189">
        <f t="shared" si="29"/>
        <v>0</v>
      </c>
      <c r="AI354" s="189">
        <f t="shared" si="30"/>
        <v>0</v>
      </c>
      <c r="AJ354" s="190">
        <f t="shared" si="31"/>
        <v>0</v>
      </c>
      <c r="AL354" s="186">
        <f t="shared" si="32"/>
        <v>27</v>
      </c>
      <c r="AM354" s="186">
        <f t="shared" si="33"/>
        <v>0</v>
      </c>
      <c r="AO354">
        <f>CNGE_2023_M1_Secc1_Sub2!M350</f>
        <v>0</v>
      </c>
      <c r="AP354">
        <f t="shared" si="34"/>
        <v>0</v>
      </c>
      <c r="AQ354">
        <f t="shared" si="35"/>
        <v>0</v>
      </c>
      <c r="AR354"/>
      <c r="AS354">
        <f>CNGE_2023_M1_Secc1_Sub2!S350</f>
        <v>0</v>
      </c>
      <c r="AT354">
        <f t="shared" si="36"/>
        <v>0</v>
      </c>
      <c r="AU354">
        <f t="shared" si="37"/>
        <v>0</v>
      </c>
      <c r="AV354"/>
      <c r="AW354">
        <f>CNGE_2023_M1_Secc1_Sub2!Y350</f>
        <v>0</v>
      </c>
      <c r="AX354">
        <f t="shared" si="38"/>
        <v>0</v>
      </c>
      <c r="AY354">
        <f t="shared" si="39"/>
        <v>0</v>
      </c>
      <c r="BA354" s="7" t="b">
        <f t="shared" si="40"/>
        <v>0</v>
      </c>
      <c r="BB354" s="7">
        <f t="shared" si="41"/>
        <v>0</v>
      </c>
      <c r="BC354" s="7" t="str">
        <f t="shared" si="42"/>
        <v/>
      </c>
      <c r="BD354" s="7" t="b">
        <f t="shared" si="43"/>
        <v>0</v>
      </c>
      <c r="BE354" s="7">
        <f t="shared" si="44"/>
        <v>0</v>
      </c>
      <c r="BF354" s="7" t="b">
        <f t="shared" si="45"/>
        <v>0</v>
      </c>
      <c r="BG354" s="7">
        <f t="shared" si="46"/>
        <v>0</v>
      </c>
      <c r="BH354" s="197">
        <f t="shared" si="47"/>
        <v>0</v>
      </c>
    </row>
    <row r="355" spans="1:60" ht="15" customHeight="1">
      <c r="A355" s="41"/>
      <c r="B355"/>
      <c r="C355" s="95"/>
      <c r="D355" s="25"/>
      <c r="E355" s="25"/>
      <c r="F355" s="25"/>
      <c r="G355" s="25"/>
      <c r="H355" s="25"/>
      <c r="I355" s="25"/>
      <c r="J355" s="25"/>
      <c r="K355" s="25"/>
      <c r="L355" s="25"/>
      <c r="M355" s="25"/>
      <c r="N355" s="25"/>
      <c r="O355" s="25"/>
      <c r="P355" s="25"/>
      <c r="Q355" s="25"/>
      <c r="R355" s="25"/>
      <c r="S355" s="25"/>
      <c r="T355" s="25"/>
      <c r="U355" s="25"/>
      <c r="V355" s="25"/>
      <c r="W355" s="25"/>
      <c r="X355" s="25"/>
      <c r="AJ355" s="19">
        <f>+SUM(AJ235:AJ354)</f>
        <v>0</v>
      </c>
      <c r="AM355" s="19">
        <f>+SUM(AM235:AM354)</f>
        <v>0</v>
      </c>
      <c r="AQ355" s="19">
        <f>+SUM(AQ235:AQ354)</f>
        <v>0</v>
      </c>
      <c r="AU355" s="19">
        <f>+SUM(AU235:AU354)</f>
        <v>0</v>
      </c>
      <c r="AY355" s="19">
        <f>+SUM(AY235:AY354)</f>
        <v>0</v>
      </c>
      <c r="AZ355" s="19">
        <f>+SUM(AQ355:AY355)</f>
        <v>0</v>
      </c>
      <c r="BH355" s="19">
        <f>+SUM(BH235:BH354)</f>
        <v>0</v>
      </c>
    </row>
    <row r="356" spans="1:60" ht="24" customHeight="1">
      <c r="A356" s="41"/>
      <c r="B356"/>
      <c r="C356" s="348" t="s">
        <v>225</v>
      </c>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c r="AA356" s="348"/>
      <c r="AB356" s="348"/>
      <c r="AC356" s="348"/>
      <c r="AD356" s="348"/>
    </row>
    <row r="357" spans="1:60" ht="60" customHeight="1">
      <c r="A357" s="41"/>
      <c r="B357"/>
      <c r="C357" s="415"/>
      <c r="D357" s="415"/>
      <c r="E357" s="415"/>
      <c r="F357" s="415"/>
      <c r="G357" s="415"/>
      <c r="H357" s="4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row>
    <row r="358" spans="1:60" ht="15" customHeight="1">
      <c r="A358" s="41"/>
      <c r="B358" s="467" t="str">
        <f>IF(CA227=0,"","Alerta: se registro NS (no se sabe), favor de agregar su respectivo comentario (6ᵃ instrucción general).")</f>
        <v/>
      </c>
      <c r="C358" s="467"/>
      <c r="D358" s="467"/>
      <c r="E358" s="467"/>
      <c r="F358" s="467"/>
      <c r="G358" s="467"/>
      <c r="H358" s="467"/>
      <c r="I358" s="467"/>
      <c r="J358" s="467"/>
      <c r="K358" s="467"/>
      <c r="L358" s="467"/>
      <c r="M358" s="467"/>
      <c r="N358" s="467"/>
      <c r="O358" s="467"/>
      <c r="P358" s="467"/>
      <c r="Q358" s="467"/>
      <c r="R358" s="467"/>
      <c r="S358" s="467"/>
      <c r="T358" s="467"/>
      <c r="U358" s="467"/>
      <c r="V358" s="467"/>
      <c r="W358" s="467"/>
      <c r="X358" s="467"/>
      <c r="Y358" s="467"/>
      <c r="Z358" s="467"/>
      <c r="AA358" s="467"/>
      <c r="AB358" s="467"/>
      <c r="AC358" s="467"/>
      <c r="AD358" s="467"/>
    </row>
    <row r="359" spans="1:60" ht="15" customHeight="1">
      <c r="A359" s="41"/>
      <c r="B359" s="393" t="str">
        <f>IF(BH355=0,"","Error: los nombres van en mayúsculas, sin comillas ni signos de acentuación, puntuación, paréntesis y abreviaturas.")</f>
        <v/>
      </c>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60" ht="15" customHeight="1">
      <c r="A360" s="41"/>
      <c r="B360" s="393" t="str">
        <f>IF(AH232=0,"","Error: verificar la primera instrucción.")</f>
        <v/>
      </c>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60" ht="15" customHeight="1">
      <c r="A361" s="41"/>
      <c r="B361" s="393" t="str">
        <f>IF(AJ355=0,"","Error: verificar sumas.")</f>
        <v/>
      </c>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60" ht="15" customHeight="1">
      <c r="A362" s="41"/>
      <c r="B362" s="391" t="str">
        <f>IF(AZ355=0,"","Error: la cantidad de c/institución de Total, Hombres y Mujeres deben ser igual o menor a las cantidades de la pregunta 1.3.")</f>
        <v/>
      </c>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row>
    <row r="363" spans="1:60" ht="15" customHeight="1" thickBot="1">
      <c r="A363" s="41"/>
      <c r="B363" s="392" t="str">
        <f>IF(AM355=0,"","Error: debe completar toda la información requerida.")</f>
        <v/>
      </c>
      <c r="C363" s="392"/>
      <c r="D363" s="392"/>
      <c r="E363" s="392"/>
      <c r="F363" s="392"/>
      <c r="G363" s="392"/>
      <c r="H363" s="392"/>
      <c r="I363" s="392"/>
      <c r="J363" s="392"/>
      <c r="K363" s="392"/>
      <c r="L363" s="392"/>
      <c r="M363" s="392"/>
      <c r="N363" s="392"/>
      <c r="O363" s="392"/>
      <c r="P363" s="392"/>
      <c r="Q363" s="392"/>
      <c r="R363" s="392"/>
      <c r="S363" s="392"/>
      <c r="T363" s="392"/>
      <c r="U363" s="392"/>
      <c r="V363" s="392"/>
      <c r="W363" s="392"/>
      <c r="X363" s="392"/>
      <c r="Y363" s="392"/>
      <c r="Z363" s="392"/>
      <c r="AA363" s="392"/>
      <c r="AB363" s="392"/>
      <c r="AC363" s="392"/>
      <c r="AD363" s="392"/>
    </row>
    <row r="364" spans="1:60" ht="15" customHeight="1" thickBot="1">
      <c r="A364" s="42" t="s">
        <v>684</v>
      </c>
      <c r="B364" s="428" t="s">
        <v>1064</v>
      </c>
      <c r="C364" s="429"/>
      <c r="D364" s="429"/>
      <c r="E364" s="429"/>
      <c r="F364" s="429"/>
      <c r="G364" s="429"/>
      <c r="H364" s="429"/>
      <c r="I364" s="429"/>
      <c r="J364" s="429"/>
      <c r="K364" s="429"/>
      <c r="L364" s="429"/>
      <c r="M364" s="429"/>
      <c r="N364" s="429"/>
      <c r="O364" s="429"/>
      <c r="P364" s="429"/>
      <c r="Q364" s="429"/>
      <c r="R364" s="429"/>
      <c r="S364" s="429"/>
      <c r="T364" s="429"/>
      <c r="U364" s="429"/>
      <c r="V364" s="429"/>
      <c r="W364" s="429"/>
      <c r="X364" s="429"/>
      <c r="Y364" s="429"/>
      <c r="Z364" s="429"/>
      <c r="AA364" s="429"/>
      <c r="AB364" s="429"/>
      <c r="AC364" s="429"/>
      <c r="AD364" s="430"/>
    </row>
    <row r="365" spans="1:60" ht="15" customHeight="1">
      <c r="A365" s="96"/>
      <c r="B365" s="556" t="s">
        <v>1086</v>
      </c>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557"/>
    </row>
    <row r="366" spans="1:60" ht="24" customHeight="1">
      <c r="A366" s="96"/>
      <c r="B366" s="97"/>
      <c r="C366" s="368" t="s">
        <v>1065</v>
      </c>
      <c r="D366" s="368"/>
      <c r="E366" s="368"/>
      <c r="F366" s="368"/>
      <c r="G366" s="368"/>
      <c r="H366" s="368"/>
      <c r="I366" s="368"/>
      <c r="J366" s="368"/>
      <c r="K366" s="368"/>
      <c r="L366" s="368"/>
      <c r="M366" s="368"/>
      <c r="N366" s="368"/>
      <c r="O366" s="368"/>
      <c r="P366" s="368"/>
      <c r="Q366" s="368"/>
      <c r="R366" s="368"/>
      <c r="S366" s="368"/>
      <c r="T366" s="368"/>
      <c r="U366" s="368"/>
      <c r="V366" s="368"/>
      <c r="W366" s="368"/>
      <c r="X366" s="368"/>
      <c r="Y366" s="368"/>
      <c r="Z366" s="368"/>
      <c r="AA366" s="368"/>
      <c r="AB366" s="368"/>
      <c r="AC366" s="368"/>
      <c r="AD366" s="471"/>
    </row>
    <row r="367" spans="1:60" ht="24" customHeight="1">
      <c r="A367" s="96"/>
      <c r="B367" s="98"/>
      <c r="C367" s="558" t="s">
        <v>1066</v>
      </c>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9"/>
    </row>
    <row r="368" spans="1:60" ht="15" customHeight="1">
      <c r="A368" s="96"/>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G368" s="19" t="s">
        <v>1259</v>
      </c>
    </row>
    <row r="369" spans="1:79" ht="36" customHeight="1">
      <c r="A369" s="51" t="s">
        <v>1134</v>
      </c>
      <c r="B369" s="555" t="s">
        <v>1071</v>
      </c>
      <c r="C369" s="555"/>
      <c r="D369" s="555"/>
      <c r="E369" s="555"/>
      <c r="F369" s="555"/>
      <c r="G369" s="555"/>
      <c r="H369" s="555"/>
      <c r="I369" s="555"/>
      <c r="J369" s="555"/>
      <c r="K369" s="555"/>
      <c r="L369" s="555"/>
      <c r="M369" s="555"/>
      <c r="N369" s="555"/>
      <c r="O369" s="555"/>
      <c r="P369" s="555"/>
      <c r="Q369" s="555"/>
      <c r="R369" s="555"/>
      <c r="S369" s="555"/>
      <c r="T369" s="555"/>
      <c r="U369" s="555"/>
      <c r="V369" s="555"/>
      <c r="W369" s="555"/>
      <c r="X369" s="555"/>
      <c r="Y369" s="555"/>
      <c r="Z369" s="555"/>
      <c r="AA369" s="555"/>
      <c r="AB369" s="555"/>
      <c r="AC369" s="555"/>
      <c r="AD369" s="555"/>
      <c r="AG369" s="19">
        <f>+COUNTBLANK(S375:AD494)</f>
        <v>1440</v>
      </c>
      <c r="AH369" s="19">
        <v>1140</v>
      </c>
      <c r="CA369" s="19">
        <f>+COUNTIF(Y375:AD494,"NS")</f>
        <v>0</v>
      </c>
    </row>
    <row r="370" spans="1:79" ht="36" customHeight="1">
      <c r="A370" s="100"/>
      <c r="B370" s="57"/>
      <c r="C370" s="384" t="s">
        <v>1068</v>
      </c>
      <c r="D370" s="384"/>
      <c r="E370" s="384"/>
      <c r="F370" s="384"/>
      <c r="G370" s="384"/>
      <c r="H370" s="384"/>
      <c r="I370" s="384"/>
      <c r="J370" s="384"/>
      <c r="K370" s="384"/>
      <c r="L370" s="384"/>
      <c r="M370" s="384"/>
      <c r="N370" s="384"/>
      <c r="O370" s="384"/>
      <c r="P370" s="384"/>
      <c r="Q370" s="384"/>
      <c r="R370" s="384"/>
      <c r="S370" s="384"/>
      <c r="T370" s="384"/>
      <c r="U370" s="384"/>
      <c r="V370" s="384"/>
      <c r="W370" s="384"/>
      <c r="X370" s="384"/>
      <c r="Y370" s="384"/>
      <c r="Z370" s="384"/>
      <c r="AA370" s="384"/>
      <c r="AB370" s="384"/>
      <c r="AC370" s="384"/>
      <c r="AD370" s="384"/>
    </row>
    <row r="371" spans="1:79" ht="24" customHeight="1">
      <c r="A371" s="100"/>
      <c r="B371" s="57"/>
      <c r="C371" s="337" t="s">
        <v>1069</v>
      </c>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c r="AA371" s="337"/>
      <c r="AB371" s="337"/>
      <c r="AC371" s="337"/>
      <c r="AD371" s="337"/>
    </row>
    <row r="372" spans="1:79" ht="24" customHeight="1">
      <c r="A372" s="100"/>
      <c r="B372" s="57"/>
      <c r="C372" s="337" t="s">
        <v>1070</v>
      </c>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c r="AA372" s="337"/>
      <c r="AB372" s="337"/>
      <c r="AC372" s="337"/>
      <c r="AD372" s="337"/>
    </row>
    <row r="373" spans="1:79" ht="15" customHeight="1">
      <c r="A373" s="41"/>
      <c r="B373"/>
      <c r="C373"/>
      <c r="D373"/>
      <c r="E373"/>
      <c r="F373"/>
      <c r="G373"/>
      <c r="H373"/>
      <c r="I373"/>
      <c r="J373"/>
      <c r="K373"/>
      <c r="L373"/>
      <c r="M373"/>
      <c r="N373"/>
      <c r="O373"/>
      <c r="P373"/>
      <c r="Q373"/>
      <c r="R373"/>
      <c r="S373"/>
      <c r="T373"/>
      <c r="U373"/>
      <c r="V373"/>
      <c r="W373"/>
      <c r="X373"/>
      <c r="Y373"/>
      <c r="Z373"/>
      <c r="AA373"/>
      <c r="AB373"/>
      <c r="AC373"/>
      <c r="AD373"/>
    </row>
    <row r="374" spans="1:79" ht="72" customHeight="1">
      <c r="A374" s="41"/>
      <c r="B374"/>
      <c r="C374" s="409" t="s">
        <v>98</v>
      </c>
      <c r="D374" s="409"/>
      <c r="E374" s="409"/>
      <c r="F374" s="409"/>
      <c r="G374" s="409"/>
      <c r="H374" s="409"/>
      <c r="I374" s="409"/>
      <c r="J374" s="409"/>
      <c r="K374" s="409"/>
      <c r="L374" s="409"/>
      <c r="M374" s="409"/>
      <c r="N374" s="409"/>
      <c r="O374" s="409"/>
      <c r="P374" s="409"/>
      <c r="Q374" s="409"/>
      <c r="R374" s="409"/>
      <c r="S374" s="409" t="s">
        <v>1067</v>
      </c>
      <c r="T374" s="409"/>
      <c r="U374" s="409"/>
      <c r="V374" s="409"/>
      <c r="W374" s="409"/>
      <c r="X374" s="409"/>
      <c r="Y374" s="409" t="s">
        <v>798</v>
      </c>
      <c r="Z374" s="409"/>
      <c r="AA374" s="409"/>
      <c r="AB374" s="409"/>
      <c r="AC374" s="409"/>
      <c r="AD374" s="409"/>
      <c r="AG374"/>
      <c r="AH374"/>
    </row>
    <row r="375" spans="1:79" ht="15" customHeight="1">
      <c r="A375" s="41"/>
      <c r="B375"/>
      <c r="C375" s="101" t="s">
        <v>58</v>
      </c>
      <c r="D375" s="552" t="str">
        <f>+IF(CNGE_2023_M1_Secc1_Sub1!D39="","",CNGE_2023_M1_Secc1_Sub1!D39)</f>
        <v/>
      </c>
      <c r="E375" s="553"/>
      <c r="F375" s="553"/>
      <c r="G375" s="553"/>
      <c r="H375" s="553"/>
      <c r="I375" s="553"/>
      <c r="J375" s="553"/>
      <c r="K375" s="553"/>
      <c r="L375" s="553"/>
      <c r="M375" s="553"/>
      <c r="N375" s="553"/>
      <c r="O375" s="553"/>
      <c r="P375" s="553"/>
      <c r="Q375" s="553"/>
      <c r="R375" s="554"/>
      <c r="S375" s="366"/>
      <c r="T375" s="287"/>
      <c r="U375" s="287"/>
      <c r="V375" s="287"/>
      <c r="W375" s="287"/>
      <c r="X375" s="367"/>
      <c r="Y375" s="366"/>
      <c r="Z375" s="287"/>
      <c r="AA375" s="287"/>
      <c r="AB375" s="287"/>
      <c r="AC375" s="287"/>
      <c r="AD375" s="367"/>
      <c r="AG375" s="186">
        <f>+COUNTBLANK(D375:AD375)</f>
        <v>27</v>
      </c>
      <c r="AH375" s="186">
        <f>+IF($AG$369=$AH$369,0,IF(OR(AND(D375="",AG375=27),AND(S375=1,AG375&lt;=24),AND(OR(S375=2,S375=9,S375=3),AG375=25)),0,1))</f>
        <v>0</v>
      </c>
    </row>
    <row r="376" spans="1:79" ht="15" customHeight="1">
      <c r="A376" s="41"/>
      <c r="B376"/>
      <c r="C376" s="101" t="s">
        <v>59</v>
      </c>
      <c r="D376" s="552" t="str">
        <f>+IF(CNGE_2023_M1_Secc1_Sub1!D40="","",CNGE_2023_M1_Secc1_Sub1!D40)</f>
        <v/>
      </c>
      <c r="E376" s="553"/>
      <c r="F376" s="553"/>
      <c r="G376" s="553"/>
      <c r="H376" s="553"/>
      <c r="I376" s="553"/>
      <c r="J376" s="553"/>
      <c r="K376" s="553"/>
      <c r="L376" s="553"/>
      <c r="M376" s="553"/>
      <c r="N376" s="553"/>
      <c r="O376" s="553"/>
      <c r="P376" s="553"/>
      <c r="Q376" s="553"/>
      <c r="R376" s="554"/>
      <c r="S376" s="366"/>
      <c r="T376" s="287"/>
      <c r="U376" s="287"/>
      <c r="V376" s="287"/>
      <c r="W376" s="287"/>
      <c r="X376" s="367"/>
      <c r="Y376" s="366"/>
      <c r="Z376" s="287"/>
      <c r="AA376" s="287"/>
      <c r="AB376" s="287"/>
      <c r="AC376" s="287"/>
      <c r="AD376" s="367"/>
      <c r="AG376" s="186">
        <f t="shared" ref="AG376:AG439" si="48">+COUNTBLANK(D376:AD376)</f>
        <v>27</v>
      </c>
      <c r="AH376" s="186">
        <f t="shared" ref="AH376:AH439" si="49">+IF($AG$369=$AH$369,0,IF(OR(AND(D376="",AG376=27),AND(S376=1,AG376&lt;=24),AND(OR(S376=2,S376=9,S376=3),AG376=25)),0,1))</f>
        <v>0</v>
      </c>
    </row>
    <row r="377" spans="1:79" ht="15" customHeight="1">
      <c r="A377" s="41"/>
      <c r="B377"/>
      <c r="C377" s="101" t="s">
        <v>60</v>
      </c>
      <c r="D377" s="552" t="str">
        <f>+IF(CNGE_2023_M1_Secc1_Sub1!D41="","",CNGE_2023_M1_Secc1_Sub1!D41)</f>
        <v/>
      </c>
      <c r="E377" s="553"/>
      <c r="F377" s="553"/>
      <c r="G377" s="553"/>
      <c r="H377" s="553"/>
      <c r="I377" s="553"/>
      <c r="J377" s="553"/>
      <c r="K377" s="553"/>
      <c r="L377" s="553"/>
      <c r="M377" s="553"/>
      <c r="N377" s="553"/>
      <c r="O377" s="553"/>
      <c r="P377" s="553"/>
      <c r="Q377" s="553"/>
      <c r="R377" s="554"/>
      <c r="S377" s="366"/>
      <c r="T377" s="287"/>
      <c r="U377" s="287"/>
      <c r="V377" s="287"/>
      <c r="W377" s="287"/>
      <c r="X377" s="367"/>
      <c r="Y377" s="366"/>
      <c r="Z377" s="287"/>
      <c r="AA377" s="287"/>
      <c r="AB377" s="287"/>
      <c r="AC377" s="287"/>
      <c r="AD377" s="367"/>
      <c r="AG377" s="186">
        <f t="shared" si="48"/>
        <v>27</v>
      </c>
      <c r="AH377" s="186">
        <f t="shared" si="49"/>
        <v>0</v>
      </c>
    </row>
    <row r="378" spans="1:79" ht="15" customHeight="1">
      <c r="A378" s="41"/>
      <c r="B378"/>
      <c r="C378" s="101" t="s">
        <v>61</v>
      </c>
      <c r="D378" s="552" t="str">
        <f>+IF(CNGE_2023_M1_Secc1_Sub1!D42="","",CNGE_2023_M1_Secc1_Sub1!D42)</f>
        <v/>
      </c>
      <c r="E378" s="553"/>
      <c r="F378" s="553"/>
      <c r="G378" s="553"/>
      <c r="H378" s="553"/>
      <c r="I378" s="553"/>
      <c r="J378" s="553"/>
      <c r="K378" s="553"/>
      <c r="L378" s="553"/>
      <c r="M378" s="553"/>
      <c r="N378" s="553"/>
      <c r="O378" s="553"/>
      <c r="P378" s="553"/>
      <c r="Q378" s="553"/>
      <c r="R378" s="554"/>
      <c r="S378" s="366"/>
      <c r="T378" s="287"/>
      <c r="U378" s="287"/>
      <c r="V378" s="287"/>
      <c r="W378" s="287"/>
      <c r="X378" s="367"/>
      <c r="Y378" s="366"/>
      <c r="Z378" s="287"/>
      <c r="AA378" s="287"/>
      <c r="AB378" s="287"/>
      <c r="AC378" s="287"/>
      <c r="AD378" s="367"/>
      <c r="AG378" s="186">
        <f t="shared" si="48"/>
        <v>27</v>
      </c>
      <c r="AH378" s="186">
        <f t="shared" si="49"/>
        <v>0</v>
      </c>
    </row>
    <row r="379" spans="1:79" ht="15" customHeight="1">
      <c r="A379" s="41"/>
      <c r="B379"/>
      <c r="C379" s="101" t="s">
        <v>62</v>
      </c>
      <c r="D379" s="552" t="str">
        <f>+IF(CNGE_2023_M1_Secc1_Sub1!D43="","",CNGE_2023_M1_Secc1_Sub1!D43)</f>
        <v/>
      </c>
      <c r="E379" s="553"/>
      <c r="F379" s="553"/>
      <c r="G379" s="553"/>
      <c r="H379" s="553"/>
      <c r="I379" s="553"/>
      <c r="J379" s="553"/>
      <c r="K379" s="553"/>
      <c r="L379" s="553"/>
      <c r="M379" s="553"/>
      <c r="N379" s="553"/>
      <c r="O379" s="553"/>
      <c r="P379" s="553"/>
      <c r="Q379" s="553"/>
      <c r="R379" s="554"/>
      <c r="S379" s="366"/>
      <c r="T379" s="287"/>
      <c r="U379" s="287"/>
      <c r="V379" s="287"/>
      <c r="W379" s="287"/>
      <c r="X379" s="367"/>
      <c r="Y379" s="366"/>
      <c r="Z379" s="287"/>
      <c r="AA379" s="287"/>
      <c r="AB379" s="287"/>
      <c r="AC379" s="287"/>
      <c r="AD379" s="367"/>
      <c r="AG379" s="186">
        <f t="shared" si="48"/>
        <v>27</v>
      </c>
      <c r="AH379" s="186">
        <f t="shared" si="49"/>
        <v>0</v>
      </c>
    </row>
    <row r="380" spans="1:79" ht="15" customHeight="1">
      <c r="A380" s="41"/>
      <c r="B380"/>
      <c r="C380" s="101" t="s">
        <v>63</v>
      </c>
      <c r="D380" s="552" t="str">
        <f>+IF(CNGE_2023_M1_Secc1_Sub1!D44="","",CNGE_2023_M1_Secc1_Sub1!D44)</f>
        <v/>
      </c>
      <c r="E380" s="553"/>
      <c r="F380" s="553"/>
      <c r="G380" s="553"/>
      <c r="H380" s="553"/>
      <c r="I380" s="553"/>
      <c r="J380" s="553"/>
      <c r="K380" s="553"/>
      <c r="L380" s="553"/>
      <c r="M380" s="553"/>
      <c r="N380" s="553"/>
      <c r="O380" s="553"/>
      <c r="P380" s="553"/>
      <c r="Q380" s="553"/>
      <c r="R380" s="554"/>
      <c r="S380" s="366"/>
      <c r="T380" s="287"/>
      <c r="U380" s="287"/>
      <c r="V380" s="287"/>
      <c r="W380" s="287"/>
      <c r="X380" s="367"/>
      <c r="Y380" s="366"/>
      <c r="Z380" s="287"/>
      <c r="AA380" s="287"/>
      <c r="AB380" s="287"/>
      <c r="AC380" s="287"/>
      <c r="AD380" s="367"/>
      <c r="AG380" s="186">
        <f t="shared" si="48"/>
        <v>27</v>
      </c>
      <c r="AH380" s="186">
        <f t="shared" si="49"/>
        <v>0</v>
      </c>
    </row>
    <row r="381" spans="1:79" ht="15" customHeight="1">
      <c r="A381" s="41"/>
      <c r="B381"/>
      <c r="C381" s="101" t="s">
        <v>64</v>
      </c>
      <c r="D381" s="552" t="str">
        <f>+IF(CNGE_2023_M1_Secc1_Sub1!D45="","",CNGE_2023_M1_Secc1_Sub1!D45)</f>
        <v/>
      </c>
      <c r="E381" s="553"/>
      <c r="F381" s="553"/>
      <c r="G381" s="553"/>
      <c r="H381" s="553"/>
      <c r="I381" s="553"/>
      <c r="J381" s="553"/>
      <c r="K381" s="553"/>
      <c r="L381" s="553"/>
      <c r="M381" s="553"/>
      <c r="N381" s="553"/>
      <c r="O381" s="553"/>
      <c r="P381" s="553"/>
      <c r="Q381" s="553"/>
      <c r="R381" s="554"/>
      <c r="S381" s="366"/>
      <c r="T381" s="287"/>
      <c r="U381" s="287"/>
      <c r="V381" s="287"/>
      <c r="W381" s="287"/>
      <c r="X381" s="367"/>
      <c r="Y381" s="366"/>
      <c r="Z381" s="287"/>
      <c r="AA381" s="287"/>
      <c r="AB381" s="287"/>
      <c r="AC381" s="287"/>
      <c r="AD381" s="367"/>
      <c r="AG381" s="186">
        <f t="shared" si="48"/>
        <v>27</v>
      </c>
      <c r="AH381" s="186">
        <f t="shared" si="49"/>
        <v>0</v>
      </c>
    </row>
    <row r="382" spans="1:79" ht="15" customHeight="1">
      <c r="A382" s="41"/>
      <c r="B382"/>
      <c r="C382" s="101" t="s">
        <v>65</v>
      </c>
      <c r="D382" s="552" t="str">
        <f>+IF(CNGE_2023_M1_Secc1_Sub1!D46="","",CNGE_2023_M1_Secc1_Sub1!D46)</f>
        <v/>
      </c>
      <c r="E382" s="553"/>
      <c r="F382" s="553"/>
      <c r="G382" s="553"/>
      <c r="H382" s="553"/>
      <c r="I382" s="553"/>
      <c r="J382" s="553"/>
      <c r="K382" s="553"/>
      <c r="L382" s="553"/>
      <c r="M382" s="553"/>
      <c r="N382" s="553"/>
      <c r="O382" s="553"/>
      <c r="P382" s="553"/>
      <c r="Q382" s="553"/>
      <c r="R382" s="554"/>
      <c r="S382" s="366"/>
      <c r="T382" s="287"/>
      <c r="U382" s="287"/>
      <c r="V382" s="287"/>
      <c r="W382" s="287"/>
      <c r="X382" s="367"/>
      <c r="Y382" s="366"/>
      <c r="Z382" s="287"/>
      <c r="AA382" s="287"/>
      <c r="AB382" s="287"/>
      <c r="AC382" s="287"/>
      <c r="AD382" s="367"/>
      <c r="AG382" s="186">
        <f t="shared" si="48"/>
        <v>27</v>
      </c>
      <c r="AH382" s="186">
        <f t="shared" si="49"/>
        <v>0</v>
      </c>
    </row>
    <row r="383" spans="1:79" ht="15" customHeight="1">
      <c r="A383" s="41"/>
      <c r="B383"/>
      <c r="C383" s="101" t="s">
        <v>66</v>
      </c>
      <c r="D383" s="552" t="str">
        <f>+IF(CNGE_2023_M1_Secc1_Sub1!D47="","",CNGE_2023_M1_Secc1_Sub1!D47)</f>
        <v/>
      </c>
      <c r="E383" s="553"/>
      <c r="F383" s="553"/>
      <c r="G383" s="553"/>
      <c r="H383" s="553"/>
      <c r="I383" s="553"/>
      <c r="J383" s="553"/>
      <c r="K383" s="553"/>
      <c r="L383" s="553"/>
      <c r="M383" s="553"/>
      <c r="N383" s="553"/>
      <c r="O383" s="553"/>
      <c r="P383" s="553"/>
      <c r="Q383" s="553"/>
      <c r="R383" s="554"/>
      <c r="S383" s="366"/>
      <c r="T383" s="287"/>
      <c r="U383" s="287"/>
      <c r="V383" s="287"/>
      <c r="W383" s="287"/>
      <c r="X383" s="367"/>
      <c r="Y383" s="366"/>
      <c r="Z383" s="287"/>
      <c r="AA383" s="287"/>
      <c r="AB383" s="287"/>
      <c r="AC383" s="287"/>
      <c r="AD383" s="367"/>
      <c r="AG383" s="186">
        <f t="shared" si="48"/>
        <v>27</v>
      </c>
      <c r="AH383" s="186">
        <f t="shared" si="49"/>
        <v>0</v>
      </c>
    </row>
    <row r="384" spans="1:79" ht="15" customHeight="1">
      <c r="A384" s="41"/>
      <c r="B384"/>
      <c r="C384" s="101" t="s">
        <v>67</v>
      </c>
      <c r="D384" s="552" t="str">
        <f>+IF(CNGE_2023_M1_Secc1_Sub1!D48="","",CNGE_2023_M1_Secc1_Sub1!D48)</f>
        <v/>
      </c>
      <c r="E384" s="553"/>
      <c r="F384" s="553"/>
      <c r="G384" s="553"/>
      <c r="H384" s="553"/>
      <c r="I384" s="553"/>
      <c r="J384" s="553"/>
      <c r="K384" s="553"/>
      <c r="L384" s="553"/>
      <c r="M384" s="553"/>
      <c r="N384" s="553"/>
      <c r="O384" s="553"/>
      <c r="P384" s="553"/>
      <c r="Q384" s="553"/>
      <c r="R384" s="554"/>
      <c r="S384" s="366"/>
      <c r="T384" s="287"/>
      <c r="U384" s="287"/>
      <c r="V384" s="287"/>
      <c r="W384" s="287"/>
      <c r="X384" s="367"/>
      <c r="Y384" s="366"/>
      <c r="Z384" s="287"/>
      <c r="AA384" s="287"/>
      <c r="AB384" s="287"/>
      <c r="AC384" s="287"/>
      <c r="AD384" s="367"/>
      <c r="AG384" s="186">
        <f t="shared" si="48"/>
        <v>27</v>
      </c>
      <c r="AH384" s="186">
        <f t="shared" si="49"/>
        <v>0</v>
      </c>
    </row>
    <row r="385" spans="1:34" ht="15" customHeight="1">
      <c r="A385" s="41"/>
      <c r="B385"/>
      <c r="C385" s="101" t="s">
        <v>68</v>
      </c>
      <c r="D385" s="552" t="str">
        <f>+IF(CNGE_2023_M1_Secc1_Sub1!D49="","",CNGE_2023_M1_Secc1_Sub1!D49)</f>
        <v/>
      </c>
      <c r="E385" s="553"/>
      <c r="F385" s="553"/>
      <c r="G385" s="553"/>
      <c r="H385" s="553"/>
      <c r="I385" s="553"/>
      <c r="J385" s="553"/>
      <c r="K385" s="553"/>
      <c r="L385" s="553"/>
      <c r="M385" s="553"/>
      <c r="N385" s="553"/>
      <c r="O385" s="553"/>
      <c r="P385" s="553"/>
      <c r="Q385" s="553"/>
      <c r="R385" s="554"/>
      <c r="S385" s="366"/>
      <c r="T385" s="287"/>
      <c r="U385" s="287"/>
      <c r="V385" s="287"/>
      <c r="W385" s="287"/>
      <c r="X385" s="367"/>
      <c r="Y385" s="366"/>
      <c r="Z385" s="287"/>
      <c r="AA385" s="287"/>
      <c r="AB385" s="287"/>
      <c r="AC385" s="287"/>
      <c r="AD385" s="367"/>
      <c r="AG385" s="186">
        <f t="shared" si="48"/>
        <v>27</v>
      </c>
      <c r="AH385" s="186">
        <f t="shared" si="49"/>
        <v>0</v>
      </c>
    </row>
    <row r="386" spans="1:34" ht="15" customHeight="1">
      <c r="A386" s="41"/>
      <c r="B386"/>
      <c r="C386" s="101" t="s">
        <v>69</v>
      </c>
      <c r="D386" s="552" t="str">
        <f>+IF(CNGE_2023_M1_Secc1_Sub1!D50="","",CNGE_2023_M1_Secc1_Sub1!D50)</f>
        <v/>
      </c>
      <c r="E386" s="553"/>
      <c r="F386" s="553"/>
      <c r="G386" s="553"/>
      <c r="H386" s="553"/>
      <c r="I386" s="553"/>
      <c r="J386" s="553"/>
      <c r="K386" s="553"/>
      <c r="L386" s="553"/>
      <c r="M386" s="553"/>
      <c r="N386" s="553"/>
      <c r="O386" s="553"/>
      <c r="P386" s="553"/>
      <c r="Q386" s="553"/>
      <c r="R386" s="554"/>
      <c r="S386" s="366"/>
      <c r="T386" s="287"/>
      <c r="U386" s="287"/>
      <c r="V386" s="287"/>
      <c r="W386" s="287"/>
      <c r="X386" s="367"/>
      <c r="Y386" s="366"/>
      <c r="Z386" s="287"/>
      <c r="AA386" s="287"/>
      <c r="AB386" s="287"/>
      <c r="AC386" s="287"/>
      <c r="AD386" s="367"/>
      <c r="AG386" s="186">
        <f t="shared" si="48"/>
        <v>27</v>
      </c>
      <c r="AH386" s="186">
        <f t="shared" si="49"/>
        <v>0</v>
      </c>
    </row>
    <row r="387" spans="1:34" ht="15" customHeight="1">
      <c r="A387" s="41"/>
      <c r="B387"/>
      <c r="C387" s="101" t="s">
        <v>70</v>
      </c>
      <c r="D387" s="552" t="str">
        <f>+IF(CNGE_2023_M1_Secc1_Sub1!D51="","",CNGE_2023_M1_Secc1_Sub1!D51)</f>
        <v/>
      </c>
      <c r="E387" s="553"/>
      <c r="F387" s="553"/>
      <c r="G387" s="553"/>
      <c r="H387" s="553"/>
      <c r="I387" s="553"/>
      <c r="J387" s="553"/>
      <c r="K387" s="553"/>
      <c r="L387" s="553"/>
      <c r="M387" s="553"/>
      <c r="N387" s="553"/>
      <c r="O387" s="553"/>
      <c r="P387" s="553"/>
      <c r="Q387" s="553"/>
      <c r="R387" s="554"/>
      <c r="S387" s="366"/>
      <c r="T387" s="287"/>
      <c r="U387" s="287"/>
      <c r="V387" s="287"/>
      <c r="W387" s="287"/>
      <c r="X387" s="367"/>
      <c r="Y387" s="366"/>
      <c r="Z387" s="287"/>
      <c r="AA387" s="287"/>
      <c r="AB387" s="287"/>
      <c r="AC387" s="287"/>
      <c r="AD387" s="367"/>
      <c r="AG387" s="186">
        <f t="shared" si="48"/>
        <v>27</v>
      </c>
      <c r="AH387" s="186">
        <f t="shared" si="49"/>
        <v>0</v>
      </c>
    </row>
    <row r="388" spans="1:34" ht="15" customHeight="1">
      <c r="A388" s="41"/>
      <c r="B388"/>
      <c r="C388" s="101" t="s">
        <v>71</v>
      </c>
      <c r="D388" s="552" t="str">
        <f>+IF(CNGE_2023_M1_Secc1_Sub1!D52="","",CNGE_2023_M1_Secc1_Sub1!D52)</f>
        <v/>
      </c>
      <c r="E388" s="553"/>
      <c r="F388" s="553"/>
      <c r="G388" s="553"/>
      <c r="H388" s="553"/>
      <c r="I388" s="553"/>
      <c r="J388" s="553"/>
      <c r="K388" s="553"/>
      <c r="L388" s="553"/>
      <c r="M388" s="553"/>
      <c r="N388" s="553"/>
      <c r="O388" s="553"/>
      <c r="P388" s="553"/>
      <c r="Q388" s="553"/>
      <c r="R388" s="554"/>
      <c r="S388" s="366"/>
      <c r="T388" s="287"/>
      <c r="U388" s="287"/>
      <c r="V388" s="287"/>
      <c r="W388" s="287"/>
      <c r="X388" s="367"/>
      <c r="Y388" s="366"/>
      <c r="Z388" s="287"/>
      <c r="AA388" s="287"/>
      <c r="AB388" s="287"/>
      <c r="AC388" s="287"/>
      <c r="AD388" s="367"/>
      <c r="AG388" s="186">
        <f t="shared" si="48"/>
        <v>27</v>
      </c>
      <c r="AH388" s="186">
        <f t="shared" si="49"/>
        <v>0</v>
      </c>
    </row>
    <row r="389" spans="1:34" ht="15" customHeight="1">
      <c r="A389" s="41"/>
      <c r="B389"/>
      <c r="C389" s="101" t="s">
        <v>72</v>
      </c>
      <c r="D389" s="552" t="str">
        <f>+IF(CNGE_2023_M1_Secc1_Sub1!D53="","",CNGE_2023_M1_Secc1_Sub1!D53)</f>
        <v/>
      </c>
      <c r="E389" s="553"/>
      <c r="F389" s="553"/>
      <c r="G389" s="553"/>
      <c r="H389" s="553"/>
      <c r="I389" s="553"/>
      <c r="J389" s="553"/>
      <c r="K389" s="553"/>
      <c r="L389" s="553"/>
      <c r="M389" s="553"/>
      <c r="N389" s="553"/>
      <c r="O389" s="553"/>
      <c r="P389" s="553"/>
      <c r="Q389" s="553"/>
      <c r="R389" s="554"/>
      <c r="S389" s="366"/>
      <c r="T389" s="287"/>
      <c r="U389" s="287"/>
      <c r="V389" s="287"/>
      <c r="W389" s="287"/>
      <c r="X389" s="367"/>
      <c r="Y389" s="366"/>
      <c r="Z389" s="287"/>
      <c r="AA389" s="287"/>
      <c r="AB389" s="287"/>
      <c r="AC389" s="287"/>
      <c r="AD389" s="367"/>
      <c r="AG389" s="186">
        <f t="shared" si="48"/>
        <v>27</v>
      </c>
      <c r="AH389" s="186">
        <f t="shared" si="49"/>
        <v>0</v>
      </c>
    </row>
    <row r="390" spans="1:34" ht="15" customHeight="1">
      <c r="A390" s="41"/>
      <c r="B390"/>
      <c r="C390" s="101" t="s">
        <v>73</v>
      </c>
      <c r="D390" s="552" t="str">
        <f>+IF(CNGE_2023_M1_Secc1_Sub1!D54="","",CNGE_2023_M1_Secc1_Sub1!D54)</f>
        <v/>
      </c>
      <c r="E390" s="553"/>
      <c r="F390" s="553"/>
      <c r="G390" s="553"/>
      <c r="H390" s="553"/>
      <c r="I390" s="553"/>
      <c r="J390" s="553"/>
      <c r="K390" s="553"/>
      <c r="L390" s="553"/>
      <c r="M390" s="553"/>
      <c r="N390" s="553"/>
      <c r="O390" s="553"/>
      <c r="P390" s="553"/>
      <c r="Q390" s="553"/>
      <c r="R390" s="554"/>
      <c r="S390" s="366"/>
      <c r="T390" s="287"/>
      <c r="U390" s="287"/>
      <c r="V390" s="287"/>
      <c r="W390" s="287"/>
      <c r="X390" s="367"/>
      <c r="Y390" s="366"/>
      <c r="Z390" s="287"/>
      <c r="AA390" s="287"/>
      <c r="AB390" s="287"/>
      <c r="AC390" s="287"/>
      <c r="AD390" s="367"/>
      <c r="AG390" s="186">
        <f t="shared" si="48"/>
        <v>27</v>
      </c>
      <c r="AH390" s="186">
        <f t="shared" si="49"/>
        <v>0</v>
      </c>
    </row>
    <row r="391" spans="1:34" ht="15" customHeight="1">
      <c r="A391" s="41"/>
      <c r="B391"/>
      <c r="C391" s="101" t="s">
        <v>74</v>
      </c>
      <c r="D391" s="552" t="str">
        <f>+IF(CNGE_2023_M1_Secc1_Sub1!D55="","",CNGE_2023_M1_Secc1_Sub1!D55)</f>
        <v/>
      </c>
      <c r="E391" s="553"/>
      <c r="F391" s="553"/>
      <c r="G391" s="553"/>
      <c r="H391" s="553"/>
      <c r="I391" s="553"/>
      <c r="J391" s="553"/>
      <c r="K391" s="553"/>
      <c r="L391" s="553"/>
      <c r="M391" s="553"/>
      <c r="N391" s="553"/>
      <c r="O391" s="553"/>
      <c r="P391" s="553"/>
      <c r="Q391" s="553"/>
      <c r="R391" s="554"/>
      <c r="S391" s="366"/>
      <c r="T391" s="287"/>
      <c r="U391" s="287"/>
      <c r="V391" s="287"/>
      <c r="W391" s="287"/>
      <c r="X391" s="367"/>
      <c r="Y391" s="366"/>
      <c r="Z391" s="287"/>
      <c r="AA391" s="287"/>
      <c r="AB391" s="287"/>
      <c r="AC391" s="287"/>
      <c r="AD391" s="367"/>
      <c r="AG391" s="186">
        <f t="shared" si="48"/>
        <v>27</v>
      </c>
      <c r="AH391" s="186">
        <f t="shared" si="49"/>
        <v>0</v>
      </c>
    </row>
    <row r="392" spans="1:34" ht="15" customHeight="1">
      <c r="A392" s="41"/>
      <c r="B392"/>
      <c r="C392" s="101" t="s">
        <v>75</v>
      </c>
      <c r="D392" s="552" t="str">
        <f>+IF(CNGE_2023_M1_Secc1_Sub1!D56="","",CNGE_2023_M1_Secc1_Sub1!D56)</f>
        <v/>
      </c>
      <c r="E392" s="553"/>
      <c r="F392" s="553"/>
      <c r="G392" s="553"/>
      <c r="H392" s="553"/>
      <c r="I392" s="553"/>
      <c r="J392" s="553"/>
      <c r="K392" s="553"/>
      <c r="L392" s="553"/>
      <c r="M392" s="553"/>
      <c r="N392" s="553"/>
      <c r="O392" s="553"/>
      <c r="P392" s="553"/>
      <c r="Q392" s="553"/>
      <c r="R392" s="554"/>
      <c r="S392" s="366"/>
      <c r="T392" s="287"/>
      <c r="U392" s="287"/>
      <c r="V392" s="287"/>
      <c r="W392" s="287"/>
      <c r="X392" s="367"/>
      <c r="Y392" s="366"/>
      <c r="Z392" s="287"/>
      <c r="AA392" s="287"/>
      <c r="AB392" s="287"/>
      <c r="AC392" s="287"/>
      <c r="AD392" s="367"/>
      <c r="AG392" s="186">
        <f t="shared" si="48"/>
        <v>27</v>
      </c>
      <c r="AH392" s="186">
        <f t="shared" si="49"/>
        <v>0</v>
      </c>
    </row>
    <row r="393" spans="1:34" ht="15" customHeight="1">
      <c r="A393" s="41"/>
      <c r="B393"/>
      <c r="C393" s="101" t="s">
        <v>76</v>
      </c>
      <c r="D393" s="552" t="str">
        <f>+IF(CNGE_2023_M1_Secc1_Sub1!D57="","",CNGE_2023_M1_Secc1_Sub1!D57)</f>
        <v/>
      </c>
      <c r="E393" s="553"/>
      <c r="F393" s="553"/>
      <c r="G393" s="553"/>
      <c r="H393" s="553"/>
      <c r="I393" s="553"/>
      <c r="J393" s="553"/>
      <c r="K393" s="553"/>
      <c r="L393" s="553"/>
      <c r="M393" s="553"/>
      <c r="N393" s="553"/>
      <c r="O393" s="553"/>
      <c r="P393" s="553"/>
      <c r="Q393" s="553"/>
      <c r="R393" s="554"/>
      <c r="S393" s="366"/>
      <c r="T393" s="287"/>
      <c r="U393" s="287"/>
      <c r="V393" s="287"/>
      <c r="W393" s="287"/>
      <c r="X393" s="367"/>
      <c r="Y393" s="366"/>
      <c r="Z393" s="287"/>
      <c r="AA393" s="287"/>
      <c r="AB393" s="287"/>
      <c r="AC393" s="287"/>
      <c r="AD393" s="367"/>
      <c r="AG393" s="186">
        <f t="shared" si="48"/>
        <v>27</v>
      </c>
      <c r="AH393" s="186">
        <f t="shared" si="49"/>
        <v>0</v>
      </c>
    </row>
    <row r="394" spans="1:34" ht="15" customHeight="1">
      <c r="A394" s="41"/>
      <c r="B394"/>
      <c r="C394" s="101" t="s">
        <v>77</v>
      </c>
      <c r="D394" s="552" t="str">
        <f>+IF(CNGE_2023_M1_Secc1_Sub1!D58="","",CNGE_2023_M1_Secc1_Sub1!D58)</f>
        <v/>
      </c>
      <c r="E394" s="553"/>
      <c r="F394" s="553"/>
      <c r="G394" s="553"/>
      <c r="H394" s="553"/>
      <c r="I394" s="553"/>
      <c r="J394" s="553"/>
      <c r="K394" s="553"/>
      <c r="L394" s="553"/>
      <c r="M394" s="553"/>
      <c r="N394" s="553"/>
      <c r="O394" s="553"/>
      <c r="P394" s="553"/>
      <c r="Q394" s="553"/>
      <c r="R394" s="554"/>
      <c r="S394" s="366"/>
      <c r="T394" s="287"/>
      <c r="U394" s="287"/>
      <c r="V394" s="287"/>
      <c r="W394" s="287"/>
      <c r="X394" s="367"/>
      <c r="Y394" s="366"/>
      <c r="Z394" s="287"/>
      <c r="AA394" s="287"/>
      <c r="AB394" s="287"/>
      <c r="AC394" s="287"/>
      <c r="AD394" s="367"/>
      <c r="AG394" s="186">
        <f t="shared" si="48"/>
        <v>27</v>
      </c>
      <c r="AH394" s="186">
        <f t="shared" si="49"/>
        <v>0</v>
      </c>
    </row>
    <row r="395" spans="1:34" ht="15" customHeight="1">
      <c r="A395" s="41"/>
      <c r="B395"/>
      <c r="C395" s="101" t="s">
        <v>78</v>
      </c>
      <c r="D395" s="552" t="str">
        <f>+IF(CNGE_2023_M1_Secc1_Sub1!D59="","",CNGE_2023_M1_Secc1_Sub1!D59)</f>
        <v/>
      </c>
      <c r="E395" s="553"/>
      <c r="F395" s="553"/>
      <c r="G395" s="553"/>
      <c r="H395" s="553"/>
      <c r="I395" s="553"/>
      <c r="J395" s="553"/>
      <c r="K395" s="553"/>
      <c r="L395" s="553"/>
      <c r="M395" s="553"/>
      <c r="N395" s="553"/>
      <c r="O395" s="553"/>
      <c r="P395" s="553"/>
      <c r="Q395" s="553"/>
      <c r="R395" s="554"/>
      <c r="S395" s="366"/>
      <c r="T395" s="287"/>
      <c r="U395" s="287"/>
      <c r="V395" s="287"/>
      <c r="W395" s="287"/>
      <c r="X395" s="367"/>
      <c r="Y395" s="366"/>
      <c r="Z395" s="287"/>
      <c r="AA395" s="287"/>
      <c r="AB395" s="287"/>
      <c r="AC395" s="287"/>
      <c r="AD395" s="367"/>
      <c r="AG395" s="186">
        <f t="shared" si="48"/>
        <v>27</v>
      </c>
      <c r="AH395" s="186">
        <f t="shared" si="49"/>
        <v>0</v>
      </c>
    </row>
    <row r="396" spans="1:34" ht="15" customHeight="1">
      <c r="A396" s="41"/>
      <c r="B396"/>
      <c r="C396" s="101" t="s">
        <v>79</v>
      </c>
      <c r="D396" s="552" t="str">
        <f>+IF(CNGE_2023_M1_Secc1_Sub1!D60="","",CNGE_2023_M1_Secc1_Sub1!D60)</f>
        <v/>
      </c>
      <c r="E396" s="553"/>
      <c r="F396" s="553"/>
      <c r="G396" s="553"/>
      <c r="H396" s="553"/>
      <c r="I396" s="553"/>
      <c r="J396" s="553"/>
      <c r="K396" s="553"/>
      <c r="L396" s="553"/>
      <c r="M396" s="553"/>
      <c r="N396" s="553"/>
      <c r="O396" s="553"/>
      <c r="P396" s="553"/>
      <c r="Q396" s="553"/>
      <c r="R396" s="554"/>
      <c r="S396" s="366"/>
      <c r="T396" s="287"/>
      <c r="U396" s="287"/>
      <c r="V396" s="287"/>
      <c r="W396" s="287"/>
      <c r="X396" s="367"/>
      <c r="Y396" s="366"/>
      <c r="Z396" s="287"/>
      <c r="AA396" s="287"/>
      <c r="AB396" s="287"/>
      <c r="AC396" s="287"/>
      <c r="AD396" s="367"/>
      <c r="AG396" s="186">
        <f t="shared" si="48"/>
        <v>27</v>
      </c>
      <c r="AH396" s="186">
        <f t="shared" si="49"/>
        <v>0</v>
      </c>
    </row>
    <row r="397" spans="1:34" ht="15" customHeight="1">
      <c r="A397" s="41"/>
      <c r="B397"/>
      <c r="C397" s="101" t="s">
        <v>80</v>
      </c>
      <c r="D397" s="552" t="str">
        <f>+IF(CNGE_2023_M1_Secc1_Sub1!D61="","",CNGE_2023_M1_Secc1_Sub1!D61)</f>
        <v/>
      </c>
      <c r="E397" s="553"/>
      <c r="F397" s="553"/>
      <c r="G397" s="553"/>
      <c r="H397" s="553"/>
      <c r="I397" s="553"/>
      <c r="J397" s="553"/>
      <c r="K397" s="553"/>
      <c r="L397" s="553"/>
      <c r="M397" s="553"/>
      <c r="N397" s="553"/>
      <c r="O397" s="553"/>
      <c r="P397" s="553"/>
      <c r="Q397" s="553"/>
      <c r="R397" s="554"/>
      <c r="S397" s="366"/>
      <c r="T397" s="287"/>
      <c r="U397" s="287"/>
      <c r="V397" s="287"/>
      <c r="W397" s="287"/>
      <c r="X397" s="367"/>
      <c r="Y397" s="366"/>
      <c r="Z397" s="287"/>
      <c r="AA397" s="287"/>
      <c r="AB397" s="287"/>
      <c r="AC397" s="287"/>
      <c r="AD397" s="367"/>
      <c r="AG397" s="186">
        <f t="shared" si="48"/>
        <v>27</v>
      </c>
      <c r="AH397" s="186">
        <f t="shared" si="49"/>
        <v>0</v>
      </c>
    </row>
    <row r="398" spans="1:34" ht="15" customHeight="1">
      <c r="A398" s="41"/>
      <c r="B398"/>
      <c r="C398" s="101" t="s">
        <v>81</v>
      </c>
      <c r="D398" s="552" t="str">
        <f>+IF(CNGE_2023_M1_Secc1_Sub1!D62="","",CNGE_2023_M1_Secc1_Sub1!D62)</f>
        <v/>
      </c>
      <c r="E398" s="553"/>
      <c r="F398" s="553"/>
      <c r="G398" s="553"/>
      <c r="H398" s="553"/>
      <c r="I398" s="553"/>
      <c r="J398" s="553"/>
      <c r="K398" s="553"/>
      <c r="L398" s="553"/>
      <c r="M398" s="553"/>
      <c r="N398" s="553"/>
      <c r="O398" s="553"/>
      <c r="P398" s="553"/>
      <c r="Q398" s="553"/>
      <c r="R398" s="554"/>
      <c r="S398" s="366"/>
      <c r="T398" s="287"/>
      <c r="U398" s="287"/>
      <c r="V398" s="287"/>
      <c r="W398" s="287"/>
      <c r="X398" s="367"/>
      <c r="Y398" s="366"/>
      <c r="Z398" s="287"/>
      <c r="AA398" s="287"/>
      <c r="AB398" s="287"/>
      <c r="AC398" s="287"/>
      <c r="AD398" s="367"/>
      <c r="AG398" s="186">
        <f t="shared" si="48"/>
        <v>27</v>
      </c>
      <c r="AH398" s="186">
        <f t="shared" si="49"/>
        <v>0</v>
      </c>
    </row>
    <row r="399" spans="1:34" ht="15" customHeight="1">
      <c r="A399" s="41"/>
      <c r="B399"/>
      <c r="C399" s="101" t="s">
        <v>82</v>
      </c>
      <c r="D399" s="552" t="str">
        <f>+IF(CNGE_2023_M1_Secc1_Sub1!D63="","",CNGE_2023_M1_Secc1_Sub1!D63)</f>
        <v/>
      </c>
      <c r="E399" s="553"/>
      <c r="F399" s="553"/>
      <c r="G399" s="553"/>
      <c r="H399" s="553"/>
      <c r="I399" s="553"/>
      <c r="J399" s="553"/>
      <c r="K399" s="553"/>
      <c r="L399" s="553"/>
      <c r="M399" s="553"/>
      <c r="N399" s="553"/>
      <c r="O399" s="553"/>
      <c r="P399" s="553"/>
      <c r="Q399" s="553"/>
      <c r="R399" s="554"/>
      <c r="S399" s="366"/>
      <c r="T399" s="287"/>
      <c r="U399" s="287"/>
      <c r="V399" s="287"/>
      <c r="W399" s="287"/>
      <c r="X399" s="367"/>
      <c r="Y399" s="366"/>
      <c r="Z399" s="287"/>
      <c r="AA399" s="287"/>
      <c r="AB399" s="287"/>
      <c r="AC399" s="287"/>
      <c r="AD399" s="367"/>
      <c r="AG399" s="186">
        <f t="shared" si="48"/>
        <v>27</v>
      </c>
      <c r="AH399" s="186">
        <f t="shared" si="49"/>
        <v>0</v>
      </c>
    </row>
    <row r="400" spans="1:34" ht="15" customHeight="1">
      <c r="A400" s="41"/>
      <c r="B400"/>
      <c r="C400" s="101" t="s">
        <v>83</v>
      </c>
      <c r="D400" s="552" t="str">
        <f>+IF(CNGE_2023_M1_Secc1_Sub1!D64="","",CNGE_2023_M1_Secc1_Sub1!D64)</f>
        <v/>
      </c>
      <c r="E400" s="553"/>
      <c r="F400" s="553"/>
      <c r="G400" s="553"/>
      <c r="H400" s="553"/>
      <c r="I400" s="553"/>
      <c r="J400" s="553"/>
      <c r="K400" s="553"/>
      <c r="L400" s="553"/>
      <c r="M400" s="553"/>
      <c r="N400" s="553"/>
      <c r="O400" s="553"/>
      <c r="P400" s="553"/>
      <c r="Q400" s="553"/>
      <c r="R400" s="554"/>
      <c r="S400" s="366"/>
      <c r="T400" s="287"/>
      <c r="U400" s="287"/>
      <c r="V400" s="287"/>
      <c r="W400" s="287"/>
      <c r="X400" s="367"/>
      <c r="Y400" s="366"/>
      <c r="Z400" s="287"/>
      <c r="AA400" s="287"/>
      <c r="AB400" s="287"/>
      <c r="AC400" s="287"/>
      <c r="AD400" s="367"/>
      <c r="AG400" s="186">
        <f t="shared" si="48"/>
        <v>27</v>
      </c>
      <c r="AH400" s="186">
        <f t="shared" si="49"/>
        <v>0</v>
      </c>
    </row>
    <row r="401" spans="1:34" ht="15" customHeight="1">
      <c r="A401" s="41"/>
      <c r="B401"/>
      <c r="C401" s="101" t="s">
        <v>84</v>
      </c>
      <c r="D401" s="552" t="str">
        <f>+IF(CNGE_2023_M1_Secc1_Sub1!D65="","",CNGE_2023_M1_Secc1_Sub1!D65)</f>
        <v/>
      </c>
      <c r="E401" s="553"/>
      <c r="F401" s="553"/>
      <c r="G401" s="553"/>
      <c r="H401" s="553"/>
      <c r="I401" s="553"/>
      <c r="J401" s="553"/>
      <c r="K401" s="553"/>
      <c r="L401" s="553"/>
      <c r="M401" s="553"/>
      <c r="N401" s="553"/>
      <c r="O401" s="553"/>
      <c r="P401" s="553"/>
      <c r="Q401" s="553"/>
      <c r="R401" s="554"/>
      <c r="S401" s="366"/>
      <c r="T401" s="287"/>
      <c r="U401" s="287"/>
      <c r="V401" s="287"/>
      <c r="W401" s="287"/>
      <c r="X401" s="367"/>
      <c r="Y401" s="366"/>
      <c r="Z401" s="287"/>
      <c r="AA401" s="287"/>
      <c r="AB401" s="287"/>
      <c r="AC401" s="287"/>
      <c r="AD401" s="367"/>
      <c r="AG401" s="186">
        <f t="shared" si="48"/>
        <v>27</v>
      </c>
      <c r="AH401" s="186">
        <f t="shared" si="49"/>
        <v>0</v>
      </c>
    </row>
    <row r="402" spans="1:34" ht="15" customHeight="1">
      <c r="A402" s="41"/>
      <c r="B402"/>
      <c r="C402" s="101" t="s">
        <v>85</v>
      </c>
      <c r="D402" s="552" t="str">
        <f>+IF(CNGE_2023_M1_Secc1_Sub1!D66="","",CNGE_2023_M1_Secc1_Sub1!D66)</f>
        <v/>
      </c>
      <c r="E402" s="553"/>
      <c r="F402" s="553"/>
      <c r="G402" s="553"/>
      <c r="H402" s="553"/>
      <c r="I402" s="553"/>
      <c r="J402" s="553"/>
      <c r="K402" s="553"/>
      <c r="L402" s="553"/>
      <c r="M402" s="553"/>
      <c r="N402" s="553"/>
      <c r="O402" s="553"/>
      <c r="P402" s="553"/>
      <c r="Q402" s="553"/>
      <c r="R402" s="554"/>
      <c r="S402" s="366"/>
      <c r="T402" s="287"/>
      <c r="U402" s="287"/>
      <c r="V402" s="287"/>
      <c r="W402" s="287"/>
      <c r="X402" s="367"/>
      <c r="Y402" s="366"/>
      <c r="Z402" s="287"/>
      <c r="AA402" s="287"/>
      <c r="AB402" s="287"/>
      <c r="AC402" s="287"/>
      <c r="AD402" s="367"/>
      <c r="AG402" s="186">
        <f t="shared" si="48"/>
        <v>27</v>
      </c>
      <c r="AH402" s="186">
        <f t="shared" si="49"/>
        <v>0</v>
      </c>
    </row>
    <row r="403" spans="1:34" ht="15" customHeight="1">
      <c r="A403" s="41"/>
      <c r="B403"/>
      <c r="C403" s="101" t="s">
        <v>86</v>
      </c>
      <c r="D403" s="552" t="str">
        <f>+IF(CNGE_2023_M1_Secc1_Sub1!D67="","",CNGE_2023_M1_Secc1_Sub1!D67)</f>
        <v/>
      </c>
      <c r="E403" s="553"/>
      <c r="F403" s="553"/>
      <c r="G403" s="553"/>
      <c r="H403" s="553"/>
      <c r="I403" s="553"/>
      <c r="J403" s="553"/>
      <c r="K403" s="553"/>
      <c r="L403" s="553"/>
      <c r="M403" s="553"/>
      <c r="N403" s="553"/>
      <c r="O403" s="553"/>
      <c r="P403" s="553"/>
      <c r="Q403" s="553"/>
      <c r="R403" s="554"/>
      <c r="S403" s="366"/>
      <c r="T403" s="287"/>
      <c r="U403" s="287"/>
      <c r="V403" s="287"/>
      <c r="W403" s="287"/>
      <c r="X403" s="367"/>
      <c r="Y403" s="366"/>
      <c r="Z403" s="287"/>
      <c r="AA403" s="287"/>
      <c r="AB403" s="287"/>
      <c r="AC403" s="287"/>
      <c r="AD403" s="367"/>
      <c r="AG403" s="186">
        <f t="shared" si="48"/>
        <v>27</v>
      </c>
      <c r="AH403" s="186">
        <f t="shared" si="49"/>
        <v>0</v>
      </c>
    </row>
    <row r="404" spans="1:34" ht="15" customHeight="1">
      <c r="A404" s="41"/>
      <c r="B404"/>
      <c r="C404" s="101" t="s">
        <v>87</v>
      </c>
      <c r="D404" s="552" t="str">
        <f>+IF(CNGE_2023_M1_Secc1_Sub1!D68="","",CNGE_2023_M1_Secc1_Sub1!D68)</f>
        <v/>
      </c>
      <c r="E404" s="553"/>
      <c r="F404" s="553"/>
      <c r="G404" s="553"/>
      <c r="H404" s="553"/>
      <c r="I404" s="553"/>
      <c r="J404" s="553"/>
      <c r="K404" s="553"/>
      <c r="L404" s="553"/>
      <c r="M404" s="553"/>
      <c r="N404" s="553"/>
      <c r="O404" s="553"/>
      <c r="P404" s="553"/>
      <c r="Q404" s="553"/>
      <c r="R404" s="554"/>
      <c r="S404" s="366"/>
      <c r="T404" s="287"/>
      <c r="U404" s="287"/>
      <c r="V404" s="287"/>
      <c r="W404" s="287"/>
      <c r="X404" s="367"/>
      <c r="Y404" s="366"/>
      <c r="Z404" s="287"/>
      <c r="AA404" s="287"/>
      <c r="AB404" s="287"/>
      <c r="AC404" s="287"/>
      <c r="AD404" s="367"/>
      <c r="AG404" s="186">
        <f t="shared" si="48"/>
        <v>27</v>
      </c>
      <c r="AH404" s="186">
        <f t="shared" si="49"/>
        <v>0</v>
      </c>
    </row>
    <row r="405" spans="1:34" ht="15" customHeight="1">
      <c r="A405" s="41"/>
      <c r="B405"/>
      <c r="C405" s="101" t="s">
        <v>88</v>
      </c>
      <c r="D405" s="552" t="str">
        <f>+IF(CNGE_2023_M1_Secc1_Sub1!D69="","",CNGE_2023_M1_Secc1_Sub1!D69)</f>
        <v/>
      </c>
      <c r="E405" s="553"/>
      <c r="F405" s="553"/>
      <c r="G405" s="553"/>
      <c r="H405" s="553"/>
      <c r="I405" s="553"/>
      <c r="J405" s="553"/>
      <c r="K405" s="553"/>
      <c r="L405" s="553"/>
      <c r="M405" s="553"/>
      <c r="N405" s="553"/>
      <c r="O405" s="553"/>
      <c r="P405" s="553"/>
      <c r="Q405" s="553"/>
      <c r="R405" s="554"/>
      <c r="S405" s="366"/>
      <c r="T405" s="287"/>
      <c r="U405" s="287"/>
      <c r="V405" s="287"/>
      <c r="W405" s="287"/>
      <c r="X405" s="367"/>
      <c r="Y405" s="366"/>
      <c r="Z405" s="287"/>
      <c r="AA405" s="287"/>
      <c r="AB405" s="287"/>
      <c r="AC405" s="287"/>
      <c r="AD405" s="367"/>
      <c r="AG405" s="186">
        <f t="shared" si="48"/>
        <v>27</v>
      </c>
      <c r="AH405" s="186">
        <f t="shared" si="49"/>
        <v>0</v>
      </c>
    </row>
    <row r="406" spans="1:34" ht="15" customHeight="1">
      <c r="A406" s="41"/>
      <c r="B406"/>
      <c r="C406" s="101" t="s">
        <v>89</v>
      </c>
      <c r="D406" s="552" t="str">
        <f>+IF(CNGE_2023_M1_Secc1_Sub1!D70="","",CNGE_2023_M1_Secc1_Sub1!D70)</f>
        <v/>
      </c>
      <c r="E406" s="553"/>
      <c r="F406" s="553"/>
      <c r="G406" s="553"/>
      <c r="H406" s="553"/>
      <c r="I406" s="553"/>
      <c r="J406" s="553"/>
      <c r="K406" s="553"/>
      <c r="L406" s="553"/>
      <c r="M406" s="553"/>
      <c r="N406" s="553"/>
      <c r="O406" s="553"/>
      <c r="P406" s="553"/>
      <c r="Q406" s="553"/>
      <c r="R406" s="554"/>
      <c r="S406" s="366"/>
      <c r="T406" s="287"/>
      <c r="U406" s="287"/>
      <c r="V406" s="287"/>
      <c r="W406" s="287"/>
      <c r="X406" s="367"/>
      <c r="Y406" s="366"/>
      <c r="Z406" s="287"/>
      <c r="AA406" s="287"/>
      <c r="AB406" s="287"/>
      <c r="AC406" s="287"/>
      <c r="AD406" s="367"/>
      <c r="AG406" s="186">
        <f t="shared" si="48"/>
        <v>27</v>
      </c>
      <c r="AH406" s="186">
        <f t="shared" si="49"/>
        <v>0</v>
      </c>
    </row>
    <row r="407" spans="1:34" ht="15" customHeight="1">
      <c r="A407" s="41"/>
      <c r="B407"/>
      <c r="C407" s="101" t="s">
        <v>90</v>
      </c>
      <c r="D407" s="552" t="str">
        <f>+IF(CNGE_2023_M1_Secc1_Sub1!D71="","",CNGE_2023_M1_Secc1_Sub1!D71)</f>
        <v/>
      </c>
      <c r="E407" s="553"/>
      <c r="F407" s="553"/>
      <c r="G407" s="553"/>
      <c r="H407" s="553"/>
      <c r="I407" s="553"/>
      <c r="J407" s="553"/>
      <c r="K407" s="553"/>
      <c r="L407" s="553"/>
      <c r="M407" s="553"/>
      <c r="N407" s="553"/>
      <c r="O407" s="553"/>
      <c r="P407" s="553"/>
      <c r="Q407" s="553"/>
      <c r="R407" s="554"/>
      <c r="S407" s="366"/>
      <c r="T407" s="287"/>
      <c r="U407" s="287"/>
      <c r="V407" s="287"/>
      <c r="W407" s="287"/>
      <c r="X407" s="367"/>
      <c r="Y407" s="366"/>
      <c r="Z407" s="287"/>
      <c r="AA407" s="287"/>
      <c r="AB407" s="287"/>
      <c r="AC407" s="287"/>
      <c r="AD407" s="367"/>
      <c r="AG407" s="186">
        <f t="shared" si="48"/>
        <v>27</v>
      </c>
      <c r="AH407" s="186">
        <f t="shared" si="49"/>
        <v>0</v>
      </c>
    </row>
    <row r="408" spans="1:34" ht="15" customHeight="1">
      <c r="A408" s="41"/>
      <c r="B408"/>
      <c r="C408" s="101" t="s">
        <v>91</v>
      </c>
      <c r="D408" s="552" t="str">
        <f>+IF(CNGE_2023_M1_Secc1_Sub1!D72="","",CNGE_2023_M1_Secc1_Sub1!D72)</f>
        <v/>
      </c>
      <c r="E408" s="553"/>
      <c r="F408" s="553"/>
      <c r="G408" s="553"/>
      <c r="H408" s="553"/>
      <c r="I408" s="553"/>
      <c r="J408" s="553"/>
      <c r="K408" s="553"/>
      <c r="L408" s="553"/>
      <c r="M408" s="553"/>
      <c r="N408" s="553"/>
      <c r="O408" s="553"/>
      <c r="P408" s="553"/>
      <c r="Q408" s="553"/>
      <c r="R408" s="554"/>
      <c r="S408" s="366"/>
      <c r="T408" s="287"/>
      <c r="U408" s="287"/>
      <c r="V408" s="287"/>
      <c r="W408" s="287"/>
      <c r="X408" s="367"/>
      <c r="Y408" s="366"/>
      <c r="Z408" s="287"/>
      <c r="AA408" s="287"/>
      <c r="AB408" s="287"/>
      <c r="AC408" s="287"/>
      <c r="AD408" s="367"/>
      <c r="AG408" s="186">
        <f t="shared" si="48"/>
        <v>27</v>
      </c>
      <c r="AH408" s="186">
        <f t="shared" si="49"/>
        <v>0</v>
      </c>
    </row>
    <row r="409" spans="1:34" ht="15" customHeight="1">
      <c r="A409" s="41"/>
      <c r="B409"/>
      <c r="C409" s="101" t="s">
        <v>92</v>
      </c>
      <c r="D409" s="552" t="str">
        <f>+IF(CNGE_2023_M1_Secc1_Sub1!D73="","",CNGE_2023_M1_Secc1_Sub1!D73)</f>
        <v/>
      </c>
      <c r="E409" s="553"/>
      <c r="F409" s="553"/>
      <c r="G409" s="553"/>
      <c r="H409" s="553"/>
      <c r="I409" s="553"/>
      <c r="J409" s="553"/>
      <c r="K409" s="553"/>
      <c r="L409" s="553"/>
      <c r="M409" s="553"/>
      <c r="N409" s="553"/>
      <c r="O409" s="553"/>
      <c r="P409" s="553"/>
      <c r="Q409" s="553"/>
      <c r="R409" s="554"/>
      <c r="S409" s="366"/>
      <c r="T409" s="287"/>
      <c r="U409" s="287"/>
      <c r="V409" s="287"/>
      <c r="W409" s="287"/>
      <c r="X409" s="367"/>
      <c r="Y409" s="366"/>
      <c r="Z409" s="287"/>
      <c r="AA409" s="287"/>
      <c r="AB409" s="287"/>
      <c r="AC409" s="287"/>
      <c r="AD409" s="367"/>
      <c r="AG409" s="186">
        <f t="shared" si="48"/>
        <v>27</v>
      </c>
      <c r="AH409" s="186">
        <f t="shared" si="49"/>
        <v>0</v>
      </c>
    </row>
    <row r="410" spans="1:34" ht="15" customHeight="1">
      <c r="A410" s="41"/>
      <c r="B410"/>
      <c r="C410" s="101" t="s">
        <v>105</v>
      </c>
      <c r="D410" s="552" t="str">
        <f>+IF(CNGE_2023_M1_Secc1_Sub1!D74="","",CNGE_2023_M1_Secc1_Sub1!D74)</f>
        <v/>
      </c>
      <c r="E410" s="553"/>
      <c r="F410" s="553"/>
      <c r="G410" s="553"/>
      <c r="H410" s="553"/>
      <c r="I410" s="553"/>
      <c r="J410" s="553"/>
      <c r="K410" s="553"/>
      <c r="L410" s="553"/>
      <c r="M410" s="553"/>
      <c r="N410" s="553"/>
      <c r="O410" s="553"/>
      <c r="P410" s="553"/>
      <c r="Q410" s="553"/>
      <c r="R410" s="554"/>
      <c r="S410" s="366"/>
      <c r="T410" s="287"/>
      <c r="U410" s="287"/>
      <c r="V410" s="287"/>
      <c r="W410" s="287"/>
      <c r="X410" s="367"/>
      <c r="Y410" s="366"/>
      <c r="Z410" s="287"/>
      <c r="AA410" s="287"/>
      <c r="AB410" s="287"/>
      <c r="AC410" s="287"/>
      <c r="AD410" s="367"/>
      <c r="AG410" s="186">
        <f t="shared" si="48"/>
        <v>27</v>
      </c>
      <c r="AH410" s="186">
        <f t="shared" si="49"/>
        <v>0</v>
      </c>
    </row>
    <row r="411" spans="1:34" ht="15" customHeight="1">
      <c r="A411" s="41"/>
      <c r="B411"/>
      <c r="C411" s="101" t="s">
        <v>106</v>
      </c>
      <c r="D411" s="552" t="str">
        <f>+IF(CNGE_2023_M1_Secc1_Sub1!D75="","",CNGE_2023_M1_Secc1_Sub1!D75)</f>
        <v/>
      </c>
      <c r="E411" s="553"/>
      <c r="F411" s="553"/>
      <c r="G411" s="553"/>
      <c r="H411" s="553"/>
      <c r="I411" s="553"/>
      <c r="J411" s="553"/>
      <c r="K411" s="553"/>
      <c r="L411" s="553"/>
      <c r="M411" s="553"/>
      <c r="N411" s="553"/>
      <c r="O411" s="553"/>
      <c r="P411" s="553"/>
      <c r="Q411" s="553"/>
      <c r="R411" s="554"/>
      <c r="S411" s="366"/>
      <c r="T411" s="287"/>
      <c r="U411" s="287"/>
      <c r="V411" s="287"/>
      <c r="W411" s="287"/>
      <c r="X411" s="367"/>
      <c r="Y411" s="366"/>
      <c r="Z411" s="287"/>
      <c r="AA411" s="287"/>
      <c r="AB411" s="287"/>
      <c r="AC411" s="287"/>
      <c r="AD411" s="367"/>
      <c r="AG411" s="186">
        <f t="shared" si="48"/>
        <v>27</v>
      </c>
      <c r="AH411" s="186">
        <f t="shared" si="49"/>
        <v>0</v>
      </c>
    </row>
    <row r="412" spans="1:34" ht="15" customHeight="1">
      <c r="A412" s="41"/>
      <c r="B412"/>
      <c r="C412" s="101" t="s">
        <v>107</v>
      </c>
      <c r="D412" s="552" t="str">
        <f>+IF(CNGE_2023_M1_Secc1_Sub1!D76="","",CNGE_2023_M1_Secc1_Sub1!D76)</f>
        <v/>
      </c>
      <c r="E412" s="553"/>
      <c r="F412" s="553"/>
      <c r="G412" s="553"/>
      <c r="H412" s="553"/>
      <c r="I412" s="553"/>
      <c r="J412" s="553"/>
      <c r="K412" s="553"/>
      <c r="L412" s="553"/>
      <c r="M412" s="553"/>
      <c r="N412" s="553"/>
      <c r="O412" s="553"/>
      <c r="P412" s="553"/>
      <c r="Q412" s="553"/>
      <c r="R412" s="554"/>
      <c r="S412" s="366"/>
      <c r="T412" s="287"/>
      <c r="U412" s="287"/>
      <c r="V412" s="287"/>
      <c r="W412" s="287"/>
      <c r="X412" s="367"/>
      <c r="Y412" s="366"/>
      <c r="Z412" s="287"/>
      <c r="AA412" s="287"/>
      <c r="AB412" s="287"/>
      <c r="AC412" s="287"/>
      <c r="AD412" s="367"/>
      <c r="AG412" s="186">
        <f t="shared" si="48"/>
        <v>27</v>
      </c>
      <c r="AH412" s="186">
        <f t="shared" si="49"/>
        <v>0</v>
      </c>
    </row>
    <row r="413" spans="1:34" ht="15" customHeight="1">
      <c r="A413" s="41"/>
      <c r="B413"/>
      <c r="C413" s="101" t="s">
        <v>108</v>
      </c>
      <c r="D413" s="552" t="str">
        <f>+IF(CNGE_2023_M1_Secc1_Sub1!D77="","",CNGE_2023_M1_Secc1_Sub1!D77)</f>
        <v/>
      </c>
      <c r="E413" s="553"/>
      <c r="F413" s="553"/>
      <c r="G413" s="553"/>
      <c r="H413" s="553"/>
      <c r="I413" s="553"/>
      <c r="J413" s="553"/>
      <c r="K413" s="553"/>
      <c r="L413" s="553"/>
      <c r="M413" s="553"/>
      <c r="N413" s="553"/>
      <c r="O413" s="553"/>
      <c r="P413" s="553"/>
      <c r="Q413" s="553"/>
      <c r="R413" s="554"/>
      <c r="S413" s="366"/>
      <c r="T413" s="287"/>
      <c r="U413" s="287"/>
      <c r="V413" s="287"/>
      <c r="W413" s="287"/>
      <c r="X413" s="367"/>
      <c r="Y413" s="366"/>
      <c r="Z413" s="287"/>
      <c r="AA413" s="287"/>
      <c r="AB413" s="287"/>
      <c r="AC413" s="287"/>
      <c r="AD413" s="367"/>
      <c r="AG413" s="186">
        <f t="shared" si="48"/>
        <v>27</v>
      </c>
      <c r="AH413" s="186">
        <f t="shared" si="49"/>
        <v>0</v>
      </c>
    </row>
    <row r="414" spans="1:34" ht="15" customHeight="1">
      <c r="A414" s="41"/>
      <c r="B414"/>
      <c r="C414" s="101" t="s">
        <v>109</v>
      </c>
      <c r="D414" s="552" t="str">
        <f>+IF(CNGE_2023_M1_Secc1_Sub1!D78="","",CNGE_2023_M1_Secc1_Sub1!D78)</f>
        <v/>
      </c>
      <c r="E414" s="553"/>
      <c r="F414" s="553"/>
      <c r="G414" s="553"/>
      <c r="H414" s="553"/>
      <c r="I414" s="553"/>
      <c r="J414" s="553"/>
      <c r="K414" s="553"/>
      <c r="L414" s="553"/>
      <c r="M414" s="553"/>
      <c r="N414" s="553"/>
      <c r="O414" s="553"/>
      <c r="P414" s="553"/>
      <c r="Q414" s="553"/>
      <c r="R414" s="554"/>
      <c r="S414" s="366"/>
      <c r="T414" s="287"/>
      <c r="U414" s="287"/>
      <c r="V414" s="287"/>
      <c r="W414" s="287"/>
      <c r="X414" s="367"/>
      <c r="Y414" s="366"/>
      <c r="Z414" s="287"/>
      <c r="AA414" s="287"/>
      <c r="AB414" s="287"/>
      <c r="AC414" s="287"/>
      <c r="AD414" s="367"/>
      <c r="AG414" s="186">
        <f t="shared" si="48"/>
        <v>27</v>
      </c>
      <c r="AH414" s="186">
        <f t="shared" si="49"/>
        <v>0</v>
      </c>
    </row>
    <row r="415" spans="1:34" ht="15" customHeight="1">
      <c r="A415" s="41"/>
      <c r="B415"/>
      <c r="C415" s="101" t="s">
        <v>110</v>
      </c>
      <c r="D415" s="552" t="str">
        <f>+IF(CNGE_2023_M1_Secc1_Sub1!D79="","",CNGE_2023_M1_Secc1_Sub1!D79)</f>
        <v/>
      </c>
      <c r="E415" s="553"/>
      <c r="F415" s="553"/>
      <c r="G415" s="553"/>
      <c r="H415" s="553"/>
      <c r="I415" s="553"/>
      <c r="J415" s="553"/>
      <c r="K415" s="553"/>
      <c r="L415" s="553"/>
      <c r="M415" s="553"/>
      <c r="N415" s="553"/>
      <c r="O415" s="553"/>
      <c r="P415" s="553"/>
      <c r="Q415" s="553"/>
      <c r="R415" s="554"/>
      <c r="S415" s="366"/>
      <c r="T415" s="287"/>
      <c r="U415" s="287"/>
      <c r="V415" s="287"/>
      <c r="W415" s="287"/>
      <c r="X415" s="367"/>
      <c r="Y415" s="366"/>
      <c r="Z415" s="287"/>
      <c r="AA415" s="287"/>
      <c r="AB415" s="287"/>
      <c r="AC415" s="287"/>
      <c r="AD415" s="367"/>
      <c r="AG415" s="186">
        <f t="shared" si="48"/>
        <v>27</v>
      </c>
      <c r="AH415" s="186">
        <f t="shared" si="49"/>
        <v>0</v>
      </c>
    </row>
    <row r="416" spans="1:34" ht="15" customHeight="1">
      <c r="A416" s="41"/>
      <c r="B416"/>
      <c r="C416" s="101" t="s">
        <v>111</v>
      </c>
      <c r="D416" s="552" t="str">
        <f>+IF(CNGE_2023_M1_Secc1_Sub1!D80="","",CNGE_2023_M1_Secc1_Sub1!D80)</f>
        <v/>
      </c>
      <c r="E416" s="553"/>
      <c r="F416" s="553"/>
      <c r="G416" s="553"/>
      <c r="H416" s="553"/>
      <c r="I416" s="553"/>
      <c r="J416" s="553"/>
      <c r="K416" s="553"/>
      <c r="L416" s="553"/>
      <c r="M416" s="553"/>
      <c r="N416" s="553"/>
      <c r="O416" s="553"/>
      <c r="P416" s="553"/>
      <c r="Q416" s="553"/>
      <c r="R416" s="554"/>
      <c r="S416" s="366"/>
      <c r="T416" s="287"/>
      <c r="U416" s="287"/>
      <c r="V416" s="287"/>
      <c r="W416" s="287"/>
      <c r="X416" s="367"/>
      <c r="Y416" s="366"/>
      <c r="Z416" s="287"/>
      <c r="AA416" s="287"/>
      <c r="AB416" s="287"/>
      <c r="AC416" s="287"/>
      <c r="AD416" s="367"/>
      <c r="AG416" s="186">
        <f t="shared" si="48"/>
        <v>27</v>
      </c>
      <c r="AH416" s="186">
        <f t="shared" si="49"/>
        <v>0</v>
      </c>
    </row>
    <row r="417" spans="1:34" ht="15" customHeight="1">
      <c r="A417" s="41"/>
      <c r="B417"/>
      <c r="C417" s="101" t="s">
        <v>112</v>
      </c>
      <c r="D417" s="552" t="str">
        <f>+IF(CNGE_2023_M1_Secc1_Sub1!D81="","",CNGE_2023_M1_Secc1_Sub1!D81)</f>
        <v/>
      </c>
      <c r="E417" s="553"/>
      <c r="F417" s="553"/>
      <c r="G417" s="553"/>
      <c r="H417" s="553"/>
      <c r="I417" s="553"/>
      <c r="J417" s="553"/>
      <c r="K417" s="553"/>
      <c r="L417" s="553"/>
      <c r="M417" s="553"/>
      <c r="N417" s="553"/>
      <c r="O417" s="553"/>
      <c r="P417" s="553"/>
      <c r="Q417" s="553"/>
      <c r="R417" s="554"/>
      <c r="S417" s="366"/>
      <c r="T417" s="287"/>
      <c r="U417" s="287"/>
      <c r="V417" s="287"/>
      <c r="W417" s="287"/>
      <c r="X417" s="367"/>
      <c r="Y417" s="366"/>
      <c r="Z417" s="287"/>
      <c r="AA417" s="287"/>
      <c r="AB417" s="287"/>
      <c r="AC417" s="287"/>
      <c r="AD417" s="367"/>
      <c r="AG417" s="186">
        <f t="shared" si="48"/>
        <v>27</v>
      </c>
      <c r="AH417" s="186">
        <f t="shared" si="49"/>
        <v>0</v>
      </c>
    </row>
    <row r="418" spans="1:34" ht="15" customHeight="1">
      <c r="A418" s="41"/>
      <c r="B418"/>
      <c r="C418" s="101" t="s">
        <v>113</v>
      </c>
      <c r="D418" s="552" t="str">
        <f>+IF(CNGE_2023_M1_Secc1_Sub1!D82="","",CNGE_2023_M1_Secc1_Sub1!D82)</f>
        <v/>
      </c>
      <c r="E418" s="553"/>
      <c r="F418" s="553"/>
      <c r="G418" s="553"/>
      <c r="H418" s="553"/>
      <c r="I418" s="553"/>
      <c r="J418" s="553"/>
      <c r="K418" s="553"/>
      <c r="L418" s="553"/>
      <c r="M418" s="553"/>
      <c r="N418" s="553"/>
      <c r="O418" s="553"/>
      <c r="P418" s="553"/>
      <c r="Q418" s="553"/>
      <c r="R418" s="554"/>
      <c r="S418" s="366"/>
      <c r="T418" s="287"/>
      <c r="U418" s="287"/>
      <c r="V418" s="287"/>
      <c r="W418" s="287"/>
      <c r="X418" s="367"/>
      <c r="Y418" s="366"/>
      <c r="Z418" s="287"/>
      <c r="AA418" s="287"/>
      <c r="AB418" s="287"/>
      <c r="AC418" s="287"/>
      <c r="AD418" s="367"/>
      <c r="AG418" s="186">
        <f t="shared" si="48"/>
        <v>27</v>
      </c>
      <c r="AH418" s="186">
        <f t="shared" si="49"/>
        <v>0</v>
      </c>
    </row>
    <row r="419" spans="1:34" ht="15" customHeight="1">
      <c r="A419" s="41"/>
      <c r="B419"/>
      <c r="C419" s="101" t="s">
        <v>114</v>
      </c>
      <c r="D419" s="552" t="str">
        <f>+IF(CNGE_2023_M1_Secc1_Sub1!D83="","",CNGE_2023_M1_Secc1_Sub1!D83)</f>
        <v/>
      </c>
      <c r="E419" s="553"/>
      <c r="F419" s="553"/>
      <c r="G419" s="553"/>
      <c r="H419" s="553"/>
      <c r="I419" s="553"/>
      <c r="J419" s="553"/>
      <c r="K419" s="553"/>
      <c r="L419" s="553"/>
      <c r="M419" s="553"/>
      <c r="N419" s="553"/>
      <c r="O419" s="553"/>
      <c r="P419" s="553"/>
      <c r="Q419" s="553"/>
      <c r="R419" s="554"/>
      <c r="S419" s="366"/>
      <c r="T419" s="287"/>
      <c r="U419" s="287"/>
      <c r="V419" s="287"/>
      <c r="W419" s="287"/>
      <c r="X419" s="367"/>
      <c r="Y419" s="366"/>
      <c r="Z419" s="287"/>
      <c r="AA419" s="287"/>
      <c r="AB419" s="287"/>
      <c r="AC419" s="287"/>
      <c r="AD419" s="367"/>
      <c r="AG419" s="186">
        <f t="shared" si="48"/>
        <v>27</v>
      </c>
      <c r="AH419" s="186">
        <f t="shared" si="49"/>
        <v>0</v>
      </c>
    </row>
    <row r="420" spans="1:34" ht="15" customHeight="1">
      <c r="A420" s="41"/>
      <c r="B420"/>
      <c r="C420" s="101" t="s">
        <v>115</v>
      </c>
      <c r="D420" s="552" t="str">
        <f>+IF(CNGE_2023_M1_Secc1_Sub1!D84="","",CNGE_2023_M1_Secc1_Sub1!D84)</f>
        <v/>
      </c>
      <c r="E420" s="553"/>
      <c r="F420" s="553"/>
      <c r="G420" s="553"/>
      <c r="H420" s="553"/>
      <c r="I420" s="553"/>
      <c r="J420" s="553"/>
      <c r="K420" s="553"/>
      <c r="L420" s="553"/>
      <c r="M420" s="553"/>
      <c r="N420" s="553"/>
      <c r="O420" s="553"/>
      <c r="P420" s="553"/>
      <c r="Q420" s="553"/>
      <c r="R420" s="554"/>
      <c r="S420" s="366"/>
      <c r="T420" s="287"/>
      <c r="U420" s="287"/>
      <c r="V420" s="287"/>
      <c r="W420" s="287"/>
      <c r="X420" s="367"/>
      <c r="Y420" s="366"/>
      <c r="Z420" s="287"/>
      <c r="AA420" s="287"/>
      <c r="AB420" s="287"/>
      <c r="AC420" s="287"/>
      <c r="AD420" s="367"/>
      <c r="AG420" s="186">
        <f t="shared" si="48"/>
        <v>27</v>
      </c>
      <c r="AH420" s="186">
        <f t="shared" si="49"/>
        <v>0</v>
      </c>
    </row>
    <row r="421" spans="1:34" ht="15" customHeight="1">
      <c r="A421" s="41"/>
      <c r="B421"/>
      <c r="C421" s="101" t="s">
        <v>116</v>
      </c>
      <c r="D421" s="552" t="str">
        <f>+IF(CNGE_2023_M1_Secc1_Sub1!D85="","",CNGE_2023_M1_Secc1_Sub1!D85)</f>
        <v/>
      </c>
      <c r="E421" s="553"/>
      <c r="F421" s="553"/>
      <c r="G421" s="553"/>
      <c r="H421" s="553"/>
      <c r="I421" s="553"/>
      <c r="J421" s="553"/>
      <c r="K421" s="553"/>
      <c r="L421" s="553"/>
      <c r="M421" s="553"/>
      <c r="N421" s="553"/>
      <c r="O421" s="553"/>
      <c r="P421" s="553"/>
      <c r="Q421" s="553"/>
      <c r="R421" s="554"/>
      <c r="S421" s="366"/>
      <c r="T421" s="287"/>
      <c r="U421" s="287"/>
      <c r="V421" s="287"/>
      <c r="W421" s="287"/>
      <c r="X421" s="367"/>
      <c r="Y421" s="366"/>
      <c r="Z421" s="287"/>
      <c r="AA421" s="287"/>
      <c r="AB421" s="287"/>
      <c r="AC421" s="287"/>
      <c r="AD421" s="367"/>
      <c r="AG421" s="186">
        <f t="shared" si="48"/>
        <v>27</v>
      </c>
      <c r="AH421" s="186">
        <f t="shared" si="49"/>
        <v>0</v>
      </c>
    </row>
    <row r="422" spans="1:34" ht="15" customHeight="1">
      <c r="A422" s="41"/>
      <c r="B422"/>
      <c r="C422" s="101" t="s">
        <v>117</v>
      </c>
      <c r="D422" s="552" t="str">
        <f>+IF(CNGE_2023_M1_Secc1_Sub1!D86="","",CNGE_2023_M1_Secc1_Sub1!D86)</f>
        <v/>
      </c>
      <c r="E422" s="553"/>
      <c r="F422" s="553"/>
      <c r="G422" s="553"/>
      <c r="H422" s="553"/>
      <c r="I422" s="553"/>
      <c r="J422" s="553"/>
      <c r="K422" s="553"/>
      <c r="L422" s="553"/>
      <c r="M422" s="553"/>
      <c r="N422" s="553"/>
      <c r="O422" s="553"/>
      <c r="P422" s="553"/>
      <c r="Q422" s="553"/>
      <c r="R422" s="554"/>
      <c r="S422" s="366"/>
      <c r="T422" s="287"/>
      <c r="U422" s="287"/>
      <c r="V422" s="287"/>
      <c r="W422" s="287"/>
      <c r="X422" s="367"/>
      <c r="Y422" s="366"/>
      <c r="Z422" s="287"/>
      <c r="AA422" s="287"/>
      <c r="AB422" s="287"/>
      <c r="AC422" s="287"/>
      <c r="AD422" s="367"/>
      <c r="AG422" s="186">
        <f t="shared" si="48"/>
        <v>27</v>
      </c>
      <c r="AH422" s="186">
        <f t="shared" si="49"/>
        <v>0</v>
      </c>
    </row>
    <row r="423" spans="1:34" ht="15" customHeight="1">
      <c r="A423" s="41"/>
      <c r="B423"/>
      <c r="C423" s="101" t="s">
        <v>118</v>
      </c>
      <c r="D423" s="552" t="str">
        <f>+IF(CNGE_2023_M1_Secc1_Sub1!D87="","",CNGE_2023_M1_Secc1_Sub1!D87)</f>
        <v/>
      </c>
      <c r="E423" s="553"/>
      <c r="F423" s="553"/>
      <c r="G423" s="553"/>
      <c r="H423" s="553"/>
      <c r="I423" s="553"/>
      <c r="J423" s="553"/>
      <c r="K423" s="553"/>
      <c r="L423" s="553"/>
      <c r="M423" s="553"/>
      <c r="N423" s="553"/>
      <c r="O423" s="553"/>
      <c r="P423" s="553"/>
      <c r="Q423" s="553"/>
      <c r="R423" s="554"/>
      <c r="S423" s="366"/>
      <c r="T423" s="287"/>
      <c r="U423" s="287"/>
      <c r="V423" s="287"/>
      <c r="W423" s="287"/>
      <c r="X423" s="367"/>
      <c r="Y423" s="366"/>
      <c r="Z423" s="287"/>
      <c r="AA423" s="287"/>
      <c r="AB423" s="287"/>
      <c r="AC423" s="287"/>
      <c r="AD423" s="367"/>
      <c r="AG423" s="186">
        <f t="shared" si="48"/>
        <v>27</v>
      </c>
      <c r="AH423" s="186">
        <f t="shared" si="49"/>
        <v>0</v>
      </c>
    </row>
    <row r="424" spans="1:34" ht="15" customHeight="1">
      <c r="A424" s="41"/>
      <c r="B424"/>
      <c r="C424" s="101" t="s">
        <v>119</v>
      </c>
      <c r="D424" s="552" t="str">
        <f>+IF(CNGE_2023_M1_Secc1_Sub1!D88="","",CNGE_2023_M1_Secc1_Sub1!D88)</f>
        <v/>
      </c>
      <c r="E424" s="553"/>
      <c r="F424" s="553"/>
      <c r="G424" s="553"/>
      <c r="H424" s="553"/>
      <c r="I424" s="553"/>
      <c r="J424" s="553"/>
      <c r="K424" s="553"/>
      <c r="L424" s="553"/>
      <c r="M424" s="553"/>
      <c r="N424" s="553"/>
      <c r="O424" s="553"/>
      <c r="P424" s="553"/>
      <c r="Q424" s="553"/>
      <c r="R424" s="554"/>
      <c r="S424" s="366"/>
      <c r="T424" s="287"/>
      <c r="U424" s="287"/>
      <c r="V424" s="287"/>
      <c r="W424" s="287"/>
      <c r="X424" s="367"/>
      <c r="Y424" s="366"/>
      <c r="Z424" s="287"/>
      <c r="AA424" s="287"/>
      <c r="AB424" s="287"/>
      <c r="AC424" s="287"/>
      <c r="AD424" s="367"/>
      <c r="AG424" s="186">
        <f t="shared" si="48"/>
        <v>27</v>
      </c>
      <c r="AH424" s="186">
        <f t="shared" si="49"/>
        <v>0</v>
      </c>
    </row>
    <row r="425" spans="1:34" ht="15" customHeight="1">
      <c r="A425" s="41"/>
      <c r="B425"/>
      <c r="C425" s="101" t="s">
        <v>120</v>
      </c>
      <c r="D425" s="552" t="str">
        <f>+IF(CNGE_2023_M1_Secc1_Sub1!D89="","",CNGE_2023_M1_Secc1_Sub1!D89)</f>
        <v/>
      </c>
      <c r="E425" s="553"/>
      <c r="F425" s="553"/>
      <c r="G425" s="553"/>
      <c r="H425" s="553"/>
      <c r="I425" s="553"/>
      <c r="J425" s="553"/>
      <c r="K425" s="553"/>
      <c r="L425" s="553"/>
      <c r="M425" s="553"/>
      <c r="N425" s="553"/>
      <c r="O425" s="553"/>
      <c r="P425" s="553"/>
      <c r="Q425" s="553"/>
      <c r="R425" s="554"/>
      <c r="S425" s="366"/>
      <c r="T425" s="287"/>
      <c r="U425" s="287"/>
      <c r="V425" s="287"/>
      <c r="W425" s="287"/>
      <c r="X425" s="367"/>
      <c r="Y425" s="366"/>
      <c r="Z425" s="287"/>
      <c r="AA425" s="287"/>
      <c r="AB425" s="287"/>
      <c r="AC425" s="287"/>
      <c r="AD425" s="367"/>
      <c r="AG425" s="186">
        <f t="shared" si="48"/>
        <v>27</v>
      </c>
      <c r="AH425" s="186">
        <f t="shared" si="49"/>
        <v>0</v>
      </c>
    </row>
    <row r="426" spans="1:34" ht="15" customHeight="1">
      <c r="A426" s="41"/>
      <c r="B426"/>
      <c r="C426" s="101" t="s">
        <v>121</v>
      </c>
      <c r="D426" s="552" t="str">
        <f>+IF(CNGE_2023_M1_Secc1_Sub1!D90="","",CNGE_2023_M1_Secc1_Sub1!D90)</f>
        <v/>
      </c>
      <c r="E426" s="553"/>
      <c r="F426" s="553"/>
      <c r="G426" s="553"/>
      <c r="H426" s="553"/>
      <c r="I426" s="553"/>
      <c r="J426" s="553"/>
      <c r="K426" s="553"/>
      <c r="L426" s="553"/>
      <c r="M426" s="553"/>
      <c r="N426" s="553"/>
      <c r="O426" s="553"/>
      <c r="P426" s="553"/>
      <c r="Q426" s="553"/>
      <c r="R426" s="554"/>
      <c r="S426" s="366"/>
      <c r="T426" s="287"/>
      <c r="U426" s="287"/>
      <c r="V426" s="287"/>
      <c r="W426" s="287"/>
      <c r="X426" s="367"/>
      <c r="Y426" s="366"/>
      <c r="Z426" s="287"/>
      <c r="AA426" s="287"/>
      <c r="AB426" s="287"/>
      <c r="AC426" s="287"/>
      <c r="AD426" s="367"/>
      <c r="AG426" s="186">
        <f t="shared" si="48"/>
        <v>27</v>
      </c>
      <c r="AH426" s="186">
        <f t="shared" si="49"/>
        <v>0</v>
      </c>
    </row>
    <row r="427" spans="1:34" ht="15" customHeight="1">
      <c r="A427" s="41"/>
      <c r="B427"/>
      <c r="C427" s="101" t="s">
        <v>122</v>
      </c>
      <c r="D427" s="552" t="str">
        <f>+IF(CNGE_2023_M1_Secc1_Sub1!D91="","",CNGE_2023_M1_Secc1_Sub1!D91)</f>
        <v/>
      </c>
      <c r="E427" s="553"/>
      <c r="F427" s="553"/>
      <c r="G427" s="553"/>
      <c r="H427" s="553"/>
      <c r="I427" s="553"/>
      <c r="J427" s="553"/>
      <c r="K427" s="553"/>
      <c r="L427" s="553"/>
      <c r="M427" s="553"/>
      <c r="N427" s="553"/>
      <c r="O427" s="553"/>
      <c r="P427" s="553"/>
      <c r="Q427" s="553"/>
      <c r="R427" s="554"/>
      <c r="S427" s="366"/>
      <c r="T427" s="287"/>
      <c r="U427" s="287"/>
      <c r="V427" s="287"/>
      <c r="W427" s="287"/>
      <c r="X427" s="367"/>
      <c r="Y427" s="366"/>
      <c r="Z427" s="287"/>
      <c r="AA427" s="287"/>
      <c r="AB427" s="287"/>
      <c r="AC427" s="287"/>
      <c r="AD427" s="367"/>
      <c r="AG427" s="186">
        <f t="shared" si="48"/>
        <v>27</v>
      </c>
      <c r="AH427" s="186">
        <f t="shared" si="49"/>
        <v>0</v>
      </c>
    </row>
    <row r="428" spans="1:34" ht="15" customHeight="1">
      <c r="A428" s="41"/>
      <c r="B428"/>
      <c r="C428" s="101" t="s">
        <v>123</v>
      </c>
      <c r="D428" s="552" t="str">
        <f>+IF(CNGE_2023_M1_Secc1_Sub1!D92="","",CNGE_2023_M1_Secc1_Sub1!D92)</f>
        <v/>
      </c>
      <c r="E428" s="553"/>
      <c r="F428" s="553"/>
      <c r="G428" s="553"/>
      <c r="H428" s="553"/>
      <c r="I428" s="553"/>
      <c r="J428" s="553"/>
      <c r="K428" s="553"/>
      <c r="L428" s="553"/>
      <c r="M428" s="553"/>
      <c r="N428" s="553"/>
      <c r="O428" s="553"/>
      <c r="P428" s="553"/>
      <c r="Q428" s="553"/>
      <c r="R428" s="554"/>
      <c r="S428" s="366"/>
      <c r="T428" s="287"/>
      <c r="U428" s="287"/>
      <c r="V428" s="287"/>
      <c r="W428" s="287"/>
      <c r="X428" s="367"/>
      <c r="Y428" s="366"/>
      <c r="Z428" s="287"/>
      <c r="AA428" s="287"/>
      <c r="AB428" s="287"/>
      <c r="AC428" s="287"/>
      <c r="AD428" s="367"/>
      <c r="AG428" s="186">
        <f t="shared" si="48"/>
        <v>27</v>
      </c>
      <c r="AH428" s="186">
        <f t="shared" si="49"/>
        <v>0</v>
      </c>
    </row>
    <row r="429" spans="1:34" ht="15" customHeight="1">
      <c r="A429" s="41"/>
      <c r="B429"/>
      <c r="C429" s="101" t="s">
        <v>124</v>
      </c>
      <c r="D429" s="552" t="str">
        <f>+IF(CNGE_2023_M1_Secc1_Sub1!D93="","",CNGE_2023_M1_Secc1_Sub1!D93)</f>
        <v/>
      </c>
      <c r="E429" s="553"/>
      <c r="F429" s="553"/>
      <c r="G429" s="553"/>
      <c r="H429" s="553"/>
      <c r="I429" s="553"/>
      <c r="J429" s="553"/>
      <c r="K429" s="553"/>
      <c r="L429" s="553"/>
      <c r="M429" s="553"/>
      <c r="N429" s="553"/>
      <c r="O429" s="553"/>
      <c r="P429" s="553"/>
      <c r="Q429" s="553"/>
      <c r="R429" s="554"/>
      <c r="S429" s="366"/>
      <c r="T429" s="287"/>
      <c r="U429" s="287"/>
      <c r="V429" s="287"/>
      <c r="W429" s="287"/>
      <c r="X429" s="367"/>
      <c r="Y429" s="366"/>
      <c r="Z429" s="287"/>
      <c r="AA429" s="287"/>
      <c r="AB429" s="287"/>
      <c r="AC429" s="287"/>
      <c r="AD429" s="367"/>
      <c r="AG429" s="186">
        <f t="shared" si="48"/>
        <v>27</v>
      </c>
      <c r="AH429" s="186">
        <f t="shared" si="49"/>
        <v>0</v>
      </c>
    </row>
    <row r="430" spans="1:34" ht="15" customHeight="1">
      <c r="A430" s="41"/>
      <c r="B430"/>
      <c r="C430" s="101" t="s">
        <v>125</v>
      </c>
      <c r="D430" s="552" t="str">
        <f>+IF(CNGE_2023_M1_Secc1_Sub1!D94="","",CNGE_2023_M1_Secc1_Sub1!D94)</f>
        <v/>
      </c>
      <c r="E430" s="553"/>
      <c r="F430" s="553"/>
      <c r="G430" s="553"/>
      <c r="H430" s="553"/>
      <c r="I430" s="553"/>
      <c r="J430" s="553"/>
      <c r="K430" s="553"/>
      <c r="L430" s="553"/>
      <c r="M430" s="553"/>
      <c r="N430" s="553"/>
      <c r="O430" s="553"/>
      <c r="P430" s="553"/>
      <c r="Q430" s="553"/>
      <c r="R430" s="554"/>
      <c r="S430" s="366"/>
      <c r="T430" s="287"/>
      <c r="U430" s="287"/>
      <c r="V430" s="287"/>
      <c r="W430" s="287"/>
      <c r="X430" s="367"/>
      <c r="Y430" s="366"/>
      <c r="Z430" s="287"/>
      <c r="AA430" s="287"/>
      <c r="AB430" s="287"/>
      <c r="AC430" s="287"/>
      <c r="AD430" s="367"/>
      <c r="AG430" s="186">
        <f t="shared" si="48"/>
        <v>27</v>
      </c>
      <c r="AH430" s="186">
        <f t="shared" si="49"/>
        <v>0</v>
      </c>
    </row>
    <row r="431" spans="1:34" ht="15" customHeight="1">
      <c r="A431" s="41"/>
      <c r="B431"/>
      <c r="C431" s="101" t="s">
        <v>126</v>
      </c>
      <c r="D431" s="552" t="str">
        <f>+IF(CNGE_2023_M1_Secc1_Sub1!D95="","",CNGE_2023_M1_Secc1_Sub1!D95)</f>
        <v/>
      </c>
      <c r="E431" s="553"/>
      <c r="F431" s="553"/>
      <c r="G431" s="553"/>
      <c r="H431" s="553"/>
      <c r="I431" s="553"/>
      <c r="J431" s="553"/>
      <c r="K431" s="553"/>
      <c r="L431" s="553"/>
      <c r="M431" s="553"/>
      <c r="N431" s="553"/>
      <c r="O431" s="553"/>
      <c r="P431" s="553"/>
      <c r="Q431" s="553"/>
      <c r="R431" s="554"/>
      <c r="S431" s="366"/>
      <c r="T431" s="287"/>
      <c r="U431" s="287"/>
      <c r="V431" s="287"/>
      <c r="W431" s="287"/>
      <c r="X431" s="367"/>
      <c r="Y431" s="366"/>
      <c r="Z431" s="287"/>
      <c r="AA431" s="287"/>
      <c r="AB431" s="287"/>
      <c r="AC431" s="287"/>
      <c r="AD431" s="367"/>
      <c r="AG431" s="186">
        <f t="shared" si="48"/>
        <v>27</v>
      </c>
      <c r="AH431" s="186">
        <f t="shared" si="49"/>
        <v>0</v>
      </c>
    </row>
    <row r="432" spans="1:34" ht="15" customHeight="1">
      <c r="A432" s="41"/>
      <c r="B432"/>
      <c r="C432" s="101" t="s">
        <v>127</v>
      </c>
      <c r="D432" s="552" t="str">
        <f>+IF(CNGE_2023_M1_Secc1_Sub1!D96="","",CNGE_2023_M1_Secc1_Sub1!D96)</f>
        <v/>
      </c>
      <c r="E432" s="553"/>
      <c r="F432" s="553"/>
      <c r="G432" s="553"/>
      <c r="H432" s="553"/>
      <c r="I432" s="553"/>
      <c r="J432" s="553"/>
      <c r="K432" s="553"/>
      <c r="L432" s="553"/>
      <c r="M432" s="553"/>
      <c r="N432" s="553"/>
      <c r="O432" s="553"/>
      <c r="P432" s="553"/>
      <c r="Q432" s="553"/>
      <c r="R432" s="554"/>
      <c r="S432" s="366"/>
      <c r="T432" s="287"/>
      <c r="U432" s="287"/>
      <c r="V432" s="287"/>
      <c r="W432" s="287"/>
      <c r="X432" s="367"/>
      <c r="Y432" s="366"/>
      <c r="Z432" s="287"/>
      <c r="AA432" s="287"/>
      <c r="AB432" s="287"/>
      <c r="AC432" s="287"/>
      <c r="AD432" s="367"/>
      <c r="AG432" s="186">
        <f t="shared" si="48"/>
        <v>27</v>
      </c>
      <c r="AH432" s="186">
        <f t="shared" si="49"/>
        <v>0</v>
      </c>
    </row>
    <row r="433" spans="1:34" ht="15" customHeight="1">
      <c r="A433" s="41"/>
      <c r="B433"/>
      <c r="C433" s="101" t="s">
        <v>128</v>
      </c>
      <c r="D433" s="552" t="str">
        <f>+IF(CNGE_2023_M1_Secc1_Sub1!D97="","",CNGE_2023_M1_Secc1_Sub1!D97)</f>
        <v/>
      </c>
      <c r="E433" s="553"/>
      <c r="F433" s="553"/>
      <c r="G433" s="553"/>
      <c r="H433" s="553"/>
      <c r="I433" s="553"/>
      <c r="J433" s="553"/>
      <c r="K433" s="553"/>
      <c r="L433" s="553"/>
      <c r="M433" s="553"/>
      <c r="N433" s="553"/>
      <c r="O433" s="553"/>
      <c r="P433" s="553"/>
      <c r="Q433" s="553"/>
      <c r="R433" s="554"/>
      <c r="S433" s="366"/>
      <c r="T433" s="287"/>
      <c r="U433" s="287"/>
      <c r="V433" s="287"/>
      <c r="W433" s="287"/>
      <c r="X433" s="367"/>
      <c r="Y433" s="366"/>
      <c r="Z433" s="287"/>
      <c r="AA433" s="287"/>
      <c r="AB433" s="287"/>
      <c r="AC433" s="287"/>
      <c r="AD433" s="367"/>
      <c r="AG433" s="186">
        <f t="shared" si="48"/>
        <v>27</v>
      </c>
      <c r="AH433" s="186">
        <f t="shared" si="49"/>
        <v>0</v>
      </c>
    </row>
    <row r="434" spans="1:34" ht="15" customHeight="1">
      <c r="A434" s="41"/>
      <c r="B434"/>
      <c r="C434" s="101" t="s">
        <v>129</v>
      </c>
      <c r="D434" s="552" t="str">
        <f>+IF(CNGE_2023_M1_Secc1_Sub1!D98="","",CNGE_2023_M1_Secc1_Sub1!D98)</f>
        <v/>
      </c>
      <c r="E434" s="553"/>
      <c r="F434" s="553"/>
      <c r="G434" s="553"/>
      <c r="H434" s="553"/>
      <c r="I434" s="553"/>
      <c r="J434" s="553"/>
      <c r="K434" s="553"/>
      <c r="L434" s="553"/>
      <c r="M434" s="553"/>
      <c r="N434" s="553"/>
      <c r="O434" s="553"/>
      <c r="P434" s="553"/>
      <c r="Q434" s="553"/>
      <c r="R434" s="554"/>
      <c r="S434" s="366"/>
      <c r="T434" s="287"/>
      <c r="U434" s="287"/>
      <c r="V434" s="287"/>
      <c r="W434" s="287"/>
      <c r="X434" s="367"/>
      <c r="Y434" s="366"/>
      <c r="Z434" s="287"/>
      <c r="AA434" s="287"/>
      <c r="AB434" s="287"/>
      <c r="AC434" s="287"/>
      <c r="AD434" s="367"/>
      <c r="AG434" s="186">
        <f t="shared" si="48"/>
        <v>27</v>
      </c>
      <c r="AH434" s="186">
        <f t="shared" si="49"/>
        <v>0</v>
      </c>
    </row>
    <row r="435" spans="1:34" ht="15" customHeight="1">
      <c r="A435" s="41"/>
      <c r="B435"/>
      <c r="C435" s="101" t="s">
        <v>130</v>
      </c>
      <c r="D435" s="552" t="str">
        <f>+IF(CNGE_2023_M1_Secc1_Sub1!D99="","",CNGE_2023_M1_Secc1_Sub1!D99)</f>
        <v/>
      </c>
      <c r="E435" s="553"/>
      <c r="F435" s="553"/>
      <c r="G435" s="553"/>
      <c r="H435" s="553"/>
      <c r="I435" s="553"/>
      <c r="J435" s="553"/>
      <c r="K435" s="553"/>
      <c r="L435" s="553"/>
      <c r="M435" s="553"/>
      <c r="N435" s="553"/>
      <c r="O435" s="553"/>
      <c r="P435" s="553"/>
      <c r="Q435" s="553"/>
      <c r="R435" s="554"/>
      <c r="S435" s="366"/>
      <c r="T435" s="287"/>
      <c r="U435" s="287"/>
      <c r="V435" s="287"/>
      <c r="W435" s="287"/>
      <c r="X435" s="367"/>
      <c r="Y435" s="366"/>
      <c r="Z435" s="287"/>
      <c r="AA435" s="287"/>
      <c r="AB435" s="287"/>
      <c r="AC435" s="287"/>
      <c r="AD435" s="367"/>
      <c r="AG435" s="186">
        <f t="shared" si="48"/>
        <v>27</v>
      </c>
      <c r="AH435" s="186">
        <f t="shared" si="49"/>
        <v>0</v>
      </c>
    </row>
    <row r="436" spans="1:34" ht="15" customHeight="1">
      <c r="A436" s="41"/>
      <c r="B436"/>
      <c r="C436" s="101" t="s">
        <v>131</v>
      </c>
      <c r="D436" s="552" t="str">
        <f>+IF(CNGE_2023_M1_Secc1_Sub1!D100="","",CNGE_2023_M1_Secc1_Sub1!D100)</f>
        <v/>
      </c>
      <c r="E436" s="553"/>
      <c r="F436" s="553"/>
      <c r="G436" s="553"/>
      <c r="H436" s="553"/>
      <c r="I436" s="553"/>
      <c r="J436" s="553"/>
      <c r="K436" s="553"/>
      <c r="L436" s="553"/>
      <c r="M436" s="553"/>
      <c r="N436" s="553"/>
      <c r="O436" s="553"/>
      <c r="P436" s="553"/>
      <c r="Q436" s="553"/>
      <c r="R436" s="554"/>
      <c r="S436" s="366"/>
      <c r="T436" s="287"/>
      <c r="U436" s="287"/>
      <c r="V436" s="287"/>
      <c r="W436" s="287"/>
      <c r="X436" s="367"/>
      <c r="Y436" s="366"/>
      <c r="Z436" s="287"/>
      <c r="AA436" s="287"/>
      <c r="AB436" s="287"/>
      <c r="AC436" s="287"/>
      <c r="AD436" s="367"/>
      <c r="AG436" s="186">
        <f t="shared" si="48"/>
        <v>27</v>
      </c>
      <c r="AH436" s="186">
        <f t="shared" si="49"/>
        <v>0</v>
      </c>
    </row>
    <row r="437" spans="1:34" ht="15" customHeight="1">
      <c r="A437" s="41"/>
      <c r="B437"/>
      <c r="C437" s="101" t="s">
        <v>132</v>
      </c>
      <c r="D437" s="552" t="str">
        <f>+IF(CNGE_2023_M1_Secc1_Sub1!D101="","",CNGE_2023_M1_Secc1_Sub1!D101)</f>
        <v/>
      </c>
      <c r="E437" s="553"/>
      <c r="F437" s="553"/>
      <c r="G437" s="553"/>
      <c r="H437" s="553"/>
      <c r="I437" s="553"/>
      <c r="J437" s="553"/>
      <c r="K437" s="553"/>
      <c r="L437" s="553"/>
      <c r="M437" s="553"/>
      <c r="N437" s="553"/>
      <c r="O437" s="553"/>
      <c r="P437" s="553"/>
      <c r="Q437" s="553"/>
      <c r="R437" s="554"/>
      <c r="S437" s="366"/>
      <c r="T437" s="287"/>
      <c r="U437" s="287"/>
      <c r="V437" s="287"/>
      <c r="W437" s="287"/>
      <c r="X437" s="367"/>
      <c r="Y437" s="366"/>
      <c r="Z437" s="287"/>
      <c r="AA437" s="287"/>
      <c r="AB437" s="287"/>
      <c r="AC437" s="287"/>
      <c r="AD437" s="367"/>
      <c r="AG437" s="186">
        <f t="shared" si="48"/>
        <v>27</v>
      </c>
      <c r="AH437" s="186">
        <f t="shared" si="49"/>
        <v>0</v>
      </c>
    </row>
    <row r="438" spans="1:34" ht="15" customHeight="1">
      <c r="A438" s="41"/>
      <c r="B438"/>
      <c r="C438" s="101" t="s">
        <v>133</v>
      </c>
      <c r="D438" s="552" t="str">
        <f>+IF(CNGE_2023_M1_Secc1_Sub1!D102="","",CNGE_2023_M1_Secc1_Sub1!D102)</f>
        <v/>
      </c>
      <c r="E438" s="553"/>
      <c r="F438" s="553"/>
      <c r="G438" s="553"/>
      <c r="H438" s="553"/>
      <c r="I438" s="553"/>
      <c r="J438" s="553"/>
      <c r="K438" s="553"/>
      <c r="L438" s="553"/>
      <c r="M438" s="553"/>
      <c r="N438" s="553"/>
      <c r="O438" s="553"/>
      <c r="P438" s="553"/>
      <c r="Q438" s="553"/>
      <c r="R438" s="554"/>
      <c r="S438" s="366"/>
      <c r="T438" s="287"/>
      <c r="U438" s="287"/>
      <c r="V438" s="287"/>
      <c r="W438" s="287"/>
      <c r="X438" s="367"/>
      <c r="Y438" s="366"/>
      <c r="Z438" s="287"/>
      <c r="AA438" s="287"/>
      <c r="AB438" s="287"/>
      <c r="AC438" s="287"/>
      <c r="AD438" s="367"/>
      <c r="AG438" s="186">
        <f t="shared" si="48"/>
        <v>27</v>
      </c>
      <c r="AH438" s="186">
        <f t="shared" si="49"/>
        <v>0</v>
      </c>
    </row>
    <row r="439" spans="1:34" ht="15" customHeight="1">
      <c r="A439" s="41"/>
      <c r="B439"/>
      <c r="C439" s="101" t="s">
        <v>134</v>
      </c>
      <c r="D439" s="552" t="str">
        <f>+IF(CNGE_2023_M1_Secc1_Sub1!D103="","",CNGE_2023_M1_Secc1_Sub1!D103)</f>
        <v/>
      </c>
      <c r="E439" s="553"/>
      <c r="F439" s="553"/>
      <c r="G439" s="553"/>
      <c r="H439" s="553"/>
      <c r="I439" s="553"/>
      <c r="J439" s="553"/>
      <c r="K439" s="553"/>
      <c r="L439" s="553"/>
      <c r="M439" s="553"/>
      <c r="N439" s="553"/>
      <c r="O439" s="553"/>
      <c r="P439" s="553"/>
      <c r="Q439" s="553"/>
      <c r="R439" s="554"/>
      <c r="S439" s="366"/>
      <c r="T439" s="287"/>
      <c r="U439" s="287"/>
      <c r="V439" s="287"/>
      <c r="W439" s="287"/>
      <c r="X439" s="367"/>
      <c r="Y439" s="366"/>
      <c r="Z439" s="287"/>
      <c r="AA439" s="287"/>
      <c r="AB439" s="287"/>
      <c r="AC439" s="287"/>
      <c r="AD439" s="367"/>
      <c r="AG439" s="186">
        <f t="shared" si="48"/>
        <v>27</v>
      </c>
      <c r="AH439" s="186">
        <f t="shared" si="49"/>
        <v>0</v>
      </c>
    </row>
    <row r="440" spans="1:34" ht="15" customHeight="1">
      <c r="A440" s="41"/>
      <c r="B440"/>
      <c r="C440" s="101" t="s">
        <v>135</v>
      </c>
      <c r="D440" s="552" t="str">
        <f>+IF(CNGE_2023_M1_Secc1_Sub1!D104="","",CNGE_2023_M1_Secc1_Sub1!D104)</f>
        <v/>
      </c>
      <c r="E440" s="553"/>
      <c r="F440" s="553"/>
      <c r="G440" s="553"/>
      <c r="H440" s="553"/>
      <c r="I440" s="553"/>
      <c r="J440" s="553"/>
      <c r="K440" s="553"/>
      <c r="L440" s="553"/>
      <c r="M440" s="553"/>
      <c r="N440" s="553"/>
      <c r="O440" s="553"/>
      <c r="P440" s="553"/>
      <c r="Q440" s="553"/>
      <c r="R440" s="554"/>
      <c r="S440" s="366"/>
      <c r="T440" s="287"/>
      <c r="U440" s="287"/>
      <c r="V440" s="287"/>
      <c r="W440" s="287"/>
      <c r="X440" s="367"/>
      <c r="Y440" s="366"/>
      <c r="Z440" s="287"/>
      <c r="AA440" s="287"/>
      <c r="AB440" s="287"/>
      <c r="AC440" s="287"/>
      <c r="AD440" s="367"/>
      <c r="AG440" s="186">
        <f t="shared" ref="AG440:AG494" si="50">+COUNTBLANK(D440:AD440)</f>
        <v>27</v>
      </c>
      <c r="AH440" s="186">
        <f t="shared" ref="AH440:AH494" si="51">+IF($AG$369=$AH$369,0,IF(OR(AND(D440="",AG440=27),AND(S440=1,AG440&lt;=24),AND(OR(S440=2,S440=9,S440=3),AG440=25)),0,1))</f>
        <v>0</v>
      </c>
    </row>
    <row r="441" spans="1:34" ht="15" customHeight="1">
      <c r="A441" s="41"/>
      <c r="B441"/>
      <c r="C441" s="101" t="s">
        <v>136</v>
      </c>
      <c r="D441" s="552" t="str">
        <f>+IF(CNGE_2023_M1_Secc1_Sub1!D105="","",CNGE_2023_M1_Secc1_Sub1!D105)</f>
        <v/>
      </c>
      <c r="E441" s="553"/>
      <c r="F441" s="553"/>
      <c r="G441" s="553"/>
      <c r="H441" s="553"/>
      <c r="I441" s="553"/>
      <c r="J441" s="553"/>
      <c r="K441" s="553"/>
      <c r="L441" s="553"/>
      <c r="M441" s="553"/>
      <c r="N441" s="553"/>
      <c r="O441" s="553"/>
      <c r="P441" s="553"/>
      <c r="Q441" s="553"/>
      <c r="R441" s="554"/>
      <c r="S441" s="366"/>
      <c r="T441" s="287"/>
      <c r="U441" s="287"/>
      <c r="V441" s="287"/>
      <c r="W441" s="287"/>
      <c r="X441" s="367"/>
      <c r="Y441" s="366"/>
      <c r="Z441" s="287"/>
      <c r="AA441" s="287"/>
      <c r="AB441" s="287"/>
      <c r="AC441" s="287"/>
      <c r="AD441" s="367"/>
      <c r="AG441" s="186">
        <f t="shared" si="50"/>
        <v>27</v>
      </c>
      <c r="AH441" s="186">
        <f t="shared" si="51"/>
        <v>0</v>
      </c>
    </row>
    <row r="442" spans="1:34" ht="15" customHeight="1">
      <c r="A442" s="41"/>
      <c r="B442"/>
      <c r="C442" s="101" t="s">
        <v>137</v>
      </c>
      <c r="D442" s="552" t="str">
        <f>+IF(CNGE_2023_M1_Secc1_Sub1!D106="","",CNGE_2023_M1_Secc1_Sub1!D106)</f>
        <v/>
      </c>
      <c r="E442" s="553"/>
      <c r="F442" s="553"/>
      <c r="G442" s="553"/>
      <c r="H442" s="553"/>
      <c r="I442" s="553"/>
      <c r="J442" s="553"/>
      <c r="K442" s="553"/>
      <c r="L442" s="553"/>
      <c r="M442" s="553"/>
      <c r="N442" s="553"/>
      <c r="O442" s="553"/>
      <c r="P442" s="553"/>
      <c r="Q442" s="553"/>
      <c r="R442" s="554"/>
      <c r="S442" s="366"/>
      <c r="T442" s="287"/>
      <c r="U442" s="287"/>
      <c r="V442" s="287"/>
      <c r="W442" s="287"/>
      <c r="X442" s="367"/>
      <c r="Y442" s="366"/>
      <c r="Z442" s="287"/>
      <c r="AA442" s="287"/>
      <c r="AB442" s="287"/>
      <c r="AC442" s="287"/>
      <c r="AD442" s="367"/>
      <c r="AG442" s="186">
        <f t="shared" si="50"/>
        <v>27</v>
      </c>
      <c r="AH442" s="186">
        <f t="shared" si="51"/>
        <v>0</v>
      </c>
    </row>
    <row r="443" spans="1:34" ht="15" customHeight="1">
      <c r="A443" s="41"/>
      <c r="B443"/>
      <c r="C443" s="101" t="s">
        <v>138</v>
      </c>
      <c r="D443" s="552" t="str">
        <f>+IF(CNGE_2023_M1_Secc1_Sub1!D107="","",CNGE_2023_M1_Secc1_Sub1!D107)</f>
        <v/>
      </c>
      <c r="E443" s="553"/>
      <c r="F443" s="553"/>
      <c r="G443" s="553"/>
      <c r="H443" s="553"/>
      <c r="I443" s="553"/>
      <c r="J443" s="553"/>
      <c r="K443" s="553"/>
      <c r="L443" s="553"/>
      <c r="M443" s="553"/>
      <c r="N443" s="553"/>
      <c r="O443" s="553"/>
      <c r="P443" s="553"/>
      <c r="Q443" s="553"/>
      <c r="R443" s="554"/>
      <c r="S443" s="366"/>
      <c r="T443" s="287"/>
      <c r="U443" s="287"/>
      <c r="V443" s="287"/>
      <c r="W443" s="287"/>
      <c r="X443" s="367"/>
      <c r="Y443" s="366"/>
      <c r="Z443" s="287"/>
      <c r="AA443" s="287"/>
      <c r="AB443" s="287"/>
      <c r="AC443" s="287"/>
      <c r="AD443" s="367"/>
      <c r="AG443" s="186">
        <f t="shared" si="50"/>
        <v>27</v>
      </c>
      <c r="AH443" s="186">
        <f t="shared" si="51"/>
        <v>0</v>
      </c>
    </row>
    <row r="444" spans="1:34" ht="15" customHeight="1">
      <c r="A444" s="41"/>
      <c r="B444"/>
      <c r="C444" s="101" t="s">
        <v>139</v>
      </c>
      <c r="D444" s="552" t="str">
        <f>+IF(CNGE_2023_M1_Secc1_Sub1!D108="","",CNGE_2023_M1_Secc1_Sub1!D108)</f>
        <v/>
      </c>
      <c r="E444" s="553"/>
      <c r="F444" s="553"/>
      <c r="G444" s="553"/>
      <c r="H444" s="553"/>
      <c r="I444" s="553"/>
      <c r="J444" s="553"/>
      <c r="K444" s="553"/>
      <c r="L444" s="553"/>
      <c r="M444" s="553"/>
      <c r="N444" s="553"/>
      <c r="O444" s="553"/>
      <c r="P444" s="553"/>
      <c r="Q444" s="553"/>
      <c r="R444" s="554"/>
      <c r="S444" s="366"/>
      <c r="T444" s="287"/>
      <c r="U444" s="287"/>
      <c r="V444" s="287"/>
      <c r="W444" s="287"/>
      <c r="X444" s="367"/>
      <c r="Y444" s="366"/>
      <c r="Z444" s="287"/>
      <c r="AA444" s="287"/>
      <c r="AB444" s="287"/>
      <c r="AC444" s="287"/>
      <c r="AD444" s="367"/>
      <c r="AG444" s="186">
        <f t="shared" si="50"/>
        <v>27</v>
      </c>
      <c r="AH444" s="186">
        <f t="shared" si="51"/>
        <v>0</v>
      </c>
    </row>
    <row r="445" spans="1:34" ht="15" customHeight="1">
      <c r="A445" s="41"/>
      <c r="B445"/>
      <c r="C445" s="101" t="s">
        <v>140</v>
      </c>
      <c r="D445" s="552" t="str">
        <f>+IF(CNGE_2023_M1_Secc1_Sub1!D109="","",CNGE_2023_M1_Secc1_Sub1!D109)</f>
        <v/>
      </c>
      <c r="E445" s="553"/>
      <c r="F445" s="553"/>
      <c r="G445" s="553"/>
      <c r="H445" s="553"/>
      <c r="I445" s="553"/>
      <c r="J445" s="553"/>
      <c r="K445" s="553"/>
      <c r="L445" s="553"/>
      <c r="M445" s="553"/>
      <c r="N445" s="553"/>
      <c r="O445" s="553"/>
      <c r="P445" s="553"/>
      <c r="Q445" s="553"/>
      <c r="R445" s="554"/>
      <c r="S445" s="366"/>
      <c r="T445" s="287"/>
      <c r="U445" s="287"/>
      <c r="V445" s="287"/>
      <c r="W445" s="287"/>
      <c r="X445" s="367"/>
      <c r="Y445" s="366"/>
      <c r="Z445" s="287"/>
      <c r="AA445" s="287"/>
      <c r="AB445" s="287"/>
      <c r="AC445" s="287"/>
      <c r="AD445" s="367"/>
      <c r="AG445" s="186">
        <f t="shared" si="50"/>
        <v>27</v>
      </c>
      <c r="AH445" s="186">
        <f t="shared" si="51"/>
        <v>0</v>
      </c>
    </row>
    <row r="446" spans="1:34" ht="15" customHeight="1">
      <c r="A446" s="41"/>
      <c r="B446"/>
      <c r="C446" s="101" t="s">
        <v>141</v>
      </c>
      <c r="D446" s="552" t="str">
        <f>+IF(CNGE_2023_M1_Secc1_Sub1!D110="","",CNGE_2023_M1_Secc1_Sub1!D110)</f>
        <v/>
      </c>
      <c r="E446" s="553"/>
      <c r="F446" s="553"/>
      <c r="G446" s="553"/>
      <c r="H446" s="553"/>
      <c r="I446" s="553"/>
      <c r="J446" s="553"/>
      <c r="K446" s="553"/>
      <c r="L446" s="553"/>
      <c r="M446" s="553"/>
      <c r="N446" s="553"/>
      <c r="O446" s="553"/>
      <c r="P446" s="553"/>
      <c r="Q446" s="553"/>
      <c r="R446" s="554"/>
      <c r="S446" s="366"/>
      <c r="T446" s="287"/>
      <c r="U446" s="287"/>
      <c r="V446" s="287"/>
      <c r="W446" s="287"/>
      <c r="X446" s="367"/>
      <c r="Y446" s="366"/>
      <c r="Z446" s="287"/>
      <c r="AA446" s="287"/>
      <c r="AB446" s="287"/>
      <c r="AC446" s="287"/>
      <c r="AD446" s="367"/>
      <c r="AG446" s="186">
        <f t="shared" si="50"/>
        <v>27</v>
      </c>
      <c r="AH446" s="186">
        <f t="shared" si="51"/>
        <v>0</v>
      </c>
    </row>
    <row r="447" spans="1:34" ht="15" customHeight="1">
      <c r="A447" s="41"/>
      <c r="B447"/>
      <c r="C447" s="101" t="s">
        <v>142</v>
      </c>
      <c r="D447" s="552" t="str">
        <f>+IF(CNGE_2023_M1_Secc1_Sub1!D111="","",CNGE_2023_M1_Secc1_Sub1!D111)</f>
        <v/>
      </c>
      <c r="E447" s="553"/>
      <c r="F447" s="553"/>
      <c r="G447" s="553"/>
      <c r="H447" s="553"/>
      <c r="I447" s="553"/>
      <c r="J447" s="553"/>
      <c r="K447" s="553"/>
      <c r="L447" s="553"/>
      <c r="M447" s="553"/>
      <c r="N447" s="553"/>
      <c r="O447" s="553"/>
      <c r="P447" s="553"/>
      <c r="Q447" s="553"/>
      <c r="R447" s="554"/>
      <c r="S447" s="366"/>
      <c r="T447" s="287"/>
      <c r="U447" s="287"/>
      <c r="V447" s="287"/>
      <c r="W447" s="287"/>
      <c r="X447" s="367"/>
      <c r="Y447" s="366"/>
      <c r="Z447" s="287"/>
      <c r="AA447" s="287"/>
      <c r="AB447" s="287"/>
      <c r="AC447" s="287"/>
      <c r="AD447" s="367"/>
      <c r="AG447" s="186">
        <f t="shared" si="50"/>
        <v>27</v>
      </c>
      <c r="AH447" s="186">
        <f t="shared" si="51"/>
        <v>0</v>
      </c>
    </row>
    <row r="448" spans="1:34" ht="15" customHeight="1">
      <c r="A448" s="41"/>
      <c r="B448"/>
      <c r="C448" s="101" t="s">
        <v>143</v>
      </c>
      <c r="D448" s="552" t="str">
        <f>+IF(CNGE_2023_M1_Secc1_Sub1!D112="","",CNGE_2023_M1_Secc1_Sub1!D112)</f>
        <v/>
      </c>
      <c r="E448" s="553"/>
      <c r="F448" s="553"/>
      <c r="G448" s="553"/>
      <c r="H448" s="553"/>
      <c r="I448" s="553"/>
      <c r="J448" s="553"/>
      <c r="K448" s="553"/>
      <c r="L448" s="553"/>
      <c r="M448" s="553"/>
      <c r="N448" s="553"/>
      <c r="O448" s="553"/>
      <c r="P448" s="553"/>
      <c r="Q448" s="553"/>
      <c r="R448" s="554"/>
      <c r="S448" s="366"/>
      <c r="T448" s="287"/>
      <c r="U448" s="287"/>
      <c r="V448" s="287"/>
      <c r="W448" s="287"/>
      <c r="X448" s="367"/>
      <c r="Y448" s="366"/>
      <c r="Z448" s="287"/>
      <c r="AA448" s="287"/>
      <c r="AB448" s="287"/>
      <c r="AC448" s="287"/>
      <c r="AD448" s="367"/>
      <c r="AG448" s="186">
        <f t="shared" si="50"/>
        <v>27</v>
      </c>
      <c r="AH448" s="186">
        <f t="shared" si="51"/>
        <v>0</v>
      </c>
    </row>
    <row r="449" spans="1:34" ht="15" customHeight="1">
      <c r="A449" s="41"/>
      <c r="B449"/>
      <c r="C449" s="101" t="s">
        <v>144</v>
      </c>
      <c r="D449" s="552" t="str">
        <f>+IF(CNGE_2023_M1_Secc1_Sub1!D113="","",CNGE_2023_M1_Secc1_Sub1!D113)</f>
        <v/>
      </c>
      <c r="E449" s="553"/>
      <c r="F449" s="553"/>
      <c r="G449" s="553"/>
      <c r="H449" s="553"/>
      <c r="I449" s="553"/>
      <c r="J449" s="553"/>
      <c r="K449" s="553"/>
      <c r="L449" s="553"/>
      <c r="M449" s="553"/>
      <c r="N449" s="553"/>
      <c r="O449" s="553"/>
      <c r="P449" s="553"/>
      <c r="Q449" s="553"/>
      <c r="R449" s="554"/>
      <c r="S449" s="366"/>
      <c r="T449" s="287"/>
      <c r="U449" s="287"/>
      <c r="V449" s="287"/>
      <c r="W449" s="287"/>
      <c r="X449" s="367"/>
      <c r="Y449" s="366"/>
      <c r="Z449" s="287"/>
      <c r="AA449" s="287"/>
      <c r="AB449" s="287"/>
      <c r="AC449" s="287"/>
      <c r="AD449" s="367"/>
      <c r="AG449" s="186">
        <f t="shared" si="50"/>
        <v>27</v>
      </c>
      <c r="AH449" s="186">
        <f t="shared" si="51"/>
        <v>0</v>
      </c>
    </row>
    <row r="450" spans="1:34" ht="15" customHeight="1">
      <c r="A450" s="41"/>
      <c r="B450"/>
      <c r="C450" s="101" t="s">
        <v>145</v>
      </c>
      <c r="D450" s="552" t="str">
        <f>+IF(CNGE_2023_M1_Secc1_Sub1!D114="","",CNGE_2023_M1_Secc1_Sub1!D114)</f>
        <v/>
      </c>
      <c r="E450" s="553"/>
      <c r="F450" s="553"/>
      <c r="G450" s="553"/>
      <c r="H450" s="553"/>
      <c r="I450" s="553"/>
      <c r="J450" s="553"/>
      <c r="K450" s="553"/>
      <c r="L450" s="553"/>
      <c r="M450" s="553"/>
      <c r="N450" s="553"/>
      <c r="O450" s="553"/>
      <c r="P450" s="553"/>
      <c r="Q450" s="553"/>
      <c r="R450" s="554"/>
      <c r="S450" s="366"/>
      <c r="T450" s="287"/>
      <c r="U450" s="287"/>
      <c r="V450" s="287"/>
      <c r="W450" s="287"/>
      <c r="X450" s="367"/>
      <c r="Y450" s="366"/>
      <c r="Z450" s="287"/>
      <c r="AA450" s="287"/>
      <c r="AB450" s="287"/>
      <c r="AC450" s="287"/>
      <c r="AD450" s="367"/>
      <c r="AG450" s="186">
        <f t="shared" si="50"/>
        <v>27</v>
      </c>
      <c r="AH450" s="186">
        <f t="shared" si="51"/>
        <v>0</v>
      </c>
    </row>
    <row r="451" spans="1:34" ht="15" customHeight="1">
      <c r="A451" s="41"/>
      <c r="B451"/>
      <c r="C451" s="101" t="s">
        <v>146</v>
      </c>
      <c r="D451" s="552" t="str">
        <f>+IF(CNGE_2023_M1_Secc1_Sub1!D115="","",CNGE_2023_M1_Secc1_Sub1!D115)</f>
        <v/>
      </c>
      <c r="E451" s="553"/>
      <c r="F451" s="553"/>
      <c r="G451" s="553"/>
      <c r="H451" s="553"/>
      <c r="I451" s="553"/>
      <c r="J451" s="553"/>
      <c r="K451" s="553"/>
      <c r="L451" s="553"/>
      <c r="M451" s="553"/>
      <c r="N451" s="553"/>
      <c r="O451" s="553"/>
      <c r="P451" s="553"/>
      <c r="Q451" s="553"/>
      <c r="R451" s="554"/>
      <c r="S451" s="366"/>
      <c r="T451" s="287"/>
      <c r="U451" s="287"/>
      <c r="V451" s="287"/>
      <c r="W451" s="287"/>
      <c r="X451" s="367"/>
      <c r="Y451" s="366"/>
      <c r="Z451" s="287"/>
      <c r="AA451" s="287"/>
      <c r="AB451" s="287"/>
      <c r="AC451" s="287"/>
      <c r="AD451" s="367"/>
      <c r="AG451" s="186">
        <f t="shared" si="50"/>
        <v>27</v>
      </c>
      <c r="AH451" s="186">
        <f t="shared" si="51"/>
        <v>0</v>
      </c>
    </row>
    <row r="452" spans="1:34" ht="15" customHeight="1">
      <c r="A452" s="41"/>
      <c r="B452"/>
      <c r="C452" s="101" t="s">
        <v>147</v>
      </c>
      <c r="D452" s="552" t="str">
        <f>+IF(CNGE_2023_M1_Secc1_Sub1!D116="","",CNGE_2023_M1_Secc1_Sub1!D116)</f>
        <v/>
      </c>
      <c r="E452" s="553"/>
      <c r="F452" s="553"/>
      <c r="G452" s="553"/>
      <c r="H452" s="553"/>
      <c r="I452" s="553"/>
      <c r="J452" s="553"/>
      <c r="K452" s="553"/>
      <c r="L452" s="553"/>
      <c r="M452" s="553"/>
      <c r="N452" s="553"/>
      <c r="O452" s="553"/>
      <c r="P452" s="553"/>
      <c r="Q452" s="553"/>
      <c r="R452" s="554"/>
      <c r="S452" s="366"/>
      <c r="T452" s="287"/>
      <c r="U452" s="287"/>
      <c r="V452" s="287"/>
      <c r="W452" s="287"/>
      <c r="X452" s="367"/>
      <c r="Y452" s="366"/>
      <c r="Z452" s="287"/>
      <c r="AA452" s="287"/>
      <c r="AB452" s="287"/>
      <c r="AC452" s="287"/>
      <c r="AD452" s="367"/>
      <c r="AG452" s="186">
        <f t="shared" si="50"/>
        <v>27</v>
      </c>
      <c r="AH452" s="186">
        <f t="shared" si="51"/>
        <v>0</v>
      </c>
    </row>
    <row r="453" spans="1:34" ht="15" customHeight="1">
      <c r="A453" s="41"/>
      <c r="B453"/>
      <c r="C453" s="101" t="s">
        <v>148</v>
      </c>
      <c r="D453" s="552" t="str">
        <f>+IF(CNGE_2023_M1_Secc1_Sub1!D117="","",CNGE_2023_M1_Secc1_Sub1!D117)</f>
        <v/>
      </c>
      <c r="E453" s="553"/>
      <c r="F453" s="553"/>
      <c r="G453" s="553"/>
      <c r="H453" s="553"/>
      <c r="I453" s="553"/>
      <c r="J453" s="553"/>
      <c r="K453" s="553"/>
      <c r="L453" s="553"/>
      <c r="M453" s="553"/>
      <c r="N453" s="553"/>
      <c r="O453" s="553"/>
      <c r="P453" s="553"/>
      <c r="Q453" s="553"/>
      <c r="R453" s="554"/>
      <c r="S453" s="366"/>
      <c r="T453" s="287"/>
      <c r="U453" s="287"/>
      <c r="V453" s="287"/>
      <c r="W453" s="287"/>
      <c r="X453" s="367"/>
      <c r="Y453" s="366"/>
      <c r="Z453" s="287"/>
      <c r="AA453" s="287"/>
      <c r="AB453" s="287"/>
      <c r="AC453" s="287"/>
      <c r="AD453" s="367"/>
      <c r="AG453" s="186">
        <f t="shared" si="50"/>
        <v>27</v>
      </c>
      <c r="AH453" s="186">
        <f t="shared" si="51"/>
        <v>0</v>
      </c>
    </row>
    <row r="454" spans="1:34" ht="15" customHeight="1">
      <c r="A454" s="41"/>
      <c r="B454"/>
      <c r="C454" s="101" t="s">
        <v>149</v>
      </c>
      <c r="D454" s="552" t="str">
        <f>+IF(CNGE_2023_M1_Secc1_Sub1!D118="","",CNGE_2023_M1_Secc1_Sub1!D118)</f>
        <v/>
      </c>
      <c r="E454" s="553"/>
      <c r="F454" s="553"/>
      <c r="G454" s="553"/>
      <c r="H454" s="553"/>
      <c r="I454" s="553"/>
      <c r="J454" s="553"/>
      <c r="K454" s="553"/>
      <c r="L454" s="553"/>
      <c r="M454" s="553"/>
      <c r="N454" s="553"/>
      <c r="O454" s="553"/>
      <c r="P454" s="553"/>
      <c r="Q454" s="553"/>
      <c r="R454" s="554"/>
      <c r="S454" s="366"/>
      <c r="T454" s="287"/>
      <c r="U454" s="287"/>
      <c r="V454" s="287"/>
      <c r="W454" s="287"/>
      <c r="X454" s="367"/>
      <c r="Y454" s="366"/>
      <c r="Z454" s="287"/>
      <c r="AA454" s="287"/>
      <c r="AB454" s="287"/>
      <c r="AC454" s="287"/>
      <c r="AD454" s="367"/>
      <c r="AG454" s="186">
        <f t="shared" si="50"/>
        <v>27</v>
      </c>
      <c r="AH454" s="186">
        <f t="shared" si="51"/>
        <v>0</v>
      </c>
    </row>
    <row r="455" spans="1:34" ht="15" customHeight="1">
      <c r="A455" s="41"/>
      <c r="B455"/>
      <c r="C455" s="101" t="s">
        <v>150</v>
      </c>
      <c r="D455" s="552" t="str">
        <f>+IF(CNGE_2023_M1_Secc1_Sub1!D119="","",CNGE_2023_M1_Secc1_Sub1!D119)</f>
        <v/>
      </c>
      <c r="E455" s="553"/>
      <c r="F455" s="553"/>
      <c r="G455" s="553"/>
      <c r="H455" s="553"/>
      <c r="I455" s="553"/>
      <c r="J455" s="553"/>
      <c r="K455" s="553"/>
      <c r="L455" s="553"/>
      <c r="M455" s="553"/>
      <c r="N455" s="553"/>
      <c r="O455" s="553"/>
      <c r="P455" s="553"/>
      <c r="Q455" s="553"/>
      <c r="R455" s="554"/>
      <c r="S455" s="366"/>
      <c r="T455" s="287"/>
      <c r="U455" s="287"/>
      <c r="V455" s="287"/>
      <c r="W455" s="287"/>
      <c r="X455" s="367"/>
      <c r="Y455" s="366"/>
      <c r="Z455" s="287"/>
      <c r="AA455" s="287"/>
      <c r="AB455" s="287"/>
      <c r="AC455" s="287"/>
      <c r="AD455" s="367"/>
      <c r="AG455" s="186">
        <f t="shared" si="50"/>
        <v>27</v>
      </c>
      <c r="AH455" s="186">
        <f t="shared" si="51"/>
        <v>0</v>
      </c>
    </row>
    <row r="456" spans="1:34" ht="15" customHeight="1">
      <c r="A456" s="41"/>
      <c r="B456"/>
      <c r="C456" s="101" t="s">
        <v>151</v>
      </c>
      <c r="D456" s="552" t="str">
        <f>+IF(CNGE_2023_M1_Secc1_Sub1!D120="","",CNGE_2023_M1_Secc1_Sub1!D120)</f>
        <v/>
      </c>
      <c r="E456" s="553"/>
      <c r="F456" s="553"/>
      <c r="G456" s="553"/>
      <c r="H456" s="553"/>
      <c r="I456" s="553"/>
      <c r="J456" s="553"/>
      <c r="K456" s="553"/>
      <c r="L456" s="553"/>
      <c r="M456" s="553"/>
      <c r="N456" s="553"/>
      <c r="O456" s="553"/>
      <c r="P456" s="553"/>
      <c r="Q456" s="553"/>
      <c r="R456" s="554"/>
      <c r="S456" s="366"/>
      <c r="T456" s="287"/>
      <c r="U456" s="287"/>
      <c r="V456" s="287"/>
      <c r="W456" s="287"/>
      <c r="X456" s="367"/>
      <c r="Y456" s="366"/>
      <c r="Z456" s="287"/>
      <c r="AA456" s="287"/>
      <c r="AB456" s="287"/>
      <c r="AC456" s="287"/>
      <c r="AD456" s="367"/>
      <c r="AG456" s="186">
        <f t="shared" si="50"/>
        <v>27</v>
      </c>
      <c r="AH456" s="186">
        <f t="shared" si="51"/>
        <v>0</v>
      </c>
    </row>
    <row r="457" spans="1:34" ht="15" customHeight="1">
      <c r="A457" s="41"/>
      <c r="B457"/>
      <c r="C457" s="101" t="s">
        <v>152</v>
      </c>
      <c r="D457" s="552" t="str">
        <f>+IF(CNGE_2023_M1_Secc1_Sub1!D121="","",CNGE_2023_M1_Secc1_Sub1!D121)</f>
        <v/>
      </c>
      <c r="E457" s="553"/>
      <c r="F457" s="553"/>
      <c r="G457" s="553"/>
      <c r="H457" s="553"/>
      <c r="I457" s="553"/>
      <c r="J457" s="553"/>
      <c r="K457" s="553"/>
      <c r="L457" s="553"/>
      <c r="M457" s="553"/>
      <c r="N457" s="553"/>
      <c r="O457" s="553"/>
      <c r="P457" s="553"/>
      <c r="Q457" s="553"/>
      <c r="R457" s="554"/>
      <c r="S457" s="366"/>
      <c r="T457" s="287"/>
      <c r="U457" s="287"/>
      <c r="V457" s="287"/>
      <c r="W457" s="287"/>
      <c r="X457" s="367"/>
      <c r="Y457" s="366"/>
      <c r="Z457" s="287"/>
      <c r="AA457" s="287"/>
      <c r="AB457" s="287"/>
      <c r="AC457" s="287"/>
      <c r="AD457" s="367"/>
      <c r="AG457" s="186">
        <f t="shared" si="50"/>
        <v>27</v>
      </c>
      <c r="AH457" s="186">
        <f t="shared" si="51"/>
        <v>0</v>
      </c>
    </row>
    <row r="458" spans="1:34" ht="15" customHeight="1">
      <c r="A458" s="41"/>
      <c r="B458"/>
      <c r="C458" s="101" t="s">
        <v>153</v>
      </c>
      <c r="D458" s="552" t="str">
        <f>+IF(CNGE_2023_M1_Secc1_Sub1!D122="","",CNGE_2023_M1_Secc1_Sub1!D122)</f>
        <v/>
      </c>
      <c r="E458" s="553"/>
      <c r="F458" s="553"/>
      <c r="G458" s="553"/>
      <c r="H458" s="553"/>
      <c r="I458" s="553"/>
      <c r="J458" s="553"/>
      <c r="K458" s="553"/>
      <c r="L458" s="553"/>
      <c r="M458" s="553"/>
      <c r="N458" s="553"/>
      <c r="O458" s="553"/>
      <c r="P458" s="553"/>
      <c r="Q458" s="553"/>
      <c r="R458" s="554"/>
      <c r="S458" s="366"/>
      <c r="T458" s="287"/>
      <c r="U458" s="287"/>
      <c r="V458" s="287"/>
      <c r="W458" s="287"/>
      <c r="X458" s="367"/>
      <c r="Y458" s="366"/>
      <c r="Z458" s="287"/>
      <c r="AA458" s="287"/>
      <c r="AB458" s="287"/>
      <c r="AC458" s="287"/>
      <c r="AD458" s="367"/>
      <c r="AG458" s="186">
        <f t="shared" si="50"/>
        <v>27</v>
      </c>
      <c r="AH458" s="186">
        <f t="shared" si="51"/>
        <v>0</v>
      </c>
    </row>
    <row r="459" spans="1:34" ht="15" customHeight="1">
      <c r="A459" s="41"/>
      <c r="B459"/>
      <c r="C459" s="101" t="s">
        <v>154</v>
      </c>
      <c r="D459" s="552" t="str">
        <f>+IF(CNGE_2023_M1_Secc1_Sub1!D123="","",CNGE_2023_M1_Secc1_Sub1!D123)</f>
        <v/>
      </c>
      <c r="E459" s="553"/>
      <c r="F459" s="553"/>
      <c r="G459" s="553"/>
      <c r="H459" s="553"/>
      <c r="I459" s="553"/>
      <c r="J459" s="553"/>
      <c r="K459" s="553"/>
      <c r="L459" s="553"/>
      <c r="M459" s="553"/>
      <c r="N459" s="553"/>
      <c r="O459" s="553"/>
      <c r="P459" s="553"/>
      <c r="Q459" s="553"/>
      <c r="R459" s="554"/>
      <c r="S459" s="366"/>
      <c r="T459" s="287"/>
      <c r="U459" s="287"/>
      <c r="V459" s="287"/>
      <c r="W459" s="287"/>
      <c r="X459" s="367"/>
      <c r="Y459" s="366"/>
      <c r="Z459" s="287"/>
      <c r="AA459" s="287"/>
      <c r="AB459" s="287"/>
      <c r="AC459" s="287"/>
      <c r="AD459" s="367"/>
      <c r="AG459" s="186">
        <f t="shared" si="50"/>
        <v>27</v>
      </c>
      <c r="AH459" s="186">
        <f t="shared" si="51"/>
        <v>0</v>
      </c>
    </row>
    <row r="460" spans="1:34" ht="15" customHeight="1">
      <c r="A460" s="41"/>
      <c r="B460"/>
      <c r="C460" s="101" t="s">
        <v>155</v>
      </c>
      <c r="D460" s="552" t="str">
        <f>+IF(CNGE_2023_M1_Secc1_Sub1!D124="","",CNGE_2023_M1_Secc1_Sub1!D124)</f>
        <v/>
      </c>
      <c r="E460" s="553"/>
      <c r="F460" s="553"/>
      <c r="G460" s="553"/>
      <c r="H460" s="553"/>
      <c r="I460" s="553"/>
      <c r="J460" s="553"/>
      <c r="K460" s="553"/>
      <c r="L460" s="553"/>
      <c r="M460" s="553"/>
      <c r="N460" s="553"/>
      <c r="O460" s="553"/>
      <c r="P460" s="553"/>
      <c r="Q460" s="553"/>
      <c r="R460" s="554"/>
      <c r="S460" s="366"/>
      <c r="T460" s="287"/>
      <c r="U460" s="287"/>
      <c r="V460" s="287"/>
      <c r="W460" s="287"/>
      <c r="X460" s="367"/>
      <c r="Y460" s="366"/>
      <c r="Z460" s="287"/>
      <c r="AA460" s="287"/>
      <c r="AB460" s="287"/>
      <c r="AC460" s="287"/>
      <c r="AD460" s="367"/>
      <c r="AG460" s="186">
        <f t="shared" si="50"/>
        <v>27</v>
      </c>
      <c r="AH460" s="186">
        <f t="shared" si="51"/>
        <v>0</v>
      </c>
    </row>
    <row r="461" spans="1:34" ht="15" customHeight="1">
      <c r="A461" s="41"/>
      <c r="B461"/>
      <c r="C461" s="101" t="s">
        <v>156</v>
      </c>
      <c r="D461" s="552" t="str">
        <f>+IF(CNGE_2023_M1_Secc1_Sub1!D125="","",CNGE_2023_M1_Secc1_Sub1!D125)</f>
        <v/>
      </c>
      <c r="E461" s="553"/>
      <c r="F461" s="553"/>
      <c r="G461" s="553"/>
      <c r="H461" s="553"/>
      <c r="I461" s="553"/>
      <c r="J461" s="553"/>
      <c r="K461" s="553"/>
      <c r="L461" s="553"/>
      <c r="M461" s="553"/>
      <c r="N461" s="553"/>
      <c r="O461" s="553"/>
      <c r="P461" s="553"/>
      <c r="Q461" s="553"/>
      <c r="R461" s="554"/>
      <c r="S461" s="366"/>
      <c r="T461" s="287"/>
      <c r="U461" s="287"/>
      <c r="V461" s="287"/>
      <c r="W461" s="287"/>
      <c r="X461" s="367"/>
      <c r="Y461" s="366"/>
      <c r="Z461" s="287"/>
      <c r="AA461" s="287"/>
      <c r="AB461" s="287"/>
      <c r="AC461" s="287"/>
      <c r="AD461" s="367"/>
      <c r="AG461" s="186">
        <f t="shared" si="50"/>
        <v>27</v>
      </c>
      <c r="AH461" s="186">
        <f t="shared" si="51"/>
        <v>0</v>
      </c>
    </row>
    <row r="462" spans="1:34" ht="15" customHeight="1">
      <c r="A462" s="41"/>
      <c r="B462"/>
      <c r="C462" s="101" t="s">
        <v>157</v>
      </c>
      <c r="D462" s="552" t="str">
        <f>+IF(CNGE_2023_M1_Secc1_Sub1!D126="","",CNGE_2023_M1_Secc1_Sub1!D126)</f>
        <v/>
      </c>
      <c r="E462" s="553"/>
      <c r="F462" s="553"/>
      <c r="G462" s="553"/>
      <c r="H462" s="553"/>
      <c r="I462" s="553"/>
      <c r="J462" s="553"/>
      <c r="K462" s="553"/>
      <c r="L462" s="553"/>
      <c r="M462" s="553"/>
      <c r="N462" s="553"/>
      <c r="O462" s="553"/>
      <c r="P462" s="553"/>
      <c r="Q462" s="553"/>
      <c r="R462" s="554"/>
      <c r="S462" s="366"/>
      <c r="T462" s="287"/>
      <c r="U462" s="287"/>
      <c r="V462" s="287"/>
      <c r="W462" s="287"/>
      <c r="X462" s="367"/>
      <c r="Y462" s="366"/>
      <c r="Z462" s="287"/>
      <c r="AA462" s="287"/>
      <c r="AB462" s="287"/>
      <c r="AC462" s="287"/>
      <c r="AD462" s="367"/>
      <c r="AG462" s="186">
        <f t="shared" si="50"/>
        <v>27</v>
      </c>
      <c r="AH462" s="186">
        <f t="shared" si="51"/>
        <v>0</v>
      </c>
    </row>
    <row r="463" spans="1:34" ht="15" customHeight="1">
      <c r="A463" s="41"/>
      <c r="B463"/>
      <c r="C463" s="101" t="s">
        <v>158</v>
      </c>
      <c r="D463" s="552" t="str">
        <f>+IF(CNGE_2023_M1_Secc1_Sub1!D127="","",CNGE_2023_M1_Secc1_Sub1!D127)</f>
        <v/>
      </c>
      <c r="E463" s="553"/>
      <c r="F463" s="553"/>
      <c r="G463" s="553"/>
      <c r="H463" s="553"/>
      <c r="I463" s="553"/>
      <c r="J463" s="553"/>
      <c r="K463" s="553"/>
      <c r="L463" s="553"/>
      <c r="M463" s="553"/>
      <c r="N463" s="553"/>
      <c r="O463" s="553"/>
      <c r="P463" s="553"/>
      <c r="Q463" s="553"/>
      <c r="R463" s="554"/>
      <c r="S463" s="366"/>
      <c r="T463" s="287"/>
      <c r="U463" s="287"/>
      <c r="V463" s="287"/>
      <c r="W463" s="287"/>
      <c r="X463" s="367"/>
      <c r="Y463" s="366"/>
      <c r="Z463" s="287"/>
      <c r="AA463" s="287"/>
      <c r="AB463" s="287"/>
      <c r="AC463" s="287"/>
      <c r="AD463" s="367"/>
      <c r="AG463" s="186">
        <f t="shared" si="50"/>
        <v>27</v>
      </c>
      <c r="AH463" s="186">
        <f t="shared" si="51"/>
        <v>0</v>
      </c>
    </row>
    <row r="464" spans="1:34" ht="15" customHeight="1">
      <c r="A464" s="41"/>
      <c r="B464"/>
      <c r="C464" s="101" t="s">
        <v>159</v>
      </c>
      <c r="D464" s="552" t="str">
        <f>+IF(CNGE_2023_M1_Secc1_Sub1!D128="","",CNGE_2023_M1_Secc1_Sub1!D128)</f>
        <v/>
      </c>
      <c r="E464" s="553"/>
      <c r="F464" s="553"/>
      <c r="G464" s="553"/>
      <c r="H464" s="553"/>
      <c r="I464" s="553"/>
      <c r="J464" s="553"/>
      <c r="K464" s="553"/>
      <c r="L464" s="553"/>
      <c r="M464" s="553"/>
      <c r="N464" s="553"/>
      <c r="O464" s="553"/>
      <c r="P464" s="553"/>
      <c r="Q464" s="553"/>
      <c r="R464" s="554"/>
      <c r="S464" s="366"/>
      <c r="T464" s="287"/>
      <c r="U464" s="287"/>
      <c r="V464" s="287"/>
      <c r="W464" s="287"/>
      <c r="X464" s="367"/>
      <c r="Y464" s="366"/>
      <c r="Z464" s="287"/>
      <c r="AA464" s="287"/>
      <c r="AB464" s="287"/>
      <c r="AC464" s="287"/>
      <c r="AD464" s="367"/>
      <c r="AG464" s="186">
        <f t="shared" si="50"/>
        <v>27</v>
      </c>
      <c r="AH464" s="186">
        <f t="shared" si="51"/>
        <v>0</v>
      </c>
    </row>
    <row r="465" spans="1:34" ht="15" customHeight="1">
      <c r="A465" s="41"/>
      <c r="B465"/>
      <c r="C465" s="101" t="s">
        <v>160</v>
      </c>
      <c r="D465" s="552" t="str">
        <f>+IF(CNGE_2023_M1_Secc1_Sub1!D129="","",CNGE_2023_M1_Secc1_Sub1!D129)</f>
        <v/>
      </c>
      <c r="E465" s="553"/>
      <c r="F465" s="553"/>
      <c r="G465" s="553"/>
      <c r="H465" s="553"/>
      <c r="I465" s="553"/>
      <c r="J465" s="553"/>
      <c r="K465" s="553"/>
      <c r="L465" s="553"/>
      <c r="M465" s="553"/>
      <c r="N465" s="553"/>
      <c r="O465" s="553"/>
      <c r="P465" s="553"/>
      <c r="Q465" s="553"/>
      <c r="R465" s="554"/>
      <c r="S465" s="366"/>
      <c r="T465" s="287"/>
      <c r="U465" s="287"/>
      <c r="V465" s="287"/>
      <c r="W465" s="287"/>
      <c r="X465" s="367"/>
      <c r="Y465" s="366"/>
      <c r="Z465" s="287"/>
      <c r="AA465" s="287"/>
      <c r="AB465" s="287"/>
      <c r="AC465" s="287"/>
      <c r="AD465" s="367"/>
      <c r="AG465" s="186">
        <f t="shared" si="50"/>
        <v>27</v>
      </c>
      <c r="AH465" s="186">
        <f t="shared" si="51"/>
        <v>0</v>
      </c>
    </row>
    <row r="466" spans="1:34" ht="15" customHeight="1">
      <c r="A466" s="41"/>
      <c r="B466"/>
      <c r="C466" s="101" t="s">
        <v>161</v>
      </c>
      <c r="D466" s="552" t="str">
        <f>+IF(CNGE_2023_M1_Secc1_Sub1!D130="","",CNGE_2023_M1_Secc1_Sub1!D130)</f>
        <v/>
      </c>
      <c r="E466" s="553"/>
      <c r="F466" s="553"/>
      <c r="G466" s="553"/>
      <c r="H466" s="553"/>
      <c r="I466" s="553"/>
      <c r="J466" s="553"/>
      <c r="K466" s="553"/>
      <c r="L466" s="553"/>
      <c r="M466" s="553"/>
      <c r="N466" s="553"/>
      <c r="O466" s="553"/>
      <c r="P466" s="553"/>
      <c r="Q466" s="553"/>
      <c r="R466" s="554"/>
      <c r="S466" s="366"/>
      <c r="T466" s="287"/>
      <c r="U466" s="287"/>
      <c r="V466" s="287"/>
      <c r="W466" s="287"/>
      <c r="X466" s="367"/>
      <c r="Y466" s="366"/>
      <c r="Z466" s="287"/>
      <c r="AA466" s="287"/>
      <c r="AB466" s="287"/>
      <c r="AC466" s="287"/>
      <c r="AD466" s="367"/>
      <c r="AG466" s="186">
        <f t="shared" si="50"/>
        <v>27</v>
      </c>
      <c r="AH466" s="186">
        <f t="shared" si="51"/>
        <v>0</v>
      </c>
    </row>
    <row r="467" spans="1:34" ht="15" customHeight="1">
      <c r="A467" s="41"/>
      <c r="B467"/>
      <c r="C467" s="101" t="s">
        <v>162</v>
      </c>
      <c r="D467" s="552" t="str">
        <f>+IF(CNGE_2023_M1_Secc1_Sub1!D131="","",CNGE_2023_M1_Secc1_Sub1!D131)</f>
        <v/>
      </c>
      <c r="E467" s="553"/>
      <c r="F467" s="553"/>
      <c r="G467" s="553"/>
      <c r="H467" s="553"/>
      <c r="I467" s="553"/>
      <c r="J467" s="553"/>
      <c r="K467" s="553"/>
      <c r="L467" s="553"/>
      <c r="M467" s="553"/>
      <c r="N467" s="553"/>
      <c r="O467" s="553"/>
      <c r="P467" s="553"/>
      <c r="Q467" s="553"/>
      <c r="R467" s="554"/>
      <c r="S467" s="366"/>
      <c r="T467" s="287"/>
      <c r="U467" s="287"/>
      <c r="V467" s="287"/>
      <c r="W467" s="287"/>
      <c r="X467" s="367"/>
      <c r="Y467" s="366"/>
      <c r="Z467" s="287"/>
      <c r="AA467" s="287"/>
      <c r="AB467" s="287"/>
      <c r="AC467" s="287"/>
      <c r="AD467" s="367"/>
      <c r="AG467" s="186">
        <f t="shared" si="50"/>
        <v>27</v>
      </c>
      <c r="AH467" s="186">
        <f t="shared" si="51"/>
        <v>0</v>
      </c>
    </row>
    <row r="468" spans="1:34" ht="15" customHeight="1">
      <c r="A468" s="41"/>
      <c r="B468"/>
      <c r="C468" s="101" t="s">
        <v>163</v>
      </c>
      <c r="D468" s="552" t="str">
        <f>+IF(CNGE_2023_M1_Secc1_Sub1!D132="","",CNGE_2023_M1_Secc1_Sub1!D132)</f>
        <v/>
      </c>
      <c r="E468" s="553"/>
      <c r="F468" s="553"/>
      <c r="G468" s="553"/>
      <c r="H468" s="553"/>
      <c r="I468" s="553"/>
      <c r="J468" s="553"/>
      <c r="K468" s="553"/>
      <c r="L468" s="553"/>
      <c r="M468" s="553"/>
      <c r="N468" s="553"/>
      <c r="O468" s="553"/>
      <c r="P468" s="553"/>
      <c r="Q468" s="553"/>
      <c r="R468" s="554"/>
      <c r="S468" s="366"/>
      <c r="T468" s="287"/>
      <c r="U468" s="287"/>
      <c r="V468" s="287"/>
      <c r="W468" s="287"/>
      <c r="X468" s="367"/>
      <c r="Y468" s="366"/>
      <c r="Z468" s="287"/>
      <c r="AA468" s="287"/>
      <c r="AB468" s="287"/>
      <c r="AC468" s="287"/>
      <c r="AD468" s="367"/>
      <c r="AG468" s="186">
        <f t="shared" si="50"/>
        <v>27</v>
      </c>
      <c r="AH468" s="186">
        <f t="shared" si="51"/>
        <v>0</v>
      </c>
    </row>
    <row r="469" spans="1:34" ht="15" customHeight="1">
      <c r="A469" s="41"/>
      <c r="B469"/>
      <c r="C469" s="101" t="s">
        <v>164</v>
      </c>
      <c r="D469" s="552" t="str">
        <f>+IF(CNGE_2023_M1_Secc1_Sub1!D133="","",CNGE_2023_M1_Secc1_Sub1!D133)</f>
        <v/>
      </c>
      <c r="E469" s="553"/>
      <c r="F469" s="553"/>
      <c r="G469" s="553"/>
      <c r="H469" s="553"/>
      <c r="I469" s="553"/>
      <c r="J469" s="553"/>
      <c r="K469" s="553"/>
      <c r="L469" s="553"/>
      <c r="M469" s="553"/>
      <c r="N469" s="553"/>
      <c r="O469" s="553"/>
      <c r="P469" s="553"/>
      <c r="Q469" s="553"/>
      <c r="R469" s="554"/>
      <c r="S469" s="366"/>
      <c r="T469" s="287"/>
      <c r="U469" s="287"/>
      <c r="V469" s="287"/>
      <c r="W469" s="287"/>
      <c r="X469" s="367"/>
      <c r="Y469" s="366"/>
      <c r="Z469" s="287"/>
      <c r="AA469" s="287"/>
      <c r="AB469" s="287"/>
      <c r="AC469" s="287"/>
      <c r="AD469" s="367"/>
      <c r="AG469" s="186">
        <f t="shared" si="50"/>
        <v>27</v>
      </c>
      <c r="AH469" s="186">
        <f t="shared" si="51"/>
        <v>0</v>
      </c>
    </row>
    <row r="470" spans="1:34" ht="15" customHeight="1">
      <c r="A470" s="41"/>
      <c r="B470"/>
      <c r="C470" s="101" t="s">
        <v>165</v>
      </c>
      <c r="D470" s="552" t="str">
        <f>+IF(CNGE_2023_M1_Secc1_Sub1!D134="","",CNGE_2023_M1_Secc1_Sub1!D134)</f>
        <v/>
      </c>
      <c r="E470" s="553"/>
      <c r="F470" s="553"/>
      <c r="G470" s="553"/>
      <c r="H470" s="553"/>
      <c r="I470" s="553"/>
      <c r="J470" s="553"/>
      <c r="K470" s="553"/>
      <c r="L470" s="553"/>
      <c r="M470" s="553"/>
      <c r="N470" s="553"/>
      <c r="O470" s="553"/>
      <c r="P470" s="553"/>
      <c r="Q470" s="553"/>
      <c r="R470" s="554"/>
      <c r="S470" s="366"/>
      <c r="T470" s="287"/>
      <c r="U470" s="287"/>
      <c r="V470" s="287"/>
      <c r="W470" s="287"/>
      <c r="X470" s="367"/>
      <c r="Y470" s="366"/>
      <c r="Z470" s="287"/>
      <c r="AA470" s="287"/>
      <c r="AB470" s="287"/>
      <c r="AC470" s="287"/>
      <c r="AD470" s="367"/>
      <c r="AG470" s="186">
        <f t="shared" si="50"/>
        <v>27</v>
      </c>
      <c r="AH470" s="186">
        <f t="shared" si="51"/>
        <v>0</v>
      </c>
    </row>
    <row r="471" spans="1:34" ht="15" customHeight="1">
      <c r="A471" s="41"/>
      <c r="B471"/>
      <c r="C471" s="101" t="s">
        <v>166</v>
      </c>
      <c r="D471" s="552" t="str">
        <f>+IF(CNGE_2023_M1_Secc1_Sub1!D135="","",CNGE_2023_M1_Secc1_Sub1!D135)</f>
        <v/>
      </c>
      <c r="E471" s="553"/>
      <c r="F471" s="553"/>
      <c r="G471" s="553"/>
      <c r="H471" s="553"/>
      <c r="I471" s="553"/>
      <c r="J471" s="553"/>
      <c r="K471" s="553"/>
      <c r="L471" s="553"/>
      <c r="M471" s="553"/>
      <c r="N471" s="553"/>
      <c r="O471" s="553"/>
      <c r="P471" s="553"/>
      <c r="Q471" s="553"/>
      <c r="R471" s="554"/>
      <c r="S471" s="366"/>
      <c r="T471" s="287"/>
      <c r="U471" s="287"/>
      <c r="V471" s="287"/>
      <c r="W471" s="287"/>
      <c r="X471" s="367"/>
      <c r="Y471" s="366"/>
      <c r="Z471" s="287"/>
      <c r="AA471" s="287"/>
      <c r="AB471" s="287"/>
      <c r="AC471" s="287"/>
      <c r="AD471" s="367"/>
      <c r="AG471" s="186">
        <f t="shared" si="50"/>
        <v>27</v>
      </c>
      <c r="AH471" s="186">
        <f t="shared" si="51"/>
        <v>0</v>
      </c>
    </row>
    <row r="472" spans="1:34" ht="15" customHeight="1">
      <c r="A472" s="41"/>
      <c r="B472"/>
      <c r="C472" s="101" t="s">
        <v>167</v>
      </c>
      <c r="D472" s="552" t="str">
        <f>+IF(CNGE_2023_M1_Secc1_Sub1!D136="","",CNGE_2023_M1_Secc1_Sub1!D136)</f>
        <v/>
      </c>
      <c r="E472" s="553"/>
      <c r="F472" s="553"/>
      <c r="G472" s="553"/>
      <c r="H472" s="553"/>
      <c r="I472" s="553"/>
      <c r="J472" s="553"/>
      <c r="K472" s="553"/>
      <c r="L472" s="553"/>
      <c r="M472" s="553"/>
      <c r="N472" s="553"/>
      <c r="O472" s="553"/>
      <c r="P472" s="553"/>
      <c r="Q472" s="553"/>
      <c r="R472" s="554"/>
      <c r="S472" s="366"/>
      <c r="T472" s="287"/>
      <c r="U472" s="287"/>
      <c r="V472" s="287"/>
      <c r="W472" s="287"/>
      <c r="X472" s="367"/>
      <c r="Y472" s="366"/>
      <c r="Z472" s="287"/>
      <c r="AA472" s="287"/>
      <c r="AB472" s="287"/>
      <c r="AC472" s="287"/>
      <c r="AD472" s="367"/>
      <c r="AG472" s="186">
        <f t="shared" si="50"/>
        <v>27</v>
      </c>
      <c r="AH472" s="186">
        <f t="shared" si="51"/>
        <v>0</v>
      </c>
    </row>
    <row r="473" spans="1:34" ht="15" customHeight="1">
      <c r="A473" s="41"/>
      <c r="B473"/>
      <c r="C473" s="101" t="s">
        <v>168</v>
      </c>
      <c r="D473" s="552" t="str">
        <f>+IF(CNGE_2023_M1_Secc1_Sub1!D137="","",CNGE_2023_M1_Secc1_Sub1!D137)</f>
        <v/>
      </c>
      <c r="E473" s="553"/>
      <c r="F473" s="553"/>
      <c r="G473" s="553"/>
      <c r="H473" s="553"/>
      <c r="I473" s="553"/>
      <c r="J473" s="553"/>
      <c r="K473" s="553"/>
      <c r="L473" s="553"/>
      <c r="M473" s="553"/>
      <c r="N473" s="553"/>
      <c r="O473" s="553"/>
      <c r="P473" s="553"/>
      <c r="Q473" s="553"/>
      <c r="R473" s="554"/>
      <c r="S473" s="366"/>
      <c r="T473" s="287"/>
      <c r="U473" s="287"/>
      <c r="V473" s="287"/>
      <c r="W473" s="287"/>
      <c r="X473" s="367"/>
      <c r="Y473" s="366"/>
      <c r="Z473" s="287"/>
      <c r="AA473" s="287"/>
      <c r="AB473" s="287"/>
      <c r="AC473" s="287"/>
      <c r="AD473" s="367"/>
      <c r="AG473" s="186">
        <f t="shared" si="50"/>
        <v>27</v>
      </c>
      <c r="AH473" s="186">
        <f t="shared" si="51"/>
        <v>0</v>
      </c>
    </row>
    <row r="474" spans="1:34" ht="15" customHeight="1">
      <c r="A474" s="41"/>
      <c r="B474"/>
      <c r="C474" s="89" t="s">
        <v>169</v>
      </c>
      <c r="D474" s="552" t="str">
        <f>+IF(CNGE_2023_M1_Secc1_Sub1!D138="","",CNGE_2023_M1_Secc1_Sub1!D138)</f>
        <v/>
      </c>
      <c r="E474" s="553"/>
      <c r="F474" s="553"/>
      <c r="G474" s="553"/>
      <c r="H474" s="553"/>
      <c r="I474" s="553"/>
      <c r="J474" s="553"/>
      <c r="K474" s="553"/>
      <c r="L474" s="553"/>
      <c r="M474" s="553"/>
      <c r="N474" s="553"/>
      <c r="O474" s="553"/>
      <c r="P474" s="553"/>
      <c r="Q474" s="553"/>
      <c r="R474" s="554"/>
      <c r="S474" s="366"/>
      <c r="T474" s="287"/>
      <c r="U474" s="287"/>
      <c r="V474" s="287"/>
      <c r="W474" s="287"/>
      <c r="X474" s="367"/>
      <c r="Y474" s="366"/>
      <c r="Z474" s="287"/>
      <c r="AA474" s="287"/>
      <c r="AB474" s="287"/>
      <c r="AC474" s="287"/>
      <c r="AD474" s="367"/>
      <c r="AG474" s="186">
        <f t="shared" si="50"/>
        <v>27</v>
      </c>
      <c r="AH474" s="186">
        <f t="shared" si="51"/>
        <v>0</v>
      </c>
    </row>
    <row r="475" spans="1:34" ht="15" customHeight="1">
      <c r="A475" s="41"/>
      <c r="B475"/>
      <c r="C475" s="89" t="s">
        <v>170</v>
      </c>
      <c r="D475" s="552" t="str">
        <f>+IF(CNGE_2023_M1_Secc1_Sub1!D139="","",CNGE_2023_M1_Secc1_Sub1!D139)</f>
        <v/>
      </c>
      <c r="E475" s="553"/>
      <c r="F475" s="553"/>
      <c r="G475" s="553"/>
      <c r="H475" s="553"/>
      <c r="I475" s="553"/>
      <c r="J475" s="553"/>
      <c r="K475" s="553"/>
      <c r="L475" s="553"/>
      <c r="M475" s="553"/>
      <c r="N475" s="553"/>
      <c r="O475" s="553"/>
      <c r="P475" s="553"/>
      <c r="Q475" s="553"/>
      <c r="R475" s="554"/>
      <c r="S475" s="366"/>
      <c r="T475" s="287"/>
      <c r="U475" s="287"/>
      <c r="V475" s="287"/>
      <c r="W475" s="287"/>
      <c r="X475" s="367"/>
      <c r="Y475" s="366"/>
      <c r="Z475" s="287"/>
      <c r="AA475" s="287"/>
      <c r="AB475" s="287"/>
      <c r="AC475" s="287"/>
      <c r="AD475" s="367"/>
      <c r="AG475" s="186">
        <f t="shared" si="50"/>
        <v>27</v>
      </c>
      <c r="AH475" s="186">
        <f t="shared" si="51"/>
        <v>0</v>
      </c>
    </row>
    <row r="476" spans="1:34" ht="15" customHeight="1">
      <c r="A476" s="41"/>
      <c r="B476"/>
      <c r="C476" s="89" t="s">
        <v>171</v>
      </c>
      <c r="D476" s="552" t="str">
        <f>+IF(CNGE_2023_M1_Secc1_Sub1!D140="","",CNGE_2023_M1_Secc1_Sub1!D140)</f>
        <v/>
      </c>
      <c r="E476" s="553"/>
      <c r="F476" s="553"/>
      <c r="G476" s="553"/>
      <c r="H476" s="553"/>
      <c r="I476" s="553"/>
      <c r="J476" s="553"/>
      <c r="K476" s="553"/>
      <c r="L476" s="553"/>
      <c r="M476" s="553"/>
      <c r="N476" s="553"/>
      <c r="O476" s="553"/>
      <c r="P476" s="553"/>
      <c r="Q476" s="553"/>
      <c r="R476" s="554"/>
      <c r="S476" s="366"/>
      <c r="T476" s="287"/>
      <c r="U476" s="287"/>
      <c r="V476" s="287"/>
      <c r="W476" s="287"/>
      <c r="X476" s="367"/>
      <c r="Y476" s="366"/>
      <c r="Z476" s="287"/>
      <c r="AA476" s="287"/>
      <c r="AB476" s="287"/>
      <c r="AC476" s="287"/>
      <c r="AD476" s="367"/>
      <c r="AG476" s="186">
        <f t="shared" si="50"/>
        <v>27</v>
      </c>
      <c r="AH476" s="186">
        <f t="shared" si="51"/>
        <v>0</v>
      </c>
    </row>
    <row r="477" spans="1:34" ht="15" customHeight="1">
      <c r="A477" s="41"/>
      <c r="B477"/>
      <c r="C477" s="89" t="s">
        <v>172</v>
      </c>
      <c r="D477" s="552" t="str">
        <f>+IF(CNGE_2023_M1_Secc1_Sub1!D141="","",CNGE_2023_M1_Secc1_Sub1!D141)</f>
        <v/>
      </c>
      <c r="E477" s="553"/>
      <c r="F477" s="553"/>
      <c r="G477" s="553"/>
      <c r="H477" s="553"/>
      <c r="I477" s="553"/>
      <c r="J477" s="553"/>
      <c r="K477" s="553"/>
      <c r="L477" s="553"/>
      <c r="M477" s="553"/>
      <c r="N477" s="553"/>
      <c r="O477" s="553"/>
      <c r="P477" s="553"/>
      <c r="Q477" s="553"/>
      <c r="R477" s="554"/>
      <c r="S477" s="366"/>
      <c r="T477" s="287"/>
      <c r="U477" s="287"/>
      <c r="V477" s="287"/>
      <c r="W477" s="287"/>
      <c r="X477" s="367"/>
      <c r="Y477" s="366"/>
      <c r="Z477" s="287"/>
      <c r="AA477" s="287"/>
      <c r="AB477" s="287"/>
      <c r="AC477" s="287"/>
      <c r="AD477" s="367"/>
      <c r="AG477" s="186">
        <f t="shared" si="50"/>
        <v>27</v>
      </c>
      <c r="AH477" s="186">
        <f t="shared" si="51"/>
        <v>0</v>
      </c>
    </row>
    <row r="478" spans="1:34" ht="15" customHeight="1">
      <c r="A478" s="41"/>
      <c r="B478"/>
      <c r="C478" s="89" t="s">
        <v>173</v>
      </c>
      <c r="D478" s="552" t="str">
        <f>+IF(CNGE_2023_M1_Secc1_Sub1!D142="","",CNGE_2023_M1_Secc1_Sub1!D142)</f>
        <v/>
      </c>
      <c r="E478" s="553"/>
      <c r="F478" s="553"/>
      <c r="G478" s="553"/>
      <c r="H478" s="553"/>
      <c r="I478" s="553"/>
      <c r="J478" s="553"/>
      <c r="K478" s="553"/>
      <c r="L478" s="553"/>
      <c r="M478" s="553"/>
      <c r="N478" s="553"/>
      <c r="O478" s="553"/>
      <c r="P478" s="553"/>
      <c r="Q478" s="553"/>
      <c r="R478" s="554"/>
      <c r="S478" s="366"/>
      <c r="T478" s="287"/>
      <c r="U478" s="287"/>
      <c r="V478" s="287"/>
      <c r="W478" s="287"/>
      <c r="X478" s="367"/>
      <c r="Y478" s="366"/>
      <c r="Z478" s="287"/>
      <c r="AA478" s="287"/>
      <c r="AB478" s="287"/>
      <c r="AC478" s="287"/>
      <c r="AD478" s="367"/>
      <c r="AG478" s="186">
        <f t="shared" si="50"/>
        <v>27</v>
      </c>
      <c r="AH478" s="186">
        <f t="shared" si="51"/>
        <v>0</v>
      </c>
    </row>
    <row r="479" spans="1:34" ht="15" customHeight="1">
      <c r="A479" s="41"/>
      <c r="B479"/>
      <c r="C479" s="89" t="s">
        <v>174</v>
      </c>
      <c r="D479" s="552" t="str">
        <f>+IF(CNGE_2023_M1_Secc1_Sub1!D143="","",CNGE_2023_M1_Secc1_Sub1!D143)</f>
        <v/>
      </c>
      <c r="E479" s="553"/>
      <c r="F479" s="553"/>
      <c r="G479" s="553"/>
      <c r="H479" s="553"/>
      <c r="I479" s="553"/>
      <c r="J479" s="553"/>
      <c r="K479" s="553"/>
      <c r="L479" s="553"/>
      <c r="M479" s="553"/>
      <c r="N479" s="553"/>
      <c r="O479" s="553"/>
      <c r="P479" s="553"/>
      <c r="Q479" s="553"/>
      <c r="R479" s="554"/>
      <c r="S479" s="366"/>
      <c r="T479" s="287"/>
      <c r="U479" s="287"/>
      <c r="V479" s="287"/>
      <c r="W479" s="287"/>
      <c r="X479" s="367"/>
      <c r="Y479" s="366"/>
      <c r="Z479" s="287"/>
      <c r="AA479" s="287"/>
      <c r="AB479" s="287"/>
      <c r="AC479" s="287"/>
      <c r="AD479" s="367"/>
      <c r="AG479" s="186">
        <f t="shared" si="50"/>
        <v>27</v>
      </c>
      <c r="AH479" s="186">
        <f t="shared" si="51"/>
        <v>0</v>
      </c>
    </row>
    <row r="480" spans="1:34" ht="15" customHeight="1">
      <c r="A480" s="41"/>
      <c r="B480"/>
      <c r="C480" s="89" t="s">
        <v>175</v>
      </c>
      <c r="D480" s="552" t="str">
        <f>+IF(CNGE_2023_M1_Secc1_Sub1!D144="","",CNGE_2023_M1_Secc1_Sub1!D144)</f>
        <v/>
      </c>
      <c r="E480" s="553"/>
      <c r="F480" s="553"/>
      <c r="G480" s="553"/>
      <c r="H480" s="553"/>
      <c r="I480" s="553"/>
      <c r="J480" s="553"/>
      <c r="K480" s="553"/>
      <c r="L480" s="553"/>
      <c r="M480" s="553"/>
      <c r="N480" s="553"/>
      <c r="O480" s="553"/>
      <c r="P480" s="553"/>
      <c r="Q480" s="553"/>
      <c r="R480" s="554"/>
      <c r="S480" s="366"/>
      <c r="T480" s="287"/>
      <c r="U480" s="287"/>
      <c r="V480" s="287"/>
      <c r="W480" s="287"/>
      <c r="X480" s="367"/>
      <c r="Y480" s="366"/>
      <c r="Z480" s="287"/>
      <c r="AA480" s="287"/>
      <c r="AB480" s="287"/>
      <c r="AC480" s="287"/>
      <c r="AD480" s="367"/>
      <c r="AG480" s="186">
        <f t="shared" si="50"/>
        <v>27</v>
      </c>
      <c r="AH480" s="186">
        <f t="shared" si="51"/>
        <v>0</v>
      </c>
    </row>
    <row r="481" spans="1:34" ht="15" customHeight="1">
      <c r="A481" s="41"/>
      <c r="B481"/>
      <c r="C481" s="89" t="s">
        <v>176</v>
      </c>
      <c r="D481" s="552" t="str">
        <f>+IF(CNGE_2023_M1_Secc1_Sub1!D145="","",CNGE_2023_M1_Secc1_Sub1!D145)</f>
        <v/>
      </c>
      <c r="E481" s="553"/>
      <c r="F481" s="553"/>
      <c r="G481" s="553"/>
      <c r="H481" s="553"/>
      <c r="I481" s="553"/>
      <c r="J481" s="553"/>
      <c r="K481" s="553"/>
      <c r="L481" s="553"/>
      <c r="M481" s="553"/>
      <c r="N481" s="553"/>
      <c r="O481" s="553"/>
      <c r="P481" s="553"/>
      <c r="Q481" s="553"/>
      <c r="R481" s="554"/>
      <c r="S481" s="366"/>
      <c r="T481" s="287"/>
      <c r="U481" s="287"/>
      <c r="V481" s="287"/>
      <c r="W481" s="287"/>
      <c r="X481" s="367"/>
      <c r="Y481" s="366"/>
      <c r="Z481" s="287"/>
      <c r="AA481" s="287"/>
      <c r="AB481" s="287"/>
      <c r="AC481" s="287"/>
      <c r="AD481" s="367"/>
      <c r="AG481" s="186">
        <f t="shared" si="50"/>
        <v>27</v>
      </c>
      <c r="AH481" s="186">
        <f t="shared" si="51"/>
        <v>0</v>
      </c>
    </row>
    <row r="482" spans="1:34" ht="15" customHeight="1">
      <c r="A482" s="41"/>
      <c r="B482"/>
      <c r="C482" s="89" t="s">
        <v>177</v>
      </c>
      <c r="D482" s="552" t="str">
        <f>+IF(CNGE_2023_M1_Secc1_Sub1!D146="","",CNGE_2023_M1_Secc1_Sub1!D146)</f>
        <v/>
      </c>
      <c r="E482" s="553"/>
      <c r="F482" s="553"/>
      <c r="G482" s="553"/>
      <c r="H482" s="553"/>
      <c r="I482" s="553"/>
      <c r="J482" s="553"/>
      <c r="K482" s="553"/>
      <c r="L482" s="553"/>
      <c r="M482" s="553"/>
      <c r="N482" s="553"/>
      <c r="O482" s="553"/>
      <c r="P482" s="553"/>
      <c r="Q482" s="553"/>
      <c r="R482" s="554"/>
      <c r="S482" s="366"/>
      <c r="T482" s="287"/>
      <c r="U482" s="287"/>
      <c r="V482" s="287"/>
      <c r="W482" s="287"/>
      <c r="X482" s="367"/>
      <c r="Y482" s="366"/>
      <c r="Z482" s="287"/>
      <c r="AA482" s="287"/>
      <c r="AB482" s="287"/>
      <c r="AC482" s="287"/>
      <c r="AD482" s="367"/>
      <c r="AG482" s="186">
        <f t="shared" si="50"/>
        <v>27</v>
      </c>
      <c r="AH482" s="186">
        <f t="shared" si="51"/>
        <v>0</v>
      </c>
    </row>
    <row r="483" spans="1:34" ht="15" customHeight="1">
      <c r="A483" s="41"/>
      <c r="B483"/>
      <c r="C483" s="89" t="s">
        <v>178</v>
      </c>
      <c r="D483" s="552" t="str">
        <f>+IF(CNGE_2023_M1_Secc1_Sub1!D147="","",CNGE_2023_M1_Secc1_Sub1!D147)</f>
        <v/>
      </c>
      <c r="E483" s="553"/>
      <c r="F483" s="553"/>
      <c r="G483" s="553"/>
      <c r="H483" s="553"/>
      <c r="I483" s="553"/>
      <c r="J483" s="553"/>
      <c r="K483" s="553"/>
      <c r="L483" s="553"/>
      <c r="M483" s="553"/>
      <c r="N483" s="553"/>
      <c r="O483" s="553"/>
      <c r="P483" s="553"/>
      <c r="Q483" s="553"/>
      <c r="R483" s="554"/>
      <c r="S483" s="366"/>
      <c r="T483" s="287"/>
      <c r="U483" s="287"/>
      <c r="V483" s="287"/>
      <c r="W483" s="287"/>
      <c r="X483" s="367"/>
      <c r="Y483" s="366"/>
      <c r="Z483" s="287"/>
      <c r="AA483" s="287"/>
      <c r="AB483" s="287"/>
      <c r="AC483" s="287"/>
      <c r="AD483" s="367"/>
      <c r="AG483" s="186">
        <f t="shared" si="50"/>
        <v>27</v>
      </c>
      <c r="AH483" s="186">
        <f t="shared" si="51"/>
        <v>0</v>
      </c>
    </row>
    <row r="484" spans="1:34" ht="15" customHeight="1">
      <c r="A484" s="41"/>
      <c r="B484"/>
      <c r="C484" s="89" t="s">
        <v>179</v>
      </c>
      <c r="D484" s="552" t="str">
        <f>+IF(CNGE_2023_M1_Secc1_Sub1!D148="","",CNGE_2023_M1_Secc1_Sub1!D148)</f>
        <v/>
      </c>
      <c r="E484" s="553"/>
      <c r="F484" s="553"/>
      <c r="G484" s="553"/>
      <c r="H484" s="553"/>
      <c r="I484" s="553"/>
      <c r="J484" s="553"/>
      <c r="K484" s="553"/>
      <c r="L484" s="553"/>
      <c r="M484" s="553"/>
      <c r="N484" s="553"/>
      <c r="O484" s="553"/>
      <c r="P484" s="553"/>
      <c r="Q484" s="553"/>
      <c r="R484" s="554"/>
      <c r="S484" s="366"/>
      <c r="T484" s="287"/>
      <c r="U484" s="287"/>
      <c r="V484" s="287"/>
      <c r="W484" s="287"/>
      <c r="X484" s="367"/>
      <c r="Y484" s="366"/>
      <c r="Z484" s="287"/>
      <c r="AA484" s="287"/>
      <c r="AB484" s="287"/>
      <c r="AC484" s="287"/>
      <c r="AD484" s="367"/>
      <c r="AG484" s="186">
        <f t="shared" si="50"/>
        <v>27</v>
      </c>
      <c r="AH484" s="186">
        <f t="shared" si="51"/>
        <v>0</v>
      </c>
    </row>
    <row r="485" spans="1:34" ht="15" customHeight="1">
      <c r="A485" s="41"/>
      <c r="B485"/>
      <c r="C485" s="89" t="s">
        <v>180</v>
      </c>
      <c r="D485" s="552" t="str">
        <f>+IF(CNGE_2023_M1_Secc1_Sub1!D149="","",CNGE_2023_M1_Secc1_Sub1!D149)</f>
        <v/>
      </c>
      <c r="E485" s="553"/>
      <c r="F485" s="553"/>
      <c r="G485" s="553"/>
      <c r="H485" s="553"/>
      <c r="I485" s="553"/>
      <c r="J485" s="553"/>
      <c r="K485" s="553"/>
      <c r="L485" s="553"/>
      <c r="M485" s="553"/>
      <c r="N485" s="553"/>
      <c r="O485" s="553"/>
      <c r="P485" s="553"/>
      <c r="Q485" s="553"/>
      <c r="R485" s="554"/>
      <c r="S485" s="366"/>
      <c r="T485" s="287"/>
      <c r="U485" s="287"/>
      <c r="V485" s="287"/>
      <c r="W485" s="287"/>
      <c r="X485" s="367"/>
      <c r="Y485" s="366"/>
      <c r="Z485" s="287"/>
      <c r="AA485" s="287"/>
      <c r="AB485" s="287"/>
      <c r="AC485" s="287"/>
      <c r="AD485" s="367"/>
      <c r="AG485" s="186">
        <f t="shared" si="50"/>
        <v>27</v>
      </c>
      <c r="AH485" s="186">
        <f t="shared" si="51"/>
        <v>0</v>
      </c>
    </row>
    <row r="486" spans="1:34" ht="15" customHeight="1">
      <c r="A486" s="41"/>
      <c r="B486"/>
      <c r="C486" s="89" t="s">
        <v>181</v>
      </c>
      <c r="D486" s="552" t="str">
        <f>+IF(CNGE_2023_M1_Secc1_Sub1!D150="","",CNGE_2023_M1_Secc1_Sub1!D150)</f>
        <v/>
      </c>
      <c r="E486" s="553"/>
      <c r="F486" s="553"/>
      <c r="G486" s="553"/>
      <c r="H486" s="553"/>
      <c r="I486" s="553"/>
      <c r="J486" s="553"/>
      <c r="K486" s="553"/>
      <c r="L486" s="553"/>
      <c r="M486" s="553"/>
      <c r="N486" s="553"/>
      <c r="O486" s="553"/>
      <c r="P486" s="553"/>
      <c r="Q486" s="553"/>
      <c r="R486" s="554"/>
      <c r="S486" s="366"/>
      <c r="T486" s="287"/>
      <c r="U486" s="287"/>
      <c r="V486" s="287"/>
      <c r="W486" s="287"/>
      <c r="X486" s="367"/>
      <c r="Y486" s="366"/>
      <c r="Z486" s="287"/>
      <c r="AA486" s="287"/>
      <c r="AB486" s="287"/>
      <c r="AC486" s="287"/>
      <c r="AD486" s="367"/>
      <c r="AG486" s="186">
        <f t="shared" si="50"/>
        <v>27</v>
      </c>
      <c r="AH486" s="186">
        <f t="shared" si="51"/>
        <v>0</v>
      </c>
    </row>
    <row r="487" spans="1:34" ht="15" customHeight="1">
      <c r="A487" s="41"/>
      <c r="B487"/>
      <c r="C487" s="89" t="s">
        <v>182</v>
      </c>
      <c r="D487" s="552" t="str">
        <f>+IF(CNGE_2023_M1_Secc1_Sub1!D151="","",CNGE_2023_M1_Secc1_Sub1!D151)</f>
        <v/>
      </c>
      <c r="E487" s="553"/>
      <c r="F487" s="553"/>
      <c r="G487" s="553"/>
      <c r="H487" s="553"/>
      <c r="I487" s="553"/>
      <c r="J487" s="553"/>
      <c r="K487" s="553"/>
      <c r="L487" s="553"/>
      <c r="M487" s="553"/>
      <c r="N487" s="553"/>
      <c r="O487" s="553"/>
      <c r="P487" s="553"/>
      <c r="Q487" s="553"/>
      <c r="R487" s="554"/>
      <c r="S487" s="366"/>
      <c r="T487" s="287"/>
      <c r="U487" s="287"/>
      <c r="V487" s="287"/>
      <c r="W487" s="287"/>
      <c r="X487" s="367"/>
      <c r="Y487" s="366"/>
      <c r="Z487" s="287"/>
      <c r="AA487" s="287"/>
      <c r="AB487" s="287"/>
      <c r="AC487" s="287"/>
      <c r="AD487" s="367"/>
      <c r="AG487" s="186">
        <f t="shared" si="50"/>
        <v>27</v>
      </c>
      <c r="AH487" s="186">
        <f t="shared" si="51"/>
        <v>0</v>
      </c>
    </row>
    <row r="488" spans="1:34" ht="15" customHeight="1">
      <c r="A488" s="41"/>
      <c r="B488"/>
      <c r="C488" s="89" t="s">
        <v>183</v>
      </c>
      <c r="D488" s="552" t="str">
        <f>+IF(CNGE_2023_M1_Secc1_Sub1!D152="","",CNGE_2023_M1_Secc1_Sub1!D152)</f>
        <v/>
      </c>
      <c r="E488" s="553"/>
      <c r="F488" s="553"/>
      <c r="G488" s="553"/>
      <c r="H488" s="553"/>
      <c r="I488" s="553"/>
      <c r="J488" s="553"/>
      <c r="K488" s="553"/>
      <c r="L488" s="553"/>
      <c r="M488" s="553"/>
      <c r="N488" s="553"/>
      <c r="O488" s="553"/>
      <c r="P488" s="553"/>
      <c r="Q488" s="553"/>
      <c r="R488" s="554"/>
      <c r="S488" s="366"/>
      <c r="T488" s="287"/>
      <c r="U488" s="287"/>
      <c r="V488" s="287"/>
      <c r="W488" s="287"/>
      <c r="X488" s="367"/>
      <c r="Y488" s="366"/>
      <c r="Z488" s="287"/>
      <c r="AA488" s="287"/>
      <c r="AB488" s="287"/>
      <c r="AC488" s="287"/>
      <c r="AD488" s="367"/>
      <c r="AG488" s="186">
        <f t="shared" si="50"/>
        <v>27</v>
      </c>
      <c r="AH488" s="186">
        <f t="shared" si="51"/>
        <v>0</v>
      </c>
    </row>
    <row r="489" spans="1:34" ht="15" customHeight="1">
      <c r="A489" s="41"/>
      <c r="B489"/>
      <c r="C489" s="89" t="s">
        <v>184</v>
      </c>
      <c r="D489" s="552" t="str">
        <f>+IF(CNGE_2023_M1_Secc1_Sub1!D153="","",CNGE_2023_M1_Secc1_Sub1!D153)</f>
        <v/>
      </c>
      <c r="E489" s="553"/>
      <c r="F489" s="553"/>
      <c r="G489" s="553"/>
      <c r="H489" s="553"/>
      <c r="I489" s="553"/>
      <c r="J489" s="553"/>
      <c r="K489" s="553"/>
      <c r="L489" s="553"/>
      <c r="M489" s="553"/>
      <c r="N489" s="553"/>
      <c r="O489" s="553"/>
      <c r="P489" s="553"/>
      <c r="Q489" s="553"/>
      <c r="R489" s="554"/>
      <c r="S489" s="366"/>
      <c r="T489" s="287"/>
      <c r="U489" s="287"/>
      <c r="V489" s="287"/>
      <c r="W489" s="287"/>
      <c r="X489" s="367"/>
      <c r="Y489" s="366"/>
      <c r="Z489" s="287"/>
      <c r="AA489" s="287"/>
      <c r="AB489" s="287"/>
      <c r="AC489" s="287"/>
      <c r="AD489" s="367"/>
      <c r="AG489" s="186">
        <f t="shared" si="50"/>
        <v>27</v>
      </c>
      <c r="AH489" s="186">
        <f t="shared" si="51"/>
        <v>0</v>
      </c>
    </row>
    <row r="490" spans="1:34" ht="15" customHeight="1">
      <c r="A490" s="41"/>
      <c r="B490"/>
      <c r="C490" s="89" t="s">
        <v>185</v>
      </c>
      <c r="D490" s="552" t="str">
        <f>+IF(CNGE_2023_M1_Secc1_Sub1!D154="","",CNGE_2023_M1_Secc1_Sub1!D154)</f>
        <v/>
      </c>
      <c r="E490" s="553"/>
      <c r="F490" s="553"/>
      <c r="G490" s="553"/>
      <c r="H490" s="553"/>
      <c r="I490" s="553"/>
      <c r="J490" s="553"/>
      <c r="K490" s="553"/>
      <c r="L490" s="553"/>
      <c r="M490" s="553"/>
      <c r="N490" s="553"/>
      <c r="O490" s="553"/>
      <c r="P490" s="553"/>
      <c r="Q490" s="553"/>
      <c r="R490" s="554"/>
      <c r="S490" s="366"/>
      <c r="T490" s="287"/>
      <c r="U490" s="287"/>
      <c r="V490" s="287"/>
      <c r="W490" s="287"/>
      <c r="X490" s="367"/>
      <c r="Y490" s="366"/>
      <c r="Z490" s="287"/>
      <c r="AA490" s="287"/>
      <c r="AB490" s="287"/>
      <c r="AC490" s="287"/>
      <c r="AD490" s="367"/>
      <c r="AG490" s="186">
        <f t="shared" si="50"/>
        <v>27</v>
      </c>
      <c r="AH490" s="186">
        <f t="shared" si="51"/>
        <v>0</v>
      </c>
    </row>
    <row r="491" spans="1:34" ht="15" customHeight="1">
      <c r="A491" s="41"/>
      <c r="B491"/>
      <c r="C491" s="89" t="s">
        <v>186</v>
      </c>
      <c r="D491" s="552" t="str">
        <f>+IF(CNGE_2023_M1_Secc1_Sub1!D155="","",CNGE_2023_M1_Secc1_Sub1!D155)</f>
        <v/>
      </c>
      <c r="E491" s="553"/>
      <c r="F491" s="553"/>
      <c r="G491" s="553"/>
      <c r="H491" s="553"/>
      <c r="I491" s="553"/>
      <c r="J491" s="553"/>
      <c r="K491" s="553"/>
      <c r="L491" s="553"/>
      <c r="M491" s="553"/>
      <c r="N491" s="553"/>
      <c r="O491" s="553"/>
      <c r="P491" s="553"/>
      <c r="Q491" s="553"/>
      <c r="R491" s="554"/>
      <c r="S491" s="366"/>
      <c r="T491" s="287"/>
      <c r="U491" s="287"/>
      <c r="V491" s="287"/>
      <c r="W491" s="287"/>
      <c r="X491" s="367"/>
      <c r="Y491" s="366"/>
      <c r="Z491" s="287"/>
      <c r="AA491" s="287"/>
      <c r="AB491" s="287"/>
      <c r="AC491" s="287"/>
      <c r="AD491" s="367"/>
      <c r="AG491" s="186">
        <f t="shared" si="50"/>
        <v>27</v>
      </c>
      <c r="AH491" s="186">
        <f t="shared" si="51"/>
        <v>0</v>
      </c>
    </row>
    <row r="492" spans="1:34" ht="15" customHeight="1">
      <c r="A492" s="41"/>
      <c r="B492"/>
      <c r="C492" s="89" t="s">
        <v>187</v>
      </c>
      <c r="D492" s="552" t="str">
        <f>+IF(CNGE_2023_M1_Secc1_Sub1!D156="","",CNGE_2023_M1_Secc1_Sub1!D156)</f>
        <v/>
      </c>
      <c r="E492" s="553"/>
      <c r="F492" s="553"/>
      <c r="G492" s="553"/>
      <c r="H492" s="553"/>
      <c r="I492" s="553"/>
      <c r="J492" s="553"/>
      <c r="K492" s="553"/>
      <c r="L492" s="553"/>
      <c r="M492" s="553"/>
      <c r="N492" s="553"/>
      <c r="O492" s="553"/>
      <c r="P492" s="553"/>
      <c r="Q492" s="553"/>
      <c r="R492" s="554"/>
      <c r="S492" s="366"/>
      <c r="T492" s="287"/>
      <c r="U492" s="287"/>
      <c r="V492" s="287"/>
      <c r="W492" s="287"/>
      <c r="X492" s="367"/>
      <c r="Y492" s="366"/>
      <c r="Z492" s="287"/>
      <c r="AA492" s="287"/>
      <c r="AB492" s="287"/>
      <c r="AC492" s="287"/>
      <c r="AD492" s="367"/>
      <c r="AG492" s="186">
        <f t="shared" si="50"/>
        <v>27</v>
      </c>
      <c r="AH492" s="186">
        <f t="shared" si="51"/>
        <v>0</v>
      </c>
    </row>
    <row r="493" spans="1:34" ht="15" customHeight="1">
      <c r="A493" s="41"/>
      <c r="B493"/>
      <c r="C493" s="89" t="s">
        <v>188</v>
      </c>
      <c r="D493" s="552" t="str">
        <f>+IF(CNGE_2023_M1_Secc1_Sub1!D157="","",CNGE_2023_M1_Secc1_Sub1!D157)</f>
        <v/>
      </c>
      <c r="E493" s="553"/>
      <c r="F493" s="553"/>
      <c r="G493" s="553"/>
      <c r="H493" s="553"/>
      <c r="I493" s="553"/>
      <c r="J493" s="553"/>
      <c r="K493" s="553"/>
      <c r="L493" s="553"/>
      <c r="M493" s="553"/>
      <c r="N493" s="553"/>
      <c r="O493" s="553"/>
      <c r="P493" s="553"/>
      <c r="Q493" s="553"/>
      <c r="R493" s="554"/>
      <c r="S493" s="366"/>
      <c r="T493" s="287"/>
      <c r="U493" s="287"/>
      <c r="V493" s="287"/>
      <c r="W493" s="287"/>
      <c r="X493" s="367"/>
      <c r="Y493" s="366"/>
      <c r="Z493" s="287"/>
      <c r="AA493" s="287"/>
      <c r="AB493" s="287"/>
      <c r="AC493" s="287"/>
      <c r="AD493" s="367"/>
      <c r="AG493" s="186">
        <f t="shared" si="50"/>
        <v>27</v>
      </c>
      <c r="AH493" s="186">
        <f t="shared" si="51"/>
        <v>0</v>
      </c>
    </row>
    <row r="494" spans="1:34" ht="15" customHeight="1">
      <c r="A494" s="41"/>
      <c r="B494"/>
      <c r="C494" s="89" t="s">
        <v>189</v>
      </c>
      <c r="D494" s="552" t="str">
        <f>+IF(CNGE_2023_M1_Secc1_Sub1!D158="","",CNGE_2023_M1_Secc1_Sub1!D158)</f>
        <v/>
      </c>
      <c r="E494" s="553"/>
      <c r="F494" s="553"/>
      <c r="G494" s="553"/>
      <c r="H494" s="553"/>
      <c r="I494" s="553"/>
      <c r="J494" s="553"/>
      <c r="K494" s="553"/>
      <c r="L494" s="553"/>
      <c r="M494" s="553"/>
      <c r="N494" s="553"/>
      <c r="O494" s="553"/>
      <c r="P494" s="553"/>
      <c r="Q494" s="553"/>
      <c r="R494" s="554"/>
      <c r="S494" s="366"/>
      <c r="T494" s="287"/>
      <c r="U494" s="287"/>
      <c r="V494" s="287"/>
      <c r="W494" s="287"/>
      <c r="X494" s="367"/>
      <c r="Y494" s="366"/>
      <c r="Z494" s="287"/>
      <c r="AA494" s="287"/>
      <c r="AB494" s="287"/>
      <c r="AC494" s="287"/>
      <c r="AD494" s="367"/>
      <c r="AG494" s="186">
        <f t="shared" si="50"/>
        <v>27</v>
      </c>
      <c r="AH494" s="186">
        <f t="shared" si="51"/>
        <v>0</v>
      </c>
    </row>
    <row r="495" spans="1:34" ht="15" customHeight="1">
      <c r="A495" s="41"/>
      <c r="B495" s="57"/>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H495" s="19">
        <f>+SUM(AH375:AH494)</f>
        <v>0</v>
      </c>
    </row>
    <row r="496" spans="1:34" ht="24" customHeight="1">
      <c r="A496" s="41"/>
      <c r="B496" s="57"/>
      <c r="C496" s="348" t="s">
        <v>225</v>
      </c>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c r="AA496" s="348"/>
      <c r="AB496" s="348"/>
      <c r="AC496" s="348"/>
      <c r="AD496" s="348"/>
    </row>
    <row r="497" spans="1:30" ht="60" customHeight="1">
      <c r="A497" s="41"/>
      <c r="B497" s="57"/>
      <c r="C497" s="549"/>
      <c r="D497" s="550"/>
      <c r="E497" s="550"/>
      <c r="F497" s="550"/>
      <c r="G497" s="550"/>
      <c r="H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1"/>
    </row>
    <row r="498" spans="1:30" ht="15" customHeight="1"/>
    <row r="499" spans="1:30" ht="15" customHeight="1">
      <c r="B499" s="467" t="str">
        <f>IF(CA369=0,"","Alerta: se registro NS (no se sabe), favor de agregar su respectivo comentario (6ᵃ instrucción general).")</f>
        <v/>
      </c>
      <c r="C499" s="467"/>
      <c r="D499" s="467"/>
      <c r="E499" s="467"/>
      <c r="F499" s="467"/>
      <c r="G499" s="467"/>
      <c r="H499" s="467"/>
      <c r="I499" s="467"/>
      <c r="J499" s="467"/>
      <c r="K499" s="467"/>
      <c r="L499" s="467"/>
      <c r="M499" s="467"/>
      <c r="N499" s="467"/>
      <c r="O499" s="467"/>
      <c r="P499" s="467"/>
      <c r="Q499" s="467"/>
      <c r="R499" s="467"/>
      <c r="S499" s="467"/>
      <c r="T499" s="467"/>
      <c r="U499" s="467"/>
      <c r="V499" s="467"/>
      <c r="W499" s="467"/>
      <c r="X499" s="467"/>
      <c r="Y499" s="467"/>
      <c r="Z499" s="467"/>
      <c r="AA499" s="467"/>
      <c r="AB499" s="467"/>
      <c r="AC499" s="467"/>
      <c r="AD499" s="467"/>
    </row>
    <row r="500" spans="1:30" ht="15" customHeight="1">
      <c r="B500" s="392" t="str">
        <f>IF(AH495=0,"","Error: debe completar toda la información requerida.")</f>
        <v/>
      </c>
      <c r="C500" s="392"/>
      <c r="D500" s="392"/>
      <c r="E500" s="392"/>
      <c r="F500" s="392"/>
      <c r="G500" s="392"/>
      <c r="H500" s="392"/>
      <c r="I500" s="392"/>
      <c r="J500" s="392"/>
      <c r="K500" s="392"/>
      <c r="L500" s="392"/>
      <c r="M500" s="392"/>
      <c r="N500" s="392"/>
      <c r="O500" s="392"/>
      <c r="P500" s="392"/>
      <c r="Q500" s="392"/>
      <c r="R500" s="392"/>
      <c r="S500" s="392"/>
      <c r="T500" s="392"/>
      <c r="U500" s="392"/>
      <c r="V500" s="392"/>
      <c r="W500" s="392"/>
      <c r="X500" s="392"/>
      <c r="Y500" s="392"/>
      <c r="Z500" s="392"/>
      <c r="AA500" s="392"/>
      <c r="AB500" s="392"/>
      <c r="AC500" s="392"/>
      <c r="AD500" s="392"/>
    </row>
    <row r="501" spans="1:30" ht="15" customHeight="1"/>
    <row r="502" spans="1:30" ht="15" customHeight="1"/>
    <row r="503" spans="1:30" ht="15" customHeight="1"/>
  </sheetData>
  <sheetProtection algorithmName="SHA-512" hashValue="j0kQenGfcgL3kBvIA5oE5ZTc0ojBQhpd0s6Y/mWPUZJkZWBL49KNOsmVNvxqY1wa3Dc4rNEmaBJdLvtc76zlqw==" saltValue="kz9xUR3SA26BNFkyC0ZiVQ==" spinCount="100000" sheet="1" objects="1" scenarios="1"/>
  <mergeCells count="1930">
    <mergeCell ref="B499:AD499"/>
    <mergeCell ref="B500:AD500"/>
    <mergeCell ref="B38:AD38"/>
    <mergeCell ref="B39:AD39"/>
    <mergeCell ref="B40:AD40"/>
    <mergeCell ref="B41:AD41"/>
    <mergeCell ref="B179:AD179"/>
    <mergeCell ref="B178:AD178"/>
    <mergeCell ref="B207:AD207"/>
    <mergeCell ref="B205:AD205"/>
    <mergeCell ref="B206:AD206"/>
    <mergeCell ref="B221:AD221"/>
    <mergeCell ref="B223:AD223"/>
    <mergeCell ref="B224:AD224"/>
    <mergeCell ref="B226:AD226"/>
    <mergeCell ref="B222:AD222"/>
    <mergeCell ref="B358:AD358"/>
    <mergeCell ref="B360:AD360"/>
    <mergeCell ref="D54:J54"/>
    <mergeCell ref="K54:N54"/>
    <mergeCell ref="O54:R54"/>
    <mergeCell ref="S54:V54"/>
    <mergeCell ref="W54:Z54"/>
    <mergeCell ref="AA54:AD54"/>
    <mergeCell ref="D53:J53"/>
    <mergeCell ref="K53:N53"/>
    <mergeCell ref="O53:R53"/>
    <mergeCell ref="S53:V53"/>
    <mergeCell ref="W53:Z53"/>
    <mergeCell ref="AA53:AD53"/>
    <mergeCell ref="D52:J52"/>
    <mergeCell ref="K52:N52"/>
    <mergeCell ref="C17:AD17"/>
    <mergeCell ref="C18:AD18"/>
    <mergeCell ref="B20:AD20"/>
    <mergeCell ref="B21:AD21"/>
    <mergeCell ref="C12:AD12"/>
    <mergeCell ref="C13:AD13"/>
    <mergeCell ref="C14:AD14"/>
    <mergeCell ref="C15:AD15"/>
    <mergeCell ref="C16:AD16"/>
    <mergeCell ref="B1:AD1"/>
    <mergeCell ref="B3:AD3"/>
    <mergeCell ref="B5:AD5"/>
    <mergeCell ref="AA7:AD7"/>
    <mergeCell ref="B8:L8"/>
    <mergeCell ref="N8:O8"/>
    <mergeCell ref="B10:AD10"/>
    <mergeCell ref="B11:AD11"/>
    <mergeCell ref="C31:AD31"/>
    <mergeCell ref="C33:P33"/>
    <mergeCell ref="Q33:AD33"/>
    <mergeCell ref="C34:P34"/>
    <mergeCell ref="Q34:AD34"/>
    <mergeCell ref="C36:AD36"/>
    <mergeCell ref="B28:AD28"/>
    <mergeCell ref="C29:AD29"/>
    <mergeCell ref="C30:AD30"/>
    <mergeCell ref="C22:AD22"/>
    <mergeCell ref="C23:AD23"/>
    <mergeCell ref="C24:AD24"/>
    <mergeCell ref="C25:AD25"/>
    <mergeCell ref="C26:AD26"/>
    <mergeCell ref="W50:Z50"/>
    <mergeCell ref="AA50:AD50"/>
    <mergeCell ref="D51:J51"/>
    <mergeCell ref="K51:N51"/>
    <mergeCell ref="O51:R51"/>
    <mergeCell ref="S51:V51"/>
    <mergeCell ref="W51:Z51"/>
    <mergeCell ref="AA51:AD51"/>
    <mergeCell ref="C37:AD37"/>
    <mergeCell ref="B44:AD44"/>
    <mergeCell ref="C45:AD45"/>
    <mergeCell ref="C46:AD46"/>
    <mergeCell ref="C47:AD47"/>
    <mergeCell ref="C49:J50"/>
    <mergeCell ref="K49:N50"/>
    <mergeCell ref="O49:AD49"/>
    <mergeCell ref="O50:R50"/>
    <mergeCell ref="S50:V50"/>
    <mergeCell ref="O52:R52"/>
    <mergeCell ref="S52:V52"/>
    <mergeCell ref="W52:Z52"/>
    <mergeCell ref="AA52:AD52"/>
    <mergeCell ref="D57:J57"/>
    <mergeCell ref="K57:N57"/>
    <mergeCell ref="O57:R57"/>
    <mergeCell ref="S57:V57"/>
    <mergeCell ref="W57:Z57"/>
    <mergeCell ref="AA57:AD57"/>
    <mergeCell ref="D56:J56"/>
    <mergeCell ref="K56:N56"/>
    <mergeCell ref="O56:R56"/>
    <mergeCell ref="S56:V56"/>
    <mergeCell ref="W56:Z56"/>
    <mergeCell ref="AA56:AD56"/>
    <mergeCell ref="D55:J55"/>
    <mergeCell ref="K55:N55"/>
    <mergeCell ref="O55:R55"/>
    <mergeCell ref="S55:V55"/>
    <mergeCell ref="W55:Z55"/>
    <mergeCell ref="AA55:AD55"/>
    <mergeCell ref="D60:J60"/>
    <mergeCell ref="K60:N60"/>
    <mergeCell ref="O60:R60"/>
    <mergeCell ref="S60:V60"/>
    <mergeCell ref="W60:Z60"/>
    <mergeCell ref="AA60:AD60"/>
    <mergeCell ref="D59:J59"/>
    <mergeCell ref="K59:N59"/>
    <mergeCell ref="O59:R59"/>
    <mergeCell ref="S59:V59"/>
    <mergeCell ref="W59:Z59"/>
    <mergeCell ref="AA59:AD59"/>
    <mergeCell ref="D58:J58"/>
    <mergeCell ref="K58:N58"/>
    <mergeCell ref="O58:R58"/>
    <mergeCell ref="S58:V58"/>
    <mergeCell ref="W58:Z58"/>
    <mergeCell ref="AA58:AD58"/>
    <mergeCell ref="D63:J63"/>
    <mergeCell ref="K63:N63"/>
    <mergeCell ref="O63:R63"/>
    <mergeCell ref="S63:V63"/>
    <mergeCell ref="W63:Z63"/>
    <mergeCell ref="AA63:AD63"/>
    <mergeCell ref="D62:J62"/>
    <mergeCell ref="K62:N62"/>
    <mergeCell ref="O62:R62"/>
    <mergeCell ref="S62:V62"/>
    <mergeCell ref="W62:Z62"/>
    <mergeCell ref="AA62:AD62"/>
    <mergeCell ref="D61:J61"/>
    <mergeCell ref="K61:N61"/>
    <mergeCell ref="O61:R61"/>
    <mergeCell ref="S61:V61"/>
    <mergeCell ref="W61:Z61"/>
    <mergeCell ref="AA61:AD61"/>
    <mergeCell ref="D66:J66"/>
    <mergeCell ref="K66:N66"/>
    <mergeCell ref="O66:R66"/>
    <mergeCell ref="S66:V66"/>
    <mergeCell ref="W66:Z66"/>
    <mergeCell ref="AA66:AD66"/>
    <mergeCell ref="D65:J65"/>
    <mergeCell ref="K65:N65"/>
    <mergeCell ref="O65:R65"/>
    <mergeCell ref="S65:V65"/>
    <mergeCell ref="W65:Z65"/>
    <mergeCell ref="AA65:AD65"/>
    <mergeCell ref="D64:J64"/>
    <mergeCell ref="K64:N64"/>
    <mergeCell ref="O64:R64"/>
    <mergeCell ref="S64:V64"/>
    <mergeCell ref="W64:Z64"/>
    <mergeCell ref="AA64:AD64"/>
    <mergeCell ref="D69:J69"/>
    <mergeCell ref="K69:N69"/>
    <mergeCell ref="O69:R69"/>
    <mergeCell ref="S69:V69"/>
    <mergeCell ref="W69:Z69"/>
    <mergeCell ref="AA69:AD69"/>
    <mergeCell ref="D68:J68"/>
    <mergeCell ref="K68:N68"/>
    <mergeCell ref="O68:R68"/>
    <mergeCell ref="S68:V68"/>
    <mergeCell ref="W68:Z68"/>
    <mergeCell ref="AA68:AD68"/>
    <mergeCell ref="D67:J67"/>
    <mergeCell ref="K67:N67"/>
    <mergeCell ref="O67:R67"/>
    <mergeCell ref="S67:V67"/>
    <mergeCell ref="W67:Z67"/>
    <mergeCell ref="AA67:AD67"/>
    <mergeCell ref="D72:J72"/>
    <mergeCell ref="K72:N72"/>
    <mergeCell ref="O72:R72"/>
    <mergeCell ref="S72:V72"/>
    <mergeCell ref="W72:Z72"/>
    <mergeCell ref="AA72:AD72"/>
    <mergeCell ref="D71:J71"/>
    <mergeCell ref="K71:N71"/>
    <mergeCell ref="O71:R71"/>
    <mergeCell ref="S71:V71"/>
    <mergeCell ref="W71:Z71"/>
    <mergeCell ref="AA71:AD71"/>
    <mergeCell ref="D70:J70"/>
    <mergeCell ref="K70:N70"/>
    <mergeCell ref="O70:R70"/>
    <mergeCell ref="S70:V70"/>
    <mergeCell ref="W70:Z70"/>
    <mergeCell ref="AA70:AD70"/>
    <mergeCell ref="D75:J75"/>
    <mergeCell ref="K75:N75"/>
    <mergeCell ref="O75:R75"/>
    <mergeCell ref="S75:V75"/>
    <mergeCell ref="W75:Z75"/>
    <mergeCell ref="AA75:AD75"/>
    <mergeCell ref="D74:J74"/>
    <mergeCell ref="K74:N74"/>
    <mergeCell ref="O74:R74"/>
    <mergeCell ref="S74:V74"/>
    <mergeCell ref="W74:Z74"/>
    <mergeCell ref="AA74:AD74"/>
    <mergeCell ref="D73:J73"/>
    <mergeCell ref="K73:N73"/>
    <mergeCell ref="O73:R73"/>
    <mergeCell ref="S73:V73"/>
    <mergeCell ref="W73:Z73"/>
    <mergeCell ref="AA73:AD73"/>
    <mergeCell ref="D78:J78"/>
    <mergeCell ref="K78:N78"/>
    <mergeCell ref="O78:R78"/>
    <mergeCell ref="S78:V78"/>
    <mergeCell ref="W78:Z78"/>
    <mergeCell ref="AA78:AD78"/>
    <mergeCell ref="D77:J77"/>
    <mergeCell ref="K77:N77"/>
    <mergeCell ref="O77:R77"/>
    <mergeCell ref="S77:V77"/>
    <mergeCell ref="W77:Z77"/>
    <mergeCell ref="AA77:AD77"/>
    <mergeCell ref="D76:J76"/>
    <mergeCell ref="K76:N76"/>
    <mergeCell ref="O76:R76"/>
    <mergeCell ref="S76:V76"/>
    <mergeCell ref="W76:Z76"/>
    <mergeCell ref="AA76:AD76"/>
    <mergeCell ref="D81:J81"/>
    <mergeCell ref="K81:N81"/>
    <mergeCell ref="O81:R81"/>
    <mergeCell ref="S81:V81"/>
    <mergeCell ref="W81:Z81"/>
    <mergeCell ref="AA81:AD81"/>
    <mergeCell ref="D80:J80"/>
    <mergeCell ref="K80:N80"/>
    <mergeCell ref="O80:R80"/>
    <mergeCell ref="S80:V80"/>
    <mergeCell ref="W80:Z80"/>
    <mergeCell ref="AA80:AD80"/>
    <mergeCell ref="D79:J79"/>
    <mergeCell ref="K79:N79"/>
    <mergeCell ref="O79:R79"/>
    <mergeCell ref="S79:V79"/>
    <mergeCell ref="W79:Z79"/>
    <mergeCell ref="AA79:AD79"/>
    <mergeCell ref="D84:J84"/>
    <mergeCell ref="K84:N84"/>
    <mergeCell ref="O84:R84"/>
    <mergeCell ref="S84:V84"/>
    <mergeCell ref="W84:Z84"/>
    <mergeCell ref="AA84:AD84"/>
    <mergeCell ref="D83:J83"/>
    <mergeCell ref="K83:N83"/>
    <mergeCell ref="O83:R83"/>
    <mergeCell ref="S83:V83"/>
    <mergeCell ref="W83:Z83"/>
    <mergeCell ref="AA83:AD83"/>
    <mergeCell ref="D82:J82"/>
    <mergeCell ref="K82:N82"/>
    <mergeCell ref="O82:R82"/>
    <mergeCell ref="S82:V82"/>
    <mergeCell ref="W82:Z82"/>
    <mergeCell ref="AA82:AD82"/>
    <mergeCell ref="D87:J87"/>
    <mergeCell ref="K87:N87"/>
    <mergeCell ref="O87:R87"/>
    <mergeCell ref="S87:V87"/>
    <mergeCell ref="W87:Z87"/>
    <mergeCell ref="AA87:AD87"/>
    <mergeCell ref="D86:J86"/>
    <mergeCell ref="K86:N86"/>
    <mergeCell ref="O86:R86"/>
    <mergeCell ref="S86:V86"/>
    <mergeCell ref="W86:Z86"/>
    <mergeCell ref="AA86:AD86"/>
    <mergeCell ref="D85:J85"/>
    <mergeCell ref="K85:N85"/>
    <mergeCell ref="O85:R85"/>
    <mergeCell ref="S85:V85"/>
    <mergeCell ref="W85:Z85"/>
    <mergeCell ref="AA85:AD85"/>
    <mergeCell ref="D90:J90"/>
    <mergeCell ref="K90:N90"/>
    <mergeCell ref="O90:R90"/>
    <mergeCell ref="S90:V90"/>
    <mergeCell ref="W90:Z90"/>
    <mergeCell ref="AA90:AD90"/>
    <mergeCell ref="D89:J89"/>
    <mergeCell ref="K89:N89"/>
    <mergeCell ref="O89:R89"/>
    <mergeCell ref="S89:V89"/>
    <mergeCell ref="W89:Z89"/>
    <mergeCell ref="AA89:AD89"/>
    <mergeCell ref="D88:J88"/>
    <mergeCell ref="K88:N88"/>
    <mergeCell ref="O88:R88"/>
    <mergeCell ref="S88:V88"/>
    <mergeCell ref="W88:Z88"/>
    <mergeCell ref="AA88:AD88"/>
    <mergeCell ref="D93:J93"/>
    <mergeCell ref="K93:N93"/>
    <mergeCell ref="O93:R93"/>
    <mergeCell ref="S93:V93"/>
    <mergeCell ref="W93:Z93"/>
    <mergeCell ref="AA93:AD93"/>
    <mergeCell ref="D92:J92"/>
    <mergeCell ref="K92:N92"/>
    <mergeCell ref="O92:R92"/>
    <mergeCell ref="S92:V92"/>
    <mergeCell ref="W92:Z92"/>
    <mergeCell ref="AA92:AD92"/>
    <mergeCell ref="D91:J91"/>
    <mergeCell ref="K91:N91"/>
    <mergeCell ref="O91:R91"/>
    <mergeCell ref="S91:V91"/>
    <mergeCell ref="W91:Z91"/>
    <mergeCell ref="AA91:AD91"/>
    <mergeCell ref="D96:J96"/>
    <mergeCell ref="K96:N96"/>
    <mergeCell ref="O96:R96"/>
    <mergeCell ref="S96:V96"/>
    <mergeCell ref="W96:Z96"/>
    <mergeCell ref="AA96:AD96"/>
    <mergeCell ref="D95:J95"/>
    <mergeCell ref="K95:N95"/>
    <mergeCell ref="O95:R95"/>
    <mergeCell ref="S95:V95"/>
    <mergeCell ref="W95:Z95"/>
    <mergeCell ref="AA95:AD95"/>
    <mergeCell ref="D94:J94"/>
    <mergeCell ref="K94:N94"/>
    <mergeCell ref="O94:R94"/>
    <mergeCell ref="S94:V94"/>
    <mergeCell ref="W94:Z94"/>
    <mergeCell ref="AA94:AD94"/>
    <mergeCell ref="D99:J99"/>
    <mergeCell ref="K99:N99"/>
    <mergeCell ref="O99:R99"/>
    <mergeCell ref="S99:V99"/>
    <mergeCell ref="W99:Z99"/>
    <mergeCell ref="AA99:AD99"/>
    <mergeCell ref="D98:J98"/>
    <mergeCell ref="K98:N98"/>
    <mergeCell ref="O98:R98"/>
    <mergeCell ref="S98:V98"/>
    <mergeCell ref="W98:Z98"/>
    <mergeCell ref="AA98:AD98"/>
    <mergeCell ref="D97:J97"/>
    <mergeCell ref="K97:N97"/>
    <mergeCell ref="O97:R97"/>
    <mergeCell ref="S97:V97"/>
    <mergeCell ref="W97:Z97"/>
    <mergeCell ref="AA97:AD97"/>
    <mergeCell ref="D102:J102"/>
    <mergeCell ref="K102:N102"/>
    <mergeCell ref="O102:R102"/>
    <mergeCell ref="S102:V102"/>
    <mergeCell ref="W102:Z102"/>
    <mergeCell ref="AA102:AD102"/>
    <mergeCell ref="D101:J101"/>
    <mergeCell ref="K101:N101"/>
    <mergeCell ref="O101:R101"/>
    <mergeCell ref="S101:V101"/>
    <mergeCell ref="W101:Z101"/>
    <mergeCell ref="AA101:AD101"/>
    <mergeCell ref="D100:J100"/>
    <mergeCell ref="K100:N100"/>
    <mergeCell ref="O100:R100"/>
    <mergeCell ref="S100:V100"/>
    <mergeCell ref="W100:Z100"/>
    <mergeCell ref="AA100:AD100"/>
    <mergeCell ref="D105:J105"/>
    <mergeCell ref="K105:N105"/>
    <mergeCell ref="O105:R105"/>
    <mergeCell ref="S105:V105"/>
    <mergeCell ref="W105:Z105"/>
    <mergeCell ref="AA105:AD105"/>
    <mergeCell ref="D104:J104"/>
    <mergeCell ref="K104:N104"/>
    <mergeCell ref="O104:R104"/>
    <mergeCell ref="S104:V104"/>
    <mergeCell ref="W104:Z104"/>
    <mergeCell ref="AA104:AD104"/>
    <mergeCell ref="D103:J103"/>
    <mergeCell ref="K103:N103"/>
    <mergeCell ref="O103:R103"/>
    <mergeCell ref="S103:V103"/>
    <mergeCell ref="W103:Z103"/>
    <mergeCell ref="AA103:AD103"/>
    <mergeCell ref="D108:J108"/>
    <mergeCell ref="K108:N108"/>
    <mergeCell ref="O108:R108"/>
    <mergeCell ref="S108:V108"/>
    <mergeCell ref="W108:Z108"/>
    <mergeCell ref="AA108:AD108"/>
    <mergeCell ref="D107:J107"/>
    <mergeCell ref="K107:N107"/>
    <mergeCell ref="O107:R107"/>
    <mergeCell ref="S107:V107"/>
    <mergeCell ref="W107:Z107"/>
    <mergeCell ref="AA107:AD107"/>
    <mergeCell ref="D106:J106"/>
    <mergeCell ref="K106:N106"/>
    <mergeCell ref="O106:R106"/>
    <mergeCell ref="S106:V106"/>
    <mergeCell ref="W106:Z106"/>
    <mergeCell ref="AA106:AD106"/>
    <mergeCell ref="D111:J111"/>
    <mergeCell ref="K111:N111"/>
    <mergeCell ref="O111:R111"/>
    <mergeCell ref="S111:V111"/>
    <mergeCell ref="W111:Z111"/>
    <mergeCell ref="AA111:AD111"/>
    <mergeCell ref="D110:J110"/>
    <mergeCell ref="K110:N110"/>
    <mergeCell ref="O110:R110"/>
    <mergeCell ref="S110:V110"/>
    <mergeCell ref="W110:Z110"/>
    <mergeCell ref="AA110:AD110"/>
    <mergeCell ref="D109:J109"/>
    <mergeCell ref="K109:N109"/>
    <mergeCell ref="O109:R109"/>
    <mergeCell ref="S109:V109"/>
    <mergeCell ref="W109:Z109"/>
    <mergeCell ref="AA109:AD109"/>
    <mergeCell ref="D114:J114"/>
    <mergeCell ref="K114:N114"/>
    <mergeCell ref="O114:R114"/>
    <mergeCell ref="S114:V114"/>
    <mergeCell ref="W114:Z114"/>
    <mergeCell ref="AA114:AD114"/>
    <mergeCell ref="D113:J113"/>
    <mergeCell ref="K113:N113"/>
    <mergeCell ref="O113:R113"/>
    <mergeCell ref="S113:V113"/>
    <mergeCell ref="W113:Z113"/>
    <mergeCell ref="AA113:AD113"/>
    <mergeCell ref="D112:J112"/>
    <mergeCell ref="K112:N112"/>
    <mergeCell ref="O112:R112"/>
    <mergeCell ref="S112:V112"/>
    <mergeCell ref="W112:Z112"/>
    <mergeCell ref="AA112:AD112"/>
    <mergeCell ref="D117:J117"/>
    <mergeCell ref="K117:N117"/>
    <mergeCell ref="O117:R117"/>
    <mergeCell ref="S117:V117"/>
    <mergeCell ref="W117:Z117"/>
    <mergeCell ref="AA117:AD117"/>
    <mergeCell ref="D116:J116"/>
    <mergeCell ref="K116:N116"/>
    <mergeCell ref="O116:R116"/>
    <mergeCell ref="S116:V116"/>
    <mergeCell ref="W116:Z116"/>
    <mergeCell ref="AA116:AD116"/>
    <mergeCell ref="D115:J115"/>
    <mergeCell ref="K115:N115"/>
    <mergeCell ref="O115:R115"/>
    <mergeCell ref="S115:V115"/>
    <mergeCell ref="W115:Z115"/>
    <mergeCell ref="AA115:AD115"/>
    <mergeCell ref="D120:J120"/>
    <mergeCell ref="K120:N120"/>
    <mergeCell ref="O120:R120"/>
    <mergeCell ref="S120:V120"/>
    <mergeCell ref="W120:Z120"/>
    <mergeCell ref="AA120:AD120"/>
    <mergeCell ref="D119:J119"/>
    <mergeCell ref="K119:N119"/>
    <mergeCell ref="O119:R119"/>
    <mergeCell ref="S119:V119"/>
    <mergeCell ref="W119:Z119"/>
    <mergeCell ref="AA119:AD119"/>
    <mergeCell ref="D118:J118"/>
    <mergeCell ref="K118:N118"/>
    <mergeCell ref="O118:R118"/>
    <mergeCell ref="S118:V118"/>
    <mergeCell ref="W118:Z118"/>
    <mergeCell ref="AA118:AD118"/>
    <mergeCell ref="D123:J123"/>
    <mergeCell ref="K123:N123"/>
    <mergeCell ref="O123:R123"/>
    <mergeCell ref="S123:V123"/>
    <mergeCell ref="W123:Z123"/>
    <mergeCell ref="AA123:AD123"/>
    <mergeCell ref="D122:J122"/>
    <mergeCell ref="K122:N122"/>
    <mergeCell ref="O122:R122"/>
    <mergeCell ref="S122:V122"/>
    <mergeCell ref="W122:Z122"/>
    <mergeCell ref="AA122:AD122"/>
    <mergeCell ref="D121:J121"/>
    <mergeCell ref="K121:N121"/>
    <mergeCell ref="O121:R121"/>
    <mergeCell ref="S121:V121"/>
    <mergeCell ref="W121:Z121"/>
    <mergeCell ref="AA121:AD121"/>
    <mergeCell ref="D126:J126"/>
    <mergeCell ref="K126:N126"/>
    <mergeCell ref="O126:R126"/>
    <mergeCell ref="S126:V126"/>
    <mergeCell ref="W126:Z126"/>
    <mergeCell ref="AA126:AD126"/>
    <mergeCell ref="D125:J125"/>
    <mergeCell ref="K125:N125"/>
    <mergeCell ref="O125:R125"/>
    <mergeCell ref="S125:V125"/>
    <mergeCell ref="W125:Z125"/>
    <mergeCell ref="AA125:AD125"/>
    <mergeCell ref="D124:J124"/>
    <mergeCell ref="K124:N124"/>
    <mergeCell ref="O124:R124"/>
    <mergeCell ref="S124:V124"/>
    <mergeCell ref="W124:Z124"/>
    <mergeCell ref="AA124:AD124"/>
    <mergeCell ref="D129:J129"/>
    <mergeCell ref="K129:N129"/>
    <mergeCell ref="O129:R129"/>
    <mergeCell ref="S129:V129"/>
    <mergeCell ref="W129:Z129"/>
    <mergeCell ref="AA129:AD129"/>
    <mergeCell ref="D128:J128"/>
    <mergeCell ref="K128:N128"/>
    <mergeCell ref="O128:R128"/>
    <mergeCell ref="S128:V128"/>
    <mergeCell ref="W128:Z128"/>
    <mergeCell ref="AA128:AD128"/>
    <mergeCell ref="D127:J127"/>
    <mergeCell ref="K127:N127"/>
    <mergeCell ref="O127:R127"/>
    <mergeCell ref="S127:V127"/>
    <mergeCell ref="W127:Z127"/>
    <mergeCell ref="AA127:AD127"/>
    <mergeCell ref="D132:J132"/>
    <mergeCell ref="K132:N132"/>
    <mergeCell ref="O132:R132"/>
    <mergeCell ref="S132:V132"/>
    <mergeCell ref="W132:Z132"/>
    <mergeCell ref="AA132:AD132"/>
    <mergeCell ref="D131:J131"/>
    <mergeCell ref="K131:N131"/>
    <mergeCell ref="O131:R131"/>
    <mergeCell ref="S131:V131"/>
    <mergeCell ref="W131:Z131"/>
    <mergeCell ref="AA131:AD131"/>
    <mergeCell ref="D130:J130"/>
    <mergeCell ref="K130:N130"/>
    <mergeCell ref="O130:R130"/>
    <mergeCell ref="S130:V130"/>
    <mergeCell ref="W130:Z130"/>
    <mergeCell ref="AA130:AD130"/>
    <mergeCell ref="D135:J135"/>
    <mergeCell ref="K135:N135"/>
    <mergeCell ref="O135:R135"/>
    <mergeCell ref="S135:V135"/>
    <mergeCell ref="W135:Z135"/>
    <mergeCell ref="AA135:AD135"/>
    <mergeCell ref="D134:J134"/>
    <mergeCell ref="K134:N134"/>
    <mergeCell ref="O134:R134"/>
    <mergeCell ref="S134:V134"/>
    <mergeCell ref="W134:Z134"/>
    <mergeCell ref="AA134:AD134"/>
    <mergeCell ref="D133:J133"/>
    <mergeCell ref="K133:N133"/>
    <mergeCell ref="O133:R133"/>
    <mergeCell ref="S133:V133"/>
    <mergeCell ref="W133:Z133"/>
    <mergeCell ref="AA133:AD133"/>
    <mergeCell ref="D138:J138"/>
    <mergeCell ref="K138:N138"/>
    <mergeCell ref="O138:R138"/>
    <mergeCell ref="S138:V138"/>
    <mergeCell ref="W138:Z138"/>
    <mergeCell ref="AA138:AD138"/>
    <mergeCell ref="D137:J137"/>
    <mergeCell ref="K137:N137"/>
    <mergeCell ref="O137:R137"/>
    <mergeCell ref="S137:V137"/>
    <mergeCell ref="W137:Z137"/>
    <mergeCell ref="AA137:AD137"/>
    <mergeCell ref="D136:J136"/>
    <mergeCell ref="K136:N136"/>
    <mergeCell ref="O136:R136"/>
    <mergeCell ref="S136:V136"/>
    <mergeCell ref="W136:Z136"/>
    <mergeCell ref="AA136:AD136"/>
    <mergeCell ref="D141:J141"/>
    <mergeCell ref="K141:N141"/>
    <mergeCell ref="O141:R141"/>
    <mergeCell ref="S141:V141"/>
    <mergeCell ref="W141:Z141"/>
    <mergeCell ref="AA141:AD141"/>
    <mergeCell ref="D140:J140"/>
    <mergeCell ref="K140:N140"/>
    <mergeCell ref="O140:R140"/>
    <mergeCell ref="S140:V140"/>
    <mergeCell ref="W140:Z140"/>
    <mergeCell ref="AA140:AD140"/>
    <mergeCell ref="D139:J139"/>
    <mergeCell ref="K139:N139"/>
    <mergeCell ref="O139:R139"/>
    <mergeCell ref="S139:V139"/>
    <mergeCell ref="W139:Z139"/>
    <mergeCell ref="AA139:AD139"/>
    <mergeCell ref="D144:J144"/>
    <mergeCell ref="K144:N144"/>
    <mergeCell ref="O144:R144"/>
    <mergeCell ref="S144:V144"/>
    <mergeCell ref="W144:Z144"/>
    <mergeCell ref="AA144:AD144"/>
    <mergeCell ref="D143:J143"/>
    <mergeCell ref="K143:N143"/>
    <mergeCell ref="O143:R143"/>
    <mergeCell ref="S143:V143"/>
    <mergeCell ref="W143:Z143"/>
    <mergeCell ref="AA143:AD143"/>
    <mergeCell ref="D142:J142"/>
    <mergeCell ref="K142:N142"/>
    <mergeCell ref="O142:R142"/>
    <mergeCell ref="S142:V142"/>
    <mergeCell ref="W142:Z142"/>
    <mergeCell ref="AA142:AD142"/>
    <mergeCell ref="D147:J147"/>
    <mergeCell ref="K147:N147"/>
    <mergeCell ref="O147:R147"/>
    <mergeCell ref="S147:V147"/>
    <mergeCell ref="W147:Z147"/>
    <mergeCell ref="AA147:AD147"/>
    <mergeCell ref="D146:J146"/>
    <mergeCell ref="K146:N146"/>
    <mergeCell ref="O146:R146"/>
    <mergeCell ref="S146:V146"/>
    <mergeCell ref="W146:Z146"/>
    <mergeCell ref="AA146:AD146"/>
    <mergeCell ref="D145:J145"/>
    <mergeCell ref="K145:N145"/>
    <mergeCell ref="O145:R145"/>
    <mergeCell ref="S145:V145"/>
    <mergeCell ref="W145:Z145"/>
    <mergeCell ref="AA145:AD145"/>
    <mergeCell ref="D150:J150"/>
    <mergeCell ref="K150:N150"/>
    <mergeCell ref="O150:R150"/>
    <mergeCell ref="S150:V150"/>
    <mergeCell ref="W150:Z150"/>
    <mergeCell ref="AA150:AD150"/>
    <mergeCell ref="D149:J149"/>
    <mergeCell ref="K149:N149"/>
    <mergeCell ref="O149:R149"/>
    <mergeCell ref="S149:V149"/>
    <mergeCell ref="W149:Z149"/>
    <mergeCell ref="AA149:AD149"/>
    <mergeCell ref="D148:J148"/>
    <mergeCell ref="K148:N148"/>
    <mergeCell ref="O148:R148"/>
    <mergeCell ref="S148:V148"/>
    <mergeCell ref="W148:Z148"/>
    <mergeCell ref="AA148:AD148"/>
    <mergeCell ref="D153:J153"/>
    <mergeCell ref="K153:N153"/>
    <mergeCell ref="O153:R153"/>
    <mergeCell ref="S153:V153"/>
    <mergeCell ref="W153:Z153"/>
    <mergeCell ref="AA153:AD153"/>
    <mergeCell ref="D152:J152"/>
    <mergeCell ref="K152:N152"/>
    <mergeCell ref="O152:R152"/>
    <mergeCell ref="S152:V152"/>
    <mergeCell ref="W152:Z152"/>
    <mergeCell ref="AA152:AD152"/>
    <mergeCell ref="D151:J151"/>
    <mergeCell ref="K151:N151"/>
    <mergeCell ref="O151:R151"/>
    <mergeCell ref="S151:V151"/>
    <mergeCell ref="W151:Z151"/>
    <mergeCell ref="AA151:AD151"/>
    <mergeCell ref="D156:J156"/>
    <mergeCell ref="K156:N156"/>
    <mergeCell ref="O156:R156"/>
    <mergeCell ref="S156:V156"/>
    <mergeCell ref="W156:Z156"/>
    <mergeCell ref="AA156:AD156"/>
    <mergeCell ref="D155:J155"/>
    <mergeCell ref="K155:N155"/>
    <mergeCell ref="O155:R155"/>
    <mergeCell ref="S155:V155"/>
    <mergeCell ref="W155:Z155"/>
    <mergeCell ref="AA155:AD155"/>
    <mergeCell ref="D154:J154"/>
    <mergeCell ref="K154:N154"/>
    <mergeCell ref="O154:R154"/>
    <mergeCell ref="S154:V154"/>
    <mergeCell ref="W154:Z154"/>
    <mergeCell ref="AA154:AD154"/>
    <mergeCell ref="D159:J159"/>
    <mergeCell ref="K159:N159"/>
    <mergeCell ref="O159:R159"/>
    <mergeCell ref="S159:V159"/>
    <mergeCell ref="W159:Z159"/>
    <mergeCell ref="AA159:AD159"/>
    <mergeCell ref="D158:J158"/>
    <mergeCell ref="K158:N158"/>
    <mergeCell ref="O158:R158"/>
    <mergeCell ref="S158:V158"/>
    <mergeCell ref="W158:Z158"/>
    <mergeCell ref="AA158:AD158"/>
    <mergeCell ref="D157:J157"/>
    <mergeCell ref="K157:N157"/>
    <mergeCell ref="O157:R157"/>
    <mergeCell ref="S157:V157"/>
    <mergeCell ref="W157:Z157"/>
    <mergeCell ref="AA157:AD157"/>
    <mergeCell ref="D162:J162"/>
    <mergeCell ref="K162:N162"/>
    <mergeCell ref="O162:R162"/>
    <mergeCell ref="S162:V162"/>
    <mergeCell ref="W162:Z162"/>
    <mergeCell ref="AA162:AD162"/>
    <mergeCell ref="D161:J161"/>
    <mergeCell ref="K161:N161"/>
    <mergeCell ref="O161:R161"/>
    <mergeCell ref="S161:V161"/>
    <mergeCell ref="W161:Z161"/>
    <mergeCell ref="AA161:AD161"/>
    <mergeCell ref="D160:J160"/>
    <mergeCell ref="K160:N160"/>
    <mergeCell ref="O160:R160"/>
    <mergeCell ref="S160:V160"/>
    <mergeCell ref="W160:Z160"/>
    <mergeCell ref="AA160:AD160"/>
    <mergeCell ref="D165:J165"/>
    <mergeCell ref="K165:N165"/>
    <mergeCell ref="O165:R165"/>
    <mergeCell ref="S165:V165"/>
    <mergeCell ref="W165:Z165"/>
    <mergeCell ref="AA165:AD165"/>
    <mergeCell ref="D164:J164"/>
    <mergeCell ref="K164:N164"/>
    <mergeCell ref="O164:R164"/>
    <mergeCell ref="S164:V164"/>
    <mergeCell ref="W164:Z164"/>
    <mergeCell ref="AA164:AD164"/>
    <mergeCell ref="D163:J163"/>
    <mergeCell ref="K163:N163"/>
    <mergeCell ref="O163:R163"/>
    <mergeCell ref="S163:V163"/>
    <mergeCell ref="W163:Z163"/>
    <mergeCell ref="AA163:AD163"/>
    <mergeCell ref="D168:J168"/>
    <mergeCell ref="K168:N168"/>
    <mergeCell ref="O168:R168"/>
    <mergeCell ref="S168:V168"/>
    <mergeCell ref="W168:Z168"/>
    <mergeCell ref="AA168:AD168"/>
    <mergeCell ref="D167:J167"/>
    <mergeCell ref="K167:N167"/>
    <mergeCell ref="O167:R167"/>
    <mergeCell ref="S167:V167"/>
    <mergeCell ref="W167:Z167"/>
    <mergeCell ref="AA167:AD167"/>
    <mergeCell ref="D166:J166"/>
    <mergeCell ref="K166:N166"/>
    <mergeCell ref="O166:R166"/>
    <mergeCell ref="S166:V166"/>
    <mergeCell ref="W166:Z166"/>
    <mergeCell ref="AA166:AD166"/>
    <mergeCell ref="C172:F172"/>
    <mergeCell ref="G172:AD172"/>
    <mergeCell ref="C174:AD174"/>
    <mergeCell ref="C175:AD175"/>
    <mergeCell ref="D170:J170"/>
    <mergeCell ref="K170:N170"/>
    <mergeCell ref="O170:R170"/>
    <mergeCell ref="S170:V170"/>
    <mergeCell ref="W170:Z170"/>
    <mergeCell ref="AA170:AD170"/>
    <mergeCell ref="D169:J169"/>
    <mergeCell ref="K169:N169"/>
    <mergeCell ref="O169:R169"/>
    <mergeCell ref="S169:V169"/>
    <mergeCell ref="W169:Z169"/>
    <mergeCell ref="AA169:AD169"/>
    <mergeCell ref="C188:AD188"/>
    <mergeCell ref="B190:AD190"/>
    <mergeCell ref="C191:AD191"/>
    <mergeCell ref="C193:AD193"/>
    <mergeCell ref="D195:AD195"/>
    <mergeCell ref="B182:AD182"/>
    <mergeCell ref="B183:AD183"/>
    <mergeCell ref="C184:AD184"/>
    <mergeCell ref="B186:AD186"/>
    <mergeCell ref="B187:AD187"/>
    <mergeCell ref="C217:L217"/>
    <mergeCell ref="M217:R217"/>
    <mergeCell ref="S217:V217"/>
    <mergeCell ref="W217:Z217"/>
    <mergeCell ref="AA217:AD217"/>
    <mergeCell ref="C219:AD219"/>
    <mergeCell ref="C211:AD211"/>
    <mergeCell ref="C212:AD212"/>
    <mergeCell ref="C213:AD213"/>
    <mergeCell ref="C215:L216"/>
    <mergeCell ref="M215:R216"/>
    <mergeCell ref="S215:AD215"/>
    <mergeCell ref="S216:V216"/>
    <mergeCell ref="W216:Z216"/>
    <mergeCell ref="AA216:AD216"/>
    <mergeCell ref="D196:AD196"/>
    <mergeCell ref="K198:AD198"/>
    <mergeCell ref="D199:AD199"/>
    <mergeCell ref="C202:AD202"/>
    <mergeCell ref="C203:AD203"/>
    <mergeCell ref="B210:AD210"/>
    <mergeCell ref="C192:AD192"/>
    <mergeCell ref="D236:J236"/>
    <mergeCell ref="K236:N236"/>
    <mergeCell ref="O236:R236"/>
    <mergeCell ref="S236:V236"/>
    <mergeCell ref="W236:Z236"/>
    <mergeCell ref="AA236:AD236"/>
    <mergeCell ref="W234:Z234"/>
    <mergeCell ref="AA234:AD234"/>
    <mergeCell ref="D235:J235"/>
    <mergeCell ref="K235:N235"/>
    <mergeCell ref="O235:R235"/>
    <mergeCell ref="S235:V235"/>
    <mergeCell ref="W235:Z235"/>
    <mergeCell ref="AA235:AD235"/>
    <mergeCell ref="C220:AD220"/>
    <mergeCell ref="B227:AD227"/>
    <mergeCell ref="C229:AD229"/>
    <mergeCell ref="C230:AD230"/>
    <mergeCell ref="C231:AD231"/>
    <mergeCell ref="C233:J234"/>
    <mergeCell ref="K233:N234"/>
    <mergeCell ref="O233:R234"/>
    <mergeCell ref="S233:AD233"/>
    <mergeCell ref="S234:V234"/>
    <mergeCell ref="C228:AD228"/>
    <mergeCell ref="B225:AD225"/>
    <mergeCell ref="D239:J239"/>
    <mergeCell ref="K239:N239"/>
    <mergeCell ref="O239:R239"/>
    <mergeCell ref="S239:V239"/>
    <mergeCell ref="W239:Z239"/>
    <mergeCell ref="AA239:AD239"/>
    <mergeCell ref="D238:J238"/>
    <mergeCell ref="K238:N238"/>
    <mergeCell ref="O238:R238"/>
    <mergeCell ref="S238:V238"/>
    <mergeCell ref="W238:Z238"/>
    <mergeCell ref="AA238:AD238"/>
    <mergeCell ref="D237:J237"/>
    <mergeCell ref="K237:N237"/>
    <mergeCell ref="O237:R237"/>
    <mergeCell ref="S237:V237"/>
    <mergeCell ref="W237:Z237"/>
    <mergeCell ref="AA237:AD237"/>
    <mergeCell ref="D242:J242"/>
    <mergeCell ref="K242:N242"/>
    <mergeCell ref="O242:R242"/>
    <mergeCell ref="S242:V242"/>
    <mergeCell ref="W242:Z242"/>
    <mergeCell ref="AA242:AD242"/>
    <mergeCell ref="D241:J241"/>
    <mergeCell ref="K241:N241"/>
    <mergeCell ref="O241:R241"/>
    <mergeCell ref="S241:V241"/>
    <mergeCell ref="W241:Z241"/>
    <mergeCell ref="AA241:AD241"/>
    <mergeCell ref="D240:J240"/>
    <mergeCell ref="K240:N240"/>
    <mergeCell ref="O240:R240"/>
    <mergeCell ref="S240:V240"/>
    <mergeCell ref="W240:Z240"/>
    <mergeCell ref="AA240:AD240"/>
    <mergeCell ref="D245:J245"/>
    <mergeCell ref="K245:N245"/>
    <mergeCell ref="O245:R245"/>
    <mergeCell ref="S245:V245"/>
    <mergeCell ref="W245:Z245"/>
    <mergeCell ref="AA245:AD245"/>
    <mergeCell ref="D244:J244"/>
    <mergeCell ref="K244:N244"/>
    <mergeCell ref="O244:R244"/>
    <mergeCell ref="S244:V244"/>
    <mergeCell ref="W244:Z244"/>
    <mergeCell ref="AA244:AD244"/>
    <mergeCell ref="D243:J243"/>
    <mergeCell ref="K243:N243"/>
    <mergeCell ref="O243:R243"/>
    <mergeCell ref="S243:V243"/>
    <mergeCell ref="W243:Z243"/>
    <mergeCell ref="AA243:AD243"/>
    <mergeCell ref="D248:J248"/>
    <mergeCell ref="K248:N248"/>
    <mergeCell ref="O248:R248"/>
    <mergeCell ref="S248:V248"/>
    <mergeCell ref="W248:Z248"/>
    <mergeCell ref="AA248:AD248"/>
    <mergeCell ref="D247:J247"/>
    <mergeCell ref="K247:N247"/>
    <mergeCell ref="O247:R247"/>
    <mergeCell ref="S247:V247"/>
    <mergeCell ref="W247:Z247"/>
    <mergeCell ref="AA247:AD247"/>
    <mergeCell ref="D246:J246"/>
    <mergeCell ref="K246:N246"/>
    <mergeCell ref="O246:R246"/>
    <mergeCell ref="S246:V246"/>
    <mergeCell ref="W246:Z246"/>
    <mergeCell ref="AA246:AD246"/>
    <mergeCell ref="D251:J251"/>
    <mergeCell ref="K251:N251"/>
    <mergeCell ref="O251:R251"/>
    <mergeCell ref="S251:V251"/>
    <mergeCell ref="W251:Z251"/>
    <mergeCell ref="AA251:AD251"/>
    <mergeCell ref="D250:J250"/>
    <mergeCell ref="K250:N250"/>
    <mergeCell ref="O250:R250"/>
    <mergeCell ref="S250:V250"/>
    <mergeCell ref="W250:Z250"/>
    <mergeCell ref="AA250:AD250"/>
    <mergeCell ref="D249:J249"/>
    <mergeCell ref="K249:N249"/>
    <mergeCell ref="O249:R249"/>
    <mergeCell ref="S249:V249"/>
    <mergeCell ref="W249:Z249"/>
    <mergeCell ref="AA249:AD249"/>
    <mergeCell ref="D254:J254"/>
    <mergeCell ref="K254:N254"/>
    <mergeCell ref="O254:R254"/>
    <mergeCell ref="S254:V254"/>
    <mergeCell ref="W254:Z254"/>
    <mergeCell ref="AA254:AD254"/>
    <mergeCell ref="D253:J253"/>
    <mergeCell ref="K253:N253"/>
    <mergeCell ref="O253:R253"/>
    <mergeCell ref="S253:V253"/>
    <mergeCell ref="W253:Z253"/>
    <mergeCell ref="AA253:AD253"/>
    <mergeCell ref="D252:J252"/>
    <mergeCell ref="K252:N252"/>
    <mergeCell ref="O252:R252"/>
    <mergeCell ref="S252:V252"/>
    <mergeCell ref="W252:Z252"/>
    <mergeCell ref="AA252:AD252"/>
    <mergeCell ref="D257:J257"/>
    <mergeCell ref="K257:N257"/>
    <mergeCell ref="O257:R257"/>
    <mergeCell ref="S257:V257"/>
    <mergeCell ref="W257:Z257"/>
    <mergeCell ref="AA257:AD257"/>
    <mergeCell ref="D256:J256"/>
    <mergeCell ref="K256:N256"/>
    <mergeCell ref="O256:R256"/>
    <mergeCell ref="S256:V256"/>
    <mergeCell ref="W256:Z256"/>
    <mergeCell ref="AA256:AD256"/>
    <mergeCell ref="D255:J255"/>
    <mergeCell ref="K255:N255"/>
    <mergeCell ref="O255:R255"/>
    <mergeCell ref="S255:V255"/>
    <mergeCell ref="W255:Z255"/>
    <mergeCell ref="AA255:AD255"/>
    <mergeCell ref="D260:J260"/>
    <mergeCell ref="K260:N260"/>
    <mergeCell ref="O260:R260"/>
    <mergeCell ref="S260:V260"/>
    <mergeCell ref="W260:Z260"/>
    <mergeCell ref="AA260:AD260"/>
    <mergeCell ref="D259:J259"/>
    <mergeCell ref="K259:N259"/>
    <mergeCell ref="O259:R259"/>
    <mergeCell ref="S259:V259"/>
    <mergeCell ref="W259:Z259"/>
    <mergeCell ref="AA259:AD259"/>
    <mergeCell ref="D258:J258"/>
    <mergeCell ref="K258:N258"/>
    <mergeCell ref="O258:R258"/>
    <mergeCell ref="S258:V258"/>
    <mergeCell ref="W258:Z258"/>
    <mergeCell ref="AA258:AD258"/>
    <mergeCell ref="D263:J263"/>
    <mergeCell ref="K263:N263"/>
    <mergeCell ref="O263:R263"/>
    <mergeCell ref="S263:V263"/>
    <mergeCell ref="W263:Z263"/>
    <mergeCell ref="AA263:AD263"/>
    <mergeCell ref="D262:J262"/>
    <mergeCell ref="K262:N262"/>
    <mergeCell ref="O262:R262"/>
    <mergeCell ref="S262:V262"/>
    <mergeCell ref="W262:Z262"/>
    <mergeCell ref="AA262:AD262"/>
    <mergeCell ref="D261:J261"/>
    <mergeCell ref="K261:N261"/>
    <mergeCell ref="O261:R261"/>
    <mergeCell ref="S261:V261"/>
    <mergeCell ref="W261:Z261"/>
    <mergeCell ref="AA261:AD261"/>
    <mergeCell ref="D266:J266"/>
    <mergeCell ref="K266:N266"/>
    <mergeCell ref="O266:R266"/>
    <mergeCell ref="S266:V266"/>
    <mergeCell ref="W266:Z266"/>
    <mergeCell ref="AA266:AD266"/>
    <mergeCell ref="D265:J265"/>
    <mergeCell ref="K265:N265"/>
    <mergeCell ref="O265:R265"/>
    <mergeCell ref="S265:V265"/>
    <mergeCell ref="W265:Z265"/>
    <mergeCell ref="AA265:AD265"/>
    <mergeCell ref="D264:J264"/>
    <mergeCell ref="K264:N264"/>
    <mergeCell ref="O264:R264"/>
    <mergeCell ref="S264:V264"/>
    <mergeCell ref="W264:Z264"/>
    <mergeCell ref="AA264:AD264"/>
    <mergeCell ref="D269:J269"/>
    <mergeCell ref="K269:N269"/>
    <mergeCell ref="O269:R269"/>
    <mergeCell ref="S269:V269"/>
    <mergeCell ref="W269:Z269"/>
    <mergeCell ref="AA269:AD269"/>
    <mergeCell ref="D268:J268"/>
    <mergeCell ref="K268:N268"/>
    <mergeCell ref="O268:R268"/>
    <mergeCell ref="S268:V268"/>
    <mergeCell ref="W268:Z268"/>
    <mergeCell ref="AA268:AD268"/>
    <mergeCell ref="D267:J267"/>
    <mergeCell ref="K267:N267"/>
    <mergeCell ref="O267:R267"/>
    <mergeCell ref="S267:V267"/>
    <mergeCell ref="W267:Z267"/>
    <mergeCell ref="AA267:AD267"/>
    <mergeCell ref="D272:J272"/>
    <mergeCell ref="K272:N272"/>
    <mergeCell ref="O272:R272"/>
    <mergeCell ref="S272:V272"/>
    <mergeCell ref="W272:Z272"/>
    <mergeCell ref="AA272:AD272"/>
    <mergeCell ref="D271:J271"/>
    <mergeCell ref="K271:N271"/>
    <mergeCell ref="O271:R271"/>
    <mergeCell ref="S271:V271"/>
    <mergeCell ref="W271:Z271"/>
    <mergeCell ref="AA271:AD271"/>
    <mergeCell ref="D270:J270"/>
    <mergeCell ref="K270:N270"/>
    <mergeCell ref="O270:R270"/>
    <mergeCell ref="S270:V270"/>
    <mergeCell ref="W270:Z270"/>
    <mergeCell ref="AA270:AD270"/>
    <mergeCell ref="D275:J275"/>
    <mergeCell ref="K275:N275"/>
    <mergeCell ref="O275:R275"/>
    <mergeCell ref="S275:V275"/>
    <mergeCell ref="W275:Z275"/>
    <mergeCell ref="AA275:AD275"/>
    <mergeCell ref="D274:J274"/>
    <mergeCell ref="K274:N274"/>
    <mergeCell ref="O274:R274"/>
    <mergeCell ref="S274:V274"/>
    <mergeCell ref="W274:Z274"/>
    <mergeCell ref="AA274:AD274"/>
    <mergeCell ref="D273:J273"/>
    <mergeCell ref="K273:N273"/>
    <mergeCell ref="O273:R273"/>
    <mergeCell ref="S273:V273"/>
    <mergeCell ref="W273:Z273"/>
    <mergeCell ref="AA273:AD273"/>
    <mergeCell ref="D278:J278"/>
    <mergeCell ref="K278:N278"/>
    <mergeCell ref="O278:R278"/>
    <mergeCell ref="S278:V278"/>
    <mergeCell ref="W278:Z278"/>
    <mergeCell ref="AA278:AD278"/>
    <mergeCell ref="D277:J277"/>
    <mergeCell ref="K277:N277"/>
    <mergeCell ref="O277:R277"/>
    <mergeCell ref="S277:V277"/>
    <mergeCell ref="W277:Z277"/>
    <mergeCell ref="AA277:AD277"/>
    <mergeCell ref="D276:J276"/>
    <mergeCell ref="K276:N276"/>
    <mergeCell ref="O276:R276"/>
    <mergeCell ref="S276:V276"/>
    <mergeCell ref="W276:Z276"/>
    <mergeCell ref="AA276:AD276"/>
    <mergeCell ref="D281:J281"/>
    <mergeCell ref="K281:N281"/>
    <mergeCell ref="O281:R281"/>
    <mergeCell ref="S281:V281"/>
    <mergeCell ref="W281:Z281"/>
    <mergeCell ref="AA281:AD281"/>
    <mergeCell ref="D280:J280"/>
    <mergeCell ref="K280:N280"/>
    <mergeCell ref="O280:R280"/>
    <mergeCell ref="S280:V280"/>
    <mergeCell ref="W280:Z280"/>
    <mergeCell ref="AA280:AD280"/>
    <mergeCell ref="D279:J279"/>
    <mergeCell ref="K279:N279"/>
    <mergeCell ref="O279:R279"/>
    <mergeCell ref="S279:V279"/>
    <mergeCell ref="W279:Z279"/>
    <mergeCell ref="AA279:AD279"/>
    <mergeCell ref="D284:J284"/>
    <mergeCell ref="K284:N284"/>
    <mergeCell ref="O284:R284"/>
    <mergeCell ref="S284:V284"/>
    <mergeCell ref="W284:Z284"/>
    <mergeCell ref="AA284:AD284"/>
    <mergeCell ref="D283:J283"/>
    <mergeCell ref="K283:N283"/>
    <mergeCell ref="O283:R283"/>
    <mergeCell ref="S283:V283"/>
    <mergeCell ref="W283:Z283"/>
    <mergeCell ref="AA283:AD283"/>
    <mergeCell ref="D282:J282"/>
    <mergeCell ref="K282:N282"/>
    <mergeCell ref="O282:R282"/>
    <mergeCell ref="S282:V282"/>
    <mergeCell ref="W282:Z282"/>
    <mergeCell ref="AA282:AD282"/>
    <mergeCell ref="D287:J287"/>
    <mergeCell ref="K287:N287"/>
    <mergeCell ref="O287:R287"/>
    <mergeCell ref="S287:V287"/>
    <mergeCell ref="W287:Z287"/>
    <mergeCell ref="AA287:AD287"/>
    <mergeCell ref="D286:J286"/>
    <mergeCell ref="K286:N286"/>
    <mergeCell ref="O286:R286"/>
    <mergeCell ref="S286:V286"/>
    <mergeCell ref="W286:Z286"/>
    <mergeCell ref="AA286:AD286"/>
    <mergeCell ref="D285:J285"/>
    <mergeCell ref="K285:N285"/>
    <mergeCell ref="O285:R285"/>
    <mergeCell ref="S285:V285"/>
    <mergeCell ref="W285:Z285"/>
    <mergeCell ref="AA285:AD285"/>
    <mergeCell ref="D290:J290"/>
    <mergeCell ref="K290:N290"/>
    <mergeCell ref="O290:R290"/>
    <mergeCell ref="S290:V290"/>
    <mergeCell ref="W290:Z290"/>
    <mergeCell ref="AA290:AD290"/>
    <mergeCell ref="D289:J289"/>
    <mergeCell ref="K289:N289"/>
    <mergeCell ref="O289:R289"/>
    <mergeCell ref="S289:V289"/>
    <mergeCell ref="W289:Z289"/>
    <mergeCell ref="AA289:AD289"/>
    <mergeCell ref="D288:J288"/>
    <mergeCell ref="K288:N288"/>
    <mergeCell ref="O288:R288"/>
    <mergeCell ref="S288:V288"/>
    <mergeCell ref="W288:Z288"/>
    <mergeCell ref="AA288:AD288"/>
    <mergeCell ref="D293:J293"/>
    <mergeCell ref="K293:N293"/>
    <mergeCell ref="O293:R293"/>
    <mergeCell ref="S293:V293"/>
    <mergeCell ref="W293:Z293"/>
    <mergeCell ref="AA293:AD293"/>
    <mergeCell ref="D292:J292"/>
    <mergeCell ref="K292:N292"/>
    <mergeCell ref="O292:R292"/>
    <mergeCell ref="S292:V292"/>
    <mergeCell ref="W292:Z292"/>
    <mergeCell ref="AA292:AD292"/>
    <mergeCell ref="D291:J291"/>
    <mergeCell ref="K291:N291"/>
    <mergeCell ref="O291:R291"/>
    <mergeCell ref="S291:V291"/>
    <mergeCell ref="W291:Z291"/>
    <mergeCell ref="AA291:AD291"/>
    <mergeCell ref="D296:J296"/>
    <mergeCell ref="K296:N296"/>
    <mergeCell ref="O296:R296"/>
    <mergeCell ref="S296:V296"/>
    <mergeCell ref="W296:Z296"/>
    <mergeCell ref="AA296:AD296"/>
    <mergeCell ref="D295:J295"/>
    <mergeCell ref="K295:N295"/>
    <mergeCell ref="O295:R295"/>
    <mergeCell ref="S295:V295"/>
    <mergeCell ref="W295:Z295"/>
    <mergeCell ref="AA295:AD295"/>
    <mergeCell ref="D294:J294"/>
    <mergeCell ref="K294:N294"/>
    <mergeCell ref="O294:R294"/>
    <mergeCell ref="S294:V294"/>
    <mergeCell ref="W294:Z294"/>
    <mergeCell ref="AA294:AD294"/>
    <mergeCell ref="D299:J299"/>
    <mergeCell ref="K299:N299"/>
    <mergeCell ref="O299:R299"/>
    <mergeCell ref="S299:V299"/>
    <mergeCell ref="W299:Z299"/>
    <mergeCell ref="AA299:AD299"/>
    <mergeCell ref="D298:J298"/>
    <mergeCell ref="K298:N298"/>
    <mergeCell ref="O298:R298"/>
    <mergeCell ref="S298:V298"/>
    <mergeCell ref="W298:Z298"/>
    <mergeCell ref="AA298:AD298"/>
    <mergeCell ref="D297:J297"/>
    <mergeCell ref="K297:N297"/>
    <mergeCell ref="O297:R297"/>
    <mergeCell ref="S297:V297"/>
    <mergeCell ref="W297:Z297"/>
    <mergeCell ref="AA297:AD297"/>
    <mergeCell ref="D302:J302"/>
    <mergeCell ref="K302:N302"/>
    <mergeCell ref="O302:R302"/>
    <mergeCell ref="S302:V302"/>
    <mergeCell ref="W302:Z302"/>
    <mergeCell ref="AA302:AD302"/>
    <mergeCell ref="D301:J301"/>
    <mergeCell ref="K301:N301"/>
    <mergeCell ref="O301:R301"/>
    <mergeCell ref="S301:V301"/>
    <mergeCell ref="W301:Z301"/>
    <mergeCell ref="AA301:AD301"/>
    <mergeCell ref="D300:J300"/>
    <mergeCell ref="K300:N300"/>
    <mergeCell ref="O300:R300"/>
    <mergeCell ref="S300:V300"/>
    <mergeCell ref="W300:Z300"/>
    <mergeCell ref="AA300:AD300"/>
    <mergeCell ref="D305:J305"/>
    <mergeCell ref="K305:N305"/>
    <mergeCell ref="O305:R305"/>
    <mergeCell ref="S305:V305"/>
    <mergeCell ref="W305:Z305"/>
    <mergeCell ref="AA305:AD305"/>
    <mergeCell ref="D304:J304"/>
    <mergeCell ref="K304:N304"/>
    <mergeCell ref="O304:R304"/>
    <mergeCell ref="S304:V304"/>
    <mergeCell ref="W304:Z304"/>
    <mergeCell ref="AA304:AD304"/>
    <mergeCell ref="D303:J303"/>
    <mergeCell ref="K303:N303"/>
    <mergeCell ref="O303:R303"/>
    <mergeCell ref="S303:V303"/>
    <mergeCell ref="W303:Z303"/>
    <mergeCell ref="AA303:AD303"/>
    <mergeCell ref="D308:J308"/>
    <mergeCell ref="K308:N308"/>
    <mergeCell ref="O308:R308"/>
    <mergeCell ref="S308:V308"/>
    <mergeCell ref="W308:Z308"/>
    <mergeCell ref="AA308:AD308"/>
    <mergeCell ref="D307:J307"/>
    <mergeCell ref="K307:N307"/>
    <mergeCell ref="O307:R307"/>
    <mergeCell ref="S307:V307"/>
    <mergeCell ref="W307:Z307"/>
    <mergeCell ref="AA307:AD307"/>
    <mergeCell ref="D306:J306"/>
    <mergeCell ref="K306:N306"/>
    <mergeCell ref="O306:R306"/>
    <mergeCell ref="S306:V306"/>
    <mergeCell ref="W306:Z306"/>
    <mergeCell ref="AA306:AD306"/>
    <mergeCell ref="D311:J311"/>
    <mergeCell ref="K311:N311"/>
    <mergeCell ref="O311:R311"/>
    <mergeCell ref="S311:V311"/>
    <mergeCell ref="W311:Z311"/>
    <mergeCell ref="AA311:AD311"/>
    <mergeCell ref="D310:J310"/>
    <mergeCell ref="K310:N310"/>
    <mergeCell ref="O310:R310"/>
    <mergeCell ref="S310:V310"/>
    <mergeCell ref="W310:Z310"/>
    <mergeCell ref="AA310:AD310"/>
    <mergeCell ref="D309:J309"/>
    <mergeCell ref="K309:N309"/>
    <mergeCell ref="O309:R309"/>
    <mergeCell ref="S309:V309"/>
    <mergeCell ref="W309:Z309"/>
    <mergeCell ref="AA309:AD309"/>
    <mergeCell ref="D314:J314"/>
    <mergeCell ref="K314:N314"/>
    <mergeCell ref="O314:R314"/>
    <mergeCell ref="S314:V314"/>
    <mergeCell ref="W314:Z314"/>
    <mergeCell ref="AA314:AD314"/>
    <mergeCell ref="D313:J313"/>
    <mergeCell ref="K313:N313"/>
    <mergeCell ref="O313:R313"/>
    <mergeCell ref="S313:V313"/>
    <mergeCell ref="W313:Z313"/>
    <mergeCell ref="AA313:AD313"/>
    <mergeCell ref="D312:J312"/>
    <mergeCell ref="K312:N312"/>
    <mergeCell ref="O312:R312"/>
    <mergeCell ref="S312:V312"/>
    <mergeCell ref="W312:Z312"/>
    <mergeCell ref="AA312:AD312"/>
    <mergeCell ref="D317:J317"/>
    <mergeCell ref="K317:N317"/>
    <mergeCell ref="O317:R317"/>
    <mergeCell ref="S317:V317"/>
    <mergeCell ref="W317:Z317"/>
    <mergeCell ref="AA317:AD317"/>
    <mergeCell ref="D316:J316"/>
    <mergeCell ref="K316:N316"/>
    <mergeCell ref="O316:R316"/>
    <mergeCell ref="S316:V316"/>
    <mergeCell ref="W316:Z316"/>
    <mergeCell ref="AA316:AD316"/>
    <mergeCell ref="D315:J315"/>
    <mergeCell ref="K315:N315"/>
    <mergeCell ref="O315:R315"/>
    <mergeCell ref="S315:V315"/>
    <mergeCell ref="W315:Z315"/>
    <mergeCell ref="AA315:AD315"/>
    <mergeCell ref="D320:J320"/>
    <mergeCell ref="K320:N320"/>
    <mergeCell ref="O320:R320"/>
    <mergeCell ref="S320:V320"/>
    <mergeCell ref="W320:Z320"/>
    <mergeCell ref="AA320:AD320"/>
    <mergeCell ref="D319:J319"/>
    <mergeCell ref="K319:N319"/>
    <mergeCell ref="O319:R319"/>
    <mergeCell ref="S319:V319"/>
    <mergeCell ref="W319:Z319"/>
    <mergeCell ref="AA319:AD319"/>
    <mergeCell ref="D318:J318"/>
    <mergeCell ref="K318:N318"/>
    <mergeCell ref="O318:R318"/>
    <mergeCell ref="S318:V318"/>
    <mergeCell ref="W318:Z318"/>
    <mergeCell ref="AA318:AD318"/>
    <mergeCell ref="D323:J323"/>
    <mergeCell ref="K323:N323"/>
    <mergeCell ref="O323:R323"/>
    <mergeCell ref="S323:V323"/>
    <mergeCell ref="W323:Z323"/>
    <mergeCell ref="AA323:AD323"/>
    <mergeCell ref="D322:J322"/>
    <mergeCell ref="K322:N322"/>
    <mergeCell ref="O322:R322"/>
    <mergeCell ref="S322:V322"/>
    <mergeCell ref="W322:Z322"/>
    <mergeCell ref="AA322:AD322"/>
    <mergeCell ref="D321:J321"/>
    <mergeCell ref="K321:N321"/>
    <mergeCell ref="O321:R321"/>
    <mergeCell ref="S321:V321"/>
    <mergeCell ref="W321:Z321"/>
    <mergeCell ref="AA321:AD321"/>
    <mergeCell ref="D326:J326"/>
    <mergeCell ref="K326:N326"/>
    <mergeCell ref="O326:R326"/>
    <mergeCell ref="S326:V326"/>
    <mergeCell ref="W326:Z326"/>
    <mergeCell ref="AA326:AD326"/>
    <mergeCell ref="D325:J325"/>
    <mergeCell ref="K325:N325"/>
    <mergeCell ref="O325:R325"/>
    <mergeCell ref="S325:V325"/>
    <mergeCell ref="W325:Z325"/>
    <mergeCell ref="AA325:AD325"/>
    <mergeCell ref="D324:J324"/>
    <mergeCell ref="K324:N324"/>
    <mergeCell ref="O324:R324"/>
    <mergeCell ref="S324:V324"/>
    <mergeCell ref="W324:Z324"/>
    <mergeCell ref="AA324:AD324"/>
    <mergeCell ref="D329:J329"/>
    <mergeCell ref="K329:N329"/>
    <mergeCell ref="O329:R329"/>
    <mergeCell ref="S329:V329"/>
    <mergeCell ref="W329:Z329"/>
    <mergeCell ref="AA329:AD329"/>
    <mergeCell ref="D328:J328"/>
    <mergeCell ref="K328:N328"/>
    <mergeCell ref="O328:R328"/>
    <mergeCell ref="S328:V328"/>
    <mergeCell ref="W328:Z328"/>
    <mergeCell ref="AA328:AD328"/>
    <mergeCell ref="D327:J327"/>
    <mergeCell ref="K327:N327"/>
    <mergeCell ref="O327:R327"/>
    <mergeCell ref="S327:V327"/>
    <mergeCell ref="W327:Z327"/>
    <mergeCell ref="AA327:AD327"/>
    <mergeCell ref="D332:J332"/>
    <mergeCell ref="K332:N332"/>
    <mergeCell ref="O332:R332"/>
    <mergeCell ref="S332:V332"/>
    <mergeCell ref="W332:Z332"/>
    <mergeCell ref="AA332:AD332"/>
    <mergeCell ref="D331:J331"/>
    <mergeCell ref="K331:N331"/>
    <mergeCell ref="O331:R331"/>
    <mergeCell ref="S331:V331"/>
    <mergeCell ref="W331:Z331"/>
    <mergeCell ref="AA331:AD331"/>
    <mergeCell ref="D330:J330"/>
    <mergeCell ref="K330:N330"/>
    <mergeCell ref="O330:R330"/>
    <mergeCell ref="S330:V330"/>
    <mergeCell ref="W330:Z330"/>
    <mergeCell ref="AA330:AD330"/>
    <mergeCell ref="D335:J335"/>
    <mergeCell ref="K335:N335"/>
    <mergeCell ref="O335:R335"/>
    <mergeCell ref="S335:V335"/>
    <mergeCell ref="W335:Z335"/>
    <mergeCell ref="AA335:AD335"/>
    <mergeCell ref="D334:J334"/>
    <mergeCell ref="K334:N334"/>
    <mergeCell ref="O334:R334"/>
    <mergeCell ref="S334:V334"/>
    <mergeCell ref="W334:Z334"/>
    <mergeCell ref="AA334:AD334"/>
    <mergeCell ref="D333:J333"/>
    <mergeCell ref="K333:N333"/>
    <mergeCell ref="O333:R333"/>
    <mergeCell ref="S333:V333"/>
    <mergeCell ref="W333:Z333"/>
    <mergeCell ref="AA333:AD333"/>
    <mergeCell ref="D338:J338"/>
    <mergeCell ref="K338:N338"/>
    <mergeCell ref="O338:R338"/>
    <mergeCell ref="S338:V338"/>
    <mergeCell ref="W338:Z338"/>
    <mergeCell ref="AA338:AD338"/>
    <mergeCell ref="D337:J337"/>
    <mergeCell ref="K337:N337"/>
    <mergeCell ref="O337:R337"/>
    <mergeCell ref="S337:V337"/>
    <mergeCell ref="W337:Z337"/>
    <mergeCell ref="AA337:AD337"/>
    <mergeCell ref="D336:J336"/>
    <mergeCell ref="K336:N336"/>
    <mergeCell ref="O336:R336"/>
    <mergeCell ref="S336:V336"/>
    <mergeCell ref="W336:Z336"/>
    <mergeCell ref="AA336:AD336"/>
    <mergeCell ref="D341:J341"/>
    <mergeCell ref="K341:N341"/>
    <mergeCell ref="O341:R341"/>
    <mergeCell ref="S341:V341"/>
    <mergeCell ref="W341:Z341"/>
    <mergeCell ref="AA341:AD341"/>
    <mergeCell ref="D340:J340"/>
    <mergeCell ref="K340:N340"/>
    <mergeCell ref="O340:R340"/>
    <mergeCell ref="S340:V340"/>
    <mergeCell ref="W340:Z340"/>
    <mergeCell ref="AA340:AD340"/>
    <mergeCell ref="D339:J339"/>
    <mergeCell ref="K339:N339"/>
    <mergeCell ref="O339:R339"/>
    <mergeCell ref="S339:V339"/>
    <mergeCell ref="W339:Z339"/>
    <mergeCell ref="AA339:AD339"/>
    <mergeCell ref="D344:J344"/>
    <mergeCell ref="K344:N344"/>
    <mergeCell ref="O344:R344"/>
    <mergeCell ref="S344:V344"/>
    <mergeCell ref="W344:Z344"/>
    <mergeCell ref="AA344:AD344"/>
    <mergeCell ref="D343:J343"/>
    <mergeCell ref="K343:N343"/>
    <mergeCell ref="O343:R343"/>
    <mergeCell ref="S343:V343"/>
    <mergeCell ref="W343:Z343"/>
    <mergeCell ref="AA343:AD343"/>
    <mergeCell ref="D342:J342"/>
    <mergeCell ref="K342:N342"/>
    <mergeCell ref="O342:R342"/>
    <mergeCell ref="S342:V342"/>
    <mergeCell ref="W342:Z342"/>
    <mergeCell ref="AA342:AD342"/>
    <mergeCell ref="D347:J347"/>
    <mergeCell ref="K347:N347"/>
    <mergeCell ref="O347:R347"/>
    <mergeCell ref="S347:V347"/>
    <mergeCell ref="W347:Z347"/>
    <mergeCell ref="AA347:AD347"/>
    <mergeCell ref="D346:J346"/>
    <mergeCell ref="K346:N346"/>
    <mergeCell ref="O346:R346"/>
    <mergeCell ref="S346:V346"/>
    <mergeCell ref="W346:Z346"/>
    <mergeCell ref="AA346:AD346"/>
    <mergeCell ref="D345:J345"/>
    <mergeCell ref="K345:N345"/>
    <mergeCell ref="O345:R345"/>
    <mergeCell ref="S345:V345"/>
    <mergeCell ref="W345:Z345"/>
    <mergeCell ref="AA345:AD345"/>
    <mergeCell ref="D350:J350"/>
    <mergeCell ref="K350:N350"/>
    <mergeCell ref="O350:R350"/>
    <mergeCell ref="S350:V350"/>
    <mergeCell ref="W350:Z350"/>
    <mergeCell ref="AA350:AD350"/>
    <mergeCell ref="D349:J349"/>
    <mergeCell ref="K349:N349"/>
    <mergeCell ref="O349:R349"/>
    <mergeCell ref="S349:V349"/>
    <mergeCell ref="W349:Z349"/>
    <mergeCell ref="AA349:AD349"/>
    <mergeCell ref="D348:J348"/>
    <mergeCell ref="K348:N348"/>
    <mergeCell ref="O348:R348"/>
    <mergeCell ref="S348:V348"/>
    <mergeCell ref="W348:Z348"/>
    <mergeCell ref="AA348:AD348"/>
    <mergeCell ref="D353:J353"/>
    <mergeCell ref="K353:N353"/>
    <mergeCell ref="O353:R353"/>
    <mergeCell ref="S353:V353"/>
    <mergeCell ref="W353:Z353"/>
    <mergeCell ref="AA353:AD353"/>
    <mergeCell ref="D352:J352"/>
    <mergeCell ref="K352:N352"/>
    <mergeCell ref="O352:R352"/>
    <mergeCell ref="S352:V352"/>
    <mergeCell ref="W352:Z352"/>
    <mergeCell ref="AA352:AD352"/>
    <mergeCell ref="D351:J351"/>
    <mergeCell ref="K351:N351"/>
    <mergeCell ref="O351:R351"/>
    <mergeCell ref="S351:V351"/>
    <mergeCell ref="W351:Z351"/>
    <mergeCell ref="AA351:AD351"/>
    <mergeCell ref="C370:AD370"/>
    <mergeCell ref="C371:AD371"/>
    <mergeCell ref="C372:AD372"/>
    <mergeCell ref="C374:R374"/>
    <mergeCell ref="S374:X374"/>
    <mergeCell ref="Y374:AD374"/>
    <mergeCell ref="B364:AD364"/>
    <mergeCell ref="B369:AD369"/>
    <mergeCell ref="C356:AD356"/>
    <mergeCell ref="C357:AD357"/>
    <mergeCell ref="D354:J354"/>
    <mergeCell ref="K354:N354"/>
    <mergeCell ref="O354:R354"/>
    <mergeCell ref="S354:V354"/>
    <mergeCell ref="W354:Z354"/>
    <mergeCell ref="AA354:AD354"/>
    <mergeCell ref="B365:AD365"/>
    <mergeCell ref="C366:AD366"/>
    <mergeCell ref="C367:AD367"/>
    <mergeCell ref="B361:AD361"/>
    <mergeCell ref="B362:AD362"/>
    <mergeCell ref="B363:AD363"/>
    <mergeCell ref="B359:AD359"/>
    <mergeCell ref="D379:R379"/>
    <mergeCell ref="S379:X379"/>
    <mergeCell ref="Y379:AD379"/>
    <mergeCell ref="D380:R380"/>
    <mergeCell ref="S380:X380"/>
    <mergeCell ref="Y380:AD380"/>
    <mergeCell ref="D377:R377"/>
    <mergeCell ref="S377:X377"/>
    <mergeCell ref="Y377:AD377"/>
    <mergeCell ref="D378:R378"/>
    <mergeCell ref="S378:X378"/>
    <mergeCell ref="Y378:AD378"/>
    <mergeCell ref="D375:R375"/>
    <mergeCell ref="S375:X375"/>
    <mergeCell ref="Y375:AD375"/>
    <mergeCell ref="D376:R376"/>
    <mergeCell ref="S376:X376"/>
    <mergeCell ref="Y376:AD376"/>
    <mergeCell ref="D385:R385"/>
    <mergeCell ref="S385:X385"/>
    <mergeCell ref="Y385:AD385"/>
    <mergeCell ref="D386:R386"/>
    <mergeCell ref="S386:X386"/>
    <mergeCell ref="Y386:AD386"/>
    <mergeCell ref="D383:R383"/>
    <mergeCell ref="S383:X383"/>
    <mergeCell ref="Y383:AD383"/>
    <mergeCell ref="D384:R384"/>
    <mergeCell ref="S384:X384"/>
    <mergeCell ref="Y384:AD384"/>
    <mergeCell ref="D381:R381"/>
    <mergeCell ref="S381:X381"/>
    <mergeCell ref="Y381:AD381"/>
    <mergeCell ref="D382:R382"/>
    <mergeCell ref="S382:X382"/>
    <mergeCell ref="Y382:AD382"/>
    <mergeCell ref="D391:R391"/>
    <mergeCell ref="S391:X391"/>
    <mergeCell ref="Y391:AD391"/>
    <mergeCell ref="D392:R392"/>
    <mergeCell ref="S392:X392"/>
    <mergeCell ref="Y392:AD392"/>
    <mergeCell ref="D389:R389"/>
    <mergeCell ref="S389:X389"/>
    <mergeCell ref="Y389:AD389"/>
    <mergeCell ref="D390:R390"/>
    <mergeCell ref="S390:X390"/>
    <mergeCell ref="Y390:AD390"/>
    <mergeCell ref="D387:R387"/>
    <mergeCell ref="S387:X387"/>
    <mergeCell ref="Y387:AD387"/>
    <mergeCell ref="D388:R388"/>
    <mergeCell ref="S388:X388"/>
    <mergeCell ref="Y388:AD388"/>
    <mergeCell ref="D397:R397"/>
    <mergeCell ref="S397:X397"/>
    <mergeCell ref="Y397:AD397"/>
    <mergeCell ref="D398:R398"/>
    <mergeCell ref="S398:X398"/>
    <mergeCell ref="Y398:AD398"/>
    <mergeCell ref="D395:R395"/>
    <mergeCell ref="S395:X395"/>
    <mergeCell ref="Y395:AD395"/>
    <mergeCell ref="D396:R396"/>
    <mergeCell ref="S396:X396"/>
    <mergeCell ref="Y396:AD396"/>
    <mergeCell ref="D393:R393"/>
    <mergeCell ref="S393:X393"/>
    <mergeCell ref="Y393:AD393"/>
    <mergeCell ref="D394:R394"/>
    <mergeCell ref="S394:X394"/>
    <mergeCell ref="Y394:AD394"/>
    <mergeCell ref="D403:R403"/>
    <mergeCell ref="S403:X403"/>
    <mergeCell ref="Y403:AD403"/>
    <mergeCell ref="D404:R404"/>
    <mergeCell ref="S404:X404"/>
    <mergeCell ref="Y404:AD404"/>
    <mergeCell ref="D401:R401"/>
    <mergeCell ref="S401:X401"/>
    <mergeCell ref="Y401:AD401"/>
    <mergeCell ref="D402:R402"/>
    <mergeCell ref="S402:X402"/>
    <mergeCell ref="Y402:AD402"/>
    <mergeCell ref="D399:R399"/>
    <mergeCell ref="S399:X399"/>
    <mergeCell ref="Y399:AD399"/>
    <mergeCell ref="D400:R400"/>
    <mergeCell ref="S400:X400"/>
    <mergeCell ref="Y400:AD400"/>
    <mergeCell ref="D409:R409"/>
    <mergeCell ref="S409:X409"/>
    <mergeCell ref="Y409:AD409"/>
    <mergeCell ref="D410:R410"/>
    <mergeCell ref="S410:X410"/>
    <mergeCell ref="Y410:AD410"/>
    <mergeCell ref="D407:R407"/>
    <mergeCell ref="S407:X407"/>
    <mergeCell ref="Y407:AD407"/>
    <mergeCell ref="D408:R408"/>
    <mergeCell ref="S408:X408"/>
    <mergeCell ref="Y408:AD408"/>
    <mergeCell ref="D405:R405"/>
    <mergeCell ref="S405:X405"/>
    <mergeCell ref="Y405:AD405"/>
    <mergeCell ref="D406:R406"/>
    <mergeCell ref="S406:X406"/>
    <mergeCell ref="Y406:AD406"/>
    <mergeCell ref="D415:R415"/>
    <mergeCell ref="S415:X415"/>
    <mergeCell ref="Y415:AD415"/>
    <mergeCell ref="D416:R416"/>
    <mergeCell ref="S416:X416"/>
    <mergeCell ref="Y416:AD416"/>
    <mergeCell ref="D413:R413"/>
    <mergeCell ref="S413:X413"/>
    <mergeCell ref="Y413:AD413"/>
    <mergeCell ref="D414:R414"/>
    <mergeCell ref="S414:X414"/>
    <mergeCell ref="Y414:AD414"/>
    <mergeCell ref="D411:R411"/>
    <mergeCell ref="S411:X411"/>
    <mergeCell ref="Y411:AD411"/>
    <mergeCell ref="D412:R412"/>
    <mergeCell ref="S412:X412"/>
    <mergeCell ref="Y412:AD412"/>
    <mergeCell ref="D421:R421"/>
    <mergeCell ref="S421:X421"/>
    <mergeCell ref="Y421:AD421"/>
    <mergeCell ref="D422:R422"/>
    <mergeCell ref="S422:X422"/>
    <mergeCell ref="Y422:AD422"/>
    <mergeCell ref="D419:R419"/>
    <mergeCell ref="S419:X419"/>
    <mergeCell ref="Y419:AD419"/>
    <mergeCell ref="D420:R420"/>
    <mergeCell ref="S420:X420"/>
    <mergeCell ref="Y420:AD420"/>
    <mergeCell ref="D417:R417"/>
    <mergeCell ref="S417:X417"/>
    <mergeCell ref="Y417:AD417"/>
    <mergeCell ref="D418:R418"/>
    <mergeCell ref="S418:X418"/>
    <mergeCell ref="Y418:AD418"/>
    <mergeCell ref="D427:R427"/>
    <mergeCell ref="S427:X427"/>
    <mergeCell ref="Y427:AD427"/>
    <mergeCell ref="D428:R428"/>
    <mergeCell ref="S428:X428"/>
    <mergeCell ref="Y428:AD428"/>
    <mergeCell ref="D425:R425"/>
    <mergeCell ref="S425:X425"/>
    <mergeCell ref="Y425:AD425"/>
    <mergeCell ref="D426:R426"/>
    <mergeCell ref="S426:X426"/>
    <mergeCell ref="Y426:AD426"/>
    <mergeCell ref="D423:R423"/>
    <mergeCell ref="S423:X423"/>
    <mergeCell ref="Y423:AD423"/>
    <mergeCell ref="D424:R424"/>
    <mergeCell ref="S424:X424"/>
    <mergeCell ref="Y424:AD424"/>
    <mergeCell ref="D433:R433"/>
    <mergeCell ref="S433:X433"/>
    <mergeCell ref="Y433:AD433"/>
    <mergeCell ref="D434:R434"/>
    <mergeCell ref="S434:X434"/>
    <mergeCell ref="Y434:AD434"/>
    <mergeCell ref="D431:R431"/>
    <mergeCell ref="S431:X431"/>
    <mergeCell ref="Y431:AD431"/>
    <mergeCell ref="D432:R432"/>
    <mergeCell ref="S432:X432"/>
    <mergeCell ref="Y432:AD432"/>
    <mergeCell ref="D429:R429"/>
    <mergeCell ref="S429:X429"/>
    <mergeCell ref="Y429:AD429"/>
    <mergeCell ref="D430:R430"/>
    <mergeCell ref="S430:X430"/>
    <mergeCell ref="Y430:AD430"/>
    <mergeCell ref="D439:R439"/>
    <mergeCell ref="S439:X439"/>
    <mergeCell ref="Y439:AD439"/>
    <mergeCell ref="D440:R440"/>
    <mergeCell ref="S440:X440"/>
    <mergeCell ref="Y440:AD440"/>
    <mergeCell ref="D437:R437"/>
    <mergeCell ref="S437:X437"/>
    <mergeCell ref="Y437:AD437"/>
    <mergeCell ref="D438:R438"/>
    <mergeCell ref="S438:X438"/>
    <mergeCell ref="Y438:AD438"/>
    <mergeCell ref="D435:R435"/>
    <mergeCell ref="S435:X435"/>
    <mergeCell ref="Y435:AD435"/>
    <mergeCell ref="D436:R436"/>
    <mergeCell ref="S436:X436"/>
    <mergeCell ref="Y436:AD436"/>
    <mergeCell ref="D445:R445"/>
    <mergeCell ref="S445:X445"/>
    <mergeCell ref="Y445:AD445"/>
    <mergeCell ref="D446:R446"/>
    <mergeCell ref="S446:X446"/>
    <mergeCell ref="Y446:AD446"/>
    <mergeCell ref="D443:R443"/>
    <mergeCell ref="S443:X443"/>
    <mergeCell ref="Y443:AD443"/>
    <mergeCell ref="D444:R444"/>
    <mergeCell ref="S444:X444"/>
    <mergeCell ref="Y444:AD444"/>
    <mergeCell ref="D441:R441"/>
    <mergeCell ref="S441:X441"/>
    <mergeCell ref="Y441:AD441"/>
    <mergeCell ref="D442:R442"/>
    <mergeCell ref="S442:X442"/>
    <mergeCell ref="Y442:AD442"/>
    <mergeCell ref="D451:R451"/>
    <mergeCell ref="S451:X451"/>
    <mergeCell ref="Y451:AD451"/>
    <mergeCell ref="D452:R452"/>
    <mergeCell ref="S452:X452"/>
    <mergeCell ref="Y452:AD452"/>
    <mergeCell ref="D449:R449"/>
    <mergeCell ref="S449:X449"/>
    <mergeCell ref="Y449:AD449"/>
    <mergeCell ref="D450:R450"/>
    <mergeCell ref="S450:X450"/>
    <mergeCell ref="Y450:AD450"/>
    <mergeCell ref="D447:R447"/>
    <mergeCell ref="S447:X447"/>
    <mergeCell ref="Y447:AD447"/>
    <mergeCell ref="D448:R448"/>
    <mergeCell ref="S448:X448"/>
    <mergeCell ref="Y448:AD448"/>
    <mergeCell ref="D457:R457"/>
    <mergeCell ref="S457:X457"/>
    <mergeCell ref="Y457:AD457"/>
    <mergeCell ref="D458:R458"/>
    <mergeCell ref="S458:X458"/>
    <mergeCell ref="Y458:AD458"/>
    <mergeCell ref="D455:R455"/>
    <mergeCell ref="S455:X455"/>
    <mergeCell ref="Y455:AD455"/>
    <mergeCell ref="D456:R456"/>
    <mergeCell ref="S456:X456"/>
    <mergeCell ref="Y456:AD456"/>
    <mergeCell ref="D453:R453"/>
    <mergeCell ref="S453:X453"/>
    <mergeCell ref="Y453:AD453"/>
    <mergeCell ref="D454:R454"/>
    <mergeCell ref="S454:X454"/>
    <mergeCell ref="Y454:AD454"/>
    <mergeCell ref="D463:R463"/>
    <mergeCell ref="S463:X463"/>
    <mergeCell ref="Y463:AD463"/>
    <mergeCell ref="D464:R464"/>
    <mergeCell ref="S464:X464"/>
    <mergeCell ref="Y464:AD464"/>
    <mergeCell ref="D461:R461"/>
    <mergeCell ref="S461:X461"/>
    <mergeCell ref="Y461:AD461"/>
    <mergeCell ref="D462:R462"/>
    <mergeCell ref="S462:X462"/>
    <mergeCell ref="Y462:AD462"/>
    <mergeCell ref="D459:R459"/>
    <mergeCell ref="S459:X459"/>
    <mergeCell ref="Y459:AD459"/>
    <mergeCell ref="D460:R460"/>
    <mergeCell ref="S460:X460"/>
    <mergeCell ref="Y460:AD460"/>
    <mergeCell ref="D469:R469"/>
    <mergeCell ref="S469:X469"/>
    <mergeCell ref="Y469:AD469"/>
    <mergeCell ref="D470:R470"/>
    <mergeCell ref="S470:X470"/>
    <mergeCell ref="Y470:AD470"/>
    <mergeCell ref="D467:R467"/>
    <mergeCell ref="S467:X467"/>
    <mergeCell ref="Y467:AD467"/>
    <mergeCell ref="D468:R468"/>
    <mergeCell ref="S468:X468"/>
    <mergeCell ref="Y468:AD468"/>
    <mergeCell ref="D465:R465"/>
    <mergeCell ref="S465:X465"/>
    <mergeCell ref="Y465:AD465"/>
    <mergeCell ref="D466:R466"/>
    <mergeCell ref="S466:X466"/>
    <mergeCell ref="Y466:AD466"/>
    <mergeCell ref="D475:R475"/>
    <mergeCell ref="S475:X475"/>
    <mergeCell ref="Y475:AD475"/>
    <mergeCell ref="D476:R476"/>
    <mergeCell ref="S476:X476"/>
    <mergeCell ref="Y476:AD476"/>
    <mergeCell ref="D473:R473"/>
    <mergeCell ref="S473:X473"/>
    <mergeCell ref="Y473:AD473"/>
    <mergeCell ref="D474:R474"/>
    <mergeCell ref="S474:X474"/>
    <mergeCell ref="Y474:AD474"/>
    <mergeCell ref="D471:R471"/>
    <mergeCell ref="S471:X471"/>
    <mergeCell ref="Y471:AD471"/>
    <mergeCell ref="D472:R472"/>
    <mergeCell ref="S472:X472"/>
    <mergeCell ref="Y472:AD472"/>
    <mergeCell ref="D481:R481"/>
    <mergeCell ref="S481:X481"/>
    <mergeCell ref="Y481:AD481"/>
    <mergeCell ref="D482:R482"/>
    <mergeCell ref="S482:X482"/>
    <mergeCell ref="Y482:AD482"/>
    <mergeCell ref="D479:R479"/>
    <mergeCell ref="S479:X479"/>
    <mergeCell ref="Y479:AD479"/>
    <mergeCell ref="D480:R480"/>
    <mergeCell ref="S480:X480"/>
    <mergeCell ref="Y480:AD480"/>
    <mergeCell ref="D477:R477"/>
    <mergeCell ref="S477:X477"/>
    <mergeCell ref="Y477:AD477"/>
    <mergeCell ref="D478:R478"/>
    <mergeCell ref="S478:X478"/>
    <mergeCell ref="Y478:AD478"/>
    <mergeCell ref="D487:R487"/>
    <mergeCell ref="S487:X487"/>
    <mergeCell ref="Y487:AD487"/>
    <mergeCell ref="D488:R488"/>
    <mergeCell ref="S488:X488"/>
    <mergeCell ref="Y488:AD488"/>
    <mergeCell ref="D485:R485"/>
    <mergeCell ref="S485:X485"/>
    <mergeCell ref="Y485:AD485"/>
    <mergeCell ref="D486:R486"/>
    <mergeCell ref="S486:X486"/>
    <mergeCell ref="Y486:AD486"/>
    <mergeCell ref="D483:R483"/>
    <mergeCell ref="S483:X483"/>
    <mergeCell ref="Y483:AD483"/>
    <mergeCell ref="D484:R484"/>
    <mergeCell ref="S484:X484"/>
    <mergeCell ref="Y484:AD484"/>
    <mergeCell ref="C496:AD496"/>
    <mergeCell ref="C497:AD497"/>
    <mergeCell ref="D493:R493"/>
    <mergeCell ref="S493:X493"/>
    <mergeCell ref="Y493:AD493"/>
    <mergeCell ref="D494:R494"/>
    <mergeCell ref="S494:X494"/>
    <mergeCell ref="Y494:AD494"/>
    <mergeCell ref="D491:R491"/>
    <mergeCell ref="S491:X491"/>
    <mergeCell ref="Y491:AD491"/>
    <mergeCell ref="D492:R492"/>
    <mergeCell ref="S492:X492"/>
    <mergeCell ref="Y492:AD492"/>
    <mergeCell ref="D489:R489"/>
    <mergeCell ref="S489:X489"/>
    <mergeCell ref="Y489:AD489"/>
    <mergeCell ref="D490:R490"/>
    <mergeCell ref="S490:X490"/>
    <mergeCell ref="Y490:AD490"/>
  </mergeCells>
  <conditionalFormatting sqref="Q34:AD34">
    <cfRule type="expression" dxfId="35" priority="16">
      <formula>OR($C$34=2,$C$34=3,$C$34=9)</formula>
    </cfRule>
  </conditionalFormatting>
  <conditionalFormatting sqref="O51:AD170">
    <cfRule type="expression" dxfId="34" priority="15">
      <formula>OR($K51=2,$K51=9)</formula>
    </cfRule>
  </conditionalFormatting>
  <conditionalFormatting sqref="G172:AD172">
    <cfRule type="expression" dxfId="33" priority="14">
      <formula>$AG$172=0</formula>
    </cfRule>
  </conditionalFormatting>
  <conditionalFormatting sqref="K198:AD198">
    <cfRule type="expression" dxfId="32" priority="13">
      <formula>$C$198=""</formula>
    </cfRule>
  </conditionalFormatting>
  <conditionalFormatting sqref="M217:AD217">
    <cfRule type="expression" dxfId="31" priority="12">
      <formula>OR($C$217=2,$C$217=3,$C$217=9)</formula>
    </cfRule>
  </conditionalFormatting>
  <conditionalFormatting sqref="K235:AD354">
    <cfRule type="expression" dxfId="30" priority="11">
      <formula>$AG$228="X"</formula>
    </cfRule>
  </conditionalFormatting>
  <conditionalFormatting sqref="O235:AD354">
    <cfRule type="expression" dxfId="29" priority="10">
      <formula>OR($K235=2,$K235=3,$K235=9)</formula>
    </cfRule>
  </conditionalFormatting>
  <conditionalFormatting sqref="Y375:AD494">
    <cfRule type="expression" dxfId="28" priority="9">
      <formula>OR($S375=2,$S375=3,$S375=9)</formula>
    </cfRule>
  </conditionalFormatting>
  <conditionalFormatting sqref="C196:C200">
    <cfRule type="expression" dxfId="27" priority="8">
      <formula>$C$195="X"</formula>
    </cfRule>
  </conditionalFormatting>
  <conditionalFormatting sqref="C195 C197:C200">
    <cfRule type="expression" dxfId="26" priority="7">
      <formula>$C$196="X"</formula>
    </cfRule>
  </conditionalFormatting>
  <conditionalFormatting sqref="C195:C196 C198:C200">
    <cfRule type="expression" dxfId="25" priority="6">
      <formula>$C$197="X"</formula>
    </cfRule>
  </conditionalFormatting>
  <conditionalFormatting sqref="C195:C197 C199:C200">
    <cfRule type="expression" dxfId="24" priority="5">
      <formula>$C$198="X"</formula>
    </cfRule>
  </conditionalFormatting>
  <conditionalFormatting sqref="C195:C198 C200">
    <cfRule type="expression" dxfId="23" priority="4">
      <formula>$C$199="X"</formula>
    </cfRule>
  </conditionalFormatting>
  <conditionalFormatting sqref="C195:C199">
    <cfRule type="expression" dxfId="22" priority="3">
      <formula>$C$200="X"</formula>
    </cfRule>
  </conditionalFormatting>
  <conditionalFormatting sqref="C217:AD217 K235:AD354">
    <cfRule type="expression" dxfId="21" priority="2">
      <formula>OR($C$199="X",$C$200="X")</formula>
    </cfRule>
  </conditionalFormatting>
  <conditionalFormatting sqref="C217:AD217">
    <cfRule type="expression" dxfId="20" priority="1">
      <formula>$C$196="x"</formula>
    </cfRule>
  </conditionalFormatting>
  <dataValidations count="3">
    <dataValidation type="list" allowBlank="1" showInputMessage="1" showErrorMessage="1" sqref="C34:P34 C217:L217 K235:N354 S375:X494">
      <formula1>$AG$1:$AG$5</formula1>
    </dataValidation>
    <dataValidation type="list" allowBlank="1" showInputMessage="1" showErrorMessage="1" sqref="K51:N170">
      <formula1>$AH$1:$AH$4</formula1>
    </dataValidation>
    <dataValidation type="list" allowBlank="1" showInputMessage="1" showErrorMessage="1" sqref="O51:AD170 C195:C200">
      <formula1>$AI$1:$AI$2</formula1>
    </dataValidation>
  </dataValidations>
  <hyperlinks>
    <hyperlink ref="AA7:AD7" location="Índice!C23" display="Índice"/>
  </hyperlinks>
  <pageMargins left="0.70866141732283472" right="0.70866141732283472" top="0.74803149606299213" bottom="0.74803149606299213" header="0.31496062992125984" footer="0.31496062992125984"/>
  <pageSetup scale="65" orientation="portrait" r:id="rId1"/>
  <headerFooter>
    <oddHeader>&amp;CMódulo 1 Sección I
Cuestionario</oddHeader>
    <oddFooter>&amp;LCenso Nacional de Gobiernos Estatales 2023&amp;R&amp;P de &amp;N</oddFooter>
  </headerFooter>
  <rowBreaks count="2" manualBreakCount="2">
    <brk id="193" max="30" man="1"/>
    <brk id="226"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08"/>
  <sheetViews>
    <sheetView showGridLines="0" tabSelected="1" view="pageBreakPreview" zoomScale="140" zoomScaleNormal="100" zoomScaleSheetLayoutView="140" workbookViewId="0"/>
  </sheetViews>
  <sheetFormatPr baseColWidth="10" defaultColWidth="0" defaultRowHeight="0" customHeight="1" zeroHeight="1"/>
  <cols>
    <col min="1" max="1" width="5.7109375" style="41" customWidth="1"/>
    <col min="2" max="30" width="3.7109375" style="30" customWidth="1"/>
    <col min="31" max="31" width="5.7109375" style="30" customWidth="1"/>
    <col min="32" max="32" width="3.7109375" style="264" hidden="1" customWidth="1"/>
    <col min="33" max="35" width="5" style="30" hidden="1" customWidth="1"/>
    <col min="36" max="37" width="3.7109375" style="30" hidden="1" customWidth="1"/>
    <col min="38" max="38" width="5" style="30" hidden="1" customWidth="1"/>
    <col min="39" max="39" width="8.85546875" style="30" hidden="1" customWidth="1"/>
    <col min="40" max="40" width="5" style="30" hidden="1" customWidth="1"/>
    <col min="41" max="41" width="3.7109375" style="30" hidden="1" customWidth="1"/>
    <col min="42" max="42" width="5" style="30" hidden="1" customWidth="1"/>
    <col min="43" max="43" width="3.7109375" style="30" hidden="1" customWidth="1"/>
    <col min="44" max="44" width="5" style="30" hidden="1" customWidth="1"/>
    <col min="45" max="16384" width="3.7109375" style="30" hidden="1"/>
  </cols>
  <sheetData>
    <row r="1" spans="1:35" ht="173.25" customHeight="1">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1:35" ht="15" customHeight="1">
      <c r="AG2" s="30" t="s">
        <v>1257</v>
      </c>
      <c r="AH2" s="30">
        <v>1</v>
      </c>
      <c r="AI2" s="30">
        <v>1</v>
      </c>
    </row>
    <row r="3" spans="1:35"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H3" s="30">
        <v>2</v>
      </c>
      <c r="AI3" s="30">
        <v>2</v>
      </c>
    </row>
    <row r="4" spans="1:35" ht="15" customHeight="1">
      <c r="AH4" s="30">
        <v>3</v>
      </c>
      <c r="AI4" s="30">
        <v>9</v>
      </c>
    </row>
    <row r="5" spans="1:35" ht="45" customHeight="1">
      <c r="B5" s="336" t="s">
        <v>791</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H5" s="30">
        <v>9</v>
      </c>
    </row>
    <row r="6" spans="1:35" ht="15" customHeight="1"/>
    <row r="7" spans="1:35" ht="60" customHeight="1">
      <c r="B7" s="274" t="s">
        <v>1166</v>
      </c>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row>
    <row r="8" spans="1:35" ht="15" customHeight="1"/>
    <row r="9" spans="1:35" ht="15" customHeight="1" thickBot="1">
      <c r="B9" s="21" t="s">
        <v>3</v>
      </c>
      <c r="C9" s="20"/>
      <c r="D9" s="20"/>
      <c r="E9" s="20"/>
      <c r="F9" s="20"/>
      <c r="G9" s="20"/>
      <c r="H9" s="20"/>
      <c r="I9" s="20"/>
      <c r="J9" s="20"/>
      <c r="K9" s="20"/>
      <c r="L9" s="20"/>
      <c r="M9" s="20"/>
      <c r="N9" s="21" t="s">
        <v>4</v>
      </c>
      <c r="O9" s="20"/>
      <c r="P9" s="20"/>
      <c r="Q9" s="20"/>
      <c r="R9" s="20"/>
      <c r="S9" s="20"/>
      <c r="T9" s="20"/>
      <c r="U9" s="20"/>
      <c r="V9" s="20"/>
      <c r="W9" s="20"/>
      <c r="X9" s="20"/>
      <c r="Y9" s="20"/>
      <c r="Z9" s="20"/>
      <c r="AA9" s="296" t="s">
        <v>0</v>
      </c>
      <c r="AB9" s="296"/>
      <c r="AC9" s="296"/>
      <c r="AD9" s="296"/>
    </row>
    <row r="10" spans="1:35" ht="15" customHeight="1" thickBot="1">
      <c r="B10" s="278" t="str">
        <f>IF(Presentación!B10="","",Presentación!B10)</f>
        <v>Veracruz de Ignacio de la Llave</v>
      </c>
      <c r="C10" s="279"/>
      <c r="D10" s="279"/>
      <c r="E10" s="279"/>
      <c r="F10" s="279"/>
      <c r="G10" s="279"/>
      <c r="H10" s="279"/>
      <c r="I10" s="279"/>
      <c r="J10" s="279"/>
      <c r="K10" s="279"/>
      <c r="L10" s="280"/>
      <c r="M10" s="20"/>
      <c r="N10" s="278" t="str">
        <f>IF(Presentación!N10="","",Presentación!N10)</f>
        <v>230</v>
      </c>
      <c r="O10" s="280"/>
      <c r="P10" s="22"/>
      <c r="Q10" s="22"/>
      <c r="R10" s="22"/>
      <c r="S10" s="22"/>
      <c r="T10" s="22"/>
      <c r="U10" s="22"/>
      <c r="V10" s="22"/>
      <c r="W10" s="22"/>
      <c r="X10" s="22"/>
      <c r="Y10" s="22"/>
      <c r="Z10" s="22"/>
      <c r="AA10" s="22"/>
      <c r="AB10" s="22"/>
      <c r="AC10" s="22"/>
      <c r="AD10" s="22"/>
    </row>
    <row r="11" spans="1:35" ht="15" customHeight="1" thickBot="1"/>
    <row r="12" spans="1:35" ht="15" customHeight="1" thickBot="1">
      <c r="A12" s="42" t="s">
        <v>684</v>
      </c>
      <c r="B12" s="585" t="s">
        <v>1167</v>
      </c>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7"/>
    </row>
    <row r="13" spans="1:35" ht="15" customHeight="1">
      <c r="B13" s="459" t="s">
        <v>1142</v>
      </c>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1"/>
    </row>
    <row r="14" spans="1:35" ht="36" customHeight="1">
      <c r="B14" s="43"/>
      <c r="C14" s="337" t="s">
        <v>1207</v>
      </c>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8"/>
    </row>
    <row r="15" spans="1:35" ht="15" customHeight="1">
      <c r="B15" s="588" t="s">
        <v>1143</v>
      </c>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90"/>
    </row>
    <row r="16" spans="1:35" ht="36" customHeight="1">
      <c r="B16" s="43"/>
      <c r="C16" s="337" t="s">
        <v>1144</v>
      </c>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8"/>
    </row>
    <row r="17" spans="2:30" ht="24" customHeight="1">
      <c r="B17" s="43"/>
      <c r="C17" s="348" t="s">
        <v>728</v>
      </c>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5"/>
    </row>
    <row r="18" spans="2:30" ht="24" customHeight="1">
      <c r="B18" s="43"/>
      <c r="C18" s="348" t="s">
        <v>840</v>
      </c>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5"/>
    </row>
    <row r="19" spans="2:30" ht="24" customHeight="1">
      <c r="B19" s="43"/>
      <c r="C19" s="337" t="s">
        <v>841</v>
      </c>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471"/>
    </row>
    <row r="20" spans="2:30" ht="36" customHeight="1">
      <c r="B20" s="43"/>
      <c r="C20" s="337" t="s">
        <v>792</v>
      </c>
      <c r="D20" s="337"/>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8"/>
    </row>
    <row r="21" spans="2:30" ht="48" customHeight="1">
      <c r="B21" s="43"/>
      <c r="C21" s="337" t="s">
        <v>793</v>
      </c>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8"/>
    </row>
    <row r="22" spans="2:30" ht="15" customHeight="1">
      <c r="B22" s="45"/>
      <c r="C22" s="327" t="s">
        <v>1057</v>
      </c>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8"/>
    </row>
    <row r="23" spans="2:30" ht="15" customHeight="1">
      <c r="B23" s="582" t="s">
        <v>1145</v>
      </c>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4"/>
    </row>
    <row r="24" spans="2:30" ht="24" customHeight="1">
      <c r="B24" s="46"/>
      <c r="C24" s="348" t="s">
        <v>1208</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5"/>
    </row>
    <row r="25" spans="2:30" ht="48" customHeight="1">
      <c r="B25" s="46"/>
      <c r="C25" s="348" t="s">
        <v>1210</v>
      </c>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5"/>
    </row>
    <row r="26" spans="2:30" ht="36" customHeight="1">
      <c r="B26" s="46"/>
      <c r="C26" s="47"/>
      <c r="D26" s="348" t="s">
        <v>1176</v>
      </c>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89"/>
    </row>
    <row r="27" spans="2:30" ht="36" customHeight="1">
      <c r="B27" s="46"/>
      <c r="C27" s="47"/>
      <c r="D27" s="348" t="s">
        <v>1177</v>
      </c>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89"/>
    </row>
    <row r="28" spans="2:30" ht="24" customHeight="1">
      <c r="B28" s="46"/>
      <c r="C28" s="48"/>
      <c r="D28" s="348" t="s">
        <v>1178</v>
      </c>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89"/>
    </row>
    <row r="29" spans="2:30" ht="24" customHeight="1">
      <c r="B29" s="46"/>
      <c r="C29" s="48"/>
      <c r="D29" s="348" t="s">
        <v>1179</v>
      </c>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89"/>
    </row>
    <row r="30" spans="2:30" ht="36" customHeight="1">
      <c r="B30" s="46"/>
      <c r="C30" s="48"/>
      <c r="D30" s="348" t="s">
        <v>1181</v>
      </c>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89"/>
    </row>
    <row r="31" spans="2:30" ht="36" customHeight="1">
      <c r="B31" s="46"/>
      <c r="C31" s="48"/>
      <c r="D31" s="348" t="s">
        <v>1230</v>
      </c>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89"/>
    </row>
    <row r="32" spans="2:30" ht="36" customHeight="1">
      <c r="B32" s="46"/>
      <c r="C32" s="48"/>
      <c r="D32" s="348" t="s">
        <v>1219</v>
      </c>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row>
    <row r="33" spans="1:34" ht="24" customHeight="1">
      <c r="B33" s="46"/>
      <c r="C33" s="48"/>
      <c r="D33" s="348" t="s">
        <v>1231</v>
      </c>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89"/>
    </row>
    <row r="34" spans="1:34" ht="36" customHeight="1">
      <c r="B34" s="46"/>
      <c r="C34" s="348" t="s">
        <v>1220</v>
      </c>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5"/>
    </row>
    <row r="35" spans="1:34" ht="36" customHeight="1">
      <c r="B35" s="46"/>
      <c r="C35" s="348" t="s">
        <v>1146</v>
      </c>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5"/>
    </row>
    <row r="36" spans="1:34" ht="36" customHeight="1">
      <c r="B36" s="49"/>
      <c r="C36" s="377" t="s">
        <v>1189</v>
      </c>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81"/>
    </row>
    <row r="37" spans="1:34" ht="15" customHeight="1">
      <c r="AG37" s="30" t="s">
        <v>1259</v>
      </c>
    </row>
    <row r="38" spans="1:34" ht="24" customHeight="1">
      <c r="A38" s="51" t="s">
        <v>1147</v>
      </c>
      <c r="B38" s="574" t="s">
        <v>1172</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G38" s="30">
        <f>+COUNTBLANK(C41:T41)</f>
        <v>16</v>
      </c>
      <c r="AH38" s="30">
        <v>16</v>
      </c>
    </row>
    <row r="39" spans="1:34" ht="15" customHeight="1">
      <c r="C39" s="573" t="s">
        <v>226</v>
      </c>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row>
    <row r="40" spans="1:34" ht="15" customHeight="1" thickBot="1"/>
    <row r="41" spans="1:34" ht="15" customHeight="1" thickBot="1">
      <c r="C41" s="196"/>
      <c r="D41" s="22" t="s">
        <v>1148</v>
      </c>
      <c r="E41" s="52"/>
      <c r="F41" s="52"/>
      <c r="G41" s="52"/>
      <c r="H41" s="52"/>
      <c r="I41" s="196"/>
      <c r="J41" s="22" t="s">
        <v>1149</v>
      </c>
      <c r="K41" s="52"/>
      <c r="L41" s="52"/>
      <c r="M41" s="52"/>
      <c r="N41" s="52"/>
      <c r="O41" s="52"/>
      <c r="P41" s="52"/>
      <c r="Q41" s="52"/>
      <c r="R41" s="52"/>
      <c r="S41" s="52"/>
      <c r="T41" s="196"/>
      <c r="U41" s="22" t="s">
        <v>1150</v>
      </c>
    </row>
    <row r="42" spans="1:34" ht="15" customHeight="1"/>
    <row r="43" spans="1:34" ht="24" customHeight="1">
      <c r="C43" s="414" t="s">
        <v>225</v>
      </c>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row>
    <row r="44" spans="1:34" ht="60" customHeight="1">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row>
    <row r="45" spans="1:34" ht="15" customHeight="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row>
    <row r="46" spans="1:34" ht="15" customHeight="1">
      <c r="B46" s="390" t="str">
        <f>IF(COUNTIF(C41:T41,"X")&gt;1,"Error: Seleccionar sólo un código.","")</f>
        <v/>
      </c>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row>
    <row r="47" spans="1:34" ht="15" customHeight="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row>
    <row r="48" spans="1:34" ht="15" customHeight="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row>
    <row r="49" spans="1:34" ht="15" customHeight="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row>
    <row r="50" spans="1:34" ht="15" customHeight="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G50" s="30" t="s">
        <v>1259</v>
      </c>
    </row>
    <row r="51" spans="1:34" ht="24" customHeight="1">
      <c r="A51" s="51" t="s">
        <v>1151</v>
      </c>
      <c r="B51" s="417" t="s">
        <v>1242</v>
      </c>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G51" s="30">
        <f>+COUNTBLANK(C56:C60)</f>
        <v>5</v>
      </c>
      <c r="AH51" s="30">
        <v>5</v>
      </c>
    </row>
    <row r="52" spans="1:34" ht="36" customHeight="1">
      <c r="C52" s="384" t="s">
        <v>1247</v>
      </c>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row>
    <row r="53" spans="1:34" ht="15" customHeight="1">
      <c r="C53" s="337" t="s">
        <v>226</v>
      </c>
      <c r="D53" s="337"/>
      <c r="E53" s="337"/>
      <c r="F53" s="337"/>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c r="AD53" s="337"/>
    </row>
    <row r="54" spans="1:34" ht="24" customHeight="1">
      <c r="C54" s="348" t="s">
        <v>1110</v>
      </c>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row>
    <row r="55" spans="1:34" ht="15" customHeight="1" thickBot="1">
      <c r="C55"/>
      <c r="D55"/>
      <c r="E55"/>
      <c r="F55"/>
      <c r="G55"/>
      <c r="H55"/>
      <c r="I55"/>
      <c r="J55"/>
      <c r="K55"/>
      <c r="L55"/>
      <c r="M55"/>
      <c r="N55"/>
      <c r="O55"/>
      <c r="P55"/>
      <c r="Q55"/>
      <c r="R55"/>
      <c r="S55"/>
      <c r="T55"/>
      <c r="U55"/>
      <c r="V55"/>
      <c r="W55"/>
      <c r="X55"/>
      <c r="Y55"/>
      <c r="Z55"/>
      <c r="AA55"/>
      <c r="AB55"/>
      <c r="AC55"/>
      <c r="AD55"/>
    </row>
    <row r="56" spans="1:34" ht="24" customHeight="1" thickBot="1">
      <c r="C56" s="1"/>
      <c r="D56" s="418" t="s">
        <v>1239</v>
      </c>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G56" s="10">
        <f>+COUNTIF(C56:C60,"x")</f>
        <v>0</v>
      </c>
      <c r="AH56">
        <f>+IF(AG51=AH51,0,IF(AG56=1,0,1))</f>
        <v>0</v>
      </c>
    </row>
    <row r="57" spans="1:34" ht="24" customHeight="1" thickBot="1">
      <c r="C57" s="1"/>
      <c r="D57" s="418" t="s">
        <v>1240</v>
      </c>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row>
    <row r="58" spans="1:34" ht="15" customHeight="1" thickBot="1">
      <c r="C58" s="1"/>
      <c r="D58" s="34" t="s">
        <v>227</v>
      </c>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4" ht="15" customHeight="1" thickBot="1">
      <c r="C59" s="1"/>
      <c r="D59" s="34" t="s">
        <v>813</v>
      </c>
      <c r="E59" s="25"/>
      <c r="F59" s="25"/>
      <c r="G59" s="25"/>
      <c r="H59" s="25"/>
      <c r="I59" s="25"/>
      <c r="J59" s="25"/>
      <c r="K59" s="282"/>
      <c r="L59" s="282"/>
      <c r="M59" s="282"/>
      <c r="N59" s="282"/>
      <c r="O59" s="282"/>
      <c r="P59" s="282"/>
      <c r="Q59" s="282"/>
      <c r="R59" s="282"/>
      <c r="S59" s="282"/>
      <c r="T59" s="282"/>
      <c r="U59" s="282"/>
      <c r="V59" s="282"/>
      <c r="W59" s="282"/>
      <c r="X59" s="282"/>
      <c r="Y59" s="282"/>
      <c r="Z59" s="282"/>
      <c r="AA59" s="282"/>
      <c r="AB59" s="282"/>
      <c r="AC59" s="282"/>
      <c r="AD59" s="282"/>
      <c r="AG59" s="192">
        <f>IF(OR(AND(C59="",K59=""),AND(C59="X",K59&lt;&gt;"")),0,1)</f>
        <v>0</v>
      </c>
    </row>
    <row r="60" spans="1:34" ht="15" customHeight="1" thickBot="1">
      <c r="C60" s="1"/>
      <c r="D60" s="34" t="s">
        <v>1241</v>
      </c>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row>
    <row r="61" spans="1:34" ht="15" customHeight="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row>
    <row r="62" spans="1:34" ht="24" customHeight="1">
      <c r="C62" s="327" t="s">
        <v>225</v>
      </c>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row>
    <row r="63" spans="1:34" ht="60" customHeight="1">
      <c r="C63" s="419"/>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1"/>
    </row>
    <row r="64" spans="1:34" ht="15" customHeight="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row>
    <row r="65" spans="1:79" ht="15" customHeight="1">
      <c r="B65" s="390" t="str">
        <f>IF(AG59=0,"","Error: Debe especificar el otro.")</f>
        <v/>
      </c>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row>
    <row r="66" spans="1:79" ht="15" customHeight="1">
      <c r="B66" s="548" t="str">
        <f>IF(AH56=0,"","Error: debe seleccionar un solo código.")</f>
        <v/>
      </c>
      <c r="C66" s="548"/>
      <c r="D66" s="548"/>
      <c r="E66" s="548"/>
      <c r="F66" s="548"/>
      <c r="G66" s="548"/>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row>
    <row r="67" spans="1:79" ht="15" customHeight="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row>
    <row r="68" spans="1:79" ht="15" customHeight="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1:79" ht="15" customHeight="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G69" s="30" t="s">
        <v>1259</v>
      </c>
    </row>
    <row r="70" spans="1:79" s="29" customFormat="1" ht="36" customHeight="1">
      <c r="A70" s="51" t="s">
        <v>1153</v>
      </c>
      <c r="B70" s="555" t="s">
        <v>1190</v>
      </c>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F70" s="265"/>
      <c r="AG70" s="29">
        <f>+COUNTBLANK(C76:AD76)</f>
        <v>28</v>
      </c>
      <c r="AH70" s="29">
        <v>28</v>
      </c>
      <c r="CA70" s="29">
        <f>+COUNTIF(Q76,"ns")</f>
        <v>0</v>
      </c>
    </row>
    <row r="71" spans="1:79" s="29" customFormat="1" ht="24" customHeight="1">
      <c r="A71" s="51"/>
      <c r="B71" s="54"/>
      <c r="C71" s="384" t="s">
        <v>1232</v>
      </c>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F71" s="265"/>
    </row>
    <row r="72" spans="1:79" s="29" customFormat="1" ht="36" customHeight="1">
      <c r="A72" s="55"/>
      <c r="C72" s="368" t="s">
        <v>1173</v>
      </c>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F72" s="265"/>
    </row>
    <row r="73" spans="1:79" s="29" customFormat="1" ht="24" customHeight="1">
      <c r="A73" s="55"/>
      <c r="C73" s="337" t="s">
        <v>1174</v>
      </c>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F73" s="265"/>
    </row>
    <row r="74" spans="1:79" s="29" customFormat="1" ht="15" customHeight="1">
      <c r="A74" s="56"/>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F74" s="265"/>
    </row>
    <row r="75" spans="1:79" s="29" customFormat="1" ht="48" customHeight="1">
      <c r="A75" s="55"/>
      <c r="C75" s="288" t="s">
        <v>1152</v>
      </c>
      <c r="D75" s="289"/>
      <c r="E75" s="289"/>
      <c r="F75" s="289"/>
      <c r="G75" s="289"/>
      <c r="H75" s="289"/>
      <c r="I75" s="289"/>
      <c r="J75" s="289"/>
      <c r="K75" s="289"/>
      <c r="L75" s="289"/>
      <c r="M75" s="289"/>
      <c r="N75" s="289"/>
      <c r="O75" s="289"/>
      <c r="P75" s="290"/>
      <c r="Q75" s="288" t="s">
        <v>674</v>
      </c>
      <c r="R75" s="289"/>
      <c r="S75" s="289"/>
      <c r="T75" s="289"/>
      <c r="U75" s="289"/>
      <c r="V75" s="289"/>
      <c r="W75" s="289"/>
      <c r="X75" s="289"/>
      <c r="Y75" s="289"/>
      <c r="Z75" s="289"/>
      <c r="AA75" s="289"/>
      <c r="AB75" s="289"/>
      <c r="AC75" s="289"/>
      <c r="AD75" s="290"/>
      <c r="AF75" s="265"/>
      <c r="AG75" s="10" t="s">
        <v>1259</v>
      </c>
      <c r="AH75" s="10"/>
      <c r="AI75" s="7" t="s">
        <v>1268</v>
      </c>
      <c r="AJ75" s="7" t="s">
        <v>1269</v>
      </c>
      <c r="AK75" s="7" t="s">
        <v>1270</v>
      </c>
      <c r="AL75" s="8"/>
      <c r="AM75" s="8" t="s">
        <v>1269</v>
      </c>
      <c r="AN75" s="7" t="s">
        <v>1271</v>
      </c>
      <c r="AO75" s="7" t="s">
        <v>1269</v>
      </c>
      <c r="AP75" s="10"/>
    </row>
    <row r="76" spans="1:79" s="29" customFormat="1" ht="15" customHeight="1">
      <c r="A76" s="55"/>
      <c r="C76" s="366"/>
      <c r="D76" s="287"/>
      <c r="E76" s="287"/>
      <c r="F76" s="287"/>
      <c r="G76" s="287"/>
      <c r="H76" s="287"/>
      <c r="I76" s="287"/>
      <c r="J76" s="287"/>
      <c r="K76" s="287"/>
      <c r="L76" s="287"/>
      <c r="M76" s="287"/>
      <c r="N76" s="287"/>
      <c r="O76" s="287"/>
      <c r="P76" s="367"/>
      <c r="Q76" s="366"/>
      <c r="R76" s="287"/>
      <c r="S76" s="287"/>
      <c r="T76" s="287"/>
      <c r="U76" s="287"/>
      <c r="V76" s="287"/>
      <c r="W76" s="287"/>
      <c r="X76" s="287"/>
      <c r="Y76" s="287"/>
      <c r="Z76" s="287"/>
      <c r="AA76" s="287"/>
      <c r="AB76" s="287"/>
      <c r="AC76" s="287"/>
      <c r="AD76" s="367"/>
      <c r="AF76" s="265"/>
      <c r="AG76" s="10">
        <f>+IF(AG70=AH70,0,IF(OR(AND(OR(C76=2,C76=3,C76=9),Q76=""),AND(C76=1,Q76&lt;&gt;"")),0,1))</f>
        <v>0</v>
      </c>
      <c r="AH76" s="10"/>
      <c r="AI76" s="7" t="b">
        <f>NOT(EXACT(Q76,UPPER(Q76)))</f>
        <v>0</v>
      </c>
      <c r="AJ76" s="7">
        <f>COUNTIF(AI76,"VERDADERO")</f>
        <v>0</v>
      </c>
      <c r="AK76" s="7" t="str">
        <f>SUBSTITUTE( SUBSTITUTE( SUBSTITUTE( SUBSTITUTE( SUBSTITUTE( SUBSTITUTE( SUBSTITUTE( SUBSTITUTE( SUBSTITUTE( SUBSTITUTE(Q76, "á", "a"), "é", "e"), "í", "i"), "ó", "o"), "ú", "u"), "Á", "A"), "É", "E"), "Í", "I"), "Ó", "O"), "Ú", "U")</f>
        <v/>
      </c>
      <c r="AL76" s="7" t="b">
        <f>NOT(EXACT(Q76,AK76))</f>
        <v>0</v>
      </c>
      <c r="AM76" s="7">
        <f>COUNTIF(AL76,"VERDADERO")</f>
        <v>0</v>
      </c>
      <c r="AN76" s="7" t="b">
        <f>NOT(EXACT(Q76,AK76))</f>
        <v>0</v>
      </c>
      <c r="AO76" s="7">
        <f>COUNTIF(AN76,"VERDADERO")</f>
        <v>0</v>
      </c>
      <c r="AP76" s="10">
        <f>+AO76+AM76+AJ76</f>
        <v>0</v>
      </c>
    </row>
    <row r="77" spans="1:79" s="29" customFormat="1" ht="15">
      <c r="A77" s="58"/>
      <c r="B77" s="59"/>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9"/>
      <c r="AF77" s="265"/>
    </row>
    <row r="78" spans="1:79" s="29" customFormat="1" ht="24" customHeight="1">
      <c r="A78" s="55"/>
      <c r="C78" s="327" t="s">
        <v>225</v>
      </c>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F78" s="265"/>
    </row>
    <row r="79" spans="1:79" s="29" customFormat="1" ht="60" customHeight="1">
      <c r="A79" s="55"/>
      <c r="C79" s="419"/>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1"/>
      <c r="AF79" s="265"/>
    </row>
    <row r="80" spans="1:79" ht="15" customHeight="1"/>
    <row r="81" spans="1:79" ht="15" customHeight="1">
      <c r="B81" s="467" t="str">
        <f>IF(CA70=0,"","Alerta: se registró NS (no se sabe), favor de agregar su respectivo comentario (6ᵃ instrucción general).")</f>
        <v/>
      </c>
      <c r="C81" s="467"/>
      <c r="D81" s="467"/>
      <c r="E81" s="467"/>
      <c r="F81" s="467"/>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row>
    <row r="82" spans="1:79" ht="26.25" customHeight="1">
      <c r="B82" s="399" t="str">
        <f>IF(AG76=0,"","Error: al seleccionar el código 1 en ¿Contaba con alguna unidad administrativa o área encargada de la evaluación de desempeño de programas presupuestarios y/o políticas públicas? debe registrar el nombre o al seleccionar 2, 3 o 9  debe dejarlo en blanco.")</f>
        <v/>
      </c>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row>
    <row r="83" spans="1:79" ht="15" customHeight="1">
      <c r="B83" s="477" t="str">
        <f>IF(AP76=0,"","Error: el nombre va en mayúsculas, sin comillas ni signos de acentuación, puntuación, paréntesis y abreviaturas.")</f>
        <v/>
      </c>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row>
    <row r="84" spans="1:79" ht="15" customHeight="1"/>
    <row r="85" spans="1:79" ht="15" customHeight="1">
      <c r="AG85" s="30" t="s">
        <v>1259</v>
      </c>
    </row>
    <row r="86" spans="1:79" ht="36" customHeight="1">
      <c r="A86" s="51" t="s">
        <v>1158</v>
      </c>
      <c r="B86" s="417" t="s">
        <v>1248</v>
      </c>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c r="AG86" s="30">
        <f>+COUNTBLANK(S93:AD212)</f>
        <v>1440</v>
      </c>
      <c r="AH86" s="30">
        <v>1440</v>
      </c>
      <c r="CA86" s="30">
        <f>+COUNTIF(Y93:AD212,"ns")</f>
        <v>0</v>
      </c>
    </row>
    <row r="87" spans="1:79" ht="15" customHeight="1">
      <c r="B87" s="60"/>
      <c r="C87" s="368" t="s">
        <v>1251</v>
      </c>
      <c r="D87" s="368"/>
      <c r="E87" s="368"/>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G87" s="30">
        <f>C56</f>
        <v>0</v>
      </c>
      <c r="AH87" s="30">
        <f>+IF(AG86=AH86,0,IF(OR(AND(AG87="x",AG86=1140),AND(AG87=0,AG86&lt;&gt;1140)),0,1))</f>
        <v>0</v>
      </c>
    </row>
    <row r="88" spans="1:79" ht="24" customHeight="1">
      <c r="B88" s="60"/>
      <c r="C88" s="384" t="s">
        <v>1250</v>
      </c>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row>
    <row r="89" spans="1:79" ht="36" customHeight="1">
      <c r="B89" s="52"/>
      <c r="C89" s="384" t="s">
        <v>1252</v>
      </c>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row>
    <row r="90" spans="1:79" ht="24" customHeight="1">
      <c r="C90" s="337" t="s">
        <v>1253</v>
      </c>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row>
    <row r="91" spans="1:79" ht="15" customHeight="1"/>
    <row r="92" spans="1:79" ht="132" customHeight="1">
      <c r="C92" s="369" t="s">
        <v>98</v>
      </c>
      <c r="D92" s="370"/>
      <c r="E92" s="370"/>
      <c r="F92" s="370"/>
      <c r="G92" s="370"/>
      <c r="H92" s="370"/>
      <c r="I92" s="370"/>
      <c r="J92" s="370"/>
      <c r="K92" s="370"/>
      <c r="L92" s="370"/>
      <c r="M92" s="370"/>
      <c r="N92" s="370"/>
      <c r="O92" s="370"/>
      <c r="P92" s="370"/>
      <c r="Q92" s="370"/>
      <c r="R92" s="370"/>
      <c r="S92" s="369" t="s">
        <v>1249</v>
      </c>
      <c r="T92" s="370"/>
      <c r="U92" s="370"/>
      <c r="V92" s="370"/>
      <c r="W92" s="370"/>
      <c r="X92" s="371"/>
      <c r="Y92" s="369" t="s">
        <v>674</v>
      </c>
      <c r="Z92" s="370"/>
      <c r="AA92" s="370"/>
      <c r="AB92" s="370"/>
      <c r="AC92" s="370"/>
      <c r="AD92" s="371"/>
      <c r="AG92" s="10" t="s">
        <v>1259</v>
      </c>
      <c r="AH92" s="10" t="s">
        <v>1269</v>
      </c>
      <c r="AI92" s="10"/>
      <c r="AJ92" s="10"/>
      <c r="AK92" s="10"/>
      <c r="AL92" s="10"/>
      <c r="AM92" s="7" t="s">
        <v>1268</v>
      </c>
      <c r="AN92" s="7" t="s">
        <v>1269</v>
      </c>
      <c r="AO92" s="7" t="s">
        <v>1270</v>
      </c>
      <c r="AP92" s="8"/>
      <c r="AQ92" s="8" t="s">
        <v>1269</v>
      </c>
      <c r="AR92" s="7" t="s">
        <v>1271</v>
      </c>
      <c r="AS92" s="7" t="s">
        <v>1269</v>
      </c>
    </row>
    <row r="93" spans="1:79" ht="15" customHeight="1">
      <c r="C93" s="61" t="s">
        <v>58</v>
      </c>
      <c r="D93" s="354" t="str">
        <f>IF(CNGE_2023_M1_Secc1_Sub1!D39="","",CNGE_2023_M1_Secc1_Sub1!D39)</f>
        <v/>
      </c>
      <c r="E93" s="355"/>
      <c r="F93" s="355"/>
      <c r="G93" s="355"/>
      <c r="H93" s="355"/>
      <c r="I93" s="355"/>
      <c r="J93" s="355"/>
      <c r="K93" s="355"/>
      <c r="L93" s="355"/>
      <c r="M93" s="355"/>
      <c r="N93" s="355"/>
      <c r="O93" s="355"/>
      <c r="P93" s="355"/>
      <c r="Q93" s="355"/>
      <c r="R93" s="356"/>
      <c r="S93" s="357"/>
      <c r="T93" s="304"/>
      <c r="U93" s="304"/>
      <c r="V93" s="304"/>
      <c r="W93" s="304"/>
      <c r="X93" s="358"/>
      <c r="Y93" s="357"/>
      <c r="Z93" s="304"/>
      <c r="AA93" s="304"/>
      <c r="AB93" s="304"/>
      <c r="AC93" s="304"/>
      <c r="AD93" s="358"/>
      <c r="AG93" s="10">
        <f>+COUNTBLANK(S93:AD93)</f>
        <v>12</v>
      </c>
      <c r="AH93" s="10">
        <f>+IF($AG$86=$AH$86,0,IF(OR(AND(S93=1,AG93=10),AND(OR(S93=2,S93=3,S93=9),AG93=11),AND(D93="",AG93=12)),0,1))</f>
        <v>0</v>
      </c>
      <c r="AI93" s="10"/>
      <c r="AJ93" s="10"/>
      <c r="AK93" s="10"/>
      <c r="AL93" s="10"/>
      <c r="AM93" s="7" t="b">
        <f>NOT(EXACT(Y93,UPPER(Y93)))</f>
        <v>0</v>
      </c>
      <c r="AN93" s="7">
        <f>COUNTIF(AM93,"VERDADERO")</f>
        <v>0</v>
      </c>
      <c r="AO93" s="7" t="str">
        <f>SUBSTITUTE( SUBSTITUTE( SUBSTITUTE( SUBSTITUTE( SUBSTITUTE( SUBSTITUTE( SUBSTITUTE( SUBSTITUTE( SUBSTITUTE( SUBSTITUTE(Y93, "á", "a"), "é", "e"), "í", "i"), "ó", "o"), "ú", "u"), "Á", "A"), "É", "E"), "Í", "I"), "Ó", "O"), "Ú", "U")</f>
        <v/>
      </c>
      <c r="AP93" s="7" t="b">
        <f>NOT(EXACT(Y93,AO93))</f>
        <v>0</v>
      </c>
      <c r="AQ93" s="7">
        <f>COUNTIF(AP93,"VERDADERO")</f>
        <v>0</v>
      </c>
      <c r="AR93" s="7" t="b">
        <f>NOT(EXACT(Y93,AO93))</f>
        <v>0</v>
      </c>
      <c r="AS93" s="7">
        <f>COUNTIF(AR93,"VERDADERO")</f>
        <v>0</v>
      </c>
      <c r="AT93" s="30">
        <f>+AS93+AQ93+AN93</f>
        <v>0</v>
      </c>
    </row>
    <row r="94" spans="1:79" ht="15" customHeight="1">
      <c r="C94" s="62" t="s">
        <v>59</v>
      </c>
      <c r="D94" s="354" t="str">
        <f>IF(CNGE_2023_M1_Secc1_Sub1!D40="","",CNGE_2023_M1_Secc1_Sub1!D40)</f>
        <v/>
      </c>
      <c r="E94" s="355"/>
      <c r="F94" s="355"/>
      <c r="G94" s="355"/>
      <c r="H94" s="355"/>
      <c r="I94" s="355"/>
      <c r="J94" s="355"/>
      <c r="K94" s="355"/>
      <c r="L94" s="355"/>
      <c r="M94" s="355"/>
      <c r="N94" s="355"/>
      <c r="O94" s="355"/>
      <c r="P94" s="355"/>
      <c r="Q94" s="355"/>
      <c r="R94" s="356"/>
      <c r="S94" s="357"/>
      <c r="T94" s="304"/>
      <c r="U94" s="304"/>
      <c r="V94" s="304"/>
      <c r="W94" s="304"/>
      <c r="X94" s="358"/>
      <c r="Y94" s="357"/>
      <c r="Z94" s="304"/>
      <c r="AA94" s="304"/>
      <c r="AB94" s="304"/>
      <c r="AC94" s="304"/>
      <c r="AD94" s="358"/>
      <c r="AG94" s="10">
        <f t="shared" ref="AG94:AG157" si="0">+COUNTBLANK(S94:AD94)</f>
        <v>12</v>
      </c>
      <c r="AH94" s="10">
        <f t="shared" ref="AH94:AH157" si="1">+IF($AG$86=$AH$86,0,IF(OR(AND(S94=1,AG94=10),AND(OR(S94=2,S94=3,S94=9),AG94=11),AND(D94="",AG94=12)),0,1))</f>
        <v>0</v>
      </c>
      <c r="AM94" s="7" t="b">
        <f t="shared" ref="AM94:AM157" si="2">NOT(EXACT(Y94,UPPER(Y94)))</f>
        <v>0</v>
      </c>
      <c r="AN94" s="7">
        <f t="shared" ref="AN94:AN157" si="3">COUNTIF(AM94,"VERDADERO")</f>
        <v>0</v>
      </c>
      <c r="AO94" s="7" t="str">
        <f t="shared" ref="AO94:AO157" si="4">SUBSTITUTE( SUBSTITUTE( SUBSTITUTE( SUBSTITUTE( SUBSTITUTE( SUBSTITUTE( SUBSTITUTE( SUBSTITUTE( SUBSTITUTE( SUBSTITUTE(Y94, "á", "a"), "é", "e"), "í", "i"), "ó", "o"), "ú", "u"), "Á", "A"), "É", "E"), "Í", "I"), "Ó", "O"), "Ú", "U")</f>
        <v/>
      </c>
      <c r="AP94" s="7" t="b">
        <f t="shared" ref="AP94:AP157" si="5">NOT(EXACT(Y94,AO94))</f>
        <v>0</v>
      </c>
      <c r="AQ94" s="7">
        <f t="shared" ref="AQ94:AQ157" si="6">COUNTIF(AP94,"VERDADERO")</f>
        <v>0</v>
      </c>
      <c r="AR94" s="7" t="b">
        <f t="shared" ref="AR94:AR157" si="7">NOT(EXACT(Y94,AO94))</f>
        <v>0</v>
      </c>
      <c r="AS94" s="7">
        <f t="shared" ref="AS94:AS157" si="8">COUNTIF(AR94,"VERDADERO")</f>
        <v>0</v>
      </c>
      <c r="AT94" s="30">
        <f t="shared" ref="AT94:AT157" si="9">+AS94+AQ94+AN94</f>
        <v>0</v>
      </c>
    </row>
    <row r="95" spans="1:79" ht="15" customHeight="1">
      <c r="C95" s="63" t="s">
        <v>60</v>
      </c>
      <c r="D95" s="354" t="str">
        <f>IF(CNGE_2023_M1_Secc1_Sub1!D41="","",CNGE_2023_M1_Secc1_Sub1!D41)</f>
        <v/>
      </c>
      <c r="E95" s="355"/>
      <c r="F95" s="355"/>
      <c r="G95" s="355"/>
      <c r="H95" s="355"/>
      <c r="I95" s="355"/>
      <c r="J95" s="355"/>
      <c r="K95" s="355"/>
      <c r="L95" s="355"/>
      <c r="M95" s="355"/>
      <c r="N95" s="355"/>
      <c r="O95" s="355"/>
      <c r="P95" s="355"/>
      <c r="Q95" s="355"/>
      <c r="R95" s="356"/>
      <c r="S95" s="357"/>
      <c r="T95" s="304"/>
      <c r="U95" s="304"/>
      <c r="V95" s="304"/>
      <c r="W95" s="304"/>
      <c r="X95" s="358"/>
      <c r="Y95" s="357"/>
      <c r="Z95" s="304"/>
      <c r="AA95" s="304"/>
      <c r="AB95" s="304"/>
      <c r="AC95" s="304"/>
      <c r="AD95" s="358"/>
      <c r="AG95" s="10">
        <f t="shared" si="0"/>
        <v>12</v>
      </c>
      <c r="AH95" s="10">
        <f t="shared" si="1"/>
        <v>0</v>
      </c>
      <c r="AM95" s="7" t="b">
        <f t="shared" si="2"/>
        <v>0</v>
      </c>
      <c r="AN95" s="7">
        <f t="shared" si="3"/>
        <v>0</v>
      </c>
      <c r="AO95" s="7" t="str">
        <f t="shared" si="4"/>
        <v/>
      </c>
      <c r="AP95" s="7" t="b">
        <f t="shared" si="5"/>
        <v>0</v>
      </c>
      <c r="AQ95" s="7">
        <f t="shared" si="6"/>
        <v>0</v>
      </c>
      <c r="AR95" s="7" t="b">
        <f t="shared" si="7"/>
        <v>0</v>
      </c>
      <c r="AS95" s="7">
        <f t="shared" si="8"/>
        <v>0</v>
      </c>
      <c r="AT95" s="30">
        <f t="shared" si="9"/>
        <v>0</v>
      </c>
    </row>
    <row r="96" spans="1:79" ht="15" customHeight="1">
      <c r="C96" s="63" t="s">
        <v>61</v>
      </c>
      <c r="D96" s="354" t="str">
        <f>IF(CNGE_2023_M1_Secc1_Sub1!D42="","",CNGE_2023_M1_Secc1_Sub1!D42)</f>
        <v/>
      </c>
      <c r="E96" s="355"/>
      <c r="F96" s="355"/>
      <c r="G96" s="355"/>
      <c r="H96" s="355"/>
      <c r="I96" s="355"/>
      <c r="J96" s="355"/>
      <c r="K96" s="355"/>
      <c r="L96" s="355"/>
      <c r="M96" s="355"/>
      <c r="N96" s="355"/>
      <c r="O96" s="355"/>
      <c r="P96" s="355"/>
      <c r="Q96" s="355"/>
      <c r="R96" s="356"/>
      <c r="S96" s="357"/>
      <c r="T96" s="304"/>
      <c r="U96" s="304"/>
      <c r="V96" s="304"/>
      <c r="W96" s="304"/>
      <c r="X96" s="358"/>
      <c r="Y96" s="357"/>
      <c r="Z96" s="304"/>
      <c r="AA96" s="304"/>
      <c r="AB96" s="304"/>
      <c r="AC96" s="304"/>
      <c r="AD96" s="358"/>
      <c r="AG96" s="10">
        <f t="shared" si="0"/>
        <v>12</v>
      </c>
      <c r="AH96" s="10">
        <f t="shared" si="1"/>
        <v>0</v>
      </c>
      <c r="AM96" s="7" t="b">
        <f t="shared" si="2"/>
        <v>0</v>
      </c>
      <c r="AN96" s="7">
        <f t="shared" si="3"/>
        <v>0</v>
      </c>
      <c r="AO96" s="7" t="str">
        <f t="shared" si="4"/>
        <v/>
      </c>
      <c r="AP96" s="7" t="b">
        <f t="shared" si="5"/>
        <v>0</v>
      </c>
      <c r="AQ96" s="7">
        <f t="shared" si="6"/>
        <v>0</v>
      </c>
      <c r="AR96" s="7" t="b">
        <f t="shared" si="7"/>
        <v>0</v>
      </c>
      <c r="AS96" s="7">
        <f t="shared" si="8"/>
        <v>0</v>
      </c>
      <c r="AT96" s="30">
        <f t="shared" si="9"/>
        <v>0</v>
      </c>
    </row>
    <row r="97" spans="3:46" ht="15" customHeight="1">
      <c r="C97" s="63" t="s">
        <v>62</v>
      </c>
      <c r="D97" s="354" t="str">
        <f>IF(CNGE_2023_M1_Secc1_Sub1!D43="","",CNGE_2023_M1_Secc1_Sub1!D43)</f>
        <v/>
      </c>
      <c r="E97" s="355"/>
      <c r="F97" s="355"/>
      <c r="G97" s="355"/>
      <c r="H97" s="355"/>
      <c r="I97" s="355"/>
      <c r="J97" s="355"/>
      <c r="K97" s="355"/>
      <c r="L97" s="355"/>
      <c r="M97" s="355"/>
      <c r="N97" s="355"/>
      <c r="O97" s="355"/>
      <c r="P97" s="355"/>
      <c r="Q97" s="355"/>
      <c r="R97" s="356"/>
      <c r="S97" s="357"/>
      <c r="T97" s="304"/>
      <c r="U97" s="304"/>
      <c r="V97" s="304"/>
      <c r="W97" s="304"/>
      <c r="X97" s="358"/>
      <c r="Y97" s="357"/>
      <c r="Z97" s="304"/>
      <c r="AA97" s="304"/>
      <c r="AB97" s="304"/>
      <c r="AC97" s="304"/>
      <c r="AD97" s="358"/>
      <c r="AG97" s="10">
        <f t="shared" si="0"/>
        <v>12</v>
      </c>
      <c r="AH97" s="10">
        <f t="shared" si="1"/>
        <v>0</v>
      </c>
      <c r="AM97" s="7" t="b">
        <f t="shared" si="2"/>
        <v>0</v>
      </c>
      <c r="AN97" s="7">
        <f t="shared" si="3"/>
        <v>0</v>
      </c>
      <c r="AO97" s="7" t="str">
        <f t="shared" si="4"/>
        <v/>
      </c>
      <c r="AP97" s="7" t="b">
        <f t="shared" si="5"/>
        <v>0</v>
      </c>
      <c r="AQ97" s="7">
        <f t="shared" si="6"/>
        <v>0</v>
      </c>
      <c r="AR97" s="7" t="b">
        <f t="shared" si="7"/>
        <v>0</v>
      </c>
      <c r="AS97" s="7">
        <f t="shared" si="8"/>
        <v>0</v>
      </c>
      <c r="AT97" s="30">
        <f t="shared" si="9"/>
        <v>0</v>
      </c>
    </row>
    <row r="98" spans="3:46" ht="15" customHeight="1">
      <c r="C98" s="63" t="s">
        <v>63</v>
      </c>
      <c r="D98" s="354" t="str">
        <f>IF(CNGE_2023_M1_Secc1_Sub1!D44="","",CNGE_2023_M1_Secc1_Sub1!D44)</f>
        <v/>
      </c>
      <c r="E98" s="355"/>
      <c r="F98" s="355"/>
      <c r="G98" s="355"/>
      <c r="H98" s="355"/>
      <c r="I98" s="355"/>
      <c r="J98" s="355"/>
      <c r="K98" s="355"/>
      <c r="L98" s="355"/>
      <c r="M98" s="355"/>
      <c r="N98" s="355"/>
      <c r="O98" s="355"/>
      <c r="P98" s="355"/>
      <c r="Q98" s="355"/>
      <c r="R98" s="356"/>
      <c r="S98" s="357"/>
      <c r="T98" s="304"/>
      <c r="U98" s="304"/>
      <c r="V98" s="304"/>
      <c r="W98" s="304"/>
      <c r="X98" s="358"/>
      <c r="Y98" s="357"/>
      <c r="Z98" s="304"/>
      <c r="AA98" s="304"/>
      <c r="AB98" s="304"/>
      <c r="AC98" s="304"/>
      <c r="AD98" s="358"/>
      <c r="AG98" s="10">
        <f t="shared" si="0"/>
        <v>12</v>
      </c>
      <c r="AH98" s="10">
        <f t="shared" si="1"/>
        <v>0</v>
      </c>
      <c r="AM98" s="7" t="b">
        <f t="shared" si="2"/>
        <v>0</v>
      </c>
      <c r="AN98" s="7">
        <f t="shared" si="3"/>
        <v>0</v>
      </c>
      <c r="AO98" s="7" t="str">
        <f t="shared" si="4"/>
        <v/>
      </c>
      <c r="AP98" s="7" t="b">
        <f t="shared" si="5"/>
        <v>0</v>
      </c>
      <c r="AQ98" s="7">
        <f t="shared" si="6"/>
        <v>0</v>
      </c>
      <c r="AR98" s="7" t="b">
        <f t="shared" si="7"/>
        <v>0</v>
      </c>
      <c r="AS98" s="7">
        <f t="shared" si="8"/>
        <v>0</v>
      </c>
      <c r="AT98" s="30">
        <f t="shared" si="9"/>
        <v>0</v>
      </c>
    </row>
    <row r="99" spans="3:46" ht="15" customHeight="1">
      <c r="C99" s="63" t="s">
        <v>64</v>
      </c>
      <c r="D99" s="354" t="str">
        <f>IF(CNGE_2023_M1_Secc1_Sub1!D45="","",CNGE_2023_M1_Secc1_Sub1!D45)</f>
        <v/>
      </c>
      <c r="E99" s="355"/>
      <c r="F99" s="355"/>
      <c r="G99" s="355"/>
      <c r="H99" s="355"/>
      <c r="I99" s="355"/>
      <c r="J99" s="355"/>
      <c r="K99" s="355"/>
      <c r="L99" s="355"/>
      <c r="M99" s="355"/>
      <c r="N99" s="355"/>
      <c r="O99" s="355"/>
      <c r="P99" s="355"/>
      <c r="Q99" s="355"/>
      <c r="R99" s="356"/>
      <c r="S99" s="357"/>
      <c r="T99" s="304"/>
      <c r="U99" s="304"/>
      <c r="V99" s="304"/>
      <c r="W99" s="304"/>
      <c r="X99" s="358"/>
      <c r="Y99" s="357"/>
      <c r="Z99" s="304"/>
      <c r="AA99" s="304"/>
      <c r="AB99" s="304"/>
      <c r="AC99" s="304"/>
      <c r="AD99" s="358"/>
      <c r="AG99" s="10">
        <f t="shared" si="0"/>
        <v>12</v>
      </c>
      <c r="AH99" s="10">
        <f t="shared" si="1"/>
        <v>0</v>
      </c>
      <c r="AM99" s="7" t="b">
        <f t="shared" si="2"/>
        <v>0</v>
      </c>
      <c r="AN99" s="7">
        <f t="shared" si="3"/>
        <v>0</v>
      </c>
      <c r="AO99" s="7" t="str">
        <f t="shared" si="4"/>
        <v/>
      </c>
      <c r="AP99" s="7" t="b">
        <f t="shared" si="5"/>
        <v>0</v>
      </c>
      <c r="AQ99" s="7">
        <f t="shared" si="6"/>
        <v>0</v>
      </c>
      <c r="AR99" s="7" t="b">
        <f t="shared" si="7"/>
        <v>0</v>
      </c>
      <c r="AS99" s="7">
        <f t="shared" si="8"/>
        <v>0</v>
      </c>
      <c r="AT99" s="30">
        <f t="shared" si="9"/>
        <v>0</v>
      </c>
    </row>
    <row r="100" spans="3:46" ht="15" customHeight="1">
      <c r="C100" s="63" t="s">
        <v>65</v>
      </c>
      <c r="D100" s="354" t="str">
        <f>IF(CNGE_2023_M1_Secc1_Sub1!D46="","",CNGE_2023_M1_Secc1_Sub1!D46)</f>
        <v/>
      </c>
      <c r="E100" s="355"/>
      <c r="F100" s="355"/>
      <c r="G100" s="355"/>
      <c r="H100" s="355"/>
      <c r="I100" s="355"/>
      <c r="J100" s="355"/>
      <c r="K100" s="355"/>
      <c r="L100" s="355"/>
      <c r="M100" s="355"/>
      <c r="N100" s="355"/>
      <c r="O100" s="355"/>
      <c r="P100" s="355"/>
      <c r="Q100" s="355"/>
      <c r="R100" s="356"/>
      <c r="S100" s="357"/>
      <c r="T100" s="304"/>
      <c r="U100" s="304"/>
      <c r="V100" s="304"/>
      <c r="W100" s="304"/>
      <c r="X100" s="358"/>
      <c r="Y100" s="357"/>
      <c r="Z100" s="304"/>
      <c r="AA100" s="304"/>
      <c r="AB100" s="304"/>
      <c r="AC100" s="304"/>
      <c r="AD100" s="358"/>
      <c r="AG100" s="10">
        <f t="shared" si="0"/>
        <v>12</v>
      </c>
      <c r="AH100" s="10">
        <f t="shared" si="1"/>
        <v>0</v>
      </c>
      <c r="AM100" s="7" t="b">
        <f t="shared" si="2"/>
        <v>0</v>
      </c>
      <c r="AN100" s="7">
        <f t="shared" si="3"/>
        <v>0</v>
      </c>
      <c r="AO100" s="7" t="str">
        <f t="shared" si="4"/>
        <v/>
      </c>
      <c r="AP100" s="7" t="b">
        <f t="shared" si="5"/>
        <v>0</v>
      </c>
      <c r="AQ100" s="7">
        <f t="shared" si="6"/>
        <v>0</v>
      </c>
      <c r="AR100" s="7" t="b">
        <f t="shared" si="7"/>
        <v>0</v>
      </c>
      <c r="AS100" s="7">
        <f t="shared" si="8"/>
        <v>0</v>
      </c>
      <c r="AT100" s="30">
        <f t="shared" si="9"/>
        <v>0</v>
      </c>
    </row>
    <row r="101" spans="3:46" ht="15" customHeight="1">
      <c r="C101" s="63" t="s">
        <v>66</v>
      </c>
      <c r="D101" s="354" t="str">
        <f>IF(CNGE_2023_M1_Secc1_Sub1!D47="","",CNGE_2023_M1_Secc1_Sub1!D47)</f>
        <v/>
      </c>
      <c r="E101" s="355"/>
      <c r="F101" s="355"/>
      <c r="G101" s="355"/>
      <c r="H101" s="355"/>
      <c r="I101" s="355"/>
      <c r="J101" s="355"/>
      <c r="K101" s="355"/>
      <c r="L101" s="355"/>
      <c r="M101" s="355"/>
      <c r="N101" s="355"/>
      <c r="O101" s="355"/>
      <c r="P101" s="355"/>
      <c r="Q101" s="355"/>
      <c r="R101" s="356"/>
      <c r="S101" s="357"/>
      <c r="T101" s="304"/>
      <c r="U101" s="304"/>
      <c r="V101" s="304"/>
      <c r="W101" s="304"/>
      <c r="X101" s="358"/>
      <c r="Y101" s="357"/>
      <c r="Z101" s="304"/>
      <c r="AA101" s="304"/>
      <c r="AB101" s="304"/>
      <c r="AC101" s="304"/>
      <c r="AD101" s="358"/>
      <c r="AG101" s="10">
        <f t="shared" si="0"/>
        <v>12</v>
      </c>
      <c r="AH101" s="10">
        <f t="shared" si="1"/>
        <v>0</v>
      </c>
      <c r="AM101" s="7" t="b">
        <f t="shared" si="2"/>
        <v>0</v>
      </c>
      <c r="AN101" s="7">
        <f t="shared" si="3"/>
        <v>0</v>
      </c>
      <c r="AO101" s="7" t="str">
        <f t="shared" si="4"/>
        <v/>
      </c>
      <c r="AP101" s="7" t="b">
        <f t="shared" si="5"/>
        <v>0</v>
      </c>
      <c r="AQ101" s="7">
        <f t="shared" si="6"/>
        <v>0</v>
      </c>
      <c r="AR101" s="7" t="b">
        <f t="shared" si="7"/>
        <v>0</v>
      </c>
      <c r="AS101" s="7">
        <f t="shared" si="8"/>
        <v>0</v>
      </c>
      <c r="AT101" s="30">
        <f t="shared" si="9"/>
        <v>0</v>
      </c>
    </row>
    <row r="102" spans="3:46" ht="15" customHeight="1">
      <c r="C102" s="63" t="s">
        <v>67</v>
      </c>
      <c r="D102" s="354" t="str">
        <f>IF(CNGE_2023_M1_Secc1_Sub1!D48="","",CNGE_2023_M1_Secc1_Sub1!D48)</f>
        <v/>
      </c>
      <c r="E102" s="355"/>
      <c r="F102" s="355"/>
      <c r="G102" s="355"/>
      <c r="H102" s="355"/>
      <c r="I102" s="355"/>
      <c r="J102" s="355"/>
      <c r="K102" s="355"/>
      <c r="L102" s="355"/>
      <c r="M102" s="355"/>
      <c r="N102" s="355"/>
      <c r="O102" s="355"/>
      <c r="P102" s="355"/>
      <c r="Q102" s="355"/>
      <c r="R102" s="356"/>
      <c r="S102" s="357"/>
      <c r="T102" s="304"/>
      <c r="U102" s="304"/>
      <c r="V102" s="304"/>
      <c r="W102" s="304"/>
      <c r="X102" s="358"/>
      <c r="Y102" s="357"/>
      <c r="Z102" s="304"/>
      <c r="AA102" s="304"/>
      <c r="AB102" s="304"/>
      <c r="AC102" s="304"/>
      <c r="AD102" s="358"/>
      <c r="AG102" s="10">
        <f t="shared" si="0"/>
        <v>12</v>
      </c>
      <c r="AH102" s="10">
        <f t="shared" si="1"/>
        <v>0</v>
      </c>
      <c r="AM102" s="7" t="b">
        <f t="shared" si="2"/>
        <v>0</v>
      </c>
      <c r="AN102" s="7">
        <f t="shared" si="3"/>
        <v>0</v>
      </c>
      <c r="AO102" s="7" t="str">
        <f t="shared" si="4"/>
        <v/>
      </c>
      <c r="AP102" s="7" t="b">
        <f t="shared" si="5"/>
        <v>0</v>
      </c>
      <c r="AQ102" s="7">
        <f t="shared" si="6"/>
        <v>0</v>
      </c>
      <c r="AR102" s="7" t="b">
        <f t="shared" si="7"/>
        <v>0</v>
      </c>
      <c r="AS102" s="7">
        <f t="shared" si="8"/>
        <v>0</v>
      </c>
      <c r="AT102" s="30">
        <f t="shared" si="9"/>
        <v>0</v>
      </c>
    </row>
    <row r="103" spans="3:46" ht="15" customHeight="1">
      <c r="C103" s="63" t="s">
        <v>68</v>
      </c>
      <c r="D103" s="354" t="str">
        <f>IF(CNGE_2023_M1_Secc1_Sub1!D49="","",CNGE_2023_M1_Secc1_Sub1!D49)</f>
        <v/>
      </c>
      <c r="E103" s="355"/>
      <c r="F103" s="355"/>
      <c r="G103" s="355"/>
      <c r="H103" s="355"/>
      <c r="I103" s="355"/>
      <c r="J103" s="355"/>
      <c r="K103" s="355"/>
      <c r="L103" s="355"/>
      <c r="M103" s="355"/>
      <c r="N103" s="355"/>
      <c r="O103" s="355"/>
      <c r="P103" s="355"/>
      <c r="Q103" s="355"/>
      <c r="R103" s="356"/>
      <c r="S103" s="357"/>
      <c r="T103" s="304"/>
      <c r="U103" s="304"/>
      <c r="V103" s="304"/>
      <c r="W103" s="304"/>
      <c r="X103" s="358"/>
      <c r="Y103" s="357"/>
      <c r="Z103" s="304"/>
      <c r="AA103" s="304"/>
      <c r="AB103" s="304"/>
      <c r="AC103" s="304"/>
      <c r="AD103" s="358"/>
      <c r="AG103" s="10">
        <f t="shared" si="0"/>
        <v>12</v>
      </c>
      <c r="AH103" s="10">
        <f t="shared" si="1"/>
        <v>0</v>
      </c>
      <c r="AM103" s="7" t="b">
        <f t="shared" si="2"/>
        <v>0</v>
      </c>
      <c r="AN103" s="7">
        <f t="shared" si="3"/>
        <v>0</v>
      </c>
      <c r="AO103" s="7" t="str">
        <f t="shared" si="4"/>
        <v/>
      </c>
      <c r="AP103" s="7" t="b">
        <f t="shared" si="5"/>
        <v>0</v>
      </c>
      <c r="AQ103" s="7">
        <f t="shared" si="6"/>
        <v>0</v>
      </c>
      <c r="AR103" s="7" t="b">
        <f t="shared" si="7"/>
        <v>0</v>
      </c>
      <c r="AS103" s="7">
        <f t="shared" si="8"/>
        <v>0</v>
      </c>
      <c r="AT103" s="30">
        <f t="shared" si="9"/>
        <v>0</v>
      </c>
    </row>
    <row r="104" spans="3:46" ht="15" customHeight="1">
      <c r="C104" s="63" t="s">
        <v>69</v>
      </c>
      <c r="D104" s="354" t="str">
        <f>IF(CNGE_2023_M1_Secc1_Sub1!D50="","",CNGE_2023_M1_Secc1_Sub1!D50)</f>
        <v/>
      </c>
      <c r="E104" s="355"/>
      <c r="F104" s="355"/>
      <c r="G104" s="355"/>
      <c r="H104" s="355"/>
      <c r="I104" s="355"/>
      <c r="J104" s="355"/>
      <c r="K104" s="355"/>
      <c r="L104" s="355"/>
      <c r="M104" s="355"/>
      <c r="N104" s="355"/>
      <c r="O104" s="355"/>
      <c r="P104" s="355"/>
      <c r="Q104" s="355"/>
      <c r="R104" s="356"/>
      <c r="S104" s="357"/>
      <c r="T104" s="304"/>
      <c r="U104" s="304"/>
      <c r="V104" s="304"/>
      <c r="W104" s="304"/>
      <c r="X104" s="358"/>
      <c r="Y104" s="357"/>
      <c r="Z104" s="304"/>
      <c r="AA104" s="304"/>
      <c r="AB104" s="304"/>
      <c r="AC104" s="304"/>
      <c r="AD104" s="358"/>
      <c r="AG104" s="10">
        <f t="shared" si="0"/>
        <v>12</v>
      </c>
      <c r="AH104" s="10">
        <f t="shared" si="1"/>
        <v>0</v>
      </c>
      <c r="AM104" s="7" t="b">
        <f t="shared" si="2"/>
        <v>0</v>
      </c>
      <c r="AN104" s="7">
        <f t="shared" si="3"/>
        <v>0</v>
      </c>
      <c r="AO104" s="7" t="str">
        <f t="shared" si="4"/>
        <v/>
      </c>
      <c r="AP104" s="7" t="b">
        <f t="shared" si="5"/>
        <v>0</v>
      </c>
      <c r="AQ104" s="7">
        <f t="shared" si="6"/>
        <v>0</v>
      </c>
      <c r="AR104" s="7" t="b">
        <f t="shared" si="7"/>
        <v>0</v>
      </c>
      <c r="AS104" s="7">
        <f t="shared" si="8"/>
        <v>0</v>
      </c>
      <c r="AT104" s="30">
        <f t="shared" si="9"/>
        <v>0</v>
      </c>
    </row>
    <row r="105" spans="3:46" ht="15" customHeight="1">
      <c r="C105" s="63" t="s">
        <v>70</v>
      </c>
      <c r="D105" s="354" t="str">
        <f>IF(CNGE_2023_M1_Secc1_Sub1!D51="","",CNGE_2023_M1_Secc1_Sub1!D51)</f>
        <v/>
      </c>
      <c r="E105" s="355"/>
      <c r="F105" s="355"/>
      <c r="G105" s="355"/>
      <c r="H105" s="355"/>
      <c r="I105" s="355"/>
      <c r="J105" s="355"/>
      <c r="K105" s="355"/>
      <c r="L105" s="355"/>
      <c r="M105" s="355"/>
      <c r="N105" s="355"/>
      <c r="O105" s="355"/>
      <c r="P105" s="355"/>
      <c r="Q105" s="355"/>
      <c r="R105" s="356"/>
      <c r="S105" s="357"/>
      <c r="T105" s="304"/>
      <c r="U105" s="304"/>
      <c r="V105" s="304"/>
      <c r="W105" s="304"/>
      <c r="X105" s="358"/>
      <c r="Y105" s="357"/>
      <c r="Z105" s="304"/>
      <c r="AA105" s="304"/>
      <c r="AB105" s="304"/>
      <c r="AC105" s="304"/>
      <c r="AD105" s="358"/>
      <c r="AG105" s="10">
        <f t="shared" si="0"/>
        <v>12</v>
      </c>
      <c r="AH105" s="10">
        <f t="shared" si="1"/>
        <v>0</v>
      </c>
      <c r="AM105" s="7" t="b">
        <f t="shared" si="2"/>
        <v>0</v>
      </c>
      <c r="AN105" s="7">
        <f t="shared" si="3"/>
        <v>0</v>
      </c>
      <c r="AO105" s="7" t="str">
        <f t="shared" si="4"/>
        <v/>
      </c>
      <c r="AP105" s="7" t="b">
        <f t="shared" si="5"/>
        <v>0</v>
      </c>
      <c r="AQ105" s="7">
        <f t="shared" si="6"/>
        <v>0</v>
      </c>
      <c r="AR105" s="7" t="b">
        <f t="shared" si="7"/>
        <v>0</v>
      </c>
      <c r="AS105" s="7">
        <f t="shared" si="8"/>
        <v>0</v>
      </c>
      <c r="AT105" s="30">
        <f t="shared" si="9"/>
        <v>0</v>
      </c>
    </row>
    <row r="106" spans="3:46" ht="15" customHeight="1">
      <c r="C106" s="63" t="s">
        <v>71</v>
      </c>
      <c r="D106" s="354" t="str">
        <f>IF(CNGE_2023_M1_Secc1_Sub1!D52="","",CNGE_2023_M1_Secc1_Sub1!D52)</f>
        <v/>
      </c>
      <c r="E106" s="355"/>
      <c r="F106" s="355"/>
      <c r="G106" s="355"/>
      <c r="H106" s="355"/>
      <c r="I106" s="355"/>
      <c r="J106" s="355"/>
      <c r="K106" s="355"/>
      <c r="L106" s="355"/>
      <c r="M106" s="355"/>
      <c r="N106" s="355"/>
      <c r="O106" s="355"/>
      <c r="P106" s="355"/>
      <c r="Q106" s="355"/>
      <c r="R106" s="356"/>
      <c r="S106" s="357"/>
      <c r="T106" s="304"/>
      <c r="U106" s="304"/>
      <c r="V106" s="304"/>
      <c r="W106" s="304"/>
      <c r="X106" s="358"/>
      <c r="Y106" s="357"/>
      <c r="Z106" s="304"/>
      <c r="AA106" s="304"/>
      <c r="AB106" s="304"/>
      <c r="AC106" s="304"/>
      <c r="AD106" s="358"/>
      <c r="AG106" s="10">
        <f t="shared" si="0"/>
        <v>12</v>
      </c>
      <c r="AH106" s="10">
        <f t="shared" si="1"/>
        <v>0</v>
      </c>
      <c r="AM106" s="7" t="b">
        <f t="shared" si="2"/>
        <v>0</v>
      </c>
      <c r="AN106" s="7">
        <f t="shared" si="3"/>
        <v>0</v>
      </c>
      <c r="AO106" s="7" t="str">
        <f t="shared" si="4"/>
        <v/>
      </c>
      <c r="AP106" s="7" t="b">
        <f t="shared" si="5"/>
        <v>0</v>
      </c>
      <c r="AQ106" s="7">
        <f t="shared" si="6"/>
        <v>0</v>
      </c>
      <c r="AR106" s="7" t="b">
        <f t="shared" si="7"/>
        <v>0</v>
      </c>
      <c r="AS106" s="7">
        <f t="shared" si="8"/>
        <v>0</v>
      </c>
      <c r="AT106" s="30">
        <f t="shared" si="9"/>
        <v>0</v>
      </c>
    </row>
    <row r="107" spans="3:46" ht="15" customHeight="1">
      <c r="C107" s="63" t="s">
        <v>72</v>
      </c>
      <c r="D107" s="354" t="str">
        <f>IF(CNGE_2023_M1_Secc1_Sub1!D53="","",CNGE_2023_M1_Secc1_Sub1!D53)</f>
        <v/>
      </c>
      <c r="E107" s="355"/>
      <c r="F107" s="355"/>
      <c r="G107" s="355"/>
      <c r="H107" s="355"/>
      <c r="I107" s="355"/>
      <c r="J107" s="355"/>
      <c r="K107" s="355"/>
      <c r="L107" s="355"/>
      <c r="M107" s="355"/>
      <c r="N107" s="355"/>
      <c r="O107" s="355"/>
      <c r="P107" s="355"/>
      <c r="Q107" s="355"/>
      <c r="R107" s="356"/>
      <c r="S107" s="357"/>
      <c r="T107" s="304"/>
      <c r="U107" s="304"/>
      <c r="V107" s="304"/>
      <c r="W107" s="304"/>
      <c r="X107" s="358"/>
      <c r="Y107" s="357"/>
      <c r="Z107" s="304"/>
      <c r="AA107" s="304"/>
      <c r="AB107" s="304"/>
      <c r="AC107" s="304"/>
      <c r="AD107" s="358"/>
      <c r="AG107" s="10">
        <f t="shared" si="0"/>
        <v>12</v>
      </c>
      <c r="AH107" s="10">
        <f t="shared" si="1"/>
        <v>0</v>
      </c>
      <c r="AM107" s="7" t="b">
        <f t="shared" si="2"/>
        <v>0</v>
      </c>
      <c r="AN107" s="7">
        <f t="shared" si="3"/>
        <v>0</v>
      </c>
      <c r="AO107" s="7" t="str">
        <f t="shared" si="4"/>
        <v/>
      </c>
      <c r="AP107" s="7" t="b">
        <f t="shared" si="5"/>
        <v>0</v>
      </c>
      <c r="AQ107" s="7">
        <f t="shared" si="6"/>
        <v>0</v>
      </c>
      <c r="AR107" s="7" t="b">
        <f t="shared" si="7"/>
        <v>0</v>
      </c>
      <c r="AS107" s="7">
        <f t="shared" si="8"/>
        <v>0</v>
      </c>
      <c r="AT107" s="30">
        <f t="shared" si="9"/>
        <v>0</v>
      </c>
    </row>
    <row r="108" spans="3:46" ht="15" customHeight="1">
      <c r="C108" s="63" t="s">
        <v>73</v>
      </c>
      <c r="D108" s="354" t="str">
        <f>IF(CNGE_2023_M1_Secc1_Sub1!D54="","",CNGE_2023_M1_Secc1_Sub1!D54)</f>
        <v/>
      </c>
      <c r="E108" s="355"/>
      <c r="F108" s="355"/>
      <c r="G108" s="355"/>
      <c r="H108" s="355"/>
      <c r="I108" s="355"/>
      <c r="J108" s="355"/>
      <c r="K108" s="355"/>
      <c r="L108" s="355"/>
      <c r="M108" s="355"/>
      <c r="N108" s="355"/>
      <c r="O108" s="355"/>
      <c r="P108" s="355"/>
      <c r="Q108" s="355"/>
      <c r="R108" s="356"/>
      <c r="S108" s="357"/>
      <c r="T108" s="304"/>
      <c r="U108" s="304"/>
      <c r="V108" s="304"/>
      <c r="W108" s="304"/>
      <c r="X108" s="358"/>
      <c r="Y108" s="357"/>
      <c r="Z108" s="304"/>
      <c r="AA108" s="304"/>
      <c r="AB108" s="304"/>
      <c r="AC108" s="304"/>
      <c r="AD108" s="358"/>
      <c r="AG108" s="10">
        <f t="shared" si="0"/>
        <v>12</v>
      </c>
      <c r="AH108" s="10">
        <f t="shared" si="1"/>
        <v>0</v>
      </c>
      <c r="AM108" s="7" t="b">
        <f t="shared" si="2"/>
        <v>0</v>
      </c>
      <c r="AN108" s="7">
        <f t="shared" si="3"/>
        <v>0</v>
      </c>
      <c r="AO108" s="7" t="str">
        <f t="shared" si="4"/>
        <v/>
      </c>
      <c r="AP108" s="7" t="b">
        <f t="shared" si="5"/>
        <v>0</v>
      </c>
      <c r="AQ108" s="7">
        <f t="shared" si="6"/>
        <v>0</v>
      </c>
      <c r="AR108" s="7" t="b">
        <f t="shared" si="7"/>
        <v>0</v>
      </c>
      <c r="AS108" s="7">
        <f t="shared" si="8"/>
        <v>0</v>
      </c>
      <c r="AT108" s="30">
        <f t="shared" si="9"/>
        <v>0</v>
      </c>
    </row>
    <row r="109" spans="3:46" ht="15" customHeight="1">
      <c r="C109" s="63" t="s">
        <v>74</v>
      </c>
      <c r="D109" s="354" t="str">
        <f>IF(CNGE_2023_M1_Secc1_Sub1!D55="","",CNGE_2023_M1_Secc1_Sub1!D55)</f>
        <v/>
      </c>
      <c r="E109" s="355"/>
      <c r="F109" s="355"/>
      <c r="G109" s="355"/>
      <c r="H109" s="355"/>
      <c r="I109" s="355"/>
      <c r="J109" s="355"/>
      <c r="K109" s="355"/>
      <c r="L109" s="355"/>
      <c r="M109" s="355"/>
      <c r="N109" s="355"/>
      <c r="O109" s="355"/>
      <c r="P109" s="355"/>
      <c r="Q109" s="355"/>
      <c r="R109" s="356"/>
      <c r="S109" s="357"/>
      <c r="T109" s="304"/>
      <c r="U109" s="304"/>
      <c r="V109" s="304"/>
      <c r="W109" s="304"/>
      <c r="X109" s="358"/>
      <c r="Y109" s="357"/>
      <c r="Z109" s="304"/>
      <c r="AA109" s="304"/>
      <c r="AB109" s="304"/>
      <c r="AC109" s="304"/>
      <c r="AD109" s="358"/>
      <c r="AG109" s="10">
        <f t="shared" si="0"/>
        <v>12</v>
      </c>
      <c r="AH109" s="10">
        <f t="shared" si="1"/>
        <v>0</v>
      </c>
      <c r="AM109" s="7" t="b">
        <f t="shared" si="2"/>
        <v>0</v>
      </c>
      <c r="AN109" s="7">
        <f t="shared" si="3"/>
        <v>0</v>
      </c>
      <c r="AO109" s="7" t="str">
        <f t="shared" si="4"/>
        <v/>
      </c>
      <c r="AP109" s="7" t="b">
        <f t="shared" si="5"/>
        <v>0</v>
      </c>
      <c r="AQ109" s="7">
        <f t="shared" si="6"/>
        <v>0</v>
      </c>
      <c r="AR109" s="7" t="b">
        <f t="shared" si="7"/>
        <v>0</v>
      </c>
      <c r="AS109" s="7">
        <f t="shared" si="8"/>
        <v>0</v>
      </c>
      <c r="AT109" s="30">
        <f t="shared" si="9"/>
        <v>0</v>
      </c>
    </row>
    <row r="110" spans="3:46" ht="15" customHeight="1">
      <c r="C110" s="63" t="s">
        <v>75</v>
      </c>
      <c r="D110" s="354" t="str">
        <f>IF(CNGE_2023_M1_Secc1_Sub1!D56="","",CNGE_2023_M1_Secc1_Sub1!D56)</f>
        <v/>
      </c>
      <c r="E110" s="355"/>
      <c r="F110" s="355"/>
      <c r="G110" s="355"/>
      <c r="H110" s="355"/>
      <c r="I110" s="355"/>
      <c r="J110" s="355"/>
      <c r="K110" s="355"/>
      <c r="L110" s="355"/>
      <c r="M110" s="355"/>
      <c r="N110" s="355"/>
      <c r="O110" s="355"/>
      <c r="P110" s="355"/>
      <c r="Q110" s="355"/>
      <c r="R110" s="356"/>
      <c r="S110" s="357"/>
      <c r="T110" s="304"/>
      <c r="U110" s="304"/>
      <c r="V110" s="304"/>
      <c r="W110" s="304"/>
      <c r="X110" s="358"/>
      <c r="Y110" s="357"/>
      <c r="Z110" s="304"/>
      <c r="AA110" s="304"/>
      <c r="AB110" s="304"/>
      <c r="AC110" s="304"/>
      <c r="AD110" s="358"/>
      <c r="AG110" s="10">
        <f t="shared" si="0"/>
        <v>12</v>
      </c>
      <c r="AH110" s="10">
        <f t="shared" si="1"/>
        <v>0</v>
      </c>
      <c r="AM110" s="7" t="b">
        <f t="shared" si="2"/>
        <v>0</v>
      </c>
      <c r="AN110" s="7">
        <f t="shared" si="3"/>
        <v>0</v>
      </c>
      <c r="AO110" s="7" t="str">
        <f t="shared" si="4"/>
        <v/>
      </c>
      <c r="AP110" s="7" t="b">
        <f t="shared" si="5"/>
        <v>0</v>
      </c>
      <c r="AQ110" s="7">
        <f t="shared" si="6"/>
        <v>0</v>
      </c>
      <c r="AR110" s="7" t="b">
        <f t="shared" si="7"/>
        <v>0</v>
      </c>
      <c r="AS110" s="7">
        <f t="shared" si="8"/>
        <v>0</v>
      </c>
      <c r="AT110" s="30">
        <f t="shared" si="9"/>
        <v>0</v>
      </c>
    </row>
    <row r="111" spans="3:46" ht="15" customHeight="1">
      <c r="C111" s="63" t="s">
        <v>76</v>
      </c>
      <c r="D111" s="354" t="str">
        <f>IF(CNGE_2023_M1_Secc1_Sub1!D57="","",CNGE_2023_M1_Secc1_Sub1!D57)</f>
        <v/>
      </c>
      <c r="E111" s="355"/>
      <c r="F111" s="355"/>
      <c r="G111" s="355"/>
      <c r="H111" s="355"/>
      <c r="I111" s="355"/>
      <c r="J111" s="355"/>
      <c r="K111" s="355"/>
      <c r="L111" s="355"/>
      <c r="M111" s="355"/>
      <c r="N111" s="355"/>
      <c r="O111" s="355"/>
      <c r="P111" s="355"/>
      <c r="Q111" s="355"/>
      <c r="R111" s="356"/>
      <c r="S111" s="357"/>
      <c r="T111" s="304"/>
      <c r="U111" s="304"/>
      <c r="V111" s="304"/>
      <c r="W111" s="304"/>
      <c r="X111" s="358"/>
      <c r="Y111" s="357"/>
      <c r="Z111" s="304"/>
      <c r="AA111" s="304"/>
      <c r="AB111" s="304"/>
      <c r="AC111" s="304"/>
      <c r="AD111" s="358"/>
      <c r="AG111" s="10">
        <f t="shared" si="0"/>
        <v>12</v>
      </c>
      <c r="AH111" s="10">
        <f t="shared" si="1"/>
        <v>0</v>
      </c>
      <c r="AM111" s="7" t="b">
        <f t="shared" si="2"/>
        <v>0</v>
      </c>
      <c r="AN111" s="7">
        <f t="shared" si="3"/>
        <v>0</v>
      </c>
      <c r="AO111" s="7" t="str">
        <f t="shared" si="4"/>
        <v/>
      </c>
      <c r="AP111" s="7" t="b">
        <f t="shared" si="5"/>
        <v>0</v>
      </c>
      <c r="AQ111" s="7">
        <f t="shared" si="6"/>
        <v>0</v>
      </c>
      <c r="AR111" s="7" t="b">
        <f t="shared" si="7"/>
        <v>0</v>
      </c>
      <c r="AS111" s="7">
        <f t="shared" si="8"/>
        <v>0</v>
      </c>
      <c r="AT111" s="30">
        <f t="shared" si="9"/>
        <v>0</v>
      </c>
    </row>
    <row r="112" spans="3:46" ht="15" customHeight="1">
      <c r="C112" s="63" t="s">
        <v>77</v>
      </c>
      <c r="D112" s="354" t="str">
        <f>IF(CNGE_2023_M1_Secc1_Sub1!D58="","",CNGE_2023_M1_Secc1_Sub1!D58)</f>
        <v/>
      </c>
      <c r="E112" s="355"/>
      <c r="F112" s="355"/>
      <c r="G112" s="355"/>
      <c r="H112" s="355"/>
      <c r="I112" s="355"/>
      <c r="J112" s="355"/>
      <c r="K112" s="355"/>
      <c r="L112" s="355"/>
      <c r="M112" s="355"/>
      <c r="N112" s="355"/>
      <c r="O112" s="355"/>
      <c r="P112" s="355"/>
      <c r="Q112" s="355"/>
      <c r="R112" s="356"/>
      <c r="S112" s="357"/>
      <c r="T112" s="304"/>
      <c r="U112" s="304"/>
      <c r="V112" s="304"/>
      <c r="W112" s="304"/>
      <c r="X112" s="358"/>
      <c r="Y112" s="357"/>
      <c r="Z112" s="304"/>
      <c r="AA112" s="304"/>
      <c r="AB112" s="304"/>
      <c r="AC112" s="304"/>
      <c r="AD112" s="358"/>
      <c r="AG112" s="10">
        <f t="shared" si="0"/>
        <v>12</v>
      </c>
      <c r="AH112" s="10">
        <f t="shared" si="1"/>
        <v>0</v>
      </c>
      <c r="AM112" s="7" t="b">
        <f t="shared" si="2"/>
        <v>0</v>
      </c>
      <c r="AN112" s="7">
        <f t="shared" si="3"/>
        <v>0</v>
      </c>
      <c r="AO112" s="7" t="str">
        <f t="shared" si="4"/>
        <v/>
      </c>
      <c r="AP112" s="7" t="b">
        <f t="shared" si="5"/>
        <v>0</v>
      </c>
      <c r="AQ112" s="7">
        <f t="shared" si="6"/>
        <v>0</v>
      </c>
      <c r="AR112" s="7" t="b">
        <f t="shared" si="7"/>
        <v>0</v>
      </c>
      <c r="AS112" s="7">
        <f t="shared" si="8"/>
        <v>0</v>
      </c>
      <c r="AT112" s="30">
        <f t="shared" si="9"/>
        <v>0</v>
      </c>
    </row>
    <row r="113" spans="3:46" ht="15" customHeight="1">
      <c r="C113" s="63" t="s">
        <v>78</v>
      </c>
      <c r="D113" s="354" t="str">
        <f>IF(CNGE_2023_M1_Secc1_Sub1!D59="","",CNGE_2023_M1_Secc1_Sub1!D59)</f>
        <v/>
      </c>
      <c r="E113" s="355"/>
      <c r="F113" s="355"/>
      <c r="G113" s="355"/>
      <c r="H113" s="355"/>
      <c r="I113" s="355"/>
      <c r="J113" s="355"/>
      <c r="K113" s="355"/>
      <c r="L113" s="355"/>
      <c r="M113" s="355"/>
      <c r="N113" s="355"/>
      <c r="O113" s="355"/>
      <c r="P113" s="355"/>
      <c r="Q113" s="355"/>
      <c r="R113" s="356"/>
      <c r="S113" s="357"/>
      <c r="T113" s="304"/>
      <c r="U113" s="304"/>
      <c r="V113" s="304"/>
      <c r="W113" s="304"/>
      <c r="X113" s="358"/>
      <c r="Y113" s="357"/>
      <c r="Z113" s="304"/>
      <c r="AA113" s="304"/>
      <c r="AB113" s="304"/>
      <c r="AC113" s="304"/>
      <c r="AD113" s="358"/>
      <c r="AG113" s="10">
        <f t="shared" si="0"/>
        <v>12</v>
      </c>
      <c r="AH113" s="10">
        <f t="shared" si="1"/>
        <v>0</v>
      </c>
      <c r="AM113" s="7" t="b">
        <f t="shared" si="2"/>
        <v>0</v>
      </c>
      <c r="AN113" s="7">
        <f t="shared" si="3"/>
        <v>0</v>
      </c>
      <c r="AO113" s="7" t="str">
        <f t="shared" si="4"/>
        <v/>
      </c>
      <c r="AP113" s="7" t="b">
        <f t="shared" si="5"/>
        <v>0</v>
      </c>
      <c r="AQ113" s="7">
        <f t="shared" si="6"/>
        <v>0</v>
      </c>
      <c r="AR113" s="7" t="b">
        <f t="shared" si="7"/>
        <v>0</v>
      </c>
      <c r="AS113" s="7">
        <f t="shared" si="8"/>
        <v>0</v>
      </c>
      <c r="AT113" s="30">
        <f t="shared" si="9"/>
        <v>0</v>
      </c>
    </row>
    <row r="114" spans="3:46" ht="15" customHeight="1">
      <c r="C114" s="63" t="s">
        <v>79</v>
      </c>
      <c r="D114" s="354" t="str">
        <f>IF(CNGE_2023_M1_Secc1_Sub1!D60="","",CNGE_2023_M1_Secc1_Sub1!D60)</f>
        <v/>
      </c>
      <c r="E114" s="355"/>
      <c r="F114" s="355"/>
      <c r="G114" s="355"/>
      <c r="H114" s="355"/>
      <c r="I114" s="355"/>
      <c r="J114" s="355"/>
      <c r="K114" s="355"/>
      <c r="L114" s="355"/>
      <c r="M114" s="355"/>
      <c r="N114" s="355"/>
      <c r="O114" s="355"/>
      <c r="P114" s="355"/>
      <c r="Q114" s="355"/>
      <c r="R114" s="356"/>
      <c r="S114" s="357"/>
      <c r="T114" s="304"/>
      <c r="U114" s="304"/>
      <c r="V114" s="304"/>
      <c r="W114" s="304"/>
      <c r="X114" s="358"/>
      <c r="Y114" s="357"/>
      <c r="Z114" s="304"/>
      <c r="AA114" s="304"/>
      <c r="AB114" s="304"/>
      <c r="AC114" s="304"/>
      <c r="AD114" s="358"/>
      <c r="AG114" s="10">
        <f t="shared" si="0"/>
        <v>12</v>
      </c>
      <c r="AH114" s="10">
        <f t="shared" si="1"/>
        <v>0</v>
      </c>
      <c r="AM114" s="7" t="b">
        <f t="shared" si="2"/>
        <v>0</v>
      </c>
      <c r="AN114" s="7">
        <f t="shared" si="3"/>
        <v>0</v>
      </c>
      <c r="AO114" s="7" t="str">
        <f t="shared" si="4"/>
        <v/>
      </c>
      <c r="AP114" s="7" t="b">
        <f t="shared" si="5"/>
        <v>0</v>
      </c>
      <c r="AQ114" s="7">
        <f t="shared" si="6"/>
        <v>0</v>
      </c>
      <c r="AR114" s="7" t="b">
        <f t="shared" si="7"/>
        <v>0</v>
      </c>
      <c r="AS114" s="7">
        <f t="shared" si="8"/>
        <v>0</v>
      </c>
      <c r="AT114" s="30">
        <f t="shared" si="9"/>
        <v>0</v>
      </c>
    </row>
    <row r="115" spans="3:46" ht="15" customHeight="1">
      <c r="C115" s="63" t="s">
        <v>80</v>
      </c>
      <c r="D115" s="354" t="str">
        <f>IF(CNGE_2023_M1_Secc1_Sub1!D61="","",CNGE_2023_M1_Secc1_Sub1!D61)</f>
        <v/>
      </c>
      <c r="E115" s="355"/>
      <c r="F115" s="355"/>
      <c r="G115" s="355"/>
      <c r="H115" s="355"/>
      <c r="I115" s="355"/>
      <c r="J115" s="355"/>
      <c r="K115" s="355"/>
      <c r="L115" s="355"/>
      <c r="M115" s="355"/>
      <c r="N115" s="355"/>
      <c r="O115" s="355"/>
      <c r="P115" s="355"/>
      <c r="Q115" s="355"/>
      <c r="R115" s="356"/>
      <c r="S115" s="357"/>
      <c r="T115" s="304"/>
      <c r="U115" s="304"/>
      <c r="V115" s="304"/>
      <c r="W115" s="304"/>
      <c r="X115" s="358"/>
      <c r="Y115" s="357"/>
      <c r="Z115" s="304"/>
      <c r="AA115" s="304"/>
      <c r="AB115" s="304"/>
      <c r="AC115" s="304"/>
      <c r="AD115" s="358"/>
      <c r="AG115" s="10">
        <f t="shared" si="0"/>
        <v>12</v>
      </c>
      <c r="AH115" s="10">
        <f t="shared" si="1"/>
        <v>0</v>
      </c>
      <c r="AM115" s="7" t="b">
        <f t="shared" si="2"/>
        <v>0</v>
      </c>
      <c r="AN115" s="7">
        <f t="shared" si="3"/>
        <v>0</v>
      </c>
      <c r="AO115" s="7" t="str">
        <f t="shared" si="4"/>
        <v/>
      </c>
      <c r="AP115" s="7" t="b">
        <f t="shared" si="5"/>
        <v>0</v>
      </c>
      <c r="AQ115" s="7">
        <f t="shared" si="6"/>
        <v>0</v>
      </c>
      <c r="AR115" s="7" t="b">
        <f t="shared" si="7"/>
        <v>0</v>
      </c>
      <c r="AS115" s="7">
        <f t="shared" si="8"/>
        <v>0</v>
      </c>
      <c r="AT115" s="30">
        <f t="shared" si="9"/>
        <v>0</v>
      </c>
    </row>
    <row r="116" spans="3:46" ht="15" customHeight="1">
      <c r="C116" s="63" t="s">
        <v>81</v>
      </c>
      <c r="D116" s="354" t="str">
        <f>IF(CNGE_2023_M1_Secc1_Sub1!D62="","",CNGE_2023_M1_Secc1_Sub1!D62)</f>
        <v/>
      </c>
      <c r="E116" s="355"/>
      <c r="F116" s="355"/>
      <c r="G116" s="355"/>
      <c r="H116" s="355"/>
      <c r="I116" s="355"/>
      <c r="J116" s="355"/>
      <c r="K116" s="355"/>
      <c r="L116" s="355"/>
      <c r="M116" s="355"/>
      <c r="N116" s="355"/>
      <c r="O116" s="355"/>
      <c r="P116" s="355"/>
      <c r="Q116" s="355"/>
      <c r="R116" s="356"/>
      <c r="S116" s="357"/>
      <c r="T116" s="304"/>
      <c r="U116" s="304"/>
      <c r="V116" s="304"/>
      <c r="W116" s="304"/>
      <c r="X116" s="358"/>
      <c r="Y116" s="357"/>
      <c r="Z116" s="304"/>
      <c r="AA116" s="304"/>
      <c r="AB116" s="304"/>
      <c r="AC116" s="304"/>
      <c r="AD116" s="358"/>
      <c r="AG116" s="10">
        <f t="shared" si="0"/>
        <v>12</v>
      </c>
      <c r="AH116" s="10">
        <f t="shared" si="1"/>
        <v>0</v>
      </c>
      <c r="AM116" s="7" t="b">
        <f t="shared" si="2"/>
        <v>0</v>
      </c>
      <c r="AN116" s="7">
        <f t="shared" si="3"/>
        <v>0</v>
      </c>
      <c r="AO116" s="7" t="str">
        <f t="shared" si="4"/>
        <v/>
      </c>
      <c r="AP116" s="7" t="b">
        <f t="shared" si="5"/>
        <v>0</v>
      </c>
      <c r="AQ116" s="7">
        <f t="shared" si="6"/>
        <v>0</v>
      </c>
      <c r="AR116" s="7" t="b">
        <f t="shared" si="7"/>
        <v>0</v>
      </c>
      <c r="AS116" s="7">
        <f t="shared" si="8"/>
        <v>0</v>
      </c>
      <c r="AT116" s="30">
        <f t="shared" si="9"/>
        <v>0</v>
      </c>
    </row>
    <row r="117" spans="3:46" ht="15" customHeight="1">
      <c r="C117" s="63" t="s">
        <v>82</v>
      </c>
      <c r="D117" s="354" t="str">
        <f>IF(CNGE_2023_M1_Secc1_Sub1!D63="","",CNGE_2023_M1_Secc1_Sub1!D63)</f>
        <v/>
      </c>
      <c r="E117" s="355"/>
      <c r="F117" s="355"/>
      <c r="G117" s="355"/>
      <c r="H117" s="355"/>
      <c r="I117" s="355"/>
      <c r="J117" s="355"/>
      <c r="K117" s="355"/>
      <c r="L117" s="355"/>
      <c r="M117" s="355"/>
      <c r="N117" s="355"/>
      <c r="O117" s="355"/>
      <c r="P117" s="355"/>
      <c r="Q117" s="355"/>
      <c r="R117" s="356"/>
      <c r="S117" s="357"/>
      <c r="T117" s="304"/>
      <c r="U117" s="304"/>
      <c r="V117" s="304"/>
      <c r="W117" s="304"/>
      <c r="X117" s="358"/>
      <c r="Y117" s="357"/>
      <c r="Z117" s="304"/>
      <c r="AA117" s="304"/>
      <c r="AB117" s="304"/>
      <c r="AC117" s="304"/>
      <c r="AD117" s="358"/>
      <c r="AG117" s="10">
        <f t="shared" si="0"/>
        <v>12</v>
      </c>
      <c r="AH117" s="10">
        <f t="shared" si="1"/>
        <v>0</v>
      </c>
      <c r="AM117" s="7" t="b">
        <f t="shared" si="2"/>
        <v>0</v>
      </c>
      <c r="AN117" s="7">
        <f t="shared" si="3"/>
        <v>0</v>
      </c>
      <c r="AO117" s="7" t="str">
        <f t="shared" si="4"/>
        <v/>
      </c>
      <c r="AP117" s="7" t="b">
        <f t="shared" si="5"/>
        <v>0</v>
      </c>
      <c r="AQ117" s="7">
        <f t="shared" si="6"/>
        <v>0</v>
      </c>
      <c r="AR117" s="7" t="b">
        <f t="shared" si="7"/>
        <v>0</v>
      </c>
      <c r="AS117" s="7">
        <f t="shared" si="8"/>
        <v>0</v>
      </c>
      <c r="AT117" s="30">
        <f t="shared" si="9"/>
        <v>0</v>
      </c>
    </row>
    <row r="118" spans="3:46" ht="15" customHeight="1">
      <c r="C118" s="63" t="s">
        <v>83</v>
      </c>
      <c r="D118" s="354" t="str">
        <f>IF(CNGE_2023_M1_Secc1_Sub1!D64="","",CNGE_2023_M1_Secc1_Sub1!D64)</f>
        <v/>
      </c>
      <c r="E118" s="355"/>
      <c r="F118" s="355"/>
      <c r="G118" s="355"/>
      <c r="H118" s="355"/>
      <c r="I118" s="355"/>
      <c r="J118" s="355"/>
      <c r="K118" s="355"/>
      <c r="L118" s="355"/>
      <c r="M118" s="355"/>
      <c r="N118" s="355"/>
      <c r="O118" s="355"/>
      <c r="P118" s="355"/>
      <c r="Q118" s="355"/>
      <c r="R118" s="356"/>
      <c r="S118" s="357"/>
      <c r="T118" s="304"/>
      <c r="U118" s="304"/>
      <c r="V118" s="304"/>
      <c r="W118" s="304"/>
      <c r="X118" s="358"/>
      <c r="Y118" s="357"/>
      <c r="Z118" s="304"/>
      <c r="AA118" s="304"/>
      <c r="AB118" s="304"/>
      <c r="AC118" s="304"/>
      <c r="AD118" s="358"/>
      <c r="AG118" s="10">
        <f t="shared" si="0"/>
        <v>12</v>
      </c>
      <c r="AH118" s="10">
        <f t="shared" si="1"/>
        <v>0</v>
      </c>
      <c r="AM118" s="7" t="b">
        <f t="shared" si="2"/>
        <v>0</v>
      </c>
      <c r="AN118" s="7">
        <f t="shared" si="3"/>
        <v>0</v>
      </c>
      <c r="AO118" s="7" t="str">
        <f t="shared" si="4"/>
        <v/>
      </c>
      <c r="AP118" s="7" t="b">
        <f t="shared" si="5"/>
        <v>0</v>
      </c>
      <c r="AQ118" s="7">
        <f t="shared" si="6"/>
        <v>0</v>
      </c>
      <c r="AR118" s="7" t="b">
        <f t="shared" si="7"/>
        <v>0</v>
      </c>
      <c r="AS118" s="7">
        <f t="shared" si="8"/>
        <v>0</v>
      </c>
      <c r="AT118" s="30">
        <f t="shared" si="9"/>
        <v>0</v>
      </c>
    </row>
    <row r="119" spans="3:46" ht="15" customHeight="1">
      <c r="C119" s="63" t="s">
        <v>84</v>
      </c>
      <c r="D119" s="354" t="str">
        <f>IF(CNGE_2023_M1_Secc1_Sub1!D65="","",CNGE_2023_M1_Secc1_Sub1!D65)</f>
        <v/>
      </c>
      <c r="E119" s="355"/>
      <c r="F119" s="355"/>
      <c r="G119" s="355"/>
      <c r="H119" s="355"/>
      <c r="I119" s="355"/>
      <c r="J119" s="355"/>
      <c r="K119" s="355"/>
      <c r="L119" s="355"/>
      <c r="M119" s="355"/>
      <c r="N119" s="355"/>
      <c r="O119" s="355"/>
      <c r="P119" s="355"/>
      <c r="Q119" s="355"/>
      <c r="R119" s="356"/>
      <c r="S119" s="357"/>
      <c r="T119" s="304"/>
      <c r="U119" s="304"/>
      <c r="V119" s="304"/>
      <c r="W119" s="304"/>
      <c r="X119" s="358"/>
      <c r="Y119" s="357"/>
      <c r="Z119" s="304"/>
      <c r="AA119" s="304"/>
      <c r="AB119" s="304"/>
      <c r="AC119" s="304"/>
      <c r="AD119" s="358"/>
      <c r="AG119" s="10">
        <f t="shared" si="0"/>
        <v>12</v>
      </c>
      <c r="AH119" s="10">
        <f t="shared" si="1"/>
        <v>0</v>
      </c>
      <c r="AM119" s="7" t="b">
        <f t="shared" si="2"/>
        <v>0</v>
      </c>
      <c r="AN119" s="7">
        <f t="shared" si="3"/>
        <v>0</v>
      </c>
      <c r="AO119" s="7" t="str">
        <f t="shared" si="4"/>
        <v/>
      </c>
      <c r="AP119" s="7" t="b">
        <f t="shared" si="5"/>
        <v>0</v>
      </c>
      <c r="AQ119" s="7">
        <f t="shared" si="6"/>
        <v>0</v>
      </c>
      <c r="AR119" s="7" t="b">
        <f t="shared" si="7"/>
        <v>0</v>
      </c>
      <c r="AS119" s="7">
        <f t="shared" si="8"/>
        <v>0</v>
      </c>
      <c r="AT119" s="30">
        <f t="shared" si="9"/>
        <v>0</v>
      </c>
    </row>
    <row r="120" spans="3:46" ht="15" customHeight="1">
      <c r="C120" s="63" t="s">
        <v>85</v>
      </c>
      <c r="D120" s="354" t="str">
        <f>IF(CNGE_2023_M1_Secc1_Sub1!D66="","",CNGE_2023_M1_Secc1_Sub1!D66)</f>
        <v/>
      </c>
      <c r="E120" s="355"/>
      <c r="F120" s="355"/>
      <c r="G120" s="355"/>
      <c r="H120" s="355"/>
      <c r="I120" s="355"/>
      <c r="J120" s="355"/>
      <c r="K120" s="355"/>
      <c r="L120" s="355"/>
      <c r="M120" s="355"/>
      <c r="N120" s="355"/>
      <c r="O120" s="355"/>
      <c r="P120" s="355"/>
      <c r="Q120" s="355"/>
      <c r="R120" s="356"/>
      <c r="S120" s="357"/>
      <c r="T120" s="304"/>
      <c r="U120" s="304"/>
      <c r="V120" s="304"/>
      <c r="W120" s="304"/>
      <c r="X120" s="358"/>
      <c r="Y120" s="357"/>
      <c r="Z120" s="304"/>
      <c r="AA120" s="304"/>
      <c r="AB120" s="304"/>
      <c r="AC120" s="304"/>
      <c r="AD120" s="358"/>
      <c r="AG120" s="10">
        <f t="shared" si="0"/>
        <v>12</v>
      </c>
      <c r="AH120" s="10">
        <f t="shared" si="1"/>
        <v>0</v>
      </c>
      <c r="AM120" s="7" t="b">
        <f t="shared" si="2"/>
        <v>0</v>
      </c>
      <c r="AN120" s="7">
        <f t="shared" si="3"/>
        <v>0</v>
      </c>
      <c r="AO120" s="7" t="str">
        <f t="shared" si="4"/>
        <v/>
      </c>
      <c r="AP120" s="7" t="b">
        <f t="shared" si="5"/>
        <v>0</v>
      </c>
      <c r="AQ120" s="7">
        <f t="shared" si="6"/>
        <v>0</v>
      </c>
      <c r="AR120" s="7" t="b">
        <f t="shared" si="7"/>
        <v>0</v>
      </c>
      <c r="AS120" s="7">
        <f t="shared" si="8"/>
        <v>0</v>
      </c>
      <c r="AT120" s="30">
        <f t="shared" si="9"/>
        <v>0</v>
      </c>
    </row>
    <row r="121" spans="3:46" ht="15" customHeight="1">
      <c r="C121" s="63" t="s">
        <v>86</v>
      </c>
      <c r="D121" s="354" t="str">
        <f>IF(CNGE_2023_M1_Secc1_Sub1!D67="","",CNGE_2023_M1_Secc1_Sub1!D67)</f>
        <v/>
      </c>
      <c r="E121" s="355"/>
      <c r="F121" s="355"/>
      <c r="G121" s="355"/>
      <c r="H121" s="355"/>
      <c r="I121" s="355"/>
      <c r="J121" s="355"/>
      <c r="K121" s="355"/>
      <c r="L121" s="355"/>
      <c r="M121" s="355"/>
      <c r="N121" s="355"/>
      <c r="O121" s="355"/>
      <c r="P121" s="355"/>
      <c r="Q121" s="355"/>
      <c r="R121" s="356"/>
      <c r="S121" s="357"/>
      <c r="T121" s="304"/>
      <c r="U121" s="304"/>
      <c r="V121" s="304"/>
      <c r="W121" s="304"/>
      <c r="X121" s="358"/>
      <c r="Y121" s="357"/>
      <c r="Z121" s="304"/>
      <c r="AA121" s="304"/>
      <c r="AB121" s="304"/>
      <c r="AC121" s="304"/>
      <c r="AD121" s="358"/>
      <c r="AG121" s="10">
        <f t="shared" si="0"/>
        <v>12</v>
      </c>
      <c r="AH121" s="10">
        <f t="shared" si="1"/>
        <v>0</v>
      </c>
      <c r="AM121" s="7" t="b">
        <f t="shared" si="2"/>
        <v>0</v>
      </c>
      <c r="AN121" s="7">
        <f t="shared" si="3"/>
        <v>0</v>
      </c>
      <c r="AO121" s="7" t="str">
        <f t="shared" si="4"/>
        <v/>
      </c>
      <c r="AP121" s="7" t="b">
        <f t="shared" si="5"/>
        <v>0</v>
      </c>
      <c r="AQ121" s="7">
        <f t="shared" si="6"/>
        <v>0</v>
      </c>
      <c r="AR121" s="7" t="b">
        <f t="shared" si="7"/>
        <v>0</v>
      </c>
      <c r="AS121" s="7">
        <f t="shared" si="8"/>
        <v>0</v>
      </c>
      <c r="AT121" s="30">
        <f t="shared" si="9"/>
        <v>0</v>
      </c>
    </row>
    <row r="122" spans="3:46" ht="15" customHeight="1">
      <c r="C122" s="63" t="s">
        <v>87</v>
      </c>
      <c r="D122" s="354" t="str">
        <f>IF(CNGE_2023_M1_Secc1_Sub1!D68="","",CNGE_2023_M1_Secc1_Sub1!D68)</f>
        <v/>
      </c>
      <c r="E122" s="355"/>
      <c r="F122" s="355"/>
      <c r="G122" s="355"/>
      <c r="H122" s="355"/>
      <c r="I122" s="355"/>
      <c r="J122" s="355"/>
      <c r="K122" s="355"/>
      <c r="L122" s="355"/>
      <c r="M122" s="355"/>
      <c r="N122" s="355"/>
      <c r="O122" s="355"/>
      <c r="P122" s="355"/>
      <c r="Q122" s="355"/>
      <c r="R122" s="356"/>
      <c r="S122" s="357"/>
      <c r="T122" s="304"/>
      <c r="U122" s="304"/>
      <c r="V122" s="304"/>
      <c r="W122" s="304"/>
      <c r="X122" s="358"/>
      <c r="Y122" s="357"/>
      <c r="Z122" s="304"/>
      <c r="AA122" s="304"/>
      <c r="AB122" s="304"/>
      <c r="AC122" s="304"/>
      <c r="AD122" s="358"/>
      <c r="AG122" s="10">
        <f t="shared" si="0"/>
        <v>12</v>
      </c>
      <c r="AH122" s="10">
        <f t="shared" si="1"/>
        <v>0</v>
      </c>
      <c r="AM122" s="7" t="b">
        <f t="shared" si="2"/>
        <v>0</v>
      </c>
      <c r="AN122" s="7">
        <f t="shared" si="3"/>
        <v>0</v>
      </c>
      <c r="AO122" s="7" t="str">
        <f t="shared" si="4"/>
        <v/>
      </c>
      <c r="AP122" s="7" t="b">
        <f t="shared" si="5"/>
        <v>0</v>
      </c>
      <c r="AQ122" s="7">
        <f t="shared" si="6"/>
        <v>0</v>
      </c>
      <c r="AR122" s="7" t="b">
        <f t="shared" si="7"/>
        <v>0</v>
      </c>
      <c r="AS122" s="7">
        <f t="shared" si="8"/>
        <v>0</v>
      </c>
      <c r="AT122" s="30">
        <f t="shared" si="9"/>
        <v>0</v>
      </c>
    </row>
    <row r="123" spans="3:46" ht="15" customHeight="1">
      <c r="C123" s="63" t="s">
        <v>88</v>
      </c>
      <c r="D123" s="354" t="str">
        <f>IF(CNGE_2023_M1_Secc1_Sub1!D69="","",CNGE_2023_M1_Secc1_Sub1!D69)</f>
        <v/>
      </c>
      <c r="E123" s="355"/>
      <c r="F123" s="355"/>
      <c r="G123" s="355"/>
      <c r="H123" s="355"/>
      <c r="I123" s="355"/>
      <c r="J123" s="355"/>
      <c r="K123" s="355"/>
      <c r="L123" s="355"/>
      <c r="M123" s="355"/>
      <c r="N123" s="355"/>
      <c r="O123" s="355"/>
      <c r="P123" s="355"/>
      <c r="Q123" s="355"/>
      <c r="R123" s="356"/>
      <c r="S123" s="357"/>
      <c r="T123" s="304"/>
      <c r="U123" s="304"/>
      <c r="V123" s="304"/>
      <c r="W123" s="304"/>
      <c r="X123" s="358"/>
      <c r="Y123" s="357"/>
      <c r="Z123" s="304"/>
      <c r="AA123" s="304"/>
      <c r="AB123" s="304"/>
      <c r="AC123" s="304"/>
      <c r="AD123" s="358"/>
      <c r="AG123" s="10">
        <f t="shared" si="0"/>
        <v>12</v>
      </c>
      <c r="AH123" s="10">
        <f t="shared" si="1"/>
        <v>0</v>
      </c>
      <c r="AM123" s="7" t="b">
        <f t="shared" si="2"/>
        <v>0</v>
      </c>
      <c r="AN123" s="7">
        <f t="shared" si="3"/>
        <v>0</v>
      </c>
      <c r="AO123" s="7" t="str">
        <f t="shared" si="4"/>
        <v/>
      </c>
      <c r="AP123" s="7" t="b">
        <f t="shared" si="5"/>
        <v>0</v>
      </c>
      <c r="AQ123" s="7">
        <f t="shared" si="6"/>
        <v>0</v>
      </c>
      <c r="AR123" s="7" t="b">
        <f t="shared" si="7"/>
        <v>0</v>
      </c>
      <c r="AS123" s="7">
        <f t="shared" si="8"/>
        <v>0</v>
      </c>
      <c r="AT123" s="30">
        <f t="shared" si="9"/>
        <v>0</v>
      </c>
    </row>
    <row r="124" spans="3:46" ht="15" customHeight="1">
      <c r="C124" s="63" t="s">
        <v>89</v>
      </c>
      <c r="D124" s="354" t="str">
        <f>IF(CNGE_2023_M1_Secc1_Sub1!D70="","",CNGE_2023_M1_Secc1_Sub1!D70)</f>
        <v/>
      </c>
      <c r="E124" s="355"/>
      <c r="F124" s="355"/>
      <c r="G124" s="355"/>
      <c r="H124" s="355"/>
      <c r="I124" s="355"/>
      <c r="J124" s="355"/>
      <c r="K124" s="355"/>
      <c r="L124" s="355"/>
      <c r="M124" s="355"/>
      <c r="N124" s="355"/>
      <c r="O124" s="355"/>
      <c r="P124" s="355"/>
      <c r="Q124" s="355"/>
      <c r="R124" s="356"/>
      <c r="S124" s="357"/>
      <c r="T124" s="304"/>
      <c r="U124" s="304"/>
      <c r="V124" s="304"/>
      <c r="W124" s="304"/>
      <c r="X124" s="358"/>
      <c r="Y124" s="357"/>
      <c r="Z124" s="304"/>
      <c r="AA124" s="304"/>
      <c r="AB124" s="304"/>
      <c r="AC124" s="304"/>
      <c r="AD124" s="358"/>
      <c r="AG124" s="10">
        <f t="shared" si="0"/>
        <v>12</v>
      </c>
      <c r="AH124" s="10">
        <f t="shared" si="1"/>
        <v>0</v>
      </c>
      <c r="AM124" s="7" t="b">
        <f t="shared" si="2"/>
        <v>0</v>
      </c>
      <c r="AN124" s="7">
        <f t="shared" si="3"/>
        <v>0</v>
      </c>
      <c r="AO124" s="7" t="str">
        <f t="shared" si="4"/>
        <v/>
      </c>
      <c r="AP124" s="7" t="b">
        <f t="shared" si="5"/>
        <v>0</v>
      </c>
      <c r="AQ124" s="7">
        <f t="shared" si="6"/>
        <v>0</v>
      </c>
      <c r="AR124" s="7" t="b">
        <f t="shared" si="7"/>
        <v>0</v>
      </c>
      <c r="AS124" s="7">
        <f t="shared" si="8"/>
        <v>0</v>
      </c>
      <c r="AT124" s="30">
        <f t="shared" si="9"/>
        <v>0</v>
      </c>
    </row>
    <row r="125" spans="3:46" ht="15" customHeight="1">
      <c r="C125" s="63" t="s">
        <v>90</v>
      </c>
      <c r="D125" s="354" t="str">
        <f>IF(CNGE_2023_M1_Secc1_Sub1!D71="","",CNGE_2023_M1_Secc1_Sub1!D71)</f>
        <v/>
      </c>
      <c r="E125" s="355"/>
      <c r="F125" s="355"/>
      <c r="G125" s="355"/>
      <c r="H125" s="355"/>
      <c r="I125" s="355"/>
      <c r="J125" s="355"/>
      <c r="K125" s="355"/>
      <c r="L125" s="355"/>
      <c r="M125" s="355"/>
      <c r="N125" s="355"/>
      <c r="O125" s="355"/>
      <c r="P125" s="355"/>
      <c r="Q125" s="355"/>
      <c r="R125" s="356"/>
      <c r="S125" s="357"/>
      <c r="T125" s="304"/>
      <c r="U125" s="304"/>
      <c r="V125" s="304"/>
      <c r="W125" s="304"/>
      <c r="X125" s="358"/>
      <c r="Y125" s="357"/>
      <c r="Z125" s="304"/>
      <c r="AA125" s="304"/>
      <c r="AB125" s="304"/>
      <c r="AC125" s="304"/>
      <c r="AD125" s="358"/>
      <c r="AG125" s="10">
        <f t="shared" si="0"/>
        <v>12</v>
      </c>
      <c r="AH125" s="10">
        <f t="shared" si="1"/>
        <v>0</v>
      </c>
      <c r="AM125" s="7" t="b">
        <f t="shared" si="2"/>
        <v>0</v>
      </c>
      <c r="AN125" s="7">
        <f t="shared" si="3"/>
        <v>0</v>
      </c>
      <c r="AO125" s="7" t="str">
        <f t="shared" si="4"/>
        <v/>
      </c>
      <c r="AP125" s="7" t="b">
        <f t="shared" si="5"/>
        <v>0</v>
      </c>
      <c r="AQ125" s="7">
        <f t="shared" si="6"/>
        <v>0</v>
      </c>
      <c r="AR125" s="7" t="b">
        <f t="shared" si="7"/>
        <v>0</v>
      </c>
      <c r="AS125" s="7">
        <f t="shared" si="8"/>
        <v>0</v>
      </c>
      <c r="AT125" s="30">
        <f t="shared" si="9"/>
        <v>0</v>
      </c>
    </row>
    <row r="126" spans="3:46" ht="15" customHeight="1">
      <c r="C126" s="63" t="s">
        <v>91</v>
      </c>
      <c r="D126" s="354" t="str">
        <f>IF(CNGE_2023_M1_Secc1_Sub1!D72="","",CNGE_2023_M1_Secc1_Sub1!D72)</f>
        <v/>
      </c>
      <c r="E126" s="355"/>
      <c r="F126" s="355"/>
      <c r="G126" s="355"/>
      <c r="H126" s="355"/>
      <c r="I126" s="355"/>
      <c r="J126" s="355"/>
      <c r="K126" s="355"/>
      <c r="L126" s="355"/>
      <c r="M126" s="355"/>
      <c r="N126" s="355"/>
      <c r="O126" s="355"/>
      <c r="P126" s="355"/>
      <c r="Q126" s="355"/>
      <c r="R126" s="356"/>
      <c r="S126" s="357"/>
      <c r="T126" s="304"/>
      <c r="U126" s="304"/>
      <c r="V126" s="304"/>
      <c r="W126" s="304"/>
      <c r="X126" s="358"/>
      <c r="Y126" s="357"/>
      <c r="Z126" s="304"/>
      <c r="AA126" s="304"/>
      <c r="AB126" s="304"/>
      <c r="AC126" s="304"/>
      <c r="AD126" s="358"/>
      <c r="AG126" s="10">
        <f t="shared" si="0"/>
        <v>12</v>
      </c>
      <c r="AH126" s="10">
        <f t="shared" si="1"/>
        <v>0</v>
      </c>
      <c r="AM126" s="7" t="b">
        <f t="shared" si="2"/>
        <v>0</v>
      </c>
      <c r="AN126" s="7">
        <f t="shared" si="3"/>
        <v>0</v>
      </c>
      <c r="AO126" s="7" t="str">
        <f t="shared" si="4"/>
        <v/>
      </c>
      <c r="AP126" s="7" t="b">
        <f t="shared" si="5"/>
        <v>0</v>
      </c>
      <c r="AQ126" s="7">
        <f t="shared" si="6"/>
        <v>0</v>
      </c>
      <c r="AR126" s="7" t="b">
        <f t="shared" si="7"/>
        <v>0</v>
      </c>
      <c r="AS126" s="7">
        <f t="shared" si="8"/>
        <v>0</v>
      </c>
      <c r="AT126" s="30">
        <f t="shared" si="9"/>
        <v>0</v>
      </c>
    </row>
    <row r="127" spans="3:46" ht="15" customHeight="1">
      <c r="C127" s="63" t="s">
        <v>92</v>
      </c>
      <c r="D127" s="354" t="str">
        <f>IF(CNGE_2023_M1_Secc1_Sub1!D73="","",CNGE_2023_M1_Secc1_Sub1!D73)</f>
        <v/>
      </c>
      <c r="E127" s="355"/>
      <c r="F127" s="355"/>
      <c r="G127" s="355"/>
      <c r="H127" s="355"/>
      <c r="I127" s="355"/>
      <c r="J127" s="355"/>
      <c r="K127" s="355"/>
      <c r="L127" s="355"/>
      <c r="M127" s="355"/>
      <c r="N127" s="355"/>
      <c r="O127" s="355"/>
      <c r="P127" s="355"/>
      <c r="Q127" s="355"/>
      <c r="R127" s="356"/>
      <c r="S127" s="357"/>
      <c r="T127" s="304"/>
      <c r="U127" s="304"/>
      <c r="V127" s="304"/>
      <c r="W127" s="304"/>
      <c r="X127" s="358"/>
      <c r="Y127" s="357"/>
      <c r="Z127" s="304"/>
      <c r="AA127" s="304"/>
      <c r="AB127" s="304"/>
      <c r="AC127" s="304"/>
      <c r="AD127" s="358"/>
      <c r="AG127" s="10">
        <f t="shared" si="0"/>
        <v>12</v>
      </c>
      <c r="AH127" s="10">
        <f t="shared" si="1"/>
        <v>0</v>
      </c>
      <c r="AM127" s="7" t="b">
        <f t="shared" si="2"/>
        <v>0</v>
      </c>
      <c r="AN127" s="7">
        <f t="shared" si="3"/>
        <v>0</v>
      </c>
      <c r="AO127" s="7" t="str">
        <f t="shared" si="4"/>
        <v/>
      </c>
      <c r="AP127" s="7" t="b">
        <f t="shared" si="5"/>
        <v>0</v>
      </c>
      <c r="AQ127" s="7">
        <f t="shared" si="6"/>
        <v>0</v>
      </c>
      <c r="AR127" s="7" t="b">
        <f t="shared" si="7"/>
        <v>0</v>
      </c>
      <c r="AS127" s="7">
        <f t="shared" si="8"/>
        <v>0</v>
      </c>
      <c r="AT127" s="30">
        <f t="shared" si="9"/>
        <v>0</v>
      </c>
    </row>
    <row r="128" spans="3:46" ht="15" customHeight="1">
      <c r="C128" s="63" t="s">
        <v>105</v>
      </c>
      <c r="D128" s="354" t="str">
        <f>IF(CNGE_2023_M1_Secc1_Sub1!D74="","",CNGE_2023_M1_Secc1_Sub1!D74)</f>
        <v/>
      </c>
      <c r="E128" s="355"/>
      <c r="F128" s="355"/>
      <c r="G128" s="355"/>
      <c r="H128" s="355"/>
      <c r="I128" s="355"/>
      <c r="J128" s="355"/>
      <c r="K128" s="355"/>
      <c r="L128" s="355"/>
      <c r="M128" s="355"/>
      <c r="N128" s="355"/>
      <c r="O128" s="355"/>
      <c r="P128" s="355"/>
      <c r="Q128" s="355"/>
      <c r="R128" s="356"/>
      <c r="S128" s="357"/>
      <c r="T128" s="304"/>
      <c r="U128" s="304"/>
      <c r="V128" s="304"/>
      <c r="W128" s="304"/>
      <c r="X128" s="358"/>
      <c r="Y128" s="357"/>
      <c r="Z128" s="304"/>
      <c r="AA128" s="304"/>
      <c r="AB128" s="304"/>
      <c r="AC128" s="304"/>
      <c r="AD128" s="358"/>
      <c r="AG128" s="10">
        <f t="shared" si="0"/>
        <v>12</v>
      </c>
      <c r="AH128" s="10">
        <f t="shared" si="1"/>
        <v>0</v>
      </c>
      <c r="AM128" s="7" t="b">
        <f t="shared" si="2"/>
        <v>0</v>
      </c>
      <c r="AN128" s="7">
        <f t="shared" si="3"/>
        <v>0</v>
      </c>
      <c r="AO128" s="7" t="str">
        <f t="shared" si="4"/>
        <v/>
      </c>
      <c r="AP128" s="7" t="b">
        <f t="shared" si="5"/>
        <v>0</v>
      </c>
      <c r="AQ128" s="7">
        <f t="shared" si="6"/>
        <v>0</v>
      </c>
      <c r="AR128" s="7" t="b">
        <f t="shared" si="7"/>
        <v>0</v>
      </c>
      <c r="AS128" s="7">
        <f t="shared" si="8"/>
        <v>0</v>
      </c>
      <c r="AT128" s="30">
        <f t="shared" si="9"/>
        <v>0</v>
      </c>
    </row>
    <row r="129" spans="3:46" ht="15" customHeight="1">
      <c r="C129" s="63" t="s">
        <v>106</v>
      </c>
      <c r="D129" s="354" t="str">
        <f>IF(CNGE_2023_M1_Secc1_Sub1!D75="","",CNGE_2023_M1_Secc1_Sub1!D75)</f>
        <v/>
      </c>
      <c r="E129" s="355"/>
      <c r="F129" s="355"/>
      <c r="G129" s="355"/>
      <c r="H129" s="355"/>
      <c r="I129" s="355"/>
      <c r="J129" s="355"/>
      <c r="K129" s="355"/>
      <c r="L129" s="355"/>
      <c r="M129" s="355"/>
      <c r="N129" s="355"/>
      <c r="O129" s="355"/>
      <c r="P129" s="355"/>
      <c r="Q129" s="355"/>
      <c r="R129" s="356"/>
      <c r="S129" s="357"/>
      <c r="T129" s="304"/>
      <c r="U129" s="304"/>
      <c r="V129" s="304"/>
      <c r="W129" s="304"/>
      <c r="X129" s="358"/>
      <c r="Y129" s="357"/>
      <c r="Z129" s="304"/>
      <c r="AA129" s="304"/>
      <c r="AB129" s="304"/>
      <c r="AC129" s="304"/>
      <c r="AD129" s="358"/>
      <c r="AG129" s="10">
        <f t="shared" si="0"/>
        <v>12</v>
      </c>
      <c r="AH129" s="10">
        <f t="shared" si="1"/>
        <v>0</v>
      </c>
      <c r="AM129" s="7" t="b">
        <f t="shared" si="2"/>
        <v>0</v>
      </c>
      <c r="AN129" s="7">
        <f t="shared" si="3"/>
        <v>0</v>
      </c>
      <c r="AO129" s="7" t="str">
        <f t="shared" si="4"/>
        <v/>
      </c>
      <c r="AP129" s="7" t="b">
        <f t="shared" si="5"/>
        <v>0</v>
      </c>
      <c r="AQ129" s="7">
        <f t="shared" si="6"/>
        <v>0</v>
      </c>
      <c r="AR129" s="7" t="b">
        <f t="shared" si="7"/>
        <v>0</v>
      </c>
      <c r="AS129" s="7">
        <f t="shared" si="8"/>
        <v>0</v>
      </c>
      <c r="AT129" s="30">
        <f t="shared" si="9"/>
        <v>0</v>
      </c>
    </row>
    <row r="130" spans="3:46" ht="15" customHeight="1">
      <c r="C130" s="63" t="s">
        <v>107</v>
      </c>
      <c r="D130" s="354" t="str">
        <f>IF(CNGE_2023_M1_Secc1_Sub1!D76="","",CNGE_2023_M1_Secc1_Sub1!D76)</f>
        <v/>
      </c>
      <c r="E130" s="355"/>
      <c r="F130" s="355"/>
      <c r="G130" s="355"/>
      <c r="H130" s="355"/>
      <c r="I130" s="355"/>
      <c r="J130" s="355"/>
      <c r="K130" s="355"/>
      <c r="L130" s="355"/>
      <c r="M130" s="355"/>
      <c r="N130" s="355"/>
      <c r="O130" s="355"/>
      <c r="P130" s="355"/>
      <c r="Q130" s="355"/>
      <c r="R130" s="356"/>
      <c r="S130" s="357"/>
      <c r="T130" s="304"/>
      <c r="U130" s="304"/>
      <c r="V130" s="304"/>
      <c r="W130" s="304"/>
      <c r="X130" s="358"/>
      <c r="Y130" s="357"/>
      <c r="Z130" s="304"/>
      <c r="AA130" s="304"/>
      <c r="AB130" s="304"/>
      <c r="AC130" s="304"/>
      <c r="AD130" s="358"/>
      <c r="AG130" s="10">
        <f t="shared" si="0"/>
        <v>12</v>
      </c>
      <c r="AH130" s="10">
        <f t="shared" si="1"/>
        <v>0</v>
      </c>
      <c r="AM130" s="7" t="b">
        <f t="shared" si="2"/>
        <v>0</v>
      </c>
      <c r="AN130" s="7">
        <f t="shared" si="3"/>
        <v>0</v>
      </c>
      <c r="AO130" s="7" t="str">
        <f t="shared" si="4"/>
        <v/>
      </c>
      <c r="AP130" s="7" t="b">
        <f t="shared" si="5"/>
        <v>0</v>
      </c>
      <c r="AQ130" s="7">
        <f t="shared" si="6"/>
        <v>0</v>
      </c>
      <c r="AR130" s="7" t="b">
        <f t="shared" si="7"/>
        <v>0</v>
      </c>
      <c r="AS130" s="7">
        <f t="shared" si="8"/>
        <v>0</v>
      </c>
      <c r="AT130" s="30">
        <f t="shared" si="9"/>
        <v>0</v>
      </c>
    </row>
    <row r="131" spans="3:46" ht="15" customHeight="1">
      <c r="C131" s="63" t="s">
        <v>108</v>
      </c>
      <c r="D131" s="354" t="str">
        <f>IF(CNGE_2023_M1_Secc1_Sub1!D77="","",CNGE_2023_M1_Secc1_Sub1!D77)</f>
        <v/>
      </c>
      <c r="E131" s="355"/>
      <c r="F131" s="355"/>
      <c r="G131" s="355"/>
      <c r="H131" s="355"/>
      <c r="I131" s="355"/>
      <c r="J131" s="355"/>
      <c r="K131" s="355"/>
      <c r="L131" s="355"/>
      <c r="M131" s="355"/>
      <c r="N131" s="355"/>
      <c r="O131" s="355"/>
      <c r="P131" s="355"/>
      <c r="Q131" s="355"/>
      <c r="R131" s="356"/>
      <c r="S131" s="357"/>
      <c r="T131" s="304"/>
      <c r="U131" s="304"/>
      <c r="V131" s="304"/>
      <c r="W131" s="304"/>
      <c r="X131" s="358"/>
      <c r="Y131" s="357"/>
      <c r="Z131" s="304"/>
      <c r="AA131" s="304"/>
      <c r="AB131" s="304"/>
      <c r="AC131" s="304"/>
      <c r="AD131" s="358"/>
      <c r="AG131" s="10">
        <f t="shared" si="0"/>
        <v>12</v>
      </c>
      <c r="AH131" s="10">
        <f t="shared" si="1"/>
        <v>0</v>
      </c>
      <c r="AM131" s="7" t="b">
        <f t="shared" si="2"/>
        <v>0</v>
      </c>
      <c r="AN131" s="7">
        <f t="shared" si="3"/>
        <v>0</v>
      </c>
      <c r="AO131" s="7" t="str">
        <f t="shared" si="4"/>
        <v/>
      </c>
      <c r="AP131" s="7" t="b">
        <f t="shared" si="5"/>
        <v>0</v>
      </c>
      <c r="AQ131" s="7">
        <f t="shared" si="6"/>
        <v>0</v>
      </c>
      <c r="AR131" s="7" t="b">
        <f t="shared" si="7"/>
        <v>0</v>
      </c>
      <c r="AS131" s="7">
        <f t="shared" si="8"/>
        <v>0</v>
      </c>
      <c r="AT131" s="30">
        <f t="shared" si="9"/>
        <v>0</v>
      </c>
    </row>
    <row r="132" spans="3:46" ht="15" customHeight="1">
      <c r="C132" s="63" t="s">
        <v>109</v>
      </c>
      <c r="D132" s="354" t="str">
        <f>IF(CNGE_2023_M1_Secc1_Sub1!D78="","",CNGE_2023_M1_Secc1_Sub1!D78)</f>
        <v/>
      </c>
      <c r="E132" s="355"/>
      <c r="F132" s="355"/>
      <c r="G132" s="355"/>
      <c r="H132" s="355"/>
      <c r="I132" s="355"/>
      <c r="J132" s="355"/>
      <c r="K132" s="355"/>
      <c r="L132" s="355"/>
      <c r="M132" s="355"/>
      <c r="N132" s="355"/>
      <c r="O132" s="355"/>
      <c r="P132" s="355"/>
      <c r="Q132" s="355"/>
      <c r="R132" s="356"/>
      <c r="S132" s="357"/>
      <c r="T132" s="304"/>
      <c r="U132" s="304"/>
      <c r="V132" s="304"/>
      <c r="W132" s="304"/>
      <c r="X132" s="358"/>
      <c r="Y132" s="357"/>
      <c r="Z132" s="304"/>
      <c r="AA132" s="304"/>
      <c r="AB132" s="304"/>
      <c r="AC132" s="304"/>
      <c r="AD132" s="358"/>
      <c r="AG132" s="10">
        <f t="shared" si="0"/>
        <v>12</v>
      </c>
      <c r="AH132" s="10">
        <f t="shared" si="1"/>
        <v>0</v>
      </c>
      <c r="AM132" s="7" t="b">
        <f t="shared" si="2"/>
        <v>0</v>
      </c>
      <c r="AN132" s="7">
        <f t="shared" si="3"/>
        <v>0</v>
      </c>
      <c r="AO132" s="7" t="str">
        <f t="shared" si="4"/>
        <v/>
      </c>
      <c r="AP132" s="7" t="b">
        <f t="shared" si="5"/>
        <v>0</v>
      </c>
      <c r="AQ132" s="7">
        <f t="shared" si="6"/>
        <v>0</v>
      </c>
      <c r="AR132" s="7" t="b">
        <f t="shared" si="7"/>
        <v>0</v>
      </c>
      <c r="AS132" s="7">
        <f t="shared" si="8"/>
        <v>0</v>
      </c>
      <c r="AT132" s="30">
        <f t="shared" si="9"/>
        <v>0</v>
      </c>
    </row>
    <row r="133" spans="3:46" ht="15" customHeight="1">
      <c r="C133" s="63" t="s">
        <v>110</v>
      </c>
      <c r="D133" s="354" t="str">
        <f>IF(CNGE_2023_M1_Secc1_Sub1!D79="","",CNGE_2023_M1_Secc1_Sub1!D79)</f>
        <v/>
      </c>
      <c r="E133" s="355"/>
      <c r="F133" s="355"/>
      <c r="G133" s="355"/>
      <c r="H133" s="355"/>
      <c r="I133" s="355"/>
      <c r="J133" s="355"/>
      <c r="K133" s="355"/>
      <c r="L133" s="355"/>
      <c r="M133" s="355"/>
      <c r="N133" s="355"/>
      <c r="O133" s="355"/>
      <c r="P133" s="355"/>
      <c r="Q133" s="355"/>
      <c r="R133" s="356"/>
      <c r="S133" s="357"/>
      <c r="T133" s="304"/>
      <c r="U133" s="304"/>
      <c r="V133" s="304"/>
      <c r="W133" s="304"/>
      <c r="X133" s="358"/>
      <c r="Y133" s="357"/>
      <c r="Z133" s="304"/>
      <c r="AA133" s="304"/>
      <c r="AB133" s="304"/>
      <c r="AC133" s="304"/>
      <c r="AD133" s="358"/>
      <c r="AG133" s="10">
        <f t="shared" si="0"/>
        <v>12</v>
      </c>
      <c r="AH133" s="10">
        <f t="shared" si="1"/>
        <v>0</v>
      </c>
      <c r="AM133" s="7" t="b">
        <f t="shared" si="2"/>
        <v>0</v>
      </c>
      <c r="AN133" s="7">
        <f t="shared" si="3"/>
        <v>0</v>
      </c>
      <c r="AO133" s="7" t="str">
        <f t="shared" si="4"/>
        <v/>
      </c>
      <c r="AP133" s="7" t="b">
        <f t="shared" si="5"/>
        <v>0</v>
      </c>
      <c r="AQ133" s="7">
        <f t="shared" si="6"/>
        <v>0</v>
      </c>
      <c r="AR133" s="7" t="b">
        <f t="shared" si="7"/>
        <v>0</v>
      </c>
      <c r="AS133" s="7">
        <f t="shared" si="8"/>
        <v>0</v>
      </c>
      <c r="AT133" s="30">
        <f t="shared" si="9"/>
        <v>0</v>
      </c>
    </row>
    <row r="134" spans="3:46" ht="15" customHeight="1">
      <c r="C134" s="63" t="s">
        <v>111</v>
      </c>
      <c r="D134" s="354" t="str">
        <f>IF(CNGE_2023_M1_Secc1_Sub1!D80="","",CNGE_2023_M1_Secc1_Sub1!D80)</f>
        <v/>
      </c>
      <c r="E134" s="355"/>
      <c r="F134" s="355"/>
      <c r="G134" s="355"/>
      <c r="H134" s="355"/>
      <c r="I134" s="355"/>
      <c r="J134" s="355"/>
      <c r="K134" s="355"/>
      <c r="L134" s="355"/>
      <c r="M134" s="355"/>
      <c r="N134" s="355"/>
      <c r="O134" s="355"/>
      <c r="P134" s="355"/>
      <c r="Q134" s="355"/>
      <c r="R134" s="356"/>
      <c r="S134" s="357"/>
      <c r="T134" s="304"/>
      <c r="U134" s="304"/>
      <c r="V134" s="304"/>
      <c r="W134" s="304"/>
      <c r="X134" s="358"/>
      <c r="Y134" s="357"/>
      <c r="Z134" s="304"/>
      <c r="AA134" s="304"/>
      <c r="AB134" s="304"/>
      <c r="AC134" s="304"/>
      <c r="AD134" s="358"/>
      <c r="AG134" s="10">
        <f t="shared" si="0"/>
        <v>12</v>
      </c>
      <c r="AH134" s="10">
        <f t="shared" si="1"/>
        <v>0</v>
      </c>
      <c r="AM134" s="7" t="b">
        <f t="shared" si="2"/>
        <v>0</v>
      </c>
      <c r="AN134" s="7">
        <f t="shared" si="3"/>
        <v>0</v>
      </c>
      <c r="AO134" s="7" t="str">
        <f t="shared" si="4"/>
        <v/>
      </c>
      <c r="AP134" s="7" t="b">
        <f t="shared" si="5"/>
        <v>0</v>
      </c>
      <c r="AQ134" s="7">
        <f t="shared" si="6"/>
        <v>0</v>
      </c>
      <c r="AR134" s="7" t="b">
        <f t="shared" si="7"/>
        <v>0</v>
      </c>
      <c r="AS134" s="7">
        <f t="shared" si="8"/>
        <v>0</v>
      </c>
      <c r="AT134" s="30">
        <f t="shared" si="9"/>
        <v>0</v>
      </c>
    </row>
    <row r="135" spans="3:46" ht="15" customHeight="1">
      <c r="C135" s="63" t="s">
        <v>112</v>
      </c>
      <c r="D135" s="354" t="str">
        <f>IF(CNGE_2023_M1_Secc1_Sub1!D81="","",CNGE_2023_M1_Secc1_Sub1!D81)</f>
        <v/>
      </c>
      <c r="E135" s="355"/>
      <c r="F135" s="355"/>
      <c r="G135" s="355"/>
      <c r="H135" s="355"/>
      <c r="I135" s="355"/>
      <c r="J135" s="355"/>
      <c r="K135" s="355"/>
      <c r="L135" s="355"/>
      <c r="M135" s="355"/>
      <c r="N135" s="355"/>
      <c r="O135" s="355"/>
      <c r="P135" s="355"/>
      <c r="Q135" s="355"/>
      <c r="R135" s="356"/>
      <c r="S135" s="357"/>
      <c r="T135" s="304"/>
      <c r="U135" s="304"/>
      <c r="V135" s="304"/>
      <c r="W135" s="304"/>
      <c r="X135" s="358"/>
      <c r="Y135" s="357"/>
      <c r="Z135" s="304"/>
      <c r="AA135" s="304"/>
      <c r="AB135" s="304"/>
      <c r="AC135" s="304"/>
      <c r="AD135" s="358"/>
      <c r="AG135" s="10">
        <f t="shared" si="0"/>
        <v>12</v>
      </c>
      <c r="AH135" s="10">
        <f t="shared" si="1"/>
        <v>0</v>
      </c>
      <c r="AM135" s="7" t="b">
        <f t="shared" si="2"/>
        <v>0</v>
      </c>
      <c r="AN135" s="7">
        <f t="shared" si="3"/>
        <v>0</v>
      </c>
      <c r="AO135" s="7" t="str">
        <f t="shared" si="4"/>
        <v/>
      </c>
      <c r="AP135" s="7" t="b">
        <f t="shared" si="5"/>
        <v>0</v>
      </c>
      <c r="AQ135" s="7">
        <f t="shared" si="6"/>
        <v>0</v>
      </c>
      <c r="AR135" s="7" t="b">
        <f t="shared" si="7"/>
        <v>0</v>
      </c>
      <c r="AS135" s="7">
        <f t="shared" si="8"/>
        <v>0</v>
      </c>
      <c r="AT135" s="30">
        <f t="shared" si="9"/>
        <v>0</v>
      </c>
    </row>
    <row r="136" spans="3:46" ht="15" customHeight="1">
      <c r="C136" s="63" t="s">
        <v>113</v>
      </c>
      <c r="D136" s="354" t="str">
        <f>IF(CNGE_2023_M1_Secc1_Sub1!D82="","",CNGE_2023_M1_Secc1_Sub1!D82)</f>
        <v/>
      </c>
      <c r="E136" s="355"/>
      <c r="F136" s="355"/>
      <c r="G136" s="355"/>
      <c r="H136" s="355"/>
      <c r="I136" s="355"/>
      <c r="J136" s="355"/>
      <c r="K136" s="355"/>
      <c r="L136" s="355"/>
      <c r="M136" s="355"/>
      <c r="N136" s="355"/>
      <c r="O136" s="355"/>
      <c r="P136" s="355"/>
      <c r="Q136" s="355"/>
      <c r="R136" s="356"/>
      <c r="S136" s="357"/>
      <c r="T136" s="304"/>
      <c r="U136" s="304"/>
      <c r="V136" s="304"/>
      <c r="W136" s="304"/>
      <c r="X136" s="358"/>
      <c r="Y136" s="357"/>
      <c r="Z136" s="304"/>
      <c r="AA136" s="304"/>
      <c r="AB136" s="304"/>
      <c r="AC136" s="304"/>
      <c r="AD136" s="358"/>
      <c r="AG136" s="10">
        <f t="shared" si="0"/>
        <v>12</v>
      </c>
      <c r="AH136" s="10">
        <f t="shared" si="1"/>
        <v>0</v>
      </c>
      <c r="AM136" s="7" t="b">
        <f t="shared" si="2"/>
        <v>0</v>
      </c>
      <c r="AN136" s="7">
        <f t="shared" si="3"/>
        <v>0</v>
      </c>
      <c r="AO136" s="7" t="str">
        <f t="shared" si="4"/>
        <v/>
      </c>
      <c r="AP136" s="7" t="b">
        <f t="shared" si="5"/>
        <v>0</v>
      </c>
      <c r="AQ136" s="7">
        <f t="shared" si="6"/>
        <v>0</v>
      </c>
      <c r="AR136" s="7" t="b">
        <f t="shared" si="7"/>
        <v>0</v>
      </c>
      <c r="AS136" s="7">
        <f t="shared" si="8"/>
        <v>0</v>
      </c>
      <c r="AT136" s="30">
        <f t="shared" si="9"/>
        <v>0</v>
      </c>
    </row>
    <row r="137" spans="3:46" ht="15" customHeight="1">
      <c r="C137" s="63" t="s">
        <v>114</v>
      </c>
      <c r="D137" s="354" t="str">
        <f>IF(CNGE_2023_M1_Secc1_Sub1!D83="","",CNGE_2023_M1_Secc1_Sub1!D83)</f>
        <v/>
      </c>
      <c r="E137" s="355"/>
      <c r="F137" s="355"/>
      <c r="G137" s="355"/>
      <c r="H137" s="355"/>
      <c r="I137" s="355"/>
      <c r="J137" s="355"/>
      <c r="K137" s="355"/>
      <c r="L137" s="355"/>
      <c r="M137" s="355"/>
      <c r="N137" s="355"/>
      <c r="O137" s="355"/>
      <c r="P137" s="355"/>
      <c r="Q137" s="355"/>
      <c r="R137" s="356"/>
      <c r="S137" s="357"/>
      <c r="T137" s="304"/>
      <c r="U137" s="304"/>
      <c r="V137" s="304"/>
      <c r="W137" s="304"/>
      <c r="X137" s="358"/>
      <c r="Y137" s="357"/>
      <c r="Z137" s="304"/>
      <c r="AA137" s="304"/>
      <c r="AB137" s="304"/>
      <c r="AC137" s="304"/>
      <c r="AD137" s="358"/>
      <c r="AG137" s="10">
        <f t="shared" si="0"/>
        <v>12</v>
      </c>
      <c r="AH137" s="10">
        <f t="shared" si="1"/>
        <v>0</v>
      </c>
      <c r="AM137" s="7" t="b">
        <f t="shared" si="2"/>
        <v>0</v>
      </c>
      <c r="AN137" s="7">
        <f t="shared" si="3"/>
        <v>0</v>
      </c>
      <c r="AO137" s="7" t="str">
        <f t="shared" si="4"/>
        <v/>
      </c>
      <c r="AP137" s="7" t="b">
        <f t="shared" si="5"/>
        <v>0</v>
      </c>
      <c r="AQ137" s="7">
        <f t="shared" si="6"/>
        <v>0</v>
      </c>
      <c r="AR137" s="7" t="b">
        <f t="shared" si="7"/>
        <v>0</v>
      </c>
      <c r="AS137" s="7">
        <f t="shared" si="8"/>
        <v>0</v>
      </c>
      <c r="AT137" s="30">
        <f t="shared" si="9"/>
        <v>0</v>
      </c>
    </row>
    <row r="138" spans="3:46" ht="15" customHeight="1">
      <c r="C138" s="63" t="s">
        <v>115</v>
      </c>
      <c r="D138" s="354" t="str">
        <f>IF(CNGE_2023_M1_Secc1_Sub1!D84="","",CNGE_2023_M1_Secc1_Sub1!D84)</f>
        <v/>
      </c>
      <c r="E138" s="355"/>
      <c r="F138" s="355"/>
      <c r="G138" s="355"/>
      <c r="H138" s="355"/>
      <c r="I138" s="355"/>
      <c r="J138" s="355"/>
      <c r="K138" s="355"/>
      <c r="L138" s="355"/>
      <c r="M138" s="355"/>
      <c r="N138" s="355"/>
      <c r="O138" s="355"/>
      <c r="P138" s="355"/>
      <c r="Q138" s="355"/>
      <c r="R138" s="356"/>
      <c r="S138" s="357"/>
      <c r="T138" s="304"/>
      <c r="U138" s="304"/>
      <c r="V138" s="304"/>
      <c r="W138" s="304"/>
      <c r="X138" s="358"/>
      <c r="Y138" s="357"/>
      <c r="Z138" s="304"/>
      <c r="AA138" s="304"/>
      <c r="AB138" s="304"/>
      <c r="AC138" s="304"/>
      <c r="AD138" s="358"/>
      <c r="AG138" s="10">
        <f t="shared" si="0"/>
        <v>12</v>
      </c>
      <c r="AH138" s="10">
        <f t="shared" si="1"/>
        <v>0</v>
      </c>
      <c r="AM138" s="7" t="b">
        <f t="shared" si="2"/>
        <v>0</v>
      </c>
      <c r="AN138" s="7">
        <f t="shared" si="3"/>
        <v>0</v>
      </c>
      <c r="AO138" s="7" t="str">
        <f t="shared" si="4"/>
        <v/>
      </c>
      <c r="AP138" s="7" t="b">
        <f t="shared" si="5"/>
        <v>0</v>
      </c>
      <c r="AQ138" s="7">
        <f t="shared" si="6"/>
        <v>0</v>
      </c>
      <c r="AR138" s="7" t="b">
        <f t="shared" si="7"/>
        <v>0</v>
      </c>
      <c r="AS138" s="7">
        <f t="shared" si="8"/>
        <v>0</v>
      </c>
      <c r="AT138" s="30">
        <f t="shared" si="9"/>
        <v>0</v>
      </c>
    </row>
    <row r="139" spans="3:46" ht="15" customHeight="1">
      <c r="C139" s="63" t="s">
        <v>116</v>
      </c>
      <c r="D139" s="354" t="str">
        <f>IF(CNGE_2023_M1_Secc1_Sub1!D85="","",CNGE_2023_M1_Secc1_Sub1!D85)</f>
        <v/>
      </c>
      <c r="E139" s="355"/>
      <c r="F139" s="355"/>
      <c r="G139" s="355"/>
      <c r="H139" s="355"/>
      <c r="I139" s="355"/>
      <c r="J139" s="355"/>
      <c r="K139" s="355"/>
      <c r="L139" s="355"/>
      <c r="M139" s="355"/>
      <c r="N139" s="355"/>
      <c r="O139" s="355"/>
      <c r="P139" s="355"/>
      <c r="Q139" s="355"/>
      <c r="R139" s="356"/>
      <c r="S139" s="357"/>
      <c r="T139" s="304"/>
      <c r="U139" s="304"/>
      <c r="V139" s="304"/>
      <c r="W139" s="304"/>
      <c r="X139" s="358"/>
      <c r="Y139" s="357"/>
      <c r="Z139" s="304"/>
      <c r="AA139" s="304"/>
      <c r="AB139" s="304"/>
      <c r="AC139" s="304"/>
      <c r="AD139" s="358"/>
      <c r="AG139" s="10">
        <f t="shared" si="0"/>
        <v>12</v>
      </c>
      <c r="AH139" s="10">
        <f t="shared" si="1"/>
        <v>0</v>
      </c>
      <c r="AM139" s="7" t="b">
        <f t="shared" si="2"/>
        <v>0</v>
      </c>
      <c r="AN139" s="7">
        <f t="shared" si="3"/>
        <v>0</v>
      </c>
      <c r="AO139" s="7" t="str">
        <f t="shared" si="4"/>
        <v/>
      </c>
      <c r="AP139" s="7" t="b">
        <f t="shared" si="5"/>
        <v>0</v>
      </c>
      <c r="AQ139" s="7">
        <f t="shared" si="6"/>
        <v>0</v>
      </c>
      <c r="AR139" s="7" t="b">
        <f t="shared" si="7"/>
        <v>0</v>
      </c>
      <c r="AS139" s="7">
        <f t="shared" si="8"/>
        <v>0</v>
      </c>
      <c r="AT139" s="30">
        <f t="shared" si="9"/>
        <v>0</v>
      </c>
    </row>
    <row r="140" spans="3:46" ht="15" customHeight="1">
      <c r="C140" s="63" t="s">
        <v>117</v>
      </c>
      <c r="D140" s="354" t="str">
        <f>IF(CNGE_2023_M1_Secc1_Sub1!D86="","",CNGE_2023_M1_Secc1_Sub1!D86)</f>
        <v/>
      </c>
      <c r="E140" s="355"/>
      <c r="F140" s="355"/>
      <c r="G140" s="355"/>
      <c r="H140" s="355"/>
      <c r="I140" s="355"/>
      <c r="J140" s="355"/>
      <c r="K140" s="355"/>
      <c r="L140" s="355"/>
      <c r="M140" s="355"/>
      <c r="N140" s="355"/>
      <c r="O140" s="355"/>
      <c r="P140" s="355"/>
      <c r="Q140" s="355"/>
      <c r="R140" s="356"/>
      <c r="S140" s="357"/>
      <c r="T140" s="304"/>
      <c r="U140" s="304"/>
      <c r="V140" s="304"/>
      <c r="W140" s="304"/>
      <c r="X140" s="358"/>
      <c r="Y140" s="357"/>
      <c r="Z140" s="304"/>
      <c r="AA140" s="304"/>
      <c r="AB140" s="304"/>
      <c r="AC140" s="304"/>
      <c r="AD140" s="358"/>
      <c r="AG140" s="10">
        <f t="shared" si="0"/>
        <v>12</v>
      </c>
      <c r="AH140" s="10">
        <f t="shared" si="1"/>
        <v>0</v>
      </c>
      <c r="AM140" s="7" t="b">
        <f t="shared" si="2"/>
        <v>0</v>
      </c>
      <c r="AN140" s="7">
        <f t="shared" si="3"/>
        <v>0</v>
      </c>
      <c r="AO140" s="7" t="str">
        <f t="shared" si="4"/>
        <v/>
      </c>
      <c r="AP140" s="7" t="b">
        <f t="shared" si="5"/>
        <v>0</v>
      </c>
      <c r="AQ140" s="7">
        <f t="shared" si="6"/>
        <v>0</v>
      </c>
      <c r="AR140" s="7" t="b">
        <f t="shared" si="7"/>
        <v>0</v>
      </c>
      <c r="AS140" s="7">
        <f t="shared" si="8"/>
        <v>0</v>
      </c>
      <c r="AT140" s="30">
        <f t="shared" si="9"/>
        <v>0</v>
      </c>
    </row>
    <row r="141" spans="3:46" ht="15" customHeight="1">
      <c r="C141" s="63" t="s">
        <v>118</v>
      </c>
      <c r="D141" s="354" t="str">
        <f>IF(CNGE_2023_M1_Secc1_Sub1!D87="","",CNGE_2023_M1_Secc1_Sub1!D87)</f>
        <v/>
      </c>
      <c r="E141" s="355"/>
      <c r="F141" s="355"/>
      <c r="G141" s="355"/>
      <c r="H141" s="355"/>
      <c r="I141" s="355"/>
      <c r="J141" s="355"/>
      <c r="K141" s="355"/>
      <c r="L141" s="355"/>
      <c r="M141" s="355"/>
      <c r="N141" s="355"/>
      <c r="O141" s="355"/>
      <c r="P141" s="355"/>
      <c r="Q141" s="355"/>
      <c r="R141" s="356"/>
      <c r="S141" s="357"/>
      <c r="T141" s="304"/>
      <c r="U141" s="304"/>
      <c r="V141" s="304"/>
      <c r="W141" s="304"/>
      <c r="X141" s="358"/>
      <c r="Y141" s="357"/>
      <c r="Z141" s="304"/>
      <c r="AA141" s="304"/>
      <c r="AB141" s="304"/>
      <c r="AC141" s="304"/>
      <c r="AD141" s="358"/>
      <c r="AG141" s="10">
        <f t="shared" si="0"/>
        <v>12</v>
      </c>
      <c r="AH141" s="10">
        <f t="shared" si="1"/>
        <v>0</v>
      </c>
      <c r="AM141" s="7" t="b">
        <f t="shared" si="2"/>
        <v>0</v>
      </c>
      <c r="AN141" s="7">
        <f t="shared" si="3"/>
        <v>0</v>
      </c>
      <c r="AO141" s="7" t="str">
        <f t="shared" si="4"/>
        <v/>
      </c>
      <c r="AP141" s="7" t="b">
        <f t="shared" si="5"/>
        <v>0</v>
      </c>
      <c r="AQ141" s="7">
        <f t="shared" si="6"/>
        <v>0</v>
      </c>
      <c r="AR141" s="7" t="b">
        <f t="shared" si="7"/>
        <v>0</v>
      </c>
      <c r="AS141" s="7">
        <f t="shared" si="8"/>
        <v>0</v>
      </c>
      <c r="AT141" s="30">
        <f t="shared" si="9"/>
        <v>0</v>
      </c>
    </row>
    <row r="142" spans="3:46" ht="15" customHeight="1">
      <c r="C142" s="63" t="s">
        <v>119</v>
      </c>
      <c r="D142" s="354" t="str">
        <f>IF(CNGE_2023_M1_Secc1_Sub1!D88="","",CNGE_2023_M1_Secc1_Sub1!D88)</f>
        <v/>
      </c>
      <c r="E142" s="355"/>
      <c r="F142" s="355"/>
      <c r="G142" s="355"/>
      <c r="H142" s="355"/>
      <c r="I142" s="355"/>
      <c r="J142" s="355"/>
      <c r="K142" s="355"/>
      <c r="L142" s="355"/>
      <c r="M142" s="355"/>
      <c r="N142" s="355"/>
      <c r="O142" s="355"/>
      <c r="P142" s="355"/>
      <c r="Q142" s="355"/>
      <c r="R142" s="356"/>
      <c r="S142" s="357"/>
      <c r="T142" s="304"/>
      <c r="U142" s="304"/>
      <c r="V142" s="304"/>
      <c r="W142" s="304"/>
      <c r="X142" s="358"/>
      <c r="Y142" s="357"/>
      <c r="Z142" s="304"/>
      <c r="AA142" s="304"/>
      <c r="AB142" s="304"/>
      <c r="AC142" s="304"/>
      <c r="AD142" s="358"/>
      <c r="AG142" s="10">
        <f t="shared" si="0"/>
        <v>12</v>
      </c>
      <c r="AH142" s="10">
        <f t="shared" si="1"/>
        <v>0</v>
      </c>
      <c r="AM142" s="7" t="b">
        <f t="shared" si="2"/>
        <v>0</v>
      </c>
      <c r="AN142" s="7">
        <f t="shared" si="3"/>
        <v>0</v>
      </c>
      <c r="AO142" s="7" t="str">
        <f t="shared" si="4"/>
        <v/>
      </c>
      <c r="AP142" s="7" t="b">
        <f t="shared" si="5"/>
        <v>0</v>
      </c>
      <c r="AQ142" s="7">
        <f t="shared" si="6"/>
        <v>0</v>
      </c>
      <c r="AR142" s="7" t="b">
        <f t="shared" si="7"/>
        <v>0</v>
      </c>
      <c r="AS142" s="7">
        <f t="shared" si="8"/>
        <v>0</v>
      </c>
      <c r="AT142" s="30">
        <f t="shared" si="9"/>
        <v>0</v>
      </c>
    </row>
    <row r="143" spans="3:46" ht="15" customHeight="1">
      <c r="C143" s="63" t="s">
        <v>120</v>
      </c>
      <c r="D143" s="354" t="str">
        <f>IF(CNGE_2023_M1_Secc1_Sub1!D89="","",CNGE_2023_M1_Secc1_Sub1!D89)</f>
        <v/>
      </c>
      <c r="E143" s="355"/>
      <c r="F143" s="355"/>
      <c r="G143" s="355"/>
      <c r="H143" s="355"/>
      <c r="I143" s="355"/>
      <c r="J143" s="355"/>
      <c r="K143" s="355"/>
      <c r="L143" s="355"/>
      <c r="M143" s="355"/>
      <c r="N143" s="355"/>
      <c r="O143" s="355"/>
      <c r="P143" s="355"/>
      <c r="Q143" s="355"/>
      <c r="R143" s="356"/>
      <c r="S143" s="357"/>
      <c r="T143" s="304"/>
      <c r="U143" s="304"/>
      <c r="V143" s="304"/>
      <c r="W143" s="304"/>
      <c r="X143" s="358"/>
      <c r="Y143" s="357"/>
      <c r="Z143" s="304"/>
      <c r="AA143" s="304"/>
      <c r="AB143" s="304"/>
      <c r="AC143" s="304"/>
      <c r="AD143" s="358"/>
      <c r="AG143" s="10">
        <f t="shared" si="0"/>
        <v>12</v>
      </c>
      <c r="AH143" s="10">
        <f t="shared" si="1"/>
        <v>0</v>
      </c>
      <c r="AM143" s="7" t="b">
        <f t="shared" si="2"/>
        <v>0</v>
      </c>
      <c r="AN143" s="7">
        <f t="shared" si="3"/>
        <v>0</v>
      </c>
      <c r="AO143" s="7" t="str">
        <f t="shared" si="4"/>
        <v/>
      </c>
      <c r="AP143" s="7" t="b">
        <f t="shared" si="5"/>
        <v>0</v>
      </c>
      <c r="AQ143" s="7">
        <f t="shared" si="6"/>
        <v>0</v>
      </c>
      <c r="AR143" s="7" t="b">
        <f t="shared" si="7"/>
        <v>0</v>
      </c>
      <c r="AS143" s="7">
        <f t="shared" si="8"/>
        <v>0</v>
      </c>
      <c r="AT143" s="30">
        <f t="shared" si="9"/>
        <v>0</v>
      </c>
    </row>
    <row r="144" spans="3:46" ht="15" customHeight="1">
      <c r="C144" s="63" t="s">
        <v>121</v>
      </c>
      <c r="D144" s="354" t="str">
        <f>IF(CNGE_2023_M1_Secc1_Sub1!D90="","",CNGE_2023_M1_Secc1_Sub1!D90)</f>
        <v/>
      </c>
      <c r="E144" s="355"/>
      <c r="F144" s="355"/>
      <c r="G144" s="355"/>
      <c r="H144" s="355"/>
      <c r="I144" s="355"/>
      <c r="J144" s="355"/>
      <c r="K144" s="355"/>
      <c r="L144" s="355"/>
      <c r="M144" s="355"/>
      <c r="N144" s="355"/>
      <c r="O144" s="355"/>
      <c r="P144" s="355"/>
      <c r="Q144" s="355"/>
      <c r="R144" s="356"/>
      <c r="S144" s="357"/>
      <c r="T144" s="304"/>
      <c r="U144" s="304"/>
      <c r="V144" s="304"/>
      <c r="W144" s="304"/>
      <c r="X144" s="358"/>
      <c r="Y144" s="357"/>
      <c r="Z144" s="304"/>
      <c r="AA144" s="304"/>
      <c r="AB144" s="304"/>
      <c r="AC144" s="304"/>
      <c r="AD144" s="358"/>
      <c r="AG144" s="10">
        <f t="shared" si="0"/>
        <v>12</v>
      </c>
      <c r="AH144" s="10">
        <f t="shared" si="1"/>
        <v>0</v>
      </c>
      <c r="AM144" s="7" t="b">
        <f t="shared" si="2"/>
        <v>0</v>
      </c>
      <c r="AN144" s="7">
        <f t="shared" si="3"/>
        <v>0</v>
      </c>
      <c r="AO144" s="7" t="str">
        <f t="shared" si="4"/>
        <v/>
      </c>
      <c r="AP144" s="7" t="b">
        <f t="shared" si="5"/>
        <v>0</v>
      </c>
      <c r="AQ144" s="7">
        <f t="shared" si="6"/>
        <v>0</v>
      </c>
      <c r="AR144" s="7" t="b">
        <f t="shared" si="7"/>
        <v>0</v>
      </c>
      <c r="AS144" s="7">
        <f t="shared" si="8"/>
        <v>0</v>
      </c>
      <c r="AT144" s="30">
        <f t="shared" si="9"/>
        <v>0</v>
      </c>
    </row>
    <row r="145" spans="3:46" ht="15" customHeight="1">
      <c r="C145" s="63" t="s">
        <v>122</v>
      </c>
      <c r="D145" s="354" t="str">
        <f>IF(CNGE_2023_M1_Secc1_Sub1!D91="","",CNGE_2023_M1_Secc1_Sub1!D91)</f>
        <v/>
      </c>
      <c r="E145" s="355"/>
      <c r="F145" s="355"/>
      <c r="G145" s="355"/>
      <c r="H145" s="355"/>
      <c r="I145" s="355"/>
      <c r="J145" s="355"/>
      <c r="K145" s="355"/>
      <c r="L145" s="355"/>
      <c r="M145" s="355"/>
      <c r="N145" s="355"/>
      <c r="O145" s="355"/>
      <c r="P145" s="355"/>
      <c r="Q145" s="355"/>
      <c r="R145" s="356"/>
      <c r="S145" s="357"/>
      <c r="T145" s="304"/>
      <c r="U145" s="304"/>
      <c r="V145" s="304"/>
      <c r="W145" s="304"/>
      <c r="X145" s="358"/>
      <c r="Y145" s="357"/>
      <c r="Z145" s="304"/>
      <c r="AA145" s="304"/>
      <c r="AB145" s="304"/>
      <c r="AC145" s="304"/>
      <c r="AD145" s="358"/>
      <c r="AG145" s="10">
        <f t="shared" si="0"/>
        <v>12</v>
      </c>
      <c r="AH145" s="10">
        <f t="shared" si="1"/>
        <v>0</v>
      </c>
      <c r="AM145" s="7" t="b">
        <f t="shared" si="2"/>
        <v>0</v>
      </c>
      <c r="AN145" s="7">
        <f t="shared" si="3"/>
        <v>0</v>
      </c>
      <c r="AO145" s="7" t="str">
        <f t="shared" si="4"/>
        <v/>
      </c>
      <c r="AP145" s="7" t="b">
        <f t="shared" si="5"/>
        <v>0</v>
      </c>
      <c r="AQ145" s="7">
        <f t="shared" si="6"/>
        <v>0</v>
      </c>
      <c r="AR145" s="7" t="b">
        <f t="shared" si="7"/>
        <v>0</v>
      </c>
      <c r="AS145" s="7">
        <f t="shared" si="8"/>
        <v>0</v>
      </c>
      <c r="AT145" s="30">
        <f t="shared" si="9"/>
        <v>0</v>
      </c>
    </row>
    <row r="146" spans="3:46" ht="15" customHeight="1">
      <c r="C146" s="63" t="s">
        <v>123</v>
      </c>
      <c r="D146" s="354" t="str">
        <f>IF(CNGE_2023_M1_Secc1_Sub1!D92="","",CNGE_2023_M1_Secc1_Sub1!D92)</f>
        <v/>
      </c>
      <c r="E146" s="355"/>
      <c r="F146" s="355"/>
      <c r="G146" s="355"/>
      <c r="H146" s="355"/>
      <c r="I146" s="355"/>
      <c r="J146" s="355"/>
      <c r="K146" s="355"/>
      <c r="L146" s="355"/>
      <c r="M146" s="355"/>
      <c r="N146" s="355"/>
      <c r="O146" s="355"/>
      <c r="P146" s="355"/>
      <c r="Q146" s="355"/>
      <c r="R146" s="356"/>
      <c r="S146" s="357"/>
      <c r="T146" s="304"/>
      <c r="U146" s="304"/>
      <c r="V146" s="304"/>
      <c r="W146" s="304"/>
      <c r="X146" s="358"/>
      <c r="Y146" s="357"/>
      <c r="Z146" s="304"/>
      <c r="AA146" s="304"/>
      <c r="AB146" s="304"/>
      <c r="AC146" s="304"/>
      <c r="AD146" s="358"/>
      <c r="AG146" s="10">
        <f t="shared" si="0"/>
        <v>12</v>
      </c>
      <c r="AH146" s="10">
        <f t="shared" si="1"/>
        <v>0</v>
      </c>
      <c r="AM146" s="7" t="b">
        <f t="shared" si="2"/>
        <v>0</v>
      </c>
      <c r="AN146" s="7">
        <f t="shared" si="3"/>
        <v>0</v>
      </c>
      <c r="AO146" s="7" t="str">
        <f t="shared" si="4"/>
        <v/>
      </c>
      <c r="AP146" s="7" t="b">
        <f t="shared" si="5"/>
        <v>0</v>
      </c>
      <c r="AQ146" s="7">
        <f t="shared" si="6"/>
        <v>0</v>
      </c>
      <c r="AR146" s="7" t="b">
        <f t="shared" si="7"/>
        <v>0</v>
      </c>
      <c r="AS146" s="7">
        <f t="shared" si="8"/>
        <v>0</v>
      </c>
      <c r="AT146" s="30">
        <f t="shared" si="9"/>
        <v>0</v>
      </c>
    </row>
    <row r="147" spans="3:46" ht="15" customHeight="1">
      <c r="C147" s="63" t="s">
        <v>124</v>
      </c>
      <c r="D147" s="354" t="str">
        <f>IF(CNGE_2023_M1_Secc1_Sub1!D93="","",CNGE_2023_M1_Secc1_Sub1!D93)</f>
        <v/>
      </c>
      <c r="E147" s="355"/>
      <c r="F147" s="355"/>
      <c r="G147" s="355"/>
      <c r="H147" s="355"/>
      <c r="I147" s="355"/>
      <c r="J147" s="355"/>
      <c r="K147" s="355"/>
      <c r="L147" s="355"/>
      <c r="M147" s="355"/>
      <c r="N147" s="355"/>
      <c r="O147" s="355"/>
      <c r="P147" s="355"/>
      <c r="Q147" s="355"/>
      <c r="R147" s="356"/>
      <c r="S147" s="357"/>
      <c r="T147" s="304"/>
      <c r="U147" s="304"/>
      <c r="V147" s="304"/>
      <c r="W147" s="304"/>
      <c r="X147" s="358"/>
      <c r="Y147" s="357"/>
      <c r="Z147" s="304"/>
      <c r="AA147" s="304"/>
      <c r="AB147" s="304"/>
      <c r="AC147" s="304"/>
      <c r="AD147" s="358"/>
      <c r="AG147" s="10">
        <f t="shared" si="0"/>
        <v>12</v>
      </c>
      <c r="AH147" s="10">
        <f t="shared" si="1"/>
        <v>0</v>
      </c>
      <c r="AM147" s="7" t="b">
        <f t="shared" si="2"/>
        <v>0</v>
      </c>
      <c r="AN147" s="7">
        <f t="shared" si="3"/>
        <v>0</v>
      </c>
      <c r="AO147" s="7" t="str">
        <f t="shared" si="4"/>
        <v/>
      </c>
      <c r="AP147" s="7" t="b">
        <f t="shared" si="5"/>
        <v>0</v>
      </c>
      <c r="AQ147" s="7">
        <f t="shared" si="6"/>
        <v>0</v>
      </c>
      <c r="AR147" s="7" t="b">
        <f t="shared" si="7"/>
        <v>0</v>
      </c>
      <c r="AS147" s="7">
        <f t="shared" si="8"/>
        <v>0</v>
      </c>
      <c r="AT147" s="30">
        <f t="shared" si="9"/>
        <v>0</v>
      </c>
    </row>
    <row r="148" spans="3:46" ht="15" customHeight="1">
      <c r="C148" s="63" t="s">
        <v>125</v>
      </c>
      <c r="D148" s="354" t="str">
        <f>IF(CNGE_2023_M1_Secc1_Sub1!D94="","",CNGE_2023_M1_Secc1_Sub1!D94)</f>
        <v/>
      </c>
      <c r="E148" s="355"/>
      <c r="F148" s="355"/>
      <c r="G148" s="355"/>
      <c r="H148" s="355"/>
      <c r="I148" s="355"/>
      <c r="J148" s="355"/>
      <c r="K148" s="355"/>
      <c r="L148" s="355"/>
      <c r="M148" s="355"/>
      <c r="N148" s="355"/>
      <c r="O148" s="355"/>
      <c r="P148" s="355"/>
      <c r="Q148" s="355"/>
      <c r="R148" s="356"/>
      <c r="S148" s="357"/>
      <c r="T148" s="304"/>
      <c r="U148" s="304"/>
      <c r="V148" s="304"/>
      <c r="W148" s="304"/>
      <c r="X148" s="358"/>
      <c r="Y148" s="357"/>
      <c r="Z148" s="304"/>
      <c r="AA148" s="304"/>
      <c r="AB148" s="304"/>
      <c r="AC148" s="304"/>
      <c r="AD148" s="358"/>
      <c r="AG148" s="10">
        <f t="shared" si="0"/>
        <v>12</v>
      </c>
      <c r="AH148" s="10">
        <f t="shared" si="1"/>
        <v>0</v>
      </c>
      <c r="AM148" s="7" t="b">
        <f t="shared" si="2"/>
        <v>0</v>
      </c>
      <c r="AN148" s="7">
        <f t="shared" si="3"/>
        <v>0</v>
      </c>
      <c r="AO148" s="7" t="str">
        <f t="shared" si="4"/>
        <v/>
      </c>
      <c r="AP148" s="7" t="b">
        <f t="shared" si="5"/>
        <v>0</v>
      </c>
      <c r="AQ148" s="7">
        <f t="shared" si="6"/>
        <v>0</v>
      </c>
      <c r="AR148" s="7" t="b">
        <f t="shared" si="7"/>
        <v>0</v>
      </c>
      <c r="AS148" s="7">
        <f t="shared" si="8"/>
        <v>0</v>
      </c>
      <c r="AT148" s="30">
        <f t="shared" si="9"/>
        <v>0</v>
      </c>
    </row>
    <row r="149" spans="3:46" ht="15" customHeight="1">
      <c r="C149" s="63" t="s">
        <v>126</v>
      </c>
      <c r="D149" s="354" t="str">
        <f>IF(CNGE_2023_M1_Secc1_Sub1!D95="","",CNGE_2023_M1_Secc1_Sub1!D95)</f>
        <v/>
      </c>
      <c r="E149" s="355"/>
      <c r="F149" s="355"/>
      <c r="G149" s="355"/>
      <c r="H149" s="355"/>
      <c r="I149" s="355"/>
      <c r="J149" s="355"/>
      <c r="K149" s="355"/>
      <c r="L149" s="355"/>
      <c r="M149" s="355"/>
      <c r="N149" s="355"/>
      <c r="O149" s="355"/>
      <c r="P149" s="355"/>
      <c r="Q149" s="355"/>
      <c r="R149" s="356"/>
      <c r="S149" s="357"/>
      <c r="T149" s="304"/>
      <c r="U149" s="304"/>
      <c r="V149" s="304"/>
      <c r="W149" s="304"/>
      <c r="X149" s="358"/>
      <c r="Y149" s="357"/>
      <c r="Z149" s="304"/>
      <c r="AA149" s="304"/>
      <c r="AB149" s="304"/>
      <c r="AC149" s="304"/>
      <c r="AD149" s="358"/>
      <c r="AG149" s="10">
        <f t="shared" si="0"/>
        <v>12</v>
      </c>
      <c r="AH149" s="10">
        <f t="shared" si="1"/>
        <v>0</v>
      </c>
      <c r="AM149" s="7" t="b">
        <f t="shared" si="2"/>
        <v>0</v>
      </c>
      <c r="AN149" s="7">
        <f t="shared" si="3"/>
        <v>0</v>
      </c>
      <c r="AO149" s="7" t="str">
        <f t="shared" si="4"/>
        <v/>
      </c>
      <c r="AP149" s="7" t="b">
        <f t="shared" si="5"/>
        <v>0</v>
      </c>
      <c r="AQ149" s="7">
        <f t="shared" si="6"/>
        <v>0</v>
      </c>
      <c r="AR149" s="7" t="b">
        <f t="shared" si="7"/>
        <v>0</v>
      </c>
      <c r="AS149" s="7">
        <f t="shared" si="8"/>
        <v>0</v>
      </c>
      <c r="AT149" s="30">
        <f t="shared" si="9"/>
        <v>0</v>
      </c>
    </row>
    <row r="150" spans="3:46" ht="15" customHeight="1">
      <c r="C150" s="63" t="s">
        <v>127</v>
      </c>
      <c r="D150" s="354" t="str">
        <f>IF(CNGE_2023_M1_Secc1_Sub1!D96="","",CNGE_2023_M1_Secc1_Sub1!D96)</f>
        <v/>
      </c>
      <c r="E150" s="355"/>
      <c r="F150" s="355"/>
      <c r="G150" s="355"/>
      <c r="H150" s="355"/>
      <c r="I150" s="355"/>
      <c r="J150" s="355"/>
      <c r="K150" s="355"/>
      <c r="L150" s="355"/>
      <c r="M150" s="355"/>
      <c r="N150" s="355"/>
      <c r="O150" s="355"/>
      <c r="P150" s="355"/>
      <c r="Q150" s="355"/>
      <c r="R150" s="356"/>
      <c r="S150" s="357"/>
      <c r="T150" s="304"/>
      <c r="U150" s="304"/>
      <c r="V150" s="304"/>
      <c r="W150" s="304"/>
      <c r="X150" s="358"/>
      <c r="Y150" s="357"/>
      <c r="Z150" s="304"/>
      <c r="AA150" s="304"/>
      <c r="AB150" s="304"/>
      <c r="AC150" s="304"/>
      <c r="AD150" s="358"/>
      <c r="AG150" s="10">
        <f t="shared" si="0"/>
        <v>12</v>
      </c>
      <c r="AH150" s="10">
        <f t="shared" si="1"/>
        <v>0</v>
      </c>
      <c r="AM150" s="7" t="b">
        <f t="shared" si="2"/>
        <v>0</v>
      </c>
      <c r="AN150" s="7">
        <f t="shared" si="3"/>
        <v>0</v>
      </c>
      <c r="AO150" s="7" t="str">
        <f t="shared" si="4"/>
        <v/>
      </c>
      <c r="AP150" s="7" t="b">
        <f t="shared" si="5"/>
        <v>0</v>
      </c>
      <c r="AQ150" s="7">
        <f t="shared" si="6"/>
        <v>0</v>
      </c>
      <c r="AR150" s="7" t="b">
        <f t="shared" si="7"/>
        <v>0</v>
      </c>
      <c r="AS150" s="7">
        <f t="shared" si="8"/>
        <v>0</v>
      </c>
      <c r="AT150" s="30">
        <f t="shared" si="9"/>
        <v>0</v>
      </c>
    </row>
    <row r="151" spans="3:46" ht="15" customHeight="1">
      <c r="C151" s="63" t="s">
        <v>128</v>
      </c>
      <c r="D151" s="354" t="str">
        <f>IF(CNGE_2023_M1_Secc1_Sub1!D97="","",CNGE_2023_M1_Secc1_Sub1!D97)</f>
        <v/>
      </c>
      <c r="E151" s="355"/>
      <c r="F151" s="355"/>
      <c r="G151" s="355"/>
      <c r="H151" s="355"/>
      <c r="I151" s="355"/>
      <c r="J151" s="355"/>
      <c r="K151" s="355"/>
      <c r="L151" s="355"/>
      <c r="M151" s="355"/>
      <c r="N151" s="355"/>
      <c r="O151" s="355"/>
      <c r="P151" s="355"/>
      <c r="Q151" s="355"/>
      <c r="R151" s="356"/>
      <c r="S151" s="357"/>
      <c r="T151" s="304"/>
      <c r="U151" s="304"/>
      <c r="V151" s="304"/>
      <c r="W151" s="304"/>
      <c r="X151" s="358"/>
      <c r="Y151" s="357"/>
      <c r="Z151" s="304"/>
      <c r="AA151" s="304"/>
      <c r="AB151" s="304"/>
      <c r="AC151" s="304"/>
      <c r="AD151" s="358"/>
      <c r="AG151" s="10">
        <f t="shared" si="0"/>
        <v>12</v>
      </c>
      <c r="AH151" s="10">
        <f t="shared" si="1"/>
        <v>0</v>
      </c>
      <c r="AM151" s="7" t="b">
        <f t="shared" si="2"/>
        <v>0</v>
      </c>
      <c r="AN151" s="7">
        <f t="shared" si="3"/>
        <v>0</v>
      </c>
      <c r="AO151" s="7" t="str">
        <f t="shared" si="4"/>
        <v/>
      </c>
      <c r="AP151" s="7" t="b">
        <f t="shared" si="5"/>
        <v>0</v>
      </c>
      <c r="AQ151" s="7">
        <f t="shared" si="6"/>
        <v>0</v>
      </c>
      <c r="AR151" s="7" t="b">
        <f t="shared" si="7"/>
        <v>0</v>
      </c>
      <c r="AS151" s="7">
        <f t="shared" si="8"/>
        <v>0</v>
      </c>
      <c r="AT151" s="30">
        <f t="shared" si="9"/>
        <v>0</v>
      </c>
    </row>
    <row r="152" spans="3:46" ht="15" customHeight="1">
      <c r="C152" s="63" t="s">
        <v>129</v>
      </c>
      <c r="D152" s="354" t="str">
        <f>IF(CNGE_2023_M1_Secc1_Sub1!D98="","",CNGE_2023_M1_Secc1_Sub1!D98)</f>
        <v/>
      </c>
      <c r="E152" s="355"/>
      <c r="F152" s="355"/>
      <c r="G152" s="355"/>
      <c r="H152" s="355"/>
      <c r="I152" s="355"/>
      <c r="J152" s="355"/>
      <c r="K152" s="355"/>
      <c r="L152" s="355"/>
      <c r="M152" s="355"/>
      <c r="N152" s="355"/>
      <c r="O152" s="355"/>
      <c r="P152" s="355"/>
      <c r="Q152" s="355"/>
      <c r="R152" s="356"/>
      <c r="S152" s="357"/>
      <c r="T152" s="304"/>
      <c r="U152" s="304"/>
      <c r="V152" s="304"/>
      <c r="W152" s="304"/>
      <c r="X152" s="358"/>
      <c r="Y152" s="357"/>
      <c r="Z152" s="304"/>
      <c r="AA152" s="304"/>
      <c r="AB152" s="304"/>
      <c r="AC152" s="304"/>
      <c r="AD152" s="358"/>
      <c r="AG152" s="10">
        <f t="shared" si="0"/>
        <v>12</v>
      </c>
      <c r="AH152" s="10">
        <f t="shared" si="1"/>
        <v>0</v>
      </c>
      <c r="AM152" s="7" t="b">
        <f t="shared" si="2"/>
        <v>0</v>
      </c>
      <c r="AN152" s="7">
        <f t="shared" si="3"/>
        <v>0</v>
      </c>
      <c r="AO152" s="7" t="str">
        <f t="shared" si="4"/>
        <v/>
      </c>
      <c r="AP152" s="7" t="b">
        <f t="shared" si="5"/>
        <v>0</v>
      </c>
      <c r="AQ152" s="7">
        <f t="shared" si="6"/>
        <v>0</v>
      </c>
      <c r="AR152" s="7" t="b">
        <f t="shared" si="7"/>
        <v>0</v>
      </c>
      <c r="AS152" s="7">
        <f t="shared" si="8"/>
        <v>0</v>
      </c>
      <c r="AT152" s="30">
        <f t="shared" si="9"/>
        <v>0</v>
      </c>
    </row>
    <row r="153" spans="3:46" ht="15" customHeight="1">
      <c r="C153" s="63" t="s">
        <v>130</v>
      </c>
      <c r="D153" s="354" t="str">
        <f>IF(CNGE_2023_M1_Secc1_Sub1!D99="","",CNGE_2023_M1_Secc1_Sub1!D99)</f>
        <v/>
      </c>
      <c r="E153" s="355"/>
      <c r="F153" s="355"/>
      <c r="G153" s="355"/>
      <c r="H153" s="355"/>
      <c r="I153" s="355"/>
      <c r="J153" s="355"/>
      <c r="K153" s="355"/>
      <c r="L153" s="355"/>
      <c r="M153" s="355"/>
      <c r="N153" s="355"/>
      <c r="O153" s="355"/>
      <c r="P153" s="355"/>
      <c r="Q153" s="355"/>
      <c r="R153" s="356"/>
      <c r="S153" s="357"/>
      <c r="T153" s="304"/>
      <c r="U153" s="304"/>
      <c r="V153" s="304"/>
      <c r="W153" s="304"/>
      <c r="X153" s="358"/>
      <c r="Y153" s="357"/>
      <c r="Z153" s="304"/>
      <c r="AA153" s="304"/>
      <c r="AB153" s="304"/>
      <c r="AC153" s="304"/>
      <c r="AD153" s="358"/>
      <c r="AG153" s="10">
        <f t="shared" si="0"/>
        <v>12</v>
      </c>
      <c r="AH153" s="10">
        <f t="shared" si="1"/>
        <v>0</v>
      </c>
      <c r="AM153" s="7" t="b">
        <f t="shared" si="2"/>
        <v>0</v>
      </c>
      <c r="AN153" s="7">
        <f t="shared" si="3"/>
        <v>0</v>
      </c>
      <c r="AO153" s="7" t="str">
        <f t="shared" si="4"/>
        <v/>
      </c>
      <c r="AP153" s="7" t="b">
        <f t="shared" si="5"/>
        <v>0</v>
      </c>
      <c r="AQ153" s="7">
        <f t="shared" si="6"/>
        <v>0</v>
      </c>
      <c r="AR153" s="7" t="b">
        <f t="shared" si="7"/>
        <v>0</v>
      </c>
      <c r="AS153" s="7">
        <f t="shared" si="8"/>
        <v>0</v>
      </c>
      <c r="AT153" s="30">
        <f t="shared" si="9"/>
        <v>0</v>
      </c>
    </row>
    <row r="154" spans="3:46" ht="15" customHeight="1">
      <c r="C154" s="63" t="s">
        <v>131</v>
      </c>
      <c r="D154" s="354" t="str">
        <f>IF(CNGE_2023_M1_Secc1_Sub1!D100="","",CNGE_2023_M1_Secc1_Sub1!D100)</f>
        <v/>
      </c>
      <c r="E154" s="355"/>
      <c r="F154" s="355"/>
      <c r="G154" s="355"/>
      <c r="H154" s="355"/>
      <c r="I154" s="355"/>
      <c r="J154" s="355"/>
      <c r="K154" s="355"/>
      <c r="L154" s="355"/>
      <c r="M154" s="355"/>
      <c r="N154" s="355"/>
      <c r="O154" s="355"/>
      <c r="P154" s="355"/>
      <c r="Q154" s="355"/>
      <c r="R154" s="356"/>
      <c r="S154" s="357"/>
      <c r="T154" s="304"/>
      <c r="U154" s="304"/>
      <c r="V154" s="304"/>
      <c r="W154" s="304"/>
      <c r="X154" s="358"/>
      <c r="Y154" s="357"/>
      <c r="Z154" s="304"/>
      <c r="AA154" s="304"/>
      <c r="AB154" s="304"/>
      <c r="AC154" s="304"/>
      <c r="AD154" s="358"/>
      <c r="AG154" s="10">
        <f t="shared" si="0"/>
        <v>12</v>
      </c>
      <c r="AH154" s="10">
        <f t="shared" si="1"/>
        <v>0</v>
      </c>
      <c r="AM154" s="7" t="b">
        <f t="shared" si="2"/>
        <v>0</v>
      </c>
      <c r="AN154" s="7">
        <f t="shared" si="3"/>
        <v>0</v>
      </c>
      <c r="AO154" s="7" t="str">
        <f t="shared" si="4"/>
        <v/>
      </c>
      <c r="AP154" s="7" t="b">
        <f t="shared" si="5"/>
        <v>0</v>
      </c>
      <c r="AQ154" s="7">
        <f t="shared" si="6"/>
        <v>0</v>
      </c>
      <c r="AR154" s="7" t="b">
        <f t="shared" si="7"/>
        <v>0</v>
      </c>
      <c r="AS154" s="7">
        <f t="shared" si="8"/>
        <v>0</v>
      </c>
      <c r="AT154" s="30">
        <f t="shared" si="9"/>
        <v>0</v>
      </c>
    </row>
    <row r="155" spans="3:46" ht="15" customHeight="1">
      <c r="C155" s="63" t="s">
        <v>132</v>
      </c>
      <c r="D155" s="354" t="str">
        <f>IF(CNGE_2023_M1_Secc1_Sub1!D101="","",CNGE_2023_M1_Secc1_Sub1!D101)</f>
        <v/>
      </c>
      <c r="E155" s="355"/>
      <c r="F155" s="355"/>
      <c r="G155" s="355"/>
      <c r="H155" s="355"/>
      <c r="I155" s="355"/>
      <c r="J155" s="355"/>
      <c r="K155" s="355"/>
      <c r="L155" s="355"/>
      <c r="M155" s="355"/>
      <c r="N155" s="355"/>
      <c r="O155" s="355"/>
      <c r="P155" s="355"/>
      <c r="Q155" s="355"/>
      <c r="R155" s="356"/>
      <c r="S155" s="357"/>
      <c r="T155" s="304"/>
      <c r="U155" s="304"/>
      <c r="V155" s="304"/>
      <c r="W155" s="304"/>
      <c r="X155" s="358"/>
      <c r="Y155" s="357"/>
      <c r="Z155" s="304"/>
      <c r="AA155" s="304"/>
      <c r="AB155" s="304"/>
      <c r="AC155" s="304"/>
      <c r="AD155" s="358"/>
      <c r="AG155" s="10">
        <f t="shared" si="0"/>
        <v>12</v>
      </c>
      <c r="AH155" s="10">
        <f t="shared" si="1"/>
        <v>0</v>
      </c>
      <c r="AM155" s="7" t="b">
        <f t="shared" si="2"/>
        <v>0</v>
      </c>
      <c r="AN155" s="7">
        <f t="shared" si="3"/>
        <v>0</v>
      </c>
      <c r="AO155" s="7" t="str">
        <f t="shared" si="4"/>
        <v/>
      </c>
      <c r="AP155" s="7" t="b">
        <f t="shared" si="5"/>
        <v>0</v>
      </c>
      <c r="AQ155" s="7">
        <f t="shared" si="6"/>
        <v>0</v>
      </c>
      <c r="AR155" s="7" t="b">
        <f t="shared" si="7"/>
        <v>0</v>
      </c>
      <c r="AS155" s="7">
        <f t="shared" si="8"/>
        <v>0</v>
      </c>
      <c r="AT155" s="30">
        <f t="shared" si="9"/>
        <v>0</v>
      </c>
    </row>
    <row r="156" spans="3:46" ht="15" customHeight="1">
      <c r="C156" s="63" t="s">
        <v>133</v>
      </c>
      <c r="D156" s="354" t="str">
        <f>IF(CNGE_2023_M1_Secc1_Sub1!D102="","",CNGE_2023_M1_Secc1_Sub1!D102)</f>
        <v/>
      </c>
      <c r="E156" s="355"/>
      <c r="F156" s="355"/>
      <c r="G156" s="355"/>
      <c r="H156" s="355"/>
      <c r="I156" s="355"/>
      <c r="J156" s="355"/>
      <c r="K156" s="355"/>
      <c r="L156" s="355"/>
      <c r="M156" s="355"/>
      <c r="N156" s="355"/>
      <c r="O156" s="355"/>
      <c r="P156" s="355"/>
      <c r="Q156" s="355"/>
      <c r="R156" s="356"/>
      <c r="S156" s="357"/>
      <c r="T156" s="304"/>
      <c r="U156" s="304"/>
      <c r="V156" s="304"/>
      <c r="W156" s="304"/>
      <c r="X156" s="358"/>
      <c r="Y156" s="357"/>
      <c r="Z156" s="304"/>
      <c r="AA156" s="304"/>
      <c r="AB156" s="304"/>
      <c r="AC156" s="304"/>
      <c r="AD156" s="358"/>
      <c r="AG156" s="10">
        <f t="shared" si="0"/>
        <v>12</v>
      </c>
      <c r="AH156" s="10">
        <f t="shared" si="1"/>
        <v>0</v>
      </c>
      <c r="AM156" s="7" t="b">
        <f t="shared" si="2"/>
        <v>0</v>
      </c>
      <c r="AN156" s="7">
        <f t="shared" si="3"/>
        <v>0</v>
      </c>
      <c r="AO156" s="7" t="str">
        <f t="shared" si="4"/>
        <v/>
      </c>
      <c r="AP156" s="7" t="b">
        <f t="shared" si="5"/>
        <v>0</v>
      </c>
      <c r="AQ156" s="7">
        <f t="shared" si="6"/>
        <v>0</v>
      </c>
      <c r="AR156" s="7" t="b">
        <f t="shared" si="7"/>
        <v>0</v>
      </c>
      <c r="AS156" s="7">
        <f t="shared" si="8"/>
        <v>0</v>
      </c>
      <c r="AT156" s="30">
        <f t="shared" si="9"/>
        <v>0</v>
      </c>
    </row>
    <row r="157" spans="3:46" ht="15" customHeight="1">
      <c r="C157" s="63" t="s">
        <v>134</v>
      </c>
      <c r="D157" s="354" t="str">
        <f>IF(CNGE_2023_M1_Secc1_Sub1!D103="","",CNGE_2023_M1_Secc1_Sub1!D103)</f>
        <v/>
      </c>
      <c r="E157" s="355"/>
      <c r="F157" s="355"/>
      <c r="G157" s="355"/>
      <c r="H157" s="355"/>
      <c r="I157" s="355"/>
      <c r="J157" s="355"/>
      <c r="K157" s="355"/>
      <c r="L157" s="355"/>
      <c r="M157" s="355"/>
      <c r="N157" s="355"/>
      <c r="O157" s="355"/>
      <c r="P157" s="355"/>
      <c r="Q157" s="355"/>
      <c r="R157" s="356"/>
      <c r="S157" s="357"/>
      <c r="T157" s="304"/>
      <c r="U157" s="304"/>
      <c r="V157" s="304"/>
      <c r="W157" s="304"/>
      <c r="X157" s="358"/>
      <c r="Y157" s="357"/>
      <c r="Z157" s="304"/>
      <c r="AA157" s="304"/>
      <c r="AB157" s="304"/>
      <c r="AC157" s="304"/>
      <c r="AD157" s="358"/>
      <c r="AG157" s="10">
        <f t="shared" si="0"/>
        <v>12</v>
      </c>
      <c r="AH157" s="10">
        <f t="shared" si="1"/>
        <v>0</v>
      </c>
      <c r="AM157" s="7" t="b">
        <f t="shared" si="2"/>
        <v>0</v>
      </c>
      <c r="AN157" s="7">
        <f t="shared" si="3"/>
        <v>0</v>
      </c>
      <c r="AO157" s="7" t="str">
        <f t="shared" si="4"/>
        <v/>
      </c>
      <c r="AP157" s="7" t="b">
        <f t="shared" si="5"/>
        <v>0</v>
      </c>
      <c r="AQ157" s="7">
        <f t="shared" si="6"/>
        <v>0</v>
      </c>
      <c r="AR157" s="7" t="b">
        <f t="shared" si="7"/>
        <v>0</v>
      </c>
      <c r="AS157" s="7">
        <f t="shared" si="8"/>
        <v>0</v>
      </c>
      <c r="AT157" s="30">
        <f t="shared" si="9"/>
        <v>0</v>
      </c>
    </row>
    <row r="158" spans="3:46" ht="15" customHeight="1">
      <c r="C158" s="63" t="s">
        <v>135</v>
      </c>
      <c r="D158" s="354" t="str">
        <f>IF(CNGE_2023_M1_Secc1_Sub1!D104="","",CNGE_2023_M1_Secc1_Sub1!D104)</f>
        <v/>
      </c>
      <c r="E158" s="355"/>
      <c r="F158" s="355"/>
      <c r="G158" s="355"/>
      <c r="H158" s="355"/>
      <c r="I158" s="355"/>
      <c r="J158" s="355"/>
      <c r="K158" s="355"/>
      <c r="L158" s="355"/>
      <c r="M158" s="355"/>
      <c r="N158" s="355"/>
      <c r="O158" s="355"/>
      <c r="P158" s="355"/>
      <c r="Q158" s="355"/>
      <c r="R158" s="356"/>
      <c r="S158" s="357"/>
      <c r="T158" s="304"/>
      <c r="U158" s="304"/>
      <c r="V158" s="304"/>
      <c r="W158" s="304"/>
      <c r="X158" s="358"/>
      <c r="Y158" s="357"/>
      <c r="Z158" s="304"/>
      <c r="AA158" s="304"/>
      <c r="AB158" s="304"/>
      <c r="AC158" s="304"/>
      <c r="AD158" s="358"/>
      <c r="AG158" s="10">
        <f t="shared" ref="AG158:AG212" si="10">+COUNTBLANK(S158:AD158)</f>
        <v>12</v>
      </c>
      <c r="AH158" s="10">
        <f t="shared" ref="AH158:AH212" si="11">+IF($AG$86=$AH$86,0,IF(OR(AND(S158=1,AG158=10),AND(OR(S158=2,S158=3,S158=9),AG158=11),AND(D158="",AG158=12)),0,1))</f>
        <v>0</v>
      </c>
      <c r="AM158" s="7" t="b">
        <f t="shared" ref="AM158:AM212" si="12">NOT(EXACT(Y158,UPPER(Y158)))</f>
        <v>0</v>
      </c>
      <c r="AN158" s="7">
        <f t="shared" ref="AN158:AN212" si="13">COUNTIF(AM158,"VERDADERO")</f>
        <v>0</v>
      </c>
      <c r="AO158" s="7" t="str">
        <f t="shared" ref="AO158:AO212" si="14">SUBSTITUTE( SUBSTITUTE( SUBSTITUTE( SUBSTITUTE( SUBSTITUTE( SUBSTITUTE( SUBSTITUTE( SUBSTITUTE( SUBSTITUTE( SUBSTITUTE(Y158, "á", "a"), "é", "e"), "í", "i"), "ó", "o"), "ú", "u"), "Á", "A"), "É", "E"), "Í", "I"), "Ó", "O"), "Ú", "U")</f>
        <v/>
      </c>
      <c r="AP158" s="7" t="b">
        <f t="shared" ref="AP158:AP212" si="15">NOT(EXACT(Y158,AO158))</f>
        <v>0</v>
      </c>
      <c r="AQ158" s="7">
        <f t="shared" ref="AQ158:AQ212" si="16">COUNTIF(AP158,"VERDADERO")</f>
        <v>0</v>
      </c>
      <c r="AR158" s="7" t="b">
        <f t="shared" ref="AR158:AR212" si="17">NOT(EXACT(Y158,AO158))</f>
        <v>0</v>
      </c>
      <c r="AS158" s="7">
        <f t="shared" ref="AS158:AS212" si="18">COUNTIF(AR158,"VERDADERO")</f>
        <v>0</v>
      </c>
      <c r="AT158" s="30">
        <f t="shared" ref="AT158:AT212" si="19">+AS158+AQ158+AN158</f>
        <v>0</v>
      </c>
    </row>
    <row r="159" spans="3:46" ht="15" customHeight="1">
      <c r="C159" s="63" t="s">
        <v>136</v>
      </c>
      <c r="D159" s="354" t="str">
        <f>IF(CNGE_2023_M1_Secc1_Sub1!D105="","",CNGE_2023_M1_Secc1_Sub1!D105)</f>
        <v/>
      </c>
      <c r="E159" s="355"/>
      <c r="F159" s="355"/>
      <c r="G159" s="355"/>
      <c r="H159" s="355"/>
      <c r="I159" s="355"/>
      <c r="J159" s="355"/>
      <c r="K159" s="355"/>
      <c r="L159" s="355"/>
      <c r="M159" s="355"/>
      <c r="N159" s="355"/>
      <c r="O159" s="355"/>
      <c r="P159" s="355"/>
      <c r="Q159" s="355"/>
      <c r="R159" s="356"/>
      <c r="S159" s="357"/>
      <c r="T159" s="304"/>
      <c r="U159" s="304"/>
      <c r="V159" s="304"/>
      <c r="W159" s="304"/>
      <c r="X159" s="358"/>
      <c r="Y159" s="357"/>
      <c r="Z159" s="304"/>
      <c r="AA159" s="304"/>
      <c r="AB159" s="304"/>
      <c r="AC159" s="304"/>
      <c r="AD159" s="358"/>
      <c r="AG159" s="10">
        <f t="shared" si="10"/>
        <v>12</v>
      </c>
      <c r="AH159" s="10">
        <f t="shared" si="11"/>
        <v>0</v>
      </c>
      <c r="AM159" s="7" t="b">
        <f t="shared" si="12"/>
        <v>0</v>
      </c>
      <c r="AN159" s="7">
        <f t="shared" si="13"/>
        <v>0</v>
      </c>
      <c r="AO159" s="7" t="str">
        <f t="shared" si="14"/>
        <v/>
      </c>
      <c r="AP159" s="7" t="b">
        <f t="shared" si="15"/>
        <v>0</v>
      </c>
      <c r="AQ159" s="7">
        <f t="shared" si="16"/>
        <v>0</v>
      </c>
      <c r="AR159" s="7" t="b">
        <f t="shared" si="17"/>
        <v>0</v>
      </c>
      <c r="AS159" s="7">
        <f t="shared" si="18"/>
        <v>0</v>
      </c>
      <c r="AT159" s="30">
        <f t="shared" si="19"/>
        <v>0</v>
      </c>
    </row>
    <row r="160" spans="3:46" ht="15" customHeight="1">
      <c r="C160" s="63" t="s">
        <v>137</v>
      </c>
      <c r="D160" s="354" t="str">
        <f>IF(CNGE_2023_M1_Secc1_Sub1!D106="","",CNGE_2023_M1_Secc1_Sub1!D106)</f>
        <v/>
      </c>
      <c r="E160" s="355"/>
      <c r="F160" s="355"/>
      <c r="G160" s="355"/>
      <c r="H160" s="355"/>
      <c r="I160" s="355"/>
      <c r="J160" s="355"/>
      <c r="K160" s="355"/>
      <c r="L160" s="355"/>
      <c r="M160" s="355"/>
      <c r="N160" s="355"/>
      <c r="O160" s="355"/>
      <c r="P160" s="355"/>
      <c r="Q160" s="355"/>
      <c r="R160" s="356"/>
      <c r="S160" s="357"/>
      <c r="T160" s="304"/>
      <c r="U160" s="304"/>
      <c r="V160" s="304"/>
      <c r="W160" s="304"/>
      <c r="X160" s="358"/>
      <c r="Y160" s="357"/>
      <c r="Z160" s="304"/>
      <c r="AA160" s="304"/>
      <c r="AB160" s="304"/>
      <c r="AC160" s="304"/>
      <c r="AD160" s="358"/>
      <c r="AG160" s="10">
        <f t="shared" si="10"/>
        <v>12</v>
      </c>
      <c r="AH160" s="10">
        <f t="shared" si="11"/>
        <v>0</v>
      </c>
      <c r="AM160" s="7" t="b">
        <f t="shared" si="12"/>
        <v>0</v>
      </c>
      <c r="AN160" s="7">
        <f t="shared" si="13"/>
        <v>0</v>
      </c>
      <c r="AO160" s="7" t="str">
        <f t="shared" si="14"/>
        <v/>
      </c>
      <c r="AP160" s="7" t="b">
        <f t="shared" si="15"/>
        <v>0</v>
      </c>
      <c r="AQ160" s="7">
        <f t="shared" si="16"/>
        <v>0</v>
      </c>
      <c r="AR160" s="7" t="b">
        <f t="shared" si="17"/>
        <v>0</v>
      </c>
      <c r="AS160" s="7">
        <f t="shared" si="18"/>
        <v>0</v>
      </c>
      <c r="AT160" s="30">
        <f t="shared" si="19"/>
        <v>0</v>
      </c>
    </row>
    <row r="161" spans="3:46" ht="15" customHeight="1">
      <c r="C161" s="63" t="s">
        <v>138</v>
      </c>
      <c r="D161" s="354" t="str">
        <f>IF(CNGE_2023_M1_Secc1_Sub1!D107="","",CNGE_2023_M1_Secc1_Sub1!D107)</f>
        <v/>
      </c>
      <c r="E161" s="355"/>
      <c r="F161" s="355"/>
      <c r="G161" s="355"/>
      <c r="H161" s="355"/>
      <c r="I161" s="355"/>
      <c r="J161" s="355"/>
      <c r="K161" s="355"/>
      <c r="L161" s="355"/>
      <c r="M161" s="355"/>
      <c r="N161" s="355"/>
      <c r="O161" s="355"/>
      <c r="P161" s="355"/>
      <c r="Q161" s="355"/>
      <c r="R161" s="356"/>
      <c r="S161" s="357"/>
      <c r="T161" s="304"/>
      <c r="U161" s="304"/>
      <c r="V161" s="304"/>
      <c r="W161" s="304"/>
      <c r="X161" s="358"/>
      <c r="Y161" s="357"/>
      <c r="Z161" s="304"/>
      <c r="AA161" s="304"/>
      <c r="AB161" s="304"/>
      <c r="AC161" s="304"/>
      <c r="AD161" s="358"/>
      <c r="AG161" s="10">
        <f t="shared" si="10"/>
        <v>12</v>
      </c>
      <c r="AH161" s="10">
        <f t="shared" si="11"/>
        <v>0</v>
      </c>
      <c r="AM161" s="7" t="b">
        <f t="shared" si="12"/>
        <v>0</v>
      </c>
      <c r="AN161" s="7">
        <f t="shared" si="13"/>
        <v>0</v>
      </c>
      <c r="AO161" s="7" t="str">
        <f t="shared" si="14"/>
        <v/>
      </c>
      <c r="AP161" s="7" t="b">
        <f t="shared" si="15"/>
        <v>0</v>
      </c>
      <c r="AQ161" s="7">
        <f t="shared" si="16"/>
        <v>0</v>
      </c>
      <c r="AR161" s="7" t="b">
        <f t="shared" si="17"/>
        <v>0</v>
      </c>
      <c r="AS161" s="7">
        <f t="shared" si="18"/>
        <v>0</v>
      </c>
      <c r="AT161" s="30">
        <f t="shared" si="19"/>
        <v>0</v>
      </c>
    </row>
    <row r="162" spans="3:46" ht="15" customHeight="1">
      <c r="C162" s="63" t="s">
        <v>139</v>
      </c>
      <c r="D162" s="354" t="str">
        <f>IF(CNGE_2023_M1_Secc1_Sub1!D108="","",CNGE_2023_M1_Secc1_Sub1!D108)</f>
        <v/>
      </c>
      <c r="E162" s="355"/>
      <c r="F162" s="355"/>
      <c r="G162" s="355"/>
      <c r="H162" s="355"/>
      <c r="I162" s="355"/>
      <c r="J162" s="355"/>
      <c r="K162" s="355"/>
      <c r="L162" s="355"/>
      <c r="M162" s="355"/>
      <c r="N162" s="355"/>
      <c r="O162" s="355"/>
      <c r="P162" s="355"/>
      <c r="Q162" s="355"/>
      <c r="R162" s="356"/>
      <c r="S162" s="357"/>
      <c r="T162" s="304"/>
      <c r="U162" s="304"/>
      <c r="V162" s="304"/>
      <c r="W162" s="304"/>
      <c r="X162" s="358"/>
      <c r="Y162" s="357"/>
      <c r="Z162" s="304"/>
      <c r="AA162" s="304"/>
      <c r="AB162" s="304"/>
      <c r="AC162" s="304"/>
      <c r="AD162" s="358"/>
      <c r="AG162" s="10">
        <f t="shared" si="10"/>
        <v>12</v>
      </c>
      <c r="AH162" s="10">
        <f t="shared" si="11"/>
        <v>0</v>
      </c>
      <c r="AM162" s="7" t="b">
        <f t="shared" si="12"/>
        <v>0</v>
      </c>
      <c r="AN162" s="7">
        <f t="shared" si="13"/>
        <v>0</v>
      </c>
      <c r="AO162" s="7" t="str">
        <f t="shared" si="14"/>
        <v/>
      </c>
      <c r="AP162" s="7" t="b">
        <f t="shared" si="15"/>
        <v>0</v>
      </c>
      <c r="AQ162" s="7">
        <f t="shared" si="16"/>
        <v>0</v>
      </c>
      <c r="AR162" s="7" t="b">
        <f t="shared" si="17"/>
        <v>0</v>
      </c>
      <c r="AS162" s="7">
        <f t="shared" si="18"/>
        <v>0</v>
      </c>
      <c r="AT162" s="30">
        <f t="shared" si="19"/>
        <v>0</v>
      </c>
    </row>
    <row r="163" spans="3:46" ht="15" customHeight="1">
      <c r="C163" s="63" t="s">
        <v>140</v>
      </c>
      <c r="D163" s="354" t="str">
        <f>IF(CNGE_2023_M1_Secc1_Sub1!D109="","",CNGE_2023_M1_Secc1_Sub1!D109)</f>
        <v/>
      </c>
      <c r="E163" s="355"/>
      <c r="F163" s="355"/>
      <c r="G163" s="355"/>
      <c r="H163" s="355"/>
      <c r="I163" s="355"/>
      <c r="J163" s="355"/>
      <c r="K163" s="355"/>
      <c r="L163" s="355"/>
      <c r="M163" s="355"/>
      <c r="N163" s="355"/>
      <c r="O163" s="355"/>
      <c r="P163" s="355"/>
      <c r="Q163" s="355"/>
      <c r="R163" s="356"/>
      <c r="S163" s="357"/>
      <c r="T163" s="304"/>
      <c r="U163" s="304"/>
      <c r="V163" s="304"/>
      <c r="W163" s="304"/>
      <c r="X163" s="358"/>
      <c r="Y163" s="357"/>
      <c r="Z163" s="304"/>
      <c r="AA163" s="304"/>
      <c r="AB163" s="304"/>
      <c r="AC163" s="304"/>
      <c r="AD163" s="358"/>
      <c r="AG163" s="10">
        <f t="shared" si="10"/>
        <v>12</v>
      </c>
      <c r="AH163" s="10">
        <f t="shared" si="11"/>
        <v>0</v>
      </c>
      <c r="AM163" s="7" t="b">
        <f t="shared" si="12"/>
        <v>0</v>
      </c>
      <c r="AN163" s="7">
        <f t="shared" si="13"/>
        <v>0</v>
      </c>
      <c r="AO163" s="7" t="str">
        <f t="shared" si="14"/>
        <v/>
      </c>
      <c r="AP163" s="7" t="b">
        <f t="shared" si="15"/>
        <v>0</v>
      </c>
      <c r="AQ163" s="7">
        <f t="shared" si="16"/>
        <v>0</v>
      </c>
      <c r="AR163" s="7" t="b">
        <f t="shared" si="17"/>
        <v>0</v>
      </c>
      <c r="AS163" s="7">
        <f t="shared" si="18"/>
        <v>0</v>
      </c>
      <c r="AT163" s="30">
        <f t="shared" si="19"/>
        <v>0</v>
      </c>
    </row>
    <row r="164" spans="3:46" ht="15" customHeight="1">
      <c r="C164" s="63" t="s">
        <v>141</v>
      </c>
      <c r="D164" s="354" t="str">
        <f>IF(CNGE_2023_M1_Secc1_Sub1!D110="","",CNGE_2023_M1_Secc1_Sub1!D110)</f>
        <v/>
      </c>
      <c r="E164" s="355"/>
      <c r="F164" s="355"/>
      <c r="G164" s="355"/>
      <c r="H164" s="355"/>
      <c r="I164" s="355"/>
      <c r="J164" s="355"/>
      <c r="K164" s="355"/>
      <c r="L164" s="355"/>
      <c r="M164" s="355"/>
      <c r="N164" s="355"/>
      <c r="O164" s="355"/>
      <c r="P164" s="355"/>
      <c r="Q164" s="355"/>
      <c r="R164" s="356"/>
      <c r="S164" s="357"/>
      <c r="T164" s="304"/>
      <c r="U164" s="304"/>
      <c r="V164" s="304"/>
      <c r="W164" s="304"/>
      <c r="X164" s="358"/>
      <c r="Y164" s="357"/>
      <c r="Z164" s="304"/>
      <c r="AA164" s="304"/>
      <c r="AB164" s="304"/>
      <c r="AC164" s="304"/>
      <c r="AD164" s="358"/>
      <c r="AG164" s="10">
        <f t="shared" si="10"/>
        <v>12</v>
      </c>
      <c r="AH164" s="10">
        <f t="shared" si="11"/>
        <v>0</v>
      </c>
      <c r="AM164" s="7" t="b">
        <f t="shared" si="12"/>
        <v>0</v>
      </c>
      <c r="AN164" s="7">
        <f t="shared" si="13"/>
        <v>0</v>
      </c>
      <c r="AO164" s="7" t="str">
        <f t="shared" si="14"/>
        <v/>
      </c>
      <c r="AP164" s="7" t="b">
        <f t="shared" si="15"/>
        <v>0</v>
      </c>
      <c r="AQ164" s="7">
        <f t="shared" si="16"/>
        <v>0</v>
      </c>
      <c r="AR164" s="7" t="b">
        <f t="shared" si="17"/>
        <v>0</v>
      </c>
      <c r="AS164" s="7">
        <f t="shared" si="18"/>
        <v>0</v>
      </c>
      <c r="AT164" s="30">
        <f t="shared" si="19"/>
        <v>0</v>
      </c>
    </row>
    <row r="165" spans="3:46" ht="15" customHeight="1">
      <c r="C165" s="63" t="s">
        <v>142</v>
      </c>
      <c r="D165" s="354" t="str">
        <f>IF(CNGE_2023_M1_Secc1_Sub1!D111="","",CNGE_2023_M1_Secc1_Sub1!D111)</f>
        <v/>
      </c>
      <c r="E165" s="355"/>
      <c r="F165" s="355"/>
      <c r="G165" s="355"/>
      <c r="H165" s="355"/>
      <c r="I165" s="355"/>
      <c r="J165" s="355"/>
      <c r="K165" s="355"/>
      <c r="L165" s="355"/>
      <c r="M165" s="355"/>
      <c r="N165" s="355"/>
      <c r="O165" s="355"/>
      <c r="P165" s="355"/>
      <c r="Q165" s="355"/>
      <c r="R165" s="356"/>
      <c r="S165" s="357"/>
      <c r="T165" s="304"/>
      <c r="U165" s="304"/>
      <c r="V165" s="304"/>
      <c r="W165" s="304"/>
      <c r="X165" s="358"/>
      <c r="Y165" s="357"/>
      <c r="Z165" s="304"/>
      <c r="AA165" s="304"/>
      <c r="AB165" s="304"/>
      <c r="AC165" s="304"/>
      <c r="AD165" s="358"/>
      <c r="AG165" s="10">
        <f t="shared" si="10"/>
        <v>12</v>
      </c>
      <c r="AH165" s="10">
        <f t="shared" si="11"/>
        <v>0</v>
      </c>
      <c r="AM165" s="7" t="b">
        <f t="shared" si="12"/>
        <v>0</v>
      </c>
      <c r="AN165" s="7">
        <f t="shared" si="13"/>
        <v>0</v>
      </c>
      <c r="AO165" s="7" t="str">
        <f t="shared" si="14"/>
        <v/>
      </c>
      <c r="AP165" s="7" t="b">
        <f t="shared" si="15"/>
        <v>0</v>
      </c>
      <c r="AQ165" s="7">
        <f t="shared" si="16"/>
        <v>0</v>
      </c>
      <c r="AR165" s="7" t="b">
        <f t="shared" si="17"/>
        <v>0</v>
      </c>
      <c r="AS165" s="7">
        <f t="shared" si="18"/>
        <v>0</v>
      </c>
      <c r="AT165" s="30">
        <f t="shared" si="19"/>
        <v>0</v>
      </c>
    </row>
    <row r="166" spans="3:46" ht="15" customHeight="1">
      <c r="C166" s="63" t="s">
        <v>143</v>
      </c>
      <c r="D166" s="354" t="str">
        <f>IF(CNGE_2023_M1_Secc1_Sub1!D112="","",CNGE_2023_M1_Secc1_Sub1!D112)</f>
        <v/>
      </c>
      <c r="E166" s="355"/>
      <c r="F166" s="355"/>
      <c r="G166" s="355"/>
      <c r="H166" s="355"/>
      <c r="I166" s="355"/>
      <c r="J166" s="355"/>
      <c r="K166" s="355"/>
      <c r="L166" s="355"/>
      <c r="M166" s="355"/>
      <c r="N166" s="355"/>
      <c r="O166" s="355"/>
      <c r="P166" s="355"/>
      <c r="Q166" s="355"/>
      <c r="R166" s="356"/>
      <c r="S166" s="357"/>
      <c r="T166" s="304"/>
      <c r="U166" s="304"/>
      <c r="V166" s="304"/>
      <c r="W166" s="304"/>
      <c r="X166" s="358"/>
      <c r="Y166" s="357"/>
      <c r="Z166" s="304"/>
      <c r="AA166" s="304"/>
      <c r="AB166" s="304"/>
      <c r="AC166" s="304"/>
      <c r="AD166" s="358"/>
      <c r="AG166" s="10">
        <f t="shared" si="10"/>
        <v>12</v>
      </c>
      <c r="AH166" s="10">
        <f t="shared" si="11"/>
        <v>0</v>
      </c>
      <c r="AM166" s="7" t="b">
        <f t="shared" si="12"/>
        <v>0</v>
      </c>
      <c r="AN166" s="7">
        <f t="shared" si="13"/>
        <v>0</v>
      </c>
      <c r="AO166" s="7" t="str">
        <f t="shared" si="14"/>
        <v/>
      </c>
      <c r="AP166" s="7" t="b">
        <f t="shared" si="15"/>
        <v>0</v>
      </c>
      <c r="AQ166" s="7">
        <f t="shared" si="16"/>
        <v>0</v>
      </c>
      <c r="AR166" s="7" t="b">
        <f t="shared" si="17"/>
        <v>0</v>
      </c>
      <c r="AS166" s="7">
        <f t="shared" si="18"/>
        <v>0</v>
      </c>
      <c r="AT166" s="30">
        <f t="shared" si="19"/>
        <v>0</v>
      </c>
    </row>
    <row r="167" spans="3:46" ht="15" customHeight="1">
      <c r="C167" s="63" t="s">
        <v>144</v>
      </c>
      <c r="D167" s="354" t="str">
        <f>IF(CNGE_2023_M1_Secc1_Sub1!D113="","",CNGE_2023_M1_Secc1_Sub1!D113)</f>
        <v/>
      </c>
      <c r="E167" s="355"/>
      <c r="F167" s="355"/>
      <c r="G167" s="355"/>
      <c r="H167" s="355"/>
      <c r="I167" s="355"/>
      <c r="J167" s="355"/>
      <c r="K167" s="355"/>
      <c r="L167" s="355"/>
      <c r="M167" s="355"/>
      <c r="N167" s="355"/>
      <c r="O167" s="355"/>
      <c r="P167" s="355"/>
      <c r="Q167" s="355"/>
      <c r="R167" s="356"/>
      <c r="S167" s="357"/>
      <c r="T167" s="304"/>
      <c r="U167" s="304"/>
      <c r="V167" s="304"/>
      <c r="W167" s="304"/>
      <c r="X167" s="358"/>
      <c r="Y167" s="357"/>
      <c r="Z167" s="304"/>
      <c r="AA167" s="304"/>
      <c r="AB167" s="304"/>
      <c r="AC167" s="304"/>
      <c r="AD167" s="358"/>
      <c r="AG167" s="10">
        <f t="shared" si="10"/>
        <v>12</v>
      </c>
      <c r="AH167" s="10">
        <f t="shared" si="11"/>
        <v>0</v>
      </c>
      <c r="AM167" s="7" t="b">
        <f t="shared" si="12"/>
        <v>0</v>
      </c>
      <c r="AN167" s="7">
        <f t="shared" si="13"/>
        <v>0</v>
      </c>
      <c r="AO167" s="7" t="str">
        <f t="shared" si="14"/>
        <v/>
      </c>
      <c r="AP167" s="7" t="b">
        <f t="shared" si="15"/>
        <v>0</v>
      </c>
      <c r="AQ167" s="7">
        <f t="shared" si="16"/>
        <v>0</v>
      </c>
      <c r="AR167" s="7" t="b">
        <f t="shared" si="17"/>
        <v>0</v>
      </c>
      <c r="AS167" s="7">
        <f t="shared" si="18"/>
        <v>0</v>
      </c>
      <c r="AT167" s="30">
        <f t="shared" si="19"/>
        <v>0</v>
      </c>
    </row>
    <row r="168" spans="3:46" ht="15" customHeight="1">
      <c r="C168" s="63" t="s">
        <v>145</v>
      </c>
      <c r="D168" s="354" t="str">
        <f>IF(CNGE_2023_M1_Secc1_Sub1!D114="","",CNGE_2023_M1_Secc1_Sub1!D114)</f>
        <v/>
      </c>
      <c r="E168" s="355"/>
      <c r="F168" s="355"/>
      <c r="G168" s="355"/>
      <c r="H168" s="355"/>
      <c r="I168" s="355"/>
      <c r="J168" s="355"/>
      <c r="K168" s="355"/>
      <c r="L168" s="355"/>
      <c r="M168" s="355"/>
      <c r="N168" s="355"/>
      <c r="O168" s="355"/>
      <c r="P168" s="355"/>
      <c r="Q168" s="355"/>
      <c r="R168" s="356"/>
      <c r="S168" s="357"/>
      <c r="T168" s="304"/>
      <c r="U168" s="304"/>
      <c r="V168" s="304"/>
      <c r="W168" s="304"/>
      <c r="X168" s="358"/>
      <c r="Y168" s="357"/>
      <c r="Z168" s="304"/>
      <c r="AA168" s="304"/>
      <c r="AB168" s="304"/>
      <c r="AC168" s="304"/>
      <c r="AD168" s="358"/>
      <c r="AG168" s="10">
        <f t="shared" si="10"/>
        <v>12</v>
      </c>
      <c r="AH168" s="10">
        <f t="shared" si="11"/>
        <v>0</v>
      </c>
      <c r="AM168" s="7" t="b">
        <f t="shared" si="12"/>
        <v>0</v>
      </c>
      <c r="AN168" s="7">
        <f t="shared" si="13"/>
        <v>0</v>
      </c>
      <c r="AO168" s="7" t="str">
        <f t="shared" si="14"/>
        <v/>
      </c>
      <c r="AP168" s="7" t="b">
        <f t="shared" si="15"/>
        <v>0</v>
      </c>
      <c r="AQ168" s="7">
        <f t="shared" si="16"/>
        <v>0</v>
      </c>
      <c r="AR168" s="7" t="b">
        <f t="shared" si="17"/>
        <v>0</v>
      </c>
      <c r="AS168" s="7">
        <f t="shared" si="18"/>
        <v>0</v>
      </c>
      <c r="AT168" s="30">
        <f t="shared" si="19"/>
        <v>0</v>
      </c>
    </row>
    <row r="169" spans="3:46" ht="15" customHeight="1">
      <c r="C169" s="63" t="s">
        <v>146</v>
      </c>
      <c r="D169" s="354" t="str">
        <f>IF(CNGE_2023_M1_Secc1_Sub1!D115="","",CNGE_2023_M1_Secc1_Sub1!D115)</f>
        <v/>
      </c>
      <c r="E169" s="355"/>
      <c r="F169" s="355"/>
      <c r="G169" s="355"/>
      <c r="H169" s="355"/>
      <c r="I169" s="355"/>
      <c r="J169" s="355"/>
      <c r="K169" s="355"/>
      <c r="L169" s="355"/>
      <c r="M169" s="355"/>
      <c r="N169" s="355"/>
      <c r="O169" s="355"/>
      <c r="P169" s="355"/>
      <c r="Q169" s="355"/>
      <c r="R169" s="356"/>
      <c r="S169" s="357"/>
      <c r="T169" s="304"/>
      <c r="U169" s="304"/>
      <c r="V169" s="304"/>
      <c r="W169" s="304"/>
      <c r="X169" s="358"/>
      <c r="Y169" s="357"/>
      <c r="Z169" s="304"/>
      <c r="AA169" s="304"/>
      <c r="AB169" s="304"/>
      <c r="AC169" s="304"/>
      <c r="AD169" s="358"/>
      <c r="AG169" s="10">
        <f t="shared" si="10"/>
        <v>12</v>
      </c>
      <c r="AH169" s="10">
        <f t="shared" si="11"/>
        <v>0</v>
      </c>
      <c r="AM169" s="7" t="b">
        <f t="shared" si="12"/>
        <v>0</v>
      </c>
      <c r="AN169" s="7">
        <f t="shared" si="13"/>
        <v>0</v>
      </c>
      <c r="AO169" s="7" t="str">
        <f t="shared" si="14"/>
        <v/>
      </c>
      <c r="AP169" s="7" t="b">
        <f t="shared" si="15"/>
        <v>0</v>
      </c>
      <c r="AQ169" s="7">
        <f t="shared" si="16"/>
        <v>0</v>
      </c>
      <c r="AR169" s="7" t="b">
        <f t="shared" si="17"/>
        <v>0</v>
      </c>
      <c r="AS169" s="7">
        <f t="shared" si="18"/>
        <v>0</v>
      </c>
      <c r="AT169" s="30">
        <f t="shared" si="19"/>
        <v>0</v>
      </c>
    </row>
    <row r="170" spans="3:46" ht="15" customHeight="1">
      <c r="C170" s="63" t="s">
        <v>147</v>
      </c>
      <c r="D170" s="354" t="str">
        <f>IF(CNGE_2023_M1_Secc1_Sub1!D116="","",CNGE_2023_M1_Secc1_Sub1!D116)</f>
        <v/>
      </c>
      <c r="E170" s="355"/>
      <c r="F170" s="355"/>
      <c r="G170" s="355"/>
      <c r="H170" s="355"/>
      <c r="I170" s="355"/>
      <c r="J170" s="355"/>
      <c r="K170" s="355"/>
      <c r="L170" s="355"/>
      <c r="M170" s="355"/>
      <c r="N170" s="355"/>
      <c r="O170" s="355"/>
      <c r="P170" s="355"/>
      <c r="Q170" s="355"/>
      <c r="R170" s="356"/>
      <c r="S170" s="357"/>
      <c r="T170" s="304"/>
      <c r="U170" s="304"/>
      <c r="V170" s="304"/>
      <c r="W170" s="304"/>
      <c r="X170" s="358"/>
      <c r="Y170" s="357"/>
      <c r="Z170" s="304"/>
      <c r="AA170" s="304"/>
      <c r="AB170" s="304"/>
      <c r="AC170" s="304"/>
      <c r="AD170" s="358"/>
      <c r="AG170" s="10">
        <f t="shared" si="10"/>
        <v>12</v>
      </c>
      <c r="AH170" s="10">
        <f t="shared" si="11"/>
        <v>0</v>
      </c>
      <c r="AM170" s="7" t="b">
        <f t="shared" si="12"/>
        <v>0</v>
      </c>
      <c r="AN170" s="7">
        <f t="shared" si="13"/>
        <v>0</v>
      </c>
      <c r="AO170" s="7" t="str">
        <f t="shared" si="14"/>
        <v/>
      </c>
      <c r="AP170" s="7" t="b">
        <f t="shared" si="15"/>
        <v>0</v>
      </c>
      <c r="AQ170" s="7">
        <f t="shared" si="16"/>
        <v>0</v>
      </c>
      <c r="AR170" s="7" t="b">
        <f t="shared" si="17"/>
        <v>0</v>
      </c>
      <c r="AS170" s="7">
        <f t="shared" si="18"/>
        <v>0</v>
      </c>
      <c r="AT170" s="30">
        <f t="shared" si="19"/>
        <v>0</v>
      </c>
    </row>
    <row r="171" spans="3:46" ht="15" customHeight="1">
      <c r="C171" s="63" t="s">
        <v>148</v>
      </c>
      <c r="D171" s="354" t="str">
        <f>IF(CNGE_2023_M1_Secc1_Sub1!D117="","",CNGE_2023_M1_Secc1_Sub1!D117)</f>
        <v/>
      </c>
      <c r="E171" s="355"/>
      <c r="F171" s="355"/>
      <c r="G171" s="355"/>
      <c r="H171" s="355"/>
      <c r="I171" s="355"/>
      <c r="J171" s="355"/>
      <c r="K171" s="355"/>
      <c r="L171" s="355"/>
      <c r="M171" s="355"/>
      <c r="N171" s="355"/>
      <c r="O171" s="355"/>
      <c r="P171" s="355"/>
      <c r="Q171" s="355"/>
      <c r="R171" s="356"/>
      <c r="S171" s="357"/>
      <c r="T171" s="304"/>
      <c r="U171" s="304"/>
      <c r="V171" s="304"/>
      <c r="W171" s="304"/>
      <c r="X171" s="358"/>
      <c r="Y171" s="357"/>
      <c r="Z171" s="304"/>
      <c r="AA171" s="304"/>
      <c r="AB171" s="304"/>
      <c r="AC171" s="304"/>
      <c r="AD171" s="358"/>
      <c r="AG171" s="10">
        <f t="shared" si="10"/>
        <v>12</v>
      </c>
      <c r="AH171" s="10">
        <f t="shared" si="11"/>
        <v>0</v>
      </c>
      <c r="AM171" s="7" t="b">
        <f t="shared" si="12"/>
        <v>0</v>
      </c>
      <c r="AN171" s="7">
        <f t="shared" si="13"/>
        <v>0</v>
      </c>
      <c r="AO171" s="7" t="str">
        <f t="shared" si="14"/>
        <v/>
      </c>
      <c r="AP171" s="7" t="b">
        <f t="shared" si="15"/>
        <v>0</v>
      </c>
      <c r="AQ171" s="7">
        <f t="shared" si="16"/>
        <v>0</v>
      </c>
      <c r="AR171" s="7" t="b">
        <f t="shared" si="17"/>
        <v>0</v>
      </c>
      <c r="AS171" s="7">
        <f t="shared" si="18"/>
        <v>0</v>
      </c>
      <c r="AT171" s="30">
        <f t="shared" si="19"/>
        <v>0</v>
      </c>
    </row>
    <row r="172" spans="3:46" ht="15" customHeight="1">
      <c r="C172" s="63" t="s">
        <v>149</v>
      </c>
      <c r="D172" s="354" t="str">
        <f>IF(CNGE_2023_M1_Secc1_Sub1!D118="","",CNGE_2023_M1_Secc1_Sub1!D118)</f>
        <v/>
      </c>
      <c r="E172" s="355"/>
      <c r="F172" s="355"/>
      <c r="G172" s="355"/>
      <c r="H172" s="355"/>
      <c r="I172" s="355"/>
      <c r="J172" s="355"/>
      <c r="K172" s="355"/>
      <c r="L172" s="355"/>
      <c r="M172" s="355"/>
      <c r="N172" s="355"/>
      <c r="O172" s="355"/>
      <c r="P172" s="355"/>
      <c r="Q172" s="355"/>
      <c r="R172" s="356"/>
      <c r="S172" s="357"/>
      <c r="T172" s="304"/>
      <c r="U172" s="304"/>
      <c r="V172" s="304"/>
      <c r="W172" s="304"/>
      <c r="X172" s="358"/>
      <c r="Y172" s="357"/>
      <c r="Z172" s="304"/>
      <c r="AA172" s="304"/>
      <c r="AB172" s="304"/>
      <c r="AC172" s="304"/>
      <c r="AD172" s="358"/>
      <c r="AG172" s="10">
        <f t="shared" si="10"/>
        <v>12</v>
      </c>
      <c r="AH172" s="10">
        <f t="shared" si="11"/>
        <v>0</v>
      </c>
      <c r="AM172" s="7" t="b">
        <f t="shared" si="12"/>
        <v>0</v>
      </c>
      <c r="AN172" s="7">
        <f t="shared" si="13"/>
        <v>0</v>
      </c>
      <c r="AO172" s="7" t="str">
        <f t="shared" si="14"/>
        <v/>
      </c>
      <c r="AP172" s="7" t="b">
        <f t="shared" si="15"/>
        <v>0</v>
      </c>
      <c r="AQ172" s="7">
        <f t="shared" si="16"/>
        <v>0</v>
      </c>
      <c r="AR172" s="7" t="b">
        <f t="shared" si="17"/>
        <v>0</v>
      </c>
      <c r="AS172" s="7">
        <f t="shared" si="18"/>
        <v>0</v>
      </c>
      <c r="AT172" s="30">
        <f t="shared" si="19"/>
        <v>0</v>
      </c>
    </row>
    <row r="173" spans="3:46" ht="15" customHeight="1">
      <c r="C173" s="63" t="s">
        <v>150</v>
      </c>
      <c r="D173" s="354" t="str">
        <f>IF(CNGE_2023_M1_Secc1_Sub1!D119="","",CNGE_2023_M1_Secc1_Sub1!D119)</f>
        <v/>
      </c>
      <c r="E173" s="355"/>
      <c r="F173" s="355"/>
      <c r="G173" s="355"/>
      <c r="H173" s="355"/>
      <c r="I173" s="355"/>
      <c r="J173" s="355"/>
      <c r="K173" s="355"/>
      <c r="L173" s="355"/>
      <c r="M173" s="355"/>
      <c r="N173" s="355"/>
      <c r="O173" s="355"/>
      <c r="P173" s="355"/>
      <c r="Q173" s="355"/>
      <c r="R173" s="356"/>
      <c r="S173" s="357"/>
      <c r="T173" s="304"/>
      <c r="U173" s="304"/>
      <c r="V173" s="304"/>
      <c r="W173" s="304"/>
      <c r="X173" s="358"/>
      <c r="Y173" s="357"/>
      <c r="Z173" s="304"/>
      <c r="AA173" s="304"/>
      <c r="AB173" s="304"/>
      <c r="AC173" s="304"/>
      <c r="AD173" s="358"/>
      <c r="AG173" s="10">
        <f t="shared" si="10"/>
        <v>12</v>
      </c>
      <c r="AH173" s="10">
        <f t="shared" si="11"/>
        <v>0</v>
      </c>
      <c r="AM173" s="7" t="b">
        <f t="shared" si="12"/>
        <v>0</v>
      </c>
      <c r="AN173" s="7">
        <f t="shared" si="13"/>
        <v>0</v>
      </c>
      <c r="AO173" s="7" t="str">
        <f t="shared" si="14"/>
        <v/>
      </c>
      <c r="AP173" s="7" t="b">
        <f t="shared" si="15"/>
        <v>0</v>
      </c>
      <c r="AQ173" s="7">
        <f t="shared" si="16"/>
        <v>0</v>
      </c>
      <c r="AR173" s="7" t="b">
        <f t="shared" si="17"/>
        <v>0</v>
      </c>
      <c r="AS173" s="7">
        <f t="shared" si="18"/>
        <v>0</v>
      </c>
      <c r="AT173" s="30">
        <f t="shared" si="19"/>
        <v>0</v>
      </c>
    </row>
    <row r="174" spans="3:46" ht="15" customHeight="1">
      <c r="C174" s="63" t="s">
        <v>151</v>
      </c>
      <c r="D174" s="354" t="str">
        <f>IF(CNGE_2023_M1_Secc1_Sub1!D120="","",CNGE_2023_M1_Secc1_Sub1!D120)</f>
        <v/>
      </c>
      <c r="E174" s="355"/>
      <c r="F174" s="355"/>
      <c r="G174" s="355"/>
      <c r="H174" s="355"/>
      <c r="I174" s="355"/>
      <c r="J174" s="355"/>
      <c r="K174" s="355"/>
      <c r="L174" s="355"/>
      <c r="M174" s="355"/>
      <c r="N174" s="355"/>
      <c r="O174" s="355"/>
      <c r="P174" s="355"/>
      <c r="Q174" s="355"/>
      <c r="R174" s="356"/>
      <c r="S174" s="357"/>
      <c r="T174" s="304"/>
      <c r="U174" s="304"/>
      <c r="V174" s="304"/>
      <c r="W174" s="304"/>
      <c r="X174" s="358"/>
      <c r="Y174" s="357"/>
      <c r="Z174" s="304"/>
      <c r="AA174" s="304"/>
      <c r="AB174" s="304"/>
      <c r="AC174" s="304"/>
      <c r="AD174" s="358"/>
      <c r="AG174" s="10">
        <f t="shared" si="10"/>
        <v>12</v>
      </c>
      <c r="AH174" s="10">
        <f t="shared" si="11"/>
        <v>0</v>
      </c>
      <c r="AM174" s="7" t="b">
        <f t="shared" si="12"/>
        <v>0</v>
      </c>
      <c r="AN174" s="7">
        <f t="shared" si="13"/>
        <v>0</v>
      </c>
      <c r="AO174" s="7" t="str">
        <f t="shared" si="14"/>
        <v/>
      </c>
      <c r="AP174" s="7" t="b">
        <f t="shared" si="15"/>
        <v>0</v>
      </c>
      <c r="AQ174" s="7">
        <f t="shared" si="16"/>
        <v>0</v>
      </c>
      <c r="AR174" s="7" t="b">
        <f t="shared" si="17"/>
        <v>0</v>
      </c>
      <c r="AS174" s="7">
        <f t="shared" si="18"/>
        <v>0</v>
      </c>
      <c r="AT174" s="30">
        <f t="shared" si="19"/>
        <v>0</v>
      </c>
    </row>
    <row r="175" spans="3:46" ht="15" customHeight="1">
      <c r="C175" s="63" t="s">
        <v>152</v>
      </c>
      <c r="D175" s="354" t="str">
        <f>IF(CNGE_2023_M1_Secc1_Sub1!D121="","",CNGE_2023_M1_Secc1_Sub1!D121)</f>
        <v/>
      </c>
      <c r="E175" s="355"/>
      <c r="F175" s="355"/>
      <c r="G175" s="355"/>
      <c r="H175" s="355"/>
      <c r="I175" s="355"/>
      <c r="J175" s="355"/>
      <c r="K175" s="355"/>
      <c r="L175" s="355"/>
      <c r="M175" s="355"/>
      <c r="N175" s="355"/>
      <c r="O175" s="355"/>
      <c r="P175" s="355"/>
      <c r="Q175" s="355"/>
      <c r="R175" s="356"/>
      <c r="S175" s="357"/>
      <c r="T175" s="304"/>
      <c r="U175" s="304"/>
      <c r="V175" s="304"/>
      <c r="W175" s="304"/>
      <c r="X175" s="358"/>
      <c r="Y175" s="357"/>
      <c r="Z175" s="304"/>
      <c r="AA175" s="304"/>
      <c r="AB175" s="304"/>
      <c r="AC175" s="304"/>
      <c r="AD175" s="358"/>
      <c r="AG175" s="10">
        <f t="shared" si="10"/>
        <v>12</v>
      </c>
      <c r="AH175" s="10">
        <f t="shared" si="11"/>
        <v>0</v>
      </c>
      <c r="AM175" s="7" t="b">
        <f t="shared" si="12"/>
        <v>0</v>
      </c>
      <c r="AN175" s="7">
        <f t="shared" si="13"/>
        <v>0</v>
      </c>
      <c r="AO175" s="7" t="str">
        <f t="shared" si="14"/>
        <v/>
      </c>
      <c r="AP175" s="7" t="b">
        <f t="shared" si="15"/>
        <v>0</v>
      </c>
      <c r="AQ175" s="7">
        <f t="shared" si="16"/>
        <v>0</v>
      </c>
      <c r="AR175" s="7" t="b">
        <f t="shared" si="17"/>
        <v>0</v>
      </c>
      <c r="AS175" s="7">
        <f t="shared" si="18"/>
        <v>0</v>
      </c>
      <c r="AT175" s="30">
        <f t="shared" si="19"/>
        <v>0</v>
      </c>
    </row>
    <row r="176" spans="3:46" ht="15" customHeight="1">
      <c r="C176" s="63" t="s">
        <v>153</v>
      </c>
      <c r="D176" s="354" t="str">
        <f>IF(CNGE_2023_M1_Secc1_Sub1!D122="","",CNGE_2023_M1_Secc1_Sub1!D122)</f>
        <v/>
      </c>
      <c r="E176" s="355"/>
      <c r="F176" s="355"/>
      <c r="G176" s="355"/>
      <c r="H176" s="355"/>
      <c r="I176" s="355"/>
      <c r="J176" s="355"/>
      <c r="K176" s="355"/>
      <c r="L176" s="355"/>
      <c r="M176" s="355"/>
      <c r="N176" s="355"/>
      <c r="O176" s="355"/>
      <c r="P176" s="355"/>
      <c r="Q176" s="355"/>
      <c r="R176" s="356"/>
      <c r="S176" s="357"/>
      <c r="T176" s="304"/>
      <c r="U176" s="304"/>
      <c r="V176" s="304"/>
      <c r="W176" s="304"/>
      <c r="X176" s="358"/>
      <c r="Y176" s="357"/>
      <c r="Z176" s="304"/>
      <c r="AA176" s="304"/>
      <c r="AB176" s="304"/>
      <c r="AC176" s="304"/>
      <c r="AD176" s="358"/>
      <c r="AG176" s="10">
        <f t="shared" si="10"/>
        <v>12</v>
      </c>
      <c r="AH176" s="10">
        <f t="shared" si="11"/>
        <v>0</v>
      </c>
      <c r="AM176" s="7" t="b">
        <f t="shared" si="12"/>
        <v>0</v>
      </c>
      <c r="AN176" s="7">
        <f t="shared" si="13"/>
        <v>0</v>
      </c>
      <c r="AO176" s="7" t="str">
        <f t="shared" si="14"/>
        <v/>
      </c>
      <c r="AP176" s="7" t="b">
        <f t="shared" si="15"/>
        <v>0</v>
      </c>
      <c r="AQ176" s="7">
        <f t="shared" si="16"/>
        <v>0</v>
      </c>
      <c r="AR176" s="7" t="b">
        <f t="shared" si="17"/>
        <v>0</v>
      </c>
      <c r="AS176" s="7">
        <f t="shared" si="18"/>
        <v>0</v>
      </c>
      <c r="AT176" s="30">
        <f t="shared" si="19"/>
        <v>0</v>
      </c>
    </row>
    <row r="177" spans="3:46" ht="15" customHeight="1">
      <c r="C177" s="63" t="s">
        <v>154</v>
      </c>
      <c r="D177" s="354" t="str">
        <f>IF(CNGE_2023_M1_Secc1_Sub1!D123="","",CNGE_2023_M1_Secc1_Sub1!D123)</f>
        <v/>
      </c>
      <c r="E177" s="355"/>
      <c r="F177" s="355"/>
      <c r="G177" s="355"/>
      <c r="H177" s="355"/>
      <c r="I177" s="355"/>
      <c r="J177" s="355"/>
      <c r="K177" s="355"/>
      <c r="L177" s="355"/>
      <c r="M177" s="355"/>
      <c r="N177" s="355"/>
      <c r="O177" s="355"/>
      <c r="P177" s="355"/>
      <c r="Q177" s="355"/>
      <c r="R177" s="356"/>
      <c r="S177" s="357"/>
      <c r="T177" s="304"/>
      <c r="U177" s="304"/>
      <c r="V177" s="304"/>
      <c r="W177" s="304"/>
      <c r="X177" s="358"/>
      <c r="Y177" s="357"/>
      <c r="Z177" s="304"/>
      <c r="AA177" s="304"/>
      <c r="AB177" s="304"/>
      <c r="AC177" s="304"/>
      <c r="AD177" s="358"/>
      <c r="AG177" s="10">
        <f t="shared" si="10"/>
        <v>12</v>
      </c>
      <c r="AH177" s="10">
        <f t="shared" si="11"/>
        <v>0</v>
      </c>
      <c r="AM177" s="7" t="b">
        <f t="shared" si="12"/>
        <v>0</v>
      </c>
      <c r="AN177" s="7">
        <f t="shared" si="13"/>
        <v>0</v>
      </c>
      <c r="AO177" s="7" t="str">
        <f t="shared" si="14"/>
        <v/>
      </c>
      <c r="AP177" s="7" t="b">
        <f t="shared" si="15"/>
        <v>0</v>
      </c>
      <c r="AQ177" s="7">
        <f t="shared" si="16"/>
        <v>0</v>
      </c>
      <c r="AR177" s="7" t="b">
        <f t="shared" si="17"/>
        <v>0</v>
      </c>
      <c r="AS177" s="7">
        <f t="shared" si="18"/>
        <v>0</v>
      </c>
      <c r="AT177" s="30">
        <f t="shared" si="19"/>
        <v>0</v>
      </c>
    </row>
    <row r="178" spans="3:46" ht="15" customHeight="1">
      <c r="C178" s="63" t="s">
        <v>155</v>
      </c>
      <c r="D178" s="354" t="str">
        <f>IF(CNGE_2023_M1_Secc1_Sub1!D124="","",CNGE_2023_M1_Secc1_Sub1!D124)</f>
        <v/>
      </c>
      <c r="E178" s="355"/>
      <c r="F178" s="355"/>
      <c r="G178" s="355"/>
      <c r="H178" s="355"/>
      <c r="I178" s="355"/>
      <c r="J178" s="355"/>
      <c r="K178" s="355"/>
      <c r="L178" s="355"/>
      <c r="M178" s="355"/>
      <c r="N178" s="355"/>
      <c r="O178" s="355"/>
      <c r="P178" s="355"/>
      <c r="Q178" s="355"/>
      <c r="R178" s="356"/>
      <c r="S178" s="357"/>
      <c r="T178" s="304"/>
      <c r="U178" s="304"/>
      <c r="V178" s="304"/>
      <c r="W178" s="304"/>
      <c r="X178" s="358"/>
      <c r="Y178" s="357"/>
      <c r="Z178" s="304"/>
      <c r="AA178" s="304"/>
      <c r="AB178" s="304"/>
      <c r="AC178" s="304"/>
      <c r="AD178" s="358"/>
      <c r="AG178" s="10">
        <f t="shared" si="10"/>
        <v>12</v>
      </c>
      <c r="AH178" s="10">
        <f t="shared" si="11"/>
        <v>0</v>
      </c>
      <c r="AM178" s="7" t="b">
        <f t="shared" si="12"/>
        <v>0</v>
      </c>
      <c r="AN178" s="7">
        <f t="shared" si="13"/>
        <v>0</v>
      </c>
      <c r="AO178" s="7" t="str">
        <f t="shared" si="14"/>
        <v/>
      </c>
      <c r="AP178" s="7" t="b">
        <f t="shared" si="15"/>
        <v>0</v>
      </c>
      <c r="AQ178" s="7">
        <f t="shared" si="16"/>
        <v>0</v>
      </c>
      <c r="AR178" s="7" t="b">
        <f t="shared" si="17"/>
        <v>0</v>
      </c>
      <c r="AS178" s="7">
        <f t="shared" si="18"/>
        <v>0</v>
      </c>
      <c r="AT178" s="30">
        <f t="shared" si="19"/>
        <v>0</v>
      </c>
    </row>
    <row r="179" spans="3:46" ht="15" customHeight="1">
      <c r="C179" s="63" t="s">
        <v>156</v>
      </c>
      <c r="D179" s="354" t="str">
        <f>IF(CNGE_2023_M1_Secc1_Sub1!D125="","",CNGE_2023_M1_Secc1_Sub1!D125)</f>
        <v/>
      </c>
      <c r="E179" s="355"/>
      <c r="F179" s="355"/>
      <c r="G179" s="355"/>
      <c r="H179" s="355"/>
      <c r="I179" s="355"/>
      <c r="J179" s="355"/>
      <c r="K179" s="355"/>
      <c r="L179" s="355"/>
      <c r="M179" s="355"/>
      <c r="N179" s="355"/>
      <c r="O179" s="355"/>
      <c r="P179" s="355"/>
      <c r="Q179" s="355"/>
      <c r="R179" s="356"/>
      <c r="S179" s="357"/>
      <c r="T179" s="304"/>
      <c r="U179" s="304"/>
      <c r="V179" s="304"/>
      <c r="W179" s="304"/>
      <c r="X179" s="358"/>
      <c r="Y179" s="357"/>
      <c r="Z179" s="304"/>
      <c r="AA179" s="304"/>
      <c r="AB179" s="304"/>
      <c r="AC179" s="304"/>
      <c r="AD179" s="358"/>
      <c r="AG179" s="10">
        <f t="shared" si="10"/>
        <v>12</v>
      </c>
      <c r="AH179" s="10">
        <f t="shared" si="11"/>
        <v>0</v>
      </c>
      <c r="AM179" s="7" t="b">
        <f t="shared" si="12"/>
        <v>0</v>
      </c>
      <c r="AN179" s="7">
        <f t="shared" si="13"/>
        <v>0</v>
      </c>
      <c r="AO179" s="7" t="str">
        <f t="shared" si="14"/>
        <v/>
      </c>
      <c r="AP179" s="7" t="b">
        <f t="shared" si="15"/>
        <v>0</v>
      </c>
      <c r="AQ179" s="7">
        <f t="shared" si="16"/>
        <v>0</v>
      </c>
      <c r="AR179" s="7" t="b">
        <f t="shared" si="17"/>
        <v>0</v>
      </c>
      <c r="AS179" s="7">
        <f t="shared" si="18"/>
        <v>0</v>
      </c>
      <c r="AT179" s="30">
        <f t="shared" si="19"/>
        <v>0</v>
      </c>
    </row>
    <row r="180" spans="3:46" ht="15" customHeight="1">
      <c r="C180" s="63" t="s">
        <v>157</v>
      </c>
      <c r="D180" s="354" t="str">
        <f>IF(CNGE_2023_M1_Secc1_Sub1!D126="","",CNGE_2023_M1_Secc1_Sub1!D126)</f>
        <v/>
      </c>
      <c r="E180" s="355"/>
      <c r="F180" s="355"/>
      <c r="G180" s="355"/>
      <c r="H180" s="355"/>
      <c r="I180" s="355"/>
      <c r="J180" s="355"/>
      <c r="K180" s="355"/>
      <c r="L180" s="355"/>
      <c r="M180" s="355"/>
      <c r="N180" s="355"/>
      <c r="O180" s="355"/>
      <c r="P180" s="355"/>
      <c r="Q180" s="355"/>
      <c r="R180" s="356"/>
      <c r="S180" s="357"/>
      <c r="T180" s="304"/>
      <c r="U180" s="304"/>
      <c r="V180" s="304"/>
      <c r="W180" s="304"/>
      <c r="X180" s="358"/>
      <c r="Y180" s="357"/>
      <c r="Z180" s="304"/>
      <c r="AA180" s="304"/>
      <c r="AB180" s="304"/>
      <c r="AC180" s="304"/>
      <c r="AD180" s="358"/>
      <c r="AG180" s="10">
        <f t="shared" si="10"/>
        <v>12</v>
      </c>
      <c r="AH180" s="10">
        <f t="shared" si="11"/>
        <v>0</v>
      </c>
      <c r="AM180" s="7" t="b">
        <f t="shared" si="12"/>
        <v>0</v>
      </c>
      <c r="AN180" s="7">
        <f t="shared" si="13"/>
        <v>0</v>
      </c>
      <c r="AO180" s="7" t="str">
        <f t="shared" si="14"/>
        <v/>
      </c>
      <c r="AP180" s="7" t="b">
        <f t="shared" si="15"/>
        <v>0</v>
      </c>
      <c r="AQ180" s="7">
        <f t="shared" si="16"/>
        <v>0</v>
      </c>
      <c r="AR180" s="7" t="b">
        <f t="shared" si="17"/>
        <v>0</v>
      </c>
      <c r="AS180" s="7">
        <f t="shared" si="18"/>
        <v>0</v>
      </c>
      <c r="AT180" s="30">
        <f t="shared" si="19"/>
        <v>0</v>
      </c>
    </row>
    <row r="181" spans="3:46" ht="15" customHeight="1">
      <c r="C181" s="63" t="s">
        <v>158</v>
      </c>
      <c r="D181" s="354" t="str">
        <f>IF(CNGE_2023_M1_Secc1_Sub1!D127="","",CNGE_2023_M1_Secc1_Sub1!D127)</f>
        <v/>
      </c>
      <c r="E181" s="355"/>
      <c r="F181" s="355"/>
      <c r="G181" s="355"/>
      <c r="H181" s="355"/>
      <c r="I181" s="355"/>
      <c r="J181" s="355"/>
      <c r="K181" s="355"/>
      <c r="L181" s="355"/>
      <c r="M181" s="355"/>
      <c r="N181" s="355"/>
      <c r="O181" s="355"/>
      <c r="P181" s="355"/>
      <c r="Q181" s="355"/>
      <c r="R181" s="356"/>
      <c r="S181" s="357"/>
      <c r="T181" s="304"/>
      <c r="U181" s="304"/>
      <c r="V181" s="304"/>
      <c r="W181" s="304"/>
      <c r="X181" s="358"/>
      <c r="Y181" s="357"/>
      <c r="Z181" s="304"/>
      <c r="AA181" s="304"/>
      <c r="AB181" s="304"/>
      <c r="AC181" s="304"/>
      <c r="AD181" s="358"/>
      <c r="AG181" s="10">
        <f t="shared" si="10"/>
        <v>12</v>
      </c>
      <c r="AH181" s="10">
        <f t="shared" si="11"/>
        <v>0</v>
      </c>
      <c r="AM181" s="7" t="b">
        <f t="shared" si="12"/>
        <v>0</v>
      </c>
      <c r="AN181" s="7">
        <f t="shared" si="13"/>
        <v>0</v>
      </c>
      <c r="AO181" s="7" t="str">
        <f t="shared" si="14"/>
        <v/>
      </c>
      <c r="AP181" s="7" t="b">
        <f t="shared" si="15"/>
        <v>0</v>
      </c>
      <c r="AQ181" s="7">
        <f t="shared" si="16"/>
        <v>0</v>
      </c>
      <c r="AR181" s="7" t="b">
        <f t="shared" si="17"/>
        <v>0</v>
      </c>
      <c r="AS181" s="7">
        <f t="shared" si="18"/>
        <v>0</v>
      </c>
      <c r="AT181" s="30">
        <f t="shared" si="19"/>
        <v>0</v>
      </c>
    </row>
    <row r="182" spans="3:46" ht="15" customHeight="1">
      <c r="C182" s="63" t="s">
        <v>159</v>
      </c>
      <c r="D182" s="354" t="str">
        <f>IF(CNGE_2023_M1_Secc1_Sub1!D128="","",CNGE_2023_M1_Secc1_Sub1!D128)</f>
        <v/>
      </c>
      <c r="E182" s="355"/>
      <c r="F182" s="355"/>
      <c r="G182" s="355"/>
      <c r="H182" s="355"/>
      <c r="I182" s="355"/>
      <c r="J182" s="355"/>
      <c r="K182" s="355"/>
      <c r="L182" s="355"/>
      <c r="M182" s="355"/>
      <c r="N182" s="355"/>
      <c r="O182" s="355"/>
      <c r="P182" s="355"/>
      <c r="Q182" s="355"/>
      <c r="R182" s="356"/>
      <c r="S182" s="357"/>
      <c r="T182" s="304"/>
      <c r="U182" s="304"/>
      <c r="V182" s="304"/>
      <c r="W182" s="304"/>
      <c r="X182" s="358"/>
      <c r="Y182" s="357"/>
      <c r="Z182" s="304"/>
      <c r="AA182" s="304"/>
      <c r="AB182" s="304"/>
      <c r="AC182" s="304"/>
      <c r="AD182" s="358"/>
      <c r="AG182" s="10">
        <f t="shared" si="10"/>
        <v>12</v>
      </c>
      <c r="AH182" s="10">
        <f t="shared" si="11"/>
        <v>0</v>
      </c>
      <c r="AM182" s="7" t="b">
        <f t="shared" si="12"/>
        <v>0</v>
      </c>
      <c r="AN182" s="7">
        <f t="shared" si="13"/>
        <v>0</v>
      </c>
      <c r="AO182" s="7" t="str">
        <f t="shared" si="14"/>
        <v/>
      </c>
      <c r="AP182" s="7" t="b">
        <f t="shared" si="15"/>
        <v>0</v>
      </c>
      <c r="AQ182" s="7">
        <f t="shared" si="16"/>
        <v>0</v>
      </c>
      <c r="AR182" s="7" t="b">
        <f t="shared" si="17"/>
        <v>0</v>
      </c>
      <c r="AS182" s="7">
        <f t="shared" si="18"/>
        <v>0</v>
      </c>
      <c r="AT182" s="30">
        <f t="shared" si="19"/>
        <v>0</v>
      </c>
    </row>
    <row r="183" spans="3:46" ht="15" customHeight="1">
      <c r="C183" s="63" t="s">
        <v>160</v>
      </c>
      <c r="D183" s="354" t="str">
        <f>IF(CNGE_2023_M1_Secc1_Sub1!D129="","",CNGE_2023_M1_Secc1_Sub1!D129)</f>
        <v/>
      </c>
      <c r="E183" s="355"/>
      <c r="F183" s="355"/>
      <c r="G183" s="355"/>
      <c r="H183" s="355"/>
      <c r="I183" s="355"/>
      <c r="J183" s="355"/>
      <c r="K183" s="355"/>
      <c r="L183" s="355"/>
      <c r="M183" s="355"/>
      <c r="N183" s="355"/>
      <c r="O183" s="355"/>
      <c r="P183" s="355"/>
      <c r="Q183" s="355"/>
      <c r="R183" s="356"/>
      <c r="S183" s="357"/>
      <c r="T183" s="304"/>
      <c r="U183" s="304"/>
      <c r="V183" s="304"/>
      <c r="W183" s="304"/>
      <c r="X183" s="358"/>
      <c r="Y183" s="357"/>
      <c r="Z183" s="304"/>
      <c r="AA183" s="304"/>
      <c r="AB183" s="304"/>
      <c r="AC183" s="304"/>
      <c r="AD183" s="358"/>
      <c r="AG183" s="10">
        <f t="shared" si="10"/>
        <v>12</v>
      </c>
      <c r="AH183" s="10">
        <f t="shared" si="11"/>
        <v>0</v>
      </c>
      <c r="AM183" s="7" t="b">
        <f t="shared" si="12"/>
        <v>0</v>
      </c>
      <c r="AN183" s="7">
        <f t="shared" si="13"/>
        <v>0</v>
      </c>
      <c r="AO183" s="7" t="str">
        <f t="shared" si="14"/>
        <v/>
      </c>
      <c r="AP183" s="7" t="b">
        <f t="shared" si="15"/>
        <v>0</v>
      </c>
      <c r="AQ183" s="7">
        <f t="shared" si="16"/>
        <v>0</v>
      </c>
      <c r="AR183" s="7" t="b">
        <f t="shared" si="17"/>
        <v>0</v>
      </c>
      <c r="AS183" s="7">
        <f t="shared" si="18"/>
        <v>0</v>
      </c>
      <c r="AT183" s="30">
        <f t="shared" si="19"/>
        <v>0</v>
      </c>
    </row>
    <row r="184" spans="3:46" ht="15" customHeight="1">
      <c r="C184" s="63" t="s">
        <v>161</v>
      </c>
      <c r="D184" s="354" t="str">
        <f>IF(CNGE_2023_M1_Secc1_Sub1!D130="","",CNGE_2023_M1_Secc1_Sub1!D130)</f>
        <v/>
      </c>
      <c r="E184" s="355"/>
      <c r="F184" s="355"/>
      <c r="G184" s="355"/>
      <c r="H184" s="355"/>
      <c r="I184" s="355"/>
      <c r="J184" s="355"/>
      <c r="K184" s="355"/>
      <c r="L184" s="355"/>
      <c r="M184" s="355"/>
      <c r="N184" s="355"/>
      <c r="O184" s="355"/>
      <c r="P184" s="355"/>
      <c r="Q184" s="355"/>
      <c r="R184" s="356"/>
      <c r="S184" s="357"/>
      <c r="T184" s="304"/>
      <c r="U184" s="304"/>
      <c r="V184" s="304"/>
      <c r="W184" s="304"/>
      <c r="X184" s="358"/>
      <c r="Y184" s="357"/>
      <c r="Z184" s="304"/>
      <c r="AA184" s="304"/>
      <c r="AB184" s="304"/>
      <c r="AC184" s="304"/>
      <c r="AD184" s="358"/>
      <c r="AG184" s="10">
        <f t="shared" si="10"/>
        <v>12</v>
      </c>
      <c r="AH184" s="10">
        <f t="shared" si="11"/>
        <v>0</v>
      </c>
      <c r="AM184" s="7" t="b">
        <f t="shared" si="12"/>
        <v>0</v>
      </c>
      <c r="AN184" s="7">
        <f t="shared" si="13"/>
        <v>0</v>
      </c>
      <c r="AO184" s="7" t="str">
        <f t="shared" si="14"/>
        <v/>
      </c>
      <c r="AP184" s="7" t="b">
        <f t="shared" si="15"/>
        <v>0</v>
      </c>
      <c r="AQ184" s="7">
        <f t="shared" si="16"/>
        <v>0</v>
      </c>
      <c r="AR184" s="7" t="b">
        <f t="shared" si="17"/>
        <v>0</v>
      </c>
      <c r="AS184" s="7">
        <f t="shared" si="18"/>
        <v>0</v>
      </c>
      <c r="AT184" s="30">
        <f t="shared" si="19"/>
        <v>0</v>
      </c>
    </row>
    <row r="185" spans="3:46" ht="15" customHeight="1">
      <c r="C185" s="63" t="s">
        <v>162</v>
      </c>
      <c r="D185" s="354" t="str">
        <f>IF(CNGE_2023_M1_Secc1_Sub1!D131="","",CNGE_2023_M1_Secc1_Sub1!D131)</f>
        <v/>
      </c>
      <c r="E185" s="355"/>
      <c r="F185" s="355"/>
      <c r="G185" s="355"/>
      <c r="H185" s="355"/>
      <c r="I185" s="355"/>
      <c r="J185" s="355"/>
      <c r="K185" s="355"/>
      <c r="L185" s="355"/>
      <c r="M185" s="355"/>
      <c r="N185" s="355"/>
      <c r="O185" s="355"/>
      <c r="P185" s="355"/>
      <c r="Q185" s="355"/>
      <c r="R185" s="356"/>
      <c r="S185" s="357"/>
      <c r="T185" s="304"/>
      <c r="U185" s="304"/>
      <c r="V185" s="304"/>
      <c r="W185" s="304"/>
      <c r="X185" s="358"/>
      <c r="Y185" s="357"/>
      <c r="Z185" s="304"/>
      <c r="AA185" s="304"/>
      <c r="AB185" s="304"/>
      <c r="AC185" s="304"/>
      <c r="AD185" s="358"/>
      <c r="AG185" s="10">
        <f t="shared" si="10"/>
        <v>12</v>
      </c>
      <c r="AH185" s="10">
        <f t="shared" si="11"/>
        <v>0</v>
      </c>
      <c r="AM185" s="7" t="b">
        <f t="shared" si="12"/>
        <v>0</v>
      </c>
      <c r="AN185" s="7">
        <f t="shared" si="13"/>
        <v>0</v>
      </c>
      <c r="AO185" s="7" t="str">
        <f t="shared" si="14"/>
        <v/>
      </c>
      <c r="AP185" s="7" t="b">
        <f t="shared" si="15"/>
        <v>0</v>
      </c>
      <c r="AQ185" s="7">
        <f t="shared" si="16"/>
        <v>0</v>
      </c>
      <c r="AR185" s="7" t="b">
        <f t="shared" si="17"/>
        <v>0</v>
      </c>
      <c r="AS185" s="7">
        <f t="shared" si="18"/>
        <v>0</v>
      </c>
      <c r="AT185" s="30">
        <f t="shared" si="19"/>
        <v>0</v>
      </c>
    </row>
    <row r="186" spans="3:46" ht="15" customHeight="1">
      <c r="C186" s="64" t="s">
        <v>163</v>
      </c>
      <c r="D186" s="354" t="str">
        <f>IF(CNGE_2023_M1_Secc1_Sub1!D132="","",CNGE_2023_M1_Secc1_Sub1!D132)</f>
        <v/>
      </c>
      <c r="E186" s="355"/>
      <c r="F186" s="355"/>
      <c r="G186" s="355"/>
      <c r="H186" s="355"/>
      <c r="I186" s="355"/>
      <c r="J186" s="355"/>
      <c r="K186" s="355"/>
      <c r="L186" s="355"/>
      <c r="M186" s="355"/>
      <c r="N186" s="355"/>
      <c r="O186" s="355"/>
      <c r="P186" s="355"/>
      <c r="Q186" s="355"/>
      <c r="R186" s="356"/>
      <c r="S186" s="357"/>
      <c r="T186" s="304"/>
      <c r="U186" s="304"/>
      <c r="V186" s="304"/>
      <c r="W186" s="304"/>
      <c r="X186" s="358"/>
      <c r="Y186" s="357"/>
      <c r="Z186" s="304"/>
      <c r="AA186" s="304"/>
      <c r="AB186" s="304"/>
      <c r="AC186" s="304"/>
      <c r="AD186" s="358"/>
      <c r="AG186" s="10">
        <f t="shared" si="10"/>
        <v>12</v>
      </c>
      <c r="AH186" s="10">
        <f t="shared" si="11"/>
        <v>0</v>
      </c>
      <c r="AM186" s="7" t="b">
        <f t="shared" si="12"/>
        <v>0</v>
      </c>
      <c r="AN186" s="7">
        <f t="shared" si="13"/>
        <v>0</v>
      </c>
      <c r="AO186" s="7" t="str">
        <f t="shared" si="14"/>
        <v/>
      </c>
      <c r="AP186" s="7" t="b">
        <f t="shared" si="15"/>
        <v>0</v>
      </c>
      <c r="AQ186" s="7">
        <f t="shared" si="16"/>
        <v>0</v>
      </c>
      <c r="AR186" s="7" t="b">
        <f t="shared" si="17"/>
        <v>0</v>
      </c>
      <c r="AS186" s="7">
        <f t="shared" si="18"/>
        <v>0</v>
      </c>
      <c r="AT186" s="30">
        <f t="shared" si="19"/>
        <v>0</v>
      </c>
    </row>
    <row r="187" spans="3:46" ht="15" customHeight="1">
      <c r="C187" s="64" t="s">
        <v>164</v>
      </c>
      <c r="D187" s="354" t="str">
        <f>IF(CNGE_2023_M1_Secc1_Sub1!D133="","",CNGE_2023_M1_Secc1_Sub1!D133)</f>
        <v/>
      </c>
      <c r="E187" s="355"/>
      <c r="F187" s="355"/>
      <c r="G187" s="355"/>
      <c r="H187" s="355"/>
      <c r="I187" s="355"/>
      <c r="J187" s="355"/>
      <c r="K187" s="355"/>
      <c r="L187" s="355"/>
      <c r="M187" s="355"/>
      <c r="N187" s="355"/>
      <c r="O187" s="355"/>
      <c r="P187" s="355"/>
      <c r="Q187" s="355"/>
      <c r="R187" s="356"/>
      <c r="S187" s="357"/>
      <c r="T187" s="304"/>
      <c r="U187" s="304"/>
      <c r="V187" s="304"/>
      <c r="W187" s="304"/>
      <c r="X187" s="358"/>
      <c r="Y187" s="357"/>
      <c r="Z187" s="304"/>
      <c r="AA187" s="304"/>
      <c r="AB187" s="304"/>
      <c r="AC187" s="304"/>
      <c r="AD187" s="358"/>
      <c r="AG187" s="10">
        <f t="shared" si="10"/>
        <v>12</v>
      </c>
      <c r="AH187" s="10">
        <f t="shared" si="11"/>
        <v>0</v>
      </c>
      <c r="AM187" s="7" t="b">
        <f t="shared" si="12"/>
        <v>0</v>
      </c>
      <c r="AN187" s="7">
        <f t="shared" si="13"/>
        <v>0</v>
      </c>
      <c r="AO187" s="7" t="str">
        <f t="shared" si="14"/>
        <v/>
      </c>
      <c r="AP187" s="7" t="b">
        <f t="shared" si="15"/>
        <v>0</v>
      </c>
      <c r="AQ187" s="7">
        <f t="shared" si="16"/>
        <v>0</v>
      </c>
      <c r="AR187" s="7" t="b">
        <f t="shared" si="17"/>
        <v>0</v>
      </c>
      <c r="AS187" s="7">
        <f t="shared" si="18"/>
        <v>0</v>
      </c>
      <c r="AT187" s="30">
        <f t="shared" si="19"/>
        <v>0</v>
      </c>
    </row>
    <row r="188" spans="3:46" ht="15" customHeight="1">
      <c r="C188" s="64" t="s">
        <v>165</v>
      </c>
      <c r="D188" s="354" t="str">
        <f>IF(CNGE_2023_M1_Secc1_Sub1!D134="","",CNGE_2023_M1_Secc1_Sub1!D134)</f>
        <v/>
      </c>
      <c r="E188" s="355"/>
      <c r="F188" s="355"/>
      <c r="G188" s="355"/>
      <c r="H188" s="355"/>
      <c r="I188" s="355"/>
      <c r="J188" s="355"/>
      <c r="K188" s="355"/>
      <c r="L188" s="355"/>
      <c r="M188" s="355"/>
      <c r="N188" s="355"/>
      <c r="O188" s="355"/>
      <c r="P188" s="355"/>
      <c r="Q188" s="355"/>
      <c r="R188" s="356"/>
      <c r="S188" s="357"/>
      <c r="T188" s="304"/>
      <c r="U188" s="304"/>
      <c r="V188" s="304"/>
      <c r="W188" s="304"/>
      <c r="X188" s="358"/>
      <c r="Y188" s="357"/>
      <c r="Z188" s="304"/>
      <c r="AA188" s="304"/>
      <c r="AB188" s="304"/>
      <c r="AC188" s="304"/>
      <c r="AD188" s="358"/>
      <c r="AG188" s="10">
        <f t="shared" si="10"/>
        <v>12</v>
      </c>
      <c r="AH188" s="10">
        <f t="shared" si="11"/>
        <v>0</v>
      </c>
      <c r="AM188" s="7" t="b">
        <f t="shared" si="12"/>
        <v>0</v>
      </c>
      <c r="AN188" s="7">
        <f t="shared" si="13"/>
        <v>0</v>
      </c>
      <c r="AO188" s="7" t="str">
        <f t="shared" si="14"/>
        <v/>
      </c>
      <c r="AP188" s="7" t="b">
        <f t="shared" si="15"/>
        <v>0</v>
      </c>
      <c r="AQ188" s="7">
        <f t="shared" si="16"/>
        <v>0</v>
      </c>
      <c r="AR188" s="7" t="b">
        <f t="shared" si="17"/>
        <v>0</v>
      </c>
      <c r="AS188" s="7">
        <f t="shared" si="18"/>
        <v>0</v>
      </c>
      <c r="AT188" s="30">
        <f t="shared" si="19"/>
        <v>0</v>
      </c>
    </row>
    <row r="189" spans="3:46" ht="15" customHeight="1">
      <c r="C189" s="64" t="s">
        <v>166</v>
      </c>
      <c r="D189" s="354" t="str">
        <f>IF(CNGE_2023_M1_Secc1_Sub1!D135="","",CNGE_2023_M1_Secc1_Sub1!D135)</f>
        <v/>
      </c>
      <c r="E189" s="355"/>
      <c r="F189" s="355"/>
      <c r="G189" s="355"/>
      <c r="H189" s="355"/>
      <c r="I189" s="355"/>
      <c r="J189" s="355"/>
      <c r="K189" s="355"/>
      <c r="L189" s="355"/>
      <c r="M189" s="355"/>
      <c r="N189" s="355"/>
      <c r="O189" s="355"/>
      <c r="P189" s="355"/>
      <c r="Q189" s="355"/>
      <c r="R189" s="356"/>
      <c r="S189" s="357"/>
      <c r="T189" s="304"/>
      <c r="U189" s="304"/>
      <c r="V189" s="304"/>
      <c r="W189" s="304"/>
      <c r="X189" s="358"/>
      <c r="Y189" s="357"/>
      <c r="Z189" s="304"/>
      <c r="AA189" s="304"/>
      <c r="AB189" s="304"/>
      <c r="AC189" s="304"/>
      <c r="AD189" s="358"/>
      <c r="AG189" s="10">
        <f t="shared" si="10"/>
        <v>12</v>
      </c>
      <c r="AH189" s="10">
        <f t="shared" si="11"/>
        <v>0</v>
      </c>
      <c r="AM189" s="7" t="b">
        <f t="shared" si="12"/>
        <v>0</v>
      </c>
      <c r="AN189" s="7">
        <f t="shared" si="13"/>
        <v>0</v>
      </c>
      <c r="AO189" s="7" t="str">
        <f t="shared" si="14"/>
        <v/>
      </c>
      <c r="AP189" s="7" t="b">
        <f t="shared" si="15"/>
        <v>0</v>
      </c>
      <c r="AQ189" s="7">
        <f t="shared" si="16"/>
        <v>0</v>
      </c>
      <c r="AR189" s="7" t="b">
        <f t="shared" si="17"/>
        <v>0</v>
      </c>
      <c r="AS189" s="7">
        <f t="shared" si="18"/>
        <v>0</v>
      </c>
      <c r="AT189" s="30">
        <f t="shared" si="19"/>
        <v>0</v>
      </c>
    </row>
    <row r="190" spans="3:46" ht="15" customHeight="1">
      <c r="C190" s="64" t="s">
        <v>167</v>
      </c>
      <c r="D190" s="354" t="str">
        <f>IF(CNGE_2023_M1_Secc1_Sub1!D136="","",CNGE_2023_M1_Secc1_Sub1!D136)</f>
        <v/>
      </c>
      <c r="E190" s="355"/>
      <c r="F190" s="355"/>
      <c r="G190" s="355"/>
      <c r="H190" s="355"/>
      <c r="I190" s="355"/>
      <c r="J190" s="355"/>
      <c r="K190" s="355"/>
      <c r="L190" s="355"/>
      <c r="M190" s="355"/>
      <c r="N190" s="355"/>
      <c r="O190" s="355"/>
      <c r="P190" s="355"/>
      <c r="Q190" s="355"/>
      <c r="R190" s="356"/>
      <c r="S190" s="357"/>
      <c r="T190" s="304"/>
      <c r="U190" s="304"/>
      <c r="V190" s="304"/>
      <c r="W190" s="304"/>
      <c r="X190" s="358"/>
      <c r="Y190" s="357"/>
      <c r="Z190" s="304"/>
      <c r="AA190" s="304"/>
      <c r="AB190" s="304"/>
      <c r="AC190" s="304"/>
      <c r="AD190" s="358"/>
      <c r="AG190" s="10">
        <f t="shared" si="10"/>
        <v>12</v>
      </c>
      <c r="AH190" s="10">
        <f t="shared" si="11"/>
        <v>0</v>
      </c>
      <c r="AM190" s="7" t="b">
        <f t="shared" si="12"/>
        <v>0</v>
      </c>
      <c r="AN190" s="7">
        <f t="shared" si="13"/>
        <v>0</v>
      </c>
      <c r="AO190" s="7" t="str">
        <f t="shared" si="14"/>
        <v/>
      </c>
      <c r="AP190" s="7" t="b">
        <f t="shared" si="15"/>
        <v>0</v>
      </c>
      <c r="AQ190" s="7">
        <f t="shared" si="16"/>
        <v>0</v>
      </c>
      <c r="AR190" s="7" t="b">
        <f t="shared" si="17"/>
        <v>0</v>
      </c>
      <c r="AS190" s="7">
        <f t="shared" si="18"/>
        <v>0</v>
      </c>
      <c r="AT190" s="30">
        <f t="shared" si="19"/>
        <v>0</v>
      </c>
    </row>
    <row r="191" spans="3:46" ht="15" customHeight="1">
      <c r="C191" s="64" t="s">
        <v>168</v>
      </c>
      <c r="D191" s="354" t="str">
        <f>IF(CNGE_2023_M1_Secc1_Sub1!D137="","",CNGE_2023_M1_Secc1_Sub1!D137)</f>
        <v/>
      </c>
      <c r="E191" s="355"/>
      <c r="F191" s="355"/>
      <c r="G191" s="355"/>
      <c r="H191" s="355"/>
      <c r="I191" s="355"/>
      <c r="J191" s="355"/>
      <c r="K191" s="355"/>
      <c r="L191" s="355"/>
      <c r="M191" s="355"/>
      <c r="N191" s="355"/>
      <c r="O191" s="355"/>
      <c r="P191" s="355"/>
      <c r="Q191" s="355"/>
      <c r="R191" s="356"/>
      <c r="S191" s="357"/>
      <c r="T191" s="304"/>
      <c r="U191" s="304"/>
      <c r="V191" s="304"/>
      <c r="W191" s="304"/>
      <c r="X191" s="358"/>
      <c r="Y191" s="357"/>
      <c r="Z191" s="304"/>
      <c r="AA191" s="304"/>
      <c r="AB191" s="304"/>
      <c r="AC191" s="304"/>
      <c r="AD191" s="358"/>
      <c r="AG191" s="10">
        <f t="shared" si="10"/>
        <v>12</v>
      </c>
      <c r="AH191" s="10">
        <f t="shared" si="11"/>
        <v>0</v>
      </c>
      <c r="AM191" s="7" t="b">
        <f t="shared" si="12"/>
        <v>0</v>
      </c>
      <c r="AN191" s="7">
        <f t="shared" si="13"/>
        <v>0</v>
      </c>
      <c r="AO191" s="7" t="str">
        <f t="shared" si="14"/>
        <v/>
      </c>
      <c r="AP191" s="7" t="b">
        <f t="shared" si="15"/>
        <v>0</v>
      </c>
      <c r="AQ191" s="7">
        <f t="shared" si="16"/>
        <v>0</v>
      </c>
      <c r="AR191" s="7" t="b">
        <f t="shared" si="17"/>
        <v>0</v>
      </c>
      <c r="AS191" s="7">
        <f t="shared" si="18"/>
        <v>0</v>
      </c>
      <c r="AT191" s="30">
        <f t="shared" si="19"/>
        <v>0</v>
      </c>
    </row>
    <row r="192" spans="3:46" ht="15" customHeight="1">
      <c r="C192" s="64" t="s">
        <v>169</v>
      </c>
      <c r="D192" s="354" t="str">
        <f>IF(CNGE_2023_M1_Secc1_Sub1!D138="","",CNGE_2023_M1_Secc1_Sub1!D138)</f>
        <v/>
      </c>
      <c r="E192" s="355"/>
      <c r="F192" s="355"/>
      <c r="G192" s="355"/>
      <c r="H192" s="355"/>
      <c r="I192" s="355"/>
      <c r="J192" s="355"/>
      <c r="K192" s="355"/>
      <c r="L192" s="355"/>
      <c r="M192" s="355"/>
      <c r="N192" s="355"/>
      <c r="O192" s="355"/>
      <c r="P192" s="355"/>
      <c r="Q192" s="355"/>
      <c r="R192" s="356"/>
      <c r="S192" s="357"/>
      <c r="T192" s="304"/>
      <c r="U192" s="304"/>
      <c r="V192" s="304"/>
      <c r="W192" s="304"/>
      <c r="X192" s="358"/>
      <c r="Y192" s="357"/>
      <c r="Z192" s="304"/>
      <c r="AA192" s="304"/>
      <c r="AB192" s="304"/>
      <c r="AC192" s="304"/>
      <c r="AD192" s="358"/>
      <c r="AG192" s="10">
        <f t="shared" si="10"/>
        <v>12</v>
      </c>
      <c r="AH192" s="10">
        <f t="shared" si="11"/>
        <v>0</v>
      </c>
      <c r="AM192" s="7" t="b">
        <f t="shared" si="12"/>
        <v>0</v>
      </c>
      <c r="AN192" s="7">
        <f t="shared" si="13"/>
        <v>0</v>
      </c>
      <c r="AO192" s="7" t="str">
        <f t="shared" si="14"/>
        <v/>
      </c>
      <c r="AP192" s="7" t="b">
        <f t="shared" si="15"/>
        <v>0</v>
      </c>
      <c r="AQ192" s="7">
        <f t="shared" si="16"/>
        <v>0</v>
      </c>
      <c r="AR192" s="7" t="b">
        <f t="shared" si="17"/>
        <v>0</v>
      </c>
      <c r="AS192" s="7">
        <f t="shared" si="18"/>
        <v>0</v>
      </c>
      <c r="AT192" s="30">
        <f t="shared" si="19"/>
        <v>0</v>
      </c>
    </row>
    <row r="193" spans="3:46" ht="15" customHeight="1">
      <c r="C193" s="64" t="s">
        <v>170</v>
      </c>
      <c r="D193" s="354" t="str">
        <f>IF(CNGE_2023_M1_Secc1_Sub1!D139="","",CNGE_2023_M1_Secc1_Sub1!D139)</f>
        <v/>
      </c>
      <c r="E193" s="355"/>
      <c r="F193" s="355"/>
      <c r="G193" s="355"/>
      <c r="H193" s="355"/>
      <c r="I193" s="355"/>
      <c r="J193" s="355"/>
      <c r="K193" s="355"/>
      <c r="L193" s="355"/>
      <c r="M193" s="355"/>
      <c r="N193" s="355"/>
      <c r="O193" s="355"/>
      <c r="P193" s="355"/>
      <c r="Q193" s="355"/>
      <c r="R193" s="356"/>
      <c r="S193" s="357"/>
      <c r="T193" s="304"/>
      <c r="U193" s="304"/>
      <c r="V193" s="304"/>
      <c r="W193" s="304"/>
      <c r="X193" s="358"/>
      <c r="Y193" s="357"/>
      <c r="Z193" s="304"/>
      <c r="AA193" s="304"/>
      <c r="AB193" s="304"/>
      <c r="AC193" s="304"/>
      <c r="AD193" s="358"/>
      <c r="AG193" s="10">
        <f t="shared" si="10"/>
        <v>12</v>
      </c>
      <c r="AH193" s="10">
        <f t="shared" si="11"/>
        <v>0</v>
      </c>
      <c r="AM193" s="7" t="b">
        <f t="shared" si="12"/>
        <v>0</v>
      </c>
      <c r="AN193" s="7">
        <f t="shared" si="13"/>
        <v>0</v>
      </c>
      <c r="AO193" s="7" t="str">
        <f t="shared" si="14"/>
        <v/>
      </c>
      <c r="AP193" s="7" t="b">
        <f t="shared" si="15"/>
        <v>0</v>
      </c>
      <c r="AQ193" s="7">
        <f t="shared" si="16"/>
        <v>0</v>
      </c>
      <c r="AR193" s="7" t="b">
        <f t="shared" si="17"/>
        <v>0</v>
      </c>
      <c r="AS193" s="7">
        <f t="shared" si="18"/>
        <v>0</v>
      </c>
      <c r="AT193" s="30">
        <f t="shared" si="19"/>
        <v>0</v>
      </c>
    </row>
    <row r="194" spans="3:46" ht="15" customHeight="1">
      <c r="C194" s="64" t="s">
        <v>171</v>
      </c>
      <c r="D194" s="354" t="str">
        <f>IF(CNGE_2023_M1_Secc1_Sub1!D140="","",CNGE_2023_M1_Secc1_Sub1!D140)</f>
        <v/>
      </c>
      <c r="E194" s="355"/>
      <c r="F194" s="355"/>
      <c r="G194" s="355"/>
      <c r="H194" s="355"/>
      <c r="I194" s="355"/>
      <c r="J194" s="355"/>
      <c r="K194" s="355"/>
      <c r="L194" s="355"/>
      <c r="M194" s="355"/>
      <c r="N194" s="355"/>
      <c r="O194" s="355"/>
      <c r="P194" s="355"/>
      <c r="Q194" s="355"/>
      <c r="R194" s="356"/>
      <c r="S194" s="357"/>
      <c r="T194" s="304"/>
      <c r="U194" s="304"/>
      <c r="V194" s="304"/>
      <c r="W194" s="304"/>
      <c r="X194" s="358"/>
      <c r="Y194" s="357"/>
      <c r="Z194" s="304"/>
      <c r="AA194" s="304"/>
      <c r="AB194" s="304"/>
      <c r="AC194" s="304"/>
      <c r="AD194" s="358"/>
      <c r="AG194" s="10">
        <f t="shared" si="10"/>
        <v>12</v>
      </c>
      <c r="AH194" s="10">
        <f t="shared" si="11"/>
        <v>0</v>
      </c>
      <c r="AM194" s="7" t="b">
        <f t="shared" si="12"/>
        <v>0</v>
      </c>
      <c r="AN194" s="7">
        <f t="shared" si="13"/>
        <v>0</v>
      </c>
      <c r="AO194" s="7" t="str">
        <f t="shared" si="14"/>
        <v/>
      </c>
      <c r="AP194" s="7" t="b">
        <f t="shared" si="15"/>
        <v>0</v>
      </c>
      <c r="AQ194" s="7">
        <f t="shared" si="16"/>
        <v>0</v>
      </c>
      <c r="AR194" s="7" t="b">
        <f t="shared" si="17"/>
        <v>0</v>
      </c>
      <c r="AS194" s="7">
        <f t="shared" si="18"/>
        <v>0</v>
      </c>
      <c r="AT194" s="30">
        <f t="shared" si="19"/>
        <v>0</v>
      </c>
    </row>
    <row r="195" spans="3:46" ht="15" customHeight="1">
      <c r="C195" s="64" t="s">
        <v>172</v>
      </c>
      <c r="D195" s="354" t="str">
        <f>IF(CNGE_2023_M1_Secc1_Sub1!D141="","",CNGE_2023_M1_Secc1_Sub1!D141)</f>
        <v/>
      </c>
      <c r="E195" s="355"/>
      <c r="F195" s="355"/>
      <c r="G195" s="355"/>
      <c r="H195" s="355"/>
      <c r="I195" s="355"/>
      <c r="J195" s="355"/>
      <c r="K195" s="355"/>
      <c r="L195" s="355"/>
      <c r="M195" s="355"/>
      <c r="N195" s="355"/>
      <c r="O195" s="355"/>
      <c r="P195" s="355"/>
      <c r="Q195" s="355"/>
      <c r="R195" s="356"/>
      <c r="S195" s="357"/>
      <c r="T195" s="304"/>
      <c r="U195" s="304"/>
      <c r="V195" s="304"/>
      <c r="W195" s="304"/>
      <c r="X195" s="358"/>
      <c r="Y195" s="357"/>
      <c r="Z195" s="304"/>
      <c r="AA195" s="304"/>
      <c r="AB195" s="304"/>
      <c r="AC195" s="304"/>
      <c r="AD195" s="358"/>
      <c r="AG195" s="10">
        <f t="shared" si="10"/>
        <v>12</v>
      </c>
      <c r="AH195" s="10">
        <f t="shared" si="11"/>
        <v>0</v>
      </c>
      <c r="AM195" s="7" t="b">
        <f t="shared" si="12"/>
        <v>0</v>
      </c>
      <c r="AN195" s="7">
        <f t="shared" si="13"/>
        <v>0</v>
      </c>
      <c r="AO195" s="7" t="str">
        <f t="shared" si="14"/>
        <v/>
      </c>
      <c r="AP195" s="7" t="b">
        <f t="shared" si="15"/>
        <v>0</v>
      </c>
      <c r="AQ195" s="7">
        <f t="shared" si="16"/>
        <v>0</v>
      </c>
      <c r="AR195" s="7" t="b">
        <f t="shared" si="17"/>
        <v>0</v>
      </c>
      <c r="AS195" s="7">
        <f t="shared" si="18"/>
        <v>0</v>
      </c>
      <c r="AT195" s="30">
        <f t="shared" si="19"/>
        <v>0</v>
      </c>
    </row>
    <row r="196" spans="3:46" ht="15" customHeight="1">
      <c r="C196" s="64" t="s">
        <v>173</v>
      </c>
      <c r="D196" s="354" t="str">
        <f>IF(CNGE_2023_M1_Secc1_Sub1!D142="","",CNGE_2023_M1_Secc1_Sub1!D142)</f>
        <v/>
      </c>
      <c r="E196" s="355"/>
      <c r="F196" s="355"/>
      <c r="G196" s="355"/>
      <c r="H196" s="355"/>
      <c r="I196" s="355"/>
      <c r="J196" s="355"/>
      <c r="K196" s="355"/>
      <c r="L196" s="355"/>
      <c r="M196" s="355"/>
      <c r="N196" s="355"/>
      <c r="O196" s="355"/>
      <c r="P196" s="355"/>
      <c r="Q196" s="355"/>
      <c r="R196" s="356"/>
      <c r="S196" s="357"/>
      <c r="T196" s="304"/>
      <c r="U196" s="304"/>
      <c r="V196" s="304"/>
      <c r="W196" s="304"/>
      <c r="X196" s="358"/>
      <c r="Y196" s="357"/>
      <c r="Z196" s="304"/>
      <c r="AA196" s="304"/>
      <c r="AB196" s="304"/>
      <c r="AC196" s="304"/>
      <c r="AD196" s="358"/>
      <c r="AG196" s="10">
        <f t="shared" si="10"/>
        <v>12</v>
      </c>
      <c r="AH196" s="10">
        <f t="shared" si="11"/>
        <v>0</v>
      </c>
      <c r="AM196" s="7" t="b">
        <f t="shared" si="12"/>
        <v>0</v>
      </c>
      <c r="AN196" s="7">
        <f t="shared" si="13"/>
        <v>0</v>
      </c>
      <c r="AO196" s="7" t="str">
        <f t="shared" si="14"/>
        <v/>
      </c>
      <c r="AP196" s="7" t="b">
        <f t="shared" si="15"/>
        <v>0</v>
      </c>
      <c r="AQ196" s="7">
        <f t="shared" si="16"/>
        <v>0</v>
      </c>
      <c r="AR196" s="7" t="b">
        <f t="shared" si="17"/>
        <v>0</v>
      </c>
      <c r="AS196" s="7">
        <f t="shared" si="18"/>
        <v>0</v>
      </c>
      <c r="AT196" s="30">
        <f t="shared" si="19"/>
        <v>0</v>
      </c>
    </row>
    <row r="197" spans="3:46" ht="15" customHeight="1">
      <c r="C197" s="64" t="s">
        <v>174</v>
      </c>
      <c r="D197" s="354" t="str">
        <f>IF(CNGE_2023_M1_Secc1_Sub1!D143="","",CNGE_2023_M1_Secc1_Sub1!D143)</f>
        <v/>
      </c>
      <c r="E197" s="355"/>
      <c r="F197" s="355"/>
      <c r="G197" s="355"/>
      <c r="H197" s="355"/>
      <c r="I197" s="355"/>
      <c r="J197" s="355"/>
      <c r="K197" s="355"/>
      <c r="L197" s="355"/>
      <c r="M197" s="355"/>
      <c r="N197" s="355"/>
      <c r="O197" s="355"/>
      <c r="P197" s="355"/>
      <c r="Q197" s="355"/>
      <c r="R197" s="356"/>
      <c r="S197" s="357"/>
      <c r="T197" s="304"/>
      <c r="U197" s="304"/>
      <c r="V197" s="304"/>
      <c r="W197" s="304"/>
      <c r="X197" s="358"/>
      <c r="Y197" s="357"/>
      <c r="Z197" s="304"/>
      <c r="AA197" s="304"/>
      <c r="AB197" s="304"/>
      <c r="AC197" s="304"/>
      <c r="AD197" s="358"/>
      <c r="AG197" s="10">
        <f t="shared" si="10"/>
        <v>12</v>
      </c>
      <c r="AH197" s="10">
        <f t="shared" si="11"/>
        <v>0</v>
      </c>
      <c r="AM197" s="7" t="b">
        <f t="shared" si="12"/>
        <v>0</v>
      </c>
      <c r="AN197" s="7">
        <f t="shared" si="13"/>
        <v>0</v>
      </c>
      <c r="AO197" s="7" t="str">
        <f t="shared" si="14"/>
        <v/>
      </c>
      <c r="AP197" s="7" t="b">
        <f t="shared" si="15"/>
        <v>0</v>
      </c>
      <c r="AQ197" s="7">
        <f t="shared" si="16"/>
        <v>0</v>
      </c>
      <c r="AR197" s="7" t="b">
        <f t="shared" si="17"/>
        <v>0</v>
      </c>
      <c r="AS197" s="7">
        <f t="shared" si="18"/>
        <v>0</v>
      </c>
      <c r="AT197" s="30">
        <f t="shared" si="19"/>
        <v>0</v>
      </c>
    </row>
    <row r="198" spans="3:46" ht="15" customHeight="1">
      <c r="C198" s="64" t="s">
        <v>175</v>
      </c>
      <c r="D198" s="354" t="str">
        <f>IF(CNGE_2023_M1_Secc1_Sub1!D144="","",CNGE_2023_M1_Secc1_Sub1!D144)</f>
        <v/>
      </c>
      <c r="E198" s="355"/>
      <c r="F198" s="355"/>
      <c r="G198" s="355"/>
      <c r="H198" s="355"/>
      <c r="I198" s="355"/>
      <c r="J198" s="355"/>
      <c r="K198" s="355"/>
      <c r="L198" s="355"/>
      <c r="M198" s="355"/>
      <c r="N198" s="355"/>
      <c r="O198" s="355"/>
      <c r="P198" s="355"/>
      <c r="Q198" s="355"/>
      <c r="R198" s="356"/>
      <c r="S198" s="357"/>
      <c r="T198" s="304"/>
      <c r="U198" s="304"/>
      <c r="V198" s="304"/>
      <c r="W198" s="304"/>
      <c r="X198" s="358"/>
      <c r="Y198" s="357"/>
      <c r="Z198" s="304"/>
      <c r="AA198" s="304"/>
      <c r="AB198" s="304"/>
      <c r="AC198" s="304"/>
      <c r="AD198" s="358"/>
      <c r="AG198" s="10">
        <f t="shared" si="10"/>
        <v>12</v>
      </c>
      <c r="AH198" s="10">
        <f t="shared" si="11"/>
        <v>0</v>
      </c>
      <c r="AM198" s="7" t="b">
        <f t="shared" si="12"/>
        <v>0</v>
      </c>
      <c r="AN198" s="7">
        <f t="shared" si="13"/>
        <v>0</v>
      </c>
      <c r="AO198" s="7" t="str">
        <f t="shared" si="14"/>
        <v/>
      </c>
      <c r="AP198" s="7" t="b">
        <f t="shared" si="15"/>
        <v>0</v>
      </c>
      <c r="AQ198" s="7">
        <f t="shared" si="16"/>
        <v>0</v>
      </c>
      <c r="AR198" s="7" t="b">
        <f t="shared" si="17"/>
        <v>0</v>
      </c>
      <c r="AS198" s="7">
        <f t="shared" si="18"/>
        <v>0</v>
      </c>
      <c r="AT198" s="30">
        <f t="shared" si="19"/>
        <v>0</v>
      </c>
    </row>
    <row r="199" spans="3:46" ht="15" customHeight="1">
      <c r="C199" s="64" t="s">
        <v>176</v>
      </c>
      <c r="D199" s="354" t="str">
        <f>IF(CNGE_2023_M1_Secc1_Sub1!D145="","",CNGE_2023_M1_Secc1_Sub1!D145)</f>
        <v/>
      </c>
      <c r="E199" s="355"/>
      <c r="F199" s="355"/>
      <c r="G199" s="355"/>
      <c r="H199" s="355"/>
      <c r="I199" s="355"/>
      <c r="J199" s="355"/>
      <c r="K199" s="355"/>
      <c r="L199" s="355"/>
      <c r="M199" s="355"/>
      <c r="N199" s="355"/>
      <c r="O199" s="355"/>
      <c r="P199" s="355"/>
      <c r="Q199" s="355"/>
      <c r="R199" s="356"/>
      <c r="S199" s="357"/>
      <c r="T199" s="304"/>
      <c r="U199" s="304"/>
      <c r="V199" s="304"/>
      <c r="W199" s="304"/>
      <c r="X199" s="358"/>
      <c r="Y199" s="357"/>
      <c r="Z199" s="304"/>
      <c r="AA199" s="304"/>
      <c r="AB199" s="304"/>
      <c r="AC199" s="304"/>
      <c r="AD199" s="358"/>
      <c r="AG199" s="10">
        <f t="shared" si="10"/>
        <v>12</v>
      </c>
      <c r="AH199" s="10">
        <f t="shared" si="11"/>
        <v>0</v>
      </c>
      <c r="AM199" s="7" t="b">
        <f t="shared" si="12"/>
        <v>0</v>
      </c>
      <c r="AN199" s="7">
        <f t="shared" si="13"/>
        <v>0</v>
      </c>
      <c r="AO199" s="7" t="str">
        <f t="shared" si="14"/>
        <v/>
      </c>
      <c r="AP199" s="7" t="b">
        <f t="shared" si="15"/>
        <v>0</v>
      </c>
      <c r="AQ199" s="7">
        <f t="shared" si="16"/>
        <v>0</v>
      </c>
      <c r="AR199" s="7" t="b">
        <f t="shared" si="17"/>
        <v>0</v>
      </c>
      <c r="AS199" s="7">
        <f t="shared" si="18"/>
        <v>0</v>
      </c>
      <c r="AT199" s="30">
        <f t="shared" si="19"/>
        <v>0</v>
      </c>
    </row>
    <row r="200" spans="3:46" ht="15" customHeight="1">
      <c r="C200" s="64" t="s">
        <v>177</v>
      </c>
      <c r="D200" s="354" t="str">
        <f>IF(CNGE_2023_M1_Secc1_Sub1!D146="","",CNGE_2023_M1_Secc1_Sub1!D146)</f>
        <v/>
      </c>
      <c r="E200" s="355"/>
      <c r="F200" s="355"/>
      <c r="G200" s="355"/>
      <c r="H200" s="355"/>
      <c r="I200" s="355"/>
      <c r="J200" s="355"/>
      <c r="K200" s="355"/>
      <c r="L200" s="355"/>
      <c r="M200" s="355"/>
      <c r="N200" s="355"/>
      <c r="O200" s="355"/>
      <c r="P200" s="355"/>
      <c r="Q200" s="355"/>
      <c r="R200" s="356"/>
      <c r="S200" s="357"/>
      <c r="T200" s="304"/>
      <c r="U200" s="304"/>
      <c r="V200" s="304"/>
      <c r="W200" s="304"/>
      <c r="X200" s="358"/>
      <c r="Y200" s="357"/>
      <c r="Z200" s="304"/>
      <c r="AA200" s="304"/>
      <c r="AB200" s="304"/>
      <c r="AC200" s="304"/>
      <c r="AD200" s="358"/>
      <c r="AG200" s="10">
        <f t="shared" si="10"/>
        <v>12</v>
      </c>
      <c r="AH200" s="10">
        <f t="shared" si="11"/>
        <v>0</v>
      </c>
      <c r="AM200" s="7" t="b">
        <f t="shared" si="12"/>
        <v>0</v>
      </c>
      <c r="AN200" s="7">
        <f t="shared" si="13"/>
        <v>0</v>
      </c>
      <c r="AO200" s="7" t="str">
        <f t="shared" si="14"/>
        <v/>
      </c>
      <c r="AP200" s="7" t="b">
        <f t="shared" si="15"/>
        <v>0</v>
      </c>
      <c r="AQ200" s="7">
        <f t="shared" si="16"/>
        <v>0</v>
      </c>
      <c r="AR200" s="7" t="b">
        <f t="shared" si="17"/>
        <v>0</v>
      </c>
      <c r="AS200" s="7">
        <f t="shared" si="18"/>
        <v>0</v>
      </c>
      <c r="AT200" s="30">
        <f t="shared" si="19"/>
        <v>0</v>
      </c>
    </row>
    <row r="201" spans="3:46" ht="15" customHeight="1">
      <c r="C201" s="64" t="s">
        <v>178</v>
      </c>
      <c r="D201" s="354" t="str">
        <f>IF(CNGE_2023_M1_Secc1_Sub1!D147="","",CNGE_2023_M1_Secc1_Sub1!D147)</f>
        <v/>
      </c>
      <c r="E201" s="355"/>
      <c r="F201" s="355"/>
      <c r="G201" s="355"/>
      <c r="H201" s="355"/>
      <c r="I201" s="355"/>
      <c r="J201" s="355"/>
      <c r="K201" s="355"/>
      <c r="L201" s="355"/>
      <c r="M201" s="355"/>
      <c r="N201" s="355"/>
      <c r="O201" s="355"/>
      <c r="P201" s="355"/>
      <c r="Q201" s="355"/>
      <c r="R201" s="356"/>
      <c r="S201" s="357"/>
      <c r="T201" s="304"/>
      <c r="U201" s="304"/>
      <c r="V201" s="304"/>
      <c r="W201" s="304"/>
      <c r="X201" s="358"/>
      <c r="Y201" s="357"/>
      <c r="Z201" s="304"/>
      <c r="AA201" s="304"/>
      <c r="AB201" s="304"/>
      <c r="AC201" s="304"/>
      <c r="AD201" s="358"/>
      <c r="AG201" s="10">
        <f t="shared" si="10"/>
        <v>12</v>
      </c>
      <c r="AH201" s="10">
        <f t="shared" si="11"/>
        <v>0</v>
      </c>
      <c r="AM201" s="7" t="b">
        <f t="shared" si="12"/>
        <v>0</v>
      </c>
      <c r="AN201" s="7">
        <f t="shared" si="13"/>
        <v>0</v>
      </c>
      <c r="AO201" s="7" t="str">
        <f t="shared" si="14"/>
        <v/>
      </c>
      <c r="AP201" s="7" t="b">
        <f t="shared" si="15"/>
        <v>0</v>
      </c>
      <c r="AQ201" s="7">
        <f t="shared" si="16"/>
        <v>0</v>
      </c>
      <c r="AR201" s="7" t="b">
        <f t="shared" si="17"/>
        <v>0</v>
      </c>
      <c r="AS201" s="7">
        <f t="shared" si="18"/>
        <v>0</v>
      </c>
      <c r="AT201" s="30">
        <f t="shared" si="19"/>
        <v>0</v>
      </c>
    </row>
    <row r="202" spans="3:46" ht="15" customHeight="1">
      <c r="C202" s="64" t="s">
        <v>179</v>
      </c>
      <c r="D202" s="354" t="str">
        <f>IF(CNGE_2023_M1_Secc1_Sub1!D148="","",CNGE_2023_M1_Secc1_Sub1!D148)</f>
        <v/>
      </c>
      <c r="E202" s="355"/>
      <c r="F202" s="355"/>
      <c r="G202" s="355"/>
      <c r="H202" s="355"/>
      <c r="I202" s="355"/>
      <c r="J202" s="355"/>
      <c r="K202" s="355"/>
      <c r="L202" s="355"/>
      <c r="M202" s="355"/>
      <c r="N202" s="355"/>
      <c r="O202" s="355"/>
      <c r="P202" s="355"/>
      <c r="Q202" s="355"/>
      <c r="R202" s="356"/>
      <c r="S202" s="357"/>
      <c r="T202" s="304"/>
      <c r="U202" s="304"/>
      <c r="V202" s="304"/>
      <c r="W202" s="304"/>
      <c r="X202" s="358"/>
      <c r="Y202" s="357"/>
      <c r="Z202" s="304"/>
      <c r="AA202" s="304"/>
      <c r="AB202" s="304"/>
      <c r="AC202" s="304"/>
      <c r="AD202" s="358"/>
      <c r="AG202" s="10">
        <f t="shared" si="10"/>
        <v>12</v>
      </c>
      <c r="AH202" s="10">
        <f t="shared" si="11"/>
        <v>0</v>
      </c>
      <c r="AM202" s="7" t="b">
        <f t="shared" si="12"/>
        <v>0</v>
      </c>
      <c r="AN202" s="7">
        <f t="shared" si="13"/>
        <v>0</v>
      </c>
      <c r="AO202" s="7" t="str">
        <f t="shared" si="14"/>
        <v/>
      </c>
      <c r="AP202" s="7" t="b">
        <f t="shared" si="15"/>
        <v>0</v>
      </c>
      <c r="AQ202" s="7">
        <f t="shared" si="16"/>
        <v>0</v>
      </c>
      <c r="AR202" s="7" t="b">
        <f t="shared" si="17"/>
        <v>0</v>
      </c>
      <c r="AS202" s="7">
        <f t="shared" si="18"/>
        <v>0</v>
      </c>
      <c r="AT202" s="30">
        <f t="shared" si="19"/>
        <v>0</v>
      </c>
    </row>
    <row r="203" spans="3:46" ht="15" customHeight="1">
      <c r="C203" s="64" t="s">
        <v>180</v>
      </c>
      <c r="D203" s="354" t="str">
        <f>IF(CNGE_2023_M1_Secc1_Sub1!D149="","",CNGE_2023_M1_Secc1_Sub1!D149)</f>
        <v/>
      </c>
      <c r="E203" s="355"/>
      <c r="F203" s="355"/>
      <c r="G203" s="355"/>
      <c r="H203" s="355"/>
      <c r="I203" s="355"/>
      <c r="J203" s="355"/>
      <c r="K203" s="355"/>
      <c r="L203" s="355"/>
      <c r="M203" s="355"/>
      <c r="N203" s="355"/>
      <c r="O203" s="355"/>
      <c r="P203" s="355"/>
      <c r="Q203" s="355"/>
      <c r="R203" s="356"/>
      <c r="S203" s="357"/>
      <c r="T203" s="304"/>
      <c r="U203" s="304"/>
      <c r="V203" s="304"/>
      <c r="W203" s="304"/>
      <c r="X203" s="358"/>
      <c r="Y203" s="357"/>
      <c r="Z203" s="304"/>
      <c r="AA203" s="304"/>
      <c r="AB203" s="304"/>
      <c r="AC203" s="304"/>
      <c r="AD203" s="358"/>
      <c r="AG203" s="10">
        <f t="shared" si="10"/>
        <v>12</v>
      </c>
      <c r="AH203" s="10">
        <f t="shared" si="11"/>
        <v>0</v>
      </c>
      <c r="AM203" s="7" t="b">
        <f t="shared" si="12"/>
        <v>0</v>
      </c>
      <c r="AN203" s="7">
        <f t="shared" si="13"/>
        <v>0</v>
      </c>
      <c r="AO203" s="7" t="str">
        <f t="shared" si="14"/>
        <v/>
      </c>
      <c r="AP203" s="7" t="b">
        <f t="shared" si="15"/>
        <v>0</v>
      </c>
      <c r="AQ203" s="7">
        <f t="shared" si="16"/>
        <v>0</v>
      </c>
      <c r="AR203" s="7" t="b">
        <f t="shared" si="17"/>
        <v>0</v>
      </c>
      <c r="AS203" s="7">
        <f t="shared" si="18"/>
        <v>0</v>
      </c>
      <c r="AT203" s="30">
        <f t="shared" si="19"/>
        <v>0</v>
      </c>
    </row>
    <row r="204" spans="3:46" ht="15" customHeight="1">
      <c r="C204" s="64" t="s">
        <v>181</v>
      </c>
      <c r="D204" s="354" t="str">
        <f>IF(CNGE_2023_M1_Secc1_Sub1!D150="","",CNGE_2023_M1_Secc1_Sub1!D150)</f>
        <v/>
      </c>
      <c r="E204" s="355"/>
      <c r="F204" s="355"/>
      <c r="G204" s="355"/>
      <c r="H204" s="355"/>
      <c r="I204" s="355"/>
      <c r="J204" s="355"/>
      <c r="K204" s="355"/>
      <c r="L204" s="355"/>
      <c r="M204" s="355"/>
      <c r="N204" s="355"/>
      <c r="O204" s="355"/>
      <c r="P204" s="355"/>
      <c r="Q204" s="355"/>
      <c r="R204" s="356"/>
      <c r="S204" s="357"/>
      <c r="T204" s="304"/>
      <c r="U204" s="304"/>
      <c r="V204" s="304"/>
      <c r="W204" s="304"/>
      <c r="X204" s="358"/>
      <c r="Y204" s="357"/>
      <c r="Z204" s="304"/>
      <c r="AA204" s="304"/>
      <c r="AB204" s="304"/>
      <c r="AC204" s="304"/>
      <c r="AD204" s="358"/>
      <c r="AG204" s="10">
        <f t="shared" si="10"/>
        <v>12</v>
      </c>
      <c r="AH204" s="10">
        <f t="shared" si="11"/>
        <v>0</v>
      </c>
      <c r="AM204" s="7" t="b">
        <f t="shared" si="12"/>
        <v>0</v>
      </c>
      <c r="AN204" s="7">
        <f t="shared" si="13"/>
        <v>0</v>
      </c>
      <c r="AO204" s="7" t="str">
        <f t="shared" si="14"/>
        <v/>
      </c>
      <c r="AP204" s="7" t="b">
        <f t="shared" si="15"/>
        <v>0</v>
      </c>
      <c r="AQ204" s="7">
        <f t="shared" si="16"/>
        <v>0</v>
      </c>
      <c r="AR204" s="7" t="b">
        <f t="shared" si="17"/>
        <v>0</v>
      </c>
      <c r="AS204" s="7">
        <f t="shared" si="18"/>
        <v>0</v>
      </c>
      <c r="AT204" s="30">
        <f t="shared" si="19"/>
        <v>0</v>
      </c>
    </row>
    <row r="205" spans="3:46" ht="15" customHeight="1">
      <c r="C205" s="64" t="s">
        <v>182</v>
      </c>
      <c r="D205" s="354" t="str">
        <f>IF(CNGE_2023_M1_Secc1_Sub1!D151="","",CNGE_2023_M1_Secc1_Sub1!D151)</f>
        <v/>
      </c>
      <c r="E205" s="355"/>
      <c r="F205" s="355"/>
      <c r="G205" s="355"/>
      <c r="H205" s="355"/>
      <c r="I205" s="355"/>
      <c r="J205" s="355"/>
      <c r="K205" s="355"/>
      <c r="L205" s="355"/>
      <c r="M205" s="355"/>
      <c r="N205" s="355"/>
      <c r="O205" s="355"/>
      <c r="P205" s="355"/>
      <c r="Q205" s="355"/>
      <c r="R205" s="356"/>
      <c r="S205" s="357"/>
      <c r="T205" s="304"/>
      <c r="U205" s="304"/>
      <c r="V205" s="304"/>
      <c r="W205" s="304"/>
      <c r="X205" s="358"/>
      <c r="Y205" s="357"/>
      <c r="Z205" s="304"/>
      <c r="AA205" s="304"/>
      <c r="AB205" s="304"/>
      <c r="AC205" s="304"/>
      <c r="AD205" s="358"/>
      <c r="AG205" s="10">
        <f t="shared" si="10"/>
        <v>12</v>
      </c>
      <c r="AH205" s="10">
        <f t="shared" si="11"/>
        <v>0</v>
      </c>
      <c r="AM205" s="7" t="b">
        <f t="shared" si="12"/>
        <v>0</v>
      </c>
      <c r="AN205" s="7">
        <f t="shared" si="13"/>
        <v>0</v>
      </c>
      <c r="AO205" s="7" t="str">
        <f t="shared" si="14"/>
        <v/>
      </c>
      <c r="AP205" s="7" t="b">
        <f t="shared" si="15"/>
        <v>0</v>
      </c>
      <c r="AQ205" s="7">
        <f t="shared" si="16"/>
        <v>0</v>
      </c>
      <c r="AR205" s="7" t="b">
        <f t="shared" si="17"/>
        <v>0</v>
      </c>
      <c r="AS205" s="7">
        <f t="shared" si="18"/>
        <v>0</v>
      </c>
      <c r="AT205" s="30">
        <f t="shared" si="19"/>
        <v>0</v>
      </c>
    </row>
    <row r="206" spans="3:46" ht="15" customHeight="1">
      <c r="C206" s="64" t="s">
        <v>183</v>
      </c>
      <c r="D206" s="354" t="str">
        <f>IF(CNGE_2023_M1_Secc1_Sub1!D152="","",CNGE_2023_M1_Secc1_Sub1!D152)</f>
        <v/>
      </c>
      <c r="E206" s="355"/>
      <c r="F206" s="355"/>
      <c r="G206" s="355"/>
      <c r="H206" s="355"/>
      <c r="I206" s="355"/>
      <c r="J206" s="355"/>
      <c r="K206" s="355"/>
      <c r="L206" s="355"/>
      <c r="M206" s="355"/>
      <c r="N206" s="355"/>
      <c r="O206" s="355"/>
      <c r="P206" s="355"/>
      <c r="Q206" s="355"/>
      <c r="R206" s="356"/>
      <c r="S206" s="357"/>
      <c r="T206" s="304"/>
      <c r="U206" s="304"/>
      <c r="V206" s="304"/>
      <c r="W206" s="304"/>
      <c r="X206" s="358"/>
      <c r="Y206" s="357"/>
      <c r="Z206" s="304"/>
      <c r="AA206" s="304"/>
      <c r="AB206" s="304"/>
      <c r="AC206" s="304"/>
      <c r="AD206" s="358"/>
      <c r="AG206" s="10">
        <f t="shared" si="10"/>
        <v>12</v>
      </c>
      <c r="AH206" s="10">
        <f t="shared" si="11"/>
        <v>0</v>
      </c>
      <c r="AM206" s="7" t="b">
        <f t="shared" si="12"/>
        <v>0</v>
      </c>
      <c r="AN206" s="7">
        <f t="shared" si="13"/>
        <v>0</v>
      </c>
      <c r="AO206" s="7" t="str">
        <f t="shared" si="14"/>
        <v/>
      </c>
      <c r="AP206" s="7" t="b">
        <f t="shared" si="15"/>
        <v>0</v>
      </c>
      <c r="AQ206" s="7">
        <f t="shared" si="16"/>
        <v>0</v>
      </c>
      <c r="AR206" s="7" t="b">
        <f t="shared" si="17"/>
        <v>0</v>
      </c>
      <c r="AS206" s="7">
        <f t="shared" si="18"/>
        <v>0</v>
      </c>
      <c r="AT206" s="30">
        <f t="shared" si="19"/>
        <v>0</v>
      </c>
    </row>
    <row r="207" spans="3:46" ht="15" customHeight="1">
      <c r="C207" s="64" t="s">
        <v>184</v>
      </c>
      <c r="D207" s="354" t="str">
        <f>IF(CNGE_2023_M1_Secc1_Sub1!D153="","",CNGE_2023_M1_Secc1_Sub1!D153)</f>
        <v/>
      </c>
      <c r="E207" s="355"/>
      <c r="F207" s="355"/>
      <c r="G207" s="355"/>
      <c r="H207" s="355"/>
      <c r="I207" s="355"/>
      <c r="J207" s="355"/>
      <c r="K207" s="355"/>
      <c r="L207" s="355"/>
      <c r="M207" s="355"/>
      <c r="N207" s="355"/>
      <c r="O207" s="355"/>
      <c r="P207" s="355"/>
      <c r="Q207" s="355"/>
      <c r="R207" s="356"/>
      <c r="S207" s="357"/>
      <c r="T207" s="304"/>
      <c r="U207" s="304"/>
      <c r="V207" s="304"/>
      <c r="W207" s="304"/>
      <c r="X207" s="358"/>
      <c r="Y207" s="357"/>
      <c r="Z207" s="304"/>
      <c r="AA207" s="304"/>
      <c r="AB207" s="304"/>
      <c r="AC207" s="304"/>
      <c r="AD207" s="358"/>
      <c r="AG207" s="10">
        <f t="shared" si="10"/>
        <v>12</v>
      </c>
      <c r="AH207" s="10">
        <f t="shared" si="11"/>
        <v>0</v>
      </c>
      <c r="AM207" s="7" t="b">
        <f t="shared" si="12"/>
        <v>0</v>
      </c>
      <c r="AN207" s="7">
        <f t="shared" si="13"/>
        <v>0</v>
      </c>
      <c r="AO207" s="7" t="str">
        <f t="shared" si="14"/>
        <v/>
      </c>
      <c r="AP207" s="7" t="b">
        <f t="shared" si="15"/>
        <v>0</v>
      </c>
      <c r="AQ207" s="7">
        <f t="shared" si="16"/>
        <v>0</v>
      </c>
      <c r="AR207" s="7" t="b">
        <f t="shared" si="17"/>
        <v>0</v>
      </c>
      <c r="AS207" s="7">
        <f t="shared" si="18"/>
        <v>0</v>
      </c>
      <c r="AT207" s="30">
        <f t="shared" si="19"/>
        <v>0</v>
      </c>
    </row>
    <row r="208" spans="3:46" ht="15" customHeight="1">
      <c r="C208" s="64" t="s">
        <v>185</v>
      </c>
      <c r="D208" s="354" t="str">
        <f>IF(CNGE_2023_M1_Secc1_Sub1!D154="","",CNGE_2023_M1_Secc1_Sub1!D154)</f>
        <v/>
      </c>
      <c r="E208" s="355"/>
      <c r="F208" s="355"/>
      <c r="G208" s="355"/>
      <c r="H208" s="355"/>
      <c r="I208" s="355"/>
      <c r="J208" s="355"/>
      <c r="K208" s="355"/>
      <c r="L208" s="355"/>
      <c r="M208" s="355"/>
      <c r="N208" s="355"/>
      <c r="O208" s="355"/>
      <c r="P208" s="355"/>
      <c r="Q208" s="355"/>
      <c r="R208" s="356"/>
      <c r="S208" s="357"/>
      <c r="T208" s="304"/>
      <c r="U208" s="304"/>
      <c r="V208" s="304"/>
      <c r="W208" s="304"/>
      <c r="X208" s="358"/>
      <c r="Y208" s="357"/>
      <c r="Z208" s="304"/>
      <c r="AA208" s="304"/>
      <c r="AB208" s="304"/>
      <c r="AC208" s="304"/>
      <c r="AD208" s="358"/>
      <c r="AG208" s="10">
        <f t="shared" si="10"/>
        <v>12</v>
      </c>
      <c r="AH208" s="10">
        <f t="shared" si="11"/>
        <v>0</v>
      </c>
      <c r="AM208" s="7" t="b">
        <f t="shared" si="12"/>
        <v>0</v>
      </c>
      <c r="AN208" s="7">
        <f t="shared" si="13"/>
        <v>0</v>
      </c>
      <c r="AO208" s="7" t="str">
        <f t="shared" si="14"/>
        <v/>
      </c>
      <c r="AP208" s="7" t="b">
        <f t="shared" si="15"/>
        <v>0</v>
      </c>
      <c r="AQ208" s="7">
        <f t="shared" si="16"/>
        <v>0</v>
      </c>
      <c r="AR208" s="7" t="b">
        <f t="shared" si="17"/>
        <v>0</v>
      </c>
      <c r="AS208" s="7">
        <f t="shared" si="18"/>
        <v>0</v>
      </c>
      <c r="AT208" s="30">
        <f t="shared" si="19"/>
        <v>0</v>
      </c>
    </row>
    <row r="209" spans="1:79" ht="15" customHeight="1">
      <c r="C209" s="64" t="s">
        <v>186</v>
      </c>
      <c r="D209" s="354" t="str">
        <f>IF(CNGE_2023_M1_Secc1_Sub1!D155="","",CNGE_2023_M1_Secc1_Sub1!D155)</f>
        <v/>
      </c>
      <c r="E209" s="355"/>
      <c r="F209" s="355"/>
      <c r="G209" s="355"/>
      <c r="H209" s="355"/>
      <c r="I209" s="355"/>
      <c r="J209" s="355"/>
      <c r="K209" s="355"/>
      <c r="L209" s="355"/>
      <c r="M209" s="355"/>
      <c r="N209" s="355"/>
      <c r="O209" s="355"/>
      <c r="P209" s="355"/>
      <c r="Q209" s="355"/>
      <c r="R209" s="356"/>
      <c r="S209" s="357"/>
      <c r="T209" s="304"/>
      <c r="U209" s="304"/>
      <c r="V209" s="304"/>
      <c r="W209" s="304"/>
      <c r="X209" s="358"/>
      <c r="Y209" s="357"/>
      <c r="Z209" s="304"/>
      <c r="AA209" s="304"/>
      <c r="AB209" s="304"/>
      <c r="AC209" s="304"/>
      <c r="AD209" s="358"/>
      <c r="AG209" s="10">
        <f t="shared" si="10"/>
        <v>12</v>
      </c>
      <c r="AH209" s="10">
        <f t="shared" si="11"/>
        <v>0</v>
      </c>
      <c r="AM209" s="7" t="b">
        <f t="shared" si="12"/>
        <v>0</v>
      </c>
      <c r="AN209" s="7">
        <f t="shared" si="13"/>
        <v>0</v>
      </c>
      <c r="AO209" s="7" t="str">
        <f t="shared" si="14"/>
        <v/>
      </c>
      <c r="AP209" s="7" t="b">
        <f t="shared" si="15"/>
        <v>0</v>
      </c>
      <c r="AQ209" s="7">
        <f t="shared" si="16"/>
        <v>0</v>
      </c>
      <c r="AR209" s="7" t="b">
        <f t="shared" si="17"/>
        <v>0</v>
      </c>
      <c r="AS209" s="7">
        <f t="shared" si="18"/>
        <v>0</v>
      </c>
      <c r="AT209" s="30">
        <f t="shared" si="19"/>
        <v>0</v>
      </c>
    </row>
    <row r="210" spans="1:79" ht="15" customHeight="1">
      <c r="C210" s="64" t="s">
        <v>187</v>
      </c>
      <c r="D210" s="354" t="str">
        <f>IF(CNGE_2023_M1_Secc1_Sub1!D156="","",CNGE_2023_M1_Secc1_Sub1!D156)</f>
        <v/>
      </c>
      <c r="E210" s="355"/>
      <c r="F210" s="355"/>
      <c r="G210" s="355"/>
      <c r="H210" s="355"/>
      <c r="I210" s="355"/>
      <c r="J210" s="355"/>
      <c r="K210" s="355"/>
      <c r="L210" s="355"/>
      <c r="M210" s="355"/>
      <c r="N210" s="355"/>
      <c r="O210" s="355"/>
      <c r="P210" s="355"/>
      <c r="Q210" s="355"/>
      <c r="R210" s="356"/>
      <c r="S210" s="357"/>
      <c r="T210" s="304"/>
      <c r="U210" s="304"/>
      <c r="V210" s="304"/>
      <c r="W210" s="304"/>
      <c r="X210" s="358"/>
      <c r="Y210" s="357"/>
      <c r="Z210" s="304"/>
      <c r="AA210" s="304"/>
      <c r="AB210" s="304"/>
      <c r="AC210" s="304"/>
      <c r="AD210" s="358"/>
      <c r="AG210" s="10">
        <f t="shared" si="10"/>
        <v>12</v>
      </c>
      <c r="AH210" s="10">
        <f t="shared" si="11"/>
        <v>0</v>
      </c>
      <c r="AM210" s="7" t="b">
        <f t="shared" si="12"/>
        <v>0</v>
      </c>
      <c r="AN210" s="7">
        <f t="shared" si="13"/>
        <v>0</v>
      </c>
      <c r="AO210" s="7" t="str">
        <f t="shared" si="14"/>
        <v/>
      </c>
      <c r="AP210" s="7" t="b">
        <f t="shared" si="15"/>
        <v>0</v>
      </c>
      <c r="AQ210" s="7">
        <f t="shared" si="16"/>
        <v>0</v>
      </c>
      <c r="AR210" s="7" t="b">
        <f t="shared" si="17"/>
        <v>0</v>
      </c>
      <c r="AS210" s="7">
        <f t="shared" si="18"/>
        <v>0</v>
      </c>
      <c r="AT210" s="30">
        <f t="shared" si="19"/>
        <v>0</v>
      </c>
    </row>
    <row r="211" spans="1:79" ht="15" customHeight="1">
      <c r="C211" s="64" t="s">
        <v>188</v>
      </c>
      <c r="D211" s="354" t="str">
        <f>IF(CNGE_2023_M1_Secc1_Sub1!D157="","",CNGE_2023_M1_Secc1_Sub1!D157)</f>
        <v/>
      </c>
      <c r="E211" s="355"/>
      <c r="F211" s="355"/>
      <c r="G211" s="355"/>
      <c r="H211" s="355"/>
      <c r="I211" s="355"/>
      <c r="J211" s="355"/>
      <c r="K211" s="355"/>
      <c r="L211" s="355"/>
      <c r="M211" s="355"/>
      <c r="N211" s="355"/>
      <c r="O211" s="355"/>
      <c r="P211" s="355"/>
      <c r="Q211" s="355"/>
      <c r="R211" s="356"/>
      <c r="S211" s="357"/>
      <c r="T211" s="304"/>
      <c r="U211" s="304"/>
      <c r="V211" s="304"/>
      <c r="W211" s="304"/>
      <c r="X211" s="358"/>
      <c r="Y211" s="357"/>
      <c r="Z211" s="304"/>
      <c r="AA211" s="304"/>
      <c r="AB211" s="304"/>
      <c r="AC211" s="304"/>
      <c r="AD211" s="358"/>
      <c r="AG211" s="10">
        <f t="shared" si="10"/>
        <v>12</v>
      </c>
      <c r="AH211" s="10">
        <f t="shared" si="11"/>
        <v>0</v>
      </c>
      <c r="AM211" s="7" t="b">
        <f t="shared" si="12"/>
        <v>0</v>
      </c>
      <c r="AN211" s="7">
        <f t="shared" si="13"/>
        <v>0</v>
      </c>
      <c r="AO211" s="7" t="str">
        <f t="shared" si="14"/>
        <v/>
      </c>
      <c r="AP211" s="7" t="b">
        <f t="shared" si="15"/>
        <v>0</v>
      </c>
      <c r="AQ211" s="7">
        <f t="shared" si="16"/>
        <v>0</v>
      </c>
      <c r="AR211" s="7" t="b">
        <f t="shared" si="17"/>
        <v>0</v>
      </c>
      <c r="AS211" s="7">
        <f t="shared" si="18"/>
        <v>0</v>
      </c>
      <c r="AT211" s="30">
        <f t="shared" si="19"/>
        <v>0</v>
      </c>
    </row>
    <row r="212" spans="1:79" ht="15" customHeight="1">
      <c r="C212" s="64" t="s">
        <v>189</v>
      </c>
      <c r="D212" s="354" t="str">
        <f>IF(CNGE_2023_M1_Secc1_Sub1!D158="","",CNGE_2023_M1_Secc1_Sub1!D158)</f>
        <v/>
      </c>
      <c r="E212" s="355"/>
      <c r="F212" s="355"/>
      <c r="G212" s="355"/>
      <c r="H212" s="355"/>
      <c r="I212" s="355"/>
      <c r="J212" s="355"/>
      <c r="K212" s="355"/>
      <c r="L212" s="355"/>
      <c r="M212" s="355"/>
      <c r="N212" s="355"/>
      <c r="O212" s="355"/>
      <c r="P212" s="355"/>
      <c r="Q212" s="355"/>
      <c r="R212" s="356"/>
      <c r="S212" s="357"/>
      <c r="T212" s="304"/>
      <c r="U212" s="304"/>
      <c r="V212" s="304"/>
      <c r="W212" s="304"/>
      <c r="X212" s="358"/>
      <c r="Y212" s="357"/>
      <c r="Z212" s="304"/>
      <c r="AA212" s="304"/>
      <c r="AB212" s="304"/>
      <c r="AC212" s="304"/>
      <c r="AD212" s="358"/>
      <c r="AG212" s="10">
        <f t="shared" si="10"/>
        <v>12</v>
      </c>
      <c r="AH212" s="10">
        <f t="shared" si="11"/>
        <v>0</v>
      </c>
      <c r="AM212" s="7" t="b">
        <f t="shared" si="12"/>
        <v>0</v>
      </c>
      <c r="AN212" s="7">
        <f t="shared" si="13"/>
        <v>0</v>
      </c>
      <c r="AO212" s="7" t="str">
        <f t="shared" si="14"/>
        <v/>
      </c>
      <c r="AP212" s="7" t="b">
        <f t="shared" si="15"/>
        <v>0</v>
      </c>
      <c r="AQ212" s="7">
        <f t="shared" si="16"/>
        <v>0</v>
      </c>
      <c r="AR212" s="7" t="b">
        <f t="shared" si="17"/>
        <v>0</v>
      </c>
      <c r="AS212" s="7">
        <f t="shared" si="18"/>
        <v>0</v>
      </c>
      <c r="AT212" s="30">
        <f t="shared" si="19"/>
        <v>0</v>
      </c>
    </row>
    <row r="213" spans="1:79" ht="15" customHeight="1">
      <c r="AH213" s="30">
        <f>+SUM(AH93:AH212)</f>
        <v>0</v>
      </c>
      <c r="AT213" s="30">
        <f>+SUM(AT93:AT212)</f>
        <v>0</v>
      </c>
    </row>
    <row r="214" spans="1:79" ht="24" customHeight="1">
      <c r="C214" s="348" t="s">
        <v>225</v>
      </c>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48"/>
    </row>
    <row r="215" spans="1:79" ht="60" customHeight="1">
      <c r="C215" s="565"/>
      <c r="D215" s="566"/>
      <c r="E215" s="566"/>
      <c r="F215" s="566"/>
      <c r="G215" s="566"/>
      <c r="H215" s="566"/>
      <c r="I215" s="566"/>
      <c r="J215" s="566"/>
      <c r="K215" s="566"/>
      <c r="L215" s="566"/>
      <c r="M215" s="566"/>
      <c r="N215" s="566"/>
      <c r="O215" s="566"/>
      <c r="P215" s="566"/>
      <c r="Q215" s="566"/>
      <c r="R215" s="566"/>
      <c r="S215" s="566"/>
      <c r="T215" s="566"/>
      <c r="U215" s="566"/>
      <c r="V215" s="566"/>
      <c r="W215" s="566"/>
      <c r="X215" s="566"/>
      <c r="Y215" s="566"/>
      <c r="Z215" s="566"/>
      <c r="AA215" s="566"/>
      <c r="AB215" s="566"/>
      <c r="AC215" s="566"/>
      <c r="AD215" s="567"/>
    </row>
    <row r="216" spans="1:79" ht="15" customHeight="1"/>
    <row r="217" spans="1:79" ht="15" customHeight="1">
      <c r="B217" s="467" t="str">
        <f>IF(CA86=0,"","Alerta: se registró NS (no se sabe), favor de agregar su respectivo comentario (6ᵃ instrucción general).")</f>
        <v/>
      </c>
      <c r="C217" s="467"/>
      <c r="D217" s="467"/>
      <c r="E217" s="467"/>
      <c r="F217" s="467"/>
      <c r="G217" s="467"/>
      <c r="H217" s="467"/>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row>
    <row r="218" spans="1:79" ht="15" customHeight="1">
      <c r="B218" s="477" t="str">
        <f>IF(AH87=0,"","Error: al seleccionar el código 1 en la pregunta A2 no puede registrar información.")</f>
        <v/>
      </c>
      <c r="C218" s="477"/>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7"/>
      <c r="AA218" s="477"/>
      <c r="AB218" s="477"/>
      <c r="AC218" s="477"/>
      <c r="AD218" s="477"/>
    </row>
    <row r="219" spans="1:79" ht="15" customHeight="1">
      <c r="B219" s="477" t="str">
        <f>IF(AT213=0,"","Error: los nombres van en mayúsculas, sin comillas ni signos de acentuación, puntuación, paréntesis y abreviaturas.")</f>
        <v/>
      </c>
      <c r="C219" s="477"/>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7"/>
      <c r="AA219" s="477"/>
      <c r="AB219" s="477"/>
      <c r="AC219" s="477"/>
      <c r="AD219" s="477"/>
    </row>
    <row r="220" spans="1:79" ht="15" customHeight="1">
      <c r="B220" s="477" t="str">
        <f>IF(AH213=0,"","Error: al seleccionar el código 1 debe resgiatrar el Nombre o al seleccionar el código 2, 3 o 9 no puede registrar el  Nombre.")</f>
        <v/>
      </c>
      <c r="C220" s="477"/>
      <c r="D220" s="477"/>
      <c r="E220" s="477"/>
      <c r="F220" s="477"/>
      <c r="G220" s="477"/>
      <c r="H220" s="477"/>
      <c r="I220" s="477"/>
      <c r="J220" s="477"/>
      <c r="K220" s="477"/>
      <c r="L220" s="477"/>
      <c r="M220" s="477"/>
      <c r="N220" s="477"/>
      <c r="O220" s="477"/>
      <c r="P220" s="477"/>
      <c r="Q220" s="477"/>
      <c r="R220" s="477"/>
      <c r="S220" s="477"/>
      <c r="T220" s="477"/>
      <c r="U220" s="477"/>
      <c r="V220" s="477"/>
      <c r="W220" s="477"/>
      <c r="X220" s="477"/>
      <c r="Y220" s="477"/>
      <c r="Z220" s="477"/>
      <c r="AA220" s="477"/>
      <c r="AB220" s="477"/>
      <c r="AC220" s="477"/>
      <c r="AD220" s="477"/>
    </row>
    <row r="221" spans="1:79" ht="15" customHeight="1">
      <c r="AG221" s="30" t="s">
        <v>1259</v>
      </c>
    </row>
    <row r="222" spans="1:79" ht="24" customHeight="1">
      <c r="A222" s="51" t="s">
        <v>1164</v>
      </c>
      <c r="B222" s="555" t="s">
        <v>1169</v>
      </c>
      <c r="C222" s="555"/>
      <c r="D222" s="555"/>
      <c r="E222" s="555"/>
      <c r="F222" s="555"/>
      <c r="G222" s="555"/>
      <c r="H222" s="555"/>
      <c r="I222" s="555"/>
      <c r="J222" s="555"/>
      <c r="K222" s="555"/>
      <c r="L222" s="555"/>
      <c r="M222" s="555"/>
      <c r="N222" s="555"/>
      <c r="O222" s="555"/>
      <c r="P222" s="555"/>
      <c r="Q222" s="555"/>
      <c r="R222" s="555"/>
      <c r="S222" s="555"/>
      <c r="T222" s="555"/>
      <c r="U222" s="555"/>
      <c r="V222" s="555"/>
      <c r="W222" s="555"/>
      <c r="X222" s="555"/>
      <c r="Y222" s="555"/>
      <c r="Z222" s="555"/>
      <c r="AA222" s="555"/>
      <c r="AB222" s="555"/>
      <c r="AC222" s="555"/>
      <c r="AD222" s="555"/>
      <c r="AG222" s="30">
        <f>+COUNTBLANK(C227:AD227)</f>
        <v>28</v>
      </c>
      <c r="AH222" s="30">
        <v>28</v>
      </c>
      <c r="CA222" s="30">
        <f>+COUNTIF(Q227,"ns")</f>
        <v>0</v>
      </c>
    </row>
    <row r="223" spans="1:79" ht="24" customHeight="1">
      <c r="A223" s="51"/>
      <c r="B223" s="57"/>
      <c r="C223" s="368" t="s">
        <v>1170</v>
      </c>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row>
    <row r="224" spans="1:79" ht="24" customHeight="1">
      <c r="B224" s="57"/>
      <c r="C224" s="337" t="s">
        <v>1171</v>
      </c>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C224" s="337"/>
      <c r="AD224" s="337"/>
    </row>
    <row r="225" spans="1:61" ht="15" customHeight="1">
      <c r="B225" s="57"/>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row>
    <row r="226" spans="1:61" ht="24" customHeight="1">
      <c r="C226" s="288" t="s">
        <v>1233</v>
      </c>
      <c r="D226" s="289"/>
      <c r="E226" s="289"/>
      <c r="F226" s="289"/>
      <c r="G226" s="289"/>
      <c r="H226" s="289"/>
      <c r="I226" s="289"/>
      <c r="J226" s="289"/>
      <c r="K226" s="289"/>
      <c r="L226" s="289"/>
      <c r="M226" s="289"/>
      <c r="N226" s="289"/>
      <c r="O226" s="289"/>
      <c r="P226" s="290"/>
      <c r="Q226" s="291" t="s">
        <v>798</v>
      </c>
      <c r="R226" s="291"/>
      <c r="S226" s="291"/>
      <c r="T226" s="291"/>
      <c r="U226" s="291"/>
      <c r="V226" s="291"/>
      <c r="W226" s="291"/>
      <c r="X226" s="291"/>
      <c r="Y226" s="291"/>
      <c r="Z226" s="291"/>
      <c r="AA226" s="291"/>
      <c r="AB226" s="291"/>
      <c r="AC226" s="291"/>
      <c r="AD226" s="291"/>
      <c r="AG226" s="10" t="s">
        <v>1259</v>
      </c>
      <c r="AH226" s="10"/>
      <c r="AI226" s="7" t="s">
        <v>1268</v>
      </c>
      <c r="AJ226" s="7" t="s">
        <v>1269</v>
      </c>
      <c r="AK226" s="7" t="s">
        <v>1270</v>
      </c>
      <c r="AL226" s="8"/>
      <c r="AM226" s="8" t="s">
        <v>1269</v>
      </c>
      <c r="AN226" s="7" t="s">
        <v>1271</v>
      </c>
      <c r="AO226" s="7" t="s">
        <v>1269</v>
      </c>
      <c r="AP226" s="10"/>
    </row>
    <row r="227" spans="1:61" ht="15" customHeight="1">
      <c r="C227" s="366"/>
      <c r="D227" s="287"/>
      <c r="E227" s="287"/>
      <c r="F227" s="287"/>
      <c r="G227" s="287"/>
      <c r="H227" s="287"/>
      <c r="I227" s="287"/>
      <c r="J227" s="287"/>
      <c r="K227" s="287"/>
      <c r="L227" s="287"/>
      <c r="M227" s="287"/>
      <c r="N227" s="287"/>
      <c r="O227" s="287"/>
      <c r="P227" s="367"/>
      <c r="Q227" s="366"/>
      <c r="R227" s="287"/>
      <c r="S227" s="287"/>
      <c r="T227" s="287"/>
      <c r="U227" s="287"/>
      <c r="V227" s="287"/>
      <c r="W227" s="287"/>
      <c r="X227" s="287"/>
      <c r="Y227" s="287"/>
      <c r="Z227" s="287"/>
      <c r="AA227" s="287"/>
      <c r="AB227" s="287"/>
      <c r="AC227" s="287"/>
      <c r="AD227" s="367"/>
      <c r="AG227" s="10">
        <f>+IF(AG222=AH222,0,IF(OR(AND(OR(C227=2,C227=3,C227=9),Q227=""),AND(C227=1,Q227&lt;&gt;"")),0,1))</f>
        <v>0</v>
      </c>
      <c r="AH227" s="10"/>
      <c r="AI227" s="7" t="b">
        <f>NOT(EXACT(Q227,UPPER(Q227)))</f>
        <v>0</v>
      </c>
      <c r="AJ227" s="7">
        <f>COUNTIF(AI227,"VERDADERO")</f>
        <v>0</v>
      </c>
      <c r="AK227" s="7" t="str">
        <f>SUBSTITUTE( SUBSTITUTE( SUBSTITUTE( SUBSTITUTE( SUBSTITUTE( SUBSTITUTE( SUBSTITUTE( SUBSTITUTE( SUBSTITUTE( SUBSTITUTE(Q227, "á", "a"), "é", "e"), "í", "i"), "ó", "o"), "ú", "u"), "Á", "A"), "É", "E"), "Í", "I"), "Ó", "O"), "Ú", "U")</f>
        <v/>
      </c>
      <c r="AL227" s="7" t="b">
        <f>NOT(EXACT(Q227,AK227))</f>
        <v>0</v>
      </c>
      <c r="AM227" s="7">
        <f>COUNTIF(AL227,"VERDADERO")</f>
        <v>0</v>
      </c>
      <c r="AN227" s="7" t="b">
        <f>NOT(EXACT(Q227,AK227))</f>
        <v>0</v>
      </c>
      <c r="AO227" s="7">
        <f>COUNTIF(AN227,"VERDADERO")</f>
        <v>0</v>
      </c>
      <c r="AP227" s="10">
        <f>+AO227+AM227+AJ227</f>
        <v>0</v>
      </c>
    </row>
    <row r="228" spans="1:61" ht="15" customHeight="1">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row>
    <row r="229" spans="1:61" ht="24" customHeight="1">
      <c r="C229" s="414" t="s">
        <v>225</v>
      </c>
      <c r="D229" s="414"/>
      <c r="E229" s="414"/>
      <c r="F229" s="414"/>
      <c r="G229" s="414"/>
      <c r="H229" s="414"/>
      <c r="I229" s="414"/>
      <c r="J229" s="414"/>
      <c r="K229" s="414"/>
      <c r="L229" s="414"/>
      <c r="M229" s="414"/>
      <c r="N229" s="414"/>
      <c r="O229" s="414"/>
      <c r="P229" s="414"/>
      <c r="Q229" s="414"/>
      <c r="R229" s="414"/>
      <c r="S229" s="414"/>
      <c r="T229" s="414"/>
      <c r="U229" s="414"/>
      <c r="V229" s="414"/>
      <c r="W229" s="414"/>
      <c r="X229" s="414"/>
      <c r="Y229" s="414"/>
      <c r="Z229" s="414"/>
      <c r="AA229" s="414"/>
      <c r="AB229" s="414"/>
      <c r="AC229" s="414"/>
      <c r="AD229" s="414"/>
    </row>
    <row r="230" spans="1:61" ht="60" customHeight="1">
      <c r="C230" s="415"/>
      <c r="D230" s="415"/>
      <c r="E230" s="415"/>
      <c r="F230" s="415"/>
      <c r="G230" s="415"/>
      <c r="H230" s="415"/>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row>
    <row r="231" spans="1:61" ht="15" customHeight="1"/>
    <row r="232" spans="1:61" ht="15" customHeight="1">
      <c r="B232" s="467" t="str">
        <f>IF(CA222=0,"","Alerta: se registró NS (no se sabe), favor de agregar su respectivo comentario (6ᵃ instrucción general).")</f>
        <v/>
      </c>
      <c r="C232" s="467"/>
      <c r="D232" s="467"/>
      <c r="E232" s="467"/>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row>
    <row r="233" spans="1:61" ht="15" customHeight="1">
      <c r="B233" s="399" t="str">
        <f>IF(AG227=0,"","Error: al seleccionar el código 1 en el campo ¿Contó con algún Plan o Programa Anual de Evaluación? Debe contestar el sitio o al seleccionar el código 2, 3 o 9 debe dejar el resto de la fila en blanco.")</f>
        <v/>
      </c>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row>
    <row r="234" spans="1:61" ht="15" customHeight="1">
      <c r="AG234" s="269"/>
      <c r="AH234" s="269"/>
      <c r="AI234" s="269"/>
      <c r="AJ234" s="269"/>
      <c r="AK234" s="269"/>
      <c r="AL234" s="269"/>
      <c r="AM234" s="269"/>
      <c r="AN234" s="269"/>
      <c r="AO234" s="269"/>
      <c r="AP234" s="269"/>
      <c r="AQ234" s="269"/>
      <c r="AR234" s="269"/>
      <c r="AS234" s="269"/>
      <c r="AT234" s="269"/>
      <c r="AU234" s="269"/>
      <c r="AV234" s="269"/>
      <c r="AW234" s="269"/>
      <c r="AX234" s="269"/>
      <c r="AY234" s="269"/>
      <c r="AZ234" s="269"/>
      <c r="BA234" s="269"/>
      <c r="BB234" s="269"/>
      <c r="BC234" s="269"/>
      <c r="BD234" s="269"/>
      <c r="BE234" s="269"/>
      <c r="BF234" s="269"/>
      <c r="BG234" s="269"/>
      <c r="BH234" s="269"/>
      <c r="BI234" s="269"/>
    </row>
    <row r="235" spans="1:61" ht="15" customHeight="1"/>
    <row r="236" spans="1:61" ht="15" customHeight="1">
      <c r="AG236" s="30" t="s">
        <v>1259</v>
      </c>
    </row>
    <row r="237" spans="1:61" s="29" customFormat="1" ht="15" customHeight="1">
      <c r="A237" s="51" t="s">
        <v>1165</v>
      </c>
      <c r="B237" s="417" t="s">
        <v>1191</v>
      </c>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c r="AA237" s="417"/>
      <c r="AB237" s="417"/>
      <c r="AC237" s="417"/>
      <c r="AD237" s="417"/>
      <c r="AF237" s="265"/>
      <c r="AG237" s="29">
        <f>+COUNTBLANK(C241:C249)</f>
        <v>9</v>
      </c>
      <c r="AH237" s="29">
        <v>9</v>
      </c>
    </row>
    <row r="238" spans="1:61" s="29" customFormat="1" ht="24" customHeight="1">
      <c r="A238" s="51"/>
      <c r="B238" s="60"/>
      <c r="C238" s="368" t="s">
        <v>1234</v>
      </c>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c r="AA238" s="368"/>
      <c r="AB238" s="368"/>
      <c r="AC238" s="368"/>
      <c r="AD238" s="368"/>
      <c r="AF238" s="265"/>
    </row>
    <row r="239" spans="1:61" s="29" customFormat="1" ht="15">
      <c r="A239" s="51"/>
      <c r="B239" s="66"/>
      <c r="C239" s="368" t="s">
        <v>1113</v>
      </c>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c r="AA239" s="368"/>
      <c r="AB239" s="368"/>
      <c r="AC239" s="368"/>
      <c r="AD239" s="368"/>
      <c r="AF239" s="265"/>
    </row>
    <row r="240" spans="1:61" s="29" customFormat="1" ht="15.75" thickBo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266"/>
      <c r="AG240" s="66"/>
      <c r="AH240" s="66"/>
      <c r="AI240" s="66"/>
      <c r="AJ240" s="66"/>
      <c r="AK240" s="66"/>
      <c r="AL240" s="66"/>
      <c r="AM240" s="66"/>
    </row>
    <row r="241" spans="1:34" s="29" customFormat="1" ht="15.75" thickBot="1">
      <c r="A241" s="66"/>
      <c r="B241" s="66"/>
      <c r="C241" s="1"/>
      <c r="D241" s="34" t="s">
        <v>1154</v>
      </c>
      <c r="E241" s="34"/>
      <c r="F241" s="34"/>
      <c r="G241" s="34"/>
      <c r="H241" s="34"/>
      <c r="I241" s="34"/>
      <c r="J241" s="34"/>
      <c r="K241" s="34"/>
      <c r="L241" s="34"/>
      <c r="M241" s="34"/>
      <c r="N241" s="34"/>
      <c r="O241" s="34"/>
      <c r="P241" s="34"/>
      <c r="Q241" s="26"/>
      <c r="R241" s="26"/>
      <c r="S241" s="26"/>
      <c r="T241" s="26"/>
      <c r="U241" s="26"/>
      <c r="V241" s="26"/>
      <c r="W241" s="26"/>
      <c r="X241" s="26"/>
      <c r="Y241" s="26"/>
      <c r="Z241" s="26"/>
      <c r="AA241" s="26"/>
      <c r="AB241" s="26"/>
      <c r="AC241" s="26"/>
      <c r="AD241" s="26"/>
      <c r="AF241" s="265"/>
      <c r="AG241" s="10">
        <f>C227</f>
        <v>0</v>
      </c>
      <c r="AH241">
        <f>+IF(AG237=AH237,0,IF(OR(AND(OR(AG241=2,AG241=9),AG237=9),AND(OR(AG241=1,AG241=3),AG237&lt;&gt;9)),0,1))</f>
        <v>0</v>
      </c>
    </row>
    <row r="242" spans="1:34" s="29" customFormat="1" ht="15.75" thickBot="1">
      <c r="A242" s="66"/>
      <c r="B242" s="66"/>
      <c r="C242" s="1"/>
      <c r="D242" s="34" t="s">
        <v>1155</v>
      </c>
      <c r="E242" s="34"/>
      <c r="F242" s="34"/>
      <c r="G242" s="34"/>
      <c r="H242" s="34"/>
      <c r="I242" s="34"/>
      <c r="J242" s="34"/>
      <c r="K242" s="34"/>
      <c r="L242" s="34"/>
      <c r="M242" s="34"/>
      <c r="N242" s="34"/>
      <c r="O242" s="34"/>
      <c r="P242" s="34"/>
      <c r="Q242" s="26"/>
      <c r="R242" s="26"/>
      <c r="S242" s="26"/>
      <c r="T242" s="26"/>
      <c r="U242" s="26"/>
      <c r="V242" s="26"/>
      <c r="W242" s="26"/>
      <c r="X242" s="26"/>
      <c r="Y242" s="26"/>
      <c r="Z242" s="26"/>
      <c r="AA242" s="26"/>
      <c r="AB242" s="26"/>
      <c r="AC242" s="26"/>
      <c r="AD242" s="26"/>
      <c r="AF242" s="265"/>
      <c r="AG242" s="30"/>
      <c r="AH242" s="30"/>
    </row>
    <row r="243" spans="1:34" s="29" customFormat="1" ht="15.75" thickBot="1">
      <c r="A243" s="66"/>
      <c r="B243" s="66"/>
      <c r="C243" s="1"/>
      <c r="D243" s="34" t="s">
        <v>1156</v>
      </c>
      <c r="E243" s="34"/>
      <c r="F243" s="34"/>
      <c r="G243" s="34"/>
      <c r="H243" s="34"/>
      <c r="I243" s="34"/>
      <c r="J243" s="34"/>
      <c r="K243" s="34"/>
      <c r="L243" s="34"/>
      <c r="M243" s="34"/>
      <c r="N243" s="34"/>
      <c r="O243" s="34"/>
      <c r="P243" s="34"/>
      <c r="Q243" s="26"/>
      <c r="R243" s="26"/>
      <c r="S243" s="26"/>
      <c r="T243" s="26"/>
      <c r="U243" s="26"/>
      <c r="V243" s="26"/>
      <c r="W243" s="26"/>
      <c r="X243" s="26"/>
      <c r="Y243" s="26"/>
      <c r="Z243" s="26"/>
      <c r="AA243" s="26"/>
      <c r="AB243" s="26"/>
      <c r="AC243" s="26"/>
      <c r="AD243" s="26"/>
      <c r="AF243" s="265"/>
      <c r="AG243" s="30"/>
      <c r="AH243" s="30"/>
    </row>
    <row r="244" spans="1:34" s="29" customFormat="1" ht="15.75" thickBot="1">
      <c r="A244" s="66"/>
      <c r="B244" s="66"/>
      <c r="C244" s="1"/>
      <c r="D244" s="34" t="s">
        <v>1157</v>
      </c>
      <c r="E244" s="34"/>
      <c r="F244" s="34"/>
      <c r="G244" s="34"/>
      <c r="H244" s="34"/>
      <c r="I244" s="34"/>
      <c r="J244" s="34"/>
      <c r="K244" s="34"/>
      <c r="L244" s="34"/>
      <c r="M244" s="34"/>
      <c r="N244" s="34"/>
      <c r="O244" s="34"/>
      <c r="P244" s="34"/>
      <c r="Q244" s="26"/>
      <c r="R244" s="26"/>
      <c r="S244" s="26"/>
      <c r="T244" s="26"/>
      <c r="U244" s="26"/>
      <c r="V244" s="26"/>
      <c r="W244" s="26"/>
      <c r="X244" s="26"/>
      <c r="Y244" s="26"/>
      <c r="Z244" s="26"/>
      <c r="AA244" s="26"/>
      <c r="AB244" s="26"/>
      <c r="AC244" s="26"/>
      <c r="AD244" s="26"/>
      <c r="AF244" s="265"/>
      <c r="AH244" s="30"/>
    </row>
    <row r="245" spans="1:34" s="29" customFormat="1" ht="15.75" thickBot="1">
      <c r="A245" s="66"/>
      <c r="B245" s="66"/>
      <c r="C245" s="1"/>
      <c r="D245" s="34" t="s">
        <v>1175</v>
      </c>
      <c r="E245" s="34"/>
      <c r="F245" s="34"/>
      <c r="G245" s="34"/>
      <c r="H245" s="34"/>
      <c r="I245" s="34"/>
      <c r="J245" s="34"/>
      <c r="K245" s="34"/>
      <c r="L245" s="34"/>
      <c r="M245" s="34"/>
      <c r="N245" s="34"/>
      <c r="O245" s="34"/>
      <c r="P245" s="34"/>
      <c r="Q245" s="26"/>
      <c r="R245" s="26"/>
      <c r="S245" s="26"/>
      <c r="T245" s="26"/>
      <c r="U245" s="26"/>
      <c r="V245" s="26"/>
      <c r="W245" s="26"/>
      <c r="X245" s="26"/>
      <c r="Y245" s="26"/>
      <c r="Z245" s="26"/>
      <c r="AA245" s="26"/>
      <c r="AB245" s="26"/>
      <c r="AC245" s="26"/>
      <c r="AD245" s="26"/>
      <c r="AF245" s="265"/>
    </row>
    <row r="246" spans="1:34" s="29" customFormat="1" ht="15.75" thickBot="1">
      <c r="A246" s="66"/>
      <c r="B246" s="66"/>
      <c r="C246" s="1"/>
      <c r="D246" s="34" t="s">
        <v>1180</v>
      </c>
      <c r="E246" s="34"/>
      <c r="F246" s="34"/>
      <c r="G246" s="34"/>
      <c r="H246" s="34"/>
      <c r="I246" s="34"/>
      <c r="J246" s="34"/>
      <c r="K246" s="34"/>
      <c r="L246" s="34"/>
      <c r="M246" s="34"/>
      <c r="N246" s="34"/>
      <c r="O246" s="34"/>
      <c r="P246" s="34"/>
      <c r="Q246" s="26"/>
      <c r="R246" s="26"/>
      <c r="S246" s="26"/>
      <c r="T246" s="26"/>
      <c r="U246" s="26"/>
      <c r="V246" s="26"/>
      <c r="W246" s="26"/>
      <c r="X246" s="26"/>
      <c r="Y246" s="26"/>
      <c r="Z246" s="26"/>
      <c r="AA246" s="26"/>
      <c r="AB246" s="26"/>
      <c r="AC246" s="26"/>
      <c r="AD246" s="26"/>
      <c r="AF246" s="265"/>
    </row>
    <row r="247" spans="1:34" s="29" customFormat="1" ht="15.75" thickBot="1">
      <c r="A247" s="66"/>
      <c r="B247" s="66"/>
      <c r="C247" s="1"/>
      <c r="D247" s="34" t="s">
        <v>1182</v>
      </c>
      <c r="E247" s="34"/>
      <c r="F247" s="34"/>
      <c r="G247" s="34"/>
      <c r="H247" s="34"/>
      <c r="I247" s="34"/>
      <c r="J247" s="34"/>
      <c r="K247" s="34"/>
      <c r="L247" s="34"/>
      <c r="M247" s="34"/>
      <c r="N247" s="34"/>
      <c r="O247" s="34"/>
      <c r="P247" s="34"/>
      <c r="Q247" s="26"/>
      <c r="R247" s="26"/>
      <c r="S247" s="26"/>
      <c r="T247" s="26"/>
      <c r="U247" s="26"/>
      <c r="V247" s="26"/>
      <c r="W247" s="26"/>
      <c r="X247" s="26"/>
      <c r="Y247" s="26"/>
      <c r="Z247" s="26"/>
      <c r="AA247" s="26"/>
      <c r="AB247" s="26"/>
      <c r="AC247" s="26"/>
      <c r="AD247" s="26"/>
      <c r="AF247" s="265"/>
    </row>
    <row r="248" spans="1:34" s="29" customFormat="1" ht="15.75" thickBot="1">
      <c r="A248" s="66"/>
      <c r="B248" s="66"/>
      <c r="C248" s="1"/>
      <c r="D248" s="34" t="s">
        <v>1183</v>
      </c>
      <c r="E248" s="34"/>
      <c r="F248" s="34"/>
      <c r="G248" s="34"/>
      <c r="H248" s="34"/>
      <c r="I248" s="34"/>
      <c r="J248" s="34"/>
      <c r="K248" s="34"/>
      <c r="L248" s="34"/>
      <c r="M248" s="34"/>
      <c r="N248" s="34"/>
      <c r="O248" s="34"/>
      <c r="P248" s="34"/>
      <c r="Q248" s="26"/>
      <c r="R248" s="26"/>
      <c r="S248" s="26"/>
      <c r="T248" s="26"/>
      <c r="U248" s="26"/>
      <c r="V248" s="26"/>
      <c r="W248" s="26"/>
      <c r="X248" s="26"/>
      <c r="Y248" s="26"/>
      <c r="Z248" s="26"/>
      <c r="AA248" s="26"/>
      <c r="AB248" s="26"/>
      <c r="AC248" s="26"/>
      <c r="AD248" s="26"/>
      <c r="AF248" s="265"/>
    </row>
    <row r="249" spans="1:34" s="29" customFormat="1" ht="15.75" thickBot="1">
      <c r="A249" s="51"/>
      <c r="B249" s="66"/>
      <c r="C249" s="1"/>
      <c r="D249" s="34" t="s">
        <v>1184</v>
      </c>
      <c r="E249" s="34"/>
      <c r="F249" s="34"/>
      <c r="G249" s="34"/>
      <c r="H249" s="34"/>
      <c r="I249" s="34"/>
      <c r="J249" s="34"/>
      <c r="K249" s="34"/>
      <c r="L249" s="34"/>
      <c r="M249" s="591"/>
      <c r="N249" s="591"/>
      <c r="O249" s="591"/>
      <c r="P249" s="591"/>
      <c r="Q249" s="591"/>
      <c r="R249" s="591"/>
      <c r="S249" s="591"/>
      <c r="T249" s="591"/>
      <c r="U249" s="591"/>
      <c r="V249" s="591"/>
      <c r="W249" s="591"/>
      <c r="X249" s="591"/>
      <c r="Y249" s="591"/>
      <c r="Z249" s="591"/>
      <c r="AA249" s="591"/>
      <c r="AB249" s="591"/>
      <c r="AC249" s="591"/>
      <c r="AD249" s="591"/>
      <c r="AF249" s="265"/>
      <c r="AG249" s="192">
        <f>IF(OR(AND(C249="",M249=""),AND(C249="X",M249&lt;&gt;"")),0,1)</f>
        <v>0</v>
      </c>
    </row>
    <row r="250" spans="1:34" s="29" customFormat="1" ht="15">
      <c r="A250" s="67"/>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F250" s="265"/>
    </row>
    <row r="251" spans="1:34" s="57" customFormat="1" ht="24" customHeight="1">
      <c r="A251" s="68"/>
      <c r="C251" s="337" t="s">
        <v>225</v>
      </c>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c r="AA251" s="337"/>
      <c r="AB251" s="337"/>
      <c r="AC251" s="337"/>
      <c r="AD251" s="337"/>
      <c r="AF251" s="267"/>
    </row>
    <row r="252" spans="1:34" s="57" customFormat="1" ht="60" customHeight="1">
      <c r="A252" s="68"/>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c r="AA252" s="488"/>
      <c r="AB252" s="488"/>
      <c r="AC252" s="488"/>
      <c r="AD252" s="488"/>
      <c r="AF252" s="267"/>
    </row>
    <row r="253" spans="1:34" s="19" customFormat="1" ht="15" customHeight="1">
      <c r="A253" s="41"/>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F253" s="262"/>
    </row>
    <row r="254" spans="1:34" s="19" customFormat="1" ht="15" customHeight="1">
      <c r="A254" s="41"/>
      <c r="B254" s="390" t="str">
        <f>IF(AG249=0,"","Error: debe especificar el otro.")</f>
        <v/>
      </c>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c r="AA254" s="390"/>
      <c r="AB254" s="390"/>
      <c r="AC254" s="390"/>
      <c r="AD254" s="390"/>
      <c r="AF254" s="262"/>
    </row>
    <row r="255" spans="1:34" s="19" customFormat="1" ht="15" customHeight="1">
      <c r="A255" s="41"/>
      <c r="B255" s="390" t="str">
        <f>IF(AH241=0,"","Error: al seleccionar el código 2 o 9 en la pregunta anterior en el campo ¿Contó con algún Plan o Programa Anual de Evaluación? no puede registrar información.")</f>
        <v/>
      </c>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c r="AA255" s="390"/>
      <c r="AB255" s="390"/>
      <c r="AC255" s="390"/>
      <c r="AD255" s="390"/>
      <c r="AF255" s="262"/>
    </row>
    <row r="256" spans="1:34" s="19" customFormat="1" ht="15" customHeight="1">
      <c r="A256" s="41"/>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F256" s="262"/>
    </row>
    <row r="257" spans="1:79" s="19" customFormat="1" ht="15" customHeight="1">
      <c r="A257" s="41"/>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F257" s="262"/>
    </row>
    <row r="258" spans="1:79" s="19" customFormat="1" ht="15" customHeight="1">
      <c r="A258" s="41"/>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F258" s="262"/>
      <c r="AG258" s="19" t="s">
        <v>1259</v>
      </c>
    </row>
    <row r="259" spans="1:79" ht="48" customHeight="1">
      <c r="A259" s="51" t="s">
        <v>1168</v>
      </c>
      <c r="B259" s="574" t="s">
        <v>1235</v>
      </c>
      <c r="C259" s="574"/>
      <c r="D259" s="574"/>
      <c r="E259" s="574"/>
      <c r="F259" s="574"/>
      <c r="G259" s="574"/>
      <c r="H259" s="574"/>
      <c r="I259" s="574"/>
      <c r="J259" s="574"/>
      <c r="K259" s="574"/>
      <c r="L259" s="574"/>
      <c r="M259" s="574"/>
      <c r="N259" s="574"/>
      <c r="O259" s="574"/>
      <c r="P259" s="574"/>
      <c r="Q259" s="574"/>
      <c r="R259" s="574"/>
      <c r="S259" s="574"/>
      <c r="T259" s="574"/>
      <c r="U259" s="574"/>
      <c r="V259" s="574"/>
      <c r="W259" s="574"/>
      <c r="X259" s="574"/>
      <c r="Y259" s="574"/>
      <c r="Z259" s="574"/>
      <c r="AA259" s="574"/>
      <c r="AB259" s="574"/>
      <c r="AC259" s="574"/>
      <c r="AD259" s="574"/>
      <c r="AG259" s="30">
        <f>+COUNTBLANK(O266:AD385)</f>
        <v>1920</v>
      </c>
      <c r="AH259" s="30">
        <v>1920</v>
      </c>
      <c r="CA259" s="30">
        <f>+COUNTIF(U266:AD385,"NS")</f>
        <v>0</v>
      </c>
    </row>
    <row r="260" spans="1:79" ht="24" customHeight="1">
      <c r="A260" s="51"/>
      <c r="B260" s="69"/>
      <c r="C260" s="348" t="s">
        <v>1194</v>
      </c>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row>
    <row r="261" spans="1:79" ht="36" customHeight="1">
      <c r="B261" s="70"/>
      <c r="C261" s="348" t="s">
        <v>1195</v>
      </c>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row>
    <row r="262" spans="1:79" ht="36" customHeight="1">
      <c r="B262" s="70"/>
      <c r="C262" s="337" t="s">
        <v>1197</v>
      </c>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c r="AA262" s="337"/>
      <c r="AB262" s="337"/>
      <c r="AC262" s="337"/>
      <c r="AD262" s="337"/>
    </row>
    <row r="263" spans="1:79" ht="15" customHeight="1">
      <c r="C263" s="20"/>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row>
    <row r="264" spans="1:79" ht="48" customHeight="1">
      <c r="C264" s="369" t="s">
        <v>98</v>
      </c>
      <c r="D264" s="370"/>
      <c r="E264" s="370"/>
      <c r="F264" s="370"/>
      <c r="G264" s="370"/>
      <c r="H264" s="370"/>
      <c r="I264" s="370"/>
      <c r="J264" s="370"/>
      <c r="K264" s="370"/>
      <c r="L264" s="370"/>
      <c r="M264" s="370"/>
      <c r="N264" s="371"/>
      <c r="O264" s="575" t="s">
        <v>1196</v>
      </c>
      <c r="P264" s="576"/>
      <c r="Q264" s="576"/>
      <c r="R264" s="576"/>
      <c r="S264" s="576"/>
      <c r="T264" s="577"/>
      <c r="U264" s="411" t="s">
        <v>1159</v>
      </c>
      <c r="V264" s="412"/>
      <c r="W264" s="412"/>
      <c r="X264" s="412"/>
      <c r="Y264" s="412"/>
      <c r="Z264" s="412"/>
      <c r="AA264" s="412"/>
      <c r="AB264" s="412"/>
      <c r="AC264" s="412"/>
      <c r="AD264" s="413"/>
    </row>
    <row r="265" spans="1:79" ht="36" customHeight="1" thickBot="1">
      <c r="B265" s="72"/>
      <c r="C265" s="372"/>
      <c r="D265" s="373"/>
      <c r="E265" s="373"/>
      <c r="F265" s="373"/>
      <c r="G265" s="373"/>
      <c r="H265" s="373"/>
      <c r="I265" s="373"/>
      <c r="J265" s="373"/>
      <c r="K265" s="373"/>
      <c r="L265" s="373"/>
      <c r="M265" s="373"/>
      <c r="N265" s="374"/>
      <c r="O265" s="578"/>
      <c r="P265" s="579"/>
      <c r="Q265" s="579"/>
      <c r="R265" s="579"/>
      <c r="S265" s="579"/>
      <c r="T265" s="580"/>
      <c r="U265" s="73" t="s">
        <v>318</v>
      </c>
      <c r="V265" s="74" t="s">
        <v>58</v>
      </c>
      <c r="W265" s="74" t="s">
        <v>59</v>
      </c>
      <c r="X265" s="74" t="s">
        <v>60</v>
      </c>
      <c r="Y265" s="74" t="s">
        <v>61</v>
      </c>
      <c r="Z265" s="74" t="s">
        <v>62</v>
      </c>
      <c r="AA265" s="74" t="s">
        <v>63</v>
      </c>
      <c r="AB265" s="74" t="s">
        <v>64</v>
      </c>
      <c r="AC265" s="74" t="s">
        <v>65</v>
      </c>
      <c r="AD265" s="74" t="s">
        <v>66</v>
      </c>
      <c r="AG265" s="10" t="s">
        <v>1259</v>
      </c>
      <c r="AH265" s="10" t="s">
        <v>1269</v>
      </c>
      <c r="AJ265" s="11" t="s">
        <v>318</v>
      </c>
      <c r="AK265" s="11" t="s">
        <v>1258</v>
      </c>
      <c r="AL265" s="11" t="s">
        <v>1283</v>
      </c>
      <c r="AM265" s="11" t="s">
        <v>1260</v>
      </c>
    </row>
    <row r="266" spans="1:79" ht="15" customHeight="1" thickBot="1">
      <c r="C266" s="75" t="s">
        <v>58</v>
      </c>
      <c r="D266" s="354" t="str">
        <f>IF(CNGE_2023_M1_Secc1_Sub1!D39="","",CNGE_2023_M1_Secc1_Sub1!D39)</f>
        <v/>
      </c>
      <c r="E266" s="355"/>
      <c r="F266" s="355"/>
      <c r="G266" s="355"/>
      <c r="H266" s="355"/>
      <c r="I266" s="355"/>
      <c r="J266" s="355"/>
      <c r="K266" s="355"/>
      <c r="L266" s="355"/>
      <c r="M266" s="355"/>
      <c r="N266" s="356"/>
      <c r="O266" s="366"/>
      <c r="P266" s="287"/>
      <c r="Q266" s="287"/>
      <c r="R266" s="287"/>
      <c r="S266" s="287"/>
      <c r="T266" s="367"/>
      <c r="U266" s="2"/>
      <c r="V266" s="2"/>
      <c r="W266" s="2"/>
      <c r="X266" s="2"/>
      <c r="Y266" s="2"/>
      <c r="Z266" s="2"/>
      <c r="AA266" s="2"/>
      <c r="AB266" s="2"/>
      <c r="AC266" s="2"/>
      <c r="AD266" s="2"/>
      <c r="AG266" s="10">
        <f>+COUNTBLANK(U266:AD266)</f>
        <v>10</v>
      </c>
      <c r="AH266" s="10">
        <f>+IF($AG$259=$AH$259,0,IF(OR(AND(O266=1,AG266=0),AND(OR(O266=2,O266=9),AG266=10),AND(D266="",AG266=10)),0,1))</f>
        <v>0</v>
      </c>
      <c r="AJ266" s="12">
        <f>U266</f>
        <v>0</v>
      </c>
      <c r="AK266" s="13">
        <f>COUNTIF(V266:AD266,"NS")</f>
        <v>0</v>
      </c>
      <c r="AL266" s="14">
        <f>SUM(V266:AD266)</f>
        <v>0</v>
      </c>
      <c r="AM266" s="15">
        <f>IF($AG$259=$AH$259, 0, IF(OR(AND(AJ266=0, AK266&gt;0), AND(AJ266="NS", AL266&gt;0), AND(AJ266="NS", AL266=0, AK266=0)), 1, IF(OR(AND(AK266&gt;=2, AL266&lt;AJ266), AND(AJ266="NS", AL266=0, AK266&gt;0), AJ266=AL266, AND(AJ266="NA", COUNTIF(U266:AD266, "NA")=COUNTA(U266:AD266))), 0, 1)))</f>
        <v>0</v>
      </c>
    </row>
    <row r="267" spans="1:79" ht="15" customHeight="1" thickBot="1">
      <c r="C267" s="76" t="s">
        <v>59</v>
      </c>
      <c r="D267" s="354" t="str">
        <f>IF(CNGE_2023_M1_Secc1_Sub1!D40="","",CNGE_2023_M1_Secc1_Sub1!D40)</f>
        <v/>
      </c>
      <c r="E267" s="355"/>
      <c r="F267" s="355"/>
      <c r="G267" s="355"/>
      <c r="H267" s="355"/>
      <c r="I267" s="355"/>
      <c r="J267" s="355"/>
      <c r="K267" s="355"/>
      <c r="L267" s="355"/>
      <c r="M267" s="355"/>
      <c r="N267" s="356"/>
      <c r="O267" s="366"/>
      <c r="P267" s="287"/>
      <c r="Q267" s="287"/>
      <c r="R267" s="287"/>
      <c r="S267" s="287"/>
      <c r="T267" s="367"/>
      <c r="U267" s="2"/>
      <c r="V267" s="2"/>
      <c r="W267" s="2"/>
      <c r="X267" s="2"/>
      <c r="Y267" s="2"/>
      <c r="Z267" s="2"/>
      <c r="AA267" s="2"/>
      <c r="AB267" s="2"/>
      <c r="AC267" s="2"/>
      <c r="AD267" s="2"/>
      <c r="AG267" s="10">
        <f t="shared" ref="AG267:AG330" si="20">+COUNTBLANK(U267:AD267)</f>
        <v>10</v>
      </c>
      <c r="AH267" s="10">
        <f t="shared" ref="AH267:AH330" si="21">+IF($AG$259=$AH$259,0,IF(OR(AND(O267=1,AG267=0),AND(OR(O267=2,O267=9),AG267=10),AND(D267="",AG267=10)),0,1))</f>
        <v>0</v>
      </c>
      <c r="AJ267" s="12">
        <f t="shared" ref="AJ267:AJ330" si="22">U267</f>
        <v>0</v>
      </c>
      <c r="AK267" s="13">
        <f t="shared" ref="AK267:AK330" si="23">COUNTIF(V267:AD267,"NS")</f>
        <v>0</v>
      </c>
      <c r="AL267" s="14">
        <f t="shared" ref="AL267:AL330" si="24">SUM(V267:AD267)</f>
        <v>0</v>
      </c>
      <c r="AM267" s="15">
        <f t="shared" ref="AM267:AM330" si="25">IF($AG$259=$AH$259, 0, IF(OR(AND(AJ267=0, AK267&gt;0), AND(AJ267="NS", AL267&gt;0), AND(AJ267="NS", AL267=0, AK267=0)), 1, IF(OR(AND(AK267&gt;=2, AL267&lt;AJ267), AND(AJ267="NS", AL267=0, AK267&gt;0), AJ267=AL267, AND(AJ267="NA", COUNTIF(U267:AD267, "NA")=COUNTA(U267:AD267))), 0, 1)))</f>
        <v>0</v>
      </c>
    </row>
    <row r="268" spans="1:79" ht="15" customHeight="1" thickBot="1">
      <c r="C268" s="64" t="s">
        <v>60</v>
      </c>
      <c r="D268" s="354" t="str">
        <f>IF(CNGE_2023_M1_Secc1_Sub1!D41="","",CNGE_2023_M1_Secc1_Sub1!D41)</f>
        <v/>
      </c>
      <c r="E268" s="355"/>
      <c r="F268" s="355"/>
      <c r="G268" s="355"/>
      <c r="H268" s="355"/>
      <c r="I268" s="355"/>
      <c r="J268" s="355"/>
      <c r="K268" s="355"/>
      <c r="L268" s="355"/>
      <c r="M268" s="355"/>
      <c r="N268" s="356"/>
      <c r="O268" s="366"/>
      <c r="P268" s="287"/>
      <c r="Q268" s="287"/>
      <c r="R268" s="287"/>
      <c r="S268" s="287"/>
      <c r="T268" s="367"/>
      <c r="U268" s="2"/>
      <c r="V268" s="2"/>
      <c r="W268" s="2"/>
      <c r="X268" s="2"/>
      <c r="Y268" s="2"/>
      <c r="Z268" s="2"/>
      <c r="AA268" s="2"/>
      <c r="AB268" s="2"/>
      <c r="AC268" s="2"/>
      <c r="AD268" s="2"/>
      <c r="AG268" s="10">
        <f t="shared" si="20"/>
        <v>10</v>
      </c>
      <c r="AH268" s="10">
        <f t="shared" si="21"/>
        <v>0</v>
      </c>
      <c r="AJ268" s="12">
        <f t="shared" si="22"/>
        <v>0</v>
      </c>
      <c r="AK268" s="13">
        <f t="shared" si="23"/>
        <v>0</v>
      </c>
      <c r="AL268" s="14">
        <f t="shared" si="24"/>
        <v>0</v>
      </c>
      <c r="AM268" s="15">
        <f t="shared" si="25"/>
        <v>0</v>
      </c>
    </row>
    <row r="269" spans="1:79" ht="15" customHeight="1" thickBot="1">
      <c r="C269" s="64" t="s">
        <v>61</v>
      </c>
      <c r="D269" s="354" t="str">
        <f>IF(CNGE_2023_M1_Secc1_Sub1!D42="","",CNGE_2023_M1_Secc1_Sub1!D42)</f>
        <v/>
      </c>
      <c r="E269" s="355"/>
      <c r="F269" s="355"/>
      <c r="G269" s="355"/>
      <c r="H269" s="355"/>
      <c r="I269" s="355"/>
      <c r="J269" s="355"/>
      <c r="K269" s="355"/>
      <c r="L269" s="355"/>
      <c r="M269" s="355"/>
      <c r="N269" s="356"/>
      <c r="O269" s="366"/>
      <c r="P269" s="287"/>
      <c r="Q269" s="287"/>
      <c r="R269" s="287"/>
      <c r="S269" s="287"/>
      <c r="T269" s="367"/>
      <c r="U269" s="2"/>
      <c r="V269" s="2"/>
      <c r="W269" s="2"/>
      <c r="X269" s="2"/>
      <c r="Y269" s="2"/>
      <c r="Z269" s="2"/>
      <c r="AA269" s="2"/>
      <c r="AB269" s="2"/>
      <c r="AC269" s="2"/>
      <c r="AD269" s="2"/>
      <c r="AG269" s="10">
        <f t="shared" si="20"/>
        <v>10</v>
      </c>
      <c r="AH269" s="10">
        <f t="shared" si="21"/>
        <v>0</v>
      </c>
      <c r="AJ269" s="12">
        <f t="shared" si="22"/>
        <v>0</v>
      </c>
      <c r="AK269" s="13">
        <f t="shared" si="23"/>
        <v>0</v>
      </c>
      <c r="AL269" s="14">
        <f t="shared" si="24"/>
        <v>0</v>
      </c>
      <c r="AM269" s="15">
        <f t="shared" si="25"/>
        <v>0</v>
      </c>
    </row>
    <row r="270" spans="1:79" ht="15" customHeight="1" thickBot="1">
      <c r="C270" s="64" t="s">
        <v>62</v>
      </c>
      <c r="D270" s="354" t="str">
        <f>IF(CNGE_2023_M1_Secc1_Sub1!D43="","",CNGE_2023_M1_Secc1_Sub1!D43)</f>
        <v/>
      </c>
      <c r="E270" s="355"/>
      <c r="F270" s="355"/>
      <c r="G270" s="355"/>
      <c r="H270" s="355"/>
      <c r="I270" s="355"/>
      <c r="J270" s="355"/>
      <c r="K270" s="355"/>
      <c r="L270" s="355"/>
      <c r="M270" s="355"/>
      <c r="N270" s="356"/>
      <c r="O270" s="366"/>
      <c r="P270" s="287"/>
      <c r="Q270" s="287"/>
      <c r="R270" s="287"/>
      <c r="S270" s="287"/>
      <c r="T270" s="367"/>
      <c r="U270" s="2"/>
      <c r="V270" s="2"/>
      <c r="W270" s="2"/>
      <c r="X270" s="2"/>
      <c r="Y270" s="2"/>
      <c r="Z270" s="2"/>
      <c r="AA270" s="2"/>
      <c r="AB270" s="2"/>
      <c r="AC270" s="2"/>
      <c r="AD270" s="2"/>
      <c r="AG270" s="10">
        <f t="shared" si="20"/>
        <v>10</v>
      </c>
      <c r="AH270" s="10">
        <f t="shared" si="21"/>
        <v>0</v>
      </c>
      <c r="AJ270" s="12">
        <f t="shared" si="22"/>
        <v>0</v>
      </c>
      <c r="AK270" s="13">
        <f t="shared" si="23"/>
        <v>0</v>
      </c>
      <c r="AL270" s="14">
        <f t="shared" si="24"/>
        <v>0</v>
      </c>
      <c r="AM270" s="15">
        <f t="shared" si="25"/>
        <v>0</v>
      </c>
    </row>
    <row r="271" spans="1:79" ht="15" customHeight="1" thickBot="1">
      <c r="C271" s="64" t="s">
        <v>63</v>
      </c>
      <c r="D271" s="354" t="str">
        <f>IF(CNGE_2023_M1_Secc1_Sub1!D44="","",CNGE_2023_M1_Secc1_Sub1!D44)</f>
        <v/>
      </c>
      <c r="E271" s="355"/>
      <c r="F271" s="355"/>
      <c r="G271" s="355"/>
      <c r="H271" s="355"/>
      <c r="I271" s="355"/>
      <c r="J271" s="355"/>
      <c r="K271" s="355"/>
      <c r="L271" s="355"/>
      <c r="M271" s="355"/>
      <c r="N271" s="356"/>
      <c r="O271" s="366"/>
      <c r="P271" s="287"/>
      <c r="Q271" s="287"/>
      <c r="R271" s="287"/>
      <c r="S271" s="287"/>
      <c r="T271" s="367"/>
      <c r="U271" s="2"/>
      <c r="V271" s="2"/>
      <c r="W271" s="2"/>
      <c r="X271" s="2"/>
      <c r="Y271" s="2"/>
      <c r="Z271" s="2"/>
      <c r="AA271" s="2"/>
      <c r="AB271" s="2"/>
      <c r="AC271" s="2"/>
      <c r="AD271" s="2"/>
      <c r="AG271" s="10">
        <f t="shared" si="20"/>
        <v>10</v>
      </c>
      <c r="AH271" s="10">
        <f t="shared" si="21"/>
        <v>0</v>
      </c>
      <c r="AJ271" s="12">
        <f t="shared" si="22"/>
        <v>0</v>
      </c>
      <c r="AK271" s="13">
        <f t="shared" si="23"/>
        <v>0</v>
      </c>
      <c r="AL271" s="14">
        <f t="shared" si="24"/>
        <v>0</v>
      </c>
      <c r="AM271" s="15">
        <f t="shared" si="25"/>
        <v>0</v>
      </c>
    </row>
    <row r="272" spans="1:79" ht="15" customHeight="1" thickBot="1">
      <c r="C272" s="64" t="s">
        <v>64</v>
      </c>
      <c r="D272" s="354" t="str">
        <f>IF(CNGE_2023_M1_Secc1_Sub1!D45="","",CNGE_2023_M1_Secc1_Sub1!D45)</f>
        <v/>
      </c>
      <c r="E272" s="355"/>
      <c r="F272" s="355"/>
      <c r="G272" s="355"/>
      <c r="H272" s="355"/>
      <c r="I272" s="355"/>
      <c r="J272" s="355"/>
      <c r="K272" s="355"/>
      <c r="L272" s="355"/>
      <c r="M272" s="355"/>
      <c r="N272" s="356"/>
      <c r="O272" s="366"/>
      <c r="P272" s="287"/>
      <c r="Q272" s="287"/>
      <c r="R272" s="287"/>
      <c r="S272" s="287"/>
      <c r="T272" s="367"/>
      <c r="U272" s="2"/>
      <c r="V272" s="2"/>
      <c r="W272" s="2"/>
      <c r="X272" s="2"/>
      <c r="Y272" s="2"/>
      <c r="Z272" s="2"/>
      <c r="AA272" s="2"/>
      <c r="AB272" s="2"/>
      <c r="AC272" s="2"/>
      <c r="AD272" s="2"/>
      <c r="AG272" s="10">
        <f t="shared" si="20"/>
        <v>10</v>
      </c>
      <c r="AH272" s="10">
        <f t="shared" si="21"/>
        <v>0</v>
      </c>
      <c r="AJ272" s="12">
        <f t="shared" si="22"/>
        <v>0</v>
      </c>
      <c r="AK272" s="13">
        <f t="shared" si="23"/>
        <v>0</v>
      </c>
      <c r="AL272" s="14">
        <f t="shared" si="24"/>
        <v>0</v>
      </c>
      <c r="AM272" s="15">
        <f t="shared" si="25"/>
        <v>0</v>
      </c>
    </row>
    <row r="273" spans="3:39" ht="15" customHeight="1" thickBot="1">
      <c r="C273" s="64" t="s">
        <v>65</v>
      </c>
      <c r="D273" s="354" t="str">
        <f>IF(CNGE_2023_M1_Secc1_Sub1!D46="","",CNGE_2023_M1_Secc1_Sub1!D46)</f>
        <v/>
      </c>
      <c r="E273" s="355"/>
      <c r="F273" s="355"/>
      <c r="G273" s="355"/>
      <c r="H273" s="355"/>
      <c r="I273" s="355"/>
      <c r="J273" s="355"/>
      <c r="K273" s="355"/>
      <c r="L273" s="355"/>
      <c r="M273" s="355"/>
      <c r="N273" s="356"/>
      <c r="O273" s="366"/>
      <c r="P273" s="287"/>
      <c r="Q273" s="287"/>
      <c r="R273" s="287"/>
      <c r="S273" s="287"/>
      <c r="T273" s="367"/>
      <c r="U273" s="2"/>
      <c r="V273" s="2"/>
      <c r="W273" s="2"/>
      <c r="X273" s="2"/>
      <c r="Y273" s="2"/>
      <c r="Z273" s="2"/>
      <c r="AA273" s="2"/>
      <c r="AB273" s="2"/>
      <c r="AC273" s="2"/>
      <c r="AD273" s="2"/>
      <c r="AG273" s="10">
        <f t="shared" si="20"/>
        <v>10</v>
      </c>
      <c r="AH273" s="10">
        <f t="shared" si="21"/>
        <v>0</v>
      </c>
      <c r="AJ273" s="12">
        <f t="shared" si="22"/>
        <v>0</v>
      </c>
      <c r="AK273" s="13">
        <f t="shared" si="23"/>
        <v>0</v>
      </c>
      <c r="AL273" s="14">
        <f t="shared" si="24"/>
        <v>0</v>
      </c>
      <c r="AM273" s="15">
        <f t="shared" si="25"/>
        <v>0</v>
      </c>
    </row>
    <row r="274" spans="3:39" ht="15" customHeight="1" thickBot="1">
      <c r="C274" s="64" t="s">
        <v>66</v>
      </c>
      <c r="D274" s="354" t="str">
        <f>IF(CNGE_2023_M1_Secc1_Sub1!D47="","",CNGE_2023_M1_Secc1_Sub1!D47)</f>
        <v/>
      </c>
      <c r="E274" s="355"/>
      <c r="F274" s="355"/>
      <c r="G274" s="355"/>
      <c r="H274" s="355"/>
      <c r="I274" s="355"/>
      <c r="J274" s="355"/>
      <c r="K274" s="355"/>
      <c r="L274" s="355"/>
      <c r="M274" s="355"/>
      <c r="N274" s="356"/>
      <c r="O274" s="366"/>
      <c r="P274" s="287"/>
      <c r="Q274" s="287"/>
      <c r="R274" s="287"/>
      <c r="S274" s="287"/>
      <c r="T274" s="367"/>
      <c r="U274" s="2"/>
      <c r="V274" s="2"/>
      <c r="W274" s="2"/>
      <c r="X274" s="2"/>
      <c r="Y274" s="2"/>
      <c r="Z274" s="2"/>
      <c r="AA274" s="2"/>
      <c r="AB274" s="2"/>
      <c r="AC274" s="2"/>
      <c r="AD274" s="2"/>
      <c r="AG274" s="10">
        <f t="shared" si="20"/>
        <v>10</v>
      </c>
      <c r="AH274" s="10">
        <f t="shared" si="21"/>
        <v>0</v>
      </c>
      <c r="AJ274" s="12">
        <f t="shared" si="22"/>
        <v>0</v>
      </c>
      <c r="AK274" s="13">
        <f t="shared" si="23"/>
        <v>0</v>
      </c>
      <c r="AL274" s="14">
        <f t="shared" si="24"/>
        <v>0</v>
      </c>
      <c r="AM274" s="15">
        <f t="shared" si="25"/>
        <v>0</v>
      </c>
    </row>
    <row r="275" spans="3:39" ht="15" customHeight="1" thickBot="1">
      <c r="C275" s="64" t="s">
        <v>67</v>
      </c>
      <c r="D275" s="354" t="str">
        <f>IF(CNGE_2023_M1_Secc1_Sub1!D48="","",CNGE_2023_M1_Secc1_Sub1!D48)</f>
        <v/>
      </c>
      <c r="E275" s="355"/>
      <c r="F275" s="355"/>
      <c r="G275" s="355"/>
      <c r="H275" s="355"/>
      <c r="I275" s="355"/>
      <c r="J275" s="355"/>
      <c r="K275" s="355"/>
      <c r="L275" s="355"/>
      <c r="M275" s="355"/>
      <c r="N275" s="356"/>
      <c r="O275" s="366"/>
      <c r="P275" s="287"/>
      <c r="Q275" s="287"/>
      <c r="R275" s="287"/>
      <c r="S275" s="287"/>
      <c r="T275" s="367"/>
      <c r="U275" s="2"/>
      <c r="V275" s="2"/>
      <c r="W275" s="2"/>
      <c r="X275" s="2"/>
      <c r="Y275" s="2"/>
      <c r="Z275" s="2"/>
      <c r="AA275" s="2"/>
      <c r="AB275" s="2"/>
      <c r="AC275" s="2"/>
      <c r="AD275" s="2"/>
      <c r="AG275" s="10">
        <f t="shared" si="20"/>
        <v>10</v>
      </c>
      <c r="AH275" s="10">
        <f t="shared" si="21"/>
        <v>0</v>
      </c>
      <c r="AJ275" s="12">
        <f t="shared" si="22"/>
        <v>0</v>
      </c>
      <c r="AK275" s="13">
        <f t="shared" si="23"/>
        <v>0</v>
      </c>
      <c r="AL275" s="14">
        <f t="shared" si="24"/>
        <v>0</v>
      </c>
      <c r="AM275" s="15">
        <f t="shared" si="25"/>
        <v>0</v>
      </c>
    </row>
    <row r="276" spans="3:39" ht="15" customHeight="1" thickBot="1">
      <c r="C276" s="64" t="s">
        <v>68</v>
      </c>
      <c r="D276" s="354" t="str">
        <f>IF(CNGE_2023_M1_Secc1_Sub1!D49="","",CNGE_2023_M1_Secc1_Sub1!D49)</f>
        <v/>
      </c>
      <c r="E276" s="355"/>
      <c r="F276" s="355"/>
      <c r="G276" s="355"/>
      <c r="H276" s="355"/>
      <c r="I276" s="355"/>
      <c r="J276" s="355"/>
      <c r="K276" s="355"/>
      <c r="L276" s="355"/>
      <c r="M276" s="355"/>
      <c r="N276" s="356"/>
      <c r="O276" s="366"/>
      <c r="P276" s="287"/>
      <c r="Q276" s="287"/>
      <c r="R276" s="287"/>
      <c r="S276" s="287"/>
      <c r="T276" s="367"/>
      <c r="U276" s="2"/>
      <c r="V276" s="2"/>
      <c r="W276" s="2"/>
      <c r="X276" s="2"/>
      <c r="Y276" s="2"/>
      <c r="Z276" s="2"/>
      <c r="AA276" s="2"/>
      <c r="AB276" s="2"/>
      <c r="AC276" s="2"/>
      <c r="AD276" s="2"/>
      <c r="AG276" s="10">
        <f t="shared" si="20"/>
        <v>10</v>
      </c>
      <c r="AH276" s="10">
        <f t="shared" si="21"/>
        <v>0</v>
      </c>
      <c r="AJ276" s="12">
        <f t="shared" si="22"/>
        <v>0</v>
      </c>
      <c r="AK276" s="13">
        <f t="shared" si="23"/>
        <v>0</v>
      </c>
      <c r="AL276" s="14">
        <f t="shared" si="24"/>
        <v>0</v>
      </c>
      <c r="AM276" s="15">
        <f t="shared" si="25"/>
        <v>0</v>
      </c>
    </row>
    <row r="277" spans="3:39" ht="15" customHeight="1" thickBot="1">
      <c r="C277" s="64" t="s">
        <v>69</v>
      </c>
      <c r="D277" s="354" t="str">
        <f>IF(CNGE_2023_M1_Secc1_Sub1!D50="","",CNGE_2023_M1_Secc1_Sub1!D50)</f>
        <v/>
      </c>
      <c r="E277" s="355"/>
      <c r="F277" s="355"/>
      <c r="G277" s="355"/>
      <c r="H277" s="355"/>
      <c r="I277" s="355"/>
      <c r="J277" s="355"/>
      <c r="K277" s="355"/>
      <c r="L277" s="355"/>
      <c r="M277" s="355"/>
      <c r="N277" s="356"/>
      <c r="O277" s="366"/>
      <c r="P277" s="287"/>
      <c r="Q277" s="287"/>
      <c r="R277" s="287"/>
      <c r="S277" s="287"/>
      <c r="T277" s="367"/>
      <c r="U277" s="2"/>
      <c r="V277" s="2"/>
      <c r="W277" s="2"/>
      <c r="X277" s="2"/>
      <c r="Y277" s="2"/>
      <c r="Z277" s="2"/>
      <c r="AA277" s="2"/>
      <c r="AB277" s="2"/>
      <c r="AC277" s="2"/>
      <c r="AD277" s="2"/>
      <c r="AG277" s="10">
        <f t="shared" si="20"/>
        <v>10</v>
      </c>
      <c r="AH277" s="10">
        <f t="shared" si="21"/>
        <v>0</v>
      </c>
      <c r="AJ277" s="12">
        <f t="shared" si="22"/>
        <v>0</v>
      </c>
      <c r="AK277" s="13">
        <f t="shared" si="23"/>
        <v>0</v>
      </c>
      <c r="AL277" s="14">
        <f t="shared" si="24"/>
        <v>0</v>
      </c>
      <c r="AM277" s="15">
        <f t="shared" si="25"/>
        <v>0</v>
      </c>
    </row>
    <row r="278" spans="3:39" ht="15" customHeight="1" thickBot="1">
      <c r="C278" s="64" t="s">
        <v>70</v>
      </c>
      <c r="D278" s="354" t="str">
        <f>IF(CNGE_2023_M1_Secc1_Sub1!D51="","",CNGE_2023_M1_Secc1_Sub1!D51)</f>
        <v/>
      </c>
      <c r="E278" s="355"/>
      <c r="F278" s="355"/>
      <c r="G278" s="355"/>
      <c r="H278" s="355"/>
      <c r="I278" s="355"/>
      <c r="J278" s="355"/>
      <c r="K278" s="355"/>
      <c r="L278" s="355"/>
      <c r="M278" s="355"/>
      <c r="N278" s="356"/>
      <c r="O278" s="366"/>
      <c r="P278" s="287"/>
      <c r="Q278" s="287"/>
      <c r="R278" s="287"/>
      <c r="S278" s="287"/>
      <c r="T278" s="367"/>
      <c r="U278" s="2"/>
      <c r="V278" s="2"/>
      <c r="W278" s="2"/>
      <c r="X278" s="2"/>
      <c r="Y278" s="2"/>
      <c r="Z278" s="2"/>
      <c r="AA278" s="2"/>
      <c r="AB278" s="2"/>
      <c r="AC278" s="2"/>
      <c r="AD278" s="2"/>
      <c r="AG278" s="10">
        <f t="shared" si="20"/>
        <v>10</v>
      </c>
      <c r="AH278" s="10">
        <f t="shared" si="21"/>
        <v>0</v>
      </c>
      <c r="AJ278" s="12">
        <f t="shared" si="22"/>
        <v>0</v>
      </c>
      <c r="AK278" s="13">
        <f t="shared" si="23"/>
        <v>0</v>
      </c>
      <c r="AL278" s="14">
        <f t="shared" si="24"/>
        <v>0</v>
      </c>
      <c r="AM278" s="15">
        <f t="shared" si="25"/>
        <v>0</v>
      </c>
    </row>
    <row r="279" spans="3:39" ht="15" customHeight="1" thickBot="1">
      <c r="C279" s="64" t="s">
        <v>71</v>
      </c>
      <c r="D279" s="354" t="str">
        <f>IF(CNGE_2023_M1_Secc1_Sub1!D52="","",CNGE_2023_M1_Secc1_Sub1!D52)</f>
        <v/>
      </c>
      <c r="E279" s="355"/>
      <c r="F279" s="355"/>
      <c r="G279" s="355"/>
      <c r="H279" s="355"/>
      <c r="I279" s="355"/>
      <c r="J279" s="355"/>
      <c r="K279" s="355"/>
      <c r="L279" s="355"/>
      <c r="M279" s="355"/>
      <c r="N279" s="356"/>
      <c r="O279" s="366"/>
      <c r="P279" s="287"/>
      <c r="Q279" s="287"/>
      <c r="R279" s="287"/>
      <c r="S279" s="287"/>
      <c r="T279" s="367"/>
      <c r="U279" s="2"/>
      <c r="V279" s="2"/>
      <c r="W279" s="2"/>
      <c r="X279" s="2"/>
      <c r="Y279" s="2"/>
      <c r="Z279" s="2"/>
      <c r="AA279" s="2"/>
      <c r="AB279" s="2"/>
      <c r="AC279" s="2"/>
      <c r="AD279" s="2"/>
      <c r="AG279" s="10">
        <f t="shared" si="20"/>
        <v>10</v>
      </c>
      <c r="AH279" s="10">
        <f t="shared" si="21"/>
        <v>0</v>
      </c>
      <c r="AJ279" s="12">
        <f t="shared" si="22"/>
        <v>0</v>
      </c>
      <c r="AK279" s="13">
        <f t="shared" si="23"/>
        <v>0</v>
      </c>
      <c r="AL279" s="14">
        <f t="shared" si="24"/>
        <v>0</v>
      </c>
      <c r="AM279" s="15">
        <f t="shared" si="25"/>
        <v>0</v>
      </c>
    </row>
    <row r="280" spans="3:39" ht="15" customHeight="1" thickBot="1">
      <c r="C280" s="64" t="s">
        <v>72</v>
      </c>
      <c r="D280" s="354" t="str">
        <f>IF(CNGE_2023_M1_Secc1_Sub1!D53="","",CNGE_2023_M1_Secc1_Sub1!D53)</f>
        <v/>
      </c>
      <c r="E280" s="355"/>
      <c r="F280" s="355"/>
      <c r="G280" s="355"/>
      <c r="H280" s="355"/>
      <c r="I280" s="355"/>
      <c r="J280" s="355"/>
      <c r="K280" s="355"/>
      <c r="L280" s="355"/>
      <c r="M280" s="355"/>
      <c r="N280" s="356"/>
      <c r="O280" s="366"/>
      <c r="P280" s="287"/>
      <c r="Q280" s="287"/>
      <c r="R280" s="287"/>
      <c r="S280" s="287"/>
      <c r="T280" s="367"/>
      <c r="U280" s="2"/>
      <c r="V280" s="2"/>
      <c r="W280" s="2"/>
      <c r="X280" s="2"/>
      <c r="Y280" s="2"/>
      <c r="Z280" s="2"/>
      <c r="AA280" s="2"/>
      <c r="AB280" s="2"/>
      <c r="AC280" s="2"/>
      <c r="AD280" s="2"/>
      <c r="AG280" s="10">
        <f t="shared" si="20"/>
        <v>10</v>
      </c>
      <c r="AH280" s="10">
        <f t="shared" si="21"/>
        <v>0</v>
      </c>
      <c r="AJ280" s="12">
        <f t="shared" si="22"/>
        <v>0</v>
      </c>
      <c r="AK280" s="13">
        <f t="shared" si="23"/>
        <v>0</v>
      </c>
      <c r="AL280" s="14">
        <f t="shared" si="24"/>
        <v>0</v>
      </c>
      <c r="AM280" s="15">
        <f t="shared" si="25"/>
        <v>0</v>
      </c>
    </row>
    <row r="281" spans="3:39" ht="15" customHeight="1" thickBot="1">
      <c r="C281" s="64" t="s">
        <v>73</v>
      </c>
      <c r="D281" s="354" t="str">
        <f>IF(CNGE_2023_M1_Secc1_Sub1!D54="","",CNGE_2023_M1_Secc1_Sub1!D54)</f>
        <v/>
      </c>
      <c r="E281" s="355"/>
      <c r="F281" s="355"/>
      <c r="G281" s="355"/>
      <c r="H281" s="355"/>
      <c r="I281" s="355"/>
      <c r="J281" s="355"/>
      <c r="K281" s="355"/>
      <c r="L281" s="355"/>
      <c r="M281" s="355"/>
      <c r="N281" s="356"/>
      <c r="O281" s="366"/>
      <c r="P281" s="287"/>
      <c r="Q281" s="287"/>
      <c r="R281" s="287"/>
      <c r="S281" s="287"/>
      <c r="T281" s="367"/>
      <c r="U281" s="2"/>
      <c r="V281" s="2"/>
      <c r="W281" s="2"/>
      <c r="X281" s="2"/>
      <c r="Y281" s="2"/>
      <c r="Z281" s="2"/>
      <c r="AA281" s="2"/>
      <c r="AB281" s="2"/>
      <c r="AC281" s="2"/>
      <c r="AD281" s="2"/>
      <c r="AG281" s="10">
        <f t="shared" si="20"/>
        <v>10</v>
      </c>
      <c r="AH281" s="10">
        <f t="shared" si="21"/>
        <v>0</v>
      </c>
      <c r="AJ281" s="12">
        <f t="shared" si="22"/>
        <v>0</v>
      </c>
      <c r="AK281" s="13">
        <f t="shared" si="23"/>
        <v>0</v>
      </c>
      <c r="AL281" s="14">
        <f t="shared" si="24"/>
        <v>0</v>
      </c>
      <c r="AM281" s="15">
        <f t="shared" si="25"/>
        <v>0</v>
      </c>
    </row>
    <row r="282" spans="3:39" ht="15" customHeight="1" thickBot="1">
      <c r="C282" s="64" t="s">
        <v>74</v>
      </c>
      <c r="D282" s="354" t="str">
        <f>IF(CNGE_2023_M1_Secc1_Sub1!D55="","",CNGE_2023_M1_Secc1_Sub1!D55)</f>
        <v/>
      </c>
      <c r="E282" s="355"/>
      <c r="F282" s="355"/>
      <c r="G282" s="355"/>
      <c r="H282" s="355"/>
      <c r="I282" s="355"/>
      <c r="J282" s="355"/>
      <c r="K282" s="355"/>
      <c r="L282" s="355"/>
      <c r="M282" s="355"/>
      <c r="N282" s="356"/>
      <c r="O282" s="366"/>
      <c r="P282" s="287"/>
      <c r="Q282" s="287"/>
      <c r="R282" s="287"/>
      <c r="S282" s="287"/>
      <c r="T282" s="367"/>
      <c r="U282" s="2"/>
      <c r="V282" s="2"/>
      <c r="W282" s="2"/>
      <c r="X282" s="2"/>
      <c r="Y282" s="2"/>
      <c r="Z282" s="2"/>
      <c r="AA282" s="2"/>
      <c r="AB282" s="2"/>
      <c r="AC282" s="2"/>
      <c r="AD282" s="2"/>
      <c r="AG282" s="10">
        <f t="shared" si="20"/>
        <v>10</v>
      </c>
      <c r="AH282" s="10">
        <f t="shared" si="21"/>
        <v>0</v>
      </c>
      <c r="AJ282" s="12">
        <f t="shared" si="22"/>
        <v>0</v>
      </c>
      <c r="AK282" s="13">
        <f t="shared" si="23"/>
        <v>0</v>
      </c>
      <c r="AL282" s="14">
        <f t="shared" si="24"/>
        <v>0</v>
      </c>
      <c r="AM282" s="15">
        <f t="shared" si="25"/>
        <v>0</v>
      </c>
    </row>
    <row r="283" spans="3:39" ht="15" customHeight="1" thickBot="1">
      <c r="C283" s="64" t="s">
        <v>75</v>
      </c>
      <c r="D283" s="354" t="str">
        <f>IF(CNGE_2023_M1_Secc1_Sub1!D56="","",CNGE_2023_M1_Secc1_Sub1!D56)</f>
        <v/>
      </c>
      <c r="E283" s="355"/>
      <c r="F283" s="355"/>
      <c r="G283" s="355"/>
      <c r="H283" s="355"/>
      <c r="I283" s="355"/>
      <c r="J283" s="355"/>
      <c r="K283" s="355"/>
      <c r="L283" s="355"/>
      <c r="M283" s="355"/>
      <c r="N283" s="356"/>
      <c r="O283" s="366"/>
      <c r="P283" s="287"/>
      <c r="Q283" s="287"/>
      <c r="R283" s="287"/>
      <c r="S283" s="287"/>
      <c r="T283" s="367"/>
      <c r="U283" s="2"/>
      <c r="V283" s="2"/>
      <c r="W283" s="2"/>
      <c r="X283" s="2"/>
      <c r="Y283" s="2"/>
      <c r="Z283" s="2"/>
      <c r="AA283" s="2"/>
      <c r="AB283" s="2"/>
      <c r="AC283" s="2"/>
      <c r="AD283" s="2"/>
      <c r="AG283" s="10">
        <f t="shared" si="20"/>
        <v>10</v>
      </c>
      <c r="AH283" s="10">
        <f t="shared" si="21"/>
        <v>0</v>
      </c>
      <c r="AJ283" s="12">
        <f t="shared" si="22"/>
        <v>0</v>
      </c>
      <c r="AK283" s="13">
        <f t="shared" si="23"/>
        <v>0</v>
      </c>
      <c r="AL283" s="14">
        <f t="shared" si="24"/>
        <v>0</v>
      </c>
      <c r="AM283" s="15">
        <f t="shared" si="25"/>
        <v>0</v>
      </c>
    </row>
    <row r="284" spans="3:39" ht="15" customHeight="1" thickBot="1">
      <c r="C284" s="64" t="s">
        <v>76</v>
      </c>
      <c r="D284" s="354" t="str">
        <f>IF(CNGE_2023_M1_Secc1_Sub1!D57="","",CNGE_2023_M1_Secc1_Sub1!D57)</f>
        <v/>
      </c>
      <c r="E284" s="355"/>
      <c r="F284" s="355"/>
      <c r="G284" s="355"/>
      <c r="H284" s="355"/>
      <c r="I284" s="355"/>
      <c r="J284" s="355"/>
      <c r="K284" s="355"/>
      <c r="L284" s="355"/>
      <c r="M284" s="355"/>
      <c r="N284" s="356"/>
      <c r="O284" s="366"/>
      <c r="P284" s="287"/>
      <c r="Q284" s="287"/>
      <c r="R284" s="287"/>
      <c r="S284" s="287"/>
      <c r="T284" s="367"/>
      <c r="U284" s="2"/>
      <c r="V284" s="2"/>
      <c r="W284" s="2"/>
      <c r="X284" s="2"/>
      <c r="Y284" s="2"/>
      <c r="Z284" s="2"/>
      <c r="AA284" s="2"/>
      <c r="AB284" s="2"/>
      <c r="AC284" s="2"/>
      <c r="AD284" s="2"/>
      <c r="AG284" s="10">
        <f t="shared" si="20"/>
        <v>10</v>
      </c>
      <c r="AH284" s="10">
        <f t="shared" si="21"/>
        <v>0</v>
      </c>
      <c r="AJ284" s="12">
        <f t="shared" si="22"/>
        <v>0</v>
      </c>
      <c r="AK284" s="13">
        <f t="shared" si="23"/>
        <v>0</v>
      </c>
      <c r="AL284" s="14">
        <f t="shared" si="24"/>
        <v>0</v>
      </c>
      <c r="AM284" s="15">
        <f t="shared" si="25"/>
        <v>0</v>
      </c>
    </row>
    <row r="285" spans="3:39" ht="15" customHeight="1" thickBot="1">
      <c r="C285" s="64" t="s">
        <v>77</v>
      </c>
      <c r="D285" s="354" t="str">
        <f>IF(CNGE_2023_M1_Secc1_Sub1!D58="","",CNGE_2023_M1_Secc1_Sub1!D58)</f>
        <v/>
      </c>
      <c r="E285" s="355"/>
      <c r="F285" s="355"/>
      <c r="G285" s="355"/>
      <c r="H285" s="355"/>
      <c r="I285" s="355"/>
      <c r="J285" s="355"/>
      <c r="K285" s="355"/>
      <c r="L285" s="355"/>
      <c r="M285" s="355"/>
      <c r="N285" s="356"/>
      <c r="O285" s="366"/>
      <c r="P285" s="287"/>
      <c r="Q285" s="287"/>
      <c r="R285" s="287"/>
      <c r="S285" s="287"/>
      <c r="T285" s="367"/>
      <c r="U285" s="2"/>
      <c r="V285" s="2"/>
      <c r="W285" s="2"/>
      <c r="X285" s="2"/>
      <c r="Y285" s="2"/>
      <c r="Z285" s="2"/>
      <c r="AA285" s="2"/>
      <c r="AB285" s="2"/>
      <c r="AC285" s="2"/>
      <c r="AD285" s="2"/>
      <c r="AG285" s="10">
        <f t="shared" si="20"/>
        <v>10</v>
      </c>
      <c r="AH285" s="10">
        <f t="shared" si="21"/>
        <v>0</v>
      </c>
      <c r="AJ285" s="12">
        <f t="shared" si="22"/>
        <v>0</v>
      </c>
      <c r="AK285" s="13">
        <f t="shared" si="23"/>
        <v>0</v>
      </c>
      <c r="AL285" s="14">
        <f t="shared" si="24"/>
        <v>0</v>
      </c>
      <c r="AM285" s="15">
        <f t="shared" si="25"/>
        <v>0</v>
      </c>
    </row>
    <row r="286" spans="3:39" ht="15" customHeight="1" thickBot="1">
      <c r="C286" s="64" t="s">
        <v>78</v>
      </c>
      <c r="D286" s="354" t="str">
        <f>IF(CNGE_2023_M1_Secc1_Sub1!D59="","",CNGE_2023_M1_Secc1_Sub1!D59)</f>
        <v/>
      </c>
      <c r="E286" s="355"/>
      <c r="F286" s="355"/>
      <c r="G286" s="355"/>
      <c r="H286" s="355"/>
      <c r="I286" s="355"/>
      <c r="J286" s="355"/>
      <c r="K286" s="355"/>
      <c r="L286" s="355"/>
      <c r="M286" s="355"/>
      <c r="N286" s="356"/>
      <c r="O286" s="366"/>
      <c r="P286" s="287"/>
      <c r="Q286" s="287"/>
      <c r="R286" s="287"/>
      <c r="S286" s="287"/>
      <c r="T286" s="367"/>
      <c r="U286" s="2"/>
      <c r="V286" s="2"/>
      <c r="W286" s="2"/>
      <c r="X286" s="2"/>
      <c r="Y286" s="2"/>
      <c r="Z286" s="2"/>
      <c r="AA286" s="2"/>
      <c r="AB286" s="2"/>
      <c r="AC286" s="2"/>
      <c r="AD286" s="2"/>
      <c r="AG286" s="10">
        <f t="shared" si="20"/>
        <v>10</v>
      </c>
      <c r="AH286" s="10">
        <f t="shared" si="21"/>
        <v>0</v>
      </c>
      <c r="AJ286" s="12">
        <f t="shared" si="22"/>
        <v>0</v>
      </c>
      <c r="AK286" s="13">
        <f t="shared" si="23"/>
        <v>0</v>
      </c>
      <c r="AL286" s="14">
        <f t="shared" si="24"/>
        <v>0</v>
      </c>
      <c r="AM286" s="15">
        <f t="shared" si="25"/>
        <v>0</v>
      </c>
    </row>
    <row r="287" spans="3:39" ht="15" customHeight="1" thickBot="1">
      <c r="C287" s="64" t="s">
        <v>79</v>
      </c>
      <c r="D287" s="354" t="str">
        <f>IF(CNGE_2023_M1_Secc1_Sub1!D60="","",CNGE_2023_M1_Secc1_Sub1!D60)</f>
        <v/>
      </c>
      <c r="E287" s="355"/>
      <c r="F287" s="355"/>
      <c r="G287" s="355"/>
      <c r="H287" s="355"/>
      <c r="I287" s="355"/>
      <c r="J287" s="355"/>
      <c r="K287" s="355"/>
      <c r="L287" s="355"/>
      <c r="M287" s="355"/>
      <c r="N287" s="356"/>
      <c r="O287" s="366"/>
      <c r="P287" s="287"/>
      <c r="Q287" s="287"/>
      <c r="R287" s="287"/>
      <c r="S287" s="287"/>
      <c r="T287" s="367"/>
      <c r="U287" s="2"/>
      <c r="V287" s="2"/>
      <c r="W287" s="2"/>
      <c r="X287" s="2"/>
      <c r="Y287" s="2"/>
      <c r="Z287" s="2"/>
      <c r="AA287" s="2"/>
      <c r="AB287" s="2"/>
      <c r="AC287" s="2"/>
      <c r="AD287" s="2"/>
      <c r="AG287" s="10">
        <f t="shared" si="20"/>
        <v>10</v>
      </c>
      <c r="AH287" s="10">
        <f t="shared" si="21"/>
        <v>0</v>
      </c>
      <c r="AJ287" s="12">
        <f t="shared" si="22"/>
        <v>0</v>
      </c>
      <c r="AK287" s="13">
        <f t="shared" si="23"/>
        <v>0</v>
      </c>
      <c r="AL287" s="14">
        <f t="shared" si="24"/>
        <v>0</v>
      </c>
      <c r="AM287" s="15">
        <f t="shared" si="25"/>
        <v>0</v>
      </c>
    </row>
    <row r="288" spans="3:39" ht="15" customHeight="1" thickBot="1">
      <c r="C288" s="64" t="s">
        <v>80</v>
      </c>
      <c r="D288" s="354" t="str">
        <f>IF(CNGE_2023_M1_Secc1_Sub1!D61="","",CNGE_2023_M1_Secc1_Sub1!D61)</f>
        <v/>
      </c>
      <c r="E288" s="355"/>
      <c r="F288" s="355"/>
      <c r="G288" s="355"/>
      <c r="H288" s="355"/>
      <c r="I288" s="355"/>
      <c r="J288" s="355"/>
      <c r="K288" s="355"/>
      <c r="L288" s="355"/>
      <c r="M288" s="355"/>
      <c r="N288" s="356"/>
      <c r="O288" s="366"/>
      <c r="P288" s="287"/>
      <c r="Q288" s="287"/>
      <c r="R288" s="287"/>
      <c r="S288" s="287"/>
      <c r="T288" s="367"/>
      <c r="U288" s="2"/>
      <c r="V288" s="2"/>
      <c r="W288" s="2"/>
      <c r="X288" s="2"/>
      <c r="Y288" s="2"/>
      <c r="Z288" s="2"/>
      <c r="AA288" s="2"/>
      <c r="AB288" s="2"/>
      <c r="AC288" s="2"/>
      <c r="AD288" s="2"/>
      <c r="AG288" s="10">
        <f t="shared" si="20"/>
        <v>10</v>
      </c>
      <c r="AH288" s="10">
        <f t="shared" si="21"/>
        <v>0</v>
      </c>
      <c r="AJ288" s="12">
        <f t="shared" si="22"/>
        <v>0</v>
      </c>
      <c r="AK288" s="13">
        <f t="shared" si="23"/>
        <v>0</v>
      </c>
      <c r="AL288" s="14">
        <f t="shared" si="24"/>
        <v>0</v>
      </c>
      <c r="AM288" s="15">
        <f t="shared" si="25"/>
        <v>0</v>
      </c>
    </row>
    <row r="289" spans="3:39" ht="15" customHeight="1" thickBot="1">
      <c r="C289" s="64" t="s">
        <v>81</v>
      </c>
      <c r="D289" s="354" t="str">
        <f>IF(CNGE_2023_M1_Secc1_Sub1!D62="","",CNGE_2023_M1_Secc1_Sub1!D62)</f>
        <v/>
      </c>
      <c r="E289" s="355"/>
      <c r="F289" s="355"/>
      <c r="G289" s="355"/>
      <c r="H289" s="355"/>
      <c r="I289" s="355"/>
      <c r="J289" s="355"/>
      <c r="K289" s="355"/>
      <c r="L289" s="355"/>
      <c r="M289" s="355"/>
      <c r="N289" s="356"/>
      <c r="O289" s="366"/>
      <c r="P289" s="287"/>
      <c r="Q289" s="287"/>
      <c r="R289" s="287"/>
      <c r="S289" s="287"/>
      <c r="T289" s="367"/>
      <c r="U289" s="2"/>
      <c r="V289" s="2"/>
      <c r="W289" s="2"/>
      <c r="X289" s="2"/>
      <c r="Y289" s="2"/>
      <c r="Z289" s="2"/>
      <c r="AA289" s="2"/>
      <c r="AB289" s="2"/>
      <c r="AC289" s="2"/>
      <c r="AD289" s="2"/>
      <c r="AG289" s="10">
        <f t="shared" si="20"/>
        <v>10</v>
      </c>
      <c r="AH289" s="10">
        <f t="shared" si="21"/>
        <v>0</v>
      </c>
      <c r="AJ289" s="12">
        <f t="shared" si="22"/>
        <v>0</v>
      </c>
      <c r="AK289" s="13">
        <f t="shared" si="23"/>
        <v>0</v>
      </c>
      <c r="AL289" s="14">
        <f t="shared" si="24"/>
        <v>0</v>
      </c>
      <c r="AM289" s="15">
        <f t="shared" si="25"/>
        <v>0</v>
      </c>
    </row>
    <row r="290" spans="3:39" ht="15" customHeight="1" thickBot="1">
      <c r="C290" s="64" t="s">
        <v>82</v>
      </c>
      <c r="D290" s="354" t="str">
        <f>IF(CNGE_2023_M1_Secc1_Sub1!D63="","",CNGE_2023_M1_Secc1_Sub1!D63)</f>
        <v/>
      </c>
      <c r="E290" s="355"/>
      <c r="F290" s="355"/>
      <c r="G290" s="355"/>
      <c r="H290" s="355"/>
      <c r="I290" s="355"/>
      <c r="J290" s="355"/>
      <c r="K290" s="355"/>
      <c r="L290" s="355"/>
      <c r="M290" s="355"/>
      <c r="N290" s="356"/>
      <c r="O290" s="366"/>
      <c r="P290" s="287"/>
      <c r="Q290" s="287"/>
      <c r="R290" s="287"/>
      <c r="S290" s="287"/>
      <c r="T290" s="367"/>
      <c r="U290" s="2"/>
      <c r="V290" s="2"/>
      <c r="W290" s="2"/>
      <c r="X290" s="2"/>
      <c r="Y290" s="2"/>
      <c r="Z290" s="2"/>
      <c r="AA290" s="2"/>
      <c r="AB290" s="2"/>
      <c r="AC290" s="2"/>
      <c r="AD290" s="2"/>
      <c r="AG290" s="10">
        <f t="shared" si="20"/>
        <v>10</v>
      </c>
      <c r="AH290" s="10">
        <f t="shared" si="21"/>
        <v>0</v>
      </c>
      <c r="AJ290" s="12">
        <f t="shared" si="22"/>
        <v>0</v>
      </c>
      <c r="AK290" s="13">
        <f t="shared" si="23"/>
        <v>0</v>
      </c>
      <c r="AL290" s="14">
        <f t="shared" si="24"/>
        <v>0</v>
      </c>
      <c r="AM290" s="15">
        <f t="shared" si="25"/>
        <v>0</v>
      </c>
    </row>
    <row r="291" spans="3:39" ht="15" customHeight="1" thickBot="1">
      <c r="C291" s="64" t="s">
        <v>83</v>
      </c>
      <c r="D291" s="354" t="str">
        <f>IF(CNGE_2023_M1_Secc1_Sub1!D64="","",CNGE_2023_M1_Secc1_Sub1!D64)</f>
        <v/>
      </c>
      <c r="E291" s="355"/>
      <c r="F291" s="355"/>
      <c r="G291" s="355"/>
      <c r="H291" s="355"/>
      <c r="I291" s="355"/>
      <c r="J291" s="355"/>
      <c r="K291" s="355"/>
      <c r="L291" s="355"/>
      <c r="M291" s="355"/>
      <c r="N291" s="356"/>
      <c r="O291" s="366"/>
      <c r="P291" s="287"/>
      <c r="Q291" s="287"/>
      <c r="R291" s="287"/>
      <c r="S291" s="287"/>
      <c r="T291" s="367"/>
      <c r="U291" s="2"/>
      <c r="V291" s="2"/>
      <c r="W291" s="2"/>
      <c r="X291" s="2"/>
      <c r="Y291" s="2"/>
      <c r="Z291" s="2"/>
      <c r="AA291" s="2"/>
      <c r="AB291" s="2"/>
      <c r="AC291" s="2"/>
      <c r="AD291" s="2"/>
      <c r="AG291" s="10">
        <f t="shared" si="20"/>
        <v>10</v>
      </c>
      <c r="AH291" s="10">
        <f t="shared" si="21"/>
        <v>0</v>
      </c>
      <c r="AJ291" s="12">
        <f t="shared" si="22"/>
        <v>0</v>
      </c>
      <c r="AK291" s="13">
        <f t="shared" si="23"/>
        <v>0</v>
      </c>
      <c r="AL291" s="14">
        <f t="shared" si="24"/>
        <v>0</v>
      </c>
      <c r="AM291" s="15">
        <f t="shared" si="25"/>
        <v>0</v>
      </c>
    </row>
    <row r="292" spans="3:39" ht="15" customHeight="1" thickBot="1">
      <c r="C292" s="64" t="s">
        <v>84</v>
      </c>
      <c r="D292" s="354" t="str">
        <f>IF(CNGE_2023_M1_Secc1_Sub1!D65="","",CNGE_2023_M1_Secc1_Sub1!D65)</f>
        <v/>
      </c>
      <c r="E292" s="355"/>
      <c r="F292" s="355"/>
      <c r="G292" s="355"/>
      <c r="H292" s="355"/>
      <c r="I292" s="355"/>
      <c r="J292" s="355"/>
      <c r="K292" s="355"/>
      <c r="L292" s="355"/>
      <c r="M292" s="355"/>
      <c r="N292" s="356"/>
      <c r="O292" s="366"/>
      <c r="P292" s="287"/>
      <c r="Q292" s="287"/>
      <c r="R292" s="287"/>
      <c r="S292" s="287"/>
      <c r="T292" s="367"/>
      <c r="U292" s="2"/>
      <c r="V292" s="2"/>
      <c r="W292" s="2"/>
      <c r="X292" s="2"/>
      <c r="Y292" s="2"/>
      <c r="Z292" s="2"/>
      <c r="AA292" s="2"/>
      <c r="AB292" s="2"/>
      <c r="AC292" s="2"/>
      <c r="AD292" s="2"/>
      <c r="AG292" s="10">
        <f t="shared" si="20"/>
        <v>10</v>
      </c>
      <c r="AH292" s="10">
        <f t="shared" si="21"/>
        <v>0</v>
      </c>
      <c r="AJ292" s="12">
        <f t="shared" si="22"/>
        <v>0</v>
      </c>
      <c r="AK292" s="13">
        <f t="shared" si="23"/>
        <v>0</v>
      </c>
      <c r="AL292" s="14">
        <f t="shared" si="24"/>
        <v>0</v>
      </c>
      <c r="AM292" s="15">
        <f t="shared" si="25"/>
        <v>0</v>
      </c>
    </row>
    <row r="293" spans="3:39" ht="15" customHeight="1" thickBot="1">
      <c r="C293" s="64" t="s">
        <v>85</v>
      </c>
      <c r="D293" s="354" t="str">
        <f>IF(CNGE_2023_M1_Secc1_Sub1!D66="","",CNGE_2023_M1_Secc1_Sub1!D66)</f>
        <v/>
      </c>
      <c r="E293" s="355"/>
      <c r="F293" s="355"/>
      <c r="G293" s="355"/>
      <c r="H293" s="355"/>
      <c r="I293" s="355"/>
      <c r="J293" s="355"/>
      <c r="K293" s="355"/>
      <c r="L293" s="355"/>
      <c r="M293" s="355"/>
      <c r="N293" s="356"/>
      <c r="O293" s="366"/>
      <c r="P293" s="287"/>
      <c r="Q293" s="287"/>
      <c r="R293" s="287"/>
      <c r="S293" s="287"/>
      <c r="T293" s="367"/>
      <c r="U293" s="2"/>
      <c r="V293" s="2"/>
      <c r="W293" s="2"/>
      <c r="X293" s="2"/>
      <c r="Y293" s="2"/>
      <c r="Z293" s="2"/>
      <c r="AA293" s="2"/>
      <c r="AB293" s="2"/>
      <c r="AC293" s="2"/>
      <c r="AD293" s="2"/>
      <c r="AG293" s="10">
        <f t="shared" si="20"/>
        <v>10</v>
      </c>
      <c r="AH293" s="10">
        <f t="shared" si="21"/>
        <v>0</v>
      </c>
      <c r="AJ293" s="12">
        <f t="shared" si="22"/>
        <v>0</v>
      </c>
      <c r="AK293" s="13">
        <f t="shared" si="23"/>
        <v>0</v>
      </c>
      <c r="AL293" s="14">
        <f t="shared" si="24"/>
        <v>0</v>
      </c>
      <c r="AM293" s="15">
        <f t="shared" si="25"/>
        <v>0</v>
      </c>
    </row>
    <row r="294" spans="3:39" ht="15" customHeight="1" thickBot="1">
      <c r="C294" s="64" t="s">
        <v>86</v>
      </c>
      <c r="D294" s="354" t="str">
        <f>IF(CNGE_2023_M1_Secc1_Sub1!D67="","",CNGE_2023_M1_Secc1_Sub1!D67)</f>
        <v/>
      </c>
      <c r="E294" s="355"/>
      <c r="F294" s="355"/>
      <c r="G294" s="355"/>
      <c r="H294" s="355"/>
      <c r="I294" s="355"/>
      <c r="J294" s="355"/>
      <c r="K294" s="355"/>
      <c r="L294" s="355"/>
      <c r="M294" s="355"/>
      <c r="N294" s="356"/>
      <c r="O294" s="366"/>
      <c r="P294" s="287"/>
      <c r="Q294" s="287"/>
      <c r="R294" s="287"/>
      <c r="S294" s="287"/>
      <c r="T294" s="367"/>
      <c r="U294" s="2"/>
      <c r="V294" s="2"/>
      <c r="W294" s="2"/>
      <c r="X294" s="2"/>
      <c r="Y294" s="2"/>
      <c r="Z294" s="2"/>
      <c r="AA294" s="2"/>
      <c r="AB294" s="2"/>
      <c r="AC294" s="2"/>
      <c r="AD294" s="2"/>
      <c r="AG294" s="10">
        <f t="shared" si="20"/>
        <v>10</v>
      </c>
      <c r="AH294" s="10">
        <f t="shared" si="21"/>
        <v>0</v>
      </c>
      <c r="AJ294" s="12">
        <f t="shared" si="22"/>
        <v>0</v>
      </c>
      <c r="AK294" s="13">
        <f t="shared" si="23"/>
        <v>0</v>
      </c>
      <c r="AL294" s="14">
        <f t="shared" si="24"/>
        <v>0</v>
      </c>
      <c r="AM294" s="15">
        <f t="shared" si="25"/>
        <v>0</v>
      </c>
    </row>
    <row r="295" spans="3:39" ht="15" customHeight="1" thickBot="1">
      <c r="C295" s="64" t="s">
        <v>87</v>
      </c>
      <c r="D295" s="354" t="str">
        <f>IF(CNGE_2023_M1_Secc1_Sub1!D68="","",CNGE_2023_M1_Secc1_Sub1!D68)</f>
        <v/>
      </c>
      <c r="E295" s="355"/>
      <c r="F295" s="355"/>
      <c r="G295" s="355"/>
      <c r="H295" s="355"/>
      <c r="I295" s="355"/>
      <c r="J295" s="355"/>
      <c r="K295" s="355"/>
      <c r="L295" s="355"/>
      <c r="M295" s="355"/>
      <c r="N295" s="356"/>
      <c r="O295" s="366"/>
      <c r="P295" s="287"/>
      <c r="Q295" s="287"/>
      <c r="R295" s="287"/>
      <c r="S295" s="287"/>
      <c r="T295" s="367"/>
      <c r="U295" s="2"/>
      <c r="V295" s="2"/>
      <c r="W295" s="2"/>
      <c r="X295" s="2"/>
      <c r="Y295" s="2"/>
      <c r="Z295" s="2"/>
      <c r="AA295" s="2"/>
      <c r="AB295" s="2"/>
      <c r="AC295" s="2"/>
      <c r="AD295" s="2"/>
      <c r="AG295" s="10">
        <f t="shared" si="20"/>
        <v>10</v>
      </c>
      <c r="AH295" s="10">
        <f t="shared" si="21"/>
        <v>0</v>
      </c>
      <c r="AJ295" s="12">
        <f t="shared" si="22"/>
        <v>0</v>
      </c>
      <c r="AK295" s="13">
        <f t="shared" si="23"/>
        <v>0</v>
      </c>
      <c r="AL295" s="14">
        <f t="shared" si="24"/>
        <v>0</v>
      </c>
      <c r="AM295" s="15">
        <f t="shared" si="25"/>
        <v>0</v>
      </c>
    </row>
    <row r="296" spans="3:39" ht="15" customHeight="1" thickBot="1">
      <c r="C296" s="64" t="s">
        <v>88</v>
      </c>
      <c r="D296" s="354" t="str">
        <f>IF(CNGE_2023_M1_Secc1_Sub1!D69="","",CNGE_2023_M1_Secc1_Sub1!D69)</f>
        <v/>
      </c>
      <c r="E296" s="355"/>
      <c r="F296" s="355"/>
      <c r="G296" s="355"/>
      <c r="H296" s="355"/>
      <c r="I296" s="355"/>
      <c r="J296" s="355"/>
      <c r="K296" s="355"/>
      <c r="L296" s="355"/>
      <c r="M296" s="355"/>
      <c r="N296" s="356"/>
      <c r="O296" s="366"/>
      <c r="P296" s="287"/>
      <c r="Q296" s="287"/>
      <c r="R296" s="287"/>
      <c r="S296" s="287"/>
      <c r="T296" s="367"/>
      <c r="U296" s="2"/>
      <c r="V296" s="2"/>
      <c r="W296" s="2"/>
      <c r="X296" s="2"/>
      <c r="Y296" s="2"/>
      <c r="Z296" s="2"/>
      <c r="AA296" s="2"/>
      <c r="AB296" s="2"/>
      <c r="AC296" s="2"/>
      <c r="AD296" s="2"/>
      <c r="AG296" s="10">
        <f t="shared" si="20"/>
        <v>10</v>
      </c>
      <c r="AH296" s="10">
        <f t="shared" si="21"/>
        <v>0</v>
      </c>
      <c r="AJ296" s="12">
        <f t="shared" si="22"/>
        <v>0</v>
      </c>
      <c r="AK296" s="13">
        <f t="shared" si="23"/>
        <v>0</v>
      </c>
      <c r="AL296" s="14">
        <f t="shared" si="24"/>
        <v>0</v>
      </c>
      <c r="AM296" s="15">
        <f t="shared" si="25"/>
        <v>0</v>
      </c>
    </row>
    <row r="297" spans="3:39" ht="15" customHeight="1" thickBot="1">
      <c r="C297" s="64" t="s">
        <v>89</v>
      </c>
      <c r="D297" s="354" t="str">
        <f>IF(CNGE_2023_M1_Secc1_Sub1!D70="","",CNGE_2023_M1_Secc1_Sub1!D70)</f>
        <v/>
      </c>
      <c r="E297" s="355"/>
      <c r="F297" s="355"/>
      <c r="G297" s="355"/>
      <c r="H297" s="355"/>
      <c r="I297" s="355"/>
      <c r="J297" s="355"/>
      <c r="K297" s="355"/>
      <c r="L297" s="355"/>
      <c r="M297" s="355"/>
      <c r="N297" s="356"/>
      <c r="O297" s="366"/>
      <c r="P297" s="287"/>
      <c r="Q297" s="287"/>
      <c r="R297" s="287"/>
      <c r="S297" s="287"/>
      <c r="T297" s="367"/>
      <c r="U297" s="2"/>
      <c r="V297" s="2"/>
      <c r="W297" s="2"/>
      <c r="X297" s="2"/>
      <c r="Y297" s="2"/>
      <c r="Z297" s="2"/>
      <c r="AA297" s="2"/>
      <c r="AB297" s="2"/>
      <c r="AC297" s="2"/>
      <c r="AD297" s="2"/>
      <c r="AG297" s="10">
        <f t="shared" si="20"/>
        <v>10</v>
      </c>
      <c r="AH297" s="10">
        <f t="shared" si="21"/>
        <v>0</v>
      </c>
      <c r="AJ297" s="12">
        <f t="shared" si="22"/>
        <v>0</v>
      </c>
      <c r="AK297" s="13">
        <f t="shared" si="23"/>
        <v>0</v>
      </c>
      <c r="AL297" s="14">
        <f t="shared" si="24"/>
        <v>0</v>
      </c>
      <c r="AM297" s="15">
        <f t="shared" si="25"/>
        <v>0</v>
      </c>
    </row>
    <row r="298" spans="3:39" ht="15" customHeight="1" thickBot="1">
      <c r="C298" s="64" t="s">
        <v>90</v>
      </c>
      <c r="D298" s="354" t="str">
        <f>IF(CNGE_2023_M1_Secc1_Sub1!D71="","",CNGE_2023_M1_Secc1_Sub1!D71)</f>
        <v/>
      </c>
      <c r="E298" s="355"/>
      <c r="F298" s="355"/>
      <c r="G298" s="355"/>
      <c r="H298" s="355"/>
      <c r="I298" s="355"/>
      <c r="J298" s="355"/>
      <c r="K298" s="355"/>
      <c r="L298" s="355"/>
      <c r="M298" s="355"/>
      <c r="N298" s="356"/>
      <c r="O298" s="366"/>
      <c r="P298" s="287"/>
      <c r="Q298" s="287"/>
      <c r="R298" s="287"/>
      <c r="S298" s="287"/>
      <c r="T298" s="367"/>
      <c r="U298" s="2"/>
      <c r="V298" s="2"/>
      <c r="W298" s="2"/>
      <c r="X298" s="2"/>
      <c r="Y298" s="2"/>
      <c r="Z298" s="2"/>
      <c r="AA298" s="2"/>
      <c r="AB298" s="2"/>
      <c r="AC298" s="2"/>
      <c r="AD298" s="2"/>
      <c r="AG298" s="10">
        <f t="shared" si="20"/>
        <v>10</v>
      </c>
      <c r="AH298" s="10">
        <f t="shared" si="21"/>
        <v>0</v>
      </c>
      <c r="AJ298" s="12">
        <f t="shared" si="22"/>
        <v>0</v>
      </c>
      <c r="AK298" s="13">
        <f t="shared" si="23"/>
        <v>0</v>
      </c>
      <c r="AL298" s="14">
        <f t="shared" si="24"/>
        <v>0</v>
      </c>
      <c r="AM298" s="15">
        <f t="shared" si="25"/>
        <v>0</v>
      </c>
    </row>
    <row r="299" spans="3:39" ht="15" customHeight="1" thickBot="1">
      <c r="C299" s="64" t="s">
        <v>91</v>
      </c>
      <c r="D299" s="354" t="str">
        <f>IF(CNGE_2023_M1_Secc1_Sub1!D72="","",CNGE_2023_M1_Secc1_Sub1!D72)</f>
        <v/>
      </c>
      <c r="E299" s="355"/>
      <c r="F299" s="355"/>
      <c r="G299" s="355"/>
      <c r="H299" s="355"/>
      <c r="I299" s="355"/>
      <c r="J299" s="355"/>
      <c r="K299" s="355"/>
      <c r="L299" s="355"/>
      <c r="M299" s="355"/>
      <c r="N299" s="356"/>
      <c r="O299" s="366"/>
      <c r="P299" s="287"/>
      <c r="Q299" s="287"/>
      <c r="R299" s="287"/>
      <c r="S299" s="287"/>
      <c r="T299" s="367"/>
      <c r="U299" s="2"/>
      <c r="V299" s="2"/>
      <c r="W299" s="2"/>
      <c r="X299" s="2"/>
      <c r="Y299" s="2"/>
      <c r="Z299" s="2"/>
      <c r="AA299" s="2"/>
      <c r="AB299" s="2"/>
      <c r="AC299" s="2"/>
      <c r="AD299" s="2"/>
      <c r="AG299" s="10">
        <f t="shared" si="20"/>
        <v>10</v>
      </c>
      <c r="AH299" s="10">
        <f t="shared" si="21"/>
        <v>0</v>
      </c>
      <c r="AJ299" s="12">
        <f t="shared" si="22"/>
        <v>0</v>
      </c>
      <c r="AK299" s="13">
        <f t="shared" si="23"/>
        <v>0</v>
      </c>
      <c r="AL299" s="14">
        <f t="shared" si="24"/>
        <v>0</v>
      </c>
      <c r="AM299" s="15">
        <f t="shared" si="25"/>
        <v>0</v>
      </c>
    </row>
    <row r="300" spans="3:39" ht="15" customHeight="1" thickBot="1">
      <c r="C300" s="64" t="s">
        <v>92</v>
      </c>
      <c r="D300" s="354" t="str">
        <f>IF(CNGE_2023_M1_Secc1_Sub1!D73="","",CNGE_2023_M1_Secc1_Sub1!D73)</f>
        <v/>
      </c>
      <c r="E300" s="355"/>
      <c r="F300" s="355"/>
      <c r="G300" s="355"/>
      <c r="H300" s="355"/>
      <c r="I300" s="355"/>
      <c r="J300" s="355"/>
      <c r="K300" s="355"/>
      <c r="L300" s="355"/>
      <c r="M300" s="355"/>
      <c r="N300" s="356"/>
      <c r="O300" s="366"/>
      <c r="P300" s="287"/>
      <c r="Q300" s="287"/>
      <c r="R300" s="287"/>
      <c r="S300" s="287"/>
      <c r="T300" s="367"/>
      <c r="U300" s="2"/>
      <c r="V300" s="2"/>
      <c r="W300" s="2"/>
      <c r="X300" s="2"/>
      <c r="Y300" s="2"/>
      <c r="Z300" s="2"/>
      <c r="AA300" s="2"/>
      <c r="AB300" s="2"/>
      <c r="AC300" s="2"/>
      <c r="AD300" s="2"/>
      <c r="AG300" s="10">
        <f t="shared" si="20"/>
        <v>10</v>
      </c>
      <c r="AH300" s="10">
        <f t="shared" si="21"/>
        <v>0</v>
      </c>
      <c r="AJ300" s="12">
        <f t="shared" si="22"/>
        <v>0</v>
      </c>
      <c r="AK300" s="13">
        <f t="shared" si="23"/>
        <v>0</v>
      </c>
      <c r="AL300" s="14">
        <f t="shared" si="24"/>
        <v>0</v>
      </c>
      <c r="AM300" s="15">
        <f t="shared" si="25"/>
        <v>0</v>
      </c>
    </row>
    <row r="301" spans="3:39" ht="15" customHeight="1" thickBot="1">
      <c r="C301" s="64" t="s">
        <v>105</v>
      </c>
      <c r="D301" s="354" t="str">
        <f>IF(CNGE_2023_M1_Secc1_Sub1!D74="","",CNGE_2023_M1_Secc1_Sub1!D74)</f>
        <v/>
      </c>
      <c r="E301" s="355"/>
      <c r="F301" s="355"/>
      <c r="G301" s="355"/>
      <c r="H301" s="355"/>
      <c r="I301" s="355"/>
      <c r="J301" s="355"/>
      <c r="K301" s="355"/>
      <c r="L301" s="355"/>
      <c r="M301" s="355"/>
      <c r="N301" s="356"/>
      <c r="O301" s="366"/>
      <c r="P301" s="287"/>
      <c r="Q301" s="287"/>
      <c r="R301" s="287"/>
      <c r="S301" s="287"/>
      <c r="T301" s="367"/>
      <c r="U301" s="2"/>
      <c r="V301" s="2"/>
      <c r="W301" s="2"/>
      <c r="X301" s="2"/>
      <c r="Y301" s="2"/>
      <c r="Z301" s="2"/>
      <c r="AA301" s="2"/>
      <c r="AB301" s="2"/>
      <c r="AC301" s="2"/>
      <c r="AD301" s="2"/>
      <c r="AG301" s="10">
        <f t="shared" si="20"/>
        <v>10</v>
      </c>
      <c r="AH301" s="10">
        <f t="shared" si="21"/>
        <v>0</v>
      </c>
      <c r="AJ301" s="12">
        <f t="shared" si="22"/>
        <v>0</v>
      </c>
      <c r="AK301" s="13">
        <f t="shared" si="23"/>
        <v>0</v>
      </c>
      <c r="AL301" s="14">
        <f t="shared" si="24"/>
        <v>0</v>
      </c>
      <c r="AM301" s="15">
        <f t="shared" si="25"/>
        <v>0</v>
      </c>
    </row>
    <row r="302" spans="3:39" ht="15" customHeight="1" thickBot="1">
      <c r="C302" s="64" t="s">
        <v>106</v>
      </c>
      <c r="D302" s="354" t="str">
        <f>IF(CNGE_2023_M1_Secc1_Sub1!D75="","",CNGE_2023_M1_Secc1_Sub1!D75)</f>
        <v/>
      </c>
      <c r="E302" s="355"/>
      <c r="F302" s="355"/>
      <c r="G302" s="355"/>
      <c r="H302" s="355"/>
      <c r="I302" s="355"/>
      <c r="J302" s="355"/>
      <c r="K302" s="355"/>
      <c r="L302" s="355"/>
      <c r="M302" s="355"/>
      <c r="N302" s="356"/>
      <c r="O302" s="366"/>
      <c r="P302" s="287"/>
      <c r="Q302" s="287"/>
      <c r="R302" s="287"/>
      <c r="S302" s="287"/>
      <c r="T302" s="367"/>
      <c r="U302" s="2"/>
      <c r="V302" s="2"/>
      <c r="W302" s="2"/>
      <c r="X302" s="2"/>
      <c r="Y302" s="2"/>
      <c r="Z302" s="2"/>
      <c r="AA302" s="2"/>
      <c r="AB302" s="2"/>
      <c r="AC302" s="2"/>
      <c r="AD302" s="2"/>
      <c r="AG302" s="10">
        <f t="shared" si="20"/>
        <v>10</v>
      </c>
      <c r="AH302" s="10">
        <f t="shared" si="21"/>
        <v>0</v>
      </c>
      <c r="AJ302" s="12">
        <f t="shared" si="22"/>
        <v>0</v>
      </c>
      <c r="AK302" s="13">
        <f t="shared" si="23"/>
        <v>0</v>
      </c>
      <c r="AL302" s="14">
        <f t="shared" si="24"/>
        <v>0</v>
      </c>
      <c r="AM302" s="15">
        <f t="shared" si="25"/>
        <v>0</v>
      </c>
    </row>
    <row r="303" spans="3:39" ht="15" customHeight="1" thickBot="1">
      <c r="C303" s="64" t="s">
        <v>107</v>
      </c>
      <c r="D303" s="354" t="str">
        <f>IF(CNGE_2023_M1_Secc1_Sub1!D76="","",CNGE_2023_M1_Secc1_Sub1!D76)</f>
        <v/>
      </c>
      <c r="E303" s="355"/>
      <c r="F303" s="355"/>
      <c r="G303" s="355"/>
      <c r="H303" s="355"/>
      <c r="I303" s="355"/>
      <c r="J303" s="355"/>
      <c r="K303" s="355"/>
      <c r="L303" s="355"/>
      <c r="M303" s="355"/>
      <c r="N303" s="356"/>
      <c r="O303" s="366"/>
      <c r="P303" s="287"/>
      <c r="Q303" s="287"/>
      <c r="R303" s="287"/>
      <c r="S303" s="287"/>
      <c r="T303" s="367"/>
      <c r="U303" s="2"/>
      <c r="V303" s="2"/>
      <c r="W303" s="2"/>
      <c r="X303" s="2"/>
      <c r="Y303" s="2"/>
      <c r="Z303" s="2"/>
      <c r="AA303" s="2"/>
      <c r="AB303" s="2"/>
      <c r="AC303" s="2"/>
      <c r="AD303" s="2"/>
      <c r="AG303" s="10">
        <f t="shared" si="20"/>
        <v>10</v>
      </c>
      <c r="AH303" s="10">
        <f t="shared" si="21"/>
        <v>0</v>
      </c>
      <c r="AJ303" s="12">
        <f t="shared" si="22"/>
        <v>0</v>
      </c>
      <c r="AK303" s="13">
        <f t="shared" si="23"/>
        <v>0</v>
      </c>
      <c r="AL303" s="14">
        <f t="shared" si="24"/>
        <v>0</v>
      </c>
      <c r="AM303" s="15">
        <f t="shared" si="25"/>
        <v>0</v>
      </c>
    </row>
    <row r="304" spans="3:39" ht="15" customHeight="1" thickBot="1">
      <c r="C304" s="64" t="s">
        <v>108</v>
      </c>
      <c r="D304" s="354" t="str">
        <f>IF(CNGE_2023_M1_Secc1_Sub1!D77="","",CNGE_2023_M1_Secc1_Sub1!D77)</f>
        <v/>
      </c>
      <c r="E304" s="355"/>
      <c r="F304" s="355"/>
      <c r="G304" s="355"/>
      <c r="H304" s="355"/>
      <c r="I304" s="355"/>
      <c r="J304" s="355"/>
      <c r="K304" s="355"/>
      <c r="L304" s="355"/>
      <c r="M304" s="355"/>
      <c r="N304" s="356"/>
      <c r="O304" s="366"/>
      <c r="P304" s="287"/>
      <c r="Q304" s="287"/>
      <c r="R304" s="287"/>
      <c r="S304" s="287"/>
      <c r="T304" s="367"/>
      <c r="U304" s="2"/>
      <c r="V304" s="2"/>
      <c r="W304" s="2"/>
      <c r="X304" s="2"/>
      <c r="Y304" s="2"/>
      <c r="Z304" s="2"/>
      <c r="AA304" s="2"/>
      <c r="AB304" s="2"/>
      <c r="AC304" s="2"/>
      <c r="AD304" s="2"/>
      <c r="AG304" s="10">
        <f t="shared" si="20"/>
        <v>10</v>
      </c>
      <c r="AH304" s="10">
        <f t="shared" si="21"/>
        <v>0</v>
      </c>
      <c r="AJ304" s="12">
        <f t="shared" si="22"/>
        <v>0</v>
      </c>
      <c r="AK304" s="13">
        <f t="shared" si="23"/>
        <v>0</v>
      </c>
      <c r="AL304" s="14">
        <f t="shared" si="24"/>
        <v>0</v>
      </c>
      <c r="AM304" s="15">
        <f t="shared" si="25"/>
        <v>0</v>
      </c>
    </row>
    <row r="305" spans="3:39" ht="15" customHeight="1" thickBot="1">
      <c r="C305" s="64" t="s">
        <v>109</v>
      </c>
      <c r="D305" s="354" t="str">
        <f>IF(CNGE_2023_M1_Secc1_Sub1!D78="","",CNGE_2023_M1_Secc1_Sub1!D78)</f>
        <v/>
      </c>
      <c r="E305" s="355"/>
      <c r="F305" s="355"/>
      <c r="G305" s="355"/>
      <c r="H305" s="355"/>
      <c r="I305" s="355"/>
      <c r="J305" s="355"/>
      <c r="K305" s="355"/>
      <c r="L305" s="355"/>
      <c r="M305" s="355"/>
      <c r="N305" s="356"/>
      <c r="O305" s="366"/>
      <c r="P305" s="287"/>
      <c r="Q305" s="287"/>
      <c r="R305" s="287"/>
      <c r="S305" s="287"/>
      <c r="T305" s="367"/>
      <c r="U305" s="2"/>
      <c r="V305" s="2"/>
      <c r="W305" s="2"/>
      <c r="X305" s="2"/>
      <c r="Y305" s="2"/>
      <c r="Z305" s="2"/>
      <c r="AA305" s="2"/>
      <c r="AB305" s="2"/>
      <c r="AC305" s="2"/>
      <c r="AD305" s="2"/>
      <c r="AG305" s="10">
        <f t="shared" si="20"/>
        <v>10</v>
      </c>
      <c r="AH305" s="10">
        <f t="shared" si="21"/>
        <v>0</v>
      </c>
      <c r="AJ305" s="12">
        <f t="shared" si="22"/>
        <v>0</v>
      </c>
      <c r="AK305" s="13">
        <f t="shared" si="23"/>
        <v>0</v>
      </c>
      <c r="AL305" s="14">
        <f t="shared" si="24"/>
        <v>0</v>
      </c>
      <c r="AM305" s="15">
        <f t="shared" si="25"/>
        <v>0</v>
      </c>
    </row>
    <row r="306" spans="3:39" ht="15" customHeight="1" thickBot="1">
      <c r="C306" s="64" t="s">
        <v>110</v>
      </c>
      <c r="D306" s="354" t="str">
        <f>IF(CNGE_2023_M1_Secc1_Sub1!D79="","",CNGE_2023_M1_Secc1_Sub1!D79)</f>
        <v/>
      </c>
      <c r="E306" s="355"/>
      <c r="F306" s="355"/>
      <c r="G306" s="355"/>
      <c r="H306" s="355"/>
      <c r="I306" s="355"/>
      <c r="J306" s="355"/>
      <c r="K306" s="355"/>
      <c r="L306" s="355"/>
      <c r="M306" s="355"/>
      <c r="N306" s="356"/>
      <c r="O306" s="366"/>
      <c r="P306" s="287"/>
      <c r="Q306" s="287"/>
      <c r="R306" s="287"/>
      <c r="S306" s="287"/>
      <c r="T306" s="367"/>
      <c r="U306" s="2"/>
      <c r="V306" s="2"/>
      <c r="W306" s="2"/>
      <c r="X306" s="2"/>
      <c r="Y306" s="2"/>
      <c r="Z306" s="2"/>
      <c r="AA306" s="2"/>
      <c r="AB306" s="2"/>
      <c r="AC306" s="2"/>
      <c r="AD306" s="2"/>
      <c r="AG306" s="10">
        <f t="shared" si="20"/>
        <v>10</v>
      </c>
      <c r="AH306" s="10">
        <f t="shared" si="21"/>
        <v>0</v>
      </c>
      <c r="AJ306" s="12">
        <f t="shared" si="22"/>
        <v>0</v>
      </c>
      <c r="AK306" s="13">
        <f t="shared" si="23"/>
        <v>0</v>
      </c>
      <c r="AL306" s="14">
        <f t="shared" si="24"/>
        <v>0</v>
      </c>
      <c r="AM306" s="15">
        <f t="shared" si="25"/>
        <v>0</v>
      </c>
    </row>
    <row r="307" spans="3:39" ht="15" customHeight="1" thickBot="1">
      <c r="C307" s="64" t="s">
        <v>111</v>
      </c>
      <c r="D307" s="354" t="str">
        <f>IF(CNGE_2023_M1_Secc1_Sub1!D80="","",CNGE_2023_M1_Secc1_Sub1!D80)</f>
        <v/>
      </c>
      <c r="E307" s="355"/>
      <c r="F307" s="355"/>
      <c r="G307" s="355"/>
      <c r="H307" s="355"/>
      <c r="I307" s="355"/>
      <c r="J307" s="355"/>
      <c r="K307" s="355"/>
      <c r="L307" s="355"/>
      <c r="M307" s="355"/>
      <c r="N307" s="356"/>
      <c r="O307" s="366"/>
      <c r="P307" s="287"/>
      <c r="Q307" s="287"/>
      <c r="R307" s="287"/>
      <c r="S307" s="287"/>
      <c r="T307" s="367"/>
      <c r="U307" s="2"/>
      <c r="V307" s="2"/>
      <c r="W307" s="2"/>
      <c r="X307" s="2"/>
      <c r="Y307" s="2"/>
      <c r="Z307" s="2"/>
      <c r="AA307" s="2"/>
      <c r="AB307" s="2"/>
      <c r="AC307" s="2"/>
      <c r="AD307" s="2"/>
      <c r="AG307" s="10">
        <f t="shared" si="20"/>
        <v>10</v>
      </c>
      <c r="AH307" s="10">
        <f t="shared" si="21"/>
        <v>0</v>
      </c>
      <c r="AJ307" s="12">
        <f t="shared" si="22"/>
        <v>0</v>
      </c>
      <c r="AK307" s="13">
        <f t="shared" si="23"/>
        <v>0</v>
      </c>
      <c r="AL307" s="14">
        <f t="shared" si="24"/>
        <v>0</v>
      </c>
      <c r="AM307" s="15">
        <f t="shared" si="25"/>
        <v>0</v>
      </c>
    </row>
    <row r="308" spans="3:39" ht="15" customHeight="1" thickBot="1">
      <c r="C308" s="64" t="s">
        <v>112</v>
      </c>
      <c r="D308" s="354" t="str">
        <f>IF(CNGE_2023_M1_Secc1_Sub1!D81="","",CNGE_2023_M1_Secc1_Sub1!D81)</f>
        <v/>
      </c>
      <c r="E308" s="355"/>
      <c r="F308" s="355"/>
      <c r="G308" s="355"/>
      <c r="H308" s="355"/>
      <c r="I308" s="355"/>
      <c r="J308" s="355"/>
      <c r="K308" s="355"/>
      <c r="L308" s="355"/>
      <c r="M308" s="355"/>
      <c r="N308" s="356"/>
      <c r="O308" s="366"/>
      <c r="P308" s="287"/>
      <c r="Q308" s="287"/>
      <c r="R308" s="287"/>
      <c r="S308" s="287"/>
      <c r="T308" s="367"/>
      <c r="U308" s="2"/>
      <c r="V308" s="2"/>
      <c r="W308" s="2"/>
      <c r="X308" s="2"/>
      <c r="Y308" s="2"/>
      <c r="Z308" s="2"/>
      <c r="AA308" s="2"/>
      <c r="AB308" s="2"/>
      <c r="AC308" s="2"/>
      <c r="AD308" s="2"/>
      <c r="AG308" s="10">
        <f t="shared" si="20"/>
        <v>10</v>
      </c>
      <c r="AH308" s="10">
        <f t="shared" si="21"/>
        <v>0</v>
      </c>
      <c r="AJ308" s="12">
        <f t="shared" si="22"/>
        <v>0</v>
      </c>
      <c r="AK308" s="13">
        <f t="shared" si="23"/>
        <v>0</v>
      </c>
      <c r="AL308" s="14">
        <f t="shared" si="24"/>
        <v>0</v>
      </c>
      <c r="AM308" s="15">
        <f t="shared" si="25"/>
        <v>0</v>
      </c>
    </row>
    <row r="309" spans="3:39" ht="15" customHeight="1" thickBot="1">
      <c r="C309" s="64" t="s">
        <v>113</v>
      </c>
      <c r="D309" s="354" t="str">
        <f>IF(CNGE_2023_M1_Secc1_Sub1!D82="","",CNGE_2023_M1_Secc1_Sub1!D82)</f>
        <v/>
      </c>
      <c r="E309" s="355"/>
      <c r="F309" s="355"/>
      <c r="G309" s="355"/>
      <c r="H309" s="355"/>
      <c r="I309" s="355"/>
      <c r="J309" s="355"/>
      <c r="K309" s="355"/>
      <c r="L309" s="355"/>
      <c r="M309" s="355"/>
      <c r="N309" s="356"/>
      <c r="O309" s="366"/>
      <c r="P309" s="287"/>
      <c r="Q309" s="287"/>
      <c r="R309" s="287"/>
      <c r="S309" s="287"/>
      <c r="T309" s="367"/>
      <c r="U309" s="2"/>
      <c r="V309" s="2"/>
      <c r="W309" s="2"/>
      <c r="X309" s="2"/>
      <c r="Y309" s="2"/>
      <c r="Z309" s="2"/>
      <c r="AA309" s="2"/>
      <c r="AB309" s="2"/>
      <c r="AC309" s="2"/>
      <c r="AD309" s="2"/>
      <c r="AG309" s="10">
        <f t="shared" si="20"/>
        <v>10</v>
      </c>
      <c r="AH309" s="10">
        <f t="shared" si="21"/>
        <v>0</v>
      </c>
      <c r="AJ309" s="12">
        <f t="shared" si="22"/>
        <v>0</v>
      </c>
      <c r="AK309" s="13">
        <f t="shared" si="23"/>
        <v>0</v>
      </c>
      <c r="AL309" s="14">
        <f t="shared" si="24"/>
        <v>0</v>
      </c>
      <c r="AM309" s="15">
        <f t="shared" si="25"/>
        <v>0</v>
      </c>
    </row>
    <row r="310" spans="3:39" ht="15" customHeight="1" thickBot="1">
      <c r="C310" s="64" t="s">
        <v>114</v>
      </c>
      <c r="D310" s="354" t="str">
        <f>IF(CNGE_2023_M1_Secc1_Sub1!D83="","",CNGE_2023_M1_Secc1_Sub1!D83)</f>
        <v/>
      </c>
      <c r="E310" s="355"/>
      <c r="F310" s="355"/>
      <c r="G310" s="355"/>
      <c r="H310" s="355"/>
      <c r="I310" s="355"/>
      <c r="J310" s="355"/>
      <c r="K310" s="355"/>
      <c r="L310" s="355"/>
      <c r="M310" s="355"/>
      <c r="N310" s="356"/>
      <c r="O310" s="366"/>
      <c r="P310" s="287"/>
      <c r="Q310" s="287"/>
      <c r="R310" s="287"/>
      <c r="S310" s="287"/>
      <c r="T310" s="367"/>
      <c r="U310" s="2"/>
      <c r="V310" s="2"/>
      <c r="W310" s="2"/>
      <c r="X310" s="2"/>
      <c r="Y310" s="2"/>
      <c r="Z310" s="2"/>
      <c r="AA310" s="2"/>
      <c r="AB310" s="2"/>
      <c r="AC310" s="2"/>
      <c r="AD310" s="2"/>
      <c r="AG310" s="10">
        <f t="shared" si="20"/>
        <v>10</v>
      </c>
      <c r="AH310" s="10">
        <f t="shared" si="21"/>
        <v>0</v>
      </c>
      <c r="AJ310" s="12">
        <f t="shared" si="22"/>
        <v>0</v>
      </c>
      <c r="AK310" s="13">
        <f t="shared" si="23"/>
        <v>0</v>
      </c>
      <c r="AL310" s="14">
        <f t="shared" si="24"/>
        <v>0</v>
      </c>
      <c r="AM310" s="15">
        <f t="shared" si="25"/>
        <v>0</v>
      </c>
    </row>
    <row r="311" spans="3:39" ht="15" customHeight="1" thickBot="1">
      <c r="C311" s="64" t="s">
        <v>115</v>
      </c>
      <c r="D311" s="354" t="str">
        <f>IF(CNGE_2023_M1_Secc1_Sub1!D84="","",CNGE_2023_M1_Secc1_Sub1!D84)</f>
        <v/>
      </c>
      <c r="E311" s="355"/>
      <c r="F311" s="355"/>
      <c r="G311" s="355"/>
      <c r="H311" s="355"/>
      <c r="I311" s="355"/>
      <c r="J311" s="355"/>
      <c r="K311" s="355"/>
      <c r="L311" s="355"/>
      <c r="M311" s="355"/>
      <c r="N311" s="356"/>
      <c r="O311" s="366"/>
      <c r="P311" s="287"/>
      <c r="Q311" s="287"/>
      <c r="R311" s="287"/>
      <c r="S311" s="287"/>
      <c r="T311" s="367"/>
      <c r="U311" s="2"/>
      <c r="V311" s="2"/>
      <c r="W311" s="2"/>
      <c r="X311" s="2"/>
      <c r="Y311" s="2"/>
      <c r="Z311" s="2"/>
      <c r="AA311" s="2"/>
      <c r="AB311" s="2"/>
      <c r="AC311" s="2"/>
      <c r="AD311" s="2"/>
      <c r="AG311" s="10">
        <f t="shared" si="20"/>
        <v>10</v>
      </c>
      <c r="AH311" s="10">
        <f t="shared" si="21"/>
        <v>0</v>
      </c>
      <c r="AJ311" s="12">
        <f t="shared" si="22"/>
        <v>0</v>
      </c>
      <c r="AK311" s="13">
        <f t="shared" si="23"/>
        <v>0</v>
      </c>
      <c r="AL311" s="14">
        <f t="shared" si="24"/>
        <v>0</v>
      </c>
      <c r="AM311" s="15">
        <f t="shared" si="25"/>
        <v>0</v>
      </c>
    </row>
    <row r="312" spans="3:39" ht="15" customHeight="1" thickBot="1">
      <c r="C312" s="64" t="s">
        <v>116</v>
      </c>
      <c r="D312" s="354" t="str">
        <f>IF(CNGE_2023_M1_Secc1_Sub1!D85="","",CNGE_2023_M1_Secc1_Sub1!D85)</f>
        <v/>
      </c>
      <c r="E312" s="355"/>
      <c r="F312" s="355"/>
      <c r="G312" s="355"/>
      <c r="H312" s="355"/>
      <c r="I312" s="355"/>
      <c r="J312" s="355"/>
      <c r="K312" s="355"/>
      <c r="L312" s="355"/>
      <c r="M312" s="355"/>
      <c r="N312" s="356"/>
      <c r="O312" s="366"/>
      <c r="P312" s="287"/>
      <c r="Q312" s="287"/>
      <c r="R312" s="287"/>
      <c r="S312" s="287"/>
      <c r="T312" s="367"/>
      <c r="U312" s="2"/>
      <c r="V312" s="2"/>
      <c r="W312" s="2"/>
      <c r="X312" s="2"/>
      <c r="Y312" s="2"/>
      <c r="Z312" s="2"/>
      <c r="AA312" s="2"/>
      <c r="AB312" s="2"/>
      <c r="AC312" s="2"/>
      <c r="AD312" s="2"/>
      <c r="AG312" s="10">
        <f t="shared" si="20"/>
        <v>10</v>
      </c>
      <c r="AH312" s="10">
        <f t="shared" si="21"/>
        <v>0</v>
      </c>
      <c r="AJ312" s="12">
        <f t="shared" si="22"/>
        <v>0</v>
      </c>
      <c r="AK312" s="13">
        <f t="shared" si="23"/>
        <v>0</v>
      </c>
      <c r="AL312" s="14">
        <f t="shared" si="24"/>
        <v>0</v>
      </c>
      <c r="AM312" s="15">
        <f t="shared" si="25"/>
        <v>0</v>
      </c>
    </row>
    <row r="313" spans="3:39" ht="15" customHeight="1" thickBot="1">
      <c r="C313" s="64" t="s">
        <v>117</v>
      </c>
      <c r="D313" s="354" t="str">
        <f>IF(CNGE_2023_M1_Secc1_Sub1!D86="","",CNGE_2023_M1_Secc1_Sub1!D86)</f>
        <v/>
      </c>
      <c r="E313" s="355"/>
      <c r="F313" s="355"/>
      <c r="G313" s="355"/>
      <c r="H313" s="355"/>
      <c r="I313" s="355"/>
      <c r="J313" s="355"/>
      <c r="K313" s="355"/>
      <c r="L313" s="355"/>
      <c r="M313" s="355"/>
      <c r="N313" s="356"/>
      <c r="O313" s="366"/>
      <c r="P313" s="287"/>
      <c r="Q313" s="287"/>
      <c r="R313" s="287"/>
      <c r="S313" s="287"/>
      <c r="T313" s="367"/>
      <c r="U313" s="2"/>
      <c r="V313" s="2"/>
      <c r="W313" s="2"/>
      <c r="X313" s="2"/>
      <c r="Y313" s="2"/>
      <c r="Z313" s="2"/>
      <c r="AA313" s="2"/>
      <c r="AB313" s="2"/>
      <c r="AC313" s="2"/>
      <c r="AD313" s="2"/>
      <c r="AG313" s="10">
        <f t="shared" si="20"/>
        <v>10</v>
      </c>
      <c r="AH313" s="10">
        <f t="shared" si="21"/>
        <v>0</v>
      </c>
      <c r="AJ313" s="12">
        <f t="shared" si="22"/>
        <v>0</v>
      </c>
      <c r="AK313" s="13">
        <f t="shared" si="23"/>
        <v>0</v>
      </c>
      <c r="AL313" s="14">
        <f t="shared" si="24"/>
        <v>0</v>
      </c>
      <c r="AM313" s="15">
        <f t="shared" si="25"/>
        <v>0</v>
      </c>
    </row>
    <row r="314" spans="3:39" ht="15" customHeight="1" thickBot="1">
      <c r="C314" s="64" t="s">
        <v>118</v>
      </c>
      <c r="D314" s="354" t="str">
        <f>IF(CNGE_2023_M1_Secc1_Sub1!D87="","",CNGE_2023_M1_Secc1_Sub1!D87)</f>
        <v/>
      </c>
      <c r="E314" s="355"/>
      <c r="F314" s="355"/>
      <c r="G314" s="355"/>
      <c r="H314" s="355"/>
      <c r="I314" s="355"/>
      <c r="J314" s="355"/>
      <c r="K314" s="355"/>
      <c r="L314" s="355"/>
      <c r="M314" s="355"/>
      <c r="N314" s="356"/>
      <c r="O314" s="366"/>
      <c r="P314" s="287"/>
      <c r="Q314" s="287"/>
      <c r="R314" s="287"/>
      <c r="S314" s="287"/>
      <c r="T314" s="367"/>
      <c r="U314" s="2"/>
      <c r="V314" s="2"/>
      <c r="W314" s="2"/>
      <c r="X314" s="2"/>
      <c r="Y314" s="2"/>
      <c r="Z314" s="2"/>
      <c r="AA314" s="2"/>
      <c r="AB314" s="2"/>
      <c r="AC314" s="2"/>
      <c r="AD314" s="2"/>
      <c r="AG314" s="10">
        <f t="shared" si="20"/>
        <v>10</v>
      </c>
      <c r="AH314" s="10">
        <f t="shared" si="21"/>
        <v>0</v>
      </c>
      <c r="AJ314" s="12">
        <f t="shared" si="22"/>
        <v>0</v>
      </c>
      <c r="AK314" s="13">
        <f t="shared" si="23"/>
        <v>0</v>
      </c>
      <c r="AL314" s="14">
        <f t="shared" si="24"/>
        <v>0</v>
      </c>
      <c r="AM314" s="15">
        <f t="shared" si="25"/>
        <v>0</v>
      </c>
    </row>
    <row r="315" spans="3:39" ht="15" customHeight="1" thickBot="1">
      <c r="C315" s="64" t="s">
        <v>119</v>
      </c>
      <c r="D315" s="354" t="str">
        <f>IF(CNGE_2023_M1_Secc1_Sub1!D88="","",CNGE_2023_M1_Secc1_Sub1!D88)</f>
        <v/>
      </c>
      <c r="E315" s="355"/>
      <c r="F315" s="355"/>
      <c r="G315" s="355"/>
      <c r="H315" s="355"/>
      <c r="I315" s="355"/>
      <c r="J315" s="355"/>
      <c r="K315" s="355"/>
      <c r="L315" s="355"/>
      <c r="M315" s="355"/>
      <c r="N315" s="356"/>
      <c r="O315" s="366"/>
      <c r="P315" s="287"/>
      <c r="Q315" s="287"/>
      <c r="R315" s="287"/>
      <c r="S315" s="287"/>
      <c r="T315" s="367"/>
      <c r="U315" s="2"/>
      <c r="V315" s="2"/>
      <c r="W315" s="2"/>
      <c r="X315" s="2"/>
      <c r="Y315" s="2"/>
      <c r="Z315" s="2"/>
      <c r="AA315" s="2"/>
      <c r="AB315" s="2"/>
      <c r="AC315" s="2"/>
      <c r="AD315" s="2"/>
      <c r="AG315" s="10">
        <f t="shared" si="20"/>
        <v>10</v>
      </c>
      <c r="AH315" s="10">
        <f t="shared" si="21"/>
        <v>0</v>
      </c>
      <c r="AJ315" s="12">
        <f t="shared" si="22"/>
        <v>0</v>
      </c>
      <c r="AK315" s="13">
        <f t="shared" si="23"/>
        <v>0</v>
      </c>
      <c r="AL315" s="14">
        <f t="shared" si="24"/>
        <v>0</v>
      </c>
      <c r="AM315" s="15">
        <f t="shared" si="25"/>
        <v>0</v>
      </c>
    </row>
    <row r="316" spans="3:39" ht="15" customHeight="1" thickBot="1">
      <c r="C316" s="64" t="s">
        <v>120</v>
      </c>
      <c r="D316" s="354" t="str">
        <f>IF(CNGE_2023_M1_Secc1_Sub1!D89="","",CNGE_2023_M1_Secc1_Sub1!D89)</f>
        <v/>
      </c>
      <c r="E316" s="355"/>
      <c r="F316" s="355"/>
      <c r="G316" s="355"/>
      <c r="H316" s="355"/>
      <c r="I316" s="355"/>
      <c r="J316" s="355"/>
      <c r="K316" s="355"/>
      <c r="L316" s="355"/>
      <c r="M316" s="355"/>
      <c r="N316" s="356"/>
      <c r="O316" s="366"/>
      <c r="P316" s="287"/>
      <c r="Q316" s="287"/>
      <c r="R316" s="287"/>
      <c r="S316" s="287"/>
      <c r="T316" s="367"/>
      <c r="U316" s="2"/>
      <c r="V316" s="2"/>
      <c r="W316" s="2"/>
      <c r="X316" s="2"/>
      <c r="Y316" s="2"/>
      <c r="Z316" s="2"/>
      <c r="AA316" s="2"/>
      <c r="AB316" s="2"/>
      <c r="AC316" s="2"/>
      <c r="AD316" s="2"/>
      <c r="AG316" s="10">
        <f t="shared" si="20"/>
        <v>10</v>
      </c>
      <c r="AH316" s="10">
        <f t="shared" si="21"/>
        <v>0</v>
      </c>
      <c r="AJ316" s="12">
        <f t="shared" si="22"/>
        <v>0</v>
      </c>
      <c r="AK316" s="13">
        <f t="shared" si="23"/>
        <v>0</v>
      </c>
      <c r="AL316" s="14">
        <f t="shared" si="24"/>
        <v>0</v>
      </c>
      <c r="AM316" s="15">
        <f t="shared" si="25"/>
        <v>0</v>
      </c>
    </row>
    <row r="317" spans="3:39" ht="15" customHeight="1" thickBot="1">
      <c r="C317" s="64" t="s">
        <v>121</v>
      </c>
      <c r="D317" s="354" t="str">
        <f>IF(CNGE_2023_M1_Secc1_Sub1!D90="","",CNGE_2023_M1_Secc1_Sub1!D90)</f>
        <v/>
      </c>
      <c r="E317" s="355"/>
      <c r="F317" s="355"/>
      <c r="G317" s="355"/>
      <c r="H317" s="355"/>
      <c r="I317" s="355"/>
      <c r="J317" s="355"/>
      <c r="K317" s="355"/>
      <c r="L317" s="355"/>
      <c r="M317" s="355"/>
      <c r="N317" s="356"/>
      <c r="O317" s="366"/>
      <c r="P317" s="287"/>
      <c r="Q317" s="287"/>
      <c r="R317" s="287"/>
      <c r="S317" s="287"/>
      <c r="T317" s="367"/>
      <c r="U317" s="2"/>
      <c r="V317" s="2"/>
      <c r="W317" s="2"/>
      <c r="X317" s="2"/>
      <c r="Y317" s="2"/>
      <c r="Z317" s="2"/>
      <c r="AA317" s="2"/>
      <c r="AB317" s="2"/>
      <c r="AC317" s="2"/>
      <c r="AD317" s="2"/>
      <c r="AG317" s="10">
        <f t="shared" si="20"/>
        <v>10</v>
      </c>
      <c r="AH317" s="10">
        <f t="shared" si="21"/>
        <v>0</v>
      </c>
      <c r="AJ317" s="12">
        <f t="shared" si="22"/>
        <v>0</v>
      </c>
      <c r="AK317" s="13">
        <f t="shared" si="23"/>
        <v>0</v>
      </c>
      <c r="AL317" s="14">
        <f t="shared" si="24"/>
        <v>0</v>
      </c>
      <c r="AM317" s="15">
        <f t="shared" si="25"/>
        <v>0</v>
      </c>
    </row>
    <row r="318" spans="3:39" ht="15" customHeight="1" thickBot="1">
      <c r="C318" s="64" t="s">
        <v>122</v>
      </c>
      <c r="D318" s="354" t="str">
        <f>IF(CNGE_2023_M1_Secc1_Sub1!D91="","",CNGE_2023_M1_Secc1_Sub1!D91)</f>
        <v/>
      </c>
      <c r="E318" s="355"/>
      <c r="F318" s="355"/>
      <c r="G318" s="355"/>
      <c r="H318" s="355"/>
      <c r="I318" s="355"/>
      <c r="J318" s="355"/>
      <c r="K318" s="355"/>
      <c r="L318" s="355"/>
      <c r="M318" s="355"/>
      <c r="N318" s="356"/>
      <c r="O318" s="366"/>
      <c r="P318" s="287"/>
      <c r="Q318" s="287"/>
      <c r="R318" s="287"/>
      <c r="S318" s="287"/>
      <c r="T318" s="367"/>
      <c r="U318" s="2"/>
      <c r="V318" s="2"/>
      <c r="W318" s="2"/>
      <c r="X318" s="2"/>
      <c r="Y318" s="2"/>
      <c r="Z318" s="2"/>
      <c r="AA318" s="2"/>
      <c r="AB318" s="2"/>
      <c r="AC318" s="2"/>
      <c r="AD318" s="2"/>
      <c r="AG318" s="10">
        <f t="shared" si="20"/>
        <v>10</v>
      </c>
      <c r="AH318" s="10">
        <f t="shared" si="21"/>
        <v>0</v>
      </c>
      <c r="AJ318" s="12">
        <f t="shared" si="22"/>
        <v>0</v>
      </c>
      <c r="AK318" s="13">
        <f t="shared" si="23"/>
        <v>0</v>
      </c>
      <c r="AL318" s="14">
        <f t="shared" si="24"/>
        <v>0</v>
      </c>
      <c r="AM318" s="15">
        <f t="shared" si="25"/>
        <v>0</v>
      </c>
    </row>
    <row r="319" spans="3:39" ht="15" customHeight="1" thickBot="1">
      <c r="C319" s="64" t="s">
        <v>123</v>
      </c>
      <c r="D319" s="354" t="str">
        <f>IF(CNGE_2023_M1_Secc1_Sub1!D92="","",CNGE_2023_M1_Secc1_Sub1!D92)</f>
        <v/>
      </c>
      <c r="E319" s="355"/>
      <c r="F319" s="355"/>
      <c r="G319" s="355"/>
      <c r="H319" s="355"/>
      <c r="I319" s="355"/>
      <c r="J319" s="355"/>
      <c r="K319" s="355"/>
      <c r="L319" s="355"/>
      <c r="M319" s="355"/>
      <c r="N319" s="356"/>
      <c r="O319" s="366"/>
      <c r="P319" s="287"/>
      <c r="Q319" s="287"/>
      <c r="R319" s="287"/>
      <c r="S319" s="287"/>
      <c r="T319" s="367"/>
      <c r="U319" s="2"/>
      <c r="V319" s="2"/>
      <c r="W319" s="2"/>
      <c r="X319" s="2"/>
      <c r="Y319" s="2"/>
      <c r="Z319" s="2"/>
      <c r="AA319" s="2"/>
      <c r="AB319" s="2"/>
      <c r="AC319" s="2"/>
      <c r="AD319" s="2"/>
      <c r="AG319" s="10">
        <f t="shared" si="20"/>
        <v>10</v>
      </c>
      <c r="AH319" s="10">
        <f t="shared" si="21"/>
        <v>0</v>
      </c>
      <c r="AJ319" s="12">
        <f t="shared" si="22"/>
        <v>0</v>
      </c>
      <c r="AK319" s="13">
        <f t="shared" si="23"/>
        <v>0</v>
      </c>
      <c r="AL319" s="14">
        <f t="shared" si="24"/>
        <v>0</v>
      </c>
      <c r="AM319" s="15">
        <f t="shared" si="25"/>
        <v>0</v>
      </c>
    </row>
    <row r="320" spans="3:39" ht="15" customHeight="1" thickBot="1">
      <c r="C320" s="64" t="s">
        <v>124</v>
      </c>
      <c r="D320" s="354" t="str">
        <f>IF(CNGE_2023_M1_Secc1_Sub1!D93="","",CNGE_2023_M1_Secc1_Sub1!D93)</f>
        <v/>
      </c>
      <c r="E320" s="355"/>
      <c r="F320" s="355"/>
      <c r="G320" s="355"/>
      <c r="H320" s="355"/>
      <c r="I320" s="355"/>
      <c r="J320" s="355"/>
      <c r="K320" s="355"/>
      <c r="L320" s="355"/>
      <c r="M320" s="355"/>
      <c r="N320" s="356"/>
      <c r="O320" s="366"/>
      <c r="P320" s="287"/>
      <c r="Q320" s="287"/>
      <c r="R320" s="287"/>
      <c r="S320" s="287"/>
      <c r="T320" s="367"/>
      <c r="U320" s="2"/>
      <c r="V320" s="2"/>
      <c r="W320" s="2"/>
      <c r="X320" s="2"/>
      <c r="Y320" s="2"/>
      <c r="Z320" s="2"/>
      <c r="AA320" s="2"/>
      <c r="AB320" s="2"/>
      <c r="AC320" s="2"/>
      <c r="AD320" s="2"/>
      <c r="AG320" s="10">
        <f t="shared" si="20"/>
        <v>10</v>
      </c>
      <c r="AH320" s="10">
        <f t="shared" si="21"/>
        <v>0</v>
      </c>
      <c r="AJ320" s="12">
        <f t="shared" si="22"/>
        <v>0</v>
      </c>
      <c r="AK320" s="13">
        <f t="shared" si="23"/>
        <v>0</v>
      </c>
      <c r="AL320" s="14">
        <f t="shared" si="24"/>
        <v>0</v>
      </c>
      <c r="AM320" s="15">
        <f t="shared" si="25"/>
        <v>0</v>
      </c>
    </row>
    <row r="321" spans="3:39" ht="15" customHeight="1" thickBot="1">
      <c r="C321" s="64" t="s">
        <v>125</v>
      </c>
      <c r="D321" s="354" t="str">
        <f>IF(CNGE_2023_M1_Secc1_Sub1!D94="","",CNGE_2023_M1_Secc1_Sub1!D94)</f>
        <v/>
      </c>
      <c r="E321" s="355"/>
      <c r="F321" s="355"/>
      <c r="G321" s="355"/>
      <c r="H321" s="355"/>
      <c r="I321" s="355"/>
      <c r="J321" s="355"/>
      <c r="K321" s="355"/>
      <c r="L321" s="355"/>
      <c r="M321" s="355"/>
      <c r="N321" s="356"/>
      <c r="O321" s="366"/>
      <c r="P321" s="287"/>
      <c r="Q321" s="287"/>
      <c r="R321" s="287"/>
      <c r="S321" s="287"/>
      <c r="T321" s="367"/>
      <c r="U321" s="2"/>
      <c r="V321" s="2"/>
      <c r="W321" s="2"/>
      <c r="X321" s="2"/>
      <c r="Y321" s="2"/>
      <c r="Z321" s="2"/>
      <c r="AA321" s="2"/>
      <c r="AB321" s="2"/>
      <c r="AC321" s="2"/>
      <c r="AD321" s="2"/>
      <c r="AG321" s="10">
        <f t="shared" si="20"/>
        <v>10</v>
      </c>
      <c r="AH321" s="10">
        <f t="shared" si="21"/>
        <v>0</v>
      </c>
      <c r="AJ321" s="12">
        <f t="shared" si="22"/>
        <v>0</v>
      </c>
      <c r="AK321" s="13">
        <f t="shared" si="23"/>
        <v>0</v>
      </c>
      <c r="AL321" s="14">
        <f t="shared" si="24"/>
        <v>0</v>
      </c>
      <c r="AM321" s="15">
        <f t="shared" si="25"/>
        <v>0</v>
      </c>
    </row>
    <row r="322" spans="3:39" ht="15" customHeight="1" thickBot="1">
      <c r="C322" s="64" t="s">
        <v>126</v>
      </c>
      <c r="D322" s="354" t="str">
        <f>IF(CNGE_2023_M1_Secc1_Sub1!D95="","",CNGE_2023_M1_Secc1_Sub1!D95)</f>
        <v/>
      </c>
      <c r="E322" s="355"/>
      <c r="F322" s="355"/>
      <c r="G322" s="355"/>
      <c r="H322" s="355"/>
      <c r="I322" s="355"/>
      <c r="J322" s="355"/>
      <c r="K322" s="355"/>
      <c r="L322" s="355"/>
      <c r="M322" s="355"/>
      <c r="N322" s="356"/>
      <c r="O322" s="366"/>
      <c r="P322" s="287"/>
      <c r="Q322" s="287"/>
      <c r="R322" s="287"/>
      <c r="S322" s="287"/>
      <c r="T322" s="367"/>
      <c r="U322" s="2"/>
      <c r="V322" s="2"/>
      <c r="W322" s="2"/>
      <c r="X322" s="2"/>
      <c r="Y322" s="2"/>
      <c r="Z322" s="2"/>
      <c r="AA322" s="2"/>
      <c r="AB322" s="2"/>
      <c r="AC322" s="2"/>
      <c r="AD322" s="2"/>
      <c r="AG322" s="10">
        <f t="shared" si="20"/>
        <v>10</v>
      </c>
      <c r="AH322" s="10">
        <f t="shared" si="21"/>
        <v>0</v>
      </c>
      <c r="AJ322" s="12">
        <f t="shared" si="22"/>
        <v>0</v>
      </c>
      <c r="AK322" s="13">
        <f t="shared" si="23"/>
        <v>0</v>
      </c>
      <c r="AL322" s="14">
        <f t="shared" si="24"/>
        <v>0</v>
      </c>
      <c r="AM322" s="15">
        <f t="shared" si="25"/>
        <v>0</v>
      </c>
    </row>
    <row r="323" spans="3:39" ht="15" customHeight="1" thickBot="1">
      <c r="C323" s="64" t="s">
        <v>127</v>
      </c>
      <c r="D323" s="354" t="str">
        <f>IF(CNGE_2023_M1_Secc1_Sub1!D96="","",CNGE_2023_M1_Secc1_Sub1!D96)</f>
        <v/>
      </c>
      <c r="E323" s="355"/>
      <c r="F323" s="355"/>
      <c r="G323" s="355"/>
      <c r="H323" s="355"/>
      <c r="I323" s="355"/>
      <c r="J323" s="355"/>
      <c r="K323" s="355"/>
      <c r="L323" s="355"/>
      <c r="M323" s="355"/>
      <c r="N323" s="356"/>
      <c r="O323" s="366"/>
      <c r="P323" s="287"/>
      <c r="Q323" s="287"/>
      <c r="R323" s="287"/>
      <c r="S323" s="287"/>
      <c r="T323" s="367"/>
      <c r="U323" s="2"/>
      <c r="V323" s="2"/>
      <c r="W323" s="2"/>
      <c r="X323" s="2"/>
      <c r="Y323" s="2"/>
      <c r="Z323" s="2"/>
      <c r="AA323" s="2"/>
      <c r="AB323" s="2"/>
      <c r="AC323" s="2"/>
      <c r="AD323" s="2"/>
      <c r="AG323" s="10">
        <f t="shared" si="20"/>
        <v>10</v>
      </c>
      <c r="AH323" s="10">
        <f t="shared" si="21"/>
        <v>0</v>
      </c>
      <c r="AJ323" s="12">
        <f t="shared" si="22"/>
        <v>0</v>
      </c>
      <c r="AK323" s="13">
        <f t="shared" si="23"/>
        <v>0</v>
      </c>
      <c r="AL323" s="14">
        <f t="shared" si="24"/>
        <v>0</v>
      </c>
      <c r="AM323" s="15">
        <f t="shared" si="25"/>
        <v>0</v>
      </c>
    </row>
    <row r="324" spans="3:39" ht="15" customHeight="1" thickBot="1">
      <c r="C324" s="64" t="s">
        <v>128</v>
      </c>
      <c r="D324" s="354" t="str">
        <f>IF(CNGE_2023_M1_Secc1_Sub1!D97="","",CNGE_2023_M1_Secc1_Sub1!D97)</f>
        <v/>
      </c>
      <c r="E324" s="355"/>
      <c r="F324" s="355"/>
      <c r="G324" s="355"/>
      <c r="H324" s="355"/>
      <c r="I324" s="355"/>
      <c r="J324" s="355"/>
      <c r="K324" s="355"/>
      <c r="L324" s="355"/>
      <c r="M324" s="355"/>
      <c r="N324" s="356"/>
      <c r="O324" s="366"/>
      <c r="P324" s="287"/>
      <c r="Q324" s="287"/>
      <c r="R324" s="287"/>
      <c r="S324" s="287"/>
      <c r="T324" s="367"/>
      <c r="U324" s="2"/>
      <c r="V324" s="2"/>
      <c r="W324" s="2"/>
      <c r="X324" s="2"/>
      <c r="Y324" s="2"/>
      <c r="Z324" s="2"/>
      <c r="AA324" s="2"/>
      <c r="AB324" s="2"/>
      <c r="AC324" s="2"/>
      <c r="AD324" s="2"/>
      <c r="AG324" s="10">
        <f t="shared" si="20"/>
        <v>10</v>
      </c>
      <c r="AH324" s="10">
        <f t="shared" si="21"/>
        <v>0</v>
      </c>
      <c r="AJ324" s="12">
        <f t="shared" si="22"/>
        <v>0</v>
      </c>
      <c r="AK324" s="13">
        <f t="shared" si="23"/>
        <v>0</v>
      </c>
      <c r="AL324" s="14">
        <f t="shared" si="24"/>
        <v>0</v>
      </c>
      <c r="AM324" s="15">
        <f t="shared" si="25"/>
        <v>0</v>
      </c>
    </row>
    <row r="325" spans="3:39" ht="15" customHeight="1" thickBot="1">
      <c r="C325" s="64" t="s">
        <v>129</v>
      </c>
      <c r="D325" s="354" t="str">
        <f>IF(CNGE_2023_M1_Secc1_Sub1!D98="","",CNGE_2023_M1_Secc1_Sub1!D98)</f>
        <v/>
      </c>
      <c r="E325" s="355"/>
      <c r="F325" s="355"/>
      <c r="G325" s="355"/>
      <c r="H325" s="355"/>
      <c r="I325" s="355"/>
      <c r="J325" s="355"/>
      <c r="K325" s="355"/>
      <c r="L325" s="355"/>
      <c r="M325" s="355"/>
      <c r="N325" s="356"/>
      <c r="O325" s="366"/>
      <c r="P325" s="287"/>
      <c r="Q325" s="287"/>
      <c r="R325" s="287"/>
      <c r="S325" s="287"/>
      <c r="T325" s="367"/>
      <c r="U325" s="2"/>
      <c r="V325" s="2"/>
      <c r="W325" s="2"/>
      <c r="X325" s="2"/>
      <c r="Y325" s="2"/>
      <c r="Z325" s="2"/>
      <c r="AA325" s="2"/>
      <c r="AB325" s="2"/>
      <c r="AC325" s="2"/>
      <c r="AD325" s="2"/>
      <c r="AG325" s="10">
        <f t="shared" si="20"/>
        <v>10</v>
      </c>
      <c r="AH325" s="10">
        <f t="shared" si="21"/>
        <v>0</v>
      </c>
      <c r="AJ325" s="12">
        <f t="shared" si="22"/>
        <v>0</v>
      </c>
      <c r="AK325" s="13">
        <f t="shared" si="23"/>
        <v>0</v>
      </c>
      <c r="AL325" s="14">
        <f t="shared" si="24"/>
        <v>0</v>
      </c>
      <c r="AM325" s="15">
        <f t="shared" si="25"/>
        <v>0</v>
      </c>
    </row>
    <row r="326" spans="3:39" ht="15" customHeight="1" thickBot="1">
      <c r="C326" s="64" t="s">
        <v>130</v>
      </c>
      <c r="D326" s="354" t="str">
        <f>IF(CNGE_2023_M1_Secc1_Sub1!D99="","",CNGE_2023_M1_Secc1_Sub1!D99)</f>
        <v/>
      </c>
      <c r="E326" s="355"/>
      <c r="F326" s="355"/>
      <c r="G326" s="355"/>
      <c r="H326" s="355"/>
      <c r="I326" s="355"/>
      <c r="J326" s="355"/>
      <c r="K326" s="355"/>
      <c r="L326" s="355"/>
      <c r="M326" s="355"/>
      <c r="N326" s="356"/>
      <c r="O326" s="366"/>
      <c r="P326" s="287"/>
      <c r="Q326" s="287"/>
      <c r="R326" s="287"/>
      <c r="S326" s="287"/>
      <c r="T326" s="367"/>
      <c r="U326" s="2"/>
      <c r="V326" s="2"/>
      <c r="W326" s="2"/>
      <c r="X326" s="2"/>
      <c r="Y326" s="2"/>
      <c r="Z326" s="2"/>
      <c r="AA326" s="2"/>
      <c r="AB326" s="2"/>
      <c r="AC326" s="2"/>
      <c r="AD326" s="2"/>
      <c r="AG326" s="10">
        <f t="shared" si="20"/>
        <v>10</v>
      </c>
      <c r="AH326" s="10">
        <f t="shared" si="21"/>
        <v>0</v>
      </c>
      <c r="AJ326" s="12">
        <f t="shared" si="22"/>
        <v>0</v>
      </c>
      <c r="AK326" s="13">
        <f t="shared" si="23"/>
        <v>0</v>
      </c>
      <c r="AL326" s="14">
        <f t="shared" si="24"/>
        <v>0</v>
      </c>
      <c r="AM326" s="15">
        <f t="shared" si="25"/>
        <v>0</v>
      </c>
    </row>
    <row r="327" spans="3:39" ht="15" customHeight="1" thickBot="1">
      <c r="C327" s="64" t="s">
        <v>131</v>
      </c>
      <c r="D327" s="354" t="str">
        <f>IF(CNGE_2023_M1_Secc1_Sub1!D100="","",CNGE_2023_M1_Secc1_Sub1!D100)</f>
        <v/>
      </c>
      <c r="E327" s="355"/>
      <c r="F327" s="355"/>
      <c r="G327" s="355"/>
      <c r="H327" s="355"/>
      <c r="I327" s="355"/>
      <c r="J327" s="355"/>
      <c r="K327" s="355"/>
      <c r="L327" s="355"/>
      <c r="M327" s="355"/>
      <c r="N327" s="356"/>
      <c r="O327" s="366"/>
      <c r="P327" s="287"/>
      <c r="Q327" s="287"/>
      <c r="R327" s="287"/>
      <c r="S327" s="287"/>
      <c r="T327" s="367"/>
      <c r="U327" s="2"/>
      <c r="V327" s="2"/>
      <c r="W327" s="2"/>
      <c r="X327" s="2"/>
      <c r="Y327" s="2"/>
      <c r="Z327" s="2"/>
      <c r="AA327" s="2"/>
      <c r="AB327" s="2"/>
      <c r="AC327" s="2"/>
      <c r="AD327" s="2"/>
      <c r="AG327" s="10">
        <f t="shared" si="20"/>
        <v>10</v>
      </c>
      <c r="AH327" s="10">
        <f t="shared" si="21"/>
        <v>0</v>
      </c>
      <c r="AJ327" s="12">
        <f t="shared" si="22"/>
        <v>0</v>
      </c>
      <c r="AK327" s="13">
        <f t="shared" si="23"/>
        <v>0</v>
      </c>
      <c r="AL327" s="14">
        <f t="shared" si="24"/>
        <v>0</v>
      </c>
      <c r="AM327" s="15">
        <f t="shared" si="25"/>
        <v>0</v>
      </c>
    </row>
    <row r="328" spans="3:39" ht="15" customHeight="1" thickBot="1">
      <c r="C328" s="64" t="s">
        <v>132</v>
      </c>
      <c r="D328" s="354" t="str">
        <f>IF(CNGE_2023_M1_Secc1_Sub1!D101="","",CNGE_2023_M1_Secc1_Sub1!D101)</f>
        <v/>
      </c>
      <c r="E328" s="355"/>
      <c r="F328" s="355"/>
      <c r="G328" s="355"/>
      <c r="H328" s="355"/>
      <c r="I328" s="355"/>
      <c r="J328" s="355"/>
      <c r="K328" s="355"/>
      <c r="L328" s="355"/>
      <c r="M328" s="355"/>
      <c r="N328" s="356"/>
      <c r="O328" s="366"/>
      <c r="P328" s="287"/>
      <c r="Q328" s="287"/>
      <c r="R328" s="287"/>
      <c r="S328" s="287"/>
      <c r="T328" s="367"/>
      <c r="U328" s="2"/>
      <c r="V328" s="2"/>
      <c r="W328" s="2"/>
      <c r="X328" s="2"/>
      <c r="Y328" s="2"/>
      <c r="Z328" s="2"/>
      <c r="AA328" s="2"/>
      <c r="AB328" s="2"/>
      <c r="AC328" s="2"/>
      <c r="AD328" s="2"/>
      <c r="AG328" s="10">
        <f t="shared" si="20"/>
        <v>10</v>
      </c>
      <c r="AH328" s="10">
        <f t="shared" si="21"/>
        <v>0</v>
      </c>
      <c r="AJ328" s="12">
        <f t="shared" si="22"/>
        <v>0</v>
      </c>
      <c r="AK328" s="13">
        <f t="shared" si="23"/>
        <v>0</v>
      </c>
      <c r="AL328" s="14">
        <f t="shared" si="24"/>
        <v>0</v>
      </c>
      <c r="AM328" s="15">
        <f t="shared" si="25"/>
        <v>0</v>
      </c>
    </row>
    <row r="329" spans="3:39" ht="15" customHeight="1" thickBot="1">
      <c r="C329" s="64" t="s">
        <v>133</v>
      </c>
      <c r="D329" s="354" t="str">
        <f>IF(CNGE_2023_M1_Secc1_Sub1!D102="","",CNGE_2023_M1_Secc1_Sub1!D102)</f>
        <v/>
      </c>
      <c r="E329" s="355"/>
      <c r="F329" s="355"/>
      <c r="G329" s="355"/>
      <c r="H329" s="355"/>
      <c r="I329" s="355"/>
      <c r="J329" s="355"/>
      <c r="K329" s="355"/>
      <c r="L329" s="355"/>
      <c r="M329" s="355"/>
      <c r="N329" s="356"/>
      <c r="O329" s="366"/>
      <c r="P329" s="287"/>
      <c r="Q329" s="287"/>
      <c r="R329" s="287"/>
      <c r="S329" s="287"/>
      <c r="T329" s="367"/>
      <c r="U329" s="2"/>
      <c r="V329" s="2"/>
      <c r="W329" s="2"/>
      <c r="X329" s="2"/>
      <c r="Y329" s="2"/>
      <c r="Z329" s="2"/>
      <c r="AA329" s="2"/>
      <c r="AB329" s="2"/>
      <c r="AC329" s="2"/>
      <c r="AD329" s="2"/>
      <c r="AG329" s="10">
        <f t="shared" si="20"/>
        <v>10</v>
      </c>
      <c r="AH329" s="10">
        <f t="shared" si="21"/>
        <v>0</v>
      </c>
      <c r="AJ329" s="12">
        <f t="shared" si="22"/>
        <v>0</v>
      </c>
      <c r="AK329" s="13">
        <f t="shared" si="23"/>
        <v>0</v>
      </c>
      <c r="AL329" s="14">
        <f t="shared" si="24"/>
        <v>0</v>
      </c>
      <c r="AM329" s="15">
        <f t="shared" si="25"/>
        <v>0</v>
      </c>
    </row>
    <row r="330" spans="3:39" ht="15" customHeight="1" thickBot="1">
      <c r="C330" s="64" t="s">
        <v>134</v>
      </c>
      <c r="D330" s="354" t="str">
        <f>IF(CNGE_2023_M1_Secc1_Sub1!D103="","",CNGE_2023_M1_Secc1_Sub1!D103)</f>
        <v/>
      </c>
      <c r="E330" s="355"/>
      <c r="F330" s="355"/>
      <c r="G330" s="355"/>
      <c r="H330" s="355"/>
      <c r="I330" s="355"/>
      <c r="J330" s="355"/>
      <c r="K330" s="355"/>
      <c r="L330" s="355"/>
      <c r="M330" s="355"/>
      <c r="N330" s="356"/>
      <c r="O330" s="366"/>
      <c r="P330" s="287"/>
      <c r="Q330" s="287"/>
      <c r="R330" s="287"/>
      <c r="S330" s="287"/>
      <c r="T330" s="367"/>
      <c r="U330" s="2"/>
      <c r="V330" s="2"/>
      <c r="W330" s="2"/>
      <c r="X330" s="2"/>
      <c r="Y330" s="2"/>
      <c r="Z330" s="2"/>
      <c r="AA330" s="2"/>
      <c r="AB330" s="2"/>
      <c r="AC330" s="2"/>
      <c r="AD330" s="2"/>
      <c r="AG330" s="10">
        <f t="shared" si="20"/>
        <v>10</v>
      </c>
      <c r="AH330" s="10">
        <f t="shared" si="21"/>
        <v>0</v>
      </c>
      <c r="AJ330" s="12">
        <f t="shared" si="22"/>
        <v>0</v>
      </c>
      <c r="AK330" s="13">
        <f t="shared" si="23"/>
        <v>0</v>
      </c>
      <c r="AL330" s="14">
        <f t="shared" si="24"/>
        <v>0</v>
      </c>
      <c r="AM330" s="15">
        <f t="shared" si="25"/>
        <v>0</v>
      </c>
    </row>
    <row r="331" spans="3:39" ht="15" customHeight="1" thickBot="1">
      <c r="C331" s="64" t="s">
        <v>135</v>
      </c>
      <c r="D331" s="354" t="str">
        <f>IF(CNGE_2023_M1_Secc1_Sub1!D104="","",CNGE_2023_M1_Secc1_Sub1!D104)</f>
        <v/>
      </c>
      <c r="E331" s="355"/>
      <c r="F331" s="355"/>
      <c r="G331" s="355"/>
      <c r="H331" s="355"/>
      <c r="I331" s="355"/>
      <c r="J331" s="355"/>
      <c r="K331" s="355"/>
      <c r="L331" s="355"/>
      <c r="M331" s="355"/>
      <c r="N331" s="356"/>
      <c r="O331" s="366"/>
      <c r="P331" s="287"/>
      <c r="Q331" s="287"/>
      <c r="R331" s="287"/>
      <c r="S331" s="287"/>
      <c r="T331" s="367"/>
      <c r="U331" s="2"/>
      <c r="V331" s="2"/>
      <c r="W331" s="2"/>
      <c r="X331" s="2"/>
      <c r="Y331" s="2"/>
      <c r="Z331" s="2"/>
      <c r="AA331" s="2"/>
      <c r="AB331" s="2"/>
      <c r="AC331" s="2"/>
      <c r="AD331" s="2"/>
      <c r="AG331" s="10">
        <f t="shared" ref="AG331:AG385" si="26">+COUNTBLANK(U331:AD331)</f>
        <v>10</v>
      </c>
      <c r="AH331" s="10">
        <f t="shared" ref="AH331:AH385" si="27">+IF($AG$259=$AH$259,0,IF(OR(AND(O331=1,AG331=0),AND(OR(O331=2,O331=9),AG331=10),AND(D331="",AG331=10)),0,1))</f>
        <v>0</v>
      </c>
      <c r="AJ331" s="12">
        <f t="shared" ref="AJ331:AJ385" si="28">U331</f>
        <v>0</v>
      </c>
      <c r="AK331" s="13">
        <f t="shared" ref="AK331:AK385" si="29">COUNTIF(V331:AD331,"NS")</f>
        <v>0</v>
      </c>
      <c r="AL331" s="14">
        <f t="shared" ref="AL331:AL385" si="30">SUM(V331:AD331)</f>
        <v>0</v>
      </c>
      <c r="AM331" s="15">
        <f t="shared" ref="AM331:AM385" si="31">IF($AG$259=$AH$259, 0, IF(OR(AND(AJ331=0, AK331&gt;0), AND(AJ331="NS", AL331&gt;0), AND(AJ331="NS", AL331=0, AK331=0)), 1, IF(OR(AND(AK331&gt;=2, AL331&lt;AJ331), AND(AJ331="NS", AL331=0, AK331&gt;0), AJ331=AL331, AND(AJ331="NA", COUNTIF(U331:AD331, "NA")=COUNTA(U331:AD331))), 0, 1)))</f>
        <v>0</v>
      </c>
    </row>
    <row r="332" spans="3:39" ht="15" customHeight="1" thickBot="1">
      <c r="C332" s="64" t="s">
        <v>136</v>
      </c>
      <c r="D332" s="354" t="str">
        <f>IF(CNGE_2023_M1_Secc1_Sub1!D105="","",CNGE_2023_M1_Secc1_Sub1!D105)</f>
        <v/>
      </c>
      <c r="E332" s="355"/>
      <c r="F332" s="355"/>
      <c r="G332" s="355"/>
      <c r="H332" s="355"/>
      <c r="I332" s="355"/>
      <c r="J332" s="355"/>
      <c r="K332" s="355"/>
      <c r="L332" s="355"/>
      <c r="M332" s="355"/>
      <c r="N332" s="356"/>
      <c r="O332" s="366"/>
      <c r="P332" s="287"/>
      <c r="Q332" s="287"/>
      <c r="R332" s="287"/>
      <c r="S332" s="287"/>
      <c r="T332" s="367"/>
      <c r="U332" s="2"/>
      <c r="V332" s="2"/>
      <c r="W332" s="2"/>
      <c r="X332" s="2"/>
      <c r="Y332" s="2"/>
      <c r="Z332" s="2"/>
      <c r="AA332" s="2"/>
      <c r="AB332" s="2"/>
      <c r="AC332" s="2"/>
      <c r="AD332" s="2"/>
      <c r="AG332" s="10">
        <f t="shared" si="26"/>
        <v>10</v>
      </c>
      <c r="AH332" s="10">
        <f t="shared" si="27"/>
        <v>0</v>
      </c>
      <c r="AJ332" s="12">
        <f t="shared" si="28"/>
        <v>0</v>
      </c>
      <c r="AK332" s="13">
        <f t="shared" si="29"/>
        <v>0</v>
      </c>
      <c r="AL332" s="14">
        <f t="shared" si="30"/>
        <v>0</v>
      </c>
      <c r="AM332" s="15">
        <f t="shared" si="31"/>
        <v>0</v>
      </c>
    </row>
    <row r="333" spans="3:39" ht="15" customHeight="1" thickBot="1">
      <c r="C333" s="64" t="s">
        <v>137</v>
      </c>
      <c r="D333" s="354" t="str">
        <f>IF(CNGE_2023_M1_Secc1_Sub1!D106="","",CNGE_2023_M1_Secc1_Sub1!D106)</f>
        <v/>
      </c>
      <c r="E333" s="355"/>
      <c r="F333" s="355"/>
      <c r="G333" s="355"/>
      <c r="H333" s="355"/>
      <c r="I333" s="355"/>
      <c r="J333" s="355"/>
      <c r="K333" s="355"/>
      <c r="L333" s="355"/>
      <c r="M333" s="355"/>
      <c r="N333" s="356"/>
      <c r="O333" s="366"/>
      <c r="P333" s="287"/>
      <c r="Q333" s="287"/>
      <c r="R333" s="287"/>
      <c r="S333" s="287"/>
      <c r="T333" s="367"/>
      <c r="U333" s="2"/>
      <c r="V333" s="2"/>
      <c r="W333" s="2"/>
      <c r="X333" s="2"/>
      <c r="Y333" s="2"/>
      <c r="Z333" s="2"/>
      <c r="AA333" s="2"/>
      <c r="AB333" s="2"/>
      <c r="AC333" s="2"/>
      <c r="AD333" s="2"/>
      <c r="AG333" s="10">
        <f t="shared" si="26"/>
        <v>10</v>
      </c>
      <c r="AH333" s="10">
        <f t="shared" si="27"/>
        <v>0</v>
      </c>
      <c r="AJ333" s="12">
        <f t="shared" si="28"/>
        <v>0</v>
      </c>
      <c r="AK333" s="13">
        <f t="shared" si="29"/>
        <v>0</v>
      </c>
      <c r="AL333" s="14">
        <f t="shared" si="30"/>
        <v>0</v>
      </c>
      <c r="AM333" s="15">
        <f t="shared" si="31"/>
        <v>0</v>
      </c>
    </row>
    <row r="334" spans="3:39" ht="15" customHeight="1" thickBot="1">
      <c r="C334" s="64" t="s">
        <v>138</v>
      </c>
      <c r="D334" s="354" t="str">
        <f>IF(CNGE_2023_M1_Secc1_Sub1!D107="","",CNGE_2023_M1_Secc1_Sub1!D107)</f>
        <v/>
      </c>
      <c r="E334" s="355"/>
      <c r="F334" s="355"/>
      <c r="G334" s="355"/>
      <c r="H334" s="355"/>
      <c r="I334" s="355"/>
      <c r="J334" s="355"/>
      <c r="K334" s="355"/>
      <c r="L334" s="355"/>
      <c r="M334" s="355"/>
      <c r="N334" s="356"/>
      <c r="O334" s="366"/>
      <c r="P334" s="287"/>
      <c r="Q334" s="287"/>
      <c r="R334" s="287"/>
      <c r="S334" s="287"/>
      <c r="T334" s="367"/>
      <c r="U334" s="2"/>
      <c r="V334" s="2"/>
      <c r="W334" s="2"/>
      <c r="X334" s="2"/>
      <c r="Y334" s="2"/>
      <c r="Z334" s="2"/>
      <c r="AA334" s="2"/>
      <c r="AB334" s="2"/>
      <c r="AC334" s="2"/>
      <c r="AD334" s="2"/>
      <c r="AG334" s="10">
        <f t="shared" si="26"/>
        <v>10</v>
      </c>
      <c r="AH334" s="10">
        <f t="shared" si="27"/>
        <v>0</v>
      </c>
      <c r="AJ334" s="12">
        <f t="shared" si="28"/>
        <v>0</v>
      </c>
      <c r="AK334" s="13">
        <f t="shared" si="29"/>
        <v>0</v>
      </c>
      <c r="AL334" s="14">
        <f t="shared" si="30"/>
        <v>0</v>
      </c>
      <c r="AM334" s="15">
        <f t="shared" si="31"/>
        <v>0</v>
      </c>
    </row>
    <row r="335" spans="3:39" ht="15" customHeight="1" thickBot="1">
      <c r="C335" s="64" t="s">
        <v>139</v>
      </c>
      <c r="D335" s="354" t="str">
        <f>IF(CNGE_2023_M1_Secc1_Sub1!D108="","",CNGE_2023_M1_Secc1_Sub1!D108)</f>
        <v/>
      </c>
      <c r="E335" s="355"/>
      <c r="F335" s="355"/>
      <c r="G335" s="355"/>
      <c r="H335" s="355"/>
      <c r="I335" s="355"/>
      <c r="J335" s="355"/>
      <c r="K335" s="355"/>
      <c r="L335" s="355"/>
      <c r="M335" s="355"/>
      <c r="N335" s="356"/>
      <c r="O335" s="366"/>
      <c r="P335" s="287"/>
      <c r="Q335" s="287"/>
      <c r="R335" s="287"/>
      <c r="S335" s="287"/>
      <c r="T335" s="367"/>
      <c r="U335" s="2"/>
      <c r="V335" s="2"/>
      <c r="W335" s="2"/>
      <c r="X335" s="2"/>
      <c r="Y335" s="2"/>
      <c r="Z335" s="2"/>
      <c r="AA335" s="2"/>
      <c r="AB335" s="2"/>
      <c r="AC335" s="2"/>
      <c r="AD335" s="2"/>
      <c r="AG335" s="10">
        <f t="shared" si="26"/>
        <v>10</v>
      </c>
      <c r="AH335" s="10">
        <f t="shared" si="27"/>
        <v>0</v>
      </c>
      <c r="AJ335" s="12">
        <f t="shared" si="28"/>
        <v>0</v>
      </c>
      <c r="AK335" s="13">
        <f t="shared" si="29"/>
        <v>0</v>
      </c>
      <c r="AL335" s="14">
        <f t="shared" si="30"/>
        <v>0</v>
      </c>
      <c r="AM335" s="15">
        <f t="shared" si="31"/>
        <v>0</v>
      </c>
    </row>
    <row r="336" spans="3:39" ht="15" customHeight="1" thickBot="1">
      <c r="C336" s="64" t="s">
        <v>140</v>
      </c>
      <c r="D336" s="354" t="str">
        <f>IF(CNGE_2023_M1_Secc1_Sub1!D109="","",CNGE_2023_M1_Secc1_Sub1!D109)</f>
        <v/>
      </c>
      <c r="E336" s="355"/>
      <c r="F336" s="355"/>
      <c r="G336" s="355"/>
      <c r="H336" s="355"/>
      <c r="I336" s="355"/>
      <c r="J336" s="355"/>
      <c r="K336" s="355"/>
      <c r="L336" s="355"/>
      <c r="M336" s="355"/>
      <c r="N336" s="356"/>
      <c r="O336" s="366"/>
      <c r="P336" s="287"/>
      <c r="Q336" s="287"/>
      <c r="R336" s="287"/>
      <c r="S336" s="287"/>
      <c r="T336" s="367"/>
      <c r="U336" s="2"/>
      <c r="V336" s="2"/>
      <c r="W336" s="2"/>
      <c r="X336" s="2"/>
      <c r="Y336" s="2"/>
      <c r="Z336" s="2"/>
      <c r="AA336" s="2"/>
      <c r="AB336" s="2"/>
      <c r="AC336" s="2"/>
      <c r="AD336" s="2"/>
      <c r="AG336" s="10">
        <f t="shared" si="26"/>
        <v>10</v>
      </c>
      <c r="AH336" s="10">
        <f t="shared" si="27"/>
        <v>0</v>
      </c>
      <c r="AJ336" s="12">
        <f t="shared" si="28"/>
        <v>0</v>
      </c>
      <c r="AK336" s="13">
        <f t="shared" si="29"/>
        <v>0</v>
      </c>
      <c r="AL336" s="14">
        <f t="shared" si="30"/>
        <v>0</v>
      </c>
      <c r="AM336" s="15">
        <f t="shared" si="31"/>
        <v>0</v>
      </c>
    </row>
    <row r="337" spans="3:39" ht="15" customHeight="1" thickBot="1">
      <c r="C337" s="64" t="s">
        <v>141</v>
      </c>
      <c r="D337" s="354" t="str">
        <f>IF(CNGE_2023_M1_Secc1_Sub1!D110="","",CNGE_2023_M1_Secc1_Sub1!D110)</f>
        <v/>
      </c>
      <c r="E337" s="355"/>
      <c r="F337" s="355"/>
      <c r="G337" s="355"/>
      <c r="H337" s="355"/>
      <c r="I337" s="355"/>
      <c r="J337" s="355"/>
      <c r="K337" s="355"/>
      <c r="L337" s="355"/>
      <c r="M337" s="355"/>
      <c r="N337" s="356"/>
      <c r="O337" s="366"/>
      <c r="P337" s="287"/>
      <c r="Q337" s="287"/>
      <c r="R337" s="287"/>
      <c r="S337" s="287"/>
      <c r="T337" s="367"/>
      <c r="U337" s="2"/>
      <c r="V337" s="2"/>
      <c r="W337" s="2"/>
      <c r="X337" s="2"/>
      <c r="Y337" s="2"/>
      <c r="Z337" s="2"/>
      <c r="AA337" s="2"/>
      <c r="AB337" s="2"/>
      <c r="AC337" s="2"/>
      <c r="AD337" s="2"/>
      <c r="AG337" s="10">
        <f t="shared" si="26"/>
        <v>10</v>
      </c>
      <c r="AH337" s="10">
        <f t="shared" si="27"/>
        <v>0</v>
      </c>
      <c r="AJ337" s="12">
        <f t="shared" si="28"/>
        <v>0</v>
      </c>
      <c r="AK337" s="13">
        <f t="shared" si="29"/>
        <v>0</v>
      </c>
      <c r="AL337" s="14">
        <f t="shared" si="30"/>
        <v>0</v>
      </c>
      <c r="AM337" s="15">
        <f t="shared" si="31"/>
        <v>0</v>
      </c>
    </row>
    <row r="338" spans="3:39" ht="15" customHeight="1" thickBot="1">
      <c r="C338" s="64" t="s">
        <v>142</v>
      </c>
      <c r="D338" s="354" t="str">
        <f>IF(CNGE_2023_M1_Secc1_Sub1!D111="","",CNGE_2023_M1_Secc1_Sub1!D111)</f>
        <v/>
      </c>
      <c r="E338" s="355"/>
      <c r="F338" s="355"/>
      <c r="G338" s="355"/>
      <c r="H338" s="355"/>
      <c r="I338" s="355"/>
      <c r="J338" s="355"/>
      <c r="K338" s="355"/>
      <c r="L338" s="355"/>
      <c r="M338" s="355"/>
      <c r="N338" s="356"/>
      <c r="O338" s="366"/>
      <c r="P338" s="287"/>
      <c r="Q338" s="287"/>
      <c r="R338" s="287"/>
      <c r="S338" s="287"/>
      <c r="T338" s="367"/>
      <c r="U338" s="2"/>
      <c r="V338" s="2"/>
      <c r="W338" s="2"/>
      <c r="X338" s="2"/>
      <c r="Y338" s="2"/>
      <c r="Z338" s="2"/>
      <c r="AA338" s="2"/>
      <c r="AB338" s="2"/>
      <c r="AC338" s="2"/>
      <c r="AD338" s="2"/>
      <c r="AG338" s="10">
        <f t="shared" si="26"/>
        <v>10</v>
      </c>
      <c r="AH338" s="10">
        <f t="shared" si="27"/>
        <v>0</v>
      </c>
      <c r="AJ338" s="12">
        <f t="shared" si="28"/>
        <v>0</v>
      </c>
      <c r="AK338" s="13">
        <f t="shared" si="29"/>
        <v>0</v>
      </c>
      <c r="AL338" s="14">
        <f t="shared" si="30"/>
        <v>0</v>
      </c>
      <c r="AM338" s="15">
        <f t="shared" si="31"/>
        <v>0</v>
      </c>
    </row>
    <row r="339" spans="3:39" ht="15" customHeight="1" thickBot="1">
      <c r="C339" s="64" t="s">
        <v>143</v>
      </c>
      <c r="D339" s="354" t="str">
        <f>IF(CNGE_2023_M1_Secc1_Sub1!D112="","",CNGE_2023_M1_Secc1_Sub1!D112)</f>
        <v/>
      </c>
      <c r="E339" s="355"/>
      <c r="F339" s="355"/>
      <c r="G339" s="355"/>
      <c r="H339" s="355"/>
      <c r="I339" s="355"/>
      <c r="J339" s="355"/>
      <c r="K339" s="355"/>
      <c r="L339" s="355"/>
      <c r="M339" s="355"/>
      <c r="N339" s="356"/>
      <c r="O339" s="366"/>
      <c r="P339" s="287"/>
      <c r="Q339" s="287"/>
      <c r="R339" s="287"/>
      <c r="S339" s="287"/>
      <c r="T339" s="367"/>
      <c r="U339" s="2"/>
      <c r="V339" s="2"/>
      <c r="W339" s="2"/>
      <c r="X339" s="2"/>
      <c r="Y339" s="2"/>
      <c r="Z339" s="2"/>
      <c r="AA339" s="2"/>
      <c r="AB339" s="2"/>
      <c r="AC339" s="2"/>
      <c r="AD339" s="2"/>
      <c r="AG339" s="10">
        <f t="shared" si="26"/>
        <v>10</v>
      </c>
      <c r="AH339" s="10">
        <f t="shared" si="27"/>
        <v>0</v>
      </c>
      <c r="AJ339" s="12">
        <f t="shared" si="28"/>
        <v>0</v>
      </c>
      <c r="AK339" s="13">
        <f t="shared" si="29"/>
        <v>0</v>
      </c>
      <c r="AL339" s="14">
        <f t="shared" si="30"/>
        <v>0</v>
      </c>
      <c r="AM339" s="15">
        <f t="shared" si="31"/>
        <v>0</v>
      </c>
    </row>
    <row r="340" spans="3:39" ht="15" customHeight="1" thickBot="1">
      <c r="C340" s="64" t="s">
        <v>144</v>
      </c>
      <c r="D340" s="354" t="str">
        <f>IF(CNGE_2023_M1_Secc1_Sub1!D113="","",CNGE_2023_M1_Secc1_Sub1!D113)</f>
        <v/>
      </c>
      <c r="E340" s="355"/>
      <c r="F340" s="355"/>
      <c r="G340" s="355"/>
      <c r="H340" s="355"/>
      <c r="I340" s="355"/>
      <c r="J340" s="355"/>
      <c r="K340" s="355"/>
      <c r="L340" s="355"/>
      <c r="M340" s="355"/>
      <c r="N340" s="356"/>
      <c r="O340" s="366"/>
      <c r="P340" s="287"/>
      <c r="Q340" s="287"/>
      <c r="R340" s="287"/>
      <c r="S340" s="287"/>
      <c r="T340" s="367"/>
      <c r="U340" s="2"/>
      <c r="V340" s="2"/>
      <c r="W340" s="2"/>
      <c r="X340" s="2"/>
      <c r="Y340" s="2"/>
      <c r="Z340" s="2"/>
      <c r="AA340" s="2"/>
      <c r="AB340" s="2"/>
      <c r="AC340" s="2"/>
      <c r="AD340" s="2"/>
      <c r="AG340" s="10">
        <f t="shared" si="26"/>
        <v>10</v>
      </c>
      <c r="AH340" s="10">
        <f t="shared" si="27"/>
        <v>0</v>
      </c>
      <c r="AJ340" s="12">
        <f t="shared" si="28"/>
        <v>0</v>
      </c>
      <c r="AK340" s="13">
        <f t="shared" si="29"/>
        <v>0</v>
      </c>
      <c r="AL340" s="14">
        <f t="shared" si="30"/>
        <v>0</v>
      </c>
      <c r="AM340" s="15">
        <f t="shared" si="31"/>
        <v>0</v>
      </c>
    </row>
    <row r="341" spans="3:39" ht="15" customHeight="1" thickBot="1">
      <c r="C341" s="64" t="s">
        <v>145</v>
      </c>
      <c r="D341" s="354" t="str">
        <f>IF(CNGE_2023_M1_Secc1_Sub1!D114="","",CNGE_2023_M1_Secc1_Sub1!D114)</f>
        <v/>
      </c>
      <c r="E341" s="355"/>
      <c r="F341" s="355"/>
      <c r="G341" s="355"/>
      <c r="H341" s="355"/>
      <c r="I341" s="355"/>
      <c r="J341" s="355"/>
      <c r="K341" s="355"/>
      <c r="L341" s="355"/>
      <c r="M341" s="355"/>
      <c r="N341" s="356"/>
      <c r="O341" s="366"/>
      <c r="P341" s="287"/>
      <c r="Q341" s="287"/>
      <c r="R341" s="287"/>
      <c r="S341" s="287"/>
      <c r="T341" s="367"/>
      <c r="U341" s="2"/>
      <c r="V341" s="2"/>
      <c r="W341" s="2"/>
      <c r="X341" s="2"/>
      <c r="Y341" s="2"/>
      <c r="Z341" s="2"/>
      <c r="AA341" s="2"/>
      <c r="AB341" s="2"/>
      <c r="AC341" s="2"/>
      <c r="AD341" s="2"/>
      <c r="AG341" s="10">
        <f t="shared" si="26"/>
        <v>10</v>
      </c>
      <c r="AH341" s="10">
        <f t="shared" si="27"/>
        <v>0</v>
      </c>
      <c r="AJ341" s="12">
        <f t="shared" si="28"/>
        <v>0</v>
      </c>
      <c r="AK341" s="13">
        <f t="shared" si="29"/>
        <v>0</v>
      </c>
      <c r="AL341" s="14">
        <f t="shared" si="30"/>
        <v>0</v>
      </c>
      <c r="AM341" s="15">
        <f t="shared" si="31"/>
        <v>0</v>
      </c>
    </row>
    <row r="342" spans="3:39" ht="15" customHeight="1" thickBot="1">
      <c r="C342" s="64" t="s">
        <v>146</v>
      </c>
      <c r="D342" s="354" t="str">
        <f>IF(CNGE_2023_M1_Secc1_Sub1!D115="","",CNGE_2023_M1_Secc1_Sub1!D115)</f>
        <v/>
      </c>
      <c r="E342" s="355"/>
      <c r="F342" s="355"/>
      <c r="G342" s="355"/>
      <c r="H342" s="355"/>
      <c r="I342" s="355"/>
      <c r="J342" s="355"/>
      <c r="K342" s="355"/>
      <c r="L342" s="355"/>
      <c r="M342" s="355"/>
      <c r="N342" s="356"/>
      <c r="O342" s="366"/>
      <c r="P342" s="287"/>
      <c r="Q342" s="287"/>
      <c r="R342" s="287"/>
      <c r="S342" s="287"/>
      <c r="T342" s="367"/>
      <c r="U342" s="2"/>
      <c r="V342" s="2"/>
      <c r="W342" s="2"/>
      <c r="X342" s="2"/>
      <c r="Y342" s="2"/>
      <c r="Z342" s="2"/>
      <c r="AA342" s="2"/>
      <c r="AB342" s="2"/>
      <c r="AC342" s="2"/>
      <c r="AD342" s="2"/>
      <c r="AG342" s="10">
        <f t="shared" si="26"/>
        <v>10</v>
      </c>
      <c r="AH342" s="10">
        <f t="shared" si="27"/>
        <v>0</v>
      </c>
      <c r="AJ342" s="12">
        <f t="shared" si="28"/>
        <v>0</v>
      </c>
      <c r="AK342" s="13">
        <f t="shared" si="29"/>
        <v>0</v>
      </c>
      <c r="AL342" s="14">
        <f t="shared" si="30"/>
        <v>0</v>
      </c>
      <c r="AM342" s="15">
        <f t="shared" si="31"/>
        <v>0</v>
      </c>
    </row>
    <row r="343" spans="3:39" ht="15" customHeight="1" thickBot="1">
      <c r="C343" s="64" t="s">
        <v>147</v>
      </c>
      <c r="D343" s="354" t="str">
        <f>IF(CNGE_2023_M1_Secc1_Sub1!D116="","",CNGE_2023_M1_Secc1_Sub1!D116)</f>
        <v/>
      </c>
      <c r="E343" s="355"/>
      <c r="F343" s="355"/>
      <c r="G343" s="355"/>
      <c r="H343" s="355"/>
      <c r="I343" s="355"/>
      <c r="J343" s="355"/>
      <c r="K343" s="355"/>
      <c r="L343" s="355"/>
      <c r="M343" s="355"/>
      <c r="N343" s="356"/>
      <c r="O343" s="366"/>
      <c r="P343" s="287"/>
      <c r="Q343" s="287"/>
      <c r="R343" s="287"/>
      <c r="S343" s="287"/>
      <c r="T343" s="367"/>
      <c r="U343" s="2"/>
      <c r="V343" s="2"/>
      <c r="W343" s="2"/>
      <c r="X343" s="2"/>
      <c r="Y343" s="2"/>
      <c r="Z343" s="2"/>
      <c r="AA343" s="2"/>
      <c r="AB343" s="2"/>
      <c r="AC343" s="2"/>
      <c r="AD343" s="2"/>
      <c r="AG343" s="10">
        <f t="shared" si="26"/>
        <v>10</v>
      </c>
      <c r="AH343" s="10">
        <f t="shared" si="27"/>
        <v>0</v>
      </c>
      <c r="AJ343" s="12">
        <f t="shared" si="28"/>
        <v>0</v>
      </c>
      <c r="AK343" s="13">
        <f t="shared" si="29"/>
        <v>0</v>
      </c>
      <c r="AL343" s="14">
        <f t="shared" si="30"/>
        <v>0</v>
      </c>
      <c r="AM343" s="15">
        <f t="shared" si="31"/>
        <v>0</v>
      </c>
    </row>
    <row r="344" spans="3:39" ht="15" customHeight="1" thickBot="1">
      <c r="C344" s="77" t="s">
        <v>148</v>
      </c>
      <c r="D344" s="354" t="str">
        <f>IF(CNGE_2023_M1_Secc1_Sub1!D117="","",CNGE_2023_M1_Secc1_Sub1!D117)</f>
        <v/>
      </c>
      <c r="E344" s="355"/>
      <c r="F344" s="355"/>
      <c r="G344" s="355"/>
      <c r="H344" s="355"/>
      <c r="I344" s="355"/>
      <c r="J344" s="355"/>
      <c r="K344" s="355"/>
      <c r="L344" s="355"/>
      <c r="M344" s="355"/>
      <c r="N344" s="356"/>
      <c r="O344" s="366"/>
      <c r="P344" s="287"/>
      <c r="Q344" s="287"/>
      <c r="R344" s="287"/>
      <c r="S344" s="287"/>
      <c r="T344" s="367"/>
      <c r="U344" s="2"/>
      <c r="V344" s="2"/>
      <c r="W344" s="2"/>
      <c r="X344" s="2"/>
      <c r="Y344" s="2"/>
      <c r="Z344" s="2"/>
      <c r="AA344" s="2"/>
      <c r="AB344" s="2"/>
      <c r="AC344" s="2"/>
      <c r="AD344" s="2"/>
      <c r="AG344" s="10">
        <f t="shared" si="26"/>
        <v>10</v>
      </c>
      <c r="AH344" s="10">
        <f t="shared" si="27"/>
        <v>0</v>
      </c>
      <c r="AJ344" s="12">
        <f t="shared" si="28"/>
        <v>0</v>
      </c>
      <c r="AK344" s="13">
        <f t="shared" si="29"/>
        <v>0</v>
      </c>
      <c r="AL344" s="14">
        <f t="shared" si="30"/>
        <v>0</v>
      </c>
      <c r="AM344" s="15">
        <f t="shared" si="31"/>
        <v>0</v>
      </c>
    </row>
    <row r="345" spans="3:39" ht="15" customHeight="1" thickBot="1">
      <c r="C345" s="64" t="s">
        <v>149</v>
      </c>
      <c r="D345" s="354" t="str">
        <f>IF(CNGE_2023_M1_Secc1_Sub1!D118="","",CNGE_2023_M1_Secc1_Sub1!D118)</f>
        <v/>
      </c>
      <c r="E345" s="355"/>
      <c r="F345" s="355"/>
      <c r="G345" s="355"/>
      <c r="H345" s="355"/>
      <c r="I345" s="355"/>
      <c r="J345" s="355"/>
      <c r="K345" s="355"/>
      <c r="L345" s="355"/>
      <c r="M345" s="355"/>
      <c r="N345" s="356"/>
      <c r="O345" s="366"/>
      <c r="P345" s="287"/>
      <c r="Q345" s="287"/>
      <c r="R345" s="287"/>
      <c r="S345" s="287"/>
      <c r="T345" s="367"/>
      <c r="U345" s="2"/>
      <c r="V345" s="2"/>
      <c r="W345" s="2"/>
      <c r="X345" s="2"/>
      <c r="Y345" s="2"/>
      <c r="Z345" s="2"/>
      <c r="AA345" s="2"/>
      <c r="AB345" s="2"/>
      <c r="AC345" s="2"/>
      <c r="AD345" s="2"/>
      <c r="AG345" s="10">
        <f t="shared" si="26"/>
        <v>10</v>
      </c>
      <c r="AH345" s="10">
        <f t="shared" si="27"/>
        <v>0</v>
      </c>
      <c r="AJ345" s="12">
        <f t="shared" si="28"/>
        <v>0</v>
      </c>
      <c r="AK345" s="13">
        <f t="shared" si="29"/>
        <v>0</v>
      </c>
      <c r="AL345" s="14">
        <f t="shared" si="30"/>
        <v>0</v>
      </c>
      <c r="AM345" s="15">
        <f t="shared" si="31"/>
        <v>0</v>
      </c>
    </row>
    <row r="346" spans="3:39" ht="15" customHeight="1" thickBot="1">
      <c r="C346" s="64" t="s">
        <v>150</v>
      </c>
      <c r="D346" s="354" t="str">
        <f>IF(CNGE_2023_M1_Secc1_Sub1!D119="","",CNGE_2023_M1_Secc1_Sub1!D119)</f>
        <v/>
      </c>
      <c r="E346" s="355"/>
      <c r="F346" s="355"/>
      <c r="G346" s="355"/>
      <c r="H346" s="355"/>
      <c r="I346" s="355"/>
      <c r="J346" s="355"/>
      <c r="K346" s="355"/>
      <c r="L346" s="355"/>
      <c r="M346" s="355"/>
      <c r="N346" s="356"/>
      <c r="O346" s="366"/>
      <c r="P346" s="287"/>
      <c r="Q346" s="287"/>
      <c r="R346" s="287"/>
      <c r="S346" s="287"/>
      <c r="T346" s="367"/>
      <c r="U346" s="2"/>
      <c r="V346" s="2"/>
      <c r="W346" s="2"/>
      <c r="X346" s="2"/>
      <c r="Y346" s="2"/>
      <c r="Z346" s="2"/>
      <c r="AA346" s="2"/>
      <c r="AB346" s="2"/>
      <c r="AC346" s="2"/>
      <c r="AD346" s="2"/>
      <c r="AG346" s="10">
        <f t="shared" si="26"/>
        <v>10</v>
      </c>
      <c r="AH346" s="10">
        <f t="shared" si="27"/>
        <v>0</v>
      </c>
      <c r="AJ346" s="12">
        <f t="shared" si="28"/>
        <v>0</v>
      </c>
      <c r="AK346" s="13">
        <f t="shared" si="29"/>
        <v>0</v>
      </c>
      <c r="AL346" s="14">
        <f t="shared" si="30"/>
        <v>0</v>
      </c>
      <c r="AM346" s="15">
        <f t="shared" si="31"/>
        <v>0</v>
      </c>
    </row>
    <row r="347" spans="3:39" ht="15" customHeight="1" thickBot="1">
      <c r="C347" s="64" t="s">
        <v>151</v>
      </c>
      <c r="D347" s="354" t="str">
        <f>IF(CNGE_2023_M1_Secc1_Sub1!D120="","",CNGE_2023_M1_Secc1_Sub1!D120)</f>
        <v/>
      </c>
      <c r="E347" s="355"/>
      <c r="F347" s="355"/>
      <c r="G347" s="355"/>
      <c r="H347" s="355"/>
      <c r="I347" s="355"/>
      <c r="J347" s="355"/>
      <c r="K347" s="355"/>
      <c r="L347" s="355"/>
      <c r="M347" s="355"/>
      <c r="N347" s="356"/>
      <c r="O347" s="366"/>
      <c r="P347" s="287"/>
      <c r="Q347" s="287"/>
      <c r="R347" s="287"/>
      <c r="S347" s="287"/>
      <c r="T347" s="367"/>
      <c r="U347" s="2"/>
      <c r="V347" s="2"/>
      <c r="W347" s="2"/>
      <c r="X347" s="2"/>
      <c r="Y347" s="2"/>
      <c r="Z347" s="2"/>
      <c r="AA347" s="2"/>
      <c r="AB347" s="2"/>
      <c r="AC347" s="2"/>
      <c r="AD347" s="2"/>
      <c r="AG347" s="10">
        <f t="shared" si="26"/>
        <v>10</v>
      </c>
      <c r="AH347" s="10">
        <f t="shared" si="27"/>
        <v>0</v>
      </c>
      <c r="AJ347" s="12">
        <f t="shared" si="28"/>
        <v>0</v>
      </c>
      <c r="AK347" s="13">
        <f t="shared" si="29"/>
        <v>0</v>
      </c>
      <c r="AL347" s="14">
        <f t="shared" si="30"/>
        <v>0</v>
      </c>
      <c r="AM347" s="15">
        <f t="shared" si="31"/>
        <v>0</v>
      </c>
    </row>
    <row r="348" spans="3:39" ht="15" customHeight="1" thickBot="1">
      <c r="C348" s="64" t="s">
        <v>152</v>
      </c>
      <c r="D348" s="354" t="str">
        <f>IF(CNGE_2023_M1_Secc1_Sub1!D121="","",CNGE_2023_M1_Secc1_Sub1!D121)</f>
        <v/>
      </c>
      <c r="E348" s="355"/>
      <c r="F348" s="355"/>
      <c r="G348" s="355"/>
      <c r="H348" s="355"/>
      <c r="I348" s="355"/>
      <c r="J348" s="355"/>
      <c r="K348" s="355"/>
      <c r="L348" s="355"/>
      <c r="M348" s="355"/>
      <c r="N348" s="356"/>
      <c r="O348" s="366"/>
      <c r="P348" s="287"/>
      <c r="Q348" s="287"/>
      <c r="R348" s="287"/>
      <c r="S348" s="287"/>
      <c r="T348" s="367"/>
      <c r="U348" s="2"/>
      <c r="V348" s="2"/>
      <c r="W348" s="2"/>
      <c r="X348" s="2"/>
      <c r="Y348" s="2"/>
      <c r="Z348" s="2"/>
      <c r="AA348" s="2"/>
      <c r="AB348" s="2"/>
      <c r="AC348" s="2"/>
      <c r="AD348" s="2"/>
      <c r="AG348" s="10">
        <f t="shared" si="26"/>
        <v>10</v>
      </c>
      <c r="AH348" s="10">
        <f t="shared" si="27"/>
        <v>0</v>
      </c>
      <c r="AJ348" s="12">
        <f t="shared" si="28"/>
        <v>0</v>
      </c>
      <c r="AK348" s="13">
        <f t="shared" si="29"/>
        <v>0</v>
      </c>
      <c r="AL348" s="14">
        <f t="shared" si="30"/>
        <v>0</v>
      </c>
      <c r="AM348" s="15">
        <f t="shared" si="31"/>
        <v>0</v>
      </c>
    </row>
    <row r="349" spans="3:39" ht="15" customHeight="1" thickBot="1">
      <c r="C349" s="64" t="s">
        <v>153</v>
      </c>
      <c r="D349" s="354" t="str">
        <f>IF(CNGE_2023_M1_Secc1_Sub1!D122="","",CNGE_2023_M1_Secc1_Sub1!D122)</f>
        <v/>
      </c>
      <c r="E349" s="355"/>
      <c r="F349" s="355"/>
      <c r="G349" s="355"/>
      <c r="H349" s="355"/>
      <c r="I349" s="355"/>
      <c r="J349" s="355"/>
      <c r="K349" s="355"/>
      <c r="L349" s="355"/>
      <c r="M349" s="355"/>
      <c r="N349" s="356"/>
      <c r="O349" s="366"/>
      <c r="P349" s="287"/>
      <c r="Q349" s="287"/>
      <c r="R349" s="287"/>
      <c r="S349" s="287"/>
      <c r="T349" s="367"/>
      <c r="U349" s="2"/>
      <c r="V349" s="2"/>
      <c r="W349" s="2"/>
      <c r="X349" s="2"/>
      <c r="Y349" s="2"/>
      <c r="Z349" s="2"/>
      <c r="AA349" s="2"/>
      <c r="AB349" s="2"/>
      <c r="AC349" s="2"/>
      <c r="AD349" s="2"/>
      <c r="AG349" s="10">
        <f t="shared" si="26"/>
        <v>10</v>
      </c>
      <c r="AH349" s="10">
        <f t="shared" si="27"/>
        <v>0</v>
      </c>
      <c r="AJ349" s="12">
        <f t="shared" si="28"/>
        <v>0</v>
      </c>
      <c r="AK349" s="13">
        <f t="shared" si="29"/>
        <v>0</v>
      </c>
      <c r="AL349" s="14">
        <f t="shared" si="30"/>
        <v>0</v>
      </c>
      <c r="AM349" s="15">
        <f t="shared" si="31"/>
        <v>0</v>
      </c>
    </row>
    <row r="350" spans="3:39" ht="15" customHeight="1" thickBot="1">
      <c r="C350" s="64" t="s">
        <v>154</v>
      </c>
      <c r="D350" s="354" t="str">
        <f>IF(CNGE_2023_M1_Secc1_Sub1!D123="","",CNGE_2023_M1_Secc1_Sub1!D123)</f>
        <v/>
      </c>
      <c r="E350" s="355"/>
      <c r="F350" s="355"/>
      <c r="G350" s="355"/>
      <c r="H350" s="355"/>
      <c r="I350" s="355"/>
      <c r="J350" s="355"/>
      <c r="K350" s="355"/>
      <c r="L350" s="355"/>
      <c r="M350" s="355"/>
      <c r="N350" s="356"/>
      <c r="O350" s="366"/>
      <c r="P350" s="287"/>
      <c r="Q350" s="287"/>
      <c r="R350" s="287"/>
      <c r="S350" s="287"/>
      <c r="T350" s="367"/>
      <c r="U350" s="2"/>
      <c r="V350" s="2"/>
      <c r="W350" s="2"/>
      <c r="X350" s="2"/>
      <c r="Y350" s="2"/>
      <c r="Z350" s="2"/>
      <c r="AA350" s="2"/>
      <c r="AB350" s="2"/>
      <c r="AC350" s="2"/>
      <c r="AD350" s="2"/>
      <c r="AG350" s="10">
        <f t="shared" si="26"/>
        <v>10</v>
      </c>
      <c r="AH350" s="10">
        <f t="shared" si="27"/>
        <v>0</v>
      </c>
      <c r="AJ350" s="12">
        <f t="shared" si="28"/>
        <v>0</v>
      </c>
      <c r="AK350" s="13">
        <f t="shared" si="29"/>
        <v>0</v>
      </c>
      <c r="AL350" s="14">
        <f t="shared" si="30"/>
        <v>0</v>
      </c>
      <c r="AM350" s="15">
        <f t="shared" si="31"/>
        <v>0</v>
      </c>
    </row>
    <row r="351" spans="3:39" ht="15" customHeight="1" thickBot="1">
      <c r="C351" s="64" t="s">
        <v>155</v>
      </c>
      <c r="D351" s="354" t="str">
        <f>IF(CNGE_2023_M1_Secc1_Sub1!D124="","",CNGE_2023_M1_Secc1_Sub1!D124)</f>
        <v/>
      </c>
      <c r="E351" s="355"/>
      <c r="F351" s="355"/>
      <c r="G351" s="355"/>
      <c r="H351" s="355"/>
      <c r="I351" s="355"/>
      <c r="J351" s="355"/>
      <c r="K351" s="355"/>
      <c r="L351" s="355"/>
      <c r="M351" s="355"/>
      <c r="N351" s="356"/>
      <c r="O351" s="366"/>
      <c r="P351" s="287"/>
      <c r="Q351" s="287"/>
      <c r="R351" s="287"/>
      <c r="S351" s="287"/>
      <c r="T351" s="367"/>
      <c r="U351" s="2"/>
      <c r="V351" s="2"/>
      <c r="W351" s="2"/>
      <c r="X351" s="2"/>
      <c r="Y351" s="2"/>
      <c r="Z351" s="2"/>
      <c r="AA351" s="2"/>
      <c r="AB351" s="2"/>
      <c r="AC351" s="2"/>
      <c r="AD351" s="2"/>
      <c r="AG351" s="10">
        <f t="shared" si="26"/>
        <v>10</v>
      </c>
      <c r="AH351" s="10">
        <f t="shared" si="27"/>
        <v>0</v>
      </c>
      <c r="AJ351" s="12">
        <f t="shared" si="28"/>
        <v>0</v>
      </c>
      <c r="AK351" s="13">
        <f t="shared" si="29"/>
        <v>0</v>
      </c>
      <c r="AL351" s="14">
        <f t="shared" si="30"/>
        <v>0</v>
      </c>
      <c r="AM351" s="15">
        <f t="shared" si="31"/>
        <v>0</v>
      </c>
    </row>
    <row r="352" spans="3:39" ht="15" customHeight="1" thickBot="1">
      <c r="C352" s="64" t="s">
        <v>156</v>
      </c>
      <c r="D352" s="354" t="str">
        <f>IF(CNGE_2023_M1_Secc1_Sub1!D125="","",CNGE_2023_M1_Secc1_Sub1!D125)</f>
        <v/>
      </c>
      <c r="E352" s="355"/>
      <c r="F352" s="355"/>
      <c r="G352" s="355"/>
      <c r="H352" s="355"/>
      <c r="I352" s="355"/>
      <c r="J352" s="355"/>
      <c r="K352" s="355"/>
      <c r="L352" s="355"/>
      <c r="M352" s="355"/>
      <c r="N352" s="356"/>
      <c r="O352" s="366"/>
      <c r="P352" s="287"/>
      <c r="Q352" s="287"/>
      <c r="R352" s="287"/>
      <c r="S352" s="287"/>
      <c r="T352" s="367"/>
      <c r="U352" s="2"/>
      <c r="V352" s="2"/>
      <c r="W352" s="2"/>
      <c r="X352" s="2"/>
      <c r="Y352" s="2"/>
      <c r="Z352" s="2"/>
      <c r="AA352" s="2"/>
      <c r="AB352" s="2"/>
      <c r="AC352" s="2"/>
      <c r="AD352" s="2"/>
      <c r="AG352" s="10">
        <f t="shared" si="26"/>
        <v>10</v>
      </c>
      <c r="AH352" s="10">
        <f t="shared" si="27"/>
        <v>0</v>
      </c>
      <c r="AJ352" s="12">
        <f t="shared" si="28"/>
        <v>0</v>
      </c>
      <c r="AK352" s="13">
        <f t="shared" si="29"/>
        <v>0</v>
      </c>
      <c r="AL352" s="14">
        <f t="shared" si="30"/>
        <v>0</v>
      </c>
      <c r="AM352" s="15">
        <f t="shared" si="31"/>
        <v>0</v>
      </c>
    </row>
    <row r="353" spans="3:39" ht="15" customHeight="1" thickBot="1">
      <c r="C353" s="64" t="s">
        <v>157</v>
      </c>
      <c r="D353" s="354" t="str">
        <f>IF(CNGE_2023_M1_Secc1_Sub1!D126="","",CNGE_2023_M1_Secc1_Sub1!D126)</f>
        <v/>
      </c>
      <c r="E353" s="355"/>
      <c r="F353" s="355"/>
      <c r="G353" s="355"/>
      <c r="H353" s="355"/>
      <c r="I353" s="355"/>
      <c r="J353" s="355"/>
      <c r="K353" s="355"/>
      <c r="L353" s="355"/>
      <c r="M353" s="355"/>
      <c r="N353" s="356"/>
      <c r="O353" s="366"/>
      <c r="P353" s="287"/>
      <c r="Q353" s="287"/>
      <c r="R353" s="287"/>
      <c r="S353" s="287"/>
      <c r="T353" s="367"/>
      <c r="U353" s="2"/>
      <c r="V353" s="2"/>
      <c r="W353" s="2"/>
      <c r="X353" s="2"/>
      <c r="Y353" s="2"/>
      <c r="Z353" s="2"/>
      <c r="AA353" s="2"/>
      <c r="AB353" s="2"/>
      <c r="AC353" s="2"/>
      <c r="AD353" s="2"/>
      <c r="AG353" s="10">
        <f t="shared" si="26"/>
        <v>10</v>
      </c>
      <c r="AH353" s="10">
        <f t="shared" si="27"/>
        <v>0</v>
      </c>
      <c r="AJ353" s="12">
        <f t="shared" si="28"/>
        <v>0</v>
      </c>
      <c r="AK353" s="13">
        <f t="shared" si="29"/>
        <v>0</v>
      </c>
      <c r="AL353" s="14">
        <f t="shared" si="30"/>
        <v>0</v>
      </c>
      <c r="AM353" s="15">
        <f t="shared" si="31"/>
        <v>0</v>
      </c>
    </row>
    <row r="354" spans="3:39" ht="15" customHeight="1" thickBot="1">
      <c r="C354" s="64" t="s">
        <v>158</v>
      </c>
      <c r="D354" s="354" t="str">
        <f>IF(CNGE_2023_M1_Secc1_Sub1!D127="","",CNGE_2023_M1_Secc1_Sub1!D127)</f>
        <v/>
      </c>
      <c r="E354" s="355"/>
      <c r="F354" s="355"/>
      <c r="G354" s="355"/>
      <c r="H354" s="355"/>
      <c r="I354" s="355"/>
      <c r="J354" s="355"/>
      <c r="K354" s="355"/>
      <c r="L354" s="355"/>
      <c r="M354" s="355"/>
      <c r="N354" s="356"/>
      <c r="O354" s="366"/>
      <c r="P354" s="287"/>
      <c r="Q354" s="287"/>
      <c r="R354" s="287"/>
      <c r="S354" s="287"/>
      <c r="T354" s="367"/>
      <c r="U354" s="2"/>
      <c r="V354" s="2"/>
      <c r="W354" s="2"/>
      <c r="X354" s="2"/>
      <c r="Y354" s="2"/>
      <c r="Z354" s="2"/>
      <c r="AA354" s="2"/>
      <c r="AB354" s="2"/>
      <c r="AC354" s="2"/>
      <c r="AD354" s="2"/>
      <c r="AG354" s="10">
        <f t="shared" si="26"/>
        <v>10</v>
      </c>
      <c r="AH354" s="10">
        <f t="shared" si="27"/>
        <v>0</v>
      </c>
      <c r="AJ354" s="12">
        <f t="shared" si="28"/>
        <v>0</v>
      </c>
      <c r="AK354" s="13">
        <f t="shared" si="29"/>
        <v>0</v>
      </c>
      <c r="AL354" s="14">
        <f t="shared" si="30"/>
        <v>0</v>
      </c>
      <c r="AM354" s="15">
        <f t="shared" si="31"/>
        <v>0</v>
      </c>
    </row>
    <row r="355" spans="3:39" ht="15" customHeight="1" thickBot="1">
      <c r="C355" s="64" t="s">
        <v>159</v>
      </c>
      <c r="D355" s="354" t="str">
        <f>IF(CNGE_2023_M1_Secc1_Sub1!D128="","",CNGE_2023_M1_Secc1_Sub1!D128)</f>
        <v/>
      </c>
      <c r="E355" s="355"/>
      <c r="F355" s="355"/>
      <c r="G355" s="355"/>
      <c r="H355" s="355"/>
      <c r="I355" s="355"/>
      <c r="J355" s="355"/>
      <c r="K355" s="355"/>
      <c r="L355" s="355"/>
      <c r="M355" s="355"/>
      <c r="N355" s="356"/>
      <c r="O355" s="366"/>
      <c r="P355" s="287"/>
      <c r="Q355" s="287"/>
      <c r="R355" s="287"/>
      <c r="S355" s="287"/>
      <c r="T355" s="367"/>
      <c r="U355" s="2"/>
      <c r="V355" s="2"/>
      <c r="W355" s="2"/>
      <c r="X355" s="2"/>
      <c r="Y355" s="2"/>
      <c r="Z355" s="2"/>
      <c r="AA355" s="2"/>
      <c r="AB355" s="2"/>
      <c r="AC355" s="2"/>
      <c r="AD355" s="2"/>
      <c r="AG355" s="10">
        <f t="shared" si="26"/>
        <v>10</v>
      </c>
      <c r="AH355" s="10">
        <f t="shared" si="27"/>
        <v>0</v>
      </c>
      <c r="AJ355" s="12">
        <f t="shared" si="28"/>
        <v>0</v>
      </c>
      <c r="AK355" s="13">
        <f t="shared" si="29"/>
        <v>0</v>
      </c>
      <c r="AL355" s="14">
        <f t="shared" si="30"/>
        <v>0</v>
      </c>
      <c r="AM355" s="15">
        <f t="shared" si="31"/>
        <v>0</v>
      </c>
    </row>
    <row r="356" spans="3:39" ht="15" customHeight="1" thickBot="1">
      <c r="C356" s="64" t="s">
        <v>160</v>
      </c>
      <c r="D356" s="354" t="str">
        <f>IF(CNGE_2023_M1_Secc1_Sub1!D129="","",CNGE_2023_M1_Secc1_Sub1!D129)</f>
        <v/>
      </c>
      <c r="E356" s="355"/>
      <c r="F356" s="355"/>
      <c r="G356" s="355"/>
      <c r="H356" s="355"/>
      <c r="I356" s="355"/>
      <c r="J356" s="355"/>
      <c r="K356" s="355"/>
      <c r="L356" s="355"/>
      <c r="M356" s="355"/>
      <c r="N356" s="356"/>
      <c r="O356" s="366"/>
      <c r="P356" s="287"/>
      <c r="Q356" s="287"/>
      <c r="R356" s="287"/>
      <c r="S356" s="287"/>
      <c r="T356" s="367"/>
      <c r="U356" s="2"/>
      <c r="V356" s="2"/>
      <c r="W356" s="2"/>
      <c r="X356" s="2"/>
      <c r="Y356" s="2"/>
      <c r="Z356" s="2"/>
      <c r="AA356" s="2"/>
      <c r="AB356" s="2"/>
      <c r="AC356" s="2"/>
      <c r="AD356" s="2"/>
      <c r="AG356" s="10">
        <f t="shared" si="26"/>
        <v>10</v>
      </c>
      <c r="AH356" s="10">
        <f t="shared" si="27"/>
        <v>0</v>
      </c>
      <c r="AJ356" s="12">
        <f t="shared" si="28"/>
        <v>0</v>
      </c>
      <c r="AK356" s="13">
        <f t="shared" si="29"/>
        <v>0</v>
      </c>
      <c r="AL356" s="14">
        <f t="shared" si="30"/>
        <v>0</v>
      </c>
      <c r="AM356" s="15">
        <f t="shared" si="31"/>
        <v>0</v>
      </c>
    </row>
    <row r="357" spans="3:39" ht="15" customHeight="1" thickBot="1">
      <c r="C357" s="64" t="s">
        <v>161</v>
      </c>
      <c r="D357" s="354" t="str">
        <f>IF(CNGE_2023_M1_Secc1_Sub1!D130="","",CNGE_2023_M1_Secc1_Sub1!D130)</f>
        <v/>
      </c>
      <c r="E357" s="355"/>
      <c r="F357" s="355"/>
      <c r="G357" s="355"/>
      <c r="H357" s="355"/>
      <c r="I357" s="355"/>
      <c r="J357" s="355"/>
      <c r="K357" s="355"/>
      <c r="L357" s="355"/>
      <c r="M357" s="355"/>
      <c r="N357" s="356"/>
      <c r="O357" s="366"/>
      <c r="P357" s="287"/>
      <c r="Q357" s="287"/>
      <c r="R357" s="287"/>
      <c r="S357" s="287"/>
      <c r="T357" s="367"/>
      <c r="U357" s="2"/>
      <c r="V357" s="2"/>
      <c r="W357" s="2"/>
      <c r="X357" s="2"/>
      <c r="Y357" s="2"/>
      <c r="Z357" s="2"/>
      <c r="AA357" s="2"/>
      <c r="AB357" s="2"/>
      <c r="AC357" s="2"/>
      <c r="AD357" s="2"/>
      <c r="AG357" s="10">
        <f t="shared" si="26"/>
        <v>10</v>
      </c>
      <c r="AH357" s="10">
        <f t="shared" si="27"/>
        <v>0</v>
      </c>
      <c r="AJ357" s="12">
        <f t="shared" si="28"/>
        <v>0</v>
      </c>
      <c r="AK357" s="13">
        <f t="shared" si="29"/>
        <v>0</v>
      </c>
      <c r="AL357" s="14">
        <f t="shared" si="30"/>
        <v>0</v>
      </c>
      <c r="AM357" s="15">
        <f t="shared" si="31"/>
        <v>0</v>
      </c>
    </row>
    <row r="358" spans="3:39" ht="15" customHeight="1" thickBot="1">
      <c r="C358" s="64" t="s">
        <v>162</v>
      </c>
      <c r="D358" s="354" t="str">
        <f>IF(CNGE_2023_M1_Secc1_Sub1!D131="","",CNGE_2023_M1_Secc1_Sub1!D131)</f>
        <v/>
      </c>
      <c r="E358" s="355"/>
      <c r="F358" s="355"/>
      <c r="G358" s="355"/>
      <c r="H358" s="355"/>
      <c r="I358" s="355"/>
      <c r="J358" s="355"/>
      <c r="K358" s="355"/>
      <c r="L358" s="355"/>
      <c r="M358" s="355"/>
      <c r="N358" s="356"/>
      <c r="O358" s="366"/>
      <c r="P358" s="287"/>
      <c r="Q358" s="287"/>
      <c r="R358" s="287"/>
      <c r="S358" s="287"/>
      <c r="T358" s="367"/>
      <c r="U358" s="2"/>
      <c r="V358" s="2"/>
      <c r="W358" s="2"/>
      <c r="X358" s="2"/>
      <c r="Y358" s="2"/>
      <c r="Z358" s="2"/>
      <c r="AA358" s="2"/>
      <c r="AB358" s="2"/>
      <c r="AC358" s="2"/>
      <c r="AD358" s="2"/>
      <c r="AG358" s="10">
        <f t="shared" si="26"/>
        <v>10</v>
      </c>
      <c r="AH358" s="10">
        <f t="shared" si="27"/>
        <v>0</v>
      </c>
      <c r="AJ358" s="12">
        <f t="shared" si="28"/>
        <v>0</v>
      </c>
      <c r="AK358" s="13">
        <f t="shared" si="29"/>
        <v>0</v>
      </c>
      <c r="AL358" s="14">
        <f t="shared" si="30"/>
        <v>0</v>
      </c>
      <c r="AM358" s="15">
        <f t="shared" si="31"/>
        <v>0</v>
      </c>
    </row>
    <row r="359" spans="3:39" ht="15" customHeight="1" thickBot="1">
      <c r="C359" s="64" t="s">
        <v>163</v>
      </c>
      <c r="D359" s="354" t="str">
        <f>IF(CNGE_2023_M1_Secc1_Sub1!D132="","",CNGE_2023_M1_Secc1_Sub1!D132)</f>
        <v/>
      </c>
      <c r="E359" s="355"/>
      <c r="F359" s="355"/>
      <c r="G359" s="355"/>
      <c r="H359" s="355"/>
      <c r="I359" s="355"/>
      <c r="J359" s="355"/>
      <c r="K359" s="355"/>
      <c r="L359" s="355"/>
      <c r="M359" s="355"/>
      <c r="N359" s="356"/>
      <c r="O359" s="366"/>
      <c r="P359" s="287"/>
      <c r="Q359" s="287"/>
      <c r="R359" s="287"/>
      <c r="S359" s="287"/>
      <c r="T359" s="367"/>
      <c r="U359" s="2"/>
      <c r="V359" s="2"/>
      <c r="W359" s="2"/>
      <c r="X359" s="2"/>
      <c r="Y359" s="2"/>
      <c r="Z359" s="2"/>
      <c r="AA359" s="2"/>
      <c r="AB359" s="2"/>
      <c r="AC359" s="2"/>
      <c r="AD359" s="2"/>
      <c r="AG359" s="10">
        <f t="shared" si="26"/>
        <v>10</v>
      </c>
      <c r="AH359" s="10">
        <f t="shared" si="27"/>
        <v>0</v>
      </c>
      <c r="AJ359" s="12">
        <f t="shared" si="28"/>
        <v>0</v>
      </c>
      <c r="AK359" s="13">
        <f t="shared" si="29"/>
        <v>0</v>
      </c>
      <c r="AL359" s="14">
        <f t="shared" si="30"/>
        <v>0</v>
      </c>
      <c r="AM359" s="15">
        <f t="shared" si="31"/>
        <v>0</v>
      </c>
    </row>
    <row r="360" spans="3:39" ht="15" customHeight="1" thickBot="1">
      <c r="C360" s="64" t="s">
        <v>164</v>
      </c>
      <c r="D360" s="354" t="str">
        <f>IF(CNGE_2023_M1_Secc1_Sub1!D133="","",CNGE_2023_M1_Secc1_Sub1!D133)</f>
        <v/>
      </c>
      <c r="E360" s="355"/>
      <c r="F360" s="355"/>
      <c r="G360" s="355"/>
      <c r="H360" s="355"/>
      <c r="I360" s="355"/>
      <c r="J360" s="355"/>
      <c r="K360" s="355"/>
      <c r="L360" s="355"/>
      <c r="M360" s="355"/>
      <c r="N360" s="356"/>
      <c r="O360" s="366"/>
      <c r="P360" s="287"/>
      <c r="Q360" s="287"/>
      <c r="R360" s="287"/>
      <c r="S360" s="287"/>
      <c r="T360" s="367"/>
      <c r="U360" s="2"/>
      <c r="V360" s="2"/>
      <c r="W360" s="2"/>
      <c r="X360" s="2"/>
      <c r="Y360" s="2"/>
      <c r="Z360" s="2"/>
      <c r="AA360" s="2"/>
      <c r="AB360" s="2"/>
      <c r="AC360" s="2"/>
      <c r="AD360" s="2"/>
      <c r="AG360" s="10">
        <f t="shared" si="26"/>
        <v>10</v>
      </c>
      <c r="AH360" s="10">
        <f t="shared" si="27"/>
        <v>0</v>
      </c>
      <c r="AJ360" s="12">
        <f t="shared" si="28"/>
        <v>0</v>
      </c>
      <c r="AK360" s="13">
        <f t="shared" si="29"/>
        <v>0</v>
      </c>
      <c r="AL360" s="14">
        <f t="shared" si="30"/>
        <v>0</v>
      </c>
      <c r="AM360" s="15">
        <f t="shared" si="31"/>
        <v>0</v>
      </c>
    </row>
    <row r="361" spans="3:39" ht="15" customHeight="1" thickBot="1">
      <c r="C361" s="64" t="s">
        <v>165</v>
      </c>
      <c r="D361" s="354" t="str">
        <f>IF(CNGE_2023_M1_Secc1_Sub1!D134="","",CNGE_2023_M1_Secc1_Sub1!D134)</f>
        <v/>
      </c>
      <c r="E361" s="355"/>
      <c r="F361" s="355"/>
      <c r="G361" s="355"/>
      <c r="H361" s="355"/>
      <c r="I361" s="355"/>
      <c r="J361" s="355"/>
      <c r="K361" s="355"/>
      <c r="L361" s="355"/>
      <c r="M361" s="355"/>
      <c r="N361" s="356"/>
      <c r="O361" s="366"/>
      <c r="P361" s="287"/>
      <c r="Q361" s="287"/>
      <c r="R361" s="287"/>
      <c r="S361" s="287"/>
      <c r="T361" s="367"/>
      <c r="U361" s="2"/>
      <c r="V361" s="2"/>
      <c r="W361" s="2"/>
      <c r="X361" s="2"/>
      <c r="Y361" s="2"/>
      <c r="Z361" s="2"/>
      <c r="AA361" s="2"/>
      <c r="AB361" s="2"/>
      <c r="AC361" s="2"/>
      <c r="AD361" s="2"/>
      <c r="AG361" s="10">
        <f t="shared" si="26"/>
        <v>10</v>
      </c>
      <c r="AH361" s="10">
        <f t="shared" si="27"/>
        <v>0</v>
      </c>
      <c r="AJ361" s="12">
        <f t="shared" si="28"/>
        <v>0</v>
      </c>
      <c r="AK361" s="13">
        <f t="shared" si="29"/>
        <v>0</v>
      </c>
      <c r="AL361" s="14">
        <f t="shared" si="30"/>
        <v>0</v>
      </c>
      <c r="AM361" s="15">
        <f t="shared" si="31"/>
        <v>0</v>
      </c>
    </row>
    <row r="362" spans="3:39" ht="15" customHeight="1" thickBot="1">
      <c r="C362" s="64" t="s">
        <v>166</v>
      </c>
      <c r="D362" s="354" t="str">
        <f>IF(CNGE_2023_M1_Secc1_Sub1!D135="","",CNGE_2023_M1_Secc1_Sub1!D135)</f>
        <v/>
      </c>
      <c r="E362" s="355"/>
      <c r="F362" s="355"/>
      <c r="G362" s="355"/>
      <c r="H362" s="355"/>
      <c r="I362" s="355"/>
      <c r="J362" s="355"/>
      <c r="K362" s="355"/>
      <c r="L362" s="355"/>
      <c r="M362" s="355"/>
      <c r="N362" s="356"/>
      <c r="O362" s="366"/>
      <c r="P362" s="287"/>
      <c r="Q362" s="287"/>
      <c r="R362" s="287"/>
      <c r="S362" s="287"/>
      <c r="T362" s="367"/>
      <c r="U362" s="2"/>
      <c r="V362" s="2"/>
      <c r="W362" s="2"/>
      <c r="X362" s="2"/>
      <c r="Y362" s="2"/>
      <c r="Z362" s="2"/>
      <c r="AA362" s="2"/>
      <c r="AB362" s="2"/>
      <c r="AC362" s="2"/>
      <c r="AD362" s="2"/>
      <c r="AG362" s="10">
        <f t="shared" si="26"/>
        <v>10</v>
      </c>
      <c r="AH362" s="10">
        <f t="shared" si="27"/>
        <v>0</v>
      </c>
      <c r="AJ362" s="12">
        <f t="shared" si="28"/>
        <v>0</v>
      </c>
      <c r="AK362" s="13">
        <f t="shared" si="29"/>
        <v>0</v>
      </c>
      <c r="AL362" s="14">
        <f t="shared" si="30"/>
        <v>0</v>
      </c>
      <c r="AM362" s="15">
        <f t="shared" si="31"/>
        <v>0</v>
      </c>
    </row>
    <row r="363" spans="3:39" ht="15" customHeight="1" thickBot="1">
      <c r="C363" s="64" t="s">
        <v>167</v>
      </c>
      <c r="D363" s="354" t="str">
        <f>IF(CNGE_2023_M1_Secc1_Sub1!D136="","",CNGE_2023_M1_Secc1_Sub1!D136)</f>
        <v/>
      </c>
      <c r="E363" s="355"/>
      <c r="F363" s="355"/>
      <c r="G363" s="355"/>
      <c r="H363" s="355"/>
      <c r="I363" s="355"/>
      <c r="J363" s="355"/>
      <c r="K363" s="355"/>
      <c r="L363" s="355"/>
      <c r="M363" s="355"/>
      <c r="N363" s="356"/>
      <c r="O363" s="366"/>
      <c r="P363" s="287"/>
      <c r="Q363" s="287"/>
      <c r="R363" s="287"/>
      <c r="S363" s="287"/>
      <c r="T363" s="367"/>
      <c r="U363" s="2"/>
      <c r="V363" s="2"/>
      <c r="W363" s="2"/>
      <c r="X363" s="2"/>
      <c r="Y363" s="2"/>
      <c r="Z363" s="2"/>
      <c r="AA363" s="2"/>
      <c r="AB363" s="2"/>
      <c r="AC363" s="2"/>
      <c r="AD363" s="2"/>
      <c r="AG363" s="10">
        <f t="shared" si="26"/>
        <v>10</v>
      </c>
      <c r="AH363" s="10">
        <f t="shared" si="27"/>
        <v>0</v>
      </c>
      <c r="AJ363" s="12">
        <f t="shared" si="28"/>
        <v>0</v>
      </c>
      <c r="AK363" s="13">
        <f t="shared" si="29"/>
        <v>0</v>
      </c>
      <c r="AL363" s="14">
        <f t="shared" si="30"/>
        <v>0</v>
      </c>
      <c r="AM363" s="15">
        <f t="shared" si="31"/>
        <v>0</v>
      </c>
    </row>
    <row r="364" spans="3:39" ht="15" customHeight="1" thickBot="1">
      <c r="C364" s="64" t="s">
        <v>168</v>
      </c>
      <c r="D364" s="354" t="str">
        <f>IF(CNGE_2023_M1_Secc1_Sub1!D137="","",CNGE_2023_M1_Secc1_Sub1!D137)</f>
        <v/>
      </c>
      <c r="E364" s="355"/>
      <c r="F364" s="355"/>
      <c r="G364" s="355"/>
      <c r="H364" s="355"/>
      <c r="I364" s="355"/>
      <c r="J364" s="355"/>
      <c r="K364" s="355"/>
      <c r="L364" s="355"/>
      <c r="M364" s="355"/>
      <c r="N364" s="356"/>
      <c r="O364" s="366"/>
      <c r="P364" s="287"/>
      <c r="Q364" s="287"/>
      <c r="R364" s="287"/>
      <c r="S364" s="287"/>
      <c r="T364" s="367"/>
      <c r="U364" s="2"/>
      <c r="V364" s="2"/>
      <c r="W364" s="2"/>
      <c r="X364" s="2"/>
      <c r="Y364" s="2"/>
      <c r="Z364" s="2"/>
      <c r="AA364" s="2"/>
      <c r="AB364" s="2"/>
      <c r="AC364" s="2"/>
      <c r="AD364" s="2"/>
      <c r="AG364" s="10">
        <f t="shared" si="26"/>
        <v>10</v>
      </c>
      <c r="AH364" s="10">
        <f t="shared" si="27"/>
        <v>0</v>
      </c>
      <c r="AJ364" s="12">
        <f t="shared" si="28"/>
        <v>0</v>
      </c>
      <c r="AK364" s="13">
        <f t="shared" si="29"/>
        <v>0</v>
      </c>
      <c r="AL364" s="14">
        <f t="shared" si="30"/>
        <v>0</v>
      </c>
      <c r="AM364" s="15">
        <f t="shared" si="31"/>
        <v>0</v>
      </c>
    </row>
    <row r="365" spans="3:39" ht="15" customHeight="1" thickBot="1">
      <c r="C365" s="64" t="s">
        <v>169</v>
      </c>
      <c r="D365" s="354" t="str">
        <f>IF(CNGE_2023_M1_Secc1_Sub1!D138="","",CNGE_2023_M1_Secc1_Sub1!D138)</f>
        <v/>
      </c>
      <c r="E365" s="355"/>
      <c r="F365" s="355"/>
      <c r="G365" s="355"/>
      <c r="H365" s="355"/>
      <c r="I365" s="355"/>
      <c r="J365" s="355"/>
      <c r="K365" s="355"/>
      <c r="L365" s="355"/>
      <c r="M365" s="355"/>
      <c r="N365" s="356"/>
      <c r="O365" s="366"/>
      <c r="P365" s="287"/>
      <c r="Q365" s="287"/>
      <c r="R365" s="287"/>
      <c r="S365" s="287"/>
      <c r="T365" s="367"/>
      <c r="U365" s="2"/>
      <c r="V365" s="2"/>
      <c r="W365" s="2"/>
      <c r="X365" s="2"/>
      <c r="Y365" s="2"/>
      <c r="Z365" s="2"/>
      <c r="AA365" s="2"/>
      <c r="AB365" s="2"/>
      <c r="AC365" s="2"/>
      <c r="AD365" s="2"/>
      <c r="AG365" s="10">
        <f t="shared" si="26"/>
        <v>10</v>
      </c>
      <c r="AH365" s="10">
        <f t="shared" si="27"/>
        <v>0</v>
      </c>
      <c r="AJ365" s="12">
        <f t="shared" si="28"/>
        <v>0</v>
      </c>
      <c r="AK365" s="13">
        <f t="shared" si="29"/>
        <v>0</v>
      </c>
      <c r="AL365" s="14">
        <f t="shared" si="30"/>
        <v>0</v>
      </c>
      <c r="AM365" s="15">
        <f t="shared" si="31"/>
        <v>0</v>
      </c>
    </row>
    <row r="366" spans="3:39" ht="15" customHeight="1" thickBot="1">
      <c r="C366" s="64" t="s">
        <v>170</v>
      </c>
      <c r="D366" s="354" t="str">
        <f>IF(CNGE_2023_M1_Secc1_Sub1!D139="","",CNGE_2023_M1_Secc1_Sub1!D139)</f>
        <v/>
      </c>
      <c r="E366" s="355"/>
      <c r="F366" s="355"/>
      <c r="G366" s="355"/>
      <c r="H366" s="355"/>
      <c r="I366" s="355"/>
      <c r="J366" s="355"/>
      <c r="K366" s="355"/>
      <c r="L366" s="355"/>
      <c r="M366" s="355"/>
      <c r="N366" s="356"/>
      <c r="O366" s="366"/>
      <c r="P366" s="287"/>
      <c r="Q366" s="287"/>
      <c r="R366" s="287"/>
      <c r="S366" s="287"/>
      <c r="T366" s="367"/>
      <c r="U366" s="2"/>
      <c r="V366" s="2"/>
      <c r="W366" s="2"/>
      <c r="X366" s="2"/>
      <c r="Y366" s="2"/>
      <c r="Z366" s="2"/>
      <c r="AA366" s="2"/>
      <c r="AB366" s="2"/>
      <c r="AC366" s="2"/>
      <c r="AD366" s="2"/>
      <c r="AG366" s="10">
        <f t="shared" si="26"/>
        <v>10</v>
      </c>
      <c r="AH366" s="10">
        <f t="shared" si="27"/>
        <v>0</v>
      </c>
      <c r="AJ366" s="12">
        <f t="shared" si="28"/>
        <v>0</v>
      </c>
      <c r="AK366" s="13">
        <f t="shared" si="29"/>
        <v>0</v>
      </c>
      <c r="AL366" s="14">
        <f t="shared" si="30"/>
        <v>0</v>
      </c>
      <c r="AM366" s="15">
        <f t="shared" si="31"/>
        <v>0</v>
      </c>
    </row>
    <row r="367" spans="3:39" ht="15" customHeight="1" thickBot="1">
      <c r="C367" s="64" t="s">
        <v>171</v>
      </c>
      <c r="D367" s="354" t="str">
        <f>IF(CNGE_2023_M1_Secc1_Sub1!D140="","",CNGE_2023_M1_Secc1_Sub1!D140)</f>
        <v/>
      </c>
      <c r="E367" s="355"/>
      <c r="F367" s="355"/>
      <c r="G367" s="355"/>
      <c r="H367" s="355"/>
      <c r="I367" s="355"/>
      <c r="J367" s="355"/>
      <c r="K367" s="355"/>
      <c r="L367" s="355"/>
      <c r="M367" s="355"/>
      <c r="N367" s="356"/>
      <c r="O367" s="366"/>
      <c r="P367" s="287"/>
      <c r="Q367" s="287"/>
      <c r="R367" s="287"/>
      <c r="S367" s="287"/>
      <c r="T367" s="367"/>
      <c r="U367" s="2"/>
      <c r="V367" s="2"/>
      <c r="W367" s="2"/>
      <c r="X367" s="2"/>
      <c r="Y367" s="2"/>
      <c r="Z367" s="2"/>
      <c r="AA367" s="2"/>
      <c r="AB367" s="2"/>
      <c r="AC367" s="2"/>
      <c r="AD367" s="2"/>
      <c r="AG367" s="10">
        <f t="shared" si="26"/>
        <v>10</v>
      </c>
      <c r="AH367" s="10">
        <f t="shared" si="27"/>
        <v>0</v>
      </c>
      <c r="AJ367" s="12">
        <f t="shared" si="28"/>
        <v>0</v>
      </c>
      <c r="AK367" s="13">
        <f t="shared" si="29"/>
        <v>0</v>
      </c>
      <c r="AL367" s="14">
        <f t="shared" si="30"/>
        <v>0</v>
      </c>
      <c r="AM367" s="15">
        <f t="shared" si="31"/>
        <v>0</v>
      </c>
    </row>
    <row r="368" spans="3:39" ht="15" customHeight="1" thickBot="1">
      <c r="C368" s="64" t="s">
        <v>172</v>
      </c>
      <c r="D368" s="354" t="str">
        <f>IF(CNGE_2023_M1_Secc1_Sub1!D141="","",CNGE_2023_M1_Secc1_Sub1!D141)</f>
        <v/>
      </c>
      <c r="E368" s="355"/>
      <c r="F368" s="355"/>
      <c r="G368" s="355"/>
      <c r="H368" s="355"/>
      <c r="I368" s="355"/>
      <c r="J368" s="355"/>
      <c r="K368" s="355"/>
      <c r="L368" s="355"/>
      <c r="M368" s="355"/>
      <c r="N368" s="356"/>
      <c r="O368" s="366"/>
      <c r="P368" s="287"/>
      <c r="Q368" s="287"/>
      <c r="R368" s="287"/>
      <c r="S368" s="287"/>
      <c r="T368" s="367"/>
      <c r="U368" s="2"/>
      <c r="V368" s="2"/>
      <c r="W368" s="2"/>
      <c r="X368" s="2"/>
      <c r="Y368" s="2"/>
      <c r="Z368" s="2"/>
      <c r="AA368" s="2"/>
      <c r="AB368" s="2"/>
      <c r="AC368" s="2"/>
      <c r="AD368" s="2"/>
      <c r="AG368" s="10">
        <f t="shared" si="26"/>
        <v>10</v>
      </c>
      <c r="AH368" s="10">
        <f t="shared" si="27"/>
        <v>0</v>
      </c>
      <c r="AJ368" s="12">
        <f t="shared" si="28"/>
        <v>0</v>
      </c>
      <c r="AK368" s="13">
        <f t="shared" si="29"/>
        <v>0</v>
      </c>
      <c r="AL368" s="14">
        <f t="shared" si="30"/>
        <v>0</v>
      </c>
      <c r="AM368" s="15">
        <f t="shared" si="31"/>
        <v>0</v>
      </c>
    </row>
    <row r="369" spans="3:39" ht="15" customHeight="1" thickBot="1">
      <c r="C369" s="64" t="s">
        <v>173</v>
      </c>
      <c r="D369" s="354" t="str">
        <f>IF(CNGE_2023_M1_Secc1_Sub1!D142="","",CNGE_2023_M1_Secc1_Sub1!D142)</f>
        <v/>
      </c>
      <c r="E369" s="355"/>
      <c r="F369" s="355"/>
      <c r="G369" s="355"/>
      <c r="H369" s="355"/>
      <c r="I369" s="355"/>
      <c r="J369" s="355"/>
      <c r="K369" s="355"/>
      <c r="L369" s="355"/>
      <c r="M369" s="355"/>
      <c r="N369" s="356"/>
      <c r="O369" s="366"/>
      <c r="P369" s="287"/>
      <c r="Q369" s="287"/>
      <c r="R369" s="287"/>
      <c r="S369" s="287"/>
      <c r="T369" s="367"/>
      <c r="U369" s="2"/>
      <c r="V369" s="2"/>
      <c r="W369" s="2"/>
      <c r="X369" s="2"/>
      <c r="Y369" s="2"/>
      <c r="Z369" s="2"/>
      <c r="AA369" s="2"/>
      <c r="AB369" s="2"/>
      <c r="AC369" s="2"/>
      <c r="AD369" s="2"/>
      <c r="AG369" s="10">
        <f t="shared" si="26"/>
        <v>10</v>
      </c>
      <c r="AH369" s="10">
        <f t="shared" si="27"/>
        <v>0</v>
      </c>
      <c r="AJ369" s="12">
        <f t="shared" si="28"/>
        <v>0</v>
      </c>
      <c r="AK369" s="13">
        <f t="shared" si="29"/>
        <v>0</v>
      </c>
      <c r="AL369" s="14">
        <f t="shared" si="30"/>
        <v>0</v>
      </c>
      <c r="AM369" s="15">
        <f t="shared" si="31"/>
        <v>0</v>
      </c>
    </row>
    <row r="370" spans="3:39" ht="15" customHeight="1" thickBot="1">
      <c r="C370" s="64" t="s">
        <v>174</v>
      </c>
      <c r="D370" s="354" t="str">
        <f>IF(CNGE_2023_M1_Secc1_Sub1!D143="","",CNGE_2023_M1_Secc1_Sub1!D143)</f>
        <v/>
      </c>
      <c r="E370" s="355"/>
      <c r="F370" s="355"/>
      <c r="G370" s="355"/>
      <c r="H370" s="355"/>
      <c r="I370" s="355"/>
      <c r="J370" s="355"/>
      <c r="K370" s="355"/>
      <c r="L370" s="355"/>
      <c r="M370" s="355"/>
      <c r="N370" s="356"/>
      <c r="O370" s="366"/>
      <c r="P370" s="287"/>
      <c r="Q370" s="287"/>
      <c r="R370" s="287"/>
      <c r="S370" s="287"/>
      <c r="T370" s="367"/>
      <c r="U370" s="2"/>
      <c r="V370" s="2"/>
      <c r="W370" s="2"/>
      <c r="X370" s="2"/>
      <c r="Y370" s="2"/>
      <c r="Z370" s="2"/>
      <c r="AA370" s="2"/>
      <c r="AB370" s="2"/>
      <c r="AC370" s="2"/>
      <c r="AD370" s="2"/>
      <c r="AG370" s="10">
        <f t="shared" si="26"/>
        <v>10</v>
      </c>
      <c r="AH370" s="10">
        <f t="shared" si="27"/>
        <v>0</v>
      </c>
      <c r="AJ370" s="12">
        <f t="shared" si="28"/>
        <v>0</v>
      </c>
      <c r="AK370" s="13">
        <f t="shared" si="29"/>
        <v>0</v>
      </c>
      <c r="AL370" s="14">
        <f t="shared" si="30"/>
        <v>0</v>
      </c>
      <c r="AM370" s="15">
        <f t="shared" si="31"/>
        <v>0</v>
      </c>
    </row>
    <row r="371" spans="3:39" ht="15" customHeight="1" thickBot="1">
      <c r="C371" s="64" t="s">
        <v>175</v>
      </c>
      <c r="D371" s="354" t="str">
        <f>IF(CNGE_2023_M1_Secc1_Sub1!D144="","",CNGE_2023_M1_Secc1_Sub1!D144)</f>
        <v/>
      </c>
      <c r="E371" s="355"/>
      <c r="F371" s="355"/>
      <c r="G371" s="355"/>
      <c r="H371" s="355"/>
      <c r="I371" s="355"/>
      <c r="J371" s="355"/>
      <c r="K371" s="355"/>
      <c r="L371" s="355"/>
      <c r="M371" s="355"/>
      <c r="N371" s="356"/>
      <c r="O371" s="366"/>
      <c r="P371" s="287"/>
      <c r="Q371" s="287"/>
      <c r="R371" s="287"/>
      <c r="S371" s="287"/>
      <c r="T371" s="367"/>
      <c r="U371" s="2"/>
      <c r="V371" s="2"/>
      <c r="W371" s="2"/>
      <c r="X371" s="2"/>
      <c r="Y371" s="2"/>
      <c r="Z371" s="2"/>
      <c r="AA371" s="2"/>
      <c r="AB371" s="2"/>
      <c r="AC371" s="2"/>
      <c r="AD371" s="2"/>
      <c r="AG371" s="10">
        <f t="shared" si="26"/>
        <v>10</v>
      </c>
      <c r="AH371" s="10">
        <f t="shared" si="27"/>
        <v>0</v>
      </c>
      <c r="AJ371" s="12">
        <f t="shared" si="28"/>
        <v>0</v>
      </c>
      <c r="AK371" s="13">
        <f t="shared" si="29"/>
        <v>0</v>
      </c>
      <c r="AL371" s="14">
        <f t="shared" si="30"/>
        <v>0</v>
      </c>
      <c r="AM371" s="15">
        <f t="shared" si="31"/>
        <v>0</v>
      </c>
    </row>
    <row r="372" spans="3:39" ht="15" customHeight="1" thickBot="1">
      <c r="C372" s="64" t="s">
        <v>176</v>
      </c>
      <c r="D372" s="354" t="str">
        <f>IF(CNGE_2023_M1_Secc1_Sub1!D145="","",CNGE_2023_M1_Secc1_Sub1!D145)</f>
        <v/>
      </c>
      <c r="E372" s="355"/>
      <c r="F372" s="355"/>
      <c r="G372" s="355"/>
      <c r="H372" s="355"/>
      <c r="I372" s="355"/>
      <c r="J372" s="355"/>
      <c r="K372" s="355"/>
      <c r="L372" s="355"/>
      <c r="M372" s="355"/>
      <c r="N372" s="356"/>
      <c r="O372" s="366"/>
      <c r="P372" s="287"/>
      <c r="Q372" s="287"/>
      <c r="R372" s="287"/>
      <c r="S372" s="287"/>
      <c r="T372" s="367"/>
      <c r="U372" s="2"/>
      <c r="V372" s="2"/>
      <c r="W372" s="2"/>
      <c r="X372" s="2"/>
      <c r="Y372" s="2"/>
      <c r="Z372" s="2"/>
      <c r="AA372" s="2"/>
      <c r="AB372" s="2"/>
      <c r="AC372" s="2"/>
      <c r="AD372" s="2"/>
      <c r="AG372" s="10">
        <f t="shared" si="26"/>
        <v>10</v>
      </c>
      <c r="AH372" s="10">
        <f t="shared" si="27"/>
        <v>0</v>
      </c>
      <c r="AJ372" s="12">
        <f t="shared" si="28"/>
        <v>0</v>
      </c>
      <c r="AK372" s="13">
        <f t="shared" si="29"/>
        <v>0</v>
      </c>
      <c r="AL372" s="14">
        <f t="shared" si="30"/>
        <v>0</v>
      </c>
      <c r="AM372" s="15">
        <f t="shared" si="31"/>
        <v>0</v>
      </c>
    </row>
    <row r="373" spans="3:39" ht="15" customHeight="1" thickBot="1">
      <c r="C373" s="64" t="s">
        <v>177</v>
      </c>
      <c r="D373" s="354" t="str">
        <f>IF(CNGE_2023_M1_Secc1_Sub1!D146="","",CNGE_2023_M1_Secc1_Sub1!D146)</f>
        <v/>
      </c>
      <c r="E373" s="355"/>
      <c r="F373" s="355"/>
      <c r="G373" s="355"/>
      <c r="H373" s="355"/>
      <c r="I373" s="355"/>
      <c r="J373" s="355"/>
      <c r="K373" s="355"/>
      <c r="L373" s="355"/>
      <c r="M373" s="355"/>
      <c r="N373" s="356"/>
      <c r="O373" s="366"/>
      <c r="P373" s="287"/>
      <c r="Q373" s="287"/>
      <c r="R373" s="287"/>
      <c r="S373" s="287"/>
      <c r="T373" s="367"/>
      <c r="U373" s="2"/>
      <c r="V373" s="2"/>
      <c r="W373" s="2"/>
      <c r="X373" s="2"/>
      <c r="Y373" s="2"/>
      <c r="Z373" s="2"/>
      <c r="AA373" s="2"/>
      <c r="AB373" s="2"/>
      <c r="AC373" s="2"/>
      <c r="AD373" s="2"/>
      <c r="AG373" s="10">
        <f t="shared" si="26"/>
        <v>10</v>
      </c>
      <c r="AH373" s="10">
        <f t="shared" si="27"/>
        <v>0</v>
      </c>
      <c r="AJ373" s="12">
        <f t="shared" si="28"/>
        <v>0</v>
      </c>
      <c r="AK373" s="13">
        <f t="shared" si="29"/>
        <v>0</v>
      </c>
      <c r="AL373" s="14">
        <f t="shared" si="30"/>
        <v>0</v>
      </c>
      <c r="AM373" s="15">
        <f t="shared" si="31"/>
        <v>0</v>
      </c>
    </row>
    <row r="374" spans="3:39" ht="15" customHeight="1" thickBot="1">
      <c r="C374" s="64" t="s">
        <v>178</v>
      </c>
      <c r="D374" s="354" t="str">
        <f>IF(CNGE_2023_M1_Secc1_Sub1!D147="","",CNGE_2023_M1_Secc1_Sub1!D147)</f>
        <v/>
      </c>
      <c r="E374" s="355"/>
      <c r="F374" s="355"/>
      <c r="G374" s="355"/>
      <c r="H374" s="355"/>
      <c r="I374" s="355"/>
      <c r="J374" s="355"/>
      <c r="K374" s="355"/>
      <c r="L374" s="355"/>
      <c r="M374" s="355"/>
      <c r="N374" s="356"/>
      <c r="O374" s="366"/>
      <c r="P374" s="287"/>
      <c r="Q374" s="287"/>
      <c r="R374" s="287"/>
      <c r="S374" s="287"/>
      <c r="T374" s="367"/>
      <c r="U374" s="2"/>
      <c r="V374" s="2"/>
      <c r="W374" s="2"/>
      <c r="X374" s="2"/>
      <c r="Y374" s="2"/>
      <c r="Z374" s="2"/>
      <c r="AA374" s="2"/>
      <c r="AB374" s="2"/>
      <c r="AC374" s="2"/>
      <c r="AD374" s="2"/>
      <c r="AG374" s="10">
        <f t="shared" si="26"/>
        <v>10</v>
      </c>
      <c r="AH374" s="10">
        <f t="shared" si="27"/>
        <v>0</v>
      </c>
      <c r="AJ374" s="12">
        <f t="shared" si="28"/>
        <v>0</v>
      </c>
      <c r="AK374" s="13">
        <f t="shared" si="29"/>
        <v>0</v>
      </c>
      <c r="AL374" s="14">
        <f t="shared" si="30"/>
        <v>0</v>
      </c>
      <c r="AM374" s="15">
        <f t="shared" si="31"/>
        <v>0</v>
      </c>
    </row>
    <row r="375" spans="3:39" ht="15" customHeight="1" thickBot="1">
      <c r="C375" s="64" t="s">
        <v>179</v>
      </c>
      <c r="D375" s="354" t="str">
        <f>IF(CNGE_2023_M1_Secc1_Sub1!D148="","",CNGE_2023_M1_Secc1_Sub1!D148)</f>
        <v/>
      </c>
      <c r="E375" s="355"/>
      <c r="F375" s="355"/>
      <c r="G375" s="355"/>
      <c r="H375" s="355"/>
      <c r="I375" s="355"/>
      <c r="J375" s="355"/>
      <c r="K375" s="355"/>
      <c r="L375" s="355"/>
      <c r="M375" s="355"/>
      <c r="N375" s="356"/>
      <c r="O375" s="366"/>
      <c r="P375" s="287"/>
      <c r="Q375" s="287"/>
      <c r="R375" s="287"/>
      <c r="S375" s="287"/>
      <c r="T375" s="367"/>
      <c r="U375" s="2"/>
      <c r="V375" s="2"/>
      <c r="W375" s="2"/>
      <c r="X375" s="2"/>
      <c r="Y375" s="2"/>
      <c r="Z375" s="2"/>
      <c r="AA375" s="2"/>
      <c r="AB375" s="2"/>
      <c r="AC375" s="2"/>
      <c r="AD375" s="2"/>
      <c r="AG375" s="10">
        <f t="shared" si="26"/>
        <v>10</v>
      </c>
      <c r="AH375" s="10">
        <f t="shared" si="27"/>
        <v>0</v>
      </c>
      <c r="AJ375" s="12">
        <f t="shared" si="28"/>
        <v>0</v>
      </c>
      <c r="AK375" s="13">
        <f t="shared" si="29"/>
        <v>0</v>
      </c>
      <c r="AL375" s="14">
        <f t="shared" si="30"/>
        <v>0</v>
      </c>
      <c r="AM375" s="15">
        <f t="shared" si="31"/>
        <v>0</v>
      </c>
    </row>
    <row r="376" spans="3:39" ht="15" customHeight="1" thickBot="1">
      <c r="C376" s="64" t="s">
        <v>180</v>
      </c>
      <c r="D376" s="354" t="str">
        <f>IF(CNGE_2023_M1_Secc1_Sub1!D149="","",CNGE_2023_M1_Secc1_Sub1!D149)</f>
        <v/>
      </c>
      <c r="E376" s="355"/>
      <c r="F376" s="355"/>
      <c r="G376" s="355"/>
      <c r="H376" s="355"/>
      <c r="I376" s="355"/>
      <c r="J376" s="355"/>
      <c r="K376" s="355"/>
      <c r="L376" s="355"/>
      <c r="M376" s="355"/>
      <c r="N376" s="356"/>
      <c r="O376" s="366"/>
      <c r="P376" s="287"/>
      <c r="Q376" s="287"/>
      <c r="R376" s="287"/>
      <c r="S376" s="287"/>
      <c r="T376" s="367"/>
      <c r="U376" s="2"/>
      <c r="V376" s="2"/>
      <c r="W376" s="2"/>
      <c r="X376" s="2"/>
      <c r="Y376" s="2"/>
      <c r="Z376" s="2"/>
      <c r="AA376" s="2"/>
      <c r="AB376" s="2"/>
      <c r="AC376" s="2"/>
      <c r="AD376" s="2"/>
      <c r="AG376" s="10">
        <f t="shared" si="26"/>
        <v>10</v>
      </c>
      <c r="AH376" s="10">
        <f t="shared" si="27"/>
        <v>0</v>
      </c>
      <c r="AJ376" s="12">
        <f t="shared" si="28"/>
        <v>0</v>
      </c>
      <c r="AK376" s="13">
        <f t="shared" si="29"/>
        <v>0</v>
      </c>
      <c r="AL376" s="14">
        <f t="shared" si="30"/>
        <v>0</v>
      </c>
      <c r="AM376" s="15">
        <f t="shared" si="31"/>
        <v>0</v>
      </c>
    </row>
    <row r="377" spans="3:39" ht="15" customHeight="1" thickBot="1">
      <c r="C377" s="64" t="s">
        <v>181</v>
      </c>
      <c r="D377" s="354" t="str">
        <f>IF(CNGE_2023_M1_Secc1_Sub1!D150="","",CNGE_2023_M1_Secc1_Sub1!D150)</f>
        <v/>
      </c>
      <c r="E377" s="355"/>
      <c r="F377" s="355"/>
      <c r="G377" s="355"/>
      <c r="H377" s="355"/>
      <c r="I377" s="355"/>
      <c r="J377" s="355"/>
      <c r="K377" s="355"/>
      <c r="L377" s="355"/>
      <c r="M377" s="355"/>
      <c r="N377" s="356"/>
      <c r="O377" s="366"/>
      <c r="P377" s="287"/>
      <c r="Q377" s="287"/>
      <c r="R377" s="287"/>
      <c r="S377" s="287"/>
      <c r="T377" s="367"/>
      <c r="U377" s="2"/>
      <c r="V377" s="2"/>
      <c r="W377" s="2"/>
      <c r="X377" s="2"/>
      <c r="Y377" s="2"/>
      <c r="Z377" s="2"/>
      <c r="AA377" s="2"/>
      <c r="AB377" s="2"/>
      <c r="AC377" s="2"/>
      <c r="AD377" s="2"/>
      <c r="AG377" s="10">
        <f t="shared" si="26"/>
        <v>10</v>
      </c>
      <c r="AH377" s="10">
        <f t="shared" si="27"/>
        <v>0</v>
      </c>
      <c r="AJ377" s="12">
        <f t="shared" si="28"/>
        <v>0</v>
      </c>
      <c r="AK377" s="13">
        <f t="shared" si="29"/>
        <v>0</v>
      </c>
      <c r="AL377" s="14">
        <f t="shared" si="30"/>
        <v>0</v>
      </c>
      <c r="AM377" s="15">
        <f t="shared" si="31"/>
        <v>0</v>
      </c>
    </row>
    <row r="378" spans="3:39" ht="15" customHeight="1" thickBot="1">
      <c r="C378" s="64" t="s">
        <v>182</v>
      </c>
      <c r="D378" s="354" t="str">
        <f>IF(CNGE_2023_M1_Secc1_Sub1!D151="","",CNGE_2023_M1_Secc1_Sub1!D151)</f>
        <v/>
      </c>
      <c r="E378" s="355"/>
      <c r="F378" s="355"/>
      <c r="G378" s="355"/>
      <c r="H378" s="355"/>
      <c r="I378" s="355"/>
      <c r="J378" s="355"/>
      <c r="K378" s="355"/>
      <c r="L378" s="355"/>
      <c r="M378" s="355"/>
      <c r="N378" s="356"/>
      <c r="O378" s="366"/>
      <c r="P378" s="287"/>
      <c r="Q378" s="287"/>
      <c r="R378" s="287"/>
      <c r="S378" s="287"/>
      <c r="T378" s="367"/>
      <c r="U378" s="2"/>
      <c r="V378" s="2"/>
      <c r="W378" s="2"/>
      <c r="X378" s="2"/>
      <c r="Y378" s="2"/>
      <c r="Z378" s="2"/>
      <c r="AA378" s="2"/>
      <c r="AB378" s="2"/>
      <c r="AC378" s="2"/>
      <c r="AD378" s="2"/>
      <c r="AG378" s="10">
        <f t="shared" si="26"/>
        <v>10</v>
      </c>
      <c r="AH378" s="10">
        <f t="shared" si="27"/>
        <v>0</v>
      </c>
      <c r="AJ378" s="12">
        <f t="shared" si="28"/>
        <v>0</v>
      </c>
      <c r="AK378" s="13">
        <f t="shared" si="29"/>
        <v>0</v>
      </c>
      <c r="AL378" s="14">
        <f t="shared" si="30"/>
        <v>0</v>
      </c>
      <c r="AM378" s="15">
        <f t="shared" si="31"/>
        <v>0</v>
      </c>
    </row>
    <row r="379" spans="3:39" ht="15" customHeight="1" thickBot="1">
      <c r="C379" s="64" t="s">
        <v>183</v>
      </c>
      <c r="D379" s="354" t="str">
        <f>IF(CNGE_2023_M1_Secc1_Sub1!D152="","",CNGE_2023_M1_Secc1_Sub1!D152)</f>
        <v/>
      </c>
      <c r="E379" s="355"/>
      <c r="F379" s="355"/>
      <c r="G379" s="355"/>
      <c r="H379" s="355"/>
      <c r="I379" s="355"/>
      <c r="J379" s="355"/>
      <c r="K379" s="355"/>
      <c r="L379" s="355"/>
      <c r="M379" s="355"/>
      <c r="N379" s="356"/>
      <c r="O379" s="366"/>
      <c r="P379" s="287"/>
      <c r="Q379" s="287"/>
      <c r="R379" s="287"/>
      <c r="S379" s="287"/>
      <c r="T379" s="367"/>
      <c r="U379" s="2"/>
      <c r="V379" s="2"/>
      <c r="W379" s="2"/>
      <c r="X379" s="2"/>
      <c r="Y379" s="2"/>
      <c r="Z379" s="2"/>
      <c r="AA379" s="2"/>
      <c r="AB379" s="2"/>
      <c r="AC379" s="2"/>
      <c r="AD379" s="2"/>
      <c r="AG379" s="10">
        <f t="shared" si="26"/>
        <v>10</v>
      </c>
      <c r="AH379" s="10">
        <f t="shared" si="27"/>
        <v>0</v>
      </c>
      <c r="AJ379" s="12">
        <f t="shared" si="28"/>
        <v>0</v>
      </c>
      <c r="AK379" s="13">
        <f t="shared" si="29"/>
        <v>0</v>
      </c>
      <c r="AL379" s="14">
        <f t="shared" si="30"/>
        <v>0</v>
      </c>
      <c r="AM379" s="15">
        <f t="shared" si="31"/>
        <v>0</v>
      </c>
    </row>
    <row r="380" spans="3:39" ht="15" customHeight="1" thickBot="1">
      <c r="C380" s="64" t="s">
        <v>184</v>
      </c>
      <c r="D380" s="354" t="str">
        <f>IF(CNGE_2023_M1_Secc1_Sub1!D153="","",CNGE_2023_M1_Secc1_Sub1!D153)</f>
        <v/>
      </c>
      <c r="E380" s="355"/>
      <c r="F380" s="355"/>
      <c r="G380" s="355"/>
      <c r="H380" s="355"/>
      <c r="I380" s="355"/>
      <c r="J380" s="355"/>
      <c r="K380" s="355"/>
      <c r="L380" s="355"/>
      <c r="M380" s="355"/>
      <c r="N380" s="356"/>
      <c r="O380" s="366"/>
      <c r="P380" s="287"/>
      <c r="Q380" s="287"/>
      <c r="R380" s="287"/>
      <c r="S380" s="287"/>
      <c r="T380" s="367"/>
      <c r="U380" s="2"/>
      <c r="V380" s="2"/>
      <c r="W380" s="2"/>
      <c r="X380" s="2"/>
      <c r="Y380" s="2"/>
      <c r="Z380" s="2"/>
      <c r="AA380" s="2"/>
      <c r="AB380" s="2"/>
      <c r="AC380" s="2"/>
      <c r="AD380" s="2"/>
      <c r="AG380" s="10">
        <f t="shared" si="26"/>
        <v>10</v>
      </c>
      <c r="AH380" s="10">
        <f t="shared" si="27"/>
        <v>0</v>
      </c>
      <c r="AJ380" s="12">
        <f t="shared" si="28"/>
        <v>0</v>
      </c>
      <c r="AK380" s="13">
        <f t="shared" si="29"/>
        <v>0</v>
      </c>
      <c r="AL380" s="14">
        <f t="shared" si="30"/>
        <v>0</v>
      </c>
      <c r="AM380" s="15">
        <f t="shared" si="31"/>
        <v>0</v>
      </c>
    </row>
    <row r="381" spans="3:39" ht="15" customHeight="1" thickBot="1">
      <c r="C381" s="64" t="s">
        <v>185</v>
      </c>
      <c r="D381" s="354" t="str">
        <f>IF(CNGE_2023_M1_Secc1_Sub1!D154="","",CNGE_2023_M1_Secc1_Sub1!D154)</f>
        <v/>
      </c>
      <c r="E381" s="355"/>
      <c r="F381" s="355"/>
      <c r="G381" s="355"/>
      <c r="H381" s="355"/>
      <c r="I381" s="355"/>
      <c r="J381" s="355"/>
      <c r="K381" s="355"/>
      <c r="L381" s="355"/>
      <c r="M381" s="355"/>
      <c r="N381" s="356"/>
      <c r="O381" s="366"/>
      <c r="P381" s="287"/>
      <c r="Q381" s="287"/>
      <c r="R381" s="287"/>
      <c r="S381" s="287"/>
      <c r="T381" s="367"/>
      <c r="U381" s="2"/>
      <c r="V381" s="2"/>
      <c r="W381" s="2"/>
      <c r="X381" s="2"/>
      <c r="Y381" s="2"/>
      <c r="Z381" s="2"/>
      <c r="AA381" s="2"/>
      <c r="AB381" s="2"/>
      <c r="AC381" s="2"/>
      <c r="AD381" s="2"/>
      <c r="AG381" s="10">
        <f t="shared" si="26"/>
        <v>10</v>
      </c>
      <c r="AH381" s="10">
        <f t="shared" si="27"/>
        <v>0</v>
      </c>
      <c r="AJ381" s="12">
        <f t="shared" si="28"/>
        <v>0</v>
      </c>
      <c r="AK381" s="13">
        <f t="shared" si="29"/>
        <v>0</v>
      </c>
      <c r="AL381" s="14">
        <f t="shared" si="30"/>
        <v>0</v>
      </c>
      <c r="AM381" s="15">
        <f t="shared" si="31"/>
        <v>0</v>
      </c>
    </row>
    <row r="382" spans="3:39" ht="15" customHeight="1" thickBot="1">
      <c r="C382" s="64" t="s">
        <v>186</v>
      </c>
      <c r="D382" s="354" t="str">
        <f>IF(CNGE_2023_M1_Secc1_Sub1!D155="","",CNGE_2023_M1_Secc1_Sub1!D155)</f>
        <v/>
      </c>
      <c r="E382" s="355"/>
      <c r="F382" s="355"/>
      <c r="G382" s="355"/>
      <c r="H382" s="355"/>
      <c r="I382" s="355"/>
      <c r="J382" s="355"/>
      <c r="K382" s="355"/>
      <c r="L382" s="355"/>
      <c r="M382" s="355"/>
      <c r="N382" s="356"/>
      <c r="O382" s="366"/>
      <c r="P382" s="287"/>
      <c r="Q382" s="287"/>
      <c r="R382" s="287"/>
      <c r="S382" s="287"/>
      <c r="T382" s="367"/>
      <c r="U382" s="2"/>
      <c r="V382" s="2"/>
      <c r="W382" s="2"/>
      <c r="X382" s="2"/>
      <c r="Y382" s="2"/>
      <c r="Z382" s="2"/>
      <c r="AA382" s="2"/>
      <c r="AB382" s="2"/>
      <c r="AC382" s="2"/>
      <c r="AD382" s="2"/>
      <c r="AG382" s="10">
        <f t="shared" si="26"/>
        <v>10</v>
      </c>
      <c r="AH382" s="10">
        <f t="shared" si="27"/>
        <v>0</v>
      </c>
      <c r="AJ382" s="12">
        <f t="shared" si="28"/>
        <v>0</v>
      </c>
      <c r="AK382" s="13">
        <f t="shared" si="29"/>
        <v>0</v>
      </c>
      <c r="AL382" s="14">
        <f t="shared" si="30"/>
        <v>0</v>
      </c>
      <c r="AM382" s="15">
        <f t="shared" si="31"/>
        <v>0</v>
      </c>
    </row>
    <row r="383" spans="3:39" ht="15" customHeight="1" thickBot="1">
      <c r="C383" s="64" t="s">
        <v>187</v>
      </c>
      <c r="D383" s="354" t="str">
        <f>IF(CNGE_2023_M1_Secc1_Sub1!D156="","",CNGE_2023_M1_Secc1_Sub1!D156)</f>
        <v/>
      </c>
      <c r="E383" s="355"/>
      <c r="F383" s="355"/>
      <c r="G383" s="355"/>
      <c r="H383" s="355"/>
      <c r="I383" s="355"/>
      <c r="J383" s="355"/>
      <c r="K383" s="355"/>
      <c r="L383" s="355"/>
      <c r="M383" s="355"/>
      <c r="N383" s="356"/>
      <c r="O383" s="366"/>
      <c r="P383" s="287"/>
      <c r="Q383" s="287"/>
      <c r="R383" s="287"/>
      <c r="S383" s="287"/>
      <c r="T383" s="367"/>
      <c r="U383" s="2"/>
      <c r="V383" s="2"/>
      <c r="W383" s="2"/>
      <c r="X383" s="2"/>
      <c r="Y383" s="2"/>
      <c r="Z383" s="2"/>
      <c r="AA383" s="2"/>
      <c r="AB383" s="2"/>
      <c r="AC383" s="2"/>
      <c r="AD383" s="2"/>
      <c r="AG383" s="10">
        <f t="shared" si="26"/>
        <v>10</v>
      </c>
      <c r="AH383" s="10">
        <f t="shared" si="27"/>
        <v>0</v>
      </c>
      <c r="AJ383" s="12">
        <f t="shared" si="28"/>
        <v>0</v>
      </c>
      <c r="AK383" s="13">
        <f t="shared" si="29"/>
        <v>0</v>
      </c>
      <c r="AL383" s="14">
        <f t="shared" si="30"/>
        <v>0</v>
      </c>
      <c r="AM383" s="15">
        <f t="shared" si="31"/>
        <v>0</v>
      </c>
    </row>
    <row r="384" spans="3:39" ht="15" customHeight="1" thickBot="1">
      <c r="C384" s="64" t="s">
        <v>188</v>
      </c>
      <c r="D384" s="354" t="str">
        <f>IF(CNGE_2023_M1_Secc1_Sub1!D157="","",CNGE_2023_M1_Secc1_Sub1!D157)</f>
        <v/>
      </c>
      <c r="E384" s="355"/>
      <c r="F384" s="355"/>
      <c r="G384" s="355"/>
      <c r="H384" s="355"/>
      <c r="I384" s="355"/>
      <c r="J384" s="355"/>
      <c r="K384" s="355"/>
      <c r="L384" s="355"/>
      <c r="M384" s="355"/>
      <c r="N384" s="356"/>
      <c r="O384" s="366"/>
      <c r="P384" s="287"/>
      <c r="Q384" s="287"/>
      <c r="R384" s="287"/>
      <c r="S384" s="287"/>
      <c r="T384" s="367"/>
      <c r="U384" s="2"/>
      <c r="V384" s="2"/>
      <c r="W384" s="2"/>
      <c r="X384" s="2"/>
      <c r="Y384" s="2"/>
      <c r="Z384" s="2"/>
      <c r="AA384" s="2"/>
      <c r="AB384" s="2"/>
      <c r="AC384" s="2"/>
      <c r="AD384" s="2"/>
      <c r="AG384" s="10">
        <f t="shared" si="26"/>
        <v>10</v>
      </c>
      <c r="AH384" s="10">
        <f t="shared" si="27"/>
        <v>0</v>
      </c>
      <c r="AJ384" s="12">
        <f t="shared" si="28"/>
        <v>0</v>
      </c>
      <c r="AK384" s="13">
        <f t="shared" si="29"/>
        <v>0</v>
      </c>
      <c r="AL384" s="14">
        <f t="shared" si="30"/>
        <v>0</v>
      </c>
      <c r="AM384" s="15">
        <f t="shared" si="31"/>
        <v>0</v>
      </c>
    </row>
    <row r="385" spans="1:39" ht="15" customHeight="1" thickBot="1">
      <c r="C385" s="64" t="s">
        <v>189</v>
      </c>
      <c r="D385" s="354" t="str">
        <f>IF(CNGE_2023_M1_Secc1_Sub1!D158="","",CNGE_2023_M1_Secc1_Sub1!D158)</f>
        <v/>
      </c>
      <c r="E385" s="355"/>
      <c r="F385" s="355"/>
      <c r="G385" s="355"/>
      <c r="H385" s="355"/>
      <c r="I385" s="355"/>
      <c r="J385" s="355"/>
      <c r="K385" s="355"/>
      <c r="L385" s="355"/>
      <c r="M385" s="355"/>
      <c r="N385" s="356"/>
      <c r="O385" s="406"/>
      <c r="P385" s="406"/>
      <c r="Q385" s="406"/>
      <c r="R385" s="406"/>
      <c r="S385" s="406"/>
      <c r="T385" s="406"/>
      <c r="U385" s="2"/>
      <c r="V385" s="2"/>
      <c r="W385" s="2"/>
      <c r="X385" s="2"/>
      <c r="Y385" s="2"/>
      <c r="Z385" s="2"/>
      <c r="AA385" s="2"/>
      <c r="AB385" s="2"/>
      <c r="AC385" s="2"/>
      <c r="AD385" s="2"/>
      <c r="AG385" s="10">
        <f t="shared" si="26"/>
        <v>10</v>
      </c>
      <c r="AH385" s="10">
        <f t="shared" si="27"/>
        <v>0</v>
      </c>
      <c r="AJ385" s="12">
        <f t="shared" si="28"/>
        <v>0</v>
      </c>
      <c r="AK385" s="13">
        <f t="shared" si="29"/>
        <v>0</v>
      </c>
      <c r="AL385" s="14">
        <f t="shared" si="30"/>
        <v>0</v>
      </c>
      <c r="AM385" s="15">
        <f t="shared" si="31"/>
        <v>0</v>
      </c>
    </row>
    <row r="386" spans="1:39" ht="15" customHeight="1">
      <c r="C386" s="78"/>
      <c r="D386" s="25"/>
      <c r="E386" s="25"/>
      <c r="F386" s="25"/>
      <c r="G386" s="25"/>
      <c r="H386" s="25"/>
      <c r="I386" s="25"/>
      <c r="J386" s="25"/>
      <c r="K386" s="25"/>
      <c r="L386" s="25"/>
      <c r="M386" s="25"/>
      <c r="N386" s="25"/>
      <c r="O386" s="79"/>
      <c r="P386" s="79"/>
      <c r="Q386" s="79"/>
      <c r="R386" s="80"/>
      <c r="S386" s="79"/>
      <c r="T386" s="80" t="s">
        <v>321</v>
      </c>
      <c r="U386" s="195">
        <f t="shared" ref="U386:AD386" si="32">IF(AND(SUM(U266:U385)=0,COUNTIF(U266:U385,"NS")&gt;0),"NS",
IF(AND(SUM(U266:U385)=0,COUNTIF(U266:U385,0)&gt;0),0,
IF(AND(SUM(U266:U385)=0,COUNTIF(U266:U385,"NA")&gt;0),"NA",
SUM(U266:U385))))</f>
        <v>0</v>
      </c>
      <c r="V386" s="195">
        <f t="shared" si="32"/>
        <v>0</v>
      </c>
      <c r="W386" s="195">
        <f t="shared" si="32"/>
        <v>0</v>
      </c>
      <c r="X386" s="195">
        <f t="shared" si="32"/>
        <v>0</v>
      </c>
      <c r="Y386" s="195">
        <f t="shared" si="32"/>
        <v>0</v>
      </c>
      <c r="Z386" s="195">
        <f t="shared" si="32"/>
        <v>0</v>
      </c>
      <c r="AA386" s="195">
        <f t="shared" si="32"/>
        <v>0</v>
      </c>
      <c r="AB386" s="195">
        <f t="shared" si="32"/>
        <v>0</v>
      </c>
      <c r="AC386" s="195">
        <f t="shared" si="32"/>
        <v>0</v>
      </c>
      <c r="AD386" s="195">
        <f t="shared" si="32"/>
        <v>0</v>
      </c>
      <c r="AH386" s="30">
        <f>+SUM(AH266:AH385)</f>
        <v>0</v>
      </c>
      <c r="AM386" s="30">
        <f>+SUM(AM266:AM385)</f>
        <v>0</v>
      </c>
    </row>
    <row r="387" spans="1:39" ht="15" customHeight="1">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row>
    <row r="388" spans="1:39" ht="45" customHeight="1">
      <c r="C388" s="523" t="s">
        <v>1193</v>
      </c>
      <c r="D388" s="523"/>
      <c r="E388" s="523"/>
      <c r="F388" s="406"/>
      <c r="G388" s="406"/>
      <c r="H388" s="406"/>
      <c r="I388" s="406"/>
      <c r="J388" s="406"/>
      <c r="K388" s="406"/>
      <c r="L388" s="406"/>
      <c r="M388" s="406"/>
      <c r="N388" s="406"/>
      <c r="O388" s="406"/>
      <c r="P388" s="406"/>
      <c r="Q388" s="406"/>
      <c r="R388" s="406"/>
      <c r="S388" s="406"/>
      <c r="T388" s="406"/>
      <c r="U388" s="406"/>
      <c r="V388" s="406"/>
      <c r="W388" s="406"/>
      <c r="X388" s="406"/>
      <c r="Y388" s="406"/>
      <c r="Z388" s="406"/>
      <c r="AA388" s="406"/>
      <c r="AB388" s="406"/>
      <c r="AC388" s="406"/>
      <c r="AD388" s="406"/>
      <c r="AG388" s="30">
        <f>+IF(AND(OR(AD386=0,AD386="NS",AD386="NA")),0,1)</f>
        <v>0</v>
      </c>
      <c r="AH388" s="202">
        <f>+IF(AG259=AH259,0,IF(OR(AND(AG388=0,F388=""),AND(AG388&lt;&gt;0,F388&lt;&gt;"")),0,1))</f>
        <v>0</v>
      </c>
    </row>
    <row r="389" spans="1:39" ht="15" customHeight="1">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row>
    <row r="390" spans="1:39" ht="15" customHeight="1">
      <c r="A390" s="81"/>
      <c r="B390"/>
      <c r="C390" s="572" t="s">
        <v>1236</v>
      </c>
      <c r="D390" s="572"/>
      <c r="E390" s="572"/>
      <c r="F390" s="572"/>
      <c r="G390" s="572"/>
      <c r="H390" s="572"/>
      <c r="I390" s="572"/>
      <c r="J390" s="572"/>
      <c r="K390" s="572"/>
      <c r="L390" s="572"/>
      <c r="M390" s="572"/>
      <c r="N390" s="572"/>
      <c r="O390" s="572"/>
      <c r="P390" s="572"/>
      <c r="Q390" s="572"/>
      <c r="R390" s="572"/>
      <c r="S390" s="572"/>
      <c r="T390" s="572"/>
      <c r="U390" s="572"/>
      <c r="V390" s="572"/>
      <c r="W390" s="572"/>
      <c r="X390" s="572"/>
      <c r="Y390" s="572"/>
      <c r="Z390" s="572"/>
      <c r="AA390" s="572"/>
      <c r="AB390" s="572"/>
      <c r="AC390" s="572"/>
      <c r="AD390" s="572"/>
    </row>
    <row r="391" spans="1:39" ht="15" customHeight="1">
      <c r="A391" s="81"/>
      <c r="B391"/>
      <c r="C391" s="75" t="s">
        <v>58</v>
      </c>
      <c r="D391" s="347" t="s">
        <v>1160</v>
      </c>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c r="AA391" s="347"/>
      <c r="AB391" s="347"/>
      <c r="AC391" s="347"/>
      <c r="AD391" s="347"/>
    </row>
    <row r="392" spans="1:39" ht="15" customHeight="1">
      <c r="A392" s="81"/>
      <c r="B392"/>
      <c r="C392" s="76" t="s">
        <v>59</v>
      </c>
      <c r="D392" s="347" t="s">
        <v>1161</v>
      </c>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c r="AA392" s="347"/>
      <c r="AB392" s="347"/>
      <c r="AC392" s="347"/>
      <c r="AD392" s="347"/>
    </row>
    <row r="393" spans="1:39" ht="15" customHeight="1">
      <c r="A393" s="81"/>
      <c r="B393"/>
      <c r="C393" s="64" t="s">
        <v>60</v>
      </c>
      <c r="D393" s="347" t="s">
        <v>1162</v>
      </c>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c r="AA393" s="347"/>
      <c r="AB393" s="347"/>
      <c r="AC393" s="347"/>
      <c r="AD393" s="347"/>
    </row>
    <row r="394" spans="1:39" ht="15" customHeight="1">
      <c r="A394" s="81"/>
      <c r="B394"/>
      <c r="C394" s="64" t="s">
        <v>61</v>
      </c>
      <c r="D394" s="347" t="s">
        <v>1163</v>
      </c>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c r="AA394" s="347"/>
      <c r="AB394" s="347"/>
      <c r="AC394" s="347"/>
      <c r="AD394" s="347"/>
    </row>
    <row r="395" spans="1:39" ht="15" customHeight="1">
      <c r="A395" s="81"/>
      <c r="B395"/>
      <c r="C395" s="64" t="s">
        <v>62</v>
      </c>
      <c r="D395" s="347" t="s">
        <v>1185</v>
      </c>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c r="AA395" s="347"/>
      <c r="AB395" s="347"/>
      <c r="AC395" s="347"/>
      <c r="AD395" s="347"/>
    </row>
    <row r="396" spans="1:39" ht="15" customHeight="1">
      <c r="A396" s="81"/>
      <c r="B396"/>
      <c r="C396" s="64" t="s">
        <v>63</v>
      </c>
      <c r="D396" s="347" t="s">
        <v>1186</v>
      </c>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347"/>
    </row>
    <row r="397" spans="1:39" ht="15" customHeight="1">
      <c r="A397" s="81"/>
      <c r="B397"/>
      <c r="C397" s="64" t="s">
        <v>64</v>
      </c>
      <c r="D397" s="347" t="s">
        <v>1187</v>
      </c>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c r="AA397" s="347"/>
      <c r="AB397" s="347"/>
      <c r="AC397" s="347"/>
      <c r="AD397" s="347"/>
    </row>
    <row r="398" spans="1:39" ht="15" customHeight="1">
      <c r="A398" s="81"/>
      <c r="B398"/>
      <c r="C398" s="64" t="s">
        <v>65</v>
      </c>
      <c r="D398" s="347" t="s">
        <v>1188</v>
      </c>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row>
    <row r="399" spans="1:39" ht="15" customHeight="1">
      <c r="A399" s="81"/>
      <c r="B399"/>
      <c r="C399" s="64" t="s">
        <v>66</v>
      </c>
      <c r="D399" s="347" t="s">
        <v>1192</v>
      </c>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c r="AA399" s="347"/>
      <c r="AB399" s="347"/>
      <c r="AC399" s="347"/>
      <c r="AD399" s="347"/>
    </row>
    <row r="400" spans="1:39" ht="15" customHeight="1">
      <c r="A400" s="81"/>
      <c r="B400"/>
      <c r="C400" s="20"/>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row>
    <row r="401" spans="1:79" ht="24" customHeight="1">
      <c r="B401"/>
      <c r="C401" s="348" t="s">
        <v>225</v>
      </c>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c r="AA401" s="348"/>
      <c r="AB401" s="348"/>
      <c r="AC401" s="348"/>
      <c r="AD401" s="348"/>
    </row>
    <row r="402" spans="1:79" ht="60" customHeight="1">
      <c r="B402"/>
      <c r="C402" s="415"/>
      <c r="D402" s="415"/>
      <c r="E402" s="415"/>
      <c r="F402" s="415"/>
      <c r="G402" s="415"/>
      <c r="H402" s="4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row>
    <row r="403" spans="1:79" ht="15" customHeight="1">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row>
    <row r="404" spans="1:79" ht="15" customHeight="1">
      <c r="B404" s="467" t="str">
        <f>IF(CA259=0,"","Alerta: se registró NS (no se sabe), favor de agregar su respectivo comentario (6ᵃ instrucción general).")</f>
        <v/>
      </c>
      <c r="C404" s="467"/>
      <c r="D404" s="467"/>
      <c r="E404" s="467"/>
      <c r="F404" s="467"/>
      <c r="G404" s="467"/>
      <c r="H404" s="467"/>
      <c r="I404" s="467"/>
      <c r="J404" s="467"/>
      <c r="K404" s="467"/>
      <c r="L404" s="467"/>
      <c r="M404" s="467"/>
      <c r="N404" s="467"/>
      <c r="O404" s="467"/>
      <c r="P404" s="467"/>
      <c r="Q404" s="467"/>
      <c r="R404" s="467"/>
      <c r="S404" s="467"/>
      <c r="T404" s="467"/>
      <c r="U404" s="467"/>
      <c r="V404" s="467"/>
      <c r="W404" s="467"/>
      <c r="X404" s="467"/>
      <c r="Y404" s="467"/>
      <c r="Z404" s="467"/>
      <c r="AA404" s="467"/>
      <c r="AB404" s="467"/>
      <c r="AC404" s="467"/>
      <c r="AD404" s="467"/>
    </row>
    <row r="405" spans="1:79" ht="25.5" customHeight="1">
      <c r="B405" s="399" t="str">
        <f>IF(AH386=0,"","Error: al seleccionar el código 1 en la columna ¿Le fue realizada alguna evaluación a sus programas presupuestarios y/o políticas públicas? debe completar el llenado de la fila o seleccionar el código 2 o 9 debe dejar el resto de la fila en blanco.")</f>
        <v/>
      </c>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row>
    <row r="406" spans="1:79" ht="15" customHeight="1">
      <c r="B406" s="390" t="str">
        <f>IF(AH388=0,"","Error: debe especificar el otro.")</f>
        <v/>
      </c>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c r="AA406" s="390"/>
      <c r="AB406" s="390"/>
      <c r="AC406" s="390"/>
      <c r="AD406" s="390"/>
    </row>
    <row r="407" spans="1:79" ht="15" customHeight="1">
      <c r="B407" s="393" t="str">
        <f>IF(AM386=0,"","Error: verificar sumas.")</f>
        <v/>
      </c>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79" ht="15" customHeight="1">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G408" s="30" t="s">
        <v>1259</v>
      </c>
    </row>
    <row r="409" spans="1:79" ht="60" customHeight="1">
      <c r="A409" s="51" t="s">
        <v>1243</v>
      </c>
      <c r="B409" s="574" t="s">
        <v>1199</v>
      </c>
      <c r="C409" s="574"/>
      <c r="D409" s="574"/>
      <c r="E409" s="574"/>
      <c r="F409" s="574"/>
      <c r="G409" s="574"/>
      <c r="H409" s="574"/>
      <c r="I409" s="574"/>
      <c r="J409" s="574"/>
      <c r="K409" s="574"/>
      <c r="L409" s="574"/>
      <c r="M409" s="574"/>
      <c r="N409" s="574"/>
      <c r="O409" s="574"/>
      <c r="P409" s="574"/>
      <c r="Q409" s="574"/>
      <c r="R409" s="574"/>
      <c r="S409" s="574"/>
      <c r="T409" s="574"/>
      <c r="U409" s="574"/>
      <c r="V409" s="574"/>
      <c r="W409" s="574"/>
      <c r="X409" s="574"/>
      <c r="Y409" s="574"/>
      <c r="Z409" s="574"/>
      <c r="AA409" s="574"/>
      <c r="AB409" s="574"/>
      <c r="AC409" s="574"/>
      <c r="AD409" s="574"/>
      <c r="AG409" s="30">
        <f>++COUNTBLANK(O416:AD535)</f>
        <v>1920</v>
      </c>
      <c r="AH409" s="30">
        <v>1920</v>
      </c>
      <c r="CA409" s="30">
        <f>+COUNTIF(U416:AD535,"NS")</f>
        <v>0</v>
      </c>
    </row>
    <row r="410" spans="1:79" ht="24" customHeight="1">
      <c r="A410" s="51"/>
      <c r="B410" s="69"/>
      <c r="C410" s="348" t="s">
        <v>1198</v>
      </c>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c r="AA410" s="348"/>
      <c r="AB410" s="348"/>
      <c r="AC410" s="348"/>
      <c r="AD410" s="348"/>
    </row>
    <row r="411" spans="1:79" ht="36" customHeight="1">
      <c r="B411" s="70"/>
      <c r="C411" s="348" t="s">
        <v>1204</v>
      </c>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c r="AA411" s="348"/>
      <c r="AB411" s="348"/>
      <c r="AC411" s="348"/>
      <c r="AD411" s="348"/>
    </row>
    <row r="412" spans="1:79" ht="36" customHeight="1">
      <c r="B412" s="70"/>
      <c r="C412" s="337" t="s">
        <v>1254</v>
      </c>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c r="AA412" s="337"/>
      <c r="AB412" s="337"/>
      <c r="AC412" s="337"/>
      <c r="AD412" s="337"/>
    </row>
    <row r="413" spans="1:79" ht="15" customHeight="1">
      <c r="C413" s="20"/>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row>
    <row r="414" spans="1:79" ht="60" customHeight="1">
      <c r="C414" s="291" t="s">
        <v>98</v>
      </c>
      <c r="D414" s="291"/>
      <c r="E414" s="291"/>
      <c r="F414" s="291"/>
      <c r="G414" s="291"/>
      <c r="H414" s="291"/>
      <c r="I414" s="291"/>
      <c r="J414" s="291"/>
      <c r="K414" s="291"/>
      <c r="L414" s="291"/>
      <c r="M414" s="291"/>
      <c r="N414" s="291"/>
      <c r="O414" s="575" t="s">
        <v>1200</v>
      </c>
      <c r="P414" s="576"/>
      <c r="Q414" s="576"/>
      <c r="R414" s="576"/>
      <c r="S414" s="576"/>
      <c r="T414" s="577"/>
      <c r="U414" s="411" t="s">
        <v>1201</v>
      </c>
      <c r="V414" s="412"/>
      <c r="W414" s="412"/>
      <c r="X414" s="412"/>
      <c r="Y414" s="412"/>
      <c r="Z414" s="412"/>
      <c r="AA414" s="412"/>
      <c r="AB414" s="412"/>
      <c r="AC414" s="412"/>
      <c r="AD414" s="413"/>
    </row>
    <row r="415" spans="1:79" ht="36" customHeight="1" thickBot="1">
      <c r="B415" s="72"/>
      <c r="C415" s="291"/>
      <c r="D415" s="291"/>
      <c r="E415" s="291"/>
      <c r="F415" s="291"/>
      <c r="G415" s="291"/>
      <c r="H415" s="291"/>
      <c r="I415" s="291"/>
      <c r="J415" s="291"/>
      <c r="K415" s="291"/>
      <c r="L415" s="291"/>
      <c r="M415" s="291"/>
      <c r="N415" s="291"/>
      <c r="O415" s="578"/>
      <c r="P415" s="579"/>
      <c r="Q415" s="579"/>
      <c r="R415" s="579"/>
      <c r="S415" s="579"/>
      <c r="T415" s="580"/>
      <c r="U415" s="73" t="s">
        <v>318</v>
      </c>
      <c r="V415" s="74" t="s">
        <v>58</v>
      </c>
      <c r="W415" s="74" t="s">
        <v>59</v>
      </c>
      <c r="X415" s="74" t="s">
        <v>60</v>
      </c>
      <c r="Y415" s="74" t="s">
        <v>61</v>
      </c>
      <c r="Z415" s="74" t="s">
        <v>62</v>
      </c>
      <c r="AA415" s="74" t="s">
        <v>63</v>
      </c>
      <c r="AB415" s="74" t="s">
        <v>64</v>
      </c>
      <c r="AC415" s="74" t="s">
        <v>65</v>
      </c>
      <c r="AD415" s="74" t="s">
        <v>66</v>
      </c>
      <c r="AG415" s="10" t="s">
        <v>1259</v>
      </c>
      <c r="AH415" s="10" t="s">
        <v>1269</v>
      </c>
      <c r="AJ415" s="11" t="s">
        <v>318</v>
      </c>
      <c r="AK415" s="11" t="s">
        <v>1258</v>
      </c>
      <c r="AL415" s="11" t="s">
        <v>1283</v>
      </c>
      <c r="AM415" s="11" t="s">
        <v>1260</v>
      </c>
    </row>
    <row r="416" spans="1:79" ht="15" customHeight="1" thickBot="1">
      <c r="C416" s="75" t="s">
        <v>58</v>
      </c>
      <c r="D416" s="354" t="str">
        <f>IF(CNGE_2023_M1_Secc1_Sub1!D39="","",CNGE_2023_M1_Secc1_Sub1!D39)</f>
        <v/>
      </c>
      <c r="E416" s="355"/>
      <c r="F416" s="355"/>
      <c r="G416" s="355"/>
      <c r="H416" s="355"/>
      <c r="I416" s="355"/>
      <c r="J416" s="355"/>
      <c r="K416" s="355"/>
      <c r="L416" s="355"/>
      <c r="M416" s="355"/>
      <c r="N416" s="356"/>
      <c r="O416" s="366"/>
      <c r="P416" s="287"/>
      <c r="Q416" s="287"/>
      <c r="R416" s="287"/>
      <c r="S416" s="287"/>
      <c r="T416" s="367"/>
      <c r="U416" s="2"/>
      <c r="V416" s="2"/>
      <c r="W416" s="2"/>
      <c r="X416" s="2"/>
      <c r="Y416" s="2"/>
      <c r="Z416" s="2"/>
      <c r="AA416" s="2"/>
      <c r="AB416" s="2"/>
      <c r="AC416" s="2"/>
      <c r="AD416" s="2"/>
      <c r="AG416" s="10">
        <f>+COUNTBLANK(U416:AD416)</f>
        <v>10</v>
      </c>
      <c r="AH416" s="10">
        <f>+IF($AG$409=$AH$409,0,IF(OR(AND(O416=1,AG416=0),AND(OR(O416=2,O416=9),AG416=10),AND(D416="",AG416=10)),0,1))</f>
        <v>0</v>
      </c>
      <c r="AJ416" s="12">
        <f>U416</f>
        <v>0</v>
      </c>
      <c r="AK416" s="13">
        <f>COUNTIF(V416:AD416,"NS")</f>
        <v>0</v>
      </c>
      <c r="AL416" s="14">
        <f>SUM(V416:AD416)</f>
        <v>0</v>
      </c>
      <c r="AM416" s="15">
        <f>IF($AG$409=$AH$409, 0, IF(OR(AND(AJ416=0, AK416&gt;0), AND(AJ416="NS", AL416&gt;0), AND(AJ416="NS", AL416=0, AK416=0)), 1, IF(OR(AND(AK416&gt;=2, AL416&lt;AJ416), AND(AJ416="NS", AL416=0, AK416&gt;0), AJ416=AL416, AND(AJ416="NA", COUNTIF(U416:AD416, "NA")=COUNTA(U416:AD416))), 0, 1)))</f>
        <v>0</v>
      </c>
    </row>
    <row r="417" spans="3:39" ht="15" customHeight="1" thickBot="1">
      <c r="C417" s="76" t="s">
        <v>59</v>
      </c>
      <c r="D417" s="354" t="str">
        <f>IF(CNGE_2023_M1_Secc1_Sub1!D40="","",CNGE_2023_M1_Secc1_Sub1!D40)</f>
        <v/>
      </c>
      <c r="E417" s="355"/>
      <c r="F417" s="355"/>
      <c r="G417" s="355"/>
      <c r="H417" s="355"/>
      <c r="I417" s="355"/>
      <c r="J417" s="355"/>
      <c r="K417" s="355"/>
      <c r="L417" s="355"/>
      <c r="M417" s="355"/>
      <c r="N417" s="356"/>
      <c r="O417" s="366"/>
      <c r="P417" s="287"/>
      <c r="Q417" s="287"/>
      <c r="R417" s="287"/>
      <c r="S417" s="287"/>
      <c r="T417" s="367"/>
      <c r="U417" s="2"/>
      <c r="V417" s="2"/>
      <c r="W417" s="2"/>
      <c r="X417" s="2"/>
      <c r="Y417" s="2"/>
      <c r="Z417" s="2"/>
      <c r="AA417" s="2"/>
      <c r="AB417" s="2"/>
      <c r="AC417" s="2"/>
      <c r="AD417" s="2"/>
      <c r="AG417" s="10">
        <f t="shared" ref="AG417:AG480" si="33">+COUNTBLANK(U417:AD417)</f>
        <v>10</v>
      </c>
      <c r="AH417" s="10">
        <f t="shared" ref="AH417:AH480" si="34">+IF($AG$409=$AH$409,0,IF(OR(AND(O417=1,AG417=0),AND(OR(O417=2,O417=9),AG417=10),AND(D417="",AG417=10)),0,1))</f>
        <v>0</v>
      </c>
      <c r="AJ417" s="12">
        <f t="shared" ref="AJ417:AJ480" si="35">U417</f>
        <v>0</v>
      </c>
      <c r="AK417" s="13">
        <f t="shared" ref="AK417:AK480" si="36">COUNTIF(V417:AD417,"NS")</f>
        <v>0</v>
      </c>
      <c r="AL417" s="14">
        <f t="shared" ref="AL417:AL480" si="37">SUM(V417:AD417)</f>
        <v>0</v>
      </c>
      <c r="AM417" s="15">
        <f t="shared" ref="AM417:AM480" si="38">IF($AG$409=$AH$409, 0, IF(OR(AND(AJ417=0, AK417&gt;0), AND(AJ417="NS", AL417&gt;0), AND(AJ417="NS", AL417=0, AK417=0)), 1, IF(OR(AND(AK417&gt;=2, AL417&lt;AJ417), AND(AJ417="NS", AL417=0, AK417&gt;0), AJ417=AL417, AND(AJ417="NA", COUNTIF(U417:AD417, "NA")=COUNTA(U417:AD417))), 0, 1)))</f>
        <v>0</v>
      </c>
    </row>
    <row r="418" spans="3:39" ht="15" customHeight="1" thickBot="1">
      <c r="C418" s="64" t="s">
        <v>60</v>
      </c>
      <c r="D418" s="354" t="str">
        <f>IF(CNGE_2023_M1_Secc1_Sub1!D41="","",CNGE_2023_M1_Secc1_Sub1!D41)</f>
        <v/>
      </c>
      <c r="E418" s="355"/>
      <c r="F418" s="355"/>
      <c r="G418" s="355"/>
      <c r="H418" s="355"/>
      <c r="I418" s="355"/>
      <c r="J418" s="355"/>
      <c r="K418" s="355"/>
      <c r="L418" s="355"/>
      <c r="M418" s="355"/>
      <c r="N418" s="356"/>
      <c r="O418" s="366"/>
      <c r="P418" s="287"/>
      <c r="Q418" s="287"/>
      <c r="R418" s="287"/>
      <c r="S418" s="287"/>
      <c r="T418" s="367"/>
      <c r="U418" s="2"/>
      <c r="V418" s="2"/>
      <c r="W418" s="2"/>
      <c r="X418" s="2"/>
      <c r="Y418" s="2"/>
      <c r="Z418" s="2"/>
      <c r="AA418" s="2"/>
      <c r="AB418" s="2"/>
      <c r="AC418" s="2"/>
      <c r="AD418" s="2"/>
      <c r="AG418" s="10">
        <f t="shared" si="33"/>
        <v>10</v>
      </c>
      <c r="AH418" s="10">
        <f t="shared" si="34"/>
        <v>0</v>
      </c>
      <c r="AJ418" s="12">
        <f t="shared" si="35"/>
        <v>0</v>
      </c>
      <c r="AK418" s="13">
        <f t="shared" si="36"/>
        <v>0</v>
      </c>
      <c r="AL418" s="14">
        <f t="shared" si="37"/>
        <v>0</v>
      </c>
      <c r="AM418" s="15">
        <f t="shared" si="38"/>
        <v>0</v>
      </c>
    </row>
    <row r="419" spans="3:39" ht="15" customHeight="1" thickBot="1">
      <c r="C419" s="64" t="s">
        <v>61</v>
      </c>
      <c r="D419" s="354" t="str">
        <f>IF(CNGE_2023_M1_Secc1_Sub1!D42="","",CNGE_2023_M1_Secc1_Sub1!D42)</f>
        <v/>
      </c>
      <c r="E419" s="355"/>
      <c r="F419" s="355"/>
      <c r="G419" s="355"/>
      <c r="H419" s="355"/>
      <c r="I419" s="355"/>
      <c r="J419" s="355"/>
      <c r="K419" s="355"/>
      <c r="L419" s="355"/>
      <c r="M419" s="355"/>
      <c r="N419" s="356"/>
      <c r="O419" s="366"/>
      <c r="P419" s="287"/>
      <c r="Q419" s="287"/>
      <c r="R419" s="287"/>
      <c r="S419" s="287"/>
      <c r="T419" s="367"/>
      <c r="U419" s="2"/>
      <c r="V419" s="2"/>
      <c r="W419" s="2"/>
      <c r="X419" s="2"/>
      <c r="Y419" s="2"/>
      <c r="Z419" s="2"/>
      <c r="AA419" s="2"/>
      <c r="AB419" s="2"/>
      <c r="AC419" s="2"/>
      <c r="AD419" s="2"/>
      <c r="AG419" s="10">
        <f t="shared" si="33"/>
        <v>10</v>
      </c>
      <c r="AH419" s="10">
        <f t="shared" si="34"/>
        <v>0</v>
      </c>
      <c r="AJ419" s="12">
        <f t="shared" si="35"/>
        <v>0</v>
      </c>
      <c r="AK419" s="13">
        <f t="shared" si="36"/>
        <v>0</v>
      </c>
      <c r="AL419" s="14">
        <f t="shared" si="37"/>
        <v>0</v>
      </c>
      <c r="AM419" s="15">
        <f t="shared" si="38"/>
        <v>0</v>
      </c>
    </row>
    <row r="420" spans="3:39" ht="15" customHeight="1" thickBot="1">
      <c r="C420" s="64" t="s">
        <v>62</v>
      </c>
      <c r="D420" s="354" t="str">
        <f>IF(CNGE_2023_M1_Secc1_Sub1!D43="","",CNGE_2023_M1_Secc1_Sub1!D43)</f>
        <v/>
      </c>
      <c r="E420" s="355"/>
      <c r="F420" s="355"/>
      <c r="G420" s="355"/>
      <c r="H420" s="355"/>
      <c r="I420" s="355"/>
      <c r="J420" s="355"/>
      <c r="K420" s="355"/>
      <c r="L420" s="355"/>
      <c r="M420" s="355"/>
      <c r="N420" s="356"/>
      <c r="O420" s="366"/>
      <c r="P420" s="287"/>
      <c r="Q420" s="287"/>
      <c r="R420" s="287"/>
      <c r="S420" s="287"/>
      <c r="T420" s="367"/>
      <c r="U420" s="2"/>
      <c r="V420" s="2"/>
      <c r="W420" s="2"/>
      <c r="X420" s="2"/>
      <c r="Y420" s="2"/>
      <c r="Z420" s="2"/>
      <c r="AA420" s="2"/>
      <c r="AB420" s="2"/>
      <c r="AC420" s="2"/>
      <c r="AD420" s="2"/>
      <c r="AG420" s="10">
        <f t="shared" si="33"/>
        <v>10</v>
      </c>
      <c r="AH420" s="10">
        <f t="shared" si="34"/>
        <v>0</v>
      </c>
      <c r="AJ420" s="12">
        <f t="shared" si="35"/>
        <v>0</v>
      </c>
      <c r="AK420" s="13">
        <f t="shared" si="36"/>
        <v>0</v>
      </c>
      <c r="AL420" s="14">
        <f t="shared" si="37"/>
        <v>0</v>
      </c>
      <c r="AM420" s="15">
        <f t="shared" si="38"/>
        <v>0</v>
      </c>
    </row>
    <row r="421" spans="3:39" ht="15" customHeight="1" thickBot="1">
      <c r="C421" s="64" t="s">
        <v>63</v>
      </c>
      <c r="D421" s="354" t="str">
        <f>IF(CNGE_2023_M1_Secc1_Sub1!D44="","",CNGE_2023_M1_Secc1_Sub1!D44)</f>
        <v/>
      </c>
      <c r="E421" s="355"/>
      <c r="F421" s="355"/>
      <c r="G421" s="355"/>
      <c r="H421" s="355"/>
      <c r="I421" s="355"/>
      <c r="J421" s="355"/>
      <c r="K421" s="355"/>
      <c r="L421" s="355"/>
      <c r="M421" s="355"/>
      <c r="N421" s="356"/>
      <c r="O421" s="366"/>
      <c r="P421" s="287"/>
      <c r="Q421" s="287"/>
      <c r="R421" s="287"/>
      <c r="S421" s="287"/>
      <c r="T421" s="367"/>
      <c r="U421" s="2"/>
      <c r="V421" s="2"/>
      <c r="W421" s="2"/>
      <c r="X421" s="2"/>
      <c r="Y421" s="2"/>
      <c r="Z421" s="2"/>
      <c r="AA421" s="2"/>
      <c r="AB421" s="2"/>
      <c r="AC421" s="2"/>
      <c r="AD421" s="2"/>
      <c r="AG421" s="10">
        <f t="shared" si="33"/>
        <v>10</v>
      </c>
      <c r="AH421" s="10">
        <f t="shared" si="34"/>
        <v>0</v>
      </c>
      <c r="AJ421" s="12">
        <f t="shared" si="35"/>
        <v>0</v>
      </c>
      <c r="AK421" s="13">
        <f t="shared" si="36"/>
        <v>0</v>
      </c>
      <c r="AL421" s="14">
        <f t="shared" si="37"/>
        <v>0</v>
      </c>
      <c r="AM421" s="15">
        <f t="shared" si="38"/>
        <v>0</v>
      </c>
    </row>
    <row r="422" spans="3:39" ht="15" customHeight="1" thickBot="1">
      <c r="C422" s="64" t="s">
        <v>64</v>
      </c>
      <c r="D422" s="354" t="str">
        <f>IF(CNGE_2023_M1_Secc1_Sub1!D45="","",CNGE_2023_M1_Secc1_Sub1!D45)</f>
        <v/>
      </c>
      <c r="E422" s="355"/>
      <c r="F422" s="355"/>
      <c r="G422" s="355"/>
      <c r="H422" s="355"/>
      <c r="I422" s="355"/>
      <c r="J422" s="355"/>
      <c r="K422" s="355"/>
      <c r="L422" s="355"/>
      <c r="M422" s="355"/>
      <c r="N422" s="356"/>
      <c r="O422" s="366"/>
      <c r="P422" s="287"/>
      <c r="Q422" s="287"/>
      <c r="R422" s="287"/>
      <c r="S422" s="287"/>
      <c r="T422" s="367"/>
      <c r="U422" s="2"/>
      <c r="V422" s="2"/>
      <c r="W422" s="2"/>
      <c r="X422" s="2"/>
      <c r="Y422" s="2"/>
      <c r="Z422" s="2"/>
      <c r="AA422" s="2"/>
      <c r="AB422" s="2"/>
      <c r="AC422" s="2"/>
      <c r="AD422" s="2"/>
      <c r="AG422" s="10">
        <f t="shared" si="33"/>
        <v>10</v>
      </c>
      <c r="AH422" s="10">
        <f t="shared" si="34"/>
        <v>0</v>
      </c>
      <c r="AJ422" s="12">
        <f t="shared" si="35"/>
        <v>0</v>
      </c>
      <c r="AK422" s="13">
        <f t="shared" si="36"/>
        <v>0</v>
      </c>
      <c r="AL422" s="14">
        <f t="shared" si="37"/>
        <v>0</v>
      </c>
      <c r="AM422" s="15">
        <f t="shared" si="38"/>
        <v>0</v>
      </c>
    </row>
    <row r="423" spans="3:39" ht="15" customHeight="1" thickBot="1">
      <c r="C423" s="64" t="s">
        <v>65</v>
      </c>
      <c r="D423" s="354" t="str">
        <f>IF(CNGE_2023_M1_Secc1_Sub1!D46="","",CNGE_2023_M1_Secc1_Sub1!D46)</f>
        <v/>
      </c>
      <c r="E423" s="355"/>
      <c r="F423" s="355"/>
      <c r="G423" s="355"/>
      <c r="H423" s="355"/>
      <c r="I423" s="355"/>
      <c r="J423" s="355"/>
      <c r="K423" s="355"/>
      <c r="L423" s="355"/>
      <c r="M423" s="355"/>
      <c r="N423" s="356"/>
      <c r="O423" s="366"/>
      <c r="P423" s="287"/>
      <c r="Q423" s="287"/>
      <c r="R423" s="287"/>
      <c r="S423" s="287"/>
      <c r="T423" s="367"/>
      <c r="U423" s="2"/>
      <c r="V423" s="2"/>
      <c r="W423" s="2"/>
      <c r="X423" s="2"/>
      <c r="Y423" s="2"/>
      <c r="Z423" s="2"/>
      <c r="AA423" s="2"/>
      <c r="AB423" s="2"/>
      <c r="AC423" s="2"/>
      <c r="AD423" s="2"/>
      <c r="AG423" s="10">
        <f t="shared" si="33"/>
        <v>10</v>
      </c>
      <c r="AH423" s="10">
        <f t="shared" si="34"/>
        <v>0</v>
      </c>
      <c r="AJ423" s="12">
        <f t="shared" si="35"/>
        <v>0</v>
      </c>
      <c r="AK423" s="13">
        <f t="shared" si="36"/>
        <v>0</v>
      </c>
      <c r="AL423" s="14">
        <f t="shared" si="37"/>
        <v>0</v>
      </c>
      <c r="AM423" s="15">
        <f t="shared" si="38"/>
        <v>0</v>
      </c>
    </row>
    <row r="424" spans="3:39" ht="15" customHeight="1" thickBot="1">
      <c r="C424" s="64" t="s">
        <v>66</v>
      </c>
      <c r="D424" s="354" t="str">
        <f>IF(CNGE_2023_M1_Secc1_Sub1!D47="","",CNGE_2023_M1_Secc1_Sub1!D47)</f>
        <v/>
      </c>
      <c r="E424" s="355"/>
      <c r="F424" s="355"/>
      <c r="G424" s="355"/>
      <c r="H424" s="355"/>
      <c r="I424" s="355"/>
      <c r="J424" s="355"/>
      <c r="K424" s="355"/>
      <c r="L424" s="355"/>
      <c r="M424" s="355"/>
      <c r="N424" s="356"/>
      <c r="O424" s="366"/>
      <c r="P424" s="287"/>
      <c r="Q424" s="287"/>
      <c r="R424" s="287"/>
      <c r="S424" s="287"/>
      <c r="T424" s="367"/>
      <c r="U424" s="2"/>
      <c r="V424" s="2"/>
      <c r="W424" s="2"/>
      <c r="X424" s="2"/>
      <c r="Y424" s="2"/>
      <c r="Z424" s="2"/>
      <c r="AA424" s="2"/>
      <c r="AB424" s="2"/>
      <c r="AC424" s="2"/>
      <c r="AD424" s="2"/>
      <c r="AG424" s="10">
        <f t="shared" si="33"/>
        <v>10</v>
      </c>
      <c r="AH424" s="10">
        <f t="shared" si="34"/>
        <v>0</v>
      </c>
      <c r="AJ424" s="12">
        <f t="shared" si="35"/>
        <v>0</v>
      </c>
      <c r="AK424" s="13">
        <f t="shared" si="36"/>
        <v>0</v>
      </c>
      <c r="AL424" s="14">
        <f t="shared" si="37"/>
        <v>0</v>
      </c>
      <c r="AM424" s="15">
        <f t="shared" si="38"/>
        <v>0</v>
      </c>
    </row>
    <row r="425" spans="3:39" ht="15" customHeight="1" thickBot="1">
      <c r="C425" s="64" t="s">
        <v>67</v>
      </c>
      <c r="D425" s="354" t="str">
        <f>IF(CNGE_2023_M1_Secc1_Sub1!D48="","",CNGE_2023_M1_Secc1_Sub1!D48)</f>
        <v/>
      </c>
      <c r="E425" s="355"/>
      <c r="F425" s="355"/>
      <c r="G425" s="355"/>
      <c r="H425" s="355"/>
      <c r="I425" s="355"/>
      <c r="J425" s="355"/>
      <c r="K425" s="355"/>
      <c r="L425" s="355"/>
      <c r="M425" s="355"/>
      <c r="N425" s="356"/>
      <c r="O425" s="366"/>
      <c r="P425" s="287"/>
      <c r="Q425" s="287"/>
      <c r="R425" s="287"/>
      <c r="S425" s="287"/>
      <c r="T425" s="367"/>
      <c r="U425" s="2"/>
      <c r="V425" s="2"/>
      <c r="W425" s="2"/>
      <c r="X425" s="2"/>
      <c r="Y425" s="2"/>
      <c r="Z425" s="2"/>
      <c r="AA425" s="2"/>
      <c r="AB425" s="2"/>
      <c r="AC425" s="2"/>
      <c r="AD425" s="2"/>
      <c r="AG425" s="10">
        <f t="shared" si="33"/>
        <v>10</v>
      </c>
      <c r="AH425" s="10">
        <f t="shared" si="34"/>
        <v>0</v>
      </c>
      <c r="AJ425" s="12">
        <f t="shared" si="35"/>
        <v>0</v>
      </c>
      <c r="AK425" s="13">
        <f t="shared" si="36"/>
        <v>0</v>
      </c>
      <c r="AL425" s="14">
        <f t="shared" si="37"/>
        <v>0</v>
      </c>
      <c r="AM425" s="15">
        <f t="shared" si="38"/>
        <v>0</v>
      </c>
    </row>
    <row r="426" spans="3:39" ht="15" customHeight="1" thickBot="1">
      <c r="C426" s="64" t="s">
        <v>68</v>
      </c>
      <c r="D426" s="354" t="str">
        <f>IF(CNGE_2023_M1_Secc1_Sub1!D49="","",CNGE_2023_M1_Secc1_Sub1!D49)</f>
        <v/>
      </c>
      <c r="E426" s="355"/>
      <c r="F426" s="355"/>
      <c r="G426" s="355"/>
      <c r="H426" s="355"/>
      <c r="I426" s="355"/>
      <c r="J426" s="355"/>
      <c r="K426" s="355"/>
      <c r="L426" s="355"/>
      <c r="M426" s="355"/>
      <c r="N426" s="356"/>
      <c r="O426" s="366"/>
      <c r="P426" s="287"/>
      <c r="Q426" s="287"/>
      <c r="R426" s="287"/>
      <c r="S426" s="287"/>
      <c r="T426" s="367"/>
      <c r="U426" s="2"/>
      <c r="V426" s="2"/>
      <c r="W426" s="2"/>
      <c r="X426" s="2"/>
      <c r="Y426" s="2"/>
      <c r="Z426" s="2"/>
      <c r="AA426" s="2"/>
      <c r="AB426" s="2"/>
      <c r="AC426" s="2"/>
      <c r="AD426" s="2"/>
      <c r="AG426" s="10">
        <f t="shared" si="33"/>
        <v>10</v>
      </c>
      <c r="AH426" s="10">
        <f t="shared" si="34"/>
        <v>0</v>
      </c>
      <c r="AJ426" s="12">
        <f t="shared" si="35"/>
        <v>0</v>
      </c>
      <c r="AK426" s="13">
        <f t="shared" si="36"/>
        <v>0</v>
      </c>
      <c r="AL426" s="14">
        <f t="shared" si="37"/>
        <v>0</v>
      </c>
      <c r="AM426" s="15">
        <f t="shared" si="38"/>
        <v>0</v>
      </c>
    </row>
    <row r="427" spans="3:39" ht="15" customHeight="1" thickBot="1">
      <c r="C427" s="64" t="s">
        <v>69</v>
      </c>
      <c r="D427" s="354" t="str">
        <f>IF(CNGE_2023_M1_Secc1_Sub1!D50="","",CNGE_2023_M1_Secc1_Sub1!D50)</f>
        <v/>
      </c>
      <c r="E427" s="355"/>
      <c r="F427" s="355"/>
      <c r="G427" s="355"/>
      <c r="H427" s="355"/>
      <c r="I427" s="355"/>
      <c r="J427" s="355"/>
      <c r="K427" s="355"/>
      <c r="L427" s="355"/>
      <c r="M427" s="355"/>
      <c r="N427" s="356"/>
      <c r="O427" s="366"/>
      <c r="P427" s="287"/>
      <c r="Q427" s="287"/>
      <c r="R427" s="287"/>
      <c r="S427" s="287"/>
      <c r="T427" s="367"/>
      <c r="U427" s="2"/>
      <c r="V427" s="2"/>
      <c r="W427" s="2"/>
      <c r="X427" s="2"/>
      <c r="Y427" s="2"/>
      <c r="Z427" s="2"/>
      <c r="AA427" s="2"/>
      <c r="AB427" s="2"/>
      <c r="AC427" s="2"/>
      <c r="AD427" s="2"/>
      <c r="AG427" s="10">
        <f t="shared" si="33"/>
        <v>10</v>
      </c>
      <c r="AH427" s="10">
        <f t="shared" si="34"/>
        <v>0</v>
      </c>
      <c r="AJ427" s="12">
        <f t="shared" si="35"/>
        <v>0</v>
      </c>
      <c r="AK427" s="13">
        <f t="shared" si="36"/>
        <v>0</v>
      </c>
      <c r="AL427" s="14">
        <f t="shared" si="37"/>
        <v>0</v>
      </c>
      <c r="AM427" s="15">
        <f t="shared" si="38"/>
        <v>0</v>
      </c>
    </row>
    <row r="428" spans="3:39" ht="15" customHeight="1" thickBot="1">
      <c r="C428" s="64" t="s">
        <v>70</v>
      </c>
      <c r="D428" s="354" t="str">
        <f>IF(CNGE_2023_M1_Secc1_Sub1!D51="","",CNGE_2023_M1_Secc1_Sub1!D51)</f>
        <v/>
      </c>
      <c r="E428" s="355"/>
      <c r="F428" s="355"/>
      <c r="G428" s="355"/>
      <c r="H428" s="355"/>
      <c r="I428" s="355"/>
      <c r="J428" s="355"/>
      <c r="K428" s="355"/>
      <c r="L428" s="355"/>
      <c r="M428" s="355"/>
      <c r="N428" s="356"/>
      <c r="O428" s="366"/>
      <c r="P428" s="287"/>
      <c r="Q428" s="287"/>
      <c r="R428" s="287"/>
      <c r="S428" s="287"/>
      <c r="T428" s="367"/>
      <c r="U428" s="2"/>
      <c r="V428" s="2"/>
      <c r="W428" s="2"/>
      <c r="X428" s="2"/>
      <c r="Y428" s="2"/>
      <c r="Z428" s="2"/>
      <c r="AA428" s="2"/>
      <c r="AB428" s="2"/>
      <c r="AC428" s="2"/>
      <c r="AD428" s="2"/>
      <c r="AG428" s="10">
        <f t="shared" si="33"/>
        <v>10</v>
      </c>
      <c r="AH428" s="10">
        <f t="shared" si="34"/>
        <v>0</v>
      </c>
      <c r="AJ428" s="12">
        <f t="shared" si="35"/>
        <v>0</v>
      </c>
      <c r="AK428" s="13">
        <f t="shared" si="36"/>
        <v>0</v>
      </c>
      <c r="AL428" s="14">
        <f t="shared" si="37"/>
        <v>0</v>
      </c>
      <c r="AM428" s="15">
        <f t="shared" si="38"/>
        <v>0</v>
      </c>
    </row>
    <row r="429" spans="3:39" ht="15" customHeight="1" thickBot="1">
      <c r="C429" s="64" t="s">
        <v>71</v>
      </c>
      <c r="D429" s="354" t="str">
        <f>IF(CNGE_2023_M1_Secc1_Sub1!D52="","",CNGE_2023_M1_Secc1_Sub1!D52)</f>
        <v/>
      </c>
      <c r="E429" s="355"/>
      <c r="F429" s="355"/>
      <c r="G429" s="355"/>
      <c r="H429" s="355"/>
      <c r="I429" s="355"/>
      <c r="J429" s="355"/>
      <c r="K429" s="355"/>
      <c r="L429" s="355"/>
      <c r="M429" s="355"/>
      <c r="N429" s="356"/>
      <c r="O429" s="366"/>
      <c r="P429" s="287"/>
      <c r="Q429" s="287"/>
      <c r="R429" s="287"/>
      <c r="S429" s="287"/>
      <c r="T429" s="367"/>
      <c r="U429" s="2"/>
      <c r="V429" s="2"/>
      <c r="W429" s="2"/>
      <c r="X429" s="2"/>
      <c r="Y429" s="2"/>
      <c r="Z429" s="2"/>
      <c r="AA429" s="2"/>
      <c r="AB429" s="2"/>
      <c r="AC429" s="2"/>
      <c r="AD429" s="2"/>
      <c r="AG429" s="10">
        <f t="shared" si="33"/>
        <v>10</v>
      </c>
      <c r="AH429" s="10">
        <f t="shared" si="34"/>
        <v>0</v>
      </c>
      <c r="AJ429" s="12">
        <f t="shared" si="35"/>
        <v>0</v>
      </c>
      <c r="AK429" s="13">
        <f t="shared" si="36"/>
        <v>0</v>
      </c>
      <c r="AL429" s="14">
        <f t="shared" si="37"/>
        <v>0</v>
      </c>
      <c r="AM429" s="15">
        <f t="shared" si="38"/>
        <v>0</v>
      </c>
    </row>
    <row r="430" spans="3:39" ht="15" customHeight="1" thickBot="1">
      <c r="C430" s="64" t="s">
        <v>72</v>
      </c>
      <c r="D430" s="354" t="str">
        <f>IF(CNGE_2023_M1_Secc1_Sub1!D53="","",CNGE_2023_M1_Secc1_Sub1!D53)</f>
        <v/>
      </c>
      <c r="E430" s="355"/>
      <c r="F430" s="355"/>
      <c r="G430" s="355"/>
      <c r="H430" s="355"/>
      <c r="I430" s="355"/>
      <c r="J430" s="355"/>
      <c r="K430" s="355"/>
      <c r="L430" s="355"/>
      <c r="M430" s="355"/>
      <c r="N430" s="356"/>
      <c r="O430" s="366"/>
      <c r="P430" s="287"/>
      <c r="Q430" s="287"/>
      <c r="R430" s="287"/>
      <c r="S430" s="287"/>
      <c r="T430" s="367"/>
      <c r="U430" s="2"/>
      <c r="V430" s="2"/>
      <c r="W430" s="2"/>
      <c r="X430" s="2"/>
      <c r="Y430" s="2"/>
      <c r="Z430" s="2"/>
      <c r="AA430" s="2"/>
      <c r="AB430" s="2"/>
      <c r="AC430" s="2"/>
      <c r="AD430" s="2"/>
      <c r="AG430" s="10">
        <f t="shared" si="33"/>
        <v>10</v>
      </c>
      <c r="AH430" s="10">
        <f t="shared" si="34"/>
        <v>0</v>
      </c>
      <c r="AJ430" s="12">
        <f t="shared" si="35"/>
        <v>0</v>
      </c>
      <c r="AK430" s="13">
        <f t="shared" si="36"/>
        <v>0</v>
      </c>
      <c r="AL430" s="14">
        <f t="shared" si="37"/>
        <v>0</v>
      </c>
      <c r="AM430" s="15">
        <f t="shared" si="38"/>
        <v>0</v>
      </c>
    </row>
    <row r="431" spans="3:39" ht="15" customHeight="1" thickBot="1">
      <c r="C431" s="64" t="s">
        <v>73</v>
      </c>
      <c r="D431" s="354" t="str">
        <f>IF(CNGE_2023_M1_Secc1_Sub1!D54="","",CNGE_2023_M1_Secc1_Sub1!D54)</f>
        <v/>
      </c>
      <c r="E431" s="355"/>
      <c r="F431" s="355"/>
      <c r="G431" s="355"/>
      <c r="H431" s="355"/>
      <c r="I431" s="355"/>
      <c r="J431" s="355"/>
      <c r="K431" s="355"/>
      <c r="L431" s="355"/>
      <c r="M431" s="355"/>
      <c r="N431" s="356"/>
      <c r="O431" s="366"/>
      <c r="P431" s="287"/>
      <c r="Q431" s="287"/>
      <c r="R431" s="287"/>
      <c r="S431" s="287"/>
      <c r="T431" s="367"/>
      <c r="U431" s="2"/>
      <c r="V431" s="2"/>
      <c r="W431" s="2"/>
      <c r="X431" s="2"/>
      <c r="Y431" s="2"/>
      <c r="Z431" s="2"/>
      <c r="AA431" s="2"/>
      <c r="AB431" s="2"/>
      <c r="AC431" s="2"/>
      <c r="AD431" s="2"/>
      <c r="AG431" s="10">
        <f t="shared" si="33"/>
        <v>10</v>
      </c>
      <c r="AH431" s="10">
        <f t="shared" si="34"/>
        <v>0</v>
      </c>
      <c r="AJ431" s="12">
        <f t="shared" si="35"/>
        <v>0</v>
      </c>
      <c r="AK431" s="13">
        <f t="shared" si="36"/>
        <v>0</v>
      </c>
      <c r="AL431" s="14">
        <f t="shared" si="37"/>
        <v>0</v>
      </c>
      <c r="AM431" s="15">
        <f t="shared" si="38"/>
        <v>0</v>
      </c>
    </row>
    <row r="432" spans="3:39" ht="15" customHeight="1" thickBot="1">
      <c r="C432" s="64" t="s">
        <v>74</v>
      </c>
      <c r="D432" s="354" t="str">
        <f>IF(CNGE_2023_M1_Secc1_Sub1!D55="","",CNGE_2023_M1_Secc1_Sub1!D55)</f>
        <v/>
      </c>
      <c r="E432" s="355"/>
      <c r="F432" s="355"/>
      <c r="G432" s="355"/>
      <c r="H432" s="355"/>
      <c r="I432" s="355"/>
      <c r="J432" s="355"/>
      <c r="K432" s="355"/>
      <c r="L432" s="355"/>
      <c r="M432" s="355"/>
      <c r="N432" s="356"/>
      <c r="O432" s="366"/>
      <c r="P432" s="287"/>
      <c r="Q432" s="287"/>
      <c r="R432" s="287"/>
      <c r="S432" s="287"/>
      <c r="T432" s="367"/>
      <c r="U432" s="2"/>
      <c r="V432" s="2"/>
      <c r="W432" s="2"/>
      <c r="X432" s="2"/>
      <c r="Y432" s="2"/>
      <c r="Z432" s="2"/>
      <c r="AA432" s="2"/>
      <c r="AB432" s="2"/>
      <c r="AC432" s="2"/>
      <c r="AD432" s="2"/>
      <c r="AG432" s="10">
        <f t="shared" si="33"/>
        <v>10</v>
      </c>
      <c r="AH432" s="10">
        <f t="shared" si="34"/>
        <v>0</v>
      </c>
      <c r="AJ432" s="12">
        <f t="shared" si="35"/>
        <v>0</v>
      </c>
      <c r="AK432" s="13">
        <f t="shared" si="36"/>
        <v>0</v>
      </c>
      <c r="AL432" s="14">
        <f t="shared" si="37"/>
        <v>0</v>
      </c>
      <c r="AM432" s="15">
        <f t="shared" si="38"/>
        <v>0</v>
      </c>
    </row>
    <row r="433" spans="3:39" ht="15" customHeight="1" thickBot="1">
      <c r="C433" s="64" t="s">
        <v>75</v>
      </c>
      <c r="D433" s="354" t="str">
        <f>IF(CNGE_2023_M1_Secc1_Sub1!D56="","",CNGE_2023_M1_Secc1_Sub1!D56)</f>
        <v/>
      </c>
      <c r="E433" s="355"/>
      <c r="F433" s="355"/>
      <c r="G433" s="355"/>
      <c r="H433" s="355"/>
      <c r="I433" s="355"/>
      <c r="J433" s="355"/>
      <c r="K433" s="355"/>
      <c r="L433" s="355"/>
      <c r="M433" s="355"/>
      <c r="N433" s="356"/>
      <c r="O433" s="366"/>
      <c r="P433" s="287"/>
      <c r="Q433" s="287"/>
      <c r="R433" s="287"/>
      <c r="S433" s="287"/>
      <c r="T433" s="367"/>
      <c r="U433" s="2"/>
      <c r="V433" s="2"/>
      <c r="W433" s="2"/>
      <c r="X433" s="2"/>
      <c r="Y433" s="2"/>
      <c r="Z433" s="2"/>
      <c r="AA433" s="2"/>
      <c r="AB433" s="2"/>
      <c r="AC433" s="2"/>
      <c r="AD433" s="2"/>
      <c r="AG433" s="10">
        <f t="shared" si="33"/>
        <v>10</v>
      </c>
      <c r="AH433" s="10">
        <f t="shared" si="34"/>
        <v>0</v>
      </c>
      <c r="AJ433" s="12">
        <f t="shared" si="35"/>
        <v>0</v>
      </c>
      <c r="AK433" s="13">
        <f t="shared" si="36"/>
        <v>0</v>
      </c>
      <c r="AL433" s="14">
        <f t="shared" si="37"/>
        <v>0</v>
      </c>
      <c r="AM433" s="15">
        <f t="shared" si="38"/>
        <v>0</v>
      </c>
    </row>
    <row r="434" spans="3:39" ht="15" customHeight="1" thickBot="1">
      <c r="C434" s="64" t="s">
        <v>76</v>
      </c>
      <c r="D434" s="354" t="str">
        <f>IF(CNGE_2023_M1_Secc1_Sub1!D57="","",CNGE_2023_M1_Secc1_Sub1!D57)</f>
        <v/>
      </c>
      <c r="E434" s="355"/>
      <c r="F434" s="355"/>
      <c r="G434" s="355"/>
      <c r="H434" s="355"/>
      <c r="I434" s="355"/>
      <c r="J434" s="355"/>
      <c r="K434" s="355"/>
      <c r="L434" s="355"/>
      <c r="M434" s="355"/>
      <c r="N434" s="356"/>
      <c r="O434" s="366"/>
      <c r="P434" s="287"/>
      <c r="Q434" s="287"/>
      <c r="R434" s="287"/>
      <c r="S434" s="287"/>
      <c r="T434" s="367"/>
      <c r="U434" s="2"/>
      <c r="V434" s="2"/>
      <c r="W434" s="2"/>
      <c r="X434" s="2"/>
      <c r="Y434" s="2"/>
      <c r="Z434" s="2"/>
      <c r="AA434" s="2"/>
      <c r="AB434" s="2"/>
      <c r="AC434" s="2"/>
      <c r="AD434" s="2"/>
      <c r="AG434" s="10">
        <f t="shared" si="33"/>
        <v>10</v>
      </c>
      <c r="AH434" s="10">
        <f t="shared" si="34"/>
        <v>0</v>
      </c>
      <c r="AJ434" s="12">
        <f t="shared" si="35"/>
        <v>0</v>
      </c>
      <c r="AK434" s="13">
        <f t="shared" si="36"/>
        <v>0</v>
      </c>
      <c r="AL434" s="14">
        <f t="shared" si="37"/>
        <v>0</v>
      </c>
      <c r="AM434" s="15">
        <f t="shared" si="38"/>
        <v>0</v>
      </c>
    </row>
    <row r="435" spans="3:39" ht="15" customHeight="1" thickBot="1">
      <c r="C435" s="64" t="s">
        <v>77</v>
      </c>
      <c r="D435" s="354" t="str">
        <f>IF(CNGE_2023_M1_Secc1_Sub1!D58="","",CNGE_2023_M1_Secc1_Sub1!D58)</f>
        <v/>
      </c>
      <c r="E435" s="355"/>
      <c r="F435" s="355"/>
      <c r="G435" s="355"/>
      <c r="H435" s="355"/>
      <c r="I435" s="355"/>
      <c r="J435" s="355"/>
      <c r="K435" s="355"/>
      <c r="L435" s="355"/>
      <c r="M435" s="355"/>
      <c r="N435" s="356"/>
      <c r="O435" s="366"/>
      <c r="P435" s="287"/>
      <c r="Q435" s="287"/>
      <c r="R435" s="287"/>
      <c r="S435" s="287"/>
      <c r="T435" s="367"/>
      <c r="U435" s="2"/>
      <c r="V435" s="2"/>
      <c r="W435" s="2"/>
      <c r="X435" s="2"/>
      <c r="Y435" s="2"/>
      <c r="Z435" s="2"/>
      <c r="AA435" s="2"/>
      <c r="AB435" s="2"/>
      <c r="AC435" s="2"/>
      <c r="AD435" s="2"/>
      <c r="AG435" s="10">
        <f t="shared" si="33"/>
        <v>10</v>
      </c>
      <c r="AH435" s="10">
        <f t="shared" si="34"/>
        <v>0</v>
      </c>
      <c r="AJ435" s="12">
        <f t="shared" si="35"/>
        <v>0</v>
      </c>
      <c r="AK435" s="13">
        <f t="shared" si="36"/>
        <v>0</v>
      </c>
      <c r="AL435" s="14">
        <f t="shared" si="37"/>
        <v>0</v>
      </c>
      <c r="AM435" s="15">
        <f t="shared" si="38"/>
        <v>0</v>
      </c>
    </row>
    <row r="436" spans="3:39" ht="15" customHeight="1" thickBot="1">
      <c r="C436" s="64" t="s">
        <v>78</v>
      </c>
      <c r="D436" s="354" t="str">
        <f>IF(CNGE_2023_M1_Secc1_Sub1!D59="","",CNGE_2023_M1_Secc1_Sub1!D59)</f>
        <v/>
      </c>
      <c r="E436" s="355"/>
      <c r="F436" s="355"/>
      <c r="G436" s="355"/>
      <c r="H436" s="355"/>
      <c r="I436" s="355"/>
      <c r="J436" s="355"/>
      <c r="K436" s="355"/>
      <c r="L436" s="355"/>
      <c r="M436" s="355"/>
      <c r="N436" s="356"/>
      <c r="O436" s="366"/>
      <c r="P436" s="287"/>
      <c r="Q436" s="287"/>
      <c r="R436" s="287"/>
      <c r="S436" s="287"/>
      <c r="T436" s="367"/>
      <c r="U436" s="2"/>
      <c r="V436" s="2"/>
      <c r="W436" s="2"/>
      <c r="X436" s="2"/>
      <c r="Y436" s="2"/>
      <c r="Z436" s="2"/>
      <c r="AA436" s="2"/>
      <c r="AB436" s="2"/>
      <c r="AC436" s="2"/>
      <c r="AD436" s="2"/>
      <c r="AG436" s="10">
        <f t="shared" si="33"/>
        <v>10</v>
      </c>
      <c r="AH436" s="10">
        <f t="shared" si="34"/>
        <v>0</v>
      </c>
      <c r="AJ436" s="12">
        <f t="shared" si="35"/>
        <v>0</v>
      </c>
      <c r="AK436" s="13">
        <f t="shared" si="36"/>
        <v>0</v>
      </c>
      <c r="AL436" s="14">
        <f t="shared" si="37"/>
        <v>0</v>
      </c>
      <c r="AM436" s="15">
        <f t="shared" si="38"/>
        <v>0</v>
      </c>
    </row>
    <row r="437" spans="3:39" ht="15" customHeight="1" thickBot="1">
      <c r="C437" s="64" t="s">
        <v>79</v>
      </c>
      <c r="D437" s="354" t="str">
        <f>IF(CNGE_2023_M1_Secc1_Sub1!D60="","",CNGE_2023_M1_Secc1_Sub1!D60)</f>
        <v/>
      </c>
      <c r="E437" s="355"/>
      <c r="F437" s="355"/>
      <c r="G437" s="355"/>
      <c r="H437" s="355"/>
      <c r="I437" s="355"/>
      <c r="J437" s="355"/>
      <c r="K437" s="355"/>
      <c r="L437" s="355"/>
      <c r="M437" s="355"/>
      <c r="N437" s="356"/>
      <c r="O437" s="366"/>
      <c r="P437" s="287"/>
      <c r="Q437" s="287"/>
      <c r="R437" s="287"/>
      <c r="S437" s="287"/>
      <c r="T437" s="367"/>
      <c r="U437" s="2"/>
      <c r="V437" s="2"/>
      <c r="W437" s="2"/>
      <c r="X437" s="2"/>
      <c r="Y437" s="2"/>
      <c r="Z437" s="2"/>
      <c r="AA437" s="2"/>
      <c r="AB437" s="2"/>
      <c r="AC437" s="2"/>
      <c r="AD437" s="2"/>
      <c r="AG437" s="10">
        <f t="shared" si="33"/>
        <v>10</v>
      </c>
      <c r="AH437" s="10">
        <f t="shared" si="34"/>
        <v>0</v>
      </c>
      <c r="AJ437" s="12">
        <f t="shared" si="35"/>
        <v>0</v>
      </c>
      <c r="AK437" s="13">
        <f t="shared" si="36"/>
        <v>0</v>
      </c>
      <c r="AL437" s="14">
        <f t="shared" si="37"/>
        <v>0</v>
      </c>
      <c r="AM437" s="15">
        <f t="shared" si="38"/>
        <v>0</v>
      </c>
    </row>
    <row r="438" spans="3:39" ht="15" customHeight="1" thickBot="1">
      <c r="C438" s="64" t="s">
        <v>80</v>
      </c>
      <c r="D438" s="354" t="str">
        <f>IF(CNGE_2023_M1_Secc1_Sub1!D61="","",CNGE_2023_M1_Secc1_Sub1!D61)</f>
        <v/>
      </c>
      <c r="E438" s="355"/>
      <c r="F438" s="355"/>
      <c r="G438" s="355"/>
      <c r="H438" s="355"/>
      <c r="I438" s="355"/>
      <c r="J438" s="355"/>
      <c r="K438" s="355"/>
      <c r="L438" s="355"/>
      <c r="M438" s="355"/>
      <c r="N438" s="356"/>
      <c r="O438" s="366"/>
      <c r="P438" s="287"/>
      <c r="Q438" s="287"/>
      <c r="R438" s="287"/>
      <c r="S438" s="287"/>
      <c r="T438" s="367"/>
      <c r="U438" s="2"/>
      <c r="V438" s="2"/>
      <c r="W438" s="2"/>
      <c r="X438" s="2"/>
      <c r="Y438" s="2"/>
      <c r="Z438" s="2"/>
      <c r="AA438" s="2"/>
      <c r="AB438" s="2"/>
      <c r="AC438" s="2"/>
      <c r="AD438" s="2"/>
      <c r="AG438" s="10">
        <f t="shared" si="33"/>
        <v>10</v>
      </c>
      <c r="AH438" s="10">
        <f t="shared" si="34"/>
        <v>0</v>
      </c>
      <c r="AJ438" s="12">
        <f t="shared" si="35"/>
        <v>0</v>
      </c>
      <c r="AK438" s="13">
        <f t="shared" si="36"/>
        <v>0</v>
      </c>
      <c r="AL438" s="14">
        <f t="shared" si="37"/>
        <v>0</v>
      </c>
      <c r="AM438" s="15">
        <f t="shared" si="38"/>
        <v>0</v>
      </c>
    </row>
    <row r="439" spans="3:39" ht="15" customHeight="1" thickBot="1">
      <c r="C439" s="64" t="s">
        <v>81</v>
      </c>
      <c r="D439" s="354" t="str">
        <f>IF(CNGE_2023_M1_Secc1_Sub1!D62="","",CNGE_2023_M1_Secc1_Sub1!D62)</f>
        <v/>
      </c>
      <c r="E439" s="355"/>
      <c r="F439" s="355"/>
      <c r="G439" s="355"/>
      <c r="H439" s="355"/>
      <c r="I439" s="355"/>
      <c r="J439" s="355"/>
      <c r="K439" s="355"/>
      <c r="L439" s="355"/>
      <c r="M439" s="355"/>
      <c r="N439" s="356"/>
      <c r="O439" s="366"/>
      <c r="P439" s="287"/>
      <c r="Q439" s="287"/>
      <c r="R439" s="287"/>
      <c r="S439" s="287"/>
      <c r="T439" s="367"/>
      <c r="U439" s="2"/>
      <c r="V439" s="2"/>
      <c r="W439" s="2"/>
      <c r="X439" s="2"/>
      <c r="Y439" s="2"/>
      <c r="Z439" s="2"/>
      <c r="AA439" s="2"/>
      <c r="AB439" s="2"/>
      <c r="AC439" s="2"/>
      <c r="AD439" s="2"/>
      <c r="AG439" s="10">
        <f t="shared" si="33"/>
        <v>10</v>
      </c>
      <c r="AH439" s="10">
        <f t="shared" si="34"/>
        <v>0</v>
      </c>
      <c r="AJ439" s="12">
        <f t="shared" si="35"/>
        <v>0</v>
      </c>
      <c r="AK439" s="13">
        <f t="shared" si="36"/>
        <v>0</v>
      </c>
      <c r="AL439" s="14">
        <f t="shared" si="37"/>
        <v>0</v>
      </c>
      <c r="AM439" s="15">
        <f t="shared" si="38"/>
        <v>0</v>
      </c>
    </row>
    <row r="440" spans="3:39" ht="15" customHeight="1" thickBot="1">
      <c r="C440" s="64" t="s">
        <v>82</v>
      </c>
      <c r="D440" s="354" t="str">
        <f>IF(CNGE_2023_M1_Secc1_Sub1!D63="","",CNGE_2023_M1_Secc1_Sub1!D63)</f>
        <v/>
      </c>
      <c r="E440" s="355"/>
      <c r="F440" s="355"/>
      <c r="G440" s="355"/>
      <c r="H440" s="355"/>
      <c r="I440" s="355"/>
      <c r="J440" s="355"/>
      <c r="K440" s="355"/>
      <c r="L440" s="355"/>
      <c r="M440" s="355"/>
      <c r="N440" s="356"/>
      <c r="O440" s="366"/>
      <c r="P440" s="287"/>
      <c r="Q440" s="287"/>
      <c r="R440" s="287"/>
      <c r="S440" s="287"/>
      <c r="T440" s="367"/>
      <c r="U440" s="2"/>
      <c r="V440" s="2"/>
      <c r="W440" s="2"/>
      <c r="X440" s="2"/>
      <c r="Y440" s="2"/>
      <c r="Z440" s="2"/>
      <c r="AA440" s="2"/>
      <c r="AB440" s="2"/>
      <c r="AC440" s="2"/>
      <c r="AD440" s="2"/>
      <c r="AG440" s="10">
        <f t="shared" si="33"/>
        <v>10</v>
      </c>
      <c r="AH440" s="10">
        <f t="shared" si="34"/>
        <v>0</v>
      </c>
      <c r="AJ440" s="12">
        <f t="shared" si="35"/>
        <v>0</v>
      </c>
      <c r="AK440" s="13">
        <f t="shared" si="36"/>
        <v>0</v>
      </c>
      <c r="AL440" s="14">
        <f t="shared" si="37"/>
        <v>0</v>
      </c>
      <c r="AM440" s="15">
        <f t="shared" si="38"/>
        <v>0</v>
      </c>
    </row>
    <row r="441" spans="3:39" ht="15" customHeight="1" thickBot="1">
      <c r="C441" s="64" t="s">
        <v>83</v>
      </c>
      <c r="D441" s="354" t="str">
        <f>IF(CNGE_2023_M1_Secc1_Sub1!D64="","",CNGE_2023_M1_Secc1_Sub1!D64)</f>
        <v/>
      </c>
      <c r="E441" s="355"/>
      <c r="F441" s="355"/>
      <c r="G441" s="355"/>
      <c r="H441" s="355"/>
      <c r="I441" s="355"/>
      <c r="J441" s="355"/>
      <c r="K441" s="355"/>
      <c r="L441" s="355"/>
      <c r="M441" s="355"/>
      <c r="N441" s="356"/>
      <c r="O441" s="366"/>
      <c r="P441" s="287"/>
      <c r="Q441" s="287"/>
      <c r="R441" s="287"/>
      <c r="S441" s="287"/>
      <c r="T441" s="367"/>
      <c r="U441" s="2"/>
      <c r="V441" s="2"/>
      <c r="W441" s="2"/>
      <c r="X441" s="2"/>
      <c r="Y441" s="2"/>
      <c r="Z441" s="2"/>
      <c r="AA441" s="2"/>
      <c r="AB441" s="2"/>
      <c r="AC441" s="2"/>
      <c r="AD441" s="2"/>
      <c r="AG441" s="10">
        <f t="shared" si="33"/>
        <v>10</v>
      </c>
      <c r="AH441" s="10">
        <f t="shared" si="34"/>
        <v>0</v>
      </c>
      <c r="AJ441" s="12">
        <f t="shared" si="35"/>
        <v>0</v>
      </c>
      <c r="AK441" s="13">
        <f t="shared" si="36"/>
        <v>0</v>
      </c>
      <c r="AL441" s="14">
        <f t="shared" si="37"/>
        <v>0</v>
      </c>
      <c r="AM441" s="15">
        <f t="shared" si="38"/>
        <v>0</v>
      </c>
    </row>
    <row r="442" spans="3:39" ht="15" customHeight="1" thickBot="1">
      <c r="C442" s="64" t="s">
        <v>84</v>
      </c>
      <c r="D442" s="354" t="str">
        <f>IF(CNGE_2023_M1_Secc1_Sub1!D65="","",CNGE_2023_M1_Secc1_Sub1!D65)</f>
        <v/>
      </c>
      <c r="E442" s="355"/>
      <c r="F442" s="355"/>
      <c r="G442" s="355"/>
      <c r="H442" s="355"/>
      <c r="I442" s="355"/>
      <c r="J442" s="355"/>
      <c r="K442" s="355"/>
      <c r="L442" s="355"/>
      <c r="M442" s="355"/>
      <c r="N442" s="356"/>
      <c r="O442" s="366"/>
      <c r="P442" s="287"/>
      <c r="Q442" s="287"/>
      <c r="R442" s="287"/>
      <c r="S442" s="287"/>
      <c r="T442" s="367"/>
      <c r="U442" s="2"/>
      <c r="V442" s="2"/>
      <c r="W442" s="2"/>
      <c r="X442" s="2"/>
      <c r="Y442" s="2"/>
      <c r="Z442" s="2"/>
      <c r="AA442" s="2"/>
      <c r="AB442" s="2"/>
      <c r="AC442" s="2"/>
      <c r="AD442" s="2"/>
      <c r="AG442" s="10">
        <f t="shared" si="33"/>
        <v>10</v>
      </c>
      <c r="AH442" s="10">
        <f t="shared" si="34"/>
        <v>0</v>
      </c>
      <c r="AJ442" s="12">
        <f t="shared" si="35"/>
        <v>0</v>
      </c>
      <c r="AK442" s="13">
        <f t="shared" si="36"/>
        <v>0</v>
      </c>
      <c r="AL442" s="14">
        <f t="shared" si="37"/>
        <v>0</v>
      </c>
      <c r="AM442" s="15">
        <f t="shared" si="38"/>
        <v>0</v>
      </c>
    </row>
    <row r="443" spans="3:39" ht="15" customHeight="1" thickBot="1">
      <c r="C443" s="64" t="s">
        <v>85</v>
      </c>
      <c r="D443" s="354" t="str">
        <f>IF(CNGE_2023_M1_Secc1_Sub1!D66="","",CNGE_2023_M1_Secc1_Sub1!D66)</f>
        <v/>
      </c>
      <c r="E443" s="355"/>
      <c r="F443" s="355"/>
      <c r="G443" s="355"/>
      <c r="H443" s="355"/>
      <c r="I443" s="355"/>
      <c r="J443" s="355"/>
      <c r="K443" s="355"/>
      <c r="L443" s="355"/>
      <c r="M443" s="355"/>
      <c r="N443" s="356"/>
      <c r="O443" s="366"/>
      <c r="P443" s="287"/>
      <c r="Q443" s="287"/>
      <c r="R443" s="287"/>
      <c r="S443" s="287"/>
      <c r="T443" s="367"/>
      <c r="U443" s="2"/>
      <c r="V443" s="2"/>
      <c r="W443" s="2"/>
      <c r="X443" s="2"/>
      <c r="Y443" s="2"/>
      <c r="Z443" s="2"/>
      <c r="AA443" s="2"/>
      <c r="AB443" s="2"/>
      <c r="AC443" s="2"/>
      <c r="AD443" s="2"/>
      <c r="AG443" s="10">
        <f t="shared" si="33"/>
        <v>10</v>
      </c>
      <c r="AH443" s="10">
        <f t="shared" si="34"/>
        <v>0</v>
      </c>
      <c r="AJ443" s="12">
        <f t="shared" si="35"/>
        <v>0</v>
      </c>
      <c r="AK443" s="13">
        <f t="shared" si="36"/>
        <v>0</v>
      </c>
      <c r="AL443" s="14">
        <f t="shared" si="37"/>
        <v>0</v>
      </c>
      <c r="AM443" s="15">
        <f t="shared" si="38"/>
        <v>0</v>
      </c>
    </row>
    <row r="444" spans="3:39" ht="15" customHeight="1" thickBot="1">
      <c r="C444" s="64" t="s">
        <v>86</v>
      </c>
      <c r="D444" s="354" t="str">
        <f>IF(CNGE_2023_M1_Secc1_Sub1!D67="","",CNGE_2023_M1_Secc1_Sub1!D67)</f>
        <v/>
      </c>
      <c r="E444" s="355"/>
      <c r="F444" s="355"/>
      <c r="G444" s="355"/>
      <c r="H444" s="355"/>
      <c r="I444" s="355"/>
      <c r="J444" s="355"/>
      <c r="K444" s="355"/>
      <c r="L444" s="355"/>
      <c r="M444" s="355"/>
      <c r="N444" s="356"/>
      <c r="O444" s="366"/>
      <c r="P444" s="287"/>
      <c r="Q444" s="287"/>
      <c r="R444" s="287"/>
      <c r="S444" s="287"/>
      <c r="T444" s="367"/>
      <c r="U444" s="2"/>
      <c r="V444" s="2"/>
      <c r="W444" s="2"/>
      <c r="X444" s="2"/>
      <c r="Y444" s="2"/>
      <c r="Z444" s="2"/>
      <c r="AA444" s="2"/>
      <c r="AB444" s="2"/>
      <c r="AC444" s="2"/>
      <c r="AD444" s="2"/>
      <c r="AG444" s="10">
        <f t="shared" si="33"/>
        <v>10</v>
      </c>
      <c r="AH444" s="10">
        <f t="shared" si="34"/>
        <v>0</v>
      </c>
      <c r="AJ444" s="12">
        <f t="shared" si="35"/>
        <v>0</v>
      </c>
      <c r="AK444" s="13">
        <f t="shared" si="36"/>
        <v>0</v>
      </c>
      <c r="AL444" s="14">
        <f t="shared" si="37"/>
        <v>0</v>
      </c>
      <c r="AM444" s="15">
        <f t="shared" si="38"/>
        <v>0</v>
      </c>
    </row>
    <row r="445" spans="3:39" ht="15" customHeight="1" thickBot="1">
      <c r="C445" s="64" t="s">
        <v>87</v>
      </c>
      <c r="D445" s="354" t="str">
        <f>IF(CNGE_2023_M1_Secc1_Sub1!D68="","",CNGE_2023_M1_Secc1_Sub1!D68)</f>
        <v/>
      </c>
      <c r="E445" s="355"/>
      <c r="F445" s="355"/>
      <c r="G445" s="355"/>
      <c r="H445" s="355"/>
      <c r="I445" s="355"/>
      <c r="J445" s="355"/>
      <c r="K445" s="355"/>
      <c r="L445" s="355"/>
      <c r="M445" s="355"/>
      <c r="N445" s="356"/>
      <c r="O445" s="366"/>
      <c r="P445" s="287"/>
      <c r="Q445" s="287"/>
      <c r="R445" s="287"/>
      <c r="S445" s="287"/>
      <c r="T445" s="367"/>
      <c r="U445" s="2"/>
      <c r="V445" s="2"/>
      <c r="W445" s="2"/>
      <c r="X445" s="2"/>
      <c r="Y445" s="2"/>
      <c r="Z445" s="2"/>
      <c r="AA445" s="2"/>
      <c r="AB445" s="2"/>
      <c r="AC445" s="2"/>
      <c r="AD445" s="2"/>
      <c r="AG445" s="10">
        <f t="shared" si="33"/>
        <v>10</v>
      </c>
      <c r="AH445" s="10">
        <f t="shared" si="34"/>
        <v>0</v>
      </c>
      <c r="AJ445" s="12">
        <f t="shared" si="35"/>
        <v>0</v>
      </c>
      <c r="AK445" s="13">
        <f t="shared" si="36"/>
        <v>0</v>
      </c>
      <c r="AL445" s="14">
        <f t="shared" si="37"/>
        <v>0</v>
      </c>
      <c r="AM445" s="15">
        <f t="shared" si="38"/>
        <v>0</v>
      </c>
    </row>
    <row r="446" spans="3:39" ht="15" customHeight="1" thickBot="1">
      <c r="C446" s="64" t="s">
        <v>88</v>
      </c>
      <c r="D446" s="354" t="str">
        <f>IF(CNGE_2023_M1_Secc1_Sub1!D69="","",CNGE_2023_M1_Secc1_Sub1!D69)</f>
        <v/>
      </c>
      <c r="E446" s="355"/>
      <c r="F446" s="355"/>
      <c r="G446" s="355"/>
      <c r="H446" s="355"/>
      <c r="I446" s="355"/>
      <c r="J446" s="355"/>
      <c r="K446" s="355"/>
      <c r="L446" s="355"/>
      <c r="M446" s="355"/>
      <c r="N446" s="356"/>
      <c r="O446" s="366"/>
      <c r="P446" s="287"/>
      <c r="Q446" s="287"/>
      <c r="R446" s="287"/>
      <c r="S446" s="287"/>
      <c r="T446" s="367"/>
      <c r="U446" s="2"/>
      <c r="V446" s="2"/>
      <c r="W446" s="2"/>
      <c r="X446" s="2"/>
      <c r="Y446" s="2"/>
      <c r="Z446" s="2"/>
      <c r="AA446" s="2"/>
      <c r="AB446" s="2"/>
      <c r="AC446" s="2"/>
      <c r="AD446" s="2"/>
      <c r="AG446" s="10">
        <f t="shared" si="33"/>
        <v>10</v>
      </c>
      <c r="AH446" s="10">
        <f t="shared" si="34"/>
        <v>0</v>
      </c>
      <c r="AJ446" s="12">
        <f t="shared" si="35"/>
        <v>0</v>
      </c>
      <c r="AK446" s="13">
        <f t="shared" si="36"/>
        <v>0</v>
      </c>
      <c r="AL446" s="14">
        <f t="shared" si="37"/>
        <v>0</v>
      </c>
      <c r="AM446" s="15">
        <f t="shared" si="38"/>
        <v>0</v>
      </c>
    </row>
    <row r="447" spans="3:39" ht="15" customHeight="1" thickBot="1">
      <c r="C447" s="64" t="s">
        <v>89</v>
      </c>
      <c r="D447" s="354" t="str">
        <f>IF(CNGE_2023_M1_Secc1_Sub1!D70="","",CNGE_2023_M1_Secc1_Sub1!D70)</f>
        <v/>
      </c>
      <c r="E447" s="355"/>
      <c r="F447" s="355"/>
      <c r="G447" s="355"/>
      <c r="H447" s="355"/>
      <c r="I447" s="355"/>
      <c r="J447" s="355"/>
      <c r="K447" s="355"/>
      <c r="L447" s="355"/>
      <c r="M447" s="355"/>
      <c r="N447" s="356"/>
      <c r="O447" s="366"/>
      <c r="P447" s="287"/>
      <c r="Q447" s="287"/>
      <c r="R447" s="287"/>
      <c r="S447" s="287"/>
      <c r="T447" s="367"/>
      <c r="U447" s="2"/>
      <c r="V447" s="2"/>
      <c r="W447" s="2"/>
      <c r="X447" s="2"/>
      <c r="Y447" s="2"/>
      <c r="Z447" s="2"/>
      <c r="AA447" s="2"/>
      <c r="AB447" s="2"/>
      <c r="AC447" s="2"/>
      <c r="AD447" s="2"/>
      <c r="AG447" s="10">
        <f t="shared" si="33"/>
        <v>10</v>
      </c>
      <c r="AH447" s="10">
        <f t="shared" si="34"/>
        <v>0</v>
      </c>
      <c r="AJ447" s="12">
        <f t="shared" si="35"/>
        <v>0</v>
      </c>
      <c r="AK447" s="13">
        <f t="shared" si="36"/>
        <v>0</v>
      </c>
      <c r="AL447" s="14">
        <f t="shared" si="37"/>
        <v>0</v>
      </c>
      <c r="AM447" s="15">
        <f t="shared" si="38"/>
        <v>0</v>
      </c>
    </row>
    <row r="448" spans="3:39" ht="15" customHeight="1" thickBot="1">
      <c r="C448" s="64" t="s">
        <v>90</v>
      </c>
      <c r="D448" s="354" t="str">
        <f>IF(CNGE_2023_M1_Secc1_Sub1!D71="","",CNGE_2023_M1_Secc1_Sub1!D71)</f>
        <v/>
      </c>
      <c r="E448" s="355"/>
      <c r="F448" s="355"/>
      <c r="G448" s="355"/>
      <c r="H448" s="355"/>
      <c r="I448" s="355"/>
      <c r="J448" s="355"/>
      <c r="K448" s="355"/>
      <c r="L448" s="355"/>
      <c r="M448" s="355"/>
      <c r="N448" s="356"/>
      <c r="O448" s="366"/>
      <c r="P448" s="287"/>
      <c r="Q448" s="287"/>
      <c r="R448" s="287"/>
      <c r="S448" s="287"/>
      <c r="T448" s="367"/>
      <c r="U448" s="2"/>
      <c r="V448" s="2"/>
      <c r="W448" s="2"/>
      <c r="X448" s="2"/>
      <c r="Y448" s="2"/>
      <c r="Z448" s="2"/>
      <c r="AA448" s="2"/>
      <c r="AB448" s="2"/>
      <c r="AC448" s="2"/>
      <c r="AD448" s="2"/>
      <c r="AG448" s="10">
        <f t="shared" si="33"/>
        <v>10</v>
      </c>
      <c r="AH448" s="10">
        <f t="shared" si="34"/>
        <v>0</v>
      </c>
      <c r="AJ448" s="12">
        <f t="shared" si="35"/>
        <v>0</v>
      </c>
      <c r="AK448" s="13">
        <f t="shared" si="36"/>
        <v>0</v>
      </c>
      <c r="AL448" s="14">
        <f t="shared" si="37"/>
        <v>0</v>
      </c>
      <c r="AM448" s="15">
        <f t="shared" si="38"/>
        <v>0</v>
      </c>
    </row>
    <row r="449" spans="3:39" ht="15" customHeight="1" thickBot="1">
      <c r="C449" s="64" t="s">
        <v>91</v>
      </c>
      <c r="D449" s="354" t="str">
        <f>IF(CNGE_2023_M1_Secc1_Sub1!D72="","",CNGE_2023_M1_Secc1_Sub1!D72)</f>
        <v/>
      </c>
      <c r="E449" s="355"/>
      <c r="F449" s="355"/>
      <c r="G449" s="355"/>
      <c r="H449" s="355"/>
      <c r="I449" s="355"/>
      <c r="J449" s="355"/>
      <c r="K449" s="355"/>
      <c r="L449" s="355"/>
      <c r="M449" s="355"/>
      <c r="N449" s="356"/>
      <c r="O449" s="366"/>
      <c r="P449" s="287"/>
      <c r="Q449" s="287"/>
      <c r="R449" s="287"/>
      <c r="S449" s="287"/>
      <c r="T449" s="367"/>
      <c r="U449" s="2"/>
      <c r="V449" s="2"/>
      <c r="W449" s="2"/>
      <c r="X449" s="2"/>
      <c r="Y449" s="2"/>
      <c r="Z449" s="2"/>
      <c r="AA449" s="2"/>
      <c r="AB449" s="2"/>
      <c r="AC449" s="2"/>
      <c r="AD449" s="2"/>
      <c r="AG449" s="10">
        <f t="shared" si="33"/>
        <v>10</v>
      </c>
      <c r="AH449" s="10">
        <f t="shared" si="34"/>
        <v>0</v>
      </c>
      <c r="AJ449" s="12">
        <f t="shared" si="35"/>
        <v>0</v>
      </c>
      <c r="AK449" s="13">
        <f t="shared" si="36"/>
        <v>0</v>
      </c>
      <c r="AL449" s="14">
        <f t="shared" si="37"/>
        <v>0</v>
      </c>
      <c r="AM449" s="15">
        <f t="shared" si="38"/>
        <v>0</v>
      </c>
    </row>
    <row r="450" spans="3:39" ht="15" customHeight="1" thickBot="1">
      <c r="C450" s="64" t="s">
        <v>92</v>
      </c>
      <c r="D450" s="354" t="str">
        <f>IF(CNGE_2023_M1_Secc1_Sub1!D73="","",CNGE_2023_M1_Secc1_Sub1!D73)</f>
        <v/>
      </c>
      <c r="E450" s="355"/>
      <c r="F450" s="355"/>
      <c r="G450" s="355"/>
      <c r="H450" s="355"/>
      <c r="I450" s="355"/>
      <c r="J450" s="355"/>
      <c r="K450" s="355"/>
      <c r="L450" s="355"/>
      <c r="M450" s="355"/>
      <c r="N450" s="356"/>
      <c r="O450" s="366"/>
      <c r="P450" s="287"/>
      <c r="Q450" s="287"/>
      <c r="R450" s="287"/>
      <c r="S450" s="287"/>
      <c r="T450" s="367"/>
      <c r="U450" s="2"/>
      <c r="V450" s="2"/>
      <c r="W450" s="2"/>
      <c r="X450" s="2"/>
      <c r="Y450" s="2"/>
      <c r="Z450" s="2"/>
      <c r="AA450" s="2"/>
      <c r="AB450" s="2"/>
      <c r="AC450" s="2"/>
      <c r="AD450" s="2"/>
      <c r="AG450" s="10">
        <f t="shared" si="33"/>
        <v>10</v>
      </c>
      <c r="AH450" s="10">
        <f t="shared" si="34"/>
        <v>0</v>
      </c>
      <c r="AJ450" s="12">
        <f t="shared" si="35"/>
        <v>0</v>
      </c>
      <c r="AK450" s="13">
        <f t="shared" si="36"/>
        <v>0</v>
      </c>
      <c r="AL450" s="14">
        <f t="shared" si="37"/>
        <v>0</v>
      </c>
      <c r="AM450" s="15">
        <f t="shared" si="38"/>
        <v>0</v>
      </c>
    </row>
    <row r="451" spans="3:39" ht="15" customHeight="1" thickBot="1">
      <c r="C451" s="64" t="s">
        <v>105</v>
      </c>
      <c r="D451" s="354" t="str">
        <f>IF(CNGE_2023_M1_Secc1_Sub1!D74="","",CNGE_2023_M1_Secc1_Sub1!D74)</f>
        <v/>
      </c>
      <c r="E451" s="355"/>
      <c r="F451" s="355"/>
      <c r="G451" s="355"/>
      <c r="H451" s="355"/>
      <c r="I451" s="355"/>
      <c r="J451" s="355"/>
      <c r="K451" s="355"/>
      <c r="L451" s="355"/>
      <c r="M451" s="355"/>
      <c r="N451" s="356"/>
      <c r="O451" s="366"/>
      <c r="P451" s="287"/>
      <c r="Q451" s="287"/>
      <c r="R451" s="287"/>
      <c r="S451" s="287"/>
      <c r="T451" s="367"/>
      <c r="U451" s="2"/>
      <c r="V451" s="2"/>
      <c r="W451" s="2"/>
      <c r="X451" s="2"/>
      <c r="Y451" s="2"/>
      <c r="Z451" s="2"/>
      <c r="AA451" s="2"/>
      <c r="AB451" s="2"/>
      <c r="AC451" s="2"/>
      <c r="AD451" s="2"/>
      <c r="AG451" s="10">
        <f t="shared" si="33"/>
        <v>10</v>
      </c>
      <c r="AH451" s="10">
        <f t="shared" si="34"/>
        <v>0</v>
      </c>
      <c r="AJ451" s="12">
        <f t="shared" si="35"/>
        <v>0</v>
      </c>
      <c r="AK451" s="13">
        <f t="shared" si="36"/>
        <v>0</v>
      </c>
      <c r="AL451" s="14">
        <f t="shared" si="37"/>
        <v>0</v>
      </c>
      <c r="AM451" s="15">
        <f t="shared" si="38"/>
        <v>0</v>
      </c>
    </row>
    <row r="452" spans="3:39" ht="15" customHeight="1" thickBot="1">
      <c r="C452" s="64" t="s">
        <v>106</v>
      </c>
      <c r="D452" s="354" t="str">
        <f>IF(CNGE_2023_M1_Secc1_Sub1!D75="","",CNGE_2023_M1_Secc1_Sub1!D75)</f>
        <v/>
      </c>
      <c r="E452" s="355"/>
      <c r="F452" s="355"/>
      <c r="G452" s="355"/>
      <c r="H452" s="355"/>
      <c r="I452" s="355"/>
      <c r="J452" s="355"/>
      <c r="K452" s="355"/>
      <c r="L452" s="355"/>
      <c r="M452" s="355"/>
      <c r="N452" s="356"/>
      <c r="O452" s="366"/>
      <c r="P452" s="287"/>
      <c r="Q452" s="287"/>
      <c r="R452" s="287"/>
      <c r="S452" s="287"/>
      <c r="T452" s="367"/>
      <c r="U452" s="2"/>
      <c r="V452" s="2"/>
      <c r="W452" s="2"/>
      <c r="X452" s="2"/>
      <c r="Y452" s="2"/>
      <c r="Z452" s="2"/>
      <c r="AA452" s="2"/>
      <c r="AB452" s="2"/>
      <c r="AC452" s="2"/>
      <c r="AD452" s="2"/>
      <c r="AG452" s="10">
        <f t="shared" si="33"/>
        <v>10</v>
      </c>
      <c r="AH452" s="10">
        <f t="shared" si="34"/>
        <v>0</v>
      </c>
      <c r="AJ452" s="12">
        <f t="shared" si="35"/>
        <v>0</v>
      </c>
      <c r="AK452" s="13">
        <f t="shared" si="36"/>
        <v>0</v>
      </c>
      <c r="AL452" s="14">
        <f t="shared" si="37"/>
        <v>0</v>
      </c>
      <c r="AM452" s="15">
        <f t="shared" si="38"/>
        <v>0</v>
      </c>
    </row>
    <row r="453" spans="3:39" ht="15" customHeight="1" thickBot="1">
      <c r="C453" s="64" t="s">
        <v>107</v>
      </c>
      <c r="D453" s="354" t="str">
        <f>IF(CNGE_2023_M1_Secc1_Sub1!D76="","",CNGE_2023_M1_Secc1_Sub1!D76)</f>
        <v/>
      </c>
      <c r="E453" s="355"/>
      <c r="F453" s="355"/>
      <c r="G453" s="355"/>
      <c r="H453" s="355"/>
      <c r="I453" s="355"/>
      <c r="J453" s="355"/>
      <c r="K453" s="355"/>
      <c r="L453" s="355"/>
      <c r="M453" s="355"/>
      <c r="N453" s="356"/>
      <c r="O453" s="366"/>
      <c r="P453" s="287"/>
      <c r="Q453" s="287"/>
      <c r="R453" s="287"/>
      <c r="S453" s="287"/>
      <c r="T453" s="367"/>
      <c r="U453" s="2"/>
      <c r="V453" s="2"/>
      <c r="W453" s="2"/>
      <c r="X453" s="2"/>
      <c r="Y453" s="2"/>
      <c r="Z453" s="2"/>
      <c r="AA453" s="2"/>
      <c r="AB453" s="2"/>
      <c r="AC453" s="2"/>
      <c r="AD453" s="2"/>
      <c r="AG453" s="10">
        <f t="shared" si="33"/>
        <v>10</v>
      </c>
      <c r="AH453" s="10">
        <f t="shared" si="34"/>
        <v>0</v>
      </c>
      <c r="AJ453" s="12">
        <f t="shared" si="35"/>
        <v>0</v>
      </c>
      <c r="AK453" s="13">
        <f t="shared" si="36"/>
        <v>0</v>
      </c>
      <c r="AL453" s="14">
        <f t="shared" si="37"/>
        <v>0</v>
      </c>
      <c r="AM453" s="15">
        <f t="shared" si="38"/>
        <v>0</v>
      </c>
    </row>
    <row r="454" spans="3:39" ht="15" customHeight="1" thickBot="1">
      <c r="C454" s="64" t="s">
        <v>108</v>
      </c>
      <c r="D454" s="354" t="str">
        <f>IF(CNGE_2023_M1_Secc1_Sub1!D77="","",CNGE_2023_M1_Secc1_Sub1!D77)</f>
        <v/>
      </c>
      <c r="E454" s="355"/>
      <c r="F454" s="355"/>
      <c r="G454" s="355"/>
      <c r="H454" s="355"/>
      <c r="I454" s="355"/>
      <c r="J454" s="355"/>
      <c r="K454" s="355"/>
      <c r="L454" s="355"/>
      <c r="M454" s="355"/>
      <c r="N454" s="356"/>
      <c r="O454" s="366"/>
      <c r="P454" s="287"/>
      <c r="Q454" s="287"/>
      <c r="R454" s="287"/>
      <c r="S454" s="287"/>
      <c r="T454" s="367"/>
      <c r="U454" s="2"/>
      <c r="V454" s="2"/>
      <c r="W454" s="2"/>
      <c r="X454" s="2"/>
      <c r="Y454" s="2"/>
      <c r="Z454" s="2"/>
      <c r="AA454" s="2"/>
      <c r="AB454" s="2"/>
      <c r="AC454" s="2"/>
      <c r="AD454" s="2"/>
      <c r="AG454" s="10">
        <f t="shared" si="33"/>
        <v>10</v>
      </c>
      <c r="AH454" s="10">
        <f t="shared" si="34"/>
        <v>0</v>
      </c>
      <c r="AJ454" s="12">
        <f t="shared" si="35"/>
        <v>0</v>
      </c>
      <c r="AK454" s="13">
        <f t="shared" si="36"/>
        <v>0</v>
      </c>
      <c r="AL454" s="14">
        <f t="shared" si="37"/>
        <v>0</v>
      </c>
      <c r="AM454" s="15">
        <f t="shared" si="38"/>
        <v>0</v>
      </c>
    </row>
    <row r="455" spans="3:39" ht="15" customHeight="1" thickBot="1">
      <c r="C455" s="64" t="s">
        <v>109</v>
      </c>
      <c r="D455" s="354" t="str">
        <f>IF(CNGE_2023_M1_Secc1_Sub1!D78="","",CNGE_2023_M1_Secc1_Sub1!D78)</f>
        <v/>
      </c>
      <c r="E455" s="355"/>
      <c r="F455" s="355"/>
      <c r="G455" s="355"/>
      <c r="H455" s="355"/>
      <c r="I455" s="355"/>
      <c r="J455" s="355"/>
      <c r="K455" s="355"/>
      <c r="L455" s="355"/>
      <c r="M455" s="355"/>
      <c r="N455" s="356"/>
      <c r="O455" s="366"/>
      <c r="P455" s="287"/>
      <c r="Q455" s="287"/>
      <c r="R455" s="287"/>
      <c r="S455" s="287"/>
      <c r="T455" s="367"/>
      <c r="U455" s="2"/>
      <c r="V455" s="2"/>
      <c r="W455" s="2"/>
      <c r="X455" s="2"/>
      <c r="Y455" s="2"/>
      <c r="Z455" s="2"/>
      <c r="AA455" s="2"/>
      <c r="AB455" s="2"/>
      <c r="AC455" s="2"/>
      <c r="AD455" s="2"/>
      <c r="AG455" s="10">
        <f t="shared" si="33"/>
        <v>10</v>
      </c>
      <c r="AH455" s="10">
        <f t="shared" si="34"/>
        <v>0</v>
      </c>
      <c r="AJ455" s="12">
        <f t="shared" si="35"/>
        <v>0</v>
      </c>
      <c r="AK455" s="13">
        <f t="shared" si="36"/>
        <v>0</v>
      </c>
      <c r="AL455" s="14">
        <f t="shared" si="37"/>
        <v>0</v>
      </c>
      <c r="AM455" s="15">
        <f t="shared" si="38"/>
        <v>0</v>
      </c>
    </row>
    <row r="456" spans="3:39" ht="15" customHeight="1" thickBot="1">
      <c r="C456" s="64" t="s">
        <v>110</v>
      </c>
      <c r="D456" s="354" t="str">
        <f>IF(CNGE_2023_M1_Secc1_Sub1!D79="","",CNGE_2023_M1_Secc1_Sub1!D79)</f>
        <v/>
      </c>
      <c r="E456" s="355"/>
      <c r="F456" s="355"/>
      <c r="G456" s="355"/>
      <c r="H456" s="355"/>
      <c r="I456" s="355"/>
      <c r="J456" s="355"/>
      <c r="K456" s="355"/>
      <c r="L456" s="355"/>
      <c r="M456" s="355"/>
      <c r="N456" s="356"/>
      <c r="O456" s="366"/>
      <c r="P456" s="287"/>
      <c r="Q456" s="287"/>
      <c r="R456" s="287"/>
      <c r="S456" s="287"/>
      <c r="T456" s="367"/>
      <c r="U456" s="2"/>
      <c r="V456" s="2"/>
      <c r="W456" s="2"/>
      <c r="X456" s="2"/>
      <c r="Y456" s="2"/>
      <c r="Z456" s="2"/>
      <c r="AA456" s="2"/>
      <c r="AB456" s="2"/>
      <c r="AC456" s="2"/>
      <c r="AD456" s="2"/>
      <c r="AG456" s="10">
        <f t="shared" si="33"/>
        <v>10</v>
      </c>
      <c r="AH456" s="10">
        <f t="shared" si="34"/>
        <v>0</v>
      </c>
      <c r="AJ456" s="12">
        <f t="shared" si="35"/>
        <v>0</v>
      </c>
      <c r="AK456" s="13">
        <f t="shared" si="36"/>
        <v>0</v>
      </c>
      <c r="AL456" s="14">
        <f t="shared" si="37"/>
        <v>0</v>
      </c>
      <c r="AM456" s="15">
        <f t="shared" si="38"/>
        <v>0</v>
      </c>
    </row>
    <row r="457" spans="3:39" ht="15" customHeight="1" thickBot="1">
      <c r="C457" s="64" t="s">
        <v>111</v>
      </c>
      <c r="D457" s="354" t="str">
        <f>IF(CNGE_2023_M1_Secc1_Sub1!D80="","",CNGE_2023_M1_Secc1_Sub1!D80)</f>
        <v/>
      </c>
      <c r="E457" s="355"/>
      <c r="F457" s="355"/>
      <c r="G457" s="355"/>
      <c r="H457" s="355"/>
      <c r="I457" s="355"/>
      <c r="J457" s="355"/>
      <c r="K457" s="355"/>
      <c r="L457" s="355"/>
      <c r="M457" s="355"/>
      <c r="N457" s="356"/>
      <c r="O457" s="366"/>
      <c r="P457" s="287"/>
      <c r="Q457" s="287"/>
      <c r="R457" s="287"/>
      <c r="S457" s="287"/>
      <c r="T457" s="367"/>
      <c r="U457" s="2"/>
      <c r="V457" s="2"/>
      <c r="W457" s="2"/>
      <c r="X457" s="2"/>
      <c r="Y457" s="2"/>
      <c r="Z457" s="2"/>
      <c r="AA457" s="2"/>
      <c r="AB457" s="2"/>
      <c r="AC457" s="2"/>
      <c r="AD457" s="2"/>
      <c r="AG457" s="10">
        <f t="shared" si="33"/>
        <v>10</v>
      </c>
      <c r="AH457" s="10">
        <f t="shared" si="34"/>
        <v>0</v>
      </c>
      <c r="AJ457" s="12">
        <f t="shared" si="35"/>
        <v>0</v>
      </c>
      <c r="AK457" s="13">
        <f t="shared" si="36"/>
        <v>0</v>
      </c>
      <c r="AL457" s="14">
        <f t="shared" si="37"/>
        <v>0</v>
      </c>
      <c r="AM457" s="15">
        <f t="shared" si="38"/>
        <v>0</v>
      </c>
    </row>
    <row r="458" spans="3:39" ht="15" customHeight="1" thickBot="1">
      <c r="C458" s="64" t="s">
        <v>112</v>
      </c>
      <c r="D458" s="354" t="str">
        <f>IF(CNGE_2023_M1_Secc1_Sub1!D81="","",CNGE_2023_M1_Secc1_Sub1!D81)</f>
        <v/>
      </c>
      <c r="E458" s="355"/>
      <c r="F458" s="355"/>
      <c r="G458" s="355"/>
      <c r="H458" s="355"/>
      <c r="I458" s="355"/>
      <c r="J458" s="355"/>
      <c r="K458" s="355"/>
      <c r="L458" s="355"/>
      <c r="M458" s="355"/>
      <c r="N458" s="356"/>
      <c r="O458" s="366"/>
      <c r="P458" s="287"/>
      <c r="Q458" s="287"/>
      <c r="R458" s="287"/>
      <c r="S458" s="287"/>
      <c r="T458" s="367"/>
      <c r="U458" s="2"/>
      <c r="V458" s="2"/>
      <c r="W458" s="2"/>
      <c r="X458" s="2"/>
      <c r="Y458" s="2"/>
      <c r="Z458" s="2"/>
      <c r="AA458" s="2"/>
      <c r="AB458" s="2"/>
      <c r="AC458" s="2"/>
      <c r="AD458" s="2"/>
      <c r="AG458" s="10">
        <f t="shared" si="33"/>
        <v>10</v>
      </c>
      <c r="AH458" s="10">
        <f t="shared" si="34"/>
        <v>0</v>
      </c>
      <c r="AJ458" s="12">
        <f t="shared" si="35"/>
        <v>0</v>
      </c>
      <c r="AK458" s="13">
        <f t="shared" si="36"/>
        <v>0</v>
      </c>
      <c r="AL458" s="14">
        <f t="shared" si="37"/>
        <v>0</v>
      </c>
      <c r="AM458" s="15">
        <f t="shared" si="38"/>
        <v>0</v>
      </c>
    </row>
    <row r="459" spans="3:39" ht="15" customHeight="1" thickBot="1">
      <c r="C459" s="64" t="s">
        <v>113</v>
      </c>
      <c r="D459" s="354" t="str">
        <f>IF(CNGE_2023_M1_Secc1_Sub1!D82="","",CNGE_2023_M1_Secc1_Sub1!D82)</f>
        <v/>
      </c>
      <c r="E459" s="355"/>
      <c r="F459" s="355"/>
      <c r="G459" s="355"/>
      <c r="H459" s="355"/>
      <c r="I459" s="355"/>
      <c r="J459" s="355"/>
      <c r="K459" s="355"/>
      <c r="L459" s="355"/>
      <c r="M459" s="355"/>
      <c r="N459" s="356"/>
      <c r="O459" s="366"/>
      <c r="P459" s="287"/>
      <c r="Q459" s="287"/>
      <c r="R459" s="287"/>
      <c r="S459" s="287"/>
      <c r="T459" s="367"/>
      <c r="U459" s="2"/>
      <c r="V459" s="2"/>
      <c r="W459" s="2"/>
      <c r="X459" s="2"/>
      <c r="Y459" s="2"/>
      <c r="Z459" s="2"/>
      <c r="AA459" s="2"/>
      <c r="AB459" s="2"/>
      <c r="AC459" s="2"/>
      <c r="AD459" s="2"/>
      <c r="AG459" s="10">
        <f t="shared" si="33"/>
        <v>10</v>
      </c>
      <c r="AH459" s="10">
        <f t="shared" si="34"/>
        <v>0</v>
      </c>
      <c r="AJ459" s="12">
        <f t="shared" si="35"/>
        <v>0</v>
      </c>
      <c r="AK459" s="13">
        <f t="shared" si="36"/>
        <v>0</v>
      </c>
      <c r="AL459" s="14">
        <f t="shared" si="37"/>
        <v>0</v>
      </c>
      <c r="AM459" s="15">
        <f t="shared" si="38"/>
        <v>0</v>
      </c>
    </row>
    <row r="460" spans="3:39" ht="15" customHeight="1" thickBot="1">
      <c r="C460" s="64" t="s">
        <v>114</v>
      </c>
      <c r="D460" s="354" t="str">
        <f>IF(CNGE_2023_M1_Secc1_Sub1!D83="","",CNGE_2023_M1_Secc1_Sub1!D83)</f>
        <v/>
      </c>
      <c r="E460" s="355"/>
      <c r="F460" s="355"/>
      <c r="G460" s="355"/>
      <c r="H460" s="355"/>
      <c r="I460" s="355"/>
      <c r="J460" s="355"/>
      <c r="K460" s="355"/>
      <c r="L460" s="355"/>
      <c r="M460" s="355"/>
      <c r="N460" s="356"/>
      <c r="O460" s="366"/>
      <c r="P460" s="287"/>
      <c r="Q460" s="287"/>
      <c r="R460" s="287"/>
      <c r="S460" s="287"/>
      <c r="T460" s="367"/>
      <c r="U460" s="2"/>
      <c r="V460" s="2"/>
      <c r="W460" s="2"/>
      <c r="X460" s="2"/>
      <c r="Y460" s="2"/>
      <c r="Z460" s="2"/>
      <c r="AA460" s="2"/>
      <c r="AB460" s="2"/>
      <c r="AC460" s="2"/>
      <c r="AD460" s="2"/>
      <c r="AG460" s="10">
        <f t="shared" si="33"/>
        <v>10</v>
      </c>
      <c r="AH460" s="10">
        <f t="shared" si="34"/>
        <v>0</v>
      </c>
      <c r="AJ460" s="12">
        <f t="shared" si="35"/>
        <v>0</v>
      </c>
      <c r="AK460" s="13">
        <f t="shared" si="36"/>
        <v>0</v>
      </c>
      <c r="AL460" s="14">
        <f t="shared" si="37"/>
        <v>0</v>
      </c>
      <c r="AM460" s="15">
        <f t="shared" si="38"/>
        <v>0</v>
      </c>
    </row>
    <row r="461" spans="3:39" ht="15" customHeight="1" thickBot="1">
      <c r="C461" s="64" t="s">
        <v>115</v>
      </c>
      <c r="D461" s="354" t="str">
        <f>IF(CNGE_2023_M1_Secc1_Sub1!D84="","",CNGE_2023_M1_Secc1_Sub1!D84)</f>
        <v/>
      </c>
      <c r="E461" s="355"/>
      <c r="F461" s="355"/>
      <c r="G461" s="355"/>
      <c r="H461" s="355"/>
      <c r="I461" s="355"/>
      <c r="J461" s="355"/>
      <c r="K461" s="355"/>
      <c r="L461" s="355"/>
      <c r="M461" s="355"/>
      <c r="N461" s="356"/>
      <c r="O461" s="366"/>
      <c r="P461" s="287"/>
      <c r="Q461" s="287"/>
      <c r="R461" s="287"/>
      <c r="S461" s="287"/>
      <c r="T461" s="367"/>
      <c r="U461" s="2"/>
      <c r="V461" s="2"/>
      <c r="W461" s="2"/>
      <c r="X461" s="2"/>
      <c r="Y461" s="2"/>
      <c r="Z461" s="2"/>
      <c r="AA461" s="2"/>
      <c r="AB461" s="2"/>
      <c r="AC461" s="2"/>
      <c r="AD461" s="2"/>
      <c r="AG461" s="10">
        <f t="shared" si="33"/>
        <v>10</v>
      </c>
      <c r="AH461" s="10">
        <f t="shared" si="34"/>
        <v>0</v>
      </c>
      <c r="AJ461" s="12">
        <f t="shared" si="35"/>
        <v>0</v>
      </c>
      <c r="AK461" s="13">
        <f t="shared" si="36"/>
        <v>0</v>
      </c>
      <c r="AL461" s="14">
        <f t="shared" si="37"/>
        <v>0</v>
      </c>
      <c r="AM461" s="15">
        <f t="shared" si="38"/>
        <v>0</v>
      </c>
    </row>
    <row r="462" spans="3:39" ht="15" customHeight="1" thickBot="1">
      <c r="C462" s="64" t="s">
        <v>116</v>
      </c>
      <c r="D462" s="354" t="str">
        <f>IF(CNGE_2023_M1_Secc1_Sub1!D85="","",CNGE_2023_M1_Secc1_Sub1!D85)</f>
        <v/>
      </c>
      <c r="E462" s="355"/>
      <c r="F462" s="355"/>
      <c r="G462" s="355"/>
      <c r="H462" s="355"/>
      <c r="I462" s="355"/>
      <c r="J462" s="355"/>
      <c r="K462" s="355"/>
      <c r="L462" s="355"/>
      <c r="M462" s="355"/>
      <c r="N462" s="356"/>
      <c r="O462" s="366"/>
      <c r="P462" s="287"/>
      <c r="Q462" s="287"/>
      <c r="R462" s="287"/>
      <c r="S462" s="287"/>
      <c r="T462" s="367"/>
      <c r="U462" s="2"/>
      <c r="V462" s="2"/>
      <c r="W462" s="2"/>
      <c r="X462" s="2"/>
      <c r="Y462" s="2"/>
      <c r="Z462" s="2"/>
      <c r="AA462" s="2"/>
      <c r="AB462" s="2"/>
      <c r="AC462" s="2"/>
      <c r="AD462" s="2"/>
      <c r="AG462" s="10">
        <f t="shared" si="33"/>
        <v>10</v>
      </c>
      <c r="AH462" s="10">
        <f t="shared" si="34"/>
        <v>0</v>
      </c>
      <c r="AJ462" s="12">
        <f t="shared" si="35"/>
        <v>0</v>
      </c>
      <c r="AK462" s="13">
        <f t="shared" si="36"/>
        <v>0</v>
      </c>
      <c r="AL462" s="14">
        <f t="shared" si="37"/>
        <v>0</v>
      </c>
      <c r="AM462" s="15">
        <f t="shared" si="38"/>
        <v>0</v>
      </c>
    </row>
    <row r="463" spans="3:39" ht="15" customHeight="1" thickBot="1">
      <c r="C463" s="64" t="s">
        <v>117</v>
      </c>
      <c r="D463" s="354" t="str">
        <f>IF(CNGE_2023_M1_Secc1_Sub1!D86="","",CNGE_2023_M1_Secc1_Sub1!D86)</f>
        <v/>
      </c>
      <c r="E463" s="355"/>
      <c r="F463" s="355"/>
      <c r="G463" s="355"/>
      <c r="H463" s="355"/>
      <c r="I463" s="355"/>
      <c r="J463" s="355"/>
      <c r="K463" s="355"/>
      <c r="L463" s="355"/>
      <c r="M463" s="355"/>
      <c r="N463" s="356"/>
      <c r="O463" s="366"/>
      <c r="P463" s="287"/>
      <c r="Q463" s="287"/>
      <c r="R463" s="287"/>
      <c r="S463" s="287"/>
      <c r="T463" s="367"/>
      <c r="U463" s="2"/>
      <c r="V463" s="2"/>
      <c r="W463" s="2"/>
      <c r="X463" s="2"/>
      <c r="Y463" s="2"/>
      <c r="Z463" s="2"/>
      <c r="AA463" s="2"/>
      <c r="AB463" s="2"/>
      <c r="AC463" s="2"/>
      <c r="AD463" s="2"/>
      <c r="AG463" s="10">
        <f t="shared" si="33"/>
        <v>10</v>
      </c>
      <c r="AH463" s="10">
        <f t="shared" si="34"/>
        <v>0</v>
      </c>
      <c r="AJ463" s="12">
        <f t="shared" si="35"/>
        <v>0</v>
      </c>
      <c r="AK463" s="13">
        <f t="shared" si="36"/>
        <v>0</v>
      </c>
      <c r="AL463" s="14">
        <f t="shared" si="37"/>
        <v>0</v>
      </c>
      <c r="AM463" s="15">
        <f t="shared" si="38"/>
        <v>0</v>
      </c>
    </row>
    <row r="464" spans="3:39" ht="15" customHeight="1" thickBot="1">
      <c r="C464" s="64" t="s">
        <v>118</v>
      </c>
      <c r="D464" s="354" t="str">
        <f>IF(CNGE_2023_M1_Secc1_Sub1!D87="","",CNGE_2023_M1_Secc1_Sub1!D87)</f>
        <v/>
      </c>
      <c r="E464" s="355"/>
      <c r="F464" s="355"/>
      <c r="G464" s="355"/>
      <c r="H464" s="355"/>
      <c r="I464" s="355"/>
      <c r="J464" s="355"/>
      <c r="K464" s="355"/>
      <c r="L464" s="355"/>
      <c r="M464" s="355"/>
      <c r="N464" s="356"/>
      <c r="O464" s="366"/>
      <c r="P464" s="287"/>
      <c r="Q464" s="287"/>
      <c r="R464" s="287"/>
      <c r="S464" s="287"/>
      <c r="T464" s="367"/>
      <c r="U464" s="2"/>
      <c r="V464" s="2"/>
      <c r="W464" s="2"/>
      <c r="X464" s="2"/>
      <c r="Y464" s="2"/>
      <c r="Z464" s="2"/>
      <c r="AA464" s="2"/>
      <c r="AB464" s="2"/>
      <c r="AC464" s="2"/>
      <c r="AD464" s="2"/>
      <c r="AG464" s="10">
        <f t="shared" si="33"/>
        <v>10</v>
      </c>
      <c r="AH464" s="10">
        <f t="shared" si="34"/>
        <v>0</v>
      </c>
      <c r="AJ464" s="12">
        <f t="shared" si="35"/>
        <v>0</v>
      </c>
      <c r="AK464" s="13">
        <f t="shared" si="36"/>
        <v>0</v>
      </c>
      <c r="AL464" s="14">
        <f t="shared" si="37"/>
        <v>0</v>
      </c>
      <c r="AM464" s="15">
        <f t="shared" si="38"/>
        <v>0</v>
      </c>
    </row>
    <row r="465" spans="3:39" ht="15" customHeight="1" thickBot="1">
      <c r="C465" s="64" t="s">
        <v>119</v>
      </c>
      <c r="D465" s="354" t="str">
        <f>IF(CNGE_2023_M1_Secc1_Sub1!D88="","",CNGE_2023_M1_Secc1_Sub1!D88)</f>
        <v/>
      </c>
      <c r="E465" s="355"/>
      <c r="F465" s="355"/>
      <c r="G465" s="355"/>
      <c r="H465" s="355"/>
      <c r="I465" s="355"/>
      <c r="J465" s="355"/>
      <c r="K465" s="355"/>
      <c r="L465" s="355"/>
      <c r="M465" s="355"/>
      <c r="N465" s="356"/>
      <c r="O465" s="366"/>
      <c r="P465" s="287"/>
      <c r="Q465" s="287"/>
      <c r="R465" s="287"/>
      <c r="S465" s="287"/>
      <c r="T465" s="367"/>
      <c r="U465" s="2"/>
      <c r="V465" s="2"/>
      <c r="W465" s="2"/>
      <c r="X465" s="2"/>
      <c r="Y465" s="2"/>
      <c r="Z465" s="2"/>
      <c r="AA465" s="2"/>
      <c r="AB465" s="2"/>
      <c r="AC465" s="2"/>
      <c r="AD465" s="2"/>
      <c r="AG465" s="10">
        <f t="shared" si="33"/>
        <v>10</v>
      </c>
      <c r="AH465" s="10">
        <f t="shared" si="34"/>
        <v>0</v>
      </c>
      <c r="AJ465" s="12">
        <f t="shared" si="35"/>
        <v>0</v>
      </c>
      <c r="AK465" s="13">
        <f t="shared" si="36"/>
        <v>0</v>
      </c>
      <c r="AL465" s="14">
        <f t="shared" si="37"/>
        <v>0</v>
      </c>
      <c r="AM465" s="15">
        <f t="shared" si="38"/>
        <v>0</v>
      </c>
    </row>
    <row r="466" spans="3:39" ht="15" customHeight="1" thickBot="1">
      <c r="C466" s="64" t="s">
        <v>120</v>
      </c>
      <c r="D466" s="354" t="str">
        <f>IF(CNGE_2023_M1_Secc1_Sub1!D89="","",CNGE_2023_M1_Secc1_Sub1!D89)</f>
        <v/>
      </c>
      <c r="E466" s="355"/>
      <c r="F466" s="355"/>
      <c r="G466" s="355"/>
      <c r="H466" s="355"/>
      <c r="I466" s="355"/>
      <c r="J466" s="355"/>
      <c r="K466" s="355"/>
      <c r="L466" s="355"/>
      <c r="M466" s="355"/>
      <c r="N466" s="356"/>
      <c r="O466" s="366"/>
      <c r="P466" s="287"/>
      <c r="Q466" s="287"/>
      <c r="R466" s="287"/>
      <c r="S466" s="287"/>
      <c r="T466" s="367"/>
      <c r="U466" s="2"/>
      <c r="V466" s="2"/>
      <c r="W466" s="2"/>
      <c r="X466" s="2"/>
      <c r="Y466" s="2"/>
      <c r="Z466" s="2"/>
      <c r="AA466" s="2"/>
      <c r="AB466" s="2"/>
      <c r="AC466" s="2"/>
      <c r="AD466" s="2"/>
      <c r="AG466" s="10">
        <f t="shared" si="33"/>
        <v>10</v>
      </c>
      <c r="AH466" s="10">
        <f t="shared" si="34"/>
        <v>0</v>
      </c>
      <c r="AJ466" s="12">
        <f t="shared" si="35"/>
        <v>0</v>
      </c>
      <c r="AK466" s="13">
        <f t="shared" si="36"/>
        <v>0</v>
      </c>
      <c r="AL466" s="14">
        <f t="shared" si="37"/>
        <v>0</v>
      </c>
      <c r="AM466" s="15">
        <f t="shared" si="38"/>
        <v>0</v>
      </c>
    </row>
    <row r="467" spans="3:39" ht="15" customHeight="1" thickBot="1">
      <c r="C467" s="64" t="s">
        <v>121</v>
      </c>
      <c r="D467" s="354" t="str">
        <f>IF(CNGE_2023_M1_Secc1_Sub1!D90="","",CNGE_2023_M1_Secc1_Sub1!D90)</f>
        <v/>
      </c>
      <c r="E467" s="355"/>
      <c r="F467" s="355"/>
      <c r="G467" s="355"/>
      <c r="H467" s="355"/>
      <c r="I467" s="355"/>
      <c r="J467" s="355"/>
      <c r="K467" s="355"/>
      <c r="L467" s="355"/>
      <c r="M467" s="355"/>
      <c r="N467" s="356"/>
      <c r="O467" s="366"/>
      <c r="P467" s="287"/>
      <c r="Q467" s="287"/>
      <c r="R467" s="287"/>
      <c r="S467" s="287"/>
      <c r="T467" s="367"/>
      <c r="U467" s="2"/>
      <c r="V467" s="2"/>
      <c r="W467" s="2"/>
      <c r="X467" s="2"/>
      <c r="Y467" s="2"/>
      <c r="Z467" s="2"/>
      <c r="AA467" s="2"/>
      <c r="AB467" s="2"/>
      <c r="AC467" s="2"/>
      <c r="AD467" s="2"/>
      <c r="AG467" s="10">
        <f t="shared" si="33"/>
        <v>10</v>
      </c>
      <c r="AH467" s="10">
        <f t="shared" si="34"/>
        <v>0</v>
      </c>
      <c r="AJ467" s="12">
        <f t="shared" si="35"/>
        <v>0</v>
      </c>
      <c r="AK467" s="13">
        <f t="shared" si="36"/>
        <v>0</v>
      </c>
      <c r="AL467" s="14">
        <f t="shared" si="37"/>
        <v>0</v>
      </c>
      <c r="AM467" s="15">
        <f t="shared" si="38"/>
        <v>0</v>
      </c>
    </row>
    <row r="468" spans="3:39" ht="15" customHeight="1" thickBot="1">
      <c r="C468" s="64" t="s">
        <v>122</v>
      </c>
      <c r="D468" s="354" t="str">
        <f>IF(CNGE_2023_M1_Secc1_Sub1!D91="","",CNGE_2023_M1_Secc1_Sub1!D91)</f>
        <v/>
      </c>
      <c r="E468" s="355"/>
      <c r="F468" s="355"/>
      <c r="G468" s="355"/>
      <c r="H468" s="355"/>
      <c r="I468" s="355"/>
      <c r="J468" s="355"/>
      <c r="K468" s="355"/>
      <c r="L468" s="355"/>
      <c r="M468" s="355"/>
      <c r="N468" s="356"/>
      <c r="O468" s="366"/>
      <c r="P468" s="287"/>
      <c r="Q468" s="287"/>
      <c r="R468" s="287"/>
      <c r="S468" s="287"/>
      <c r="T468" s="367"/>
      <c r="U468" s="2"/>
      <c r="V468" s="2"/>
      <c r="W468" s="2"/>
      <c r="X468" s="2"/>
      <c r="Y468" s="2"/>
      <c r="Z468" s="2"/>
      <c r="AA468" s="2"/>
      <c r="AB468" s="2"/>
      <c r="AC468" s="2"/>
      <c r="AD468" s="2"/>
      <c r="AG468" s="10">
        <f t="shared" si="33"/>
        <v>10</v>
      </c>
      <c r="AH468" s="10">
        <f t="shared" si="34"/>
        <v>0</v>
      </c>
      <c r="AJ468" s="12">
        <f t="shared" si="35"/>
        <v>0</v>
      </c>
      <c r="AK468" s="13">
        <f t="shared" si="36"/>
        <v>0</v>
      </c>
      <c r="AL468" s="14">
        <f t="shared" si="37"/>
        <v>0</v>
      </c>
      <c r="AM468" s="15">
        <f t="shared" si="38"/>
        <v>0</v>
      </c>
    </row>
    <row r="469" spans="3:39" ht="15" customHeight="1" thickBot="1">
      <c r="C469" s="64" t="s">
        <v>123</v>
      </c>
      <c r="D469" s="354" t="str">
        <f>IF(CNGE_2023_M1_Secc1_Sub1!D92="","",CNGE_2023_M1_Secc1_Sub1!D92)</f>
        <v/>
      </c>
      <c r="E469" s="355"/>
      <c r="F469" s="355"/>
      <c r="G469" s="355"/>
      <c r="H469" s="355"/>
      <c r="I469" s="355"/>
      <c r="J469" s="355"/>
      <c r="K469" s="355"/>
      <c r="L469" s="355"/>
      <c r="M469" s="355"/>
      <c r="N469" s="356"/>
      <c r="O469" s="366"/>
      <c r="P469" s="287"/>
      <c r="Q469" s="287"/>
      <c r="R469" s="287"/>
      <c r="S469" s="287"/>
      <c r="T469" s="367"/>
      <c r="U469" s="2"/>
      <c r="V469" s="2"/>
      <c r="W469" s="2"/>
      <c r="X469" s="2"/>
      <c r="Y469" s="2"/>
      <c r="Z469" s="2"/>
      <c r="AA469" s="2"/>
      <c r="AB469" s="2"/>
      <c r="AC469" s="2"/>
      <c r="AD469" s="2"/>
      <c r="AG469" s="10">
        <f t="shared" si="33"/>
        <v>10</v>
      </c>
      <c r="AH469" s="10">
        <f t="shared" si="34"/>
        <v>0</v>
      </c>
      <c r="AJ469" s="12">
        <f t="shared" si="35"/>
        <v>0</v>
      </c>
      <c r="AK469" s="13">
        <f t="shared" si="36"/>
        <v>0</v>
      </c>
      <c r="AL469" s="14">
        <f t="shared" si="37"/>
        <v>0</v>
      </c>
      <c r="AM469" s="15">
        <f t="shared" si="38"/>
        <v>0</v>
      </c>
    </row>
    <row r="470" spans="3:39" ht="15" customHeight="1" thickBot="1">
      <c r="C470" s="64" t="s">
        <v>124</v>
      </c>
      <c r="D470" s="354" t="str">
        <f>IF(CNGE_2023_M1_Secc1_Sub1!D93="","",CNGE_2023_M1_Secc1_Sub1!D93)</f>
        <v/>
      </c>
      <c r="E470" s="355"/>
      <c r="F470" s="355"/>
      <c r="G470" s="355"/>
      <c r="H470" s="355"/>
      <c r="I470" s="355"/>
      <c r="J470" s="355"/>
      <c r="K470" s="355"/>
      <c r="L470" s="355"/>
      <c r="M470" s="355"/>
      <c r="N470" s="356"/>
      <c r="O470" s="366"/>
      <c r="P470" s="287"/>
      <c r="Q470" s="287"/>
      <c r="R470" s="287"/>
      <c r="S470" s="287"/>
      <c r="T470" s="367"/>
      <c r="U470" s="2"/>
      <c r="V470" s="2"/>
      <c r="W470" s="2"/>
      <c r="X470" s="2"/>
      <c r="Y470" s="2"/>
      <c r="Z470" s="2"/>
      <c r="AA470" s="2"/>
      <c r="AB470" s="2"/>
      <c r="AC470" s="2"/>
      <c r="AD470" s="2"/>
      <c r="AG470" s="10">
        <f t="shared" si="33"/>
        <v>10</v>
      </c>
      <c r="AH470" s="10">
        <f t="shared" si="34"/>
        <v>0</v>
      </c>
      <c r="AJ470" s="12">
        <f t="shared" si="35"/>
        <v>0</v>
      </c>
      <c r="AK470" s="13">
        <f t="shared" si="36"/>
        <v>0</v>
      </c>
      <c r="AL470" s="14">
        <f t="shared" si="37"/>
        <v>0</v>
      </c>
      <c r="AM470" s="15">
        <f t="shared" si="38"/>
        <v>0</v>
      </c>
    </row>
    <row r="471" spans="3:39" ht="15" customHeight="1" thickBot="1">
      <c r="C471" s="64" t="s">
        <v>125</v>
      </c>
      <c r="D471" s="354" t="str">
        <f>IF(CNGE_2023_M1_Secc1_Sub1!D94="","",CNGE_2023_M1_Secc1_Sub1!D94)</f>
        <v/>
      </c>
      <c r="E471" s="355"/>
      <c r="F471" s="355"/>
      <c r="G471" s="355"/>
      <c r="H471" s="355"/>
      <c r="I471" s="355"/>
      <c r="J471" s="355"/>
      <c r="K471" s="355"/>
      <c r="L471" s="355"/>
      <c r="M471" s="355"/>
      <c r="N471" s="356"/>
      <c r="O471" s="366"/>
      <c r="P471" s="287"/>
      <c r="Q471" s="287"/>
      <c r="R471" s="287"/>
      <c r="S471" s="287"/>
      <c r="T471" s="367"/>
      <c r="U471" s="2"/>
      <c r="V471" s="2"/>
      <c r="W471" s="2"/>
      <c r="X471" s="2"/>
      <c r="Y471" s="2"/>
      <c r="Z471" s="2"/>
      <c r="AA471" s="2"/>
      <c r="AB471" s="2"/>
      <c r="AC471" s="2"/>
      <c r="AD471" s="2"/>
      <c r="AG471" s="10">
        <f t="shared" si="33"/>
        <v>10</v>
      </c>
      <c r="AH471" s="10">
        <f t="shared" si="34"/>
        <v>0</v>
      </c>
      <c r="AJ471" s="12">
        <f t="shared" si="35"/>
        <v>0</v>
      </c>
      <c r="AK471" s="13">
        <f t="shared" si="36"/>
        <v>0</v>
      </c>
      <c r="AL471" s="14">
        <f t="shared" si="37"/>
        <v>0</v>
      </c>
      <c r="AM471" s="15">
        <f t="shared" si="38"/>
        <v>0</v>
      </c>
    </row>
    <row r="472" spans="3:39" ht="15" customHeight="1" thickBot="1">
      <c r="C472" s="64" t="s">
        <v>126</v>
      </c>
      <c r="D472" s="354" t="str">
        <f>IF(CNGE_2023_M1_Secc1_Sub1!D95="","",CNGE_2023_M1_Secc1_Sub1!D95)</f>
        <v/>
      </c>
      <c r="E472" s="355"/>
      <c r="F472" s="355"/>
      <c r="G472" s="355"/>
      <c r="H472" s="355"/>
      <c r="I472" s="355"/>
      <c r="J472" s="355"/>
      <c r="K472" s="355"/>
      <c r="L472" s="355"/>
      <c r="M472" s="355"/>
      <c r="N472" s="356"/>
      <c r="O472" s="366"/>
      <c r="P472" s="287"/>
      <c r="Q472" s="287"/>
      <c r="R472" s="287"/>
      <c r="S472" s="287"/>
      <c r="T472" s="367"/>
      <c r="U472" s="2"/>
      <c r="V472" s="2"/>
      <c r="W472" s="2"/>
      <c r="X472" s="2"/>
      <c r="Y472" s="2"/>
      <c r="Z472" s="2"/>
      <c r="AA472" s="2"/>
      <c r="AB472" s="2"/>
      <c r="AC472" s="2"/>
      <c r="AD472" s="2"/>
      <c r="AG472" s="10">
        <f t="shared" si="33"/>
        <v>10</v>
      </c>
      <c r="AH472" s="10">
        <f t="shared" si="34"/>
        <v>0</v>
      </c>
      <c r="AJ472" s="12">
        <f t="shared" si="35"/>
        <v>0</v>
      </c>
      <c r="AK472" s="13">
        <f t="shared" si="36"/>
        <v>0</v>
      </c>
      <c r="AL472" s="14">
        <f t="shared" si="37"/>
        <v>0</v>
      </c>
      <c r="AM472" s="15">
        <f t="shared" si="38"/>
        <v>0</v>
      </c>
    </row>
    <row r="473" spans="3:39" ht="15" customHeight="1" thickBot="1">
      <c r="C473" s="64" t="s">
        <v>127</v>
      </c>
      <c r="D473" s="354" t="str">
        <f>IF(CNGE_2023_M1_Secc1_Sub1!D96="","",CNGE_2023_M1_Secc1_Sub1!D96)</f>
        <v/>
      </c>
      <c r="E473" s="355"/>
      <c r="F473" s="355"/>
      <c r="G473" s="355"/>
      <c r="H473" s="355"/>
      <c r="I473" s="355"/>
      <c r="J473" s="355"/>
      <c r="K473" s="355"/>
      <c r="L473" s="355"/>
      <c r="M473" s="355"/>
      <c r="N473" s="356"/>
      <c r="O473" s="366"/>
      <c r="P473" s="287"/>
      <c r="Q473" s="287"/>
      <c r="R473" s="287"/>
      <c r="S473" s="287"/>
      <c r="T473" s="367"/>
      <c r="U473" s="2"/>
      <c r="V473" s="2"/>
      <c r="W473" s="2"/>
      <c r="X473" s="2"/>
      <c r="Y473" s="2"/>
      <c r="Z473" s="2"/>
      <c r="AA473" s="2"/>
      <c r="AB473" s="2"/>
      <c r="AC473" s="2"/>
      <c r="AD473" s="2"/>
      <c r="AG473" s="10">
        <f t="shared" si="33"/>
        <v>10</v>
      </c>
      <c r="AH473" s="10">
        <f t="shared" si="34"/>
        <v>0</v>
      </c>
      <c r="AJ473" s="12">
        <f t="shared" si="35"/>
        <v>0</v>
      </c>
      <c r="AK473" s="13">
        <f t="shared" si="36"/>
        <v>0</v>
      </c>
      <c r="AL473" s="14">
        <f t="shared" si="37"/>
        <v>0</v>
      </c>
      <c r="AM473" s="15">
        <f t="shared" si="38"/>
        <v>0</v>
      </c>
    </row>
    <row r="474" spans="3:39" ht="15" customHeight="1" thickBot="1">
      <c r="C474" s="64" t="s">
        <v>128</v>
      </c>
      <c r="D474" s="354" t="str">
        <f>IF(CNGE_2023_M1_Secc1_Sub1!D97="","",CNGE_2023_M1_Secc1_Sub1!D97)</f>
        <v/>
      </c>
      <c r="E474" s="355"/>
      <c r="F474" s="355"/>
      <c r="G474" s="355"/>
      <c r="H474" s="355"/>
      <c r="I474" s="355"/>
      <c r="J474" s="355"/>
      <c r="K474" s="355"/>
      <c r="L474" s="355"/>
      <c r="M474" s="355"/>
      <c r="N474" s="356"/>
      <c r="O474" s="366"/>
      <c r="P474" s="287"/>
      <c r="Q474" s="287"/>
      <c r="R474" s="287"/>
      <c r="S474" s="287"/>
      <c r="T474" s="367"/>
      <c r="U474" s="2"/>
      <c r="V474" s="2"/>
      <c r="W474" s="2"/>
      <c r="X474" s="2"/>
      <c r="Y474" s="2"/>
      <c r="Z474" s="2"/>
      <c r="AA474" s="2"/>
      <c r="AB474" s="2"/>
      <c r="AC474" s="2"/>
      <c r="AD474" s="2"/>
      <c r="AG474" s="10">
        <f t="shared" si="33"/>
        <v>10</v>
      </c>
      <c r="AH474" s="10">
        <f t="shared" si="34"/>
        <v>0</v>
      </c>
      <c r="AJ474" s="12">
        <f t="shared" si="35"/>
        <v>0</v>
      </c>
      <c r="AK474" s="13">
        <f t="shared" si="36"/>
        <v>0</v>
      </c>
      <c r="AL474" s="14">
        <f t="shared" si="37"/>
        <v>0</v>
      </c>
      <c r="AM474" s="15">
        <f t="shared" si="38"/>
        <v>0</v>
      </c>
    </row>
    <row r="475" spans="3:39" ht="15" customHeight="1" thickBot="1">
      <c r="C475" s="64" t="s">
        <v>129</v>
      </c>
      <c r="D475" s="354" t="str">
        <f>IF(CNGE_2023_M1_Secc1_Sub1!D98="","",CNGE_2023_M1_Secc1_Sub1!D98)</f>
        <v/>
      </c>
      <c r="E475" s="355"/>
      <c r="F475" s="355"/>
      <c r="G475" s="355"/>
      <c r="H475" s="355"/>
      <c r="I475" s="355"/>
      <c r="J475" s="355"/>
      <c r="K475" s="355"/>
      <c r="L475" s="355"/>
      <c r="M475" s="355"/>
      <c r="N475" s="356"/>
      <c r="O475" s="366"/>
      <c r="P475" s="287"/>
      <c r="Q475" s="287"/>
      <c r="R475" s="287"/>
      <c r="S475" s="287"/>
      <c r="T475" s="367"/>
      <c r="U475" s="2"/>
      <c r="V475" s="2"/>
      <c r="W475" s="2"/>
      <c r="X475" s="2"/>
      <c r="Y475" s="2"/>
      <c r="Z475" s="2"/>
      <c r="AA475" s="2"/>
      <c r="AB475" s="2"/>
      <c r="AC475" s="2"/>
      <c r="AD475" s="2"/>
      <c r="AG475" s="10">
        <f t="shared" si="33"/>
        <v>10</v>
      </c>
      <c r="AH475" s="10">
        <f t="shared" si="34"/>
        <v>0</v>
      </c>
      <c r="AJ475" s="12">
        <f t="shared" si="35"/>
        <v>0</v>
      </c>
      <c r="AK475" s="13">
        <f t="shared" si="36"/>
        <v>0</v>
      </c>
      <c r="AL475" s="14">
        <f t="shared" si="37"/>
        <v>0</v>
      </c>
      <c r="AM475" s="15">
        <f t="shared" si="38"/>
        <v>0</v>
      </c>
    </row>
    <row r="476" spans="3:39" ht="15" customHeight="1" thickBot="1">
      <c r="C476" s="64" t="s">
        <v>130</v>
      </c>
      <c r="D476" s="354" t="str">
        <f>IF(CNGE_2023_M1_Secc1_Sub1!D99="","",CNGE_2023_M1_Secc1_Sub1!D99)</f>
        <v/>
      </c>
      <c r="E476" s="355"/>
      <c r="F476" s="355"/>
      <c r="G476" s="355"/>
      <c r="H476" s="355"/>
      <c r="I476" s="355"/>
      <c r="J476" s="355"/>
      <c r="K476" s="355"/>
      <c r="L476" s="355"/>
      <c r="M476" s="355"/>
      <c r="N476" s="356"/>
      <c r="O476" s="366"/>
      <c r="P476" s="287"/>
      <c r="Q476" s="287"/>
      <c r="R476" s="287"/>
      <c r="S476" s="287"/>
      <c r="T476" s="367"/>
      <c r="U476" s="2"/>
      <c r="V476" s="2"/>
      <c r="W476" s="2"/>
      <c r="X476" s="2"/>
      <c r="Y476" s="2"/>
      <c r="Z476" s="2"/>
      <c r="AA476" s="2"/>
      <c r="AB476" s="2"/>
      <c r="AC476" s="2"/>
      <c r="AD476" s="2"/>
      <c r="AG476" s="10">
        <f t="shared" si="33"/>
        <v>10</v>
      </c>
      <c r="AH476" s="10">
        <f t="shared" si="34"/>
        <v>0</v>
      </c>
      <c r="AJ476" s="12">
        <f t="shared" si="35"/>
        <v>0</v>
      </c>
      <c r="AK476" s="13">
        <f t="shared" si="36"/>
        <v>0</v>
      </c>
      <c r="AL476" s="14">
        <f t="shared" si="37"/>
        <v>0</v>
      </c>
      <c r="AM476" s="15">
        <f t="shared" si="38"/>
        <v>0</v>
      </c>
    </row>
    <row r="477" spans="3:39" ht="15" customHeight="1" thickBot="1">
      <c r="C477" s="64" t="s">
        <v>131</v>
      </c>
      <c r="D477" s="354" t="str">
        <f>IF(CNGE_2023_M1_Secc1_Sub1!D100="","",CNGE_2023_M1_Secc1_Sub1!D100)</f>
        <v/>
      </c>
      <c r="E477" s="355"/>
      <c r="F477" s="355"/>
      <c r="G477" s="355"/>
      <c r="H477" s="355"/>
      <c r="I477" s="355"/>
      <c r="J477" s="355"/>
      <c r="K477" s="355"/>
      <c r="L477" s="355"/>
      <c r="M477" s="355"/>
      <c r="N477" s="356"/>
      <c r="O477" s="366"/>
      <c r="P477" s="287"/>
      <c r="Q477" s="287"/>
      <c r="R477" s="287"/>
      <c r="S477" s="287"/>
      <c r="T477" s="367"/>
      <c r="U477" s="2"/>
      <c r="V477" s="2"/>
      <c r="W477" s="2"/>
      <c r="X477" s="2"/>
      <c r="Y477" s="2"/>
      <c r="Z477" s="2"/>
      <c r="AA477" s="2"/>
      <c r="AB477" s="2"/>
      <c r="AC477" s="2"/>
      <c r="AD477" s="2"/>
      <c r="AG477" s="10">
        <f t="shared" si="33"/>
        <v>10</v>
      </c>
      <c r="AH477" s="10">
        <f t="shared" si="34"/>
        <v>0</v>
      </c>
      <c r="AJ477" s="12">
        <f t="shared" si="35"/>
        <v>0</v>
      </c>
      <c r="AK477" s="13">
        <f t="shared" si="36"/>
        <v>0</v>
      </c>
      <c r="AL477" s="14">
        <f t="shared" si="37"/>
        <v>0</v>
      </c>
      <c r="AM477" s="15">
        <f t="shared" si="38"/>
        <v>0</v>
      </c>
    </row>
    <row r="478" spans="3:39" ht="15" customHeight="1" thickBot="1">
      <c r="C478" s="64" t="s">
        <v>132</v>
      </c>
      <c r="D478" s="354" t="str">
        <f>IF(CNGE_2023_M1_Secc1_Sub1!D101="","",CNGE_2023_M1_Secc1_Sub1!D101)</f>
        <v/>
      </c>
      <c r="E478" s="355"/>
      <c r="F478" s="355"/>
      <c r="G478" s="355"/>
      <c r="H478" s="355"/>
      <c r="I478" s="355"/>
      <c r="J478" s="355"/>
      <c r="K478" s="355"/>
      <c r="L478" s="355"/>
      <c r="M478" s="355"/>
      <c r="N478" s="356"/>
      <c r="O478" s="366"/>
      <c r="P478" s="287"/>
      <c r="Q478" s="287"/>
      <c r="R478" s="287"/>
      <c r="S478" s="287"/>
      <c r="T478" s="367"/>
      <c r="U478" s="2"/>
      <c r="V478" s="2"/>
      <c r="W478" s="2"/>
      <c r="X478" s="2"/>
      <c r="Y478" s="2"/>
      <c r="Z478" s="2"/>
      <c r="AA478" s="2"/>
      <c r="AB478" s="2"/>
      <c r="AC478" s="2"/>
      <c r="AD478" s="2"/>
      <c r="AG478" s="10">
        <f t="shared" si="33"/>
        <v>10</v>
      </c>
      <c r="AH478" s="10">
        <f t="shared" si="34"/>
        <v>0</v>
      </c>
      <c r="AJ478" s="12">
        <f t="shared" si="35"/>
        <v>0</v>
      </c>
      <c r="AK478" s="13">
        <f t="shared" si="36"/>
        <v>0</v>
      </c>
      <c r="AL478" s="14">
        <f t="shared" si="37"/>
        <v>0</v>
      </c>
      <c r="AM478" s="15">
        <f t="shared" si="38"/>
        <v>0</v>
      </c>
    </row>
    <row r="479" spans="3:39" ht="15" customHeight="1" thickBot="1">
      <c r="C479" s="64" t="s">
        <v>133</v>
      </c>
      <c r="D479" s="354" t="str">
        <f>IF(CNGE_2023_M1_Secc1_Sub1!D102="","",CNGE_2023_M1_Secc1_Sub1!D102)</f>
        <v/>
      </c>
      <c r="E479" s="355"/>
      <c r="F479" s="355"/>
      <c r="G479" s="355"/>
      <c r="H479" s="355"/>
      <c r="I479" s="355"/>
      <c r="J479" s="355"/>
      <c r="K479" s="355"/>
      <c r="L479" s="355"/>
      <c r="M479" s="355"/>
      <c r="N479" s="356"/>
      <c r="O479" s="366"/>
      <c r="P479" s="287"/>
      <c r="Q479" s="287"/>
      <c r="R479" s="287"/>
      <c r="S479" s="287"/>
      <c r="T479" s="367"/>
      <c r="U479" s="2"/>
      <c r="V479" s="2"/>
      <c r="W479" s="2"/>
      <c r="X479" s="2"/>
      <c r="Y479" s="2"/>
      <c r="Z479" s="2"/>
      <c r="AA479" s="2"/>
      <c r="AB479" s="2"/>
      <c r="AC479" s="2"/>
      <c r="AD479" s="2"/>
      <c r="AG479" s="10">
        <f t="shared" si="33"/>
        <v>10</v>
      </c>
      <c r="AH479" s="10">
        <f t="shared" si="34"/>
        <v>0</v>
      </c>
      <c r="AJ479" s="12">
        <f t="shared" si="35"/>
        <v>0</v>
      </c>
      <c r="AK479" s="13">
        <f t="shared" si="36"/>
        <v>0</v>
      </c>
      <c r="AL479" s="14">
        <f t="shared" si="37"/>
        <v>0</v>
      </c>
      <c r="AM479" s="15">
        <f t="shared" si="38"/>
        <v>0</v>
      </c>
    </row>
    <row r="480" spans="3:39" ht="15" customHeight="1" thickBot="1">
      <c r="C480" s="64" t="s">
        <v>134</v>
      </c>
      <c r="D480" s="354" t="str">
        <f>IF(CNGE_2023_M1_Secc1_Sub1!D103="","",CNGE_2023_M1_Secc1_Sub1!D103)</f>
        <v/>
      </c>
      <c r="E480" s="355"/>
      <c r="F480" s="355"/>
      <c r="G480" s="355"/>
      <c r="H480" s="355"/>
      <c r="I480" s="355"/>
      <c r="J480" s="355"/>
      <c r="K480" s="355"/>
      <c r="L480" s="355"/>
      <c r="M480" s="355"/>
      <c r="N480" s="356"/>
      <c r="O480" s="366"/>
      <c r="P480" s="287"/>
      <c r="Q480" s="287"/>
      <c r="R480" s="287"/>
      <c r="S480" s="287"/>
      <c r="T480" s="367"/>
      <c r="U480" s="2"/>
      <c r="V480" s="2"/>
      <c r="W480" s="2"/>
      <c r="X480" s="2"/>
      <c r="Y480" s="2"/>
      <c r="Z480" s="2"/>
      <c r="AA480" s="2"/>
      <c r="AB480" s="2"/>
      <c r="AC480" s="2"/>
      <c r="AD480" s="2"/>
      <c r="AG480" s="10">
        <f t="shared" si="33"/>
        <v>10</v>
      </c>
      <c r="AH480" s="10">
        <f t="shared" si="34"/>
        <v>0</v>
      </c>
      <c r="AJ480" s="12">
        <f t="shared" si="35"/>
        <v>0</v>
      </c>
      <c r="AK480" s="13">
        <f t="shared" si="36"/>
        <v>0</v>
      </c>
      <c r="AL480" s="14">
        <f t="shared" si="37"/>
        <v>0</v>
      </c>
      <c r="AM480" s="15">
        <f t="shared" si="38"/>
        <v>0</v>
      </c>
    </row>
    <row r="481" spans="3:39" ht="15" customHeight="1" thickBot="1">
      <c r="C481" s="64" t="s">
        <v>135</v>
      </c>
      <c r="D481" s="354" t="str">
        <f>IF(CNGE_2023_M1_Secc1_Sub1!D104="","",CNGE_2023_M1_Secc1_Sub1!D104)</f>
        <v/>
      </c>
      <c r="E481" s="355"/>
      <c r="F481" s="355"/>
      <c r="G481" s="355"/>
      <c r="H481" s="355"/>
      <c r="I481" s="355"/>
      <c r="J481" s="355"/>
      <c r="K481" s="355"/>
      <c r="L481" s="355"/>
      <c r="M481" s="355"/>
      <c r="N481" s="356"/>
      <c r="O481" s="366"/>
      <c r="P481" s="287"/>
      <c r="Q481" s="287"/>
      <c r="R481" s="287"/>
      <c r="S481" s="287"/>
      <c r="T481" s="367"/>
      <c r="U481" s="2"/>
      <c r="V481" s="2"/>
      <c r="W481" s="2"/>
      <c r="X481" s="2"/>
      <c r="Y481" s="2"/>
      <c r="Z481" s="2"/>
      <c r="AA481" s="2"/>
      <c r="AB481" s="2"/>
      <c r="AC481" s="2"/>
      <c r="AD481" s="2"/>
      <c r="AG481" s="10">
        <f t="shared" ref="AG481:AG535" si="39">+COUNTBLANK(U481:AD481)</f>
        <v>10</v>
      </c>
      <c r="AH481" s="10">
        <f t="shared" ref="AH481:AH535" si="40">+IF($AG$409=$AH$409,0,IF(OR(AND(O481=1,AG481=0),AND(OR(O481=2,O481=9),AG481=10),AND(D481="",AG481=10)),0,1))</f>
        <v>0</v>
      </c>
      <c r="AJ481" s="12">
        <f t="shared" ref="AJ481:AJ535" si="41">U481</f>
        <v>0</v>
      </c>
      <c r="AK481" s="13">
        <f t="shared" ref="AK481:AK535" si="42">COUNTIF(V481:AD481,"NS")</f>
        <v>0</v>
      </c>
      <c r="AL481" s="14">
        <f t="shared" ref="AL481:AL535" si="43">SUM(V481:AD481)</f>
        <v>0</v>
      </c>
      <c r="AM481" s="15">
        <f t="shared" ref="AM481:AM535" si="44">IF($AG$409=$AH$409, 0, IF(OR(AND(AJ481=0, AK481&gt;0), AND(AJ481="NS", AL481&gt;0), AND(AJ481="NS", AL481=0, AK481=0)), 1, IF(OR(AND(AK481&gt;=2, AL481&lt;AJ481), AND(AJ481="NS", AL481=0, AK481&gt;0), AJ481=AL481, AND(AJ481="NA", COUNTIF(U481:AD481, "NA")=COUNTA(U481:AD481))), 0, 1)))</f>
        <v>0</v>
      </c>
    </row>
    <row r="482" spans="3:39" ht="15" customHeight="1" thickBot="1">
      <c r="C482" s="64" t="s">
        <v>136</v>
      </c>
      <c r="D482" s="354" t="str">
        <f>IF(CNGE_2023_M1_Secc1_Sub1!D105="","",CNGE_2023_M1_Secc1_Sub1!D105)</f>
        <v/>
      </c>
      <c r="E482" s="355"/>
      <c r="F482" s="355"/>
      <c r="G482" s="355"/>
      <c r="H482" s="355"/>
      <c r="I482" s="355"/>
      <c r="J482" s="355"/>
      <c r="K482" s="355"/>
      <c r="L482" s="355"/>
      <c r="M482" s="355"/>
      <c r="N482" s="356"/>
      <c r="O482" s="366"/>
      <c r="P482" s="287"/>
      <c r="Q482" s="287"/>
      <c r="R482" s="287"/>
      <c r="S482" s="287"/>
      <c r="T482" s="367"/>
      <c r="U482" s="2"/>
      <c r="V482" s="2"/>
      <c r="W482" s="2"/>
      <c r="X482" s="2"/>
      <c r="Y482" s="2"/>
      <c r="Z482" s="2"/>
      <c r="AA482" s="2"/>
      <c r="AB482" s="2"/>
      <c r="AC482" s="2"/>
      <c r="AD482" s="2"/>
      <c r="AG482" s="10">
        <f t="shared" si="39"/>
        <v>10</v>
      </c>
      <c r="AH482" s="10">
        <f t="shared" si="40"/>
        <v>0</v>
      </c>
      <c r="AJ482" s="12">
        <f t="shared" si="41"/>
        <v>0</v>
      </c>
      <c r="AK482" s="13">
        <f t="shared" si="42"/>
        <v>0</v>
      </c>
      <c r="AL482" s="14">
        <f t="shared" si="43"/>
        <v>0</v>
      </c>
      <c r="AM482" s="15">
        <f t="shared" si="44"/>
        <v>0</v>
      </c>
    </row>
    <row r="483" spans="3:39" ht="15" customHeight="1" thickBot="1">
      <c r="C483" s="64" t="s">
        <v>137</v>
      </c>
      <c r="D483" s="354" t="str">
        <f>IF(CNGE_2023_M1_Secc1_Sub1!D106="","",CNGE_2023_M1_Secc1_Sub1!D106)</f>
        <v/>
      </c>
      <c r="E483" s="355"/>
      <c r="F483" s="355"/>
      <c r="G483" s="355"/>
      <c r="H483" s="355"/>
      <c r="I483" s="355"/>
      <c r="J483" s="355"/>
      <c r="K483" s="355"/>
      <c r="L483" s="355"/>
      <c r="M483" s="355"/>
      <c r="N483" s="356"/>
      <c r="O483" s="366"/>
      <c r="P483" s="287"/>
      <c r="Q483" s="287"/>
      <c r="R483" s="287"/>
      <c r="S483" s="287"/>
      <c r="T483" s="367"/>
      <c r="U483" s="2"/>
      <c r="V483" s="2"/>
      <c r="W483" s="2"/>
      <c r="X483" s="2"/>
      <c r="Y483" s="2"/>
      <c r="Z483" s="2"/>
      <c r="AA483" s="2"/>
      <c r="AB483" s="2"/>
      <c r="AC483" s="2"/>
      <c r="AD483" s="2"/>
      <c r="AG483" s="10">
        <f t="shared" si="39"/>
        <v>10</v>
      </c>
      <c r="AH483" s="10">
        <f t="shared" si="40"/>
        <v>0</v>
      </c>
      <c r="AJ483" s="12">
        <f t="shared" si="41"/>
        <v>0</v>
      </c>
      <c r="AK483" s="13">
        <f t="shared" si="42"/>
        <v>0</v>
      </c>
      <c r="AL483" s="14">
        <f t="shared" si="43"/>
        <v>0</v>
      </c>
      <c r="AM483" s="15">
        <f t="shared" si="44"/>
        <v>0</v>
      </c>
    </row>
    <row r="484" spans="3:39" ht="15" customHeight="1" thickBot="1">
      <c r="C484" s="64" t="s">
        <v>138</v>
      </c>
      <c r="D484" s="354" t="str">
        <f>IF(CNGE_2023_M1_Secc1_Sub1!D107="","",CNGE_2023_M1_Secc1_Sub1!D107)</f>
        <v/>
      </c>
      <c r="E484" s="355"/>
      <c r="F484" s="355"/>
      <c r="G484" s="355"/>
      <c r="H484" s="355"/>
      <c r="I484" s="355"/>
      <c r="J484" s="355"/>
      <c r="K484" s="355"/>
      <c r="L484" s="355"/>
      <c r="M484" s="355"/>
      <c r="N484" s="356"/>
      <c r="O484" s="366"/>
      <c r="P484" s="287"/>
      <c r="Q484" s="287"/>
      <c r="R484" s="287"/>
      <c r="S484" s="287"/>
      <c r="T484" s="367"/>
      <c r="U484" s="2"/>
      <c r="V484" s="2"/>
      <c r="W484" s="2"/>
      <c r="X484" s="2"/>
      <c r="Y484" s="2"/>
      <c r="Z484" s="2"/>
      <c r="AA484" s="2"/>
      <c r="AB484" s="2"/>
      <c r="AC484" s="2"/>
      <c r="AD484" s="2"/>
      <c r="AG484" s="10">
        <f t="shared" si="39"/>
        <v>10</v>
      </c>
      <c r="AH484" s="10">
        <f t="shared" si="40"/>
        <v>0</v>
      </c>
      <c r="AJ484" s="12">
        <f t="shared" si="41"/>
        <v>0</v>
      </c>
      <c r="AK484" s="13">
        <f t="shared" si="42"/>
        <v>0</v>
      </c>
      <c r="AL484" s="14">
        <f t="shared" si="43"/>
        <v>0</v>
      </c>
      <c r="AM484" s="15">
        <f t="shared" si="44"/>
        <v>0</v>
      </c>
    </row>
    <row r="485" spans="3:39" ht="15" customHeight="1" thickBot="1">
      <c r="C485" s="64" t="s">
        <v>139</v>
      </c>
      <c r="D485" s="354" t="str">
        <f>IF(CNGE_2023_M1_Secc1_Sub1!D108="","",CNGE_2023_M1_Secc1_Sub1!D108)</f>
        <v/>
      </c>
      <c r="E485" s="355"/>
      <c r="F485" s="355"/>
      <c r="G485" s="355"/>
      <c r="H485" s="355"/>
      <c r="I485" s="355"/>
      <c r="J485" s="355"/>
      <c r="K485" s="355"/>
      <c r="L485" s="355"/>
      <c r="M485" s="355"/>
      <c r="N485" s="356"/>
      <c r="O485" s="366"/>
      <c r="P485" s="287"/>
      <c r="Q485" s="287"/>
      <c r="R485" s="287"/>
      <c r="S485" s="287"/>
      <c r="T485" s="367"/>
      <c r="U485" s="2"/>
      <c r="V485" s="2"/>
      <c r="W485" s="2"/>
      <c r="X485" s="2"/>
      <c r="Y485" s="2"/>
      <c r="Z485" s="2"/>
      <c r="AA485" s="2"/>
      <c r="AB485" s="2"/>
      <c r="AC485" s="2"/>
      <c r="AD485" s="2"/>
      <c r="AG485" s="10">
        <f t="shared" si="39"/>
        <v>10</v>
      </c>
      <c r="AH485" s="10">
        <f t="shared" si="40"/>
        <v>0</v>
      </c>
      <c r="AJ485" s="12">
        <f t="shared" si="41"/>
        <v>0</v>
      </c>
      <c r="AK485" s="13">
        <f t="shared" si="42"/>
        <v>0</v>
      </c>
      <c r="AL485" s="14">
        <f t="shared" si="43"/>
        <v>0</v>
      </c>
      <c r="AM485" s="15">
        <f t="shared" si="44"/>
        <v>0</v>
      </c>
    </row>
    <row r="486" spans="3:39" ht="15" customHeight="1" thickBot="1">
      <c r="C486" s="64" t="s">
        <v>140</v>
      </c>
      <c r="D486" s="354" t="str">
        <f>IF(CNGE_2023_M1_Secc1_Sub1!D109="","",CNGE_2023_M1_Secc1_Sub1!D109)</f>
        <v/>
      </c>
      <c r="E486" s="355"/>
      <c r="F486" s="355"/>
      <c r="G486" s="355"/>
      <c r="H486" s="355"/>
      <c r="I486" s="355"/>
      <c r="J486" s="355"/>
      <c r="K486" s="355"/>
      <c r="L486" s="355"/>
      <c r="M486" s="355"/>
      <c r="N486" s="356"/>
      <c r="O486" s="366"/>
      <c r="P486" s="287"/>
      <c r="Q486" s="287"/>
      <c r="R486" s="287"/>
      <c r="S486" s="287"/>
      <c r="T486" s="367"/>
      <c r="U486" s="2"/>
      <c r="V486" s="2"/>
      <c r="W486" s="2"/>
      <c r="X486" s="2"/>
      <c r="Y486" s="2"/>
      <c r="Z486" s="2"/>
      <c r="AA486" s="2"/>
      <c r="AB486" s="2"/>
      <c r="AC486" s="2"/>
      <c r="AD486" s="2"/>
      <c r="AG486" s="10">
        <f t="shared" si="39"/>
        <v>10</v>
      </c>
      <c r="AH486" s="10">
        <f t="shared" si="40"/>
        <v>0</v>
      </c>
      <c r="AJ486" s="12">
        <f t="shared" si="41"/>
        <v>0</v>
      </c>
      <c r="AK486" s="13">
        <f t="shared" si="42"/>
        <v>0</v>
      </c>
      <c r="AL486" s="14">
        <f t="shared" si="43"/>
        <v>0</v>
      </c>
      <c r="AM486" s="15">
        <f t="shared" si="44"/>
        <v>0</v>
      </c>
    </row>
    <row r="487" spans="3:39" ht="15" customHeight="1" thickBot="1">
      <c r="C487" s="64" t="s">
        <v>141</v>
      </c>
      <c r="D487" s="354" t="str">
        <f>IF(CNGE_2023_M1_Secc1_Sub1!D110="","",CNGE_2023_M1_Secc1_Sub1!D110)</f>
        <v/>
      </c>
      <c r="E487" s="355"/>
      <c r="F487" s="355"/>
      <c r="G487" s="355"/>
      <c r="H487" s="355"/>
      <c r="I487" s="355"/>
      <c r="J487" s="355"/>
      <c r="K487" s="355"/>
      <c r="L487" s="355"/>
      <c r="M487" s="355"/>
      <c r="N487" s="356"/>
      <c r="O487" s="366"/>
      <c r="P487" s="287"/>
      <c r="Q487" s="287"/>
      <c r="R487" s="287"/>
      <c r="S487" s="287"/>
      <c r="T487" s="367"/>
      <c r="U487" s="2"/>
      <c r="V487" s="2"/>
      <c r="W487" s="2"/>
      <c r="X487" s="2"/>
      <c r="Y487" s="2"/>
      <c r="Z487" s="2"/>
      <c r="AA487" s="2"/>
      <c r="AB487" s="2"/>
      <c r="AC487" s="2"/>
      <c r="AD487" s="2"/>
      <c r="AG487" s="10">
        <f t="shared" si="39"/>
        <v>10</v>
      </c>
      <c r="AH487" s="10">
        <f t="shared" si="40"/>
        <v>0</v>
      </c>
      <c r="AJ487" s="12">
        <f t="shared" si="41"/>
        <v>0</v>
      </c>
      <c r="AK487" s="13">
        <f t="shared" si="42"/>
        <v>0</v>
      </c>
      <c r="AL487" s="14">
        <f t="shared" si="43"/>
        <v>0</v>
      </c>
      <c r="AM487" s="15">
        <f t="shared" si="44"/>
        <v>0</v>
      </c>
    </row>
    <row r="488" spans="3:39" ht="15" customHeight="1" thickBot="1">
      <c r="C488" s="64" t="s">
        <v>142</v>
      </c>
      <c r="D488" s="354" t="str">
        <f>IF(CNGE_2023_M1_Secc1_Sub1!D111="","",CNGE_2023_M1_Secc1_Sub1!D111)</f>
        <v/>
      </c>
      <c r="E488" s="355"/>
      <c r="F488" s="355"/>
      <c r="G488" s="355"/>
      <c r="H488" s="355"/>
      <c r="I488" s="355"/>
      <c r="J488" s="355"/>
      <c r="K488" s="355"/>
      <c r="L488" s="355"/>
      <c r="M488" s="355"/>
      <c r="N488" s="356"/>
      <c r="O488" s="366"/>
      <c r="P488" s="287"/>
      <c r="Q488" s="287"/>
      <c r="R488" s="287"/>
      <c r="S488" s="287"/>
      <c r="T488" s="367"/>
      <c r="U488" s="2"/>
      <c r="V488" s="2"/>
      <c r="W488" s="2"/>
      <c r="X488" s="2"/>
      <c r="Y488" s="2"/>
      <c r="Z488" s="2"/>
      <c r="AA488" s="2"/>
      <c r="AB488" s="2"/>
      <c r="AC488" s="2"/>
      <c r="AD488" s="2"/>
      <c r="AG488" s="10">
        <f t="shared" si="39"/>
        <v>10</v>
      </c>
      <c r="AH488" s="10">
        <f t="shared" si="40"/>
        <v>0</v>
      </c>
      <c r="AJ488" s="12">
        <f t="shared" si="41"/>
        <v>0</v>
      </c>
      <c r="AK488" s="13">
        <f t="shared" si="42"/>
        <v>0</v>
      </c>
      <c r="AL488" s="14">
        <f t="shared" si="43"/>
        <v>0</v>
      </c>
      <c r="AM488" s="15">
        <f t="shared" si="44"/>
        <v>0</v>
      </c>
    </row>
    <row r="489" spans="3:39" ht="15" customHeight="1" thickBot="1">
      <c r="C489" s="64" t="s">
        <v>143</v>
      </c>
      <c r="D489" s="354" t="str">
        <f>IF(CNGE_2023_M1_Secc1_Sub1!D112="","",CNGE_2023_M1_Secc1_Sub1!D112)</f>
        <v/>
      </c>
      <c r="E489" s="355"/>
      <c r="F489" s="355"/>
      <c r="G489" s="355"/>
      <c r="H489" s="355"/>
      <c r="I489" s="355"/>
      <c r="J489" s="355"/>
      <c r="K489" s="355"/>
      <c r="L489" s="355"/>
      <c r="M489" s="355"/>
      <c r="N489" s="356"/>
      <c r="O489" s="366"/>
      <c r="P489" s="287"/>
      <c r="Q489" s="287"/>
      <c r="R489" s="287"/>
      <c r="S489" s="287"/>
      <c r="T489" s="367"/>
      <c r="U489" s="2"/>
      <c r="V489" s="2"/>
      <c r="W489" s="2"/>
      <c r="X489" s="2"/>
      <c r="Y489" s="2"/>
      <c r="Z489" s="2"/>
      <c r="AA489" s="2"/>
      <c r="AB489" s="2"/>
      <c r="AC489" s="2"/>
      <c r="AD489" s="2"/>
      <c r="AG489" s="10">
        <f t="shared" si="39"/>
        <v>10</v>
      </c>
      <c r="AH489" s="10">
        <f t="shared" si="40"/>
        <v>0</v>
      </c>
      <c r="AJ489" s="12">
        <f t="shared" si="41"/>
        <v>0</v>
      </c>
      <c r="AK489" s="13">
        <f t="shared" si="42"/>
        <v>0</v>
      </c>
      <c r="AL489" s="14">
        <f t="shared" si="43"/>
        <v>0</v>
      </c>
      <c r="AM489" s="15">
        <f t="shared" si="44"/>
        <v>0</v>
      </c>
    </row>
    <row r="490" spans="3:39" ht="15" customHeight="1" thickBot="1">
      <c r="C490" s="64" t="s">
        <v>144</v>
      </c>
      <c r="D490" s="354" t="str">
        <f>IF(CNGE_2023_M1_Secc1_Sub1!D113="","",CNGE_2023_M1_Secc1_Sub1!D113)</f>
        <v/>
      </c>
      <c r="E490" s="355"/>
      <c r="F490" s="355"/>
      <c r="G490" s="355"/>
      <c r="H490" s="355"/>
      <c r="I490" s="355"/>
      <c r="J490" s="355"/>
      <c r="K490" s="355"/>
      <c r="L490" s="355"/>
      <c r="M490" s="355"/>
      <c r="N490" s="356"/>
      <c r="O490" s="366"/>
      <c r="P490" s="287"/>
      <c r="Q490" s="287"/>
      <c r="R490" s="287"/>
      <c r="S490" s="287"/>
      <c r="T490" s="367"/>
      <c r="U490" s="2"/>
      <c r="V490" s="2"/>
      <c r="W490" s="2"/>
      <c r="X490" s="2"/>
      <c r="Y490" s="2"/>
      <c r="Z490" s="2"/>
      <c r="AA490" s="2"/>
      <c r="AB490" s="2"/>
      <c r="AC490" s="2"/>
      <c r="AD490" s="2"/>
      <c r="AG490" s="10">
        <f t="shared" si="39"/>
        <v>10</v>
      </c>
      <c r="AH490" s="10">
        <f t="shared" si="40"/>
        <v>0</v>
      </c>
      <c r="AJ490" s="12">
        <f t="shared" si="41"/>
        <v>0</v>
      </c>
      <c r="AK490" s="13">
        <f t="shared" si="42"/>
        <v>0</v>
      </c>
      <c r="AL490" s="14">
        <f t="shared" si="43"/>
        <v>0</v>
      </c>
      <c r="AM490" s="15">
        <f t="shared" si="44"/>
        <v>0</v>
      </c>
    </row>
    <row r="491" spans="3:39" ht="15" customHeight="1" thickBot="1">
      <c r="C491" s="64" t="s">
        <v>145</v>
      </c>
      <c r="D491" s="354" t="str">
        <f>IF(CNGE_2023_M1_Secc1_Sub1!D114="","",CNGE_2023_M1_Secc1_Sub1!D114)</f>
        <v/>
      </c>
      <c r="E491" s="355"/>
      <c r="F491" s="355"/>
      <c r="G491" s="355"/>
      <c r="H491" s="355"/>
      <c r="I491" s="355"/>
      <c r="J491" s="355"/>
      <c r="K491" s="355"/>
      <c r="L491" s="355"/>
      <c r="M491" s="355"/>
      <c r="N491" s="356"/>
      <c r="O491" s="366"/>
      <c r="P491" s="287"/>
      <c r="Q491" s="287"/>
      <c r="R491" s="287"/>
      <c r="S491" s="287"/>
      <c r="T491" s="367"/>
      <c r="U491" s="2"/>
      <c r="V491" s="2"/>
      <c r="W491" s="2"/>
      <c r="X491" s="2"/>
      <c r="Y491" s="2"/>
      <c r="Z491" s="2"/>
      <c r="AA491" s="2"/>
      <c r="AB491" s="2"/>
      <c r="AC491" s="2"/>
      <c r="AD491" s="2"/>
      <c r="AG491" s="10">
        <f t="shared" si="39"/>
        <v>10</v>
      </c>
      <c r="AH491" s="10">
        <f t="shared" si="40"/>
        <v>0</v>
      </c>
      <c r="AJ491" s="12">
        <f t="shared" si="41"/>
        <v>0</v>
      </c>
      <c r="AK491" s="13">
        <f t="shared" si="42"/>
        <v>0</v>
      </c>
      <c r="AL491" s="14">
        <f t="shared" si="43"/>
        <v>0</v>
      </c>
      <c r="AM491" s="15">
        <f t="shared" si="44"/>
        <v>0</v>
      </c>
    </row>
    <row r="492" spans="3:39" ht="15" customHeight="1" thickBot="1">
      <c r="C492" s="64" t="s">
        <v>146</v>
      </c>
      <c r="D492" s="354" t="str">
        <f>IF(CNGE_2023_M1_Secc1_Sub1!D115="","",CNGE_2023_M1_Secc1_Sub1!D115)</f>
        <v/>
      </c>
      <c r="E492" s="355"/>
      <c r="F492" s="355"/>
      <c r="G492" s="355"/>
      <c r="H492" s="355"/>
      <c r="I492" s="355"/>
      <c r="J492" s="355"/>
      <c r="K492" s="355"/>
      <c r="L492" s="355"/>
      <c r="M492" s="355"/>
      <c r="N492" s="356"/>
      <c r="O492" s="366"/>
      <c r="P492" s="287"/>
      <c r="Q492" s="287"/>
      <c r="R492" s="287"/>
      <c r="S492" s="287"/>
      <c r="T492" s="367"/>
      <c r="U492" s="2"/>
      <c r="V492" s="2"/>
      <c r="W492" s="2"/>
      <c r="X492" s="2"/>
      <c r="Y492" s="2"/>
      <c r="Z492" s="2"/>
      <c r="AA492" s="2"/>
      <c r="AB492" s="2"/>
      <c r="AC492" s="2"/>
      <c r="AD492" s="2"/>
      <c r="AG492" s="10">
        <f t="shared" si="39"/>
        <v>10</v>
      </c>
      <c r="AH492" s="10">
        <f t="shared" si="40"/>
        <v>0</v>
      </c>
      <c r="AJ492" s="12">
        <f t="shared" si="41"/>
        <v>0</v>
      </c>
      <c r="AK492" s="13">
        <f t="shared" si="42"/>
        <v>0</v>
      </c>
      <c r="AL492" s="14">
        <f t="shared" si="43"/>
        <v>0</v>
      </c>
      <c r="AM492" s="15">
        <f t="shared" si="44"/>
        <v>0</v>
      </c>
    </row>
    <row r="493" spans="3:39" ht="15" customHeight="1" thickBot="1">
      <c r="C493" s="64" t="s">
        <v>147</v>
      </c>
      <c r="D493" s="354" t="str">
        <f>IF(CNGE_2023_M1_Secc1_Sub1!D116="","",CNGE_2023_M1_Secc1_Sub1!D116)</f>
        <v/>
      </c>
      <c r="E493" s="355"/>
      <c r="F493" s="355"/>
      <c r="G493" s="355"/>
      <c r="H493" s="355"/>
      <c r="I493" s="355"/>
      <c r="J493" s="355"/>
      <c r="K493" s="355"/>
      <c r="L493" s="355"/>
      <c r="M493" s="355"/>
      <c r="N493" s="356"/>
      <c r="O493" s="366"/>
      <c r="P493" s="287"/>
      <c r="Q493" s="287"/>
      <c r="R493" s="287"/>
      <c r="S493" s="287"/>
      <c r="T493" s="367"/>
      <c r="U493" s="2"/>
      <c r="V493" s="2"/>
      <c r="W493" s="2"/>
      <c r="X493" s="2"/>
      <c r="Y493" s="2"/>
      <c r="Z493" s="2"/>
      <c r="AA493" s="2"/>
      <c r="AB493" s="2"/>
      <c r="AC493" s="2"/>
      <c r="AD493" s="2"/>
      <c r="AG493" s="10">
        <f t="shared" si="39"/>
        <v>10</v>
      </c>
      <c r="AH493" s="10">
        <f t="shared" si="40"/>
        <v>0</v>
      </c>
      <c r="AJ493" s="12">
        <f t="shared" si="41"/>
        <v>0</v>
      </c>
      <c r="AK493" s="13">
        <f t="shared" si="42"/>
        <v>0</v>
      </c>
      <c r="AL493" s="14">
        <f t="shared" si="43"/>
        <v>0</v>
      </c>
      <c r="AM493" s="15">
        <f t="shared" si="44"/>
        <v>0</v>
      </c>
    </row>
    <row r="494" spans="3:39" ht="15" customHeight="1" thickBot="1">
      <c r="C494" s="77" t="s">
        <v>148</v>
      </c>
      <c r="D494" s="354" t="str">
        <f>IF(CNGE_2023_M1_Secc1_Sub1!D117="","",CNGE_2023_M1_Secc1_Sub1!D117)</f>
        <v/>
      </c>
      <c r="E494" s="355"/>
      <c r="F494" s="355"/>
      <c r="G494" s="355"/>
      <c r="H494" s="355"/>
      <c r="I494" s="355"/>
      <c r="J494" s="355"/>
      <c r="K494" s="355"/>
      <c r="L494" s="355"/>
      <c r="M494" s="355"/>
      <c r="N494" s="356"/>
      <c r="O494" s="366"/>
      <c r="P494" s="287"/>
      <c r="Q494" s="287"/>
      <c r="R494" s="287"/>
      <c r="S494" s="287"/>
      <c r="T494" s="367"/>
      <c r="U494" s="2"/>
      <c r="V494" s="2"/>
      <c r="W494" s="2"/>
      <c r="X494" s="2"/>
      <c r="Y494" s="2"/>
      <c r="Z494" s="2"/>
      <c r="AA494" s="2"/>
      <c r="AB494" s="2"/>
      <c r="AC494" s="2"/>
      <c r="AD494" s="2"/>
      <c r="AG494" s="10">
        <f t="shared" si="39"/>
        <v>10</v>
      </c>
      <c r="AH494" s="10">
        <f t="shared" si="40"/>
        <v>0</v>
      </c>
      <c r="AJ494" s="12">
        <f t="shared" si="41"/>
        <v>0</v>
      </c>
      <c r="AK494" s="13">
        <f t="shared" si="42"/>
        <v>0</v>
      </c>
      <c r="AL494" s="14">
        <f t="shared" si="43"/>
        <v>0</v>
      </c>
      <c r="AM494" s="15">
        <f t="shared" si="44"/>
        <v>0</v>
      </c>
    </row>
    <row r="495" spans="3:39" ht="15" customHeight="1" thickBot="1">
      <c r="C495" s="64" t="s">
        <v>149</v>
      </c>
      <c r="D495" s="354" t="str">
        <f>IF(CNGE_2023_M1_Secc1_Sub1!D118="","",CNGE_2023_M1_Secc1_Sub1!D118)</f>
        <v/>
      </c>
      <c r="E495" s="355"/>
      <c r="F495" s="355"/>
      <c r="G495" s="355"/>
      <c r="H495" s="355"/>
      <c r="I495" s="355"/>
      <c r="J495" s="355"/>
      <c r="K495" s="355"/>
      <c r="L495" s="355"/>
      <c r="M495" s="355"/>
      <c r="N495" s="356"/>
      <c r="O495" s="366"/>
      <c r="P495" s="287"/>
      <c r="Q495" s="287"/>
      <c r="R495" s="287"/>
      <c r="S495" s="287"/>
      <c r="T495" s="367"/>
      <c r="U495" s="2"/>
      <c r="V495" s="2"/>
      <c r="W495" s="2"/>
      <c r="X495" s="2"/>
      <c r="Y495" s="2"/>
      <c r="Z495" s="2"/>
      <c r="AA495" s="2"/>
      <c r="AB495" s="2"/>
      <c r="AC495" s="2"/>
      <c r="AD495" s="2"/>
      <c r="AG495" s="10">
        <f t="shared" si="39"/>
        <v>10</v>
      </c>
      <c r="AH495" s="10">
        <f t="shared" si="40"/>
        <v>0</v>
      </c>
      <c r="AJ495" s="12">
        <f t="shared" si="41"/>
        <v>0</v>
      </c>
      <c r="AK495" s="13">
        <f t="shared" si="42"/>
        <v>0</v>
      </c>
      <c r="AL495" s="14">
        <f t="shared" si="43"/>
        <v>0</v>
      </c>
      <c r="AM495" s="15">
        <f t="shared" si="44"/>
        <v>0</v>
      </c>
    </row>
    <row r="496" spans="3:39" ht="15" customHeight="1" thickBot="1">
      <c r="C496" s="64" t="s">
        <v>150</v>
      </c>
      <c r="D496" s="354" t="str">
        <f>IF(CNGE_2023_M1_Secc1_Sub1!D119="","",CNGE_2023_M1_Secc1_Sub1!D119)</f>
        <v/>
      </c>
      <c r="E496" s="355"/>
      <c r="F496" s="355"/>
      <c r="G496" s="355"/>
      <c r="H496" s="355"/>
      <c r="I496" s="355"/>
      <c r="J496" s="355"/>
      <c r="K496" s="355"/>
      <c r="L496" s="355"/>
      <c r="M496" s="355"/>
      <c r="N496" s="356"/>
      <c r="O496" s="366"/>
      <c r="P496" s="287"/>
      <c r="Q496" s="287"/>
      <c r="R496" s="287"/>
      <c r="S496" s="287"/>
      <c r="T496" s="367"/>
      <c r="U496" s="2"/>
      <c r="V496" s="2"/>
      <c r="W496" s="2"/>
      <c r="X496" s="2"/>
      <c r="Y496" s="2"/>
      <c r="Z496" s="2"/>
      <c r="AA496" s="2"/>
      <c r="AB496" s="2"/>
      <c r="AC496" s="2"/>
      <c r="AD496" s="2"/>
      <c r="AG496" s="10">
        <f t="shared" si="39"/>
        <v>10</v>
      </c>
      <c r="AH496" s="10">
        <f t="shared" si="40"/>
        <v>0</v>
      </c>
      <c r="AJ496" s="12">
        <f t="shared" si="41"/>
        <v>0</v>
      </c>
      <c r="AK496" s="13">
        <f t="shared" si="42"/>
        <v>0</v>
      </c>
      <c r="AL496" s="14">
        <f t="shared" si="43"/>
        <v>0</v>
      </c>
      <c r="AM496" s="15">
        <f t="shared" si="44"/>
        <v>0</v>
      </c>
    </row>
    <row r="497" spans="3:39" ht="15" customHeight="1" thickBot="1">
      <c r="C497" s="64" t="s">
        <v>151</v>
      </c>
      <c r="D497" s="354" t="str">
        <f>IF(CNGE_2023_M1_Secc1_Sub1!D120="","",CNGE_2023_M1_Secc1_Sub1!D120)</f>
        <v/>
      </c>
      <c r="E497" s="355"/>
      <c r="F497" s="355"/>
      <c r="G497" s="355"/>
      <c r="H497" s="355"/>
      <c r="I497" s="355"/>
      <c r="J497" s="355"/>
      <c r="K497" s="355"/>
      <c r="L497" s="355"/>
      <c r="M497" s="355"/>
      <c r="N497" s="356"/>
      <c r="O497" s="366"/>
      <c r="P497" s="287"/>
      <c r="Q497" s="287"/>
      <c r="R497" s="287"/>
      <c r="S497" s="287"/>
      <c r="T497" s="367"/>
      <c r="U497" s="2"/>
      <c r="V497" s="2"/>
      <c r="W497" s="2"/>
      <c r="X497" s="2"/>
      <c r="Y497" s="2"/>
      <c r="Z497" s="2"/>
      <c r="AA497" s="2"/>
      <c r="AB497" s="2"/>
      <c r="AC497" s="2"/>
      <c r="AD497" s="2"/>
      <c r="AG497" s="10">
        <f t="shared" si="39"/>
        <v>10</v>
      </c>
      <c r="AH497" s="10">
        <f t="shared" si="40"/>
        <v>0</v>
      </c>
      <c r="AJ497" s="12">
        <f t="shared" si="41"/>
        <v>0</v>
      </c>
      <c r="AK497" s="13">
        <f t="shared" si="42"/>
        <v>0</v>
      </c>
      <c r="AL497" s="14">
        <f t="shared" si="43"/>
        <v>0</v>
      </c>
      <c r="AM497" s="15">
        <f t="shared" si="44"/>
        <v>0</v>
      </c>
    </row>
    <row r="498" spans="3:39" ht="15" customHeight="1" thickBot="1">
      <c r="C498" s="64" t="s">
        <v>152</v>
      </c>
      <c r="D498" s="354" t="str">
        <f>IF(CNGE_2023_M1_Secc1_Sub1!D121="","",CNGE_2023_M1_Secc1_Sub1!D121)</f>
        <v/>
      </c>
      <c r="E498" s="355"/>
      <c r="F498" s="355"/>
      <c r="G498" s="355"/>
      <c r="H498" s="355"/>
      <c r="I498" s="355"/>
      <c r="J498" s="355"/>
      <c r="K498" s="355"/>
      <c r="L498" s="355"/>
      <c r="M498" s="355"/>
      <c r="N498" s="356"/>
      <c r="O498" s="366"/>
      <c r="P498" s="287"/>
      <c r="Q498" s="287"/>
      <c r="R498" s="287"/>
      <c r="S498" s="287"/>
      <c r="T498" s="367"/>
      <c r="U498" s="2"/>
      <c r="V498" s="2"/>
      <c r="W498" s="2"/>
      <c r="X498" s="2"/>
      <c r="Y498" s="2"/>
      <c r="Z498" s="2"/>
      <c r="AA498" s="2"/>
      <c r="AB498" s="2"/>
      <c r="AC498" s="2"/>
      <c r="AD498" s="2"/>
      <c r="AG498" s="10">
        <f t="shared" si="39"/>
        <v>10</v>
      </c>
      <c r="AH498" s="10">
        <f t="shared" si="40"/>
        <v>0</v>
      </c>
      <c r="AJ498" s="12">
        <f t="shared" si="41"/>
        <v>0</v>
      </c>
      <c r="AK498" s="13">
        <f t="shared" si="42"/>
        <v>0</v>
      </c>
      <c r="AL498" s="14">
        <f t="shared" si="43"/>
        <v>0</v>
      </c>
      <c r="AM498" s="15">
        <f t="shared" si="44"/>
        <v>0</v>
      </c>
    </row>
    <row r="499" spans="3:39" ht="15" customHeight="1" thickBot="1">
      <c r="C499" s="64" t="s">
        <v>153</v>
      </c>
      <c r="D499" s="354" t="str">
        <f>IF(CNGE_2023_M1_Secc1_Sub1!D122="","",CNGE_2023_M1_Secc1_Sub1!D122)</f>
        <v/>
      </c>
      <c r="E499" s="355"/>
      <c r="F499" s="355"/>
      <c r="G499" s="355"/>
      <c r="H499" s="355"/>
      <c r="I499" s="355"/>
      <c r="J499" s="355"/>
      <c r="K499" s="355"/>
      <c r="L499" s="355"/>
      <c r="M499" s="355"/>
      <c r="N499" s="356"/>
      <c r="O499" s="366"/>
      <c r="P499" s="287"/>
      <c r="Q499" s="287"/>
      <c r="R499" s="287"/>
      <c r="S499" s="287"/>
      <c r="T499" s="367"/>
      <c r="U499" s="2"/>
      <c r="V499" s="2"/>
      <c r="W499" s="2"/>
      <c r="X499" s="2"/>
      <c r="Y499" s="2"/>
      <c r="Z499" s="2"/>
      <c r="AA499" s="2"/>
      <c r="AB499" s="2"/>
      <c r="AC499" s="2"/>
      <c r="AD499" s="2"/>
      <c r="AG499" s="10">
        <f t="shared" si="39"/>
        <v>10</v>
      </c>
      <c r="AH499" s="10">
        <f t="shared" si="40"/>
        <v>0</v>
      </c>
      <c r="AJ499" s="12">
        <f t="shared" si="41"/>
        <v>0</v>
      </c>
      <c r="AK499" s="13">
        <f t="shared" si="42"/>
        <v>0</v>
      </c>
      <c r="AL499" s="14">
        <f t="shared" si="43"/>
        <v>0</v>
      </c>
      <c r="AM499" s="15">
        <f t="shared" si="44"/>
        <v>0</v>
      </c>
    </row>
    <row r="500" spans="3:39" ht="15" customHeight="1" thickBot="1">
      <c r="C500" s="64" t="s">
        <v>154</v>
      </c>
      <c r="D500" s="354" t="str">
        <f>IF(CNGE_2023_M1_Secc1_Sub1!D123="","",CNGE_2023_M1_Secc1_Sub1!D123)</f>
        <v/>
      </c>
      <c r="E500" s="355"/>
      <c r="F500" s="355"/>
      <c r="G500" s="355"/>
      <c r="H500" s="355"/>
      <c r="I500" s="355"/>
      <c r="J500" s="355"/>
      <c r="K500" s="355"/>
      <c r="L500" s="355"/>
      <c r="M500" s="355"/>
      <c r="N500" s="356"/>
      <c r="O500" s="366"/>
      <c r="P500" s="287"/>
      <c r="Q500" s="287"/>
      <c r="R500" s="287"/>
      <c r="S500" s="287"/>
      <c r="T500" s="367"/>
      <c r="U500" s="2"/>
      <c r="V500" s="2"/>
      <c r="W500" s="2"/>
      <c r="X500" s="2"/>
      <c r="Y500" s="2"/>
      <c r="Z500" s="2"/>
      <c r="AA500" s="2"/>
      <c r="AB500" s="2"/>
      <c r="AC500" s="2"/>
      <c r="AD500" s="2"/>
      <c r="AG500" s="10">
        <f t="shared" si="39"/>
        <v>10</v>
      </c>
      <c r="AH500" s="10">
        <f t="shared" si="40"/>
        <v>0</v>
      </c>
      <c r="AJ500" s="12">
        <f t="shared" si="41"/>
        <v>0</v>
      </c>
      <c r="AK500" s="13">
        <f t="shared" si="42"/>
        <v>0</v>
      </c>
      <c r="AL500" s="14">
        <f t="shared" si="43"/>
        <v>0</v>
      </c>
      <c r="AM500" s="15">
        <f t="shared" si="44"/>
        <v>0</v>
      </c>
    </row>
    <row r="501" spans="3:39" ht="15" customHeight="1" thickBot="1">
      <c r="C501" s="64" t="s">
        <v>155</v>
      </c>
      <c r="D501" s="354" t="str">
        <f>IF(CNGE_2023_M1_Secc1_Sub1!D124="","",CNGE_2023_M1_Secc1_Sub1!D124)</f>
        <v/>
      </c>
      <c r="E501" s="355"/>
      <c r="F501" s="355"/>
      <c r="G501" s="355"/>
      <c r="H501" s="355"/>
      <c r="I501" s="355"/>
      <c r="J501" s="355"/>
      <c r="K501" s="355"/>
      <c r="L501" s="355"/>
      <c r="M501" s="355"/>
      <c r="N501" s="356"/>
      <c r="O501" s="366"/>
      <c r="P501" s="287"/>
      <c r="Q501" s="287"/>
      <c r="R501" s="287"/>
      <c r="S501" s="287"/>
      <c r="T501" s="367"/>
      <c r="U501" s="2"/>
      <c r="V501" s="2"/>
      <c r="W501" s="2"/>
      <c r="X501" s="2"/>
      <c r="Y501" s="2"/>
      <c r="Z501" s="2"/>
      <c r="AA501" s="2"/>
      <c r="AB501" s="2"/>
      <c r="AC501" s="2"/>
      <c r="AD501" s="2"/>
      <c r="AG501" s="10">
        <f t="shared" si="39"/>
        <v>10</v>
      </c>
      <c r="AH501" s="10">
        <f t="shared" si="40"/>
        <v>0</v>
      </c>
      <c r="AJ501" s="12">
        <f t="shared" si="41"/>
        <v>0</v>
      </c>
      <c r="AK501" s="13">
        <f t="shared" si="42"/>
        <v>0</v>
      </c>
      <c r="AL501" s="14">
        <f t="shared" si="43"/>
        <v>0</v>
      </c>
      <c r="AM501" s="15">
        <f t="shared" si="44"/>
        <v>0</v>
      </c>
    </row>
    <row r="502" spans="3:39" ht="15" customHeight="1" thickBot="1">
      <c r="C502" s="64" t="s">
        <v>156</v>
      </c>
      <c r="D502" s="354" t="str">
        <f>IF(CNGE_2023_M1_Secc1_Sub1!D125="","",CNGE_2023_M1_Secc1_Sub1!D125)</f>
        <v/>
      </c>
      <c r="E502" s="355"/>
      <c r="F502" s="355"/>
      <c r="G502" s="355"/>
      <c r="H502" s="355"/>
      <c r="I502" s="355"/>
      <c r="J502" s="355"/>
      <c r="K502" s="355"/>
      <c r="L502" s="355"/>
      <c r="M502" s="355"/>
      <c r="N502" s="356"/>
      <c r="O502" s="366"/>
      <c r="P502" s="287"/>
      <c r="Q502" s="287"/>
      <c r="R502" s="287"/>
      <c r="S502" s="287"/>
      <c r="T502" s="367"/>
      <c r="U502" s="2"/>
      <c r="V502" s="2"/>
      <c r="W502" s="2"/>
      <c r="X502" s="2"/>
      <c r="Y502" s="2"/>
      <c r="Z502" s="2"/>
      <c r="AA502" s="2"/>
      <c r="AB502" s="2"/>
      <c r="AC502" s="2"/>
      <c r="AD502" s="2"/>
      <c r="AG502" s="10">
        <f t="shared" si="39"/>
        <v>10</v>
      </c>
      <c r="AH502" s="10">
        <f t="shared" si="40"/>
        <v>0</v>
      </c>
      <c r="AJ502" s="12">
        <f t="shared" si="41"/>
        <v>0</v>
      </c>
      <c r="AK502" s="13">
        <f t="shared" si="42"/>
        <v>0</v>
      </c>
      <c r="AL502" s="14">
        <f t="shared" si="43"/>
        <v>0</v>
      </c>
      <c r="AM502" s="15">
        <f t="shared" si="44"/>
        <v>0</v>
      </c>
    </row>
    <row r="503" spans="3:39" ht="15" customHeight="1" thickBot="1">
      <c r="C503" s="64" t="s">
        <v>157</v>
      </c>
      <c r="D503" s="354" t="str">
        <f>IF(CNGE_2023_M1_Secc1_Sub1!D126="","",CNGE_2023_M1_Secc1_Sub1!D126)</f>
        <v/>
      </c>
      <c r="E503" s="355"/>
      <c r="F503" s="355"/>
      <c r="G503" s="355"/>
      <c r="H503" s="355"/>
      <c r="I503" s="355"/>
      <c r="J503" s="355"/>
      <c r="K503" s="355"/>
      <c r="L503" s="355"/>
      <c r="M503" s="355"/>
      <c r="N503" s="356"/>
      <c r="O503" s="366"/>
      <c r="P503" s="287"/>
      <c r="Q503" s="287"/>
      <c r="R503" s="287"/>
      <c r="S503" s="287"/>
      <c r="T503" s="367"/>
      <c r="U503" s="2"/>
      <c r="V503" s="2"/>
      <c r="W503" s="2"/>
      <c r="X503" s="2"/>
      <c r="Y503" s="2"/>
      <c r="Z503" s="2"/>
      <c r="AA503" s="2"/>
      <c r="AB503" s="2"/>
      <c r="AC503" s="2"/>
      <c r="AD503" s="2"/>
      <c r="AG503" s="10">
        <f t="shared" si="39"/>
        <v>10</v>
      </c>
      <c r="AH503" s="10">
        <f t="shared" si="40"/>
        <v>0</v>
      </c>
      <c r="AJ503" s="12">
        <f t="shared" si="41"/>
        <v>0</v>
      </c>
      <c r="AK503" s="13">
        <f t="shared" si="42"/>
        <v>0</v>
      </c>
      <c r="AL503" s="14">
        <f t="shared" si="43"/>
        <v>0</v>
      </c>
      <c r="AM503" s="15">
        <f t="shared" si="44"/>
        <v>0</v>
      </c>
    </row>
    <row r="504" spans="3:39" ht="15" customHeight="1" thickBot="1">
      <c r="C504" s="64" t="s">
        <v>158</v>
      </c>
      <c r="D504" s="354" t="str">
        <f>IF(CNGE_2023_M1_Secc1_Sub1!D127="","",CNGE_2023_M1_Secc1_Sub1!D127)</f>
        <v/>
      </c>
      <c r="E504" s="355"/>
      <c r="F504" s="355"/>
      <c r="G504" s="355"/>
      <c r="H504" s="355"/>
      <c r="I504" s="355"/>
      <c r="J504" s="355"/>
      <c r="K504" s="355"/>
      <c r="L504" s="355"/>
      <c r="M504" s="355"/>
      <c r="N504" s="356"/>
      <c r="O504" s="366"/>
      <c r="P504" s="287"/>
      <c r="Q504" s="287"/>
      <c r="R504" s="287"/>
      <c r="S504" s="287"/>
      <c r="T504" s="367"/>
      <c r="U504" s="2"/>
      <c r="V504" s="2"/>
      <c r="W504" s="2"/>
      <c r="X504" s="2"/>
      <c r="Y504" s="2"/>
      <c r="Z504" s="2"/>
      <c r="AA504" s="2"/>
      <c r="AB504" s="2"/>
      <c r="AC504" s="2"/>
      <c r="AD504" s="2"/>
      <c r="AG504" s="10">
        <f t="shared" si="39"/>
        <v>10</v>
      </c>
      <c r="AH504" s="10">
        <f t="shared" si="40"/>
        <v>0</v>
      </c>
      <c r="AJ504" s="12">
        <f t="shared" si="41"/>
        <v>0</v>
      </c>
      <c r="AK504" s="13">
        <f t="shared" si="42"/>
        <v>0</v>
      </c>
      <c r="AL504" s="14">
        <f t="shared" si="43"/>
        <v>0</v>
      </c>
      <c r="AM504" s="15">
        <f t="shared" si="44"/>
        <v>0</v>
      </c>
    </row>
    <row r="505" spans="3:39" ht="15" customHeight="1" thickBot="1">
      <c r="C505" s="64" t="s">
        <v>159</v>
      </c>
      <c r="D505" s="354" t="str">
        <f>IF(CNGE_2023_M1_Secc1_Sub1!D128="","",CNGE_2023_M1_Secc1_Sub1!D128)</f>
        <v/>
      </c>
      <c r="E505" s="355"/>
      <c r="F505" s="355"/>
      <c r="G505" s="355"/>
      <c r="H505" s="355"/>
      <c r="I505" s="355"/>
      <c r="J505" s="355"/>
      <c r="K505" s="355"/>
      <c r="L505" s="355"/>
      <c r="M505" s="355"/>
      <c r="N505" s="356"/>
      <c r="O505" s="366"/>
      <c r="P505" s="287"/>
      <c r="Q505" s="287"/>
      <c r="R505" s="287"/>
      <c r="S505" s="287"/>
      <c r="T505" s="367"/>
      <c r="U505" s="2"/>
      <c r="V505" s="2"/>
      <c r="W505" s="2"/>
      <c r="X505" s="2"/>
      <c r="Y505" s="2"/>
      <c r="Z505" s="2"/>
      <c r="AA505" s="2"/>
      <c r="AB505" s="2"/>
      <c r="AC505" s="2"/>
      <c r="AD505" s="2"/>
      <c r="AG505" s="10">
        <f t="shared" si="39"/>
        <v>10</v>
      </c>
      <c r="AH505" s="10">
        <f t="shared" si="40"/>
        <v>0</v>
      </c>
      <c r="AJ505" s="12">
        <f t="shared" si="41"/>
        <v>0</v>
      </c>
      <c r="AK505" s="13">
        <f t="shared" si="42"/>
        <v>0</v>
      </c>
      <c r="AL505" s="14">
        <f t="shared" si="43"/>
        <v>0</v>
      </c>
      <c r="AM505" s="15">
        <f t="shared" si="44"/>
        <v>0</v>
      </c>
    </row>
    <row r="506" spans="3:39" ht="15" customHeight="1" thickBot="1">
      <c r="C506" s="64" t="s">
        <v>160</v>
      </c>
      <c r="D506" s="354" t="str">
        <f>IF(CNGE_2023_M1_Secc1_Sub1!D129="","",CNGE_2023_M1_Secc1_Sub1!D129)</f>
        <v/>
      </c>
      <c r="E506" s="355"/>
      <c r="F506" s="355"/>
      <c r="G506" s="355"/>
      <c r="H506" s="355"/>
      <c r="I506" s="355"/>
      <c r="J506" s="355"/>
      <c r="K506" s="355"/>
      <c r="L506" s="355"/>
      <c r="M506" s="355"/>
      <c r="N506" s="356"/>
      <c r="O506" s="366"/>
      <c r="P506" s="287"/>
      <c r="Q506" s="287"/>
      <c r="R506" s="287"/>
      <c r="S506" s="287"/>
      <c r="T506" s="367"/>
      <c r="U506" s="2"/>
      <c r="V506" s="2"/>
      <c r="W506" s="2"/>
      <c r="X506" s="2"/>
      <c r="Y506" s="2"/>
      <c r="Z506" s="2"/>
      <c r="AA506" s="2"/>
      <c r="AB506" s="2"/>
      <c r="AC506" s="2"/>
      <c r="AD506" s="2"/>
      <c r="AG506" s="10">
        <f t="shared" si="39"/>
        <v>10</v>
      </c>
      <c r="AH506" s="10">
        <f t="shared" si="40"/>
        <v>0</v>
      </c>
      <c r="AJ506" s="12">
        <f t="shared" si="41"/>
        <v>0</v>
      </c>
      <c r="AK506" s="13">
        <f t="shared" si="42"/>
        <v>0</v>
      </c>
      <c r="AL506" s="14">
        <f t="shared" si="43"/>
        <v>0</v>
      </c>
      <c r="AM506" s="15">
        <f t="shared" si="44"/>
        <v>0</v>
      </c>
    </row>
    <row r="507" spans="3:39" ht="15" customHeight="1" thickBot="1">
      <c r="C507" s="64" t="s">
        <v>161</v>
      </c>
      <c r="D507" s="354" t="str">
        <f>IF(CNGE_2023_M1_Secc1_Sub1!D130="","",CNGE_2023_M1_Secc1_Sub1!D130)</f>
        <v/>
      </c>
      <c r="E507" s="355"/>
      <c r="F507" s="355"/>
      <c r="G507" s="355"/>
      <c r="H507" s="355"/>
      <c r="I507" s="355"/>
      <c r="J507" s="355"/>
      <c r="K507" s="355"/>
      <c r="L507" s="355"/>
      <c r="M507" s="355"/>
      <c r="N507" s="356"/>
      <c r="O507" s="366"/>
      <c r="P507" s="287"/>
      <c r="Q507" s="287"/>
      <c r="R507" s="287"/>
      <c r="S507" s="287"/>
      <c r="T507" s="367"/>
      <c r="U507" s="2"/>
      <c r="V507" s="2"/>
      <c r="W507" s="2"/>
      <c r="X507" s="2"/>
      <c r="Y507" s="2"/>
      <c r="Z507" s="2"/>
      <c r="AA507" s="2"/>
      <c r="AB507" s="2"/>
      <c r="AC507" s="2"/>
      <c r="AD507" s="2"/>
      <c r="AG507" s="10">
        <f t="shared" si="39"/>
        <v>10</v>
      </c>
      <c r="AH507" s="10">
        <f t="shared" si="40"/>
        <v>0</v>
      </c>
      <c r="AJ507" s="12">
        <f t="shared" si="41"/>
        <v>0</v>
      </c>
      <c r="AK507" s="13">
        <f t="shared" si="42"/>
        <v>0</v>
      </c>
      <c r="AL507" s="14">
        <f t="shared" si="43"/>
        <v>0</v>
      </c>
      <c r="AM507" s="15">
        <f t="shared" si="44"/>
        <v>0</v>
      </c>
    </row>
    <row r="508" spans="3:39" ht="15" customHeight="1" thickBot="1">
      <c r="C508" s="64" t="s">
        <v>162</v>
      </c>
      <c r="D508" s="354" t="str">
        <f>IF(CNGE_2023_M1_Secc1_Sub1!D131="","",CNGE_2023_M1_Secc1_Sub1!D131)</f>
        <v/>
      </c>
      <c r="E508" s="355"/>
      <c r="F508" s="355"/>
      <c r="G508" s="355"/>
      <c r="H508" s="355"/>
      <c r="I508" s="355"/>
      <c r="J508" s="355"/>
      <c r="K508" s="355"/>
      <c r="L508" s="355"/>
      <c r="M508" s="355"/>
      <c r="N508" s="356"/>
      <c r="O508" s="366"/>
      <c r="P508" s="287"/>
      <c r="Q508" s="287"/>
      <c r="R508" s="287"/>
      <c r="S508" s="287"/>
      <c r="T508" s="367"/>
      <c r="U508" s="2"/>
      <c r="V508" s="2"/>
      <c r="W508" s="2"/>
      <c r="X508" s="2"/>
      <c r="Y508" s="2"/>
      <c r="Z508" s="2"/>
      <c r="AA508" s="2"/>
      <c r="AB508" s="2"/>
      <c r="AC508" s="2"/>
      <c r="AD508" s="2"/>
      <c r="AG508" s="10">
        <f t="shared" si="39"/>
        <v>10</v>
      </c>
      <c r="AH508" s="10">
        <f t="shared" si="40"/>
        <v>0</v>
      </c>
      <c r="AJ508" s="12">
        <f t="shared" si="41"/>
        <v>0</v>
      </c>
      <c r="AK508" s="13">
        <f t="shared" si="42"/>
        <v>0</v>
      </c>
      <c r="AL508" s="14">
        <f t="shared" si="43"/>
        <v>0</v>
      </c>
      <c r="AM508" s="15">
        <f t="shared" si="44"/>
        <v>0</v>
      </c>
    </row>
    <row r="509" spans="3:39" ht="15" customHeight="1" thickBot="1">
      <c r="C509" s="64" t="s">
        <v>163</v>
      </c>
      <c r="D509" s="354" t="str">
        <f>IF(CNGE_2023_M1_Secc1_Sub1!D132="","",CNGE_2023_M1_Secc1_Sub1!D132)</f>
        <v/>
      </c>
      <c r="E509" s="355"/>
      <c r="F509" s="355"/>
      <c r="G509" s="355"/>
      <c r="H509" s="355"/>
      <c r="I509" s="355"/>
      <c r="J509" s="355"/>
      <c r="K509" s="355"/>
      <c r="L509" s="355"/>
      <c r="M509" s="355"/>
      <c r="N509" s="356"/>
      <c r="O509" s="366"/>
      <c r="P509" s="287"/>
      <c r="Q509" s="287"/>
      <c r="R509" s="287"/>
      <c r="S509" s="287"/>
      <c r="T509" s="367"/>
      <c r="U509" s="2"/>
      <c r="V509" s="2"/>
      <c r="W509" s="2"/>
      <c r="X509" s="2"/>
      <c r="Y509" s="2"/>
      <c r="Z509" s="2"/>
      <c r="AA509" s="2"/>
      <c r="AB509" s="2"/>
      <c r="AC509" s="2"/>
      <c r="AD509" s="2"/>
      <c r="AG509" s="10">
        <f t="shared" si="39"/>
        <v>10</v>
      </c>
      <c r="AH509" s="10">
        <f t="shared" si="40"/>
        <v>0</v>
      </c>
      <c r="AJ509" s="12">
        <f t="shared" si="41"/>
        <v>0</v>
      </c>
      <c r="AK509" s="13">
        <f t="shared" si="42"/>
        <v>0</v>
      </c>
      <c r="AL509" s="14">
        <f t="shared" si="43"/>
        <v>0</v>
      </c>
      <c r="AM509" s="15">
        <f t="shared" si="44"/>
        <v>0</v>
      </c>
    </row>
    <row r="510" spans="3:39" ht="15" customHeight="1" thickBot="1">
      <c r="C510" s="64" t="s">
        <v>164</v>
      </c>
      <c r="D510" s="354" t="str">
        <f>IF(CNGE_2023_M1_Secc1_Sub1!D133="","",CNGE_2023_M1_Secc1_Sub1!D133)</f>
        <v/>
      </c>
      <c r="E510" s="355"/>
      <c r="F510" s="355"/>
      <c r="G510" s="355"/>
      <c r="H510" s="355"/>
      <c r="I510" s="355"/>
      <c r="J510" s="355"/>
      <c r="K510" s="355"/>
      <c r="L510" s="355"/>
      <c r="M510" s="355"/>
      <c r="N510" s="356"/>
      <c r="O510" s="366"/>
      <c r="P510" s="287"/>
      <c r="Q510" s="287"/>
      <c r="R510" s="287"/>
      <c r="S510" s="287"/>
      <c r="T510" s="367"/>
      <c r="U510" s="2"/>
      <c r="V510" s="2"/>
      <c r="W510" s="2"/>
      <c r="X510" s="2"/>
      <c r="Y510" s="2"/>
      <c r="Z510" s="2"/>
      <c r="AA510" s="2"/>
      <c r="AB510" s="2"/>
      <c r="AC510" s="2"/>
      <c r="AD510" s="2"/>
      <c r="AG510" s="10">
        <f t="shared" si="39"/>
        <v>10</v>
      </c>
      <c r="AH510" s="10">
        <f t="shared" si="40"/>
        <v>0</v>
      </c>
      <c r="AJ510" s="12">
        <f t="shared" si="41"/>
        <v>0</v>
      </c>
      <c r="AK510" s="13">
        <f t="shared" si="42"/>
        <v>0</v>
      </c>
      <c r="AL510" s="14">
        <f t="shared" si="43"/>
        <v>0</v>
      </c>
      <c r="AM510" s="15">
        <f t="shared" si="44"/>
        <v>0</v>
      </c>
    </row>
    <row r="511" spans="3:39" ht="15" customHeight="1" thickBot="1">
      <c r="C511" s="64" t="s">
        <v>165</v>
      </c>
      <c r="D511" s="354" t="str">
        <f>IF(CNGE_2023_M1_Secc1_Sub1!D134="","",CNGE_2023_M1_Secc1_Sub1!D134)</f>
        <v/>
      </c>
      <c r="E511" s="355"/>
      <c r="F511" s="355"/>
      <c r="G511" s="355"/>
      <c r="H511" s="355"/>
      <c r="I511" s="355"/>
      <c r="J511" s="355"/>
      <c r="K511" s="355"/>
      <c r="L511" s="355"/>
      <c r="M511" s="355"/>
      <c r="N511" s="356"/>
      <c r="O511" s="366"/>
      <c r="P511" s="287"/>
      <c r="Q511" s="287"/>
      <c r="R511" s="287"/>
      <c r="S511" s="287"/>
      <c r="T511" s="367"/>
      <c r="U511" s="2"/>
      <c r="V511" s="2"/>
      <c r="W511" s="2"/>
      <c r="X511" s="2"/>
      <c r="Y511" s="2"/>
      <c r="Z511" s="2"/>
      <c r="AA511" s="2"/>
      <c r="AB511" s="2"/>
      <c r="AC511" s="2"/>
      <c r="AD511" s="2"/>
      <c r="AG511" s="10">
        <f t="shared" si="39"/>
        <v>10</v>
      </c>
      <c r="AH511" s="10">
        <f t="shared" si="40"/>
        <v>0</v>
      </c>
      <c r="AJ511" s="12">
        <f t="shared" si="41"/>
        <v>0</v>
      </c>
      <c r="AK511" s="13">
        <f t="shared" si="42"/>
        <v>0</v>
      </c>
      <c r="AL511" s="14">
        <f t="shared" si="43"/>
        <v>0</v>
      </c>
      <c r="AM511" s="15">
        <f t="shared" si="44"/>
        <v>0</v>
      </c>
    </row>
    <row r="512" spans="3:39" ht="15" customHeight="1" thickBot="1">
      <c r="C512" s="64" t="s">
        <v>166</v>
      </c>
      <c r="D512" s="354" t="str">
        <f>IF(CNGE_2023_M1_Secc1_Sub1!D135="","",CNGE_2023_M1_Secc1_Sub1!D135)</f>
        <v/>
      </c>
      <c r="E512" s="355"/>
      <c r="F512" s="355"/>
      <c r="G512" s="355"/>
      <c r="H512" s="355"/>
      <c r="I512" s="355"/>
      <c r="J512" s="355"/>
      <c r="K512" s="355"/>
      <c r="L512" s="355"/>
      <c r="M512" s="355"/>
      <c r="N512" s="356"/>
      <c r="O512" s="366"/>
      <c r="P512" s="287"/>
      <c r="Q512" s="287"/>
      <c r="R512" s="287"/>
      <c r="S512" s="287"/>
      <c r="T512" s="367"/>
      <c r="U512" s="2"/>
      <c r="V512" s="2"/>
      <c r="W512" s="2"/>
      <c r="X512" s="2"/>
      <c r="Y512" s="2"/>
      <c r="Z512" s="2"/>
      <c r="AA512" s="2"/>
      <c r="AB512" s="2"/>
      <c r="AC512" s="2"/>
      <c r="AD512" s="2"/>
      <c r="AG512" s="10">
        <f t="shared" si="39"/>
        <v>10</v>
      </c>
      <c r="AH512" s="10">
        <f t="shared" si="40"/>
        <v>0</v>
      </c>
      <c r="AJ512" s="12">
        <f t="shared" si="41"/>
        <v>0</v>
      </c>
      <c r="AK512" s="13">
        <f t="shared" si="42"/>
        <v>0</v>
      </c>
      <c r="AL512" s="14">
        <f t="shared" si="43"/>
        <v>0</v>
      </c>
      <c r="AM512" s="15">
        <f t="shared" si="44"/>
        <v>0</v>
      </c>
    </row>
    <row r="513" spans="3:39" ht="15" customHeight="1" thickBot="1">
      <c r="C513" s="64" t="s">
        <v>167</v>
      </c>
      <c r="D513" s="354" t="str">
        <f>IF(CNGE_2023_M1_Secc1_Sub1!D136="","",CNGE_2023_M1_Secc1_Sub1!D136)</f>
        <v/>
      </c>
      <c r="E513" s="355"/>
      <c r="F513" s="355"/>
      <c r="G513" s="355"/>
      <c r="H513" s="355"/>
      <c r="I513" s="355"/>
      <c r="J513" s="355"/>
      <c r="K513" s="355"/>
      <c r="L513" s="355"/>
      <c r="M513" s="355"/>
      <c r="N513" s="356"/>
      <c r="O513" s="366"/>
      <c r="P513" s="287"/>
      <c r="Q513" s="287"/>
      <c r="R513" s="287"/>
      <c r="S513" s="287"/>
      <c r="T513" s="367"/>
      <c r="U513" s="2"/>
      <c r="V513" s="2"/>
      <c r="W513" s="2"/>
      <c r="X513" s="2"/>
      <c r="Y513" s="2"/>
      <c r="Z513" s="2"/>
      <c r="AA513" s="2"/>
      <c r="AB513" s="2"/>
      <c r="AC513" s="2"/>
      <c r="AD513" s="2"/>
      <c r="AG513" s="10">
        <f t="shared" si="39"/>
        <v>10</v>
      </c>
      <c r="AH513" s="10">
        <f t="shared" si="40"/>
        <v>0</v>
      </c>
      <c r="AJ513" s="12">
        <f t="shared" si="41"/>
        <v>0</v>
      </c>
      <c r="AK513" s="13">
        <f t="shared" si="42"/>
        <v>0</v>
      </c>
      <c r="AL513" s="14">
        <f t="shared" si="43"/>
        <v>0</v>
      </c>
      <c r="AM513" s="15">
        <f t="shared" si="44"/>
        <v>0</v>
      </c>
    </row>
    <row r="514" spans="3:39" ht="15" customHeight="1" thickBot="1">
      <c r="C514" s="64" t="s">
        <v>168</v>
      </c>
      <c r="D514" s="354" t="str">
        <f>IF(CNGE_2023_M1_Secc1_Sub1!D137="","",CNGE_2023_M1_Secc1_Sub1!D137)</f>
        <v/>
      </c>
      <c r="E514" s="355"/>
      <c r="F514" s="355"/>
      <c r="G514" s="355"/>
      <c r="H514" s="355"/>
      <c r="I514" s="355"/>
      <c r="J514" s="355"/>
      <c r="K514" s="355"/>
      <c r="L514" s="355"/>
      <c r="M514" s="355"/>
      <c r="N514" s="356"/>
      <c r="O514" s="366"/>
      <c r="P514" s="287"/>
      <c r="Q514" s="287"/>
      <c r="R514" s="287"/>
      <c r="S514" s="287"/>
      <c r="T514" s="367"/>
      <c r="U514" s="2"/>
      <c r="V514" s="2"/>
      <c r="W514" s="2"/>
      <c r="X514" s="2"/>
      <c r="Y514" s="2"/>
      <c r="Z514" s="2"/>
      <c r="AA514" s="2"/>
      <c r="AB514" s="2"/>
      <c r="AC514" s="2"/>
      <c r="AD514" s="2"/>
      <c r="AG514" s="10">
        <f t="shared" si="39"/>
        <v>10</v>
      </c>
      <c r="AH514" s="10">
        <f t="shared" si="40"/>
        <v>0</v>
      </c>
      <c r="AJ514" s="12">
        <f t="shared" si="41"/>
        <v>0</v>
      </c>
      <c r="AK514" s="13">
        <f t="shared" si="42"/>
        <v>0</v>
      </c>
      <c r="AL514" s="14">
        <f t="shared" si="43"/>
        <v>0</v>
      </c>
      <c r="AM514" s="15">
        <f t="shared" si="44"/>
        <v>0</v>
      </c>
    </row>
    <row r="515" spans="3:39" ht="15" customHeight="1" thickBot="1">
      <c r="C515" s="64" t="s">
        <v>169</v>
      </c>
      <c r="D515" s="354" t="str">
        <f>IF(CNGE_2023_M1_Secc1_Sub1!D138="","",CNGE_2023_M1_Secc1_Sub1!D138)</f>
        <v/>
      </c>
      <c r="E515" s="355"/>
      <c r="F515" s="355"/>
      <c r="G515" s="355"/>
      <c r="H515" s="355"/>
      <c r="I515" s="355"/>
      <c r="J515" s="355"/>
      <c r="K515" s="355"/>
      <c r="L515" s="355"/>
      <c r="M515" s="355"/>
      <c r="N515" s="356"/>
      <c r="O515" s="366"/>
      <c r="P515" s="287"/>
      <c r="Q515" s="287"/>
      <c r="R515" s="287"/>
      <c r="S515" s="287"/>
      <c r="T515" s="367"/>
      <c r="U515" s="2"/>
      <c r="V515" s="2"/>
      <c r="W515" s="2"/>
      <c r="X515" s="2"/>
      <c r="Y515" s="2"/>
      <c r="Z515" s="2"/>
      <c r="AA515" s="2"/>
      <c r="AB515" s="2"/>
      <c r="AC515" s="2"/>
      <c r="AD515" s="2"/>
      <c r="AG515" s="10">
        <f t="shared" si="39"/>
        <v>10</v>
      </c>
      <c r="AH515" s="10">
        <f t="shared" si="40"/>
        <v>0</v>
      </c>
      <c r="AJ515" s="12">
        <f t="shared" si="41"/>
        <v>0</v>
      </c>
      <c r="AK515" s="13">
        <f t="shared" si="42"/>
        <v>0</v>
      </c>
      <c r="AL515" s="14">
        <f t="shared" si="43"/>
        <v>0</v>
      </c>
      <c r="AM515" s="15">
        <f t="shared" si="44"/>
        <v>0</v>
      </c>
    </row>
    <row r="516" spans="3:39" ht="15" customHeight="1" thickBot="1">
      <c r="C516" s="64" t="s">
        <v>170</v>
      </c>
      <c r="D516" s="354" t="str">
        <f>IF(CNGE_2023_M1_Secc1_Sub1!D139="","",CNGE_2023_M1_Secc1_Sub1!D139)</f>
        <v/>
      </c>
      <c r="E516" s="355"/>
      <c r="F516" s="355"/>
      <c r="G516" s="355"/>
      <c r="H516" s="355"/>
      <c r="I516" s="355"/>
      <c r="J516" s="355"/>
      <c r="K516" s="355"/>
      <c r="L516" s="355"/>
      <c r="M516" s="355"/>
      <c r="N516" s="356"/>
      <c r="O516" s="366"/>
      <c r="P516" s="287"/>
      <c r="Q516" s="287"/>
      <c r="R516" s="287"/>
      <c r="S516" s="287"/>
      <c r="T516" s="367"/>
      <c r="U516" s="2"/>
      <c r="V516" s="2"/>
      <c r="W516" s="2"/>
      <c r="X516" s="2"/>
      <c r="Y516" s="2"/>
      <c r="Z516" s="2"/>
      <c r="AA516" s="2"/>
      <c r="AB516" s="2"/>
      <c r="AC516" s="2"/>
      <c r="AD516" s="2"/>
      <c r="AG516" s="10">
        <f t="shared" si="39"/>
        <v>10</v>
      </c>
      <c r="AH516" s="10">
        <f t="shared" si="40"/>
        <v>0</v>
      </c>
      <c r="AJ516" s="12">
        <f t="shared" si="41"/>
        <v>0</v>
      </c>
      <c r="AK516" s="13">
        <f t="shared" si="42"/>
        <v>0</v>
      </c>
      <c r="AL516" s="14">
        <f t="shared" si="43"/>
        <v>0</v>
      </c>
      <c r="AM516" s="15">
        <f t="shared" si="44"/>
        <v>0</v>
      </c>
    </row>
    <row r="517" spans="3:39" ht="15" customHeight="1" thickBot="1">
      <c r="C517" s="64" t="s">
        <v>171</v>
      </c>
      <c r="D517" s="354" t="str">
        <f>IF(CNGE_2023_M1_Secc1_Sub1!D140="","",CNGE_2023_M1_Secc1_Sub1!D140)</f>
        <v/>
      </c>
      <c r="E517" s="355"/>
      <c r="F517" s="355"/>
      <c r="G517" s="355"/>
      <c r="H517" s="355"/>
      <c r="I517" s="355"/>
      <c r="J517" s="355"/>
      <c r="K517" s="355"/>
      <c r="L517" s="355"/>
      <c r="M517" s="355"/>
      <c r="N517" s="356"/>
      <c r="O517" s="366"/>
      <c r="P517" s="287"/>
      <c r="Q517" s="287"/>
      <c r="R517" s="287"/>
      <c r="S517" s="287"/>
      <c r="T517" s="367"/>
      <c r="U517" s="2"/>
      <c r="V517" s="2"/>
      <c r="W517" s="2"/>
      <c r="X517" s="2"/>
      <c r="Y517" s="2"/>
      <c r="Z517" s="2"/>
      <c r="AA517" s="2"/>
      <c r="AB517" s="2"/>
      <c r="AC517" s="2"/>
      <c r="AD517" s="2"/>
      <c r="AG517" s="10">
        <f t="shared" si="39"/>
        <v>10</v>
      </c>
      <c r="AH517" s="10">
        <f t="shared" si="40"/>
        <v>0</v>
      </c>
      <c r="AJ517" s="12">
        <f t="shared" si="41"/>
        <v>0</v>
      </c>
      <c r="AK517" s="13">
        <f t="shared" si="42"/>
        <v>0</v>
      </c>
      <c r="AL517" s="14">
        <f t="shared" si="43"/>
        <v>0</v>
      </c>
      <c r="AM517" s="15">
        <f t="shared" si="44"/>
        <v>0</v>
      </c>
    </row>
    <row r="518" spans="3:39" ht="15" customHeight="1" thickBot="1">
      <c r="C518" s="64" t="s">
        <v>172</v>
      </c>
      <c r="D518" s="354" t="str">
        <f>IF(CNGE_2023_M1_Secc1_Sub1!D141="","",CNGE_2023_M1_Secc1_Sub1!D141)</f>
        <v/>
      </c>
      <c r="E518" s="355"/>
      <c r="F518" s="355"/>
      <c r="G518" s="355"/>
      <c r="H518" s="355"/>
      <c r="I518" s="355"/>
      <c r="J518" s="355"/>
      <c r="K518" s="355"/>
      <c r="L518" s="355"/>
      <c r="M518" s="355"/>
      <c r="N518" s="356"/>
      <c r="O518" s="366"/>
      <c r="P518" s="287"/>
      <c r="Q518" s="287"/>
      <c r="R518" s="287"/>
      <c r="S518" s="287"/>
      <c r="T518" s="367"/>
      <c r="U518" s="2"/>
      <c r="V518" s="2"/>
      <c r="W518" s="2"/>
      <c r="X518" s="2"/>
      <c r="Y518" s="2"/>
      <c r="Z518" s="2"/>
      <c r="AA518" s="2"/>
      <c r="AB518" s="2"/>
      <c r="AC518" s="2"/>
      <c r="AD518" s="2"/>
      <c r="AG518" s="10">
        <f t="shared" si="39"/>
        <v>10</v>
      </c>
      <c r="AH518" s="10">
        <f t="shared" si="40"/>
        <v>0</v>
      </c>
      <c r="AJ518" s="12">
        <f t="shared" si="41"/>
        <v>0</v>
      </c>
      <c r="AK518" s="13">
        <f t="shared" si="42"/>
        <v>0</v>
      </c>
      <c r="AL518" s="14">
        <f t="shared" si="43"/>
        <v>0</v>
      </c>
      <c r="AM518" s="15">
        <f t="shared" si="44"/>
        <v>0</v>
      </c>
    </row>
    <row r="519" spans="3:39" ht="15" customHeight="1" thickBot="1">
      <c r="C519" s="64" t="s">
        <v>173</v>
      </c>
      <c r="D519" s="354" t="str">
        <f>IF(CNGE_2023_M1_Secc1_Sub1!D142="","",CNGE_2023_M1_Secc1_Sub1!D142)</f>
        <v/>
      </c>
      <c r="E519" s="355"/>
      <c r="F519" s="355"/>
      <c r="G519" s="355"/>
      <c r="H519" s="355"/>
      <c r="I519" s="355"/>
      <c r="J519" s="355"/>
      <c r="K519" s="355"/>
      <c r="L519" s="355"/>
      <c r="M519" s="355"/>
      <c r="N519" s="356"/>
      <c r="O519" s="366"/>
      <c r="P519" s="287"/>
      <c r="Q519" s="287"/>
      <c r="R519" s="287"/>
      <c r="S519" s="287"/>
      <c r="T519" s="367"/>
      <c r="U519" s="2"/>
      <c r="V519" s="2"/>
      <c r="W519" s="2"/>
      <c r="X519" s="2"/>
      <c r="Y519" s="2"/>
      <c r="Z519" s="2"/>
      <c r="AA519" s="2"/>
      <c r="AB519" s="2"/>
      <c r="AC519" s="2"/>
      <c r="AD519" s="2"/>
      <c r="AG519" s="10">
        <f t="shared" si="39"/>
        <v>10</v>
      </c>
      <c r="AH519" s="10">
        <f t="shared" si="40"/>
        <v>0</v>
      </c>
      <c r="AJ519" s="12">
        <f t="shared" si="41"/>
        <v>0</v>
      </c>
      <c r="AK519" s="13">
        <f t="shared" si="42"/>
        <v>0</v>
      </c>
      <c r="AL519" s="14">
        <f t="shared" si="43"/>
        <v>0</v>
      </c>
      <c r="AM519" s="15">
        <f t="shared" si="44"/>
        <v>0</v>
      </c>
    </row>
    <row r="520" spans="3:39" ht="15" customHeight="1" thickBot="1">
      <c r="C520" s="64" t="s">
        <v>174</v>
      </c>
      <c r="D520" s="354" t="str">
        <f>IF(CNGE_2023_M1_Secc1_Sub1!D143="","",CNGE_2023_M1_Secc1_Sub1!D143)</f>
        <v/>
      </c>
      <c r="E520" s="355"/>
      <c r="F520" s="355"/>
      <c r="G520" s="355"/>
      <c r="H520" s="355"/>
      <c r="I520" s="355"/>
      <c r="J520" s="355"/>
      <c r="K520" s="355"/>
      <c r="L520" s="355"/>
      <c r="M520" s="355"/>
      <c r="N520" s="356"/>
      <c r="O520" s="366"/>
      <c r="P520" s="287"/>
      <c r="Q520" s="287"/>
      <c r="R520" s="287"/>
      <c r="S520" s="287"/>
      <c r="T520" s="367"/>
      <c r="U520" s="2"/>
      <c r="V520" s="2"/>
      <c r="W520" s="2"/>
      <c r="X520" s="2"/>
      <c r="Y520" s="2"/>
      <c r="Z520" s="2"/>
      <c r="AA520" s="2"/>
      <c r="AB520" s="2"/>
      <c r="AC520" s="2"/>
      <c r="AD520" s="2"/>
      <c r="AG520" s="10">
        <f t="shared" si="39"/>
        <v>10</v>
      </c>
      <c r="AH520" s="10">
        <f t="shared" si="40"/>
        <v>0</v>
      </c>
      <c r="AJ520" s="12">
        <f t="shared" si="41"/>
        <v>0</v>
      </c>
      <c r="AK520" s="13">
        <f t="shared" si="42"/>
        <v>0</v>
      </c>
      <c r="AL520" s="14">
        <f t="shared" si="43"/>
        <v>0</v>
      </c>
      <c r="AM520" s="15">
        <f t="shared" si="44"/>
        <v>0</v>
      </c>
    </row>
    <row r="521" spans="3:39" ht="15" customHeight="1" thickBot="1">
      <c r="C521" s="64" t="s">
        <v>175</v>
      </c>
      <c r="D521" s="354" t="str">
        <f>IF(CNGE_2023_M1_Secc1_Sub1!D144="","",CNGE_2023_M1_Secc1_Sub1!D144)</f>
        <v/>
      </c>
      <c r="E521" s="355"/>
      <c r="F521" s="355"/>
      <c r="G521" s="355"/>
      <c r="H521" s="355"/>
      <c r="I521" s="355"/>
      <c r="J521" s="355"/>
      <c r="K521" s="355"/>
      <c r="L521" s="355"/>
      <c r="M521" s="355"/>
      <c r="N521" s="356"/>
      <c r="O521" s="366"/>
      <c r="P521" s="287"/>
      <c r="Q521" s="287"/>
      <c r="R521" s="287"/>
      <c r="S521" s="287"/>
      <c r="T521" s="367"/>
      <c r="U521" s="2"/>
      <c r="V521" s="2"/>
      <c r="W521" s="2"/>
      <c r="X521" s="2"/>
      <c r="Y521" s="2"/>
      <c r="Z521" s="2"/>
      <c r="AA521" s="2"/>
      <c r="AB521" s="2"/>
      <c r="AC521" s="2"/>
      <c r="AD521" s="2"/>
      <c r="AG521" s="10">
        <f t="shared" si="39"/>
        <v>10</v>
      </c>
      <c r="AH521" s="10">
        <f t="shared" si="40"/>
        <v>0</v>
      </c>
      <c r="AJ521" s="12">
        <f t="shared" si="41"/>
        <v>0</v>
      </c>
      <c r="AK521" s="13">
        <f t="shared" si="42"/>
        <v>0</v>
      </c>
      <c r="AL521" s="14">
        <f t="shared" si="43"/>
        <v>0</v>
      </c>
      <c r="AM521" s="15">
        <f t="shared" si="44"/>
        <v>0</v>
      </c>
    </row>
    <row r="522" spans="3:39" ht="15" customHeight="1" thickBot="1">
      <c r="C522" s="64" t="s">
        <v>176</v>
      </c>
      <c r="D522" s="354" t="str">
        <f>IF(CNGE_2023_M1_Secc1_Sub1!D145="","",CNGE_2023_M1_Secc1_Sub1!D145)</f>
        <v/>
      </c>
      <c r="E522" s="355"/>
      <c r="F522" s="355"/>
      <c r="G522" s="355"/>
      <c r="H522" s="355"/>
      <c r="I522" s="355"/>
      <c r="J522" s="355"/>
      <c r="K522" s="355"/>
      <c r="L522" s="355"/>
      <c r="M522" s="355"/>
      <c r="N522" s="356"/>
      <c r="O522" s="366"/>
      <c r="P522" s="287"/>
      <c r="Q522" s="287"/>
      <c r="R522" s="287"/>
      <c r="S522" s="287"/>
      <c r="T522" s="367"/>
      <c r="U522" s="2"/>
      <c r="V522" s="2"/>
      <c r="W522" s="2"/>
      <c r="X522" s="2"/>
      <c r="Y522" s="2"/>
      <c r="Z522" s="2"/>
      <c r="AA522" s="2"/>
      <c r="AB522" s="2"/>
      <c r="AC522" s="2"/>
      <c r="AD522" s="2"/>
      <c r="AG522" s="10">
        <f t="shared" si="39"/>
        <v>10</v>
      </c>
      <c r="AH522" s="10">
        <f t="shared" si="40"/>
        <v>0</v>
      </c>
      <c r="AJ522" s="12">
        <f t="shared" si="41"/>
        <v>0</v>
      </c>
      <c r="AK522" s="13">
        <f t="shared" si="42"/>
        <v>0</v>
      </c>
      <c r="AL522" s="14">
        <f t="shared" si="43"/>
        <v>0</v>
      </c>
      <c r="AM522" s="15">
        <f t="shared" si="44"/>
        <v>0</v>
      </c>
    </row>
    <row r="523" spans="3:39" ht="15" customHeight="1" thickBot="1">
      <c r="C523" s="64" t="s">
        <v>177</v>
      </c>
      <c r="D523" s="354" t="str">
        <f>IF(CNGE_2023_M1_Secc1_Sub1!D146="","",CNGE_2023_M1_Secc1_Sub1!D146)</f>
        <v/>
      </c>
      <c r="E523" s="355"/>
      <c r="F523" s="355"/>
      <c r="G523" s="355"/>
      <c r="H523" s="355"/>
      <c r="I523" s="355"/>
      <c r="J523" s="355"/>
      <c r="K523" s="355"/>
      <c r="L523" s="355"/>
      <c r="M523" s="355"/>
      <c r="N523" s="356"/>
      <c r="O523" s="366"/>
      <c r="P523" s="287"/>
      <c r="Q523" s="287"/>
      <c r="R523" s="287"/>
      <c r="S523" s="287"/>
      <c r="T523" s="367"/>
      <c r="U523" s="2"/>
      <c r="V523" s="2"/>
      <c r="W523" s="2"/>
      <c r="X523" s="2"/>
      <c r="Y523" s="2"/>
      <c r="Z523" s="2"/>
      <c r="AA523" s="2"/>
      <c r="AB523" s="2"/>
      <c r="AC523" s="2"/>
      <c r="AD523" s="2"/>
      <c r="AG523" s="10">
        <f t="shared" si="39"/>
        <v>10</v>
      </c>
      <c r="AH523" s="10">
        <f t="shared" si="40"/>
        <v>0</v>
      </c>
      <c r="AJ523" s="12">
        <f t="shared" si="41"/>
        <v>0</v>
      </c>
      <c r="AK523" s="13">
        <f t="shared" si="42"/>
        <v>0</v>
      </c>
      <c r="AL523" s="14">
        <f t="shared" si="43"/>
        <v>0</v>
      </c>
      <c r="AM523" s="15">
        <f t="shared" si="44"/>
        <v>0</v>
      </c>
    </row>
    <row r="524" spans="3:39" ht="15" customHeight="1" thickBot="1">
      <c r="C524" s="64" t="s">
        <v>178</v>
      </c>
      <c r="D524" s="354" t="str">
        <f>IF(CNGE_2023_M1_Secc1_Sub1!D147="","",CNGE_2023_M1_Secc1_Sub1!D147)</f>
        <v/>
      </c>
      <c r="E524" s="355"/>
      <c r="F524" s="355"/>
      <c r="G524" s="355"/>
      <c r="H524" s="355"/>
      <c r="I524" s="355"/>
      <c r="J524" s="355"/>
      <c r="K524" s="355"/>
      <c r="L524" s="355"/>
      <c r="M524" s="355"/>
      <c r="N524" s="356"/>
      <c r="O524" s="366"/>
      <c r="P524" s="287"/>
      <c r="Q524" s="287"/>
      <c r="R524" s="287"/>
      <c r="S524" s="287"/>
      <c r="T524" s="367"/>
      <c r="U524" s="2"/>
      <c r="V524" s="2"/>
      <c r="W524" s="2"/>
      <c r="X524" s="2"/>
      <c r="Y524" s="2"/>
      <c r="Z524" s="2"/>
      <c r="AA524" s="2"/>
      <c r="AB524" s="2"/>
      <c r="AC524" s="2"/>
      <c r="AD524" s="2"/>
      <c r="AG524" s="10">
        <f t="shared" si="39"/>
        <v>10</v>
      </c>
      <c r="AH524" s="10">
        <f t="shared" si="40"/>
        <v>0</v>
      </c>
      <c r="AJ524" s="12">
        <f t="shared" si="41"/>
        <v>0</v>
      </c>
      <c r="AK524" s="13">
        <f t="shared" si="42"/>
        <v>0</v>
      </c>
      <c r="AL524" s="14">
        <f t="shared" si="43"/>
        <v>0</v>
      </c>
      <c r="AM524" s="15">
        <f t="shared" si="44"/>
        <v>0</v>
      </c>
    </row>
    <row r="525" spans="3:39" ht="15" customHeight="1" thickBot="1">
      <c r="C525" s="64" t="s">
        <v>179</v>
      </c>
      <c r="D525" s="354" t="str">
        <f>IF(CNGE_2023_M1_Secc1_Sub1!D148="","",CNGE_2023_M1_Secc1_Sub1!D148)</f>
        <v/>
      </c>
      <c r="E525" s="355"/>
      <c r="F525" s="355"/>
      <c r="G525" s="355"/>
      <c r="H525" s="355"/>
      <c r="I525" s="355"/>
      <c r="J525" s="355"/>
      <c r="K525" s="355"/>
      <c r="L525" s="355"/>
      <c r="M525" s="355"/>
      <c r="N525" s="356"/>
      <c r="O525" s="366"/>
      <c r="P525" s="287"/>
      <c r="Q525" s="287"/>
      <c r="R525" s="287"/>
      <c r="S525" s="287"/>
      <c r="T525" s="367"/>
      <c r="U525" s="2"/>
      <c r="V525" s="2"/>
      <c r="W525" s="2"/>
      <c r="X525" s="2"/>
      <c r="Y525" s="2"/>
      <c r="Z525" s="2"/>
      <c r="AA525" s="2"/>
      <c r="AB525" s="2"/>
      <c r="AC525" s="2"/>
      <c r="AD525" s="2"/>
      <c r="AG525" s="10">
        <f t="shared" si="39"/>
        <v>10</v>
      </c>
      <c r="AH525" s="10">
        <f t="shared" si="40"/>
        <v>0</v>
      </c>
      <c r="AJ525" s="12">
        <f t="shared" si="41"/>
        <v>0</v>
      </c>
      <c r="AK525" s="13">
        <f t="shared" si="42"/>
        <v>0</v>
      </c>
      <c r="AL525" s="14">
        <f t="shared" si="43"/>
        <v>0</v>
      </c>
      <c r="AM525" s="15">
        <f t="shared" si="44"/>
        <v>0</v>
      </c>
    </row>
    <row r="526" spans="3:39" ht="15" customHeight="1" thickBot="1">
      <c r="C526" s="64" t="s">
        <v>180</v>
      </c>
      <c r="D526" s="354" t="str">
        <f>IF(CNGE_2023_M1_Secc1_Sub1!D149="","",CNGE_2023_M1_Secc1_Sub1!D149)</f>
        <v/>
      </c>
      <c r="E526" s="355"/>
      <c r="F526" s="355"/>
      <c r="G526" s="355"/>
      <c r="H526" s="355"/>
      <c r="I526" s="355"/>
      <c r="J526" s="355"/>
      <c r="K526" s="355"/>
      <c r="L526" s="355"/>
      <c r="M526" s="355"/>
      <c r="N526" s="356"/>
      <c r="O526" s="366"/>
      <c r="P526" s="287"/>
      <c r="Q526" s="287"/>
      <c r="R526" s="287"/>
      <c r="S526" s="287"/>
      <c r="T526" s="367"/>
      <c r="U526" s="2"/>
      <c r="V526" s="2"/>
      <c r="W526" s="2"/>
      <c r="X526" s="2"/>
      <c r="Y526" s="2"/>
      <c r="Z526" s="2"/>
      <c r="AA526" s="2"/>
      <c r="AB526" s="2"/>
      <c r="AC526" s="2"/>
      <c r="AD526" s="2"/>
      <c r="AG526" s="10">
        <f t="shared" si="39"/>
        <v>10</v>
      </c>
      <c r="AH526" s="10">
        <f t="shared" si="40"/>
        <v>0</v>
      </c>
      <c r="AJ526" s="12">
        <f t="shared" si="41"/>
        <v>0</v>
      </c>
      <c r="AK526" s="13">
        <f t="shared" si="42"/>
        <v>0</v>
      </c>
      <c r="AL526" s="14">
        <f t="shared" si="43"/>
        <v>0</v>
      </c>
      <c r="AM526" s="15">
        <f t="shared" si="44"/>
        <v>0</v>
      </c>
    </row>
    <row r="527" spans="3:39" ht="15" customHeight="1" thickBot="1">
      <c r="C527" s="64" t="s">
        <v>181</v>
      </c>
      <c r="D527" s="354" t="str">
        <f>IF(CNGE_2023_M1_Secc1_Sub1!D150="","",CNGE_2023_M1_Secc1_Sub1!D150)</f>
        <v/>
      </c>
      <c r="E527" s="355"/>
      <c r="F527" s="355"/>
      <c r="G527" s="355"/>
      <c r="H527" s="355"/>
      <c r="I527" s="355"/>
      <c r="J527" s="355"/>
      <c r="K527" s="355"/>
      <c r="L527" s="355"/>
      <c r="M527" s="355"/>
      <c r="N527" s="356"/>
      <c r="O527" s="366"/>
      <c r="P527" s="287"/>
      <c r="Q527" s="287"/>
      <c r="R527" s="287"/>
      <c r="S527" s="287"/>
      <c r="T527" s="367"/>
      <c r="U527" s="2"/>
      <c r="V527" s="2"/>
      <c r="W527" s="2"/>
      <c r="X527" s="2"/>
      <c r="Y527" s="2"/>
      <c r="Z527" s="2"/>
      <c r="AA527" s="2"/>
      <c r="AB527" s="2"/>
      <c r="AC527" s="2"/>
      <c r="AD527" s="2"/>
      <c r="AG527" s="10">
        <f t="shared" si="39"/>
        <v>10</v>
      </c>
      <c r="AH527" s="10">
        <f t="shared" si="40"/>
        <v>0</v>
      </c>
      <c r="AJ527" s="12">
        <f t="shared" si="41"/>
        <v>0</v>
      </c>
      <c r="AK527" s="13">
        <f t="shared" si="42"/>
        <v>0</v>
      </c>
      <c r="AL527" s="14">
        <f t="shared" si="43"/>
        <v>0</v>
      </c>
      <c r="AM527" s="15">
        <f t="shared" si="44"/>
        <v>0</v>
      </c>
    </row>
    <row r="528" spans="3:39" ht="15" customHeight="1" thickBot="1">
      <c r="C528" s="64" t="s">
        <v>182</v>
      </c>
      <c r="D528" s="354" t="str">
        <f>IF(CNGE_2023_M1_Secc1_Sub1!D151="","",CNGE_2023_M1_Secc1_Sub1!D151)</f>
        <v/>
      </c>
      <c r="E528" s="355"/>
      <c r="F528" s="355"/>
      <c r="G528" s="355"/>
      <c r="H528" s="355"/>
      <c r="I528" s="355"/>
      <c r="J528" s="355"/>
      <c r="K528" s="355"/>
      <c r="L528" s="355"/>
      <c r="M528" s="355"/>
      <c r="N528" s="356"/>
      <c r="O528" s="366"/>
      <c r="P528" s="287"/>
      <c r="Q528" s="287"/>
      <c r="R528" s="287"/>
      <c r="S528" s="287"/>
      <c r="T528" s="367"/>
      <c r="U528" s="2"/>
      <c r="V528" s="2"/>
      <c r="W528" s="2"/>
      <c r="X528" s="2"/>
      <c r="Y528" s="2"/>
      <c r="Z528" s="2"/>
      <c r="AA528" s="2"/>
      <c r="AB528" s="2"/>
      <c r="AC528" s="2"/>
      <c r="AD528" s="2"/>
      <c r="AG528" s="10">
        <f t="shared" si="39"/>
        <v>10</v>
      </c>
      <c r="AH528" s="10">
        <f t="shared" si="40"/>
        <v>0</v>
      </c>
      <c r="AJ528" s="12">
        <f t="shared" si="41"/>
        <v>0</v>
      </c>
      <c r="AK528" s="13">
        <f t="shared" si="42"/>
        <v>0</v>
      </c>
      <c r="AL528" s="14">
        <f t="shared" si="43"/>
        <v>0</v>
      </c>
      <c r="AM528" s="15">
        <f t="shared" si="44"/>
        <v>0</v>
      </c>
    </row>
    <row r="529" spans="1:39" ht="15" customHeight="1" thickBot="1">
      <c r="C529" s="64" t="s">
        <v>183</v>
      </c>
      <c r="D529" s="354" t="str">
        <f>IF(CNGE_2023_M1_Secc1_Sub1!D152="","",CNGE_2023_M1_Secc1_Sub1!D152)</f>
        <v/>
      </c>
      <c r="E529" s="355"/>
      <c r="F529" s="355"/>
      <c r="G529" s="355"/>
      <c r="H529" s="355"/>
      <c r="I529" s="355"/>
      <c r="J529" s="355"/>
      <c r="K529" s="355"/>
      <c r="L529" s="355"/>
      <c r="M529" s="355"/>
      <c r="N529" s="356"/>
      <c r="O529" s="366"/>
      <c r="P529" s="287"/>
      <c r="Q529" s="287"/>
      <c r="R529" s="287"/>
      <c r="S529" s="287"/>
      <c r="T529" s="367"/>
      <c r="U529" s="2"/>
      <c r="V529" s="2"/>
      <c r="W529" s="2"/>
      <c r="X529" s="2"/>
      <c r="Y529" s="2"/>
      <c r="Z529" s="2"/>
      <c r="AA529" s="2"/>
      <c r="AB529" s="2"/>
      <c r="AC529" s="2"/>
      <c r="AD529" s="2"/>
      <c r="AG529" s="10">
        <f t="shared" si="39"/>
        <v>10</v>
      </c>
      <c r="AH529" s="10">
        <f t="shared" si="40"/>
        <v>0</v>
      </c>
      <c r="AJ529" s="12">
        <f t="shared" si="41"/>
        <v>0</v>
      </c>
      <c r="AK529" s="13">
        <f t="shared" si="42"/>
        <v>0</v>
      </c>
      <c r="AL529" s="14">
        <f t="shared" si="43"/>
        <v>0</v>
      </c>
      <c r="AM529" s="15">
        <f t="shared" si="44"/>
        <v>0</v>
      </c>
    </row>
    <row r="530" spans="1:39" ht="15" customHeight="1" thickBot="1">
      <c r="C530" s="64" t="s">
        <v>184</v>
      </c>
      <c r="D530" s="354" t="str">
        <f>IF(CNGE_2023_M1_Secc1_Sub1!D153="","",CNGE_2023_M1_Secc1_Sub1!D153)</f>
        <v/>
      </c>
      <c r="E530" s="355"/>
      <c r="F530" s="355"/>
      <c r="G530" s="355"/>
      <c r="H530" s="355"/>
      <c r="I530" s="355"/>
      <c r="J530" s="355"/>
      <c r="K530" s="355"/>
      <c r="L530" s="355"/>
      <c r="M530" s="355"/>
      <c r="N530" s="356"/>
      <c r="O530" s="366"/>
      <c r="P530" s="287"/>
      <c r="Q530" s="287"/>
      <c r="R530" s="287"/>
      <c r="S530" s="287"/>
      <c r="T530" s="367"/>
      <c r="U530" s="2"/>
      <c r="V530" s="2"/>
      <c r="W530" s="2"/>
      <c r="X530" s="2"/>
      <c r="Y530" s="2"/>
      <c r="Z530" s="2"/>
      <c r="AA530" s="2"/>
      <c r="AB530" s="2"/>
      <c r="AC530" s="2"/>
      <c r="AD530" s="2"/>
      <c r="AG530" s="10">
        <f t="shared" si="39"/>
        <v>10</v>
      </c>
      <c r="AH530" s="10">
        <f t="shared" si="40"/>
        <v>0</v>
      </c>
      <c r="AJ530" s="12">
        <f t="shared" si="41"/>
        <v>0</v>
      </c>
      <c r="AK530" s="13">
        <f t="shared" si="42"/>
        <v>0</v>
      </c>
      <c r="AL530" s="14">
        <f t="shared" si="43"/>
        <v>0</v>
      </c>
      <c r="AM530" s="15">
        <f t="shared" si="44"/>
        <v>0</v>
      </c>
    </row>
    <row r="531" spans="1:39" ht="15" customHeight="1" thickBot="1">
      <c r="C531" s="64" t="s">
        <v>185</v>
      </c>
      <c r="D531" s="354" t="str">
        <f>IF(CNGE_2023_M1_Secc1_Sub1!D154="","",CNGE_2023_M1_Secc1_Sub1!D154)</f>
        <v/>
      </c>
      <c r="E531" s="355"/>
      <c r="F531" s="355"/>
      <c r="G531" s="355"/>
      <c r="H531" s="355"/>
      <c r="I531" s="355"/>
      <c r="J531" s="355"/>
      <c r="K531" s="355"/>
      <c r="L531" s="355"/>
      <c r="M531" s="355"/>
      <c r="N531" s="356"/>
      <c r="O531" s="366"/>
      <c r="P531" s="287"/>
      <c r="Q531" s="287"/>
      <c r="R531" s="287"/>
      <c r="S531" s="287"/>
      <c r="T531" s="367"/>
      <c r="U531" s="2"/>
      <c r="V531" s="2"/>
      <c r="W531" s="2"/>
      <c r="X531" s="2"/>
      <c r="Y531" s="2"/>
      <c r="Z531" s="2"/>
      <c r="AA531" s="2"/>
      <c r="AB531" s="2"/>
      <c r="AC531" s="2"/>
      <c r="AD531" s="2"/>
      <c r="AG531" s="10">
        <f t="shared" si="39"/>
        <v>10</v>
      </c>
      <c r="AH531" s="10">
        <f t="shared" si="40"/>
        <v>0</v>
      </c>
      <c r="AJ531" s="12">
        <f t="shared" si="41"/>
        <v>0</v>
      </c>
      <c r="AK531" s="13">
        <f t="shared" si="42"/>
        <v>0</v>
      </c>
      <c r="AL531" s="14">
        <f t="shared" si="43"/>
        <v>0</v>
      </c>
      <c r="AM531" s="15">
        <f t="shared" si="44"/>
        <v>0</v>
      </c>
    </row>
    <row r="532" spans="1:39" ht="15" customHeight="1" thickBot="1">
      <c r="C532" s="64" t="s">
        <v>186</v>
      </c>
      <c r="D532" s="354" t="str">
        <f>IF(CNGE_2023_M1_Secc1_Sub1!D155="","",CNGE_2023_M1_Secc1_Sub1!D155)</f>
        <v/>
      </c>
      <c r="E532" s="355"/>
      <c r="F532" s="355"/>
      <c r="G532" s="355"/>
      <c r="H532" s="355"/>
      <c r="I532" s="355"/>
      <c r="J532" s="355"/>
      <c r="K532" s="355"/>
      <c r="L532" s="355"/>
      <c r="M532" s="355"/>
      <c r="N532" s="356"/>
      <c r="O532" s="366"/>
      <c r="P532" s="287"/>
      <c r="Q532" s="287"/>
      <c r="R532" s="287"/>
      <c r="S532" s="287"/>
      <c r="T532" s="367"/>
      <c r="U532" s="2"/>
      <c r="V532" s="2"/>
      <c r="W532" s="2"/>
      <c r="X532" s="2"/>
      <c r="Y532" s="2"/>
      <c r="Z532" s="2"/>
      <c r="AA532" s="2"/>
      <c r="AB532" s="2"/>
      <c r="AC532" s="2"/>
      <c r="AD532" s="2"/>
      <c r="AG532" s="10">
        <f t="shared" si="39"/>
        <v>10</v>
      </c>
      <c r="AH532" s="10">
        <f t="shared" si="40"/>
        <v>0</v>
      </c>
      <c r="AJ532" s="12">
        <f t="shared" si="41"/>
        <v>0</v>
      </c>
      <c r="AK532" s="13">
        <f t="shared" si="42"/>
        <v>0</v>
      </c>
      <c r="AL532" s="14">
        <f t="shared" si="43"/>
        <v>0</v>
      </c>
      <c r="AM532" s="15">
        <f t="shared" si="44"/>
        <v>0</v>
      </c>
    </row>
    <row r="533" spans="1:39" ht="15" customHeight="1" thickBot="1">
      <c r="C533" s="64" t="s">
        <v>187</v>
      </c>
      <c r="D533" s="354" t="str">
        <f>IF(CNGE_2023_M1_Secc1_Sub1!D156="","",CNGE_2023_M1_Secc1_Sub1!D156)</f>
        <v/>
      </c>
      <c r="E533" s="355"/>
      <c r="F533" s="355"/>
      <c r="G533" s="355"/>
      <c r="H533" s="355"/>
      <c r="I533" s="355"/>
      <c r="J533" s="355"/>
      <c r="K533" s="355"/>
      <c r="L533" s="355"/>
      <c r="M533" s="355"/>
      <c r="N533" s="356"/>
      <c r="O533" s="366"/>
      <c r="P533" s="287"/>
      <c r="Q533" s="287"/>
      <c r="R533" s="287"/>
      <c r="S533" s="287"/>
      <c r="T533" s="367"/>
      <c r="U533" s="2"/>
      <c r="V533" s="2"/>
      <c r="W533" s="2"/>
      <c r="X533" s="2"/>
      <c r="Y533" s="2"/>
      <c r="Z533" s="2"/>
      <c r="AA533" s="2"/>
      <c r="AB533" s="2"/>
      <c r="AC533" s="2"/>
      <c r="AD533" s="2"/>
      <c r="AG533" s="10">
        <f t="shared" si="39"/>
        <v>10</v>
      </c>
      <c r="AH533" s="10">
        <f t="shared" si="40"/>
        <v>0</v>
      </c>
      <c r="AJ533" s="12">
        <f t="shared" si="41"/>
        <v>0</v>
      </c>
      <c r="AK533" s="13">
        <f t="shared" si="42"/>
        <v>0</v>
      </c>
      <c r="AL533" s="14">
        <f t="shared" si="43"/>
        <v>0</v>
      </c>
      <c r="AM533" s="15">
        <f t="shared" si="44"/>
        <v>0</v>
      </c>
    </row>
    <row r="534" spans="1:39" ht="15" customHeight="1" thickBot="1">
      <c r="C534" s="64" t="s">
        <v>188</v>
      </c>
      <c r="D534" s="354" t="str">
        <f>IF(CNGE_2023_M1_Secc1_Sub1!D157="","",CNGE_2023_M1_Secc1_Sub1!D157)</f>
        <v/>
      </c>
      <c r="E534" s="355"/>
      <c r="F534" s="355"/>
      <c r="G534" s="355"/>
      <c r="H534" s="355"/>
      <c r="I534" s="355"/>
      <c r="J534" s="355"/>
      <c r="K534" s="355"/>
      <c r="L534" s="355"/>
      <c r="M534" s="355"/>
      <c r="N534" s="356"/>
      <c r="O534" s="366"/>
      <c r="P534" s="287"/>
      <c r="Q534" s="287"/>
      <c r="R534" s="287"/>
      <c r="S534" s="287"/>
      <c r="T534" s="367"/>
      <c r="U534" s="2"/>
      <c r="V534" s="2"/>
      <c r="W534" s="2"/>
      <c r="X534" s="2"/>
      <c r="Y534" s="2"/>
      <c r="Z534" s="2"/>
      <c r="AA534" s="2"/>
      <c r="AB534" s="2"/>
      <c r="AC534" s="2"/>
      <c r="AD534" s="2"/>
      <c r="AG534" s="10">
        <f t="shared" si="39"/>
        <v>10</v>
      </c>
      <c r="AH534" s="10">
        <f t="shared" si="40"/>
        <v>0</v>
      </c>
      <c r="AJ534" s="12">
        <f t="shared" si="41"/>
        <v>0</v>
      </c>
      <c r="AK534" s="13">
        <f t="shared" si="42"/>
        <v>0</v>
      </c>
      <c r="AL534" s="14">
        <f t="shared" si="43"/>
        <v>0</v>
      </c>
      <c r="AM534" s="15">
        <f t="shared" si="44"/>
        <v>0</v>
      </c>
    </row>
    <row r="535" spans="1:39" ht="15" customHeight="1" thickBot="1">
      <c r="C535" s="64" t="s">
        <v>189</v>
      </c>
      <c r="D535" s="354" t="str">
        <f>IF(CNGE_2023_M1_Secc1_Sub1!D158="","",CNGE_2023_M1_Secc1_Sub1!D158)</f>
        <v/>
      </c>
      <c r="E535" s="355"/>
      <c r="F535" s="355"/>
      <c r="G535" s="355"/>
      <c r="H535" s="355"/>
      <c r="I535" s="355"/>
      <c r="J535" s="355"/>
      <c r="K535" s="355"/>
      <c r="L535" s="355"/>
      <c r="M535" s="355"/>
      <c r="N535" s="356"/>
      <c r="O535" s="406"/>
      <c r="P535" s="406"/>
      <c r="Q535" s="406"/>
      <c r="R535" s="406"/>
      <c r="S535" s="406"/>
      <c r="T535" s="406"/>
      <c r="U535" s="2"/>
      <c r="V535" s="2"/>
      <c r="W535" s="2"/>
      <c r="X535" s="2"/>
      <c r="Y535" s="2"/>
      <c r="Z535" s="2"/>
      <c r="AA535" s="2"/>
      <c r="AB535" s="2"/>
      <c r="AC535" s="2"/>
      <c r="AD535" s="2"/>
      <c r="AG535" s="10">
        <f t="shared" si="39"/>
        <v>10</v>
      </c>
      <c r="AH535" s="10">
        <f t="shared" si="40"/>
        <v>0</v>
      </c>
      <c r="AJ535" s="12">
        <f t="shared" si="41"/>
        <v>0</v>
      </c>
      <c r="AK535" s="13">
        <f t="shared" si="42"/>
        <v>0</v>
      </c>
      <c r="AL535" s="14">
        <f t="shared" si="43"/>
        <v>0</v>
      </c>
      <c r="AM535" s="15">
        <f t="shared" si="44"/>
        <v>0</v>
      </c>
    </row>
    <row r="536" spans="1:39" ht="15" customHeight="1">
      <c r="C536" s="78"/>
      <c r="D536" s="25"/>
      <c r="E536" s="25"/>
      <c r="F536" s="25"/>
      <c r="G536" s="25"/>
      <c r="H536" s="25"/>
      <c r="I536" s="25"/>
      <c r="J536" s="25"/>
      <c r="K536" s="25"/>
      <c r="L536" s="25"/>
      <c r="M536" s="25"/>
      <c r="N536" s="25"/>
      <c r="O536" s="79"/>
      <c r="P536" s="79"/>
      <c r="Q536" s="79"/>
      <c r="R536" s="80"/>
      <c r="S536" s="79"/>
      <c r="T536" s="80" t="s">
        <v>321</v>
      </c>
      <c r="U536" s="195">
        <f t="shared" ref="U536:AD536" si="45">IF(AND(SUM(U416:U535)=0,COUNTIF(U416:U535,"NS")&gt;0),"NS",
IF(AND(SUM(U416:U535)=0,COUNTIF(U416:U535,0)&gt;0),0,
IF(AND(SUM(U416:U535)=0,COUNTIF(U416:U535,"NA")&gt;0),"NA",
SUM(U416:U535))))</f>
        <v>0</v>
      </c>
      <c r="V536" s="195">
        <f t="shared" si="45"/>
        <v>0</v>
      </c>
      <c r="W536" s="195">
        <f t="shared" si="45"/>
        <v>0</v>
      </c>
      <c r="X536" s="195">
        <f t="shared" si="45"/>
        <v>0</v>
      </c>
      <c r="Y536" s="195">
        <f t="shared" si="45"/>
        <v>0</v>
      </c>
      <c r="Z536" s="195">
        <f t="shared" si="45"/>
        <v>0</v>
      </c>
      <c r="AA536" s="195">
        <f t="shared" si="45"/>
        <v>0</v>
      </c>
      <c r="AB536" s="195">
        <f t="shared" si="45"/>
        <v>0</v>
      </c>
      <c r="AC536" s="195">
        <f t="shared" si="45"/>
        <v>0</v>
      </c>
      <c r="AD536" s="195">
        <f t="shared" si="45"/>
        <v>0</v>
      </c>
      <c r="AH536" s="30">
        <f>+SUM(AH416:AH535)</f>
        <v>0</v>
      </c>
      <c r="AM536" s="30">
        <f>+SUM(AM416:AM535)</f>
        <v>0</v>
      </c>
    </row>
    <row r="537" spans="1:39" ht="15" customHeight="1">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row>
    <row r="538" spans="1:39" ht="45" customHeight="1">
      <c r="C538" s="523" t="s">
        <v>1193</v>
      </c>
      <c r="D538" s="523"/>
      <c r="E538" s="523"/>
      <c r="F538" s="406"/>
      <c r="G538" s="406"/>
      <c r="H538" s="406"/>
      <c r="I538" s="406"/>
      <c r="J538" s="406"/>
      <c r="K538" s="406"/>
      <c r="L538" s="406"/>
      <c r="M538" s="406"/>
      <c r="N538" s="406"/>
      <c r="O538" s="406"/>
      <c r="P538" s="406"/>
      <c r="Q538" s="406"/>
      <c r="R538" s="406"/>
      <c r="S538" s="406"/>
      <c r="T538" s="406"/>
      <c r="U538" s="406"/>
      <c r="V538" s="406"/>
      <c r="W538" s="406"/>
      <c r="X538" s="406"/>
      <c r="Y538" s="406"/>
      <c r="Z538" s="406"/>
      <c r="AA538" s="406"/>
      <c r="AB538" s="406"/>
      <c r="AC538" s="406"/>
      <c r="AD538" s="406"/>
      <c r="AG538" s="30">
        <f>+IF(AND(OR(AD536=0,AD536="NS",AD536="NA")),0,1)</f>
        <v>0</v>
      </c>
      <c r="AH538" s="202">
        <f>+IF(AG409=AH409,0,IF(OR(AND(AG538=0,F538=""),AND(AG538&lt;&gt;0,F538&lt;&gt;"")),0,1))</f>
        <v>0</v>
      </c>
    </row>
    <row r="539" spans="1:39" ht="15" customHeight="1">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row>
    <row r="540" spans="1:39" ht="15" customHeight="1">
      <c r="A540" s="81"/>
      <c r="B540"/>
      <c r="C540" s="572" t="s">
        <v>1236</v>
      </c>
      <c r="D540" s="572"/>
      <c r="E540" s="572"/>
      <c r="F540" s="572"/>
      <c r="G540" s="572"/>
      <c r="H540" s="572"/>
      <c r="I540" s="572"/>
      <c r="J540" s="572"/>
      <c r="K540" s="572"/>
      <c r="L540" s="572"/>
      <c r="M540" s="572"/>
      <c r="N540" s="572"/>
      <c r="O540" s="572"/>
      <c r="P540" s="572"/>
      <c r="Q540" s="572"/>
      <c r="R540" s="572"/>
      <c r="S540" s="572"/>
      <c r="T540" s="572"/>
      <c r="U540" s="572"/>
      <c r="V540" s="572"/>
      <c r="W540" s="572"/>
      <c r="X540" s="572"/>
      <c r="Y540" s="572"/>
      <c r="Z540" s="572"/>
      <c r="AA540" s="572"/>
      <c r="AB540" s="572"/>
      <c r="AC540" s="572"/>
      <c r="AD540" s="572"/>
    </row>
    <row r="541" spans="1:39" ht="15" customHeight="1">
      <c r="A541" s="81"/>
      <c r="B541"/>
      <c r="C541" s="75" t="s">
        <v>58</v>
      </c>
      <c r="D541" s="347" t="s">
        <v>1160</v>
      </c>
      <c r="E541" s="347"/>
      <c r="F541" s="347"/>
      <c r="G541" s="347"/>
      <c r="H541" s="347"/>
      <c r="I541" s="347"/>
      <c r="J541" s="347"/>
      <c r="K541" s="347"/>
      <c r="L541" s="347"/>
      <c r="M541" s="347"/>
      <c r="N541" s="347"/>
      <c r="O541" s="347"/>
      <c r="P541" s="347"/>
      <c r="Q541" s="347"/>
      <c r="R541" s="347"/>
      <c r="S541" s="347"/>
      <c r="T541" s="347"/>
      <c r="U541" s="347"/>
      <c r="V541" s="347"/>
      <c r="W541" s="347"/>
      <c r="X541" s="347"/>
      <c r="Y541" s="347"/>
      <c r="Z541" s="347"/>
      <c r="AA541" s="347"/>
      <c r="AB541" s="347"/>
      <c r="AC541" s="347"/>
      <c r="AD541" s="347"/>
    </row>
    <row r="542" spans="1:39" ht="15" customHeight="1">
      <c r="A542" s="81"/>
      <c r="B542"/>
      <c r="C542" s="76" t="s">
        <v>59</v>
      </c>
      <c r="D542" s="347" t="s">
        <v>1161</v>
      </c>
      <c r="E542" s="347"/>
      <c r="F542" s="347"/>
      <c r="G542" s="347"/>
      <c r="H542" s="347"/>
      <c r="I542" s="347"/>
      <c r="J542" s="347"/>
      <c r="K542" s="347"/>
      <c r="L542" s="347"/>
      <c r="M542" s="347"/>
      <c r="N542" s="347"/>
      <c r="O542" s="347"/>
      <c r="P542" s="347"/>
      <c r="Q542" s="347"/>
      <c r="R542" s="347"/>
      <c r="S542" s="347"/>
      <c r="T542" s="347"/>
      <c r="U542" s="347"/>
      <c r="V542" s="347"/>
      <c r="W542" s="347"/>
      <c r="X542" s="347"/>
      <c r="Y542" s="347"/>
      <c r="Z542" s="347"/>
      <c r="AA542" s="347"/>
      <c r="AB542" s="347"/>
      <c r="AC542" s="347"/>
      <c r="AD542" s="347"/>
    </row>
    <row r="543" spans="1:39" ht="15" customHeight="1">
      <c r="A543" s="81"/>
      <c r="B543"/>
      <c r="C543" s="64" t="s">
        <v>60</v>
      </c>
      <c r="D543" s="347" t="s">
        <v>1162</v>
      </c>
      <c r="E543" s="347"/>
      <c r="F543" s="347"/>
      <c r="G543" s="347"/>
      <c r="H543" s="347"/>
      <c r="I543" s="347"/>
      <c r="J543" s="347"/>
      <c r="K543" s="347"/>
      <c r="L543" s="347"/>
      <c r="M543" s="347"/>
      <c r="N543" s="347"/>
      <c r="O543" s="347"/>
      <c r="P543" s="347"/>
      <c r="Q543" s="347"/>
      <c r="R543" s="347"/>
      <c r="S543" s="347"/>
      <c r="T543" s="347"/>
      <c r="U543" s="347"/>
      <c r="V543" s="347"/>
      <c r="W543" s="347"/>
      <c r="X543" s="347"/>
      <c r="Y543" s="347"/>
      <c r="Z543" s="347"/>
      <c r="AA543" s="347"/>
      <c r="AB543" s="347"/>
      <c r="AC543" s="347"/>
      <c r="AD543" s="347"/>
    </row>
    <row r="544" spans="1:39" ht="15" customHeight="1">
      <c r="A544" s="81"/>
      <c r="B544"/>
      <c r="C544" s="64" t="s">
        <v>61</v>
      </c>
      <c r="D544" s="347" t="s">
        <v>1163</v>
      </c>
      <c r="E544" s="347"/>
      <c r="F544" s="347"/>
      <c r="G544" s="347"/>
      <c r="H544" s="347"/>
      <c r="I544" s="347"/>
      <c r="J544" s="347"/>
      <c r="K544" s="347"/>
      <c r="L544" s="347"/>
      <c r="M544" s="347"/>
      <c r="N544" s="347"/>
      <c r="O544" s="347"/>
      <c r="P544" s="347"/>
      <c r="Q544" s="347"/>
      <c r="R544" s="347"/>
      <c r="S544" s="347"/>
      <c r="T544" s="347"/>
      <c r="U544" s="347"/>
      <c r="V544" s="347"/>
      <c r="W544" s="347"/>
      <c r="X544" s="347"/>
      <c r="Y544" s="347"/>
      <c r="Z544" s="347"/>
      <c r="AA544" s="347"/>
      <c r="AB544" s="347"/>
      <c r="AC544" s="347"/>
      <c r="AD544" s="347"/>
    </row>
    <row r="545" spans="1:79" ht="15" customHeight="1">
      <c r="A545" s="81"/>
      <c r="B545"/>
      <c r="C545" s="64" t="s">
        <v>62</v>
      </c>
      <c r="D545" s="347" t="s">
        <v>1185</v>
      </c>
      <c r="E545" s="347"/>
      <c r="F545" s="347"/>
      <c r="G545" s="347"/>
      <c r="H545" s="347"/>
      <c r="I545" s="347"/>
      <c r="J545" s="347"/>
      <c r="K545" s="347"/>
      <c r="L545" s="347"/>
      <c r="M545" s="347"/>
      <c r="N545" s="347"/>
      <c r="O545" s="347"/>
      <c r="P545" s="347"/>
      <c r="Q545" s="347"/>
      <c r="R545" s="347"/>
      <c r="S545" s="347"/>
      <c r="T545" s="347"/>
      <c r="U545" s="347"/>
      <c r="V545" s="347"/>
      <c r="W545" s="347"/>
      <c r="X545" s="347"/>
      <c r="Y545" s="347"/>
      <c r="Z545" s="347"/>
      <c r="AA545" s="347"/>
      <c r="AB545" s="347"/>
      <c r="AC545" s="347"/>
      <c r="AD545" s="347"/>
    </row>
    <row r="546" spans="1:79" ht="15" customHeight="1">
      <c r="A546" s="81"/>
      <c r="B546"/>
      <c r="C546" s="64" t="s">
        <v>63</v>
      </c>
      <c r="D546" s="347" t="s">
        <v>1186</v>
      </c>
      <c r="E546" s="347"/>
      <c r="F546" s="347"/>
      <c r="G546" s="347"/>
      <c r="H546" s="347"/>
      <c r="I546" s="347"/>
      <c r="J546" s="347"/>
      <c r="K546" s="347"/>
      <c r="L546" s="347"/>
      <c r="M546" s="347"/>
      <c r="N546" s="347"/>
      <c r="O546" s="347"/>
      <c r="P546" s="347"/>
      <c r="Q546" s="347"/>
      <c r="R546" s="347"/>
      <c r="S546" s="347"/>
      <c r="T546" s="347"/>
      <c r="U546" s="347"/>
      <c r="V546" s="347"/>
      <c r="W546" s="347"/>
      <c r="X546" s="347"/>
      <c r="Y546" s="347"/>
      <c r="Z546" s="347"/>
      <c r="AA546" s="347"/>
      <c r="AB546" s="347"/>
      <c r="AC546" s="347"/>
      <c r="AD546" s="347"/>
    </row>
    <row r="547" spans="1:79" ht="15" customHeight="1">
      <c r="A547" s="81"/>
      <c r="B547"/>
      <c r="C547" s="64" t="s">
        <v>64</v>
      </c>
      <c r="D547" s="347" t="s">
        <v>1187</v>
      </c>
      <c r="E547" s="347"/>
      <c r="F547" s="347"/>
      <c r="G547" s="347"/>
      <c r="H547" s="347"/>
      <c r="I547" s="347"/>
      <c r="J547" s="347"/>
      <c r="K547" s="347"/>
      <c r="L547" s="347"/>
      <c r="M547" s="347"/>
      <c r="N547" s="347"/>
      <c r="O547" s="347"/>
      <c r="P547" s="347"/>
      <c r="Q547" s="347"/>
      <c r="R547" s="347"/>
      <c r="S547" s="347"/>
      <c r="T547" s="347"/>
      <c r="U547" s="347"/>
      <c r="V547" s="347"/>
      <c r="W547" s="347"/>
      <c r="X547" s="347"/>
      <c r="Y547" s="347"/>
      <c r="Z547" s="347"/>
      <c r="AA547" s="347"/>
      <c r="AB547" s="347"/>
      <c r="AC547" s="347"/>
      <c r="AD547" s="347"/>
    </row>
    <row r="548" spans="1:79" ht="15" customHeight="1">
      <c r="A548" s="81"/>
      <c r="B548"/>
      <c r="C548" s="64" t="s">
        <v>65</v>
      </c>
      <c r="D548" s="347" t="s">
        <v>1188</v>
      </c>
      <c r="E548" s="347"/>
      <c r="F548" s="347"/>
      <c r="G548" s="347"/>
      <c r="H548" s="347"/>
      <c r="I548" s="347"/>
      <c r="J548" s="347"/>
      <c r="K548" s="347"/>
      <c r="L548" s="347"/>
      <c r="M548" s="347"/>
      <c r="N548" s="347"/>
      <c r="O548" s="347"/>
      <c r="P548" s="347"/>
      <c r="Q548" s="347"/>
      <c r="R548" s="347"/>
      <c r="S548" s="347"/>
      <c r="T548" s="347"/>
      <c r="U548" s="347"/>
      <c r="V548" s="347"/>
      <c r="W548" s="347"/>
      <c r="X548" s="347"/>
      <c r="Y548" s="347"/>
      <c r="Z548" s="347"/>
      <c r="AA548" s="347"/>
      <c r="AB548" s="347"/>
      <c r="AC548" s="347"/>
      <c r="AD548" s="347"/>
    </row>
    <row r="549" spans="1:79" ht="15" customHeight="1">
      <c r="A549" s="81"/>
      <c r="B549"/>
      <c r="C549" s="64" t="s">
        <v>66</v>
      </c>
      <c r="D549" s="347" t="s">
        <v>1192</v>
      </c>
      <c r="E549" s="347"/>
      <c r="F549" s="347"/>
      <c r="G549" s="347"/>
      <c r="H549" s="347"/>
      <c r="I549" s="347"/>
      <c r="J549" s="347"/>
      <c r="K549" s="347"/>
      <c r="L549" s="347"/>
      <c r="M549" s="347"/>
      <c r="N549" s="347"/>
      <c r="O549" s="347"/>
      <c r="P549" s="347"/>
      <c r="Q549" s="347"/>
      <c r="R549" s="347"/>
      <c r="S549" s="347"/>
      <c r="T549" s="347"/>
      <c r="U549" s="347"/>
      <c r="V549" s="347"/>
      <c r="W549" s="347"/>
      <c r="X549" s="347"/>
      <c r="Y549" s="347"/>
      <c r="Z549" s="347"/>
      <c r="AA549" s="347"/>
      <c r="AB549" s="347"/>
      <c r="AC549" s="347"/>
      <c r="AD549" s="347"/>
    </row>
    <row r="550" spans="1:79" ht="15" customHeight="1">
      <c r="A550" s="81"/>
      <c r="B550"/>
      <c r="C550" s="20"/>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row>
    <row r="551" spans="1:79" ht="24" customHeight="1">
      <c r="B551"/>
      <c r="C551" s="348" t="s">
        <v>225</v>
      </c>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c r="AA551" s="348"/>
      <c r="AB551" s="348"/>
      <c r="AC551" s="348"/>
      <c r="AD551" s="348"/>
    </row>
    <row r="552" spans="1:79" ht="60" customHeight="1">
      <c r="B552"/>
      <c r="C552" s="415"/>
      <c r="D552" s="415"/>
      <c r="E552" s="415"/>
      <c r="F552" s="415"/>
      <c r="G552" s="415"/>
      <c r="H552" s="4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row>
    <row r="553" spans="1:79" ht="15" customHeight="1">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row>
    <row r="554" spans="1:79" ht="15" customHeight="1">
      <c r="B554" s="467" t="str">
        <f>IF(CA409=0,"","Alerta: se registró NS (no se sabe), favor de agregar su respectivo comentario (6ᵃ instrucción general).")</f>
        <v/>
      </c>
      <c r="C554" s="467"/>
      <c r="D554" s="467"/>
      <c r="E554" s="467"/>
      <c r="F554" s="467"/>
      <c r="G554" s="467"/>
      <c r="H554" s="467"/>
      <c r="I554" s="467"/>
      <c r="J554" s="467"/>
      <c r="K554" s="467"/>
      <c r="L554" s="467"/>
      <c r="M554" s="467"/>
      <c r="N554" s="467"/>
      <c r="O554" s="467"/>
      <c r="P554" s="467"/>
      <c r="Q554" s="467"/>
      <c r="R554" s="467"/>
      <c r="S554" s="467"/>
      <c r="T554" s="467"/>
      <c r="U554" s="467"/>
      <c r="V554" s="467"/>
      <c r="W554" s="467"/>
      <c r="X554" s="467"/>
      <c r="Y554" s="467"/>
      <c r="Z554" s="467"/>
      <c r="AA554" s="467"/>
      <c r="AB554" s="467"/>
      <c r="AC554" s="467"/>
      <c r="AD554" s="467"/>
    </row>
    <row r="555" spans="1:79" ht="30" customHeight="1">
      <c r="B555" s="399" t="str">
        <f>IF(AH536=0,"","Error: al seleccionar el código 1 en ¿Le fueron identificados ASM derivado de alguna evaluación realizada a sus programas presupuestarios y/o políticas públicas? debe completar la fila o al seleccionar 2 o 9  debe dejar el resto de la fila en blanco.")</f>
        <v/>
      </c>
      <c r="C555" s="399"/>
      <c r="D555" s="399"/>
      <c r="E555" s="399"/>
      <c r="F555" s="399"/>
      <c r="G555" s="399"/>
      <c r="H555" s="399"/>
      <c r="I555" s="399"/>
      <c r="J555" s="399"/>
      <c r="K555" s="399"/>
      <c r="L555" s="399"/>
      <c r="M555" s="399"/>
      <c r="N555" s="399"/>
      <c r="O555" s="399"/>
      <c r="P555" s="399"/>
      <c r="Q555" s="399"/>
      <c r="R555" s="399"/>
      <c r="S555" s="399"/>
      <c r="T555" s="399"/>
      <c r="U555" s="399"/>
      <c r="V555" s="399"/>
      <c r="W555" s="399"/>
      <c r="X555" s="399"/>
      <c r="Y555" s="399"/>
      <c r="Z555" s="399"/>
      <c r="AA555" s="399"/>
      <c r="AB555" s="399"/>
      <c r="AC555" s="399"/>
      <c r="AD555" s="399"/>
    </row>
    <row r="556" spans="1:79" ht="15" customHeight="1">
      <c r="B556" s="390" t="str">
        <f>IF(AH538=0,"","Error: debe especificar el otro.")</f>
        <v/>
      </c>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c r="Z556" s="390"/>
      <c r="AA556" s="390"/>
      <c r="AB556" s="390"/>
      <c r="AC556" s="390"/>
      <c r="AD556" s="390"/>
    </row>
    <row r="557" spans="1:79" ht="15" customHeight="1">
      <c r="B557" s="393" t="str">
        <f>IF(AM536=0,"","Error: verificar sumas.")</f>
        <v/>
      </c>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79" ht="15" customHeight="1">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G558" s="30" t="s">
        <v>1259</v>
      </c>
    </row>
    <row r="559" spans="1:79" ht="48" customHeight="1">
      <c r="A559" s="51" t="s">
        <v>1244</v>
      </c>
      <c r="B559" s="574" t="s">
        <v>1202</v>
      </c>
      <c r="C559" s="574"/>
      <c r="D559" s="574"/>
      <c r="E559" s="574"/>
      <c r="F559" s="574"/>
      <c r="G559" s="574"/>
      <c r="H559" s="574"/>
      <c r="I559" s="574"/>
      <c r="J559" s="574"/>
      <c r="K559" s="574"/>
      <c r="L559" s="574"/>
      <c r="M559" s="574"/>
      <c r="N559" s="574"/>
      <c r="O559" s="574"/>
      <c r="P559" s="574"/>
      <c r="Q559" s="574"/>
      <c r="R559" s="574"/>
      <c r="S559" s="574"/>
      <c r="T559" s="574"/>
      <c r="U559" s="574"/>
      <c r="V559" s="574"/>
      <c r="W559" s="574"/>
      <c r="X559" s="574"/>
      <c r="Y559" s="574"/>
      <c r="Z559" s="574"/>
      <c r="AA559" s="574"/>
      <c r="AB559" s="574"/>
      <c r="AC559" s="574"/>
      <c r="AD559" s="574"/>
      <c r="AG559" s="30">
        <f>+COUNTBLANK(O567:AD686)</f>
        <v>1920</v>
      </c>
      <c r="AH559" s="30">
        <v>1920</v>
      </c>
      <c r="CA559" s="30">
        <f>+COUNTIF(V567:AD686,"ns")</f>
        <v>0</v>
      </c>
    </row>
    <row r="560" spans="1:79" ht="24" customHeight="1">
      <c r="A560" s="51"/>
      <c r="B560" s="69"/>
      <c r="C560" s="348" t="s">
        <v>1245</v>
      </c>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c r="AA560" s="348"/>
      <c r="AB560" s="348"/>
      <c r="AC560" s="348"/>
      <c r="AD560" s="348"/>
    </row>
    <row r="561" spans="2:40" ht="36" customHeight="1">
      <c r="B561" s="69"/>
      <c r="C561" s="348" t="s">
        <v>1205</v>
      </c>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c r="AA561" s="348"/>
      <c r="AB561" s="348"/>
      <c r="AC561" s="348"/>
      <c r="AD561" s="348"/>
    </row>
    <row r="562" spans="2:40" ht="36" customHeight="1">
      <c r="B562" s="70"/>
      <c r="C562" s="337" t="s">
        <v>1206</v>
      </c>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c r="AA562" s="337"/>
      <c r="AB562" s="337"/>
      <c r="AC562" s="337"/>
      <c r="AD562" s="337"/>
    </row>
    <row r="563" spans="2:40" ht="36" customHeight="1">
      <c r="B563" s="70"/>
      <c r="C563" s="337" t="s">
        <v>1256</v>
      </c>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c r="AA563" s="337"/>
      <c r="AB563" s="337"/>
      <c r="AC563" s="337"/>
      <c r="AD563" s="337"/>
    </row>
    <row r="564" spans="2:40" ht="15" customHeight="1">
      <c r="C564" s="20"/>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row>
    <row r="565" spans="2:40" ht="48" customHeight="1">
      <c r="C565" s="291" t="s">
        <v>98</v>
      </c>
      <c r="D565" s="291"/>
      <c r="E565" s="291"/>
      <c r="F565" s="291"/>
      <c r="G565" s="291"/>
      <c r="H565" s="291"/>
      <c r="I565" s="291"/>
      <c r="J565" s="291"/>
      <c r="K565" s="291"/>
      <c r="L565" s="291"/>
      <c r="M565" s="291"/>
      <c r="N565" s="291"/>
      <c r="O565" s="575" t="s">
        <v>1203</v>
      </c>
      <c r="P565" s="576"/>
      <c r="Q565" s="576"/>
      <c r="R565" s="576"/>
      <c r="S565" s="576"/>
      <c r="T565" s="576"/>
      <c r="U565" s="577"/>
      <c r="V565" s="411" t="s">
        <v>1255</v>
      </c>
      <c r="W565" s="412"/>
      <c r="X565" s="412"/>
      <c r="Y565" s="412"/>
      <c r="Z565" s="412"/>
      <c r="AA565" s="412"/>
      <c r="AB565" s="412"/>
      <c r="AC565" s="412"/>
      <c r="AD565" s="413"/>
    </row>
    <row r="566" spans="2:40" ht="36" customHeight="1">
      <c r="B566" s="72"/>
      <c r="C566" s="291"/>
      <c r="D566" s="291"/>
      <c r="E566" s="291"/>
      <c r="F566" s="291"/>
      <c r="G566" s="291"/>
      <c r="H566" s="291"/>
      <c r="I566" s="291"/>
      <c r="J566" s="291"/>
      <c r="K566" s="291"/>
      <c r="L566" s="291"/>
      <c r="M566" s="291"/>
      <c r="N566" s="291"/>
      <c r="O566" s="578"/>
      <c r="P566" s="579"/>
      <c r="Q566" s="579"/>
      <c r="R566" s="579"/>
      <c r="S566" s="579"/>
      <c r="T566" s="579"/>
      <c r="U566" s="580"/>
      <c r="V566" s="74" t="s">
        <v>58</v>
      </c>
      <c r="W566" s="74" t="s">
        <v>59</v>
      </c>
      <c r="X566" s="74" t="s">
        <v>60</v>
      </c>
      <c r="Y566" s="74" t="s">
        <v>61</v>
      </c>
      <c r="Z566" s="74" t="s">
        <v>62</v>
      </c>
      <c r="AA566" s="74" t="s">
        <v>63</v>
      </c>
      <c r="AB566" s="74" t="s">
        <v>64</v>
      </c>
      <c r="AC566" s="74" t="s">
        <v>65</v>
      </c>
      <c r="AD566" s="74" t="s">
        <v>66</v>
      </c>
      <c r="AG566" s="10" t="s">
        <v>1259</v>
      </c>
      <c r="AH566" s="10" t="s">
        <v>1269</v>
      </c>
      <c r="AJ566"/>
      <c r="AK566"/>
      <c r="AL566"/>
      <c r="AM566"/>
      <c r="AN566"/>
    </row>
    <row r="567" spans="2:40" ht="15" customHeight="1">
      <c r="C567" s="75" t="s">
        <v>58</v>
      </c>
      <c r="D567" s="354" t="str">
        <f>+IF(CNGE_2023_M1_Secc1_Sub1!D39="","",CNGE_2023_M1_Secc1_Sub1!D39)</f>
        <v/>
      </c>
      <c r="E567" s="355"/>
      <c r="F567" s="355"/>
      <c r="G567" s="355"/>
      <c r="H567" s="355"/>
      <c r="I567" s="355"/>
      <c r="J567" s="355"/>
      <c r="K567" s="355"/>
      <c r="L567" s="355"/>
      <c r="M567" s="355"/>
      <c r="N567" s="356"/>
      <c r="O567" s="366"/>
      <c r="P567" s="287"/>
      <c r="Q567" s="287"/>
      <c r="R567" s="287"/>
      <c r="S567" s="287"/>
      <c r="T567" s="287"/>
      <c r="U567" s="367"/>
      <c r="V567" s="2"/>
      <c r="W567" s="2"/>
      <c r="X567" s="2"/>
      <c r="Y567" s="2"/>
      <c r="Z567" s="2"/>
      <c r="AA567" s="2"/>
      <c r="AB567" s="2"/>
      <c r="AC567" s="2"/>
      <c r="AD567" s="2"/>
      <c r="AG567" s="10">
        <f>+COUNTBLANK(V567:AD567)</f>
        <v>9</v>
      </c>
      <c r="AH567" s="10">
        <f>+IF($AG$559=$AH$559,0,IF(OR(AND(O567=1,AG567=0),AND(OR(O567=2,O567=9),AG567=9),AND(D567="",AG567=9)),0,1))</f>
        <v>0</v>
      </c>
      <c r="AJ567">
        <f>+COUNT(AD567:AD686)</f>
        <v>0</v>
      </c>
      <c r="AK567"/>
      <c r="AL567"/>
      <c r="AM567"/>
      <c r="AN567"/>
    </row>
    <row r="568" spans="2:40" ht="15" customHeight="1">
      <c r="C568" s="76" t="s">
        <v>59</v>
      </c>
      <c r="D568" s="354" t="str">
        <f>+IF(CNGE_2023_M1_Secc1_Sub1!D40="","",CNGE_2023_M1_Secc1_Sub1!D40)</f>
        <v/>
      </c>
      <c r="E568" s="355"/>
      <c r="F568" s="355"/>
      <c r="G568" s="355"/>
      <c r="H568" s="355"/>
      <c r="I568" s="355"/>
      <c r="J568" s="355"/>
      <c r="K568" s="355"/>
      <c r="L568" s="355"/>
      <c r="M568" s="355"/>
      <c r="N568" s="356"/>
      <c r="O568" s="366"/>
      <c r="P568" s="287"/>
      <c r="Q568" s="287"/>
      <c r="R568" s="287"/>
      <c r="S568" s="287"/>
      <c r="T568" s="287"/>
      <c r="U568" s="367"/>
      <c r="V568" s="2"/>
      <c r="W568" s="2"/>
      <c r="X568" s="2"/>
      <c r="Y568" s="2"/>
      <c r="Z568" s="2"/>
      <c r="AA568" s="2"/>
      <c r="AB568" s="2"/>
      <c r="AC568" s="2"/>
      <c r="AD568" s="2"/>
      <c r="AG568" s="10">
        <f t="shared" ref="AG568:AG631" si="46">+COUNTBLANK(V568:AD568)</f>
        <v>9</v>
      </c>
      <c r="AH568" s="10">
        <f t="shared" ref="AH568:AH631" si="47">+IF($AG$559=$AH$559,0,IF(OR(AND(O568=1,AG568=0),AND(OR(O568=2,O568=9),AG568=9),AND(D568="",AG568=9)),0,1))</f>
        <v>0</v>
      </c>
    </row>
    <row r="569" spans="2:40" ht="15" customHeight="1">
      <c r="C569" s="64" t="s">
        <v>60</v>
      </c>
      <c r="D569" s="354" t="str">
        <f>+IF(CNGE_2023_M1_Secc1_Sub1!D41="","",CNGE_2023_M1_Secc1_Sub1!D41)</f>
        <v/>
      </c>
      <c r="E569" s="355"/>
      <c r="F569" s="355"/>
      <c r="G569" s="355"/>
      <c r="H569" s="355"/>
      <c r="I569" s="355"/>
      <c r="J569" s="355"/>
      <c r="K569" s="355"/>
      <c r="L569" s="355"/>
      <c r="M569" s="355"/>
      <c r="N569" s="356"/>
      <c r="O569" s="366"/>
      <c r="P569" s="287"/>
      <c r="Q569" s="287"/>
      <c r="R569" s="287"/>
      <c r="S569" s="287"/>
      <c r="T569" s="287"/>
      <c r="U569" s="367"/>
      <c r="V569" s="2"/>
      <c r="W569" s="2"/>
      <c r="X569" s="2"/>
      <c r="Y569" s="2"/>
      <c r="Z569" s="2"/>
      <c r="AA569" s="2"/>
      <c r="AB569" s="2"/>
      <c r="AC569" s="2"/>
      <c r="AD569" s="2"/>
      <c r="AG569" s="10">
        <f t="shared" si="46"/>
        <v>9</v>
      </c>
      <c r="AH569" s="10">
        <f t="shared" si="47"/>
        <v>0</v>
      </c>
    </row>
    <row r="570" spans="2:40" ht="15" customHeight="1">
      <c r="C570" s="64" t="s">
        <v>61</v>
      </c>
      <c r="D570" s="354" t="str">
        <f>+IF(CNGE_2023_M1_Secc1_Sub1!D42="","",CNGE_2023_M1_Secc1_Sub1!D42)</f>
        <v/>
      </c>
      <c r="E570" s="355"/>
      <c r="F570" s="355"/>
      <c r="G570" s="355"/>
      <c r="H570" s="355"/>
      <c r="I570" s="355"/>
      <c r="J570" s="355"/>
      <c r="K570" s="355"/>
      <c r="L570" s="355"/>
      <c r="M570" s="355"/>
      <c r="N570" s="356"/>
      <c r="O570" s="366"/>
      <c r="P570" s="287"/>
      <c r="Q570" s="287"/>
      <c r="R570" s="287"/>
      <c r="S570" s="287"/>
      <c r="T570" s="287"/>
      <c r="U570" s="367"/>
      <c r="V570" s="2"/>
      <c r="W570" s="2"/>
      <c r="X570" s="2"/>
      <c r="Y570" s="2"/>
      <c r="Z570" s="2"/>
      <c r="AA570" s="2"/>
      <c r="AB570" s="2"/>
      <c r="AC570" s="2"/>
      <c r="AD570" s="2"/>
      <c r="AG570" s="10">
        <f t="shared" si="46"/>
        <v>9</v>
      </c>
      <c r="AH570" s="10">
        <f t="shared" si="47"/>
        <v>0</v>
      </c>
    </row>
    <row r="571" spans="2:40" ht="15" customHeight="1">
      <c r="C571" s="64" t="s">
        <v>62</v>
      </c>
      <c r="D571" s="354" t="str">
        <f>+IF(CNGE_2023_M1_Secc1_Sub1!D43="","",CNGE_2023_M1_Secc1_Sub1!D43)</f>
        <v/>
      </c>
      <c r="E571" s="355"/>
      <c r="F571" s="355"/>
      <c r="G571" s="355"/>
      <c r="H571" s="355"/>
      <c r="I571" s="355"/>
      <c r="J571" s="355"/>
      <c r="K571" s="355"/>
      <c r="L571" s="355"/>
      <c r="M571" s="355"/>
      <c r="N571" s="356"/>
      <c r="O571" s="366"/>
      <c r="P571" s="287"/>
      <c r="Q571" s="287"/>
      <c r="R571" s="287"/>
      <c r="S571" s="287"/>
      <c r="T571" s="287"/>
      <c r="U571" s="367"/>
      <c r="V571" s="2"/>
      <c r="W571" s="2"/>
      <c r="X571" s="2"/>
      <c r="Y571" s="2"/>
      <c r="Z571" s="2"/>
      <c r="AA571" s="2"/>
      <c r="AB571" s="2"/>
      <c r="AC571" s="2"/>
      <c r="AD571" s="2"/>
      <c r="AG571" s="10">
        <f t="shared" si="46"/>
        <v>9</v>
      </c>
      <c r="AH571" s="10">
        <f t="shared" si="47"/>
        <v>0</v>
      </c>
    </row>
    <row r="572" spans="2:40" ht="15" customHeight="1">
      <c r="C572" s="64" t="s">
        <v>63</v>
      </c>
      <c r="D572" s="354" t="str">
        <f>+IF(CNGE_2023_M1_Secc1_Sub1!D44="","",CNGE_2023_M1_Secc1_Sub1!D44)</f>
        <v/>
      </c>
      <c r="E572" s="355"/>
      <c r="F572" s="355"/>
      <c r="G572" s="355"/>
      <c r="H572" s="355"/>
      <c r="I572" s="355"/>
      <c r="J572" s="355"/>
      <c r="K572" s="355"/>
      <c r="L572" s="355"/>
      <c r="M572" s="355"/>
      <c r="N572" s="356"/>
      <c r="O572" s="366"/>
      <c r="P572" s="287"/>
      <c r="Q572" s="287"/>
      <c r="R572" s="287"/>
      <c r="S572" s="287"/>
      <c r="T572" s="287"/>
      <c r="U572" s="367"/>
      <c r="V572" s="2"/>
      <c r="W572" s="2"/>
      <c r="X572" s="2"/>
      <c r="Y572" s="2"/>
      <c r="Z572" s="2"/>
      <c r="AA572" s="2"/>
      <c r="AB572" s="2"/>
      <c r="AC572" s="2"/>
      <c r="AD572" s="2"/>
      <c r="AG572" s="10">
        <f t="shared" si="46"/>
        <v>9</v>
      </c>
      <c r="AH572" s="10">
        <f t="shared" si="47"/>
        <v>0</v>
      </c>
    </row>
    <row r="573" spans="2:40" ht="15" customHeight="1">
      <c r="C573" s="64" t="s">
        <v>64</v>
      </c>
      <c r="D573" s="354" t="str">
        <f>+IF(CNGE_2023_M1_Secc1_Sub1!D45="","",CNGE_2023_M1_Secc1_Sub1!D45)</f>
        <v/>
      </c>
      <c r="E573" s="355"/>
      <c r="F573" s="355"/>
      <c r="G573" s="355"/>
      <c r="H573" s="355"/>
      <c r="I573" s="355"/>
      <c r="J573" s="355"/>
      <c r="K573" s="355"/>
      <c r="L573" s="355"/>
      <c r="M573" s="355"/>
      <c r="N573" s="356"/>
      <c r="O573" s="366"/>
      <c r="P573" s="287"/>
      <c r="Q573" s="287"/>
      <c r="R573" s="287"/>
      <c r="S573" s="287"/>
      <c r="T573" s="287"/>
      <c r="U573" s="367"/>
      <c r="V573" s="2"/>
      <c r="W573" s="2"/>
      <c r="X573" s="2"/>
      <c r="Y573" s="2"/>
      <c r="Z573" s="2"/>
      <c r="AA573" s="2"/>
      <c r="AB573" s="2"/>
      <c r="AC573" s="2"/>
      <c r="AD573" s="2"/>
      <c r="AG573" s="10">
        <f t="shared" si="46"/>
        <v>9</v>
      </c>
      <c r="AH573" s="10">
        <f t="shared" si="47"/>
        <v>0</v>
      </c>
    </row>
    <row r="574" spans="2:40" ht="15" customHeight="1">
      <c r="C574" s="64" t="s">
        <v>65</v>
      </c>
      <c r="D574" s="354" t="str">
        <f>+IF(CNGE_2023_M1_Secc1_Sub1!D46="","",CNGE_2023_M1_Secc1_Sub1!D46)</f>
        <v/>
      </c>
      <c r="E574" s="355"/>
      <c r="F574" s="355"/>
      <c r="G574" s="355"/>
      <c r="H574" s="355"/>
      <c r="I574" s="355"/>
      <c r="J574" s="355"/>
      <c r="K574" s="355"/>
      <c r="L574" s="355"/>
      <c r="M574" s="355"/>
      <c r="N574" s="356"/>
      <c r="O574" s="366"/>
      <c r="P574" s="287"/>
      <c r="Q574" s="287"/>
      <c r="R574" s="287"/>
      <c r="S574" s="287"/>
      <c r="T574" s="287"/>
      <c r="U574" s="367"/>
      <c r="V574" s="2"/>
      <c r="W574" s="2"/>
      <c r="X574" s="2"/>
      <c r="Y574" s="2"/>
      <c r="Z574" s="2"/>
      <c r="AA574" s="2"/>
      <c r="AB574" s="2"/>
      <c r="AC574" s="2"/>
      <c r="AD574" s="2"/>
      <c r="AG574" s="10">
        <f t="shared" si="46"/>
        <v>9</v>
      </c>
      <c r="AH574" s="10">
        <f t="shared" si="47"/>
        <v>0</v>
      </c>
    </row>
    <row r="575" spans="2:40" ht="15" customHeight="1">
      <c r="C575" s="64" t="s">
        <v>66</v>
      </c>
      <c r="D575" s="354" t="str">
        <f>+IF(CNGE_2023_M1_Secc1_Sub1!D47="","",CNGE_2023_M1_Secc1_Sub1!D47)</f>
        <v/>
      </c>
      <c r="E575" s="355"/>
      <c r="F575" s="355"/>
      <c r="G575" s="355"/>
      <c r="H575" s="355"/>
      <c r="I575" s="355"/>
      <c r="J575" s="355"/>
      <c r="K575" s="355"/>
      <c r="L575" s="355"/>
      <c r="M575" s="355"/>
      <c r="N575" s="356"/>
      <c r="O575" s="366"/>
      <c r="P575" s="287"/>
      <c r="Q575" s="287"/>
      <c r="R575" s="287"/>
      <c r="S575" s="287"/>
      <c r="T575" s="287"/>
      <c r="U575" s="367"/>
      <c r="V575" s="2"/>
      <c r="W575" s="2"/>
      <c r="X575" s="2"/>
      <c r="Y575" s="2"/>
      <c r="Z575" s="2"/>
      <c r="AA575" s="2"/>
      <c r="AB575" s="2"/>
      <c r="AC575" s="2"/>
      <c r="AD575" s="2"/>
      <c r="AG575" s="10">
        <f t="shared" si="46"/>
        <v>9</v>
      </c>
      <c r="AH575" s="10">
        <f t="shared" si="47"/>
        <v>0</v>
      </c>
    </row>
    <row r="576" spans="2:40" ht="15" customHeight="1">
      <c r="C576" s="64" t="s">
        <v>67</v>
      </c>
      <c r="D576" s="354" t="str">
        <f>+IF(CNGE_2023_M1_Secc1_Sub1!D48="","",CNGE_2023_M1_Secc1_Sub1!D48)</f>
        <v/>
      </c>
      <c r="E576" s="355"/>
      <c r="F576" s="355"/>
      <c r="G576" s="355"/>
      <c r="H576" s="355"/>
      <c r="I576" s="355"/>
      <c r="J576" s="355"/>
      <c r="K576" s="355"/>
      <c r="L576" s="355"/>
      <c r="M576" s="355"/>
      <c r="N576" s="356"/>
      <c r="O576" s="366"/>
      <c r="P576" s="287"/>
      <c r="Q576" s="287"/>
      <c r="R576" s="287"/>
      <c r="S576" s="287"/>
      <c r="T576" s="287"/>
      <c r="U576" s="367"/>
      <c r="V576" s="2"/>
      <c r="W576" s="2"/>
      <c r="X576" s="2"/>
      <c r="Y576" s="2"/>
      <c r="Z576" s="2"/>
      <c r="AA576" s="2"/>
      <c r="AB576" s="2"/>
      <c r="AC576" s="2"/>
      <c r="AD576" s="2"/>
      <c r="AG576" s="10">
        <f t="shared" si="46"/>
        <v>9</v>
      </c>
      <c r="AH576" s="10">
        <f t="shared" si="47"/>
        <v>0</v>
      </c>
    </row>
    <row r="577" spans="3:34" ht="15" customHeight="1">
      <c r="C577" s="64" t="s">
        <v>68</v>
      </c>
      <c r="D577" s="354" t="str">
        <f>+IF(CNGE_2023_M1_Secc1_Sub1!D49="","",CNGE_2023_M1_Secc1_Sub1!D49)</f>
        <v/>
      </c>
      <c r="E577" s="355"/>
      <c r="F577" s="355"/>
      <c r="G577" s="355"/>
      <c r="H577" s="355"/>
      <c r="I577" s="355"/>
      <c r="J577" s="355"/>
      <c r="K577" s="355"/>
      <c r="L577" s="355"/>
      <c r="M577" s="355"/>
      <c r="N577" s="356"/>
      <c r="O577" s="366"/>
      <c r="P577" s="287"/>
      <c r="Q577" s="287"/>
      <c r="R577" s="287"/>
      <c r="S577" s="287"/>
      <c r="T577" s="287"/>
      <c r="U577" s="367"/>
      <c r="V577" s="2"/>
      <c r="W577" s="2"/>
      <c r="X577" s="2"/>
      <c r="Y577" s="2"/>
      <c r="Z577" s="2"/>
      <c r="AA577" s="2"/>
      <c r="AB577" s="2"/>
      <c r="AC577" s="2"/>
      <c r="AD577" s="2"/>
      <c r="AG577" s="10">
        <f t="shared" si="46"/>
        <v>9</v>
      </c>
      <c r="AH577" s="10">
        <f t="shared" si="47"/>
        <v>0</v>
      </c>
    </row>
    <row r="578" spans="3:34" ht="15" customHeight="1">
      <c r="C578" s="64" t="s">
        <v>69</v>
      </c>
      <c r="D578" s="354" t="str">
        <f>+IF(CNGE_2023_M1_Secc1_Sub1!D50="","",CNGE_2023_M1_Secc1_Sub1!D50)</f>
        <v/>
      </c>
      <c r="E578" s="355"/>
      <c r="F578" s="355"/>
      <c r="G578" s="355"/>
      <c r="H578" s="355"/>
      <c r="I578" s="355"/>
      <c r="J578" s="355"/>
      <c r="K578" s="355"/>
      <c r="L578" s="355"/>
      <c r="M578" s="355"/>
      <c r="N578" s="356"/>
      <c r="O578" s="366"/>
      <c r="P578" s="287"/>
      <c r="Q578" s="287"/>
      <c r="R578" s="287"/>
      <c r="S578" s="287"/>
      <c r="T578" s="287"/>
      <c r="U578" s="367"/>
      <c r="V578" s="2"/>
      <c r="W578" s="2"/>
      <c r="X578" s="2"/>
      <c r="Y578" s="2"/>
      <c r="Z578" s="2"/>
      <c r="AA578" s="2"/>
      <c r="AB578" s="2"/>
      <c r="AC578" s="2"/>
      <c r="AD578" s="2"/>
      <c r="AG578" s="10">
        <f t="shared" si="46"/>
        <v>9</v>
      </c>
      <c r="AH578" s="10">
        <f t="shared" si="47"/>
        <v>0</v>
      </c>
    </row>
    <row r="579" spans="3:34" ht="15" customHeight="1">
      <c r="C579" s="64" t="s">
        <v>70</v>
      </c>
      <c r="D579" s="354" t="str">
        <f>+IF(CNGE_2023_M1_Secc1_Sub1!D51="","",CNGE_2023_M1_Secc1_Sub1!D51)</f>
        <v/>
      </c>
      <c r="E579" s="355"/>
      <c r="F579" s="355"/>
      <c r="G579" s="355"/>
      <c r="H579" s="355"/>
      <c r="I579" s="355"/>
      <c r="J579" s="355"/>
      <c r="K579" s="355"/>
      <c r="L579" s="355"/>
      <c r="M579" s="355"/>
      <c r="N579" s="356"/>
      <c r="O579" s="366"/>
      <c r="P579" s="287"/>
      <c r="Q579" s="287"/>
      <c r="R579" s="287"/>
      <c r="S579" s="287"/>
      <c r="T579" s="287"/>
      <c r="U579" s="367"/>
      <c r="V579" s="2"/>
      <c r="W579" s="2"/>
      <c r="X579" s="2"/>
      <c r="Y579" s="2"/>
      <c r="Z579" s="2"/>
      <c r="AA579" s="2"/>
      <c r="AB579" s="2"/>
      <c r="AC579" s="2"/>
      <c r="AD579" s="2"/>
      <c r="AG579" s="10">
        <f t="shared" si="46"/>
        <v>9</v>
      </c>
      <c r="AH579" s="10">
        <f t="shared" si="47"/>
        <v>0</v>
      </c>
    </row>
    <row r="580" spans="3:34" ht="15" customHeight="1">
      <c r="C580" s="64" t="s">
        <v>71</v>
      </c>
      <c r="D580" s="354" t="str">
        <f>+IF(CNGE_2023_M1_Secc1_Sub1!D52="","",CNGE_2023_M1_Secc1_Sub1!D52)</f>
        <v/>
      </c>
      <c r="E580" s="355"/>
      <c r="F580" s="355"/>
      <c r="G580" s="355"/>
      <c r="H580" s="355"/>
      <c r="I580" s="355"/>
      <c r="J580" s="355"/>
      <c r="K580" s="355"/>
      <c r="L580" s="355"/>
      <c r="M580" s="355"/>
      <c r="N580" s="356"/>
      <c r="O580" s="366"/>
      <c r="P580" s="287"/>
      <c r="Q580" s="287"/>
      <c r="R580" s="287"/>
      <c r="S580" s="287"/>
      <c r="T580" s="287"/>
      <c r="U580" s="367"/>
      <c r="V580" s="2"/>
      <c r="W580" s="2"/>
      <c r="X580" s="2"/>
      <c r="Y580" s="2"/>
      <c r="Z580" s="2"/>
      <c r="AA580" s="2"/>
      <c r="AB580" s="2"/>
      <c r="AC580" s="2"/>
      <c r="AD580" s="2"/>
      <c r="AG580" s="10">
        <f t="shared" si="46"/>
        <v>9</v>
      </c>
      <c r="AH580" s="10">
        <f t="shared" si="47"/>
        <v>0</v>
      </c>
    </row>
    <row r="581" spans="3:34" ht="15" customHeight="1">
      <c r="C581" s="64" t="s">
        <v>72</v>
      </c>
      <c r="D581" s="354" t="str">
        <f>+IF(CNGE_2023_M1_Secc1_Sub1!D53="","",CNGE_2023_M1_Secc1_Sub1!D53)</f>
        <v/>
      </c>
      <c r="E581" s="355"/>
      <c r="F581" s="355"/>
      <c r="G581" s="355"/>
      <c r="H581" s="355"/>
      <c r="I581" s="355"/>
      <c r="J581" s="355"/>
      <c r="K581" s="355"/>
      <c r="L581" s="355"/>
      <c r="M581" s="355"/>
      <c r="N581" s="356"/>
      <c r="O581" s="366"/>
      <c r="P581" s="287"/>
      <c r="Q581" s="287"/>
      <c r="R581" s="287"/>
      <c r="S581" s="287"/>
      <c r="T581" s="287"/>
      <c r="U581" s="367"/>
      <c r="V581" s="2"/>
      <c r="W581" s="2"/>
      <c r="X581" s="2"/>
      <c r="Y581" s="2"/>
      <c r="Z581" s="2"/>
      <c r="AA581" s="2"/>
      <c r="AB581" s="2"/>
      <c r="AC581" s="2"/>
      <c r="AD581" s="2"/>
      <c r="AG581" s="10">
        <f t="shared" si="46"/>
        <v>9</v>
      </c>
      <c r="AH581" s="10">
        <f t="shared" si="47"/>
        <v>0</v>
      </c>
    </row>
    <row r="582" spans="3:34" ht="15" customHeight="1">
      <c r="C582" s="64" t="s">
        <v>73</v>
      </c>
      <c r="D582" s="354" t="str">
        <f>+IF(CNGE_2023_M1_Secc1_Sub1!D54="","",CNGE_2023_M1_Secc1_Sub1!D54)</f>
        <v/>
      </c>
      <c r="E582" s="355"/>
      <c r="F582" s="355"/>
      <c r="G582" s="355"/>
      <c r="H582" s="355"/>
      <c r="I582" s="355"/>
      <c r="J582" s="355"/>
      <c r="K582" s="355"/>
      <c r="L582" s="355"/>
      <c r="M582" s="355"/>
      <c r="N582" s="356"/>
      <c r="O582" s="366"/>
      <c r="P582" s="287"/>
      <c r="Q582" s="287"/>
      <c r="R582" s="287"/>
      <c r="S582" s="287"/>
      <c r="T582" s="287"/>
      <c r="U582" s="367"/>
      <c r="V582" s="2"/>
      <c r="W582" s="2"/>
      <c r="X582" s="2"/>
      <c r="Y582" s="2"/>
      <c r="Z582" s="2"/>
      <c r="AA582" s="2"/>
      <c r="AB582" s="2"/>
      <c r="AC582" s="2"/>
      <c r="AD582" s="2"/>
      <c r="AG582" s="10">
        <f t="shared" si="46"/>
        <v>9</v>
      </c>
      <c r="AH582" s="10">
        <f t="shared" si="47"/>
        <v>0</v>
      </c>
    </row>
    <row r="583" spans="3:34" ht="15" customHeight="1">
      <c r="C583" s="64" t="s">
        <v>74</v>
      </c>
      <c r="D583" s="354" t="str">
        <f>+IF(CNGE_2023_M1_Secc1_Sub1!D55="","",CNGE_2023_M1_Secc1_Sub1!D55)</f>
        <v/>
      </c>
      <c r="E583" s="355"/>
      <c r="F583" s="355"/>
      <c r="G583" s="355"/>
      <c r="H583" s="355"/>
      <c r="I583" s="355"/>
      <c r="J583" s="355"/>
      <c r="K583" s="355"/>
      <c r="L583" s="355"/>
      <c r="M583" s="355"/>
      <c r="N583" s="356"/>
      <c r="O583" s="366"/>
      <c r="P583" s="287"/>
      <c r="Q583" s="287"/>
      <c r="R583" s="287"/>
      <c r="S583" s="287"/>
      <c r="T583" s="287"/>
      <c r="U583" s="367"/>
      <c r="V583" s="2"/>
      <c r="W583" s="2"/>
      <c r="X583" s="2"/>
      <c r="Y583" s="2"/>
      <c r="Z583" s="2"/>
      <c r="AA583" s="2"/>
      <c r="AB583" s="2"/>
      <c r="AC583" s="2"/>
      <c r="AD583" s="2"/>
      <c r="AG583" s="10">
        <f t="shared" si="46"/>
        <v>9</v>
      </c>
      <c r="AH583" s="10">
        <f t="shared" si="47"/>
        <v>0</v>
      </c>
    </row>
    <row r="584" spans="3:34" ht="15" customHeight="1">
      <c r="C584" s="64" t="s">
        <v>75</v>
      </c>
      <c r="D584" s="354" t="str">
        <f>+IF(CNGE_2023_M1_Secc1_Sub1!D56="","",CNGE_2023_M1_Secc1_Sub1!D56)</f>
        <v/>
      </c>
      <c r="E584" s="355"/>
      <c r="F584" s="355"/>
      <c r="G584" s="355"/>
      <c r="H584" s="355"/>
      <c r="I584" s="355"/>
      <c r="J584" s="355"/>
      <c r="K584" s="355"/>
      <c r="L584" s="355"/>
      <c r="M584" s="355"/>
      <c r="N584" s="356"/>
      <c r="O584" s="366"/>
      <c r="P584" s="287"/>
      <c r="Q584" s="287"/>
      <c r="R584" s="287"/>
      <c r="S584" s="287"/>
      <c r="T584" s="287"/>
      <c r="U584" s="367"/>
      <c r="V584" s="2"/>
      <c r="W584" s="2"/>
      <c r="X584" s="2"/>
      <c r="Y584" s="2"/>
      <c r="Z584" s="2"/>
      <c r="AA584" s="2"/>
      <c r="AB584" s="2"/>
      <c r="AC584" s="2"/>
      <c r="AD584" s="2"/>
      <c r="AG584" s="10">
        <f t="shared" si="46"/>
        <v>9</v>
      </c>
      <c r="AH584" s="10">
        <f t="shared" si="47"/>
        <v>0</v>
      </c>
    </row>
    <row r="585" spans="3:34" ht="15" customHeight="1">
      <c r="C585" s="64" t="s">
        <v>76</v>
      </c>
      <c r="D585" s="354" t="str">
        <f>+IF(CNGE_2023_M1_Secc1_Sub1!D57="","",CNGE_2023_M1_Secc1_Sub1!D57)</f>
        <v/>
      </c>
      <c r="E585" s="355"/>
      <c r="F585" s="355"/>
      <c r="G585" s="355"/>
      <c r="H585" s="355"/>
      <c r="I585" s="355"/>
      <c r="J585" s="355"/>
      <c r="K585" s="355"/>
      <c r="L585" s="355"/>
      <c r="M585" s="355"/>
      <c r="N585" s="356"/>
      <c r="O585" s="366"/>
      <c r="P585" s="287"/>
      <c r="Q585" s="287"/>
      <c r="R585" s="287"/>
      <c r="S585" s="287"/>
      <c r="T585" s="287"/>
      <c r="U585" s="367"/>
      <c r="V585" s="2"/>
      <c r="W585" s="2"/>
      <c r="X585" s="2"/>
      <c r="Y585" s="2"/>
      <c r="Z585" s="2"/>
      <c r="AA585" s="2"/>
      <c r="AB585" s="2"/>
      <c r="AC585" s="2"/>
      <c r="AD585" s="2"/>
      <c r="AG585" s="10">
        <f t="shared" si="46"/>
        <v>9</v>
      </c>
      <c r="AH585" s="10">
        <f t="shared" si="47"/>
        <v>0</v>
      </c>
    </row>
    <row r="586" spans="3:34" ht="15" customHeight="1">
      <c r="C586" s="64" t="s">
        <v>77</v>
      </c>
      <c r="D586" s="354" t="str">
        <f>+IF(CNGE_2023_M1_Secc1_Sub1!D58="","",CNGE_2023_M1_Secc1_Sub1!D58)</f>
        <v/>
      </c>
      <c r="E586" s="355"/>
      <c r="F586" s="355"/>
      <c r="G586" s="355"/>
      <c r="H586" s="355"/>
      <c r="I586" s="355"/>
      <c r="J586" s="355"/>
      <c r="K586" s="355"/>
      <c r="L586" s="355"/>
      <c r="M586" s="355"/>
      <c r="N586" s="356"/>
      <c r="O586" s="366"/>
      <c r="P586" s="287"/>
      <c r="Q586" s="287"/>
      <c r="R586" s="287"/>
      <c r="S586" s="287"/>
      <c r="T586" s="287"/>
      <c r="U586" s="367"/>
      <c r="V586" s="2"/>
      <c r="W586" s="2"/>
      <c r="X586" s="2"/>
      <c r="Y586" s="2"/>
      <c r="Z586" s="2"/>
      <c r="AA586" s="2"/>
      <c r="AB586" s="2"/>
      <c r="AC586" s="2"/>
      <c r="AD586" s="2"/>
      <c r="AG586" s="10">
        <f t="shared" si="46"/>
        <v>9</v>
      </c>
      <c r="AH586" s="10">
        <f t="shared" si="47"/>
        <v>0</v>
      </c>
    </row>
    <row r="587" spans="3:34" ht="15" customHeight="1">
      <c r="C587" s="64" t="s">
        <v>78</v>
      </c>
      <c r="D587" s="354" t="str">
        <f>+IF(CNGE_2023_M1_Secc1_Sub1!D59="","",CNGE_2023_M1_Secc1_Sub1!D59)</f>
        <v/>
      </c>
      <c r="E587" s="355"/>
      <c r="F587" s="355"/>
      <c r="G587" s="355"/>
      <c r="H587" s="355"/>
      <c r="I587" s="355"/>
      <c r="J587" s="355"/>
      <c r="K587" s="355"/>
      <c r="L587" s="355"/>
      <c r="M587" s="355"/>
      <c r="N587" s="356"/>
      <c r="O587" s="366"/>
      <c r="P587" s="287"/>
      <c r="Q587" s="287"/>
      <c r="R587" s="287"/>
      <c r="S587" s="287"/>
      <c r="T587" s="287"/>
      <c r="U587" s="367"/>
      <c r="V587" s="2"/>
      <c r="W587" s="2"/>
      <c r="X587" s="2"/>
      <c r="Y587" s="2"/>
      <c r="Z587" s="2"/>
      <c r="AA587" s="2"/>
      <c r="AB587" s="2"/>
      <c r="AC587" s="2"/>
      <c r="AD587" s="2"/>
      <c r="AG587" s="10">
        <f t="shared" si="46"/>
        <v>9</v>
      </c>
      <c r="AH587" s="10">
        <f t="shared" si="47"/>
        <v>0</v>
      </c>
    </row>
    <row r="588" spans="3:34" ht="15" customHeight="1">
      <c r="C588" s="64" t="s">
        <v>79</v>
      </c>
      <c r="D588" s="354" t="str">
        <f>+IF(CNGE_2023_M1_Secc1_Sub1!D60="","",CNGE_2023_M1_Secc1_Sub1!D60)</f>
        <v/>
      </c>
      <c r="E588" s="355"/>
      <c r="F588" s="355"/>
      <c r="G588" s="355"/>
      <c r="H588" s="355"/>
      <c r="I588" s="355"/>
      <c r="J588" s="355"/>
      <c r="K588" s="355"/>
      <c r="L588" s="355"/>
      <c r="M588" s="355"/>
      <c r="N588" s="356"/>
      <c r="O588" s="366"/>
      <c r="P588" s="287"/>
      <c r="Q588" s="287"/>
      <c r="R588" s="287"/>
      <c r="S588" s="287"/>
      <c r="T588" s="287"/>
      <c r="U588" s="367"/>
      <c r="V588" s="2"/>
      <c r="W588" s="2"/>
      <c r="X588" s="2"/>
      <c r="Y588" s="2"/>
      <c r="Z588" s="2"/>
      <c r="AA588" s="2"/>
      <c r="AB588" s="2"/>
      <c r="AC588" s="2"/>
      <c r="AD588" s="2"/>
      <c r="AG588" s="10">
        <f t="shared" si="46"/>
        <v>9</v>
      </c>
      <c r="AH588" s="10">
        <f t="shared" si="47"/>
        <v>0</v>
      </c>
    </row>
    <row r="589" spans="3:34" ht="15" customHeight="1">
      <c r="C589" s="64" t="s">
        <v>80</v>
      </c>
      <c r="D589" s="354" t="str">
        <f>+IF(CNGE_2023_M1_Secc1_Sub1!D61="","",CNGE_2023_M1_Secc1_Sub1!D61)</f>
        <v/>
      </c>
      <c r="E589" s="355"/>
      <c r="F589" s="355"/>
      <c r="G589" s="355"/>
      <c r="H589" s="355"/>
      <c r="I589" s="355"/>
      <c r="J589" s="355"/>
      <c r="K589" s="355"/>
      <c r="L589" s="355"/>
      <c r="M589" s="355"/>
      <c r="N589" s="356"/>
      <c r="O589" s="366"/>
      <c r="P589" s="287"/>
      <c r="Q589" s="287"/>
      <c r="R589" s="287"/>
      <c r="S589" s="287"/>
      <c r="T589" s="287"/>
      <c r="U589" s="367"/>
      <c r="V589" s="2"/>
      <c r="W589" s="2"/>
      <c r="X589" s="2"/>
      <c r="Y589" s="2"/>
      <c r="Z589" s="2"/>
      <c r="AA589" s="2"/>
      <c r="AB589" s="2"/>
      <c r="AC589" s="2"/>
      <c r="AD589" s="2"/>
      <c r="AG589" s="10">
        <f t="shared" si="46"/>
        <v>9</v>
      </c>
      <c r="AH589" s="10">
        <f t="shared" si="47"/>
        <v>0</v>
      </c>
    </row>
    <row r="590" spans="3:34" ht="15" customHeight="1">
      <c r="C590" s="64" t="s">
        <v>81</v>
      </c>
      <c r="D590" s="354" t="str">
        <f>+IF(CNGE_2023_M1_Secc1_Sub1!D62="","",CNGE_2023_M1_Secc1_Sub1!D62)</f>
        <v/>
      </c>
      <c r="E590" s="355"/>
      <c r="F590" s="355"/>
      <c r="G590" s="355"/>
      <c r="H590" s="355"/>
      <c r="I590" s="355"/>
      <c r="J590" s="355"/>
      <c r="K590" s="355"/>
      <c r="L590" s="355"/>
      <c r="M590" s="355"/>
      <c r="N590" s="356"/>
      <c r="O590" s="366"/>
      <c r="P590" s="287"/>
      <c r="Q590" s="287"/>
      <c r="R590" s="287"/>
      <c r="S590" s="287"/>
      <c r="T590" s="287"/>
      <c r="U590" s="367"/>
      <c r="V590" s="2"/>
      <c r="W590" s="2"/>
      <c r="X590" s="2"/>
      <c r="Y590" s="2"/>
      <c r="Z590" s="2"/>
      <c r="AA590" s="2"/>
      <c r="AB590" s="2"/>
      <c r="AC590" s="2"/>
      <c r="AD590" s="2"/>
      <c r="AG590" s="10">
        <f t="shared" si="46"/>
        <v>9</v>
      </c>
      <c r="AH590" s="10">
        <f t="shared" si="47"/>
        <v>0</v>
      </c>
    </row>
    <row r="591" spans="3:34" ht="15" customHeight="1">
      <c r="C591" s="64" t="s">
        <v>82</v>
      </c>
      <c r="D591" s="354" t="str">
        <f>+IF(CNGE_2023_M1_Secc1_Sub1!D63="","",CNGE_2023_M1_Secc1_Sub1!D63)</f>
        <v/>
      </c>
      <c r="E591" s="355"/>
      <c r="F591" s="355"/>
      <c r="G591" s="355"/>
      <c r="H591" s="355"/>
      <c r="I591" s="355"/>
      <c r="J591" s="355"/>
      <c r="K591" s="355"/>
      <c r="L591" s="355"/>
      <c r="M591" s="355"/>
      <c r="N591" s="356"/>
      <c r="O591" s="366"/>
      <c r="P591" s="287"/>
      <c r="Q591" s="287"/>
      <c r="R591" s="287"/>
      <c r="S591" s="287"/>
      <c r="T591" s="287"/>
      <c r="U591" s="367"/>
      <c r="V591" s="2"/>
      <c r="W591" s="2"/>
      <c r="X591" s="2"/>
      <c r="Y591" s="2"/>
      <c r="Z591" s="2"/>
      <c r="AA591" s="2"/>
      <c r="AB591" s="2"/>
      <c r="AC591" s="2"/>
      <c r="AD591" s="2"/>
      <c r="AG591" s="10">
        <f t="shared" si="46"/>
        <v>9</v>
      </c>
      <c r="AH591" s="10">
        <f t="shared" si="47"/>
        <v>0</v>
      </c>
    </row>
    <row r="592" spans="3:34" ht="15" customHeight="1">
      <c r="C592" s="64" t="s">
        <v>83</v>
      </c>
      <c r="D592" s="354" t="str">
        <f>+IF(CNGE_2023_M1_Secc1_Sub1!D64="","",CNGE_2023_M1_Secc1_Sub1!D64)</f>
        <v/>
      </c>
      <c r="E592" s="355"/>
      <c r="F592" s="355"/>
      <c r="G592" s="355"/>
      <c r="H592" s="355"/>
      <c r="I592" s="355"/>
      <c r="J592" s="355"/>
      <c r="K592" s="355"/>
      <c r="L592" s="355"/>
      <c r="M592" s="355"/>
      <c r="N592" s="356"/>
      <c r="O592" s="366"/>
      <c r="P592" s="287"/>
      <c r="Q592" s="287"/>
      <c r="R592" s="287"/>
      <c r="S592" s="287"/>
      <c r="T592" s="287"/>
      <c r="U592" s="367"/>
      <c r="V592" s="2"/>
      <c r="W592" s="2"/>
      <c r="X592" s="2"/>
      <c r="Y592" s="2"/>
      <c r="Z592" s="2"/>
      <c r="AA592" s="2"/>
      <c r="AB592" s="2"/>
      <c r="AC592" s="2"/>
      <c r="AD592" s="2"/>
      <c r="AG592" s="10">
        <f t="shared" si="46"/>
        <v>9</v>
      </c>
      <c r="AH592" s="10">
        <f t="shared" si="47"/>
        <v>0</v>
      </c>
    </row>
    <row r="593" spans="3:34" ht="15" customHeight="1">
      <c r="C593" s="64" t="s">
        <v>84</v>
      </c>
      <c r="D593" s="354" t="str">
        <f>+IF(CNGE_2023_M1_Secc1_Sub1!D65="","",CNGE_2023_M1_Secc1_Sub1!D65)</f>
        <v/>
      </c>
      <c r="E593" s="355"/>
      <c r="F593" s="355"/>
      <c r="G593" s="355"/>
      <c r="H593" s="355"/>
      <c r="I593" s="355"/>
      <c r="J593" s="355"/>
      <c r="K593" s="355"/>
      <c r="L593" s="355"/>
      <c r="M593" s="355"/>
      <c r="N593" s="356"/>
      <c r="O593" s="366"/>
      <c r="P593" s="287"/>
      <c r="Q593" s="287"/>
      <c r="R593" s="287"/>
      <c r="S593" s="287"/>
      <c r="T593" s="287"/>
      <c r="U593" s="367"/>
      <c r="V593" s="2"/>
      <c r="W593" s="2"/>
      <c r="X593" s="2"/>
      <c r="Y593" s="2"/>
      <c r="Z593" s="2"/>
      <c r="AA593" s="2"/>
      <c r="AB593" s="2"/>
      <c r="AC593" s="2"/>
      <c r="AD593" s="2"/>
      <c r="AG593" s="10">
        <f t="shared" si="46"/>
        <v>9</v>
      </c>
      <c r="AH593" s="10">
        <f t="shared" si="47"/>
        <v>0</v>
      </c>
    </row>
    <row r="594" spans="3:34" ht="15" customHeight="1">
      <c r="C594" s="64" t="s">
        <v>85</v>
      </c>
      <c r="D594" s="354" t="str">
        <f>+IF(CNGE_2023_M1_Secc1_Sub1!D66="","",CNGE_2023_M1_Secc1_Sub1!D66)</f>
        <v/>
      </c>
      <c r="E594" s="355"/>
      <c r="F594" s="355"/>
      <c r="G594" s="355"/>
      <c r="H594" s="355"/>
      <c r="I594" s="355"/>
      <c r="J594" s="355"/>
      <c r="K594" s="355"/>
      <c r="L594" s="355"/>
      <c r="M594" s="355"/>
      <c r="N594" s="356"/>
      <c r="O594" s="366"/>
      <c r="P594" s="287"/>
      <c r="Q594" s="287"/>
      <c r="R594" s="287"/>
      <c r="S594" s="287"/>
      <c r="T594" s="287"/>
      <c r="U594" s="367"/>
      <c r="V594" s="2"/>
      <c r="W594" s="2"/>
      <c r="X594" s="2"/>
      <c r="Y594" s="2"/>
      <c r="Z594" s="2"/>
      <c r="AA594" s="2"/>
      <c r="AB594" s="2"/>
      <c r="AC594" s="2"/>
      <c r="AD594" s="2"/>
      <c r="AG594" s="10">
        <f t="shared" si="46"/>
        <v>9</v>
      </c>
      <c r="AH594" s="10">
        <f t="shared" si="47"/>
        <v>0</v>
      </c>
    </row>
    <row r="595" spans="3:34" ht="15" customHeight="1">
      <c r="C595" s="64" t="s">
        <v>86</v>
      </c>
      <c r="D595" s="354" t="str">
        <f>+IF(CNGE_2023_M1_Secc1_Sub1!D67="","",CNGE_2023_M1_Secc1_Sub1!D67)</f>
        <v/>
      </c>
      <c r="E595" s="355"/>
      <c r="F595" s="355"/>
      <c r="G595" s="355"/>
      <c r="H595" s="355"/>
      <c r="I595" s="355"/>
      <c r="J595" s="355"/>
      <c r="K595" s="355"/>
      <c r="L595" s="355"/>
      <c r="M595" s="355"/>
      <c r="N595" s="356"/>
      <c r="O595" s="366"/>
      <c r="P595" s="287"/>
      <c r="Q595" s="287"/>
      <c r="R595" s="287"/>
      <c r="S595" s="287"/>
      <c r="T595" s="287"/>
      <c r="U595" s="367"/>
      <c r="V595" s="2"/>
      <c r="W595" s="2"/>
      <c r="X595" s="2"/>
      <c r="Y595" s="2"/>
      <c r="Z595" s="2"/>
      <c r="AA595" s="2"/>
      <c r="AB595" s="2"/>
      <c r="AC595" s="2"/>
      <c r="AD595" s="2"/>
      <c r="AG595" s="10">
        <f t="shared" si="46"/>
        <v>9</v>
      </c>
      <c r="AH595" s="10">
        <f t="shared" si="47"/>
        <v>0</v>
      </c>
    </row>
    <row r="596" spans="3:34" ht="15" customHeight="1">
      <c r="C596" s="64" t="s">
        <v>87</v>
      </c>
      <c r="D596" s="354" t="str">
        <f>+IF(CNGE_2023_M1_Secc1_Sub1!D68="","",CNGE_2023_M1_Secc1_Sub1!D68)</f>
        <v/>
      </c>
      <c r="E596" s="355"/>
      <c r="F596" s="355"/>
      <c r="G596" s="355"/>
      <c r="H596" s="355"/>
      <c r="I596" s="355"/>
      <c r="J596" s="355"/>
      <c r="K596" s="355"/>
      <c r="L596" s="355"/>
      <c r="M596" s="355"/>
      <c r="N596" s="356"/>
      <c r="O596" s="366"/>
      <c r="P596" s="287"/>
      <c r="Q596" s="287"/>
      <c r="R596" s="287"/>
      <c r="S596" s="287"/>
      <c r="T596" s="287"/>
      <c r="U596" s="367"/>
      <c r="V596" s="2"/>
      <c r="W596" s="2"/>
      <c r="X596" s="2"/>
      <c r="Y596" s="2"/>
      <c r="Z596" s="2"/>
      <c r="AA596" s="2"/>
      <c r="AB596" s="2"/>
      <c r="AC596" s="2"/>
      <c r="AD596" s="2"/>
      <c r="AG596" s="10">
        <f t="shared" si="46"/>
        <v>9</v>
      </c>
      <c r="AH596" s="10">
        <f t="shared" si="47"/>
        <v>0</v>
      </c>
    </row>
    <row r="597" spans="3:34" ht="15" customHeight="1">
      <c r="C597" s="64" t="s">
        <v>88</v>
      </c>
      <c r="D597" s="354" t="str">
        <f>+IF(CNGE_2023_M1_Secc1_Sub1!D69="","",CNGE_2023_M1_Secc1_Sub1!D69)</f>
        <v/>
      </c>
      <c r="E597" s="355"/>
      <c r="F597" s="355"/>
      <c r="G597" s="355"/>
      <c r="H597" s="355"/>
      <c r="I597" s="355"/>
      <c r="J597" s="355"/>
      <c r="K597" s="355"/>
      <c r="L597" s="355"/>
      <c r="M597" s="355"/>
      <c r="N597" s="356"/>
      <c r="O597" s="366"/>
      <c r="P597" s="287"/>
      <c r="Q597" s="287"/>
      <c r="R597" s="287"/>
      <c r="S597" s="287"/>
      <c r="T597" s="287"/>
      <c r="U597" s="367"/>
      <c r="V597" s="2"/>
      <c r="W597" s="2"/>
      <c r="X597" s="2"/>
      <c r="Y597" s="2"/>
      <c r="Z597" s="2"/>
      <c r="AA597" s="2"/>
      <c r="AB597" s="2"/>
      <c r="AC597" s="2"/>
      <c r="AD597" s="2"/>
      <c r="AG597" s="10">
        <f t="shared" si="46"/>
        <v>9</v>
      </c>
      <c r="AH597" s="10">
        <f t="shared" si="47"/>
        <v>0</v>
      </c>
    </row>
    <row r="598" spans="3:34" ht="15" customHeight="1">
      <c r="C598" s="64" t="s">
        <v>89</v>
      </c>
      <c r="D598" s="354" t="str">
        <f>+IF(CNGE_2023_M1_Secc1_Sub1!D70="","",CNGE_2023_M1_Secc1_Sub1!D70)</f>
        <v/>
      </c>
      <c r="E598" s="355"/>
      <c r="F598" s="355"/>
      <c r="G598" s="355"/>
      <c r="H598" s="355"/>
      <c r="I598" s="355"/>
      <c r="J598" s="355"/>
      <c r="K598" s="355"/>
      <c r="L598" s="355"/>
      <c r="M598" s="355"/>
      <c r="N598" s="356"/>
      <c r="O598" s="366"/>
      <c r="P598" s="287"/>
      <c r="Q598" s="287"/>
      <c r="R598" s="287"/>
      <c r="S598" s="287"/>
      <c r="T598" s="287"/>
      <c r="U598" s="367"/>
      <c r="V598" s="2"/>
      <c r="W598" s="2"/>
      <c r="X598" s="2"/>
      <c r="Y598" s="2"/>
      <c r="Z598" s="2"/>
      <c r="AA598" s="2"/>
      <c r="AB598" s="2"/>
      <c r="AC598" s="2"/>
      <c r="AD598" s="2"/>
      <c r="AG598" s="10">
        <f t="shared" si="46"/>
        <v>9</v>
      </c>
      <c r="AH598" s="10">
        <f t="shared" si="47"/>
        <v>0</v>
      </c>
    </row>
    <row r="599" spans="3:34" ht="15" customHeight="1">
      <c r="C599" s="64" t="s">
        <v>90</v>
      </c>
      <c r="D599" s="354" t="str">
        <f>+IF(CNGE_2023_M1_Secc1_Sub1!D71="","",CNGE_2023_M1_Secc1_Sub1!D71)</f>
        <v/>
      </c>
      <c r="E599" s="355"/>
      <c r="F599" s="355"/>
      <c r="G599" s="355"/>
      <c r="H599" s="355"/>
      <c r="I599" s="355"/>
      <c r="J599" s="355"/>
      <c r="K599" s="355"/>
      <c r="L599" s="355"/>
      <c r="M599" s="355"/>
      <c r="N599" s="356"/>
      <c r="O599" s="366"/>
      <c r="P599" s="287"/>
      <c r="Q599" s="287"/>
      <c r="R599" s="287"/>
      <c r="S599" s="287"/>
      <c r="T599" s="287"/>
      <c r="U599" s="367"/>
      <c r="V599" s="2"/>
      <c r="W599" s="2"/>
      <c r="X599" s="2"/>
      <c r="Y599" s="2"/>
      <c r="Z599" s="2"/>
      <c r="AA599" s="2"/>
      <c r="AB599" s="2"/>
      <c r="AC599" s="2"/>
      <c r="AD599" s="2"/>
      <c r="AG599" s="10">
        <f t="shared" si="46"/>
        <v>9</v>
      </c>
      <c r="AH599" s="10">
        <f t="shared" si="47"/>
        <v>0</v>
      </c>
    </row>
    <row r="600" spans="3:34" ht="15" customHeight="1">
      <c r="C600" s="64" t="s">
        <v>91</v>
      </c>
      <c r="D600" s="354" t="str">
        <f>+IF(CNGE_2023_M1_Secc1_Sub1!D72="","",CNGE_2023_M1_Secc1_Sub1!D72)</f>
        <v/>
      </c>
      <c r="E600" s="355"/>
      <c r="F600" s="355"/>
      <c r="G600" s="355"/>
      <c r="H600" s="355"/>
      <c r="I600" s="355"/>
      <c r="J600" s="355"/>
      <c r="K600" s="355"/>
      <c r="L600" s="355"/>
      <c r="M600" s="355"/>
      <c r="N600" s="356"/>
      <c r="O600" s="366"/>
      <c r="P600" s="287"/>
      <c r="Q600" s="287"/>
      <c r="R600" s="287"/>
      <c r="S600" s="287"/>
      <c r="T600" s="287"/>
      <c r="U600" s="367"/>
      <c r="V600" s="2"/>
      <c r="W600" s="2"/>
      <c r="X600" s="2"/>
      <c r="Y600" s="2"/>
      <c r="Z600" s="2"/>
      <c r="AA600" s="2"/>
      <c r="AB600" s="2"/>
      <c r="AC600" s="2"/>
      <c r="AD600" s="2"/>
      <c r="AG600" s="10">
        <f t="shared" si="46"/>
        <v>9</v>
      </c>
      <c r="AH600" s="10">
        <f t="shared" si="47"/>
        <v>0</v>
      </c>
    </row>
    <row r="601" spans="3:34" ht="15" customHeight="1">
      <c r="C601" s="64" t="s">
        <v>92</v>
      </c>
      <c r="D601" s="354" t="str">
        <f>+IF(CNGE_2023_M1_Secc1_Sub1!D73="","",CNGE_2023_M1_Secc1_Sub1!D73)</f>
        <v/>
      </c>
      <c r="E601" s="355"/>
      <c r="F601" s="355"/>
      <c r="G601" s="355"/>
      <c r="H601" s="355"/>
      <c r="I601" s="355"/>
      <c r="J601" s="355"/>
      <c r="K601" s="355"/>
      <c r="L601" s="355"/>
      <c r="M601" s="355"/>
      <c r="N601" s="356"/>
      <c r="O601" s="366"/>
      <c r="P601" s="287"/>
      <c r="Q601" s="287"/>
      <c r="R601" s="287"/>
      <c r="S601" s="287"/>
      <c r="T601" s="287"/>
      <c r="U601" s="367"/>
      <c r="V601" s="2"/>
      <c r="W601" s="2"/>
      <c r="X601" s="2"/>
      <c r="Y601" s="2"/>
      <c r="Z601" s="2"/>
      <c r="AA601" s="2"/>
      <c r="AB601" s="2"/>
      <c r="AC601" s="2"/>
      <c r="AD601" s="2"/>
      <c r="AG601" s="10">
        <f t="shared" si="46"/>
        <v>9</v>
      </c>
      <c r="AH601" s="10">
        <f t="shared" si="47"/>
        <v>0</v>
      </c>
    </row>
    <row r="602" spans="3:34" ht="15" customHeight="1">
      <c r="C602" s="64" t="s">
        <v>105</v>
      </c>
      <c r="D602" s="354" t="str">
        <f>+IF(CNGE_2023_M1_Secc1_Sub1!D74="","",CNGE_2023_M1_Secc1_Sub1!D74)</f>
        <v/>
      </c>
      <c r="E602" s="355"/>
      <c r="F602" s="355"/>
      <c r="G602" s="355"/>
      <c r="H602" s="355"/>
      <c r="I602" s="355"/>
      <c r="J602" s="355"/>
      <c r="K602" s="355"/>
      <c r="L602" s="355"/>
      <c r="M602" s="355"/>
      <c r="N602" s="356"/>
      <c r="O602" s="366"/>
      <c r="P602" s="287"/>
      <c r="Q602" s="287"/>
      <c r="R602" s="287"/>
      <c r="S602" s="287"/>
      <c r="T602" s="287"/>
      <c r="U602" s="367"/>
      <c r="V602" s="2"/>
      <c r="W602" s="2"/>
      <c r="X602" s="2"/>
      <c r="Y602" s="2"/>
      <c r="Z602" s="2"/>
      <c r="AA602" s="2"/>
      <c r="AB602" s="2"/>
      <c r="AC602" s="2"/>
      <c r="AD602" s="2"/>
      <c r="AG602" s="10">
        <f t="shared" si="46"/>
        <v>9</v>
      </c>
      <c r="AH602" s="10">
        <f t="shared" si="47"/>
        <v>0</v>
      </c>
    </row>
    <row r="603" spans="3:34" ht="15" customHeight="1">
      <c r="C603" s="64" t="s">
        <v>106</v>
      </c>
      <c r="D603" s="354" t="str">
        <f>+IF(CNGE_2023_M1_Secc1_Sub1!D75="","",CNGE_2023_M1_Secc1_Sub1!D75)</f>
        <v/>
      </c>
      <c r="E603" s="355"/>
      <c r="F603" s="355"/>
      <c r="G603" s="355"/>
      <c r="H603" s="355"/>
      <c r="I603" s="355"/>
      <c r="J603" s="355"/>
      <c r="K603" s="355"/>
      <c r="L603" s="355"/>
      <c r="M603" s="355"/>
      <c r="N603" s="356"/>
      <c r="O603" s="366"/>
      <c r="P603" s="287"/>
      <c r="Q603" s="287"/>
      <c r="R603" s="287"/>
      <c r="S603" s="287"/>
      <c r="T603" s="287"/>
      <c r="U603" s="367"/>
      <c r="V603" s="2"/>
      <c r="W603" s="2"/>
      <c r="X603" s="2"/>
      <c r="Y603" s="2"/>
      <c r="Z603" s="2"/>
      <c r="AA603" s="2"/>
      <c r="AB603" s="2"/>
      <c r="AC603" s="2"/>
      <c r="AD603" s="2"/>
      <c r="AG603" s="10">
        <f t="shared" si="46"/>
        <v>9</v>
      </c>
      <c r="AH603" s="10">
        <f t="shared" si="47"/>
        <v>0</v>
      </c>
    </row>
    <row r="604" spans="3:34" ht="15" customHeight="1">
      <c r="C604" s="64" t="s">
        <v>107</v>
      </c>
      <c r="D604" s="354" t="str">
        <f>+IF(CNGE_2023_M1_Secc1_Sub1!D76="","",CNGE_2023_M1_Secc1_Sub1!D76)</f>
        <v/>
      </c>
      <c r="E604" s="355"/>
      <c r="F604" s="355"/>
      <c r="G604" s="355"/>
      <c r="H604" s="355"/>
      <c r="I604" s="355"/>
      <c r="J604" s="355"/>
      <c r="K604" s="355"/>
      <c r="L604" s="355"/>
      <c r="M604" s="355"/>
      <c r="N604" s="356"/>
      <c r="O604" s="366"/>
      <c r="P604" s="287"/>
      <c r="Q604" s="287"/>
      <c r="R604" s="287"/>
      <c r="S604" s="287"/>
      <c r="T604" s="287"/>
      <c r="U604" s="367"/>
      <c r="V604" s="2"/>
      <c r="W604" s="2"/>
      <c r="X604" s="2"/>
      <c r="Y604" s="2"/>
      <c r="Z604" s="2"/>
      <c r="AA604" s="2"/>
      <c r="AB604" s="2"/>
      <c r="AC604" s="2"/>
      <c r="AD604" s="2"/>
      <c r="AG604" s="10">
        <f t="shared" si="46"/>
        <v>9</v>
      </c>
      <c r="AH604" s="10">
        <f t="shared" si="47"/>
        <v>0</v>
      </c>
    </row>
    <row r="605" spans="3:34" ht="15" customHeight="1">
      <c r="C605" s="64" t="s">
        <v>108</v>
      </c>
      <c r="D605" s="354" t="str">
        <f>+IF(CNGE_2023_M1_Secc1_Sub1!D77="","",CNGE_2023_M1_Secc1_Sub1!D77)</f>
        <v/>
      </c>
      <c r="E605" s="355"/>
      <c r="F605" s="355"/>
      <c r="G605" s="355"/>
      <c r="H605" s="355"/>
      <c r="I605" s="355"/>
      <c r="J605" s="355"/>
      <c r="K605" s="355"/>
      <c r="L605" s="355"/>
      <c r="M605" s="355"/>
      <c r="N605" s="356"/>
      <c r="O605" s="366"/>
      <c r="P605" s="287"/>
      <c r="Q605" s="287"/>
      <c r="R605" s="287"/>
      <c r="S605" s="287"/>
      <c r="T605" s="287"/>
      <c r="U605" s="367"/>
      <c r="V605" s="2"/>
      <c r="W605" s="2"/>
      <c r="X605" s="2"/>
      <c r="Y605" s="2"/>
      <c r="Z605" s="2"/>
      <c r="AA605" s="2"/>
      <c r="AB605" s="2"/>
      <c r="AC605" s="2"/>
      <c r="AD605" s="2"/>
      <c r="AG605" s="10">
        <f t="shared" si="46"/>
        <v>9</v>
      </c>
      <c r="AH605" s="10">
        <f t="shared" si="47"/>
        <v>0</v>
      </c>
    </row>
    <row r="606" spans="3:34" ht="15" customHeight="1">
      <c r="C606" s="64" t="s">
        <v>109</v>
      </c>
      <c r="D606" s="354" t="str">
        <f>+IF(CNGE_2023_M1_Secc1_Sub1!D78="","",CNGE_2023_M1_Secc1_Sub1!D78)</f>
        <v/>
      </c>
      <c r="E606" s="355"/>
      <c r="F606" s="355"/>
      <c r="G606" s="355"/>
      <c r="H606" s="355"/>
      <c r="I606" s="355"/>
      <c r="J606" s="355"/>
      <c r="K606" s="355"/>
      <c r="L606" s="355"/>
      <c r="M606" s="355"/>
      <c r="N606" s="356"/>
      <c r="O606" s="366"/>
      <c r="P606" s="287"/>
      <c r="Q606" s="287"/>
      <c r="R606" s="287"/>
      <c r="S606" s="287"/>
      <c r="T606" s="287"/>
      <c r="U606" s="367"/>
      <c r="V606" s="2"/>
      <c r="W606" s="2"/>
      <c r="X606" s="2"/>
      <c r="Y606" s="2"/>
      <c r="Z606" s="2"/>
      <c r="AA606" s="2"/>
      <c r="AB606" s="2"/>
      <c r="AC606" s="2"/>
      <c r="AD606" s="2"/>
      <c r="AG606" s="10">
        <f t="shared" si="46"/>
        <v>9</v>
      </c>
      <c r="AH606" s="10">
        <f t="shared" si="47"/>
        <v>0</v>
      </c>
    </row>
    <row r="607" spans="3:34" ht="15" customHeight="1">
      <c r="C607" s="64" t="s">
        <v>110</v>
      </c>
      <c r="D607" s="354" t="str">
        <f>+IF(CNGE_2023_M1_Secc1_Sub1!D79="","",CNGE_2023_M1_Secc1_Sub1!D79)</f>
        <v/>
      </c>
      <c r="E607" s="355"/>
      <c r="F607" s="355"/>
      <c r="G607" s="355"/>
      <c r="H607" s="355"/>
      <c r="I607" s="355"/>
      <c r="J607" s="355"/>
      <c r="K607" s="355"/>
      <c r="L607" s="355"/>
      <c r="M607" s="355"/>
      <c r="N607" s="356"/>
      <c r="O607" s="366"/>
      <c r="P607" s="287"/>
      <c r="Q607" s="287"/>
      <c r="R607" s="287"/>
      <c r="S607" s="287"/>
      <c r="T607" s="287"/>
      <c r="U607" s="367"/>
      <c r="V607" s="2"/>
      <c r="W607" s="2"/>
      <c r="X607" s="2"/>
      <c r="Y607" s="2"/>
      <c r="Z607" s="2"/>
      <c r="AA607" s="2"/>
      <c r="AB607" s="2"/>
      <c r="AC607" s="2"/>
      <c r="AD607" s="2"/>
      <c r="AG607" s="10">
        <f t="shared" si="46"/>
        <v>9</v>
      </c>
      <c r="AH607" s="10">
        <f t="shared" si="47"/>
        <v>0</v>
      </c>
    </row>
    <row r="608" spans="3:34" ht="15" customHeight="1">
      <c r="C608" s="64" t="s">
        <v>111</v>
      </c>
      <c r="D608" s="354" t="str">
        <f>+IF(CNGE_2023_M1_Secc1_Sub1!D80="","",CNGE_2023_M1_Secc1_Sub1!D80)</f>
        <v/>
      </c>
      <c r="E608" s="355"/>
      <c r="F608" s="355"/>
      <c r="G608" s="355"/>
      <c r="H608" s="355"/>
      <c r="I608" s="355"/>
      <c r="J608" s="355"/>
      <c r="K608" s="355"/>
      <c r="L608" s="355"/>
      <c r="M608" s="355"/>
      <c r="N608" s="356"/>
      <c r="O608" s="366"/>
      <c r="P608" s="287"/>
      <c r="Q608" s="287"/>
      <c r="R608" s="287"/>
      <c r="S608" s="287"/>
      <c r="T608" s="287"/>
      <c r="U608" s="367"/>
      <c r="V608" s="2"/>
      <c r="W608" s="2"/>
      <c r="X608" s="2"/>
      <c r="Y608" s="2"/>
      <c r="Z608" s="2"/>
      <c r="AA608" s="2"/>
      <c r="AB608" s="2"/>
      <c r="AC608" s="2"/>
      <c r="AD608" s="2"/>
      <c r="AG608" s="10">
        <f t="shared" si="46"/>
        <v>9</v>
      </c>
      <c r="AH608" s="10">
        <f t="shared" si="47"/>
        <v>0</v>
      </c>
    </row>
    <row r="609" spans="3:34" ht="15" customHeight="1">
      <c r="C609" s="64" t="s">
        <v>112</v>
      </c>
      <c r="D609" s="354" t="str">
        <f>+IF(CNGE_2023_M1_Secc1_Sub1!D81="","",CNGE_2023_M1_Secc1_Sub1!D81)</f>
        <v/>
      </c>
      <c r="E609" s="355"/>
      <c r="F609" s="355"/>
      <c r="G609" s="355"/>
      <c r="H609" s="355"/>
      <c r="I609" s="355"/>
      <c r="J609" s="355"/>
      <c r="K609" s="355"/>
      <c r="L609" s="355"/>
      <c r="M609" s="355"/>
      <c r="N609" s="356"/>
      <c r="O609" s="366"/>
      <c r="P609" s="287"/>
      <c r="Q609" s="287"/>
      <c r="R609" s="287"/>
      <c r="S609" s="287"/>
      <c r="T609" s="287"/>
      <c r="U609" s="367"/>
      <c r="V609" s="2"/>
      <c r="W609" s="2"/>
      <c r="X609" s="2"/>
      <c r="Y609" s="2"/>
      <c r="Z609" s="2"/>
      <c r="AA609" s="2"/>
      <c r="AB609" s="2"/>
      <c r="AC609" s="2"/>
      <c r="AD609" s="2"/>
      <c r="AG609" s="10">
        <f t="shared" si="46"/>
        <v>9</v>
      </c>
      <c r="AH609" s="10">
        <f t="shared" si="47"/>
        <v>0</v>
      </c>
    </row>
    <row r="610" spans="3:34" ht="15" customHeight="1">
      <c r="C610" s="64" t="s">
        <v>113</v>
      </c>
      <c r="D610" s="354" t="str">
        <f>+IF(CNGE_2023_M1_Secc1_Sub1!D82="","",CNGE_2023_M1_Secc1_Sub1!D82)</f>
        <v/>
      </c>
      <c r="E610" s="355"/>
      <c r="F610" s="355"/>
      <c r="G610" s="355"/>
      <c r="H610" s="355"/>
      <c r="I610" s="355"/>
      <c r="J610" s="355"/>
      <c r="K610" s="355"/>
      <c r="L610" s="355"/>
      <c r="M610" s="355"/>
      <c r="N610" s="356"/>
      <c r="O610" s="366"/>
      <c r="P610" s="287"/>
      <c r="Q610" s="287"/>
      <c r="R610" s="287"/>
      <c r="S610" s="287"/>
      <c r="T610" s="287"/>
      <c r="U610" s="367"/>
      <c r="V610" s="2"/>
      <c r="W610" s="2"/>
      <c r="X610" s="2"/>
      <c r="Y610" s="2"/>
      <c r="Z610" s="2"/>
      <c r="AA610" s="2"/>
      <c r="AB610" s="2"/>
      <c r="AC610" s="2"/>
      <c r="AD610" s="2"/>
      <c r="AG610" s="10">
        <f t="shared" si="46"/>
        <v>9</v>
      </c>
      <c r="AH610" s="10">
        <f t="shared" si="47"/>
        <v>0</v>
      </c>
    </row>
    <row r="611" spans="3:34" ht="15" customHeight="1">
      <c r="C611" s="64" t="s">
        <v>114</v>
      </c>
      <c r="D611" s="354" t="str">
        <f>+IF(CNGE_2023_M1_Secc1_Sub1!D83="","",CNGE_2023_M1_Secc1_Sub1!D83)</f>
        <v/>
      </c>
      <c r="E611" s="355"/>
      <c r="F611" s="355"/>
      <c r="G611" s="355"/>
      <c r="H611" s="355"/>
      <c r="I611" s="355"/>
      <c r="J611" s="355"/>
      <c r="K611" s="355"/>
      <c r="L611" s="355"/>
      <c r="M611" s="355"/>
      <c r="N611" s="356"/>
      <c r="O611" s="366"/>
      <c r="P611" s="287"/>
      <c r="Q611" s="287"/>
      <c r="R611" s="287"/>
      <c r="S611" s="287"/>
      <c r="T611" s="287"/>
      <c r="U611" s="367"/>
      <c r="V611" s="2"/>
      <c r="W611" s="2"/>
      <c r="X611" s="2"/>
      <c r="Y611" s="2"/>
      <c r="Z611" s="2"/>
      <c r="AA611" s="2"/>
      <c r="AB611" s="2"/>
      <c r="AC611" s="2"/>
      <c r="AD611" s="2"/>
      <c r="AG611" s="10">
        <f t="shared" si="46"/>
        <v>9</v>
      </c>
      <c r="AH611" s="10">
        <f t="shared" si="47"/>
        <v>0</v>
      </c>
    </row>
    <row r="612" spans="3:34" ht="15" customHeight="1">
      <c r="C612" s="64" t="s">
        <v>115</v>
      </c>
      <c r="D612" s="354" t="str">
        <f>+IF(CNGE_2023_M1_Secc1_Sub1!D84="","",CNGE_2023_M1_Secc1_Sub1!D84)</f>
        <v/>
      </c>
      <c r="E612" s="355"/>
      <c r="F612" s="355"/>
      <c r="G612" s="355"/>
      <c r="H612" s="355"/>
      <c r="I612" s="355"/>
      <c r="J612" s="355"/>
      <c r="K612" s="355"/>
      <c r="L612" s="355"/>
      <c r="M612" s="355"/>
      <c r="N612" s="356"/>
      <c r="O612" s="366"/>
      <c r="P612" s="287"/>
      <c r="Q612" s="287"/>
      <c r="R612" s="287"/>
      <c r="S612" s="287"/>
      <c r="T612" s="287"/>
      <c r="U612" s="367"/>
      <c r="V612" s="2"/>
      <c r="W612" s="2"/>
      <c r="X612" s="2"/>
      <c r="Y612" s="2"/>
      <c r="Z612" s="2"/>
      <c r="AA612" s="2"/>
      <c r="AB612" s="2"/>
      <c r="AC612" s="2"/>
      <c r="AD612" s="2"/>
      <c r="AG612" s="10">
        <f t="shared" si="46"/>
        <v>9</v>
      </c>
      <c r="AH612" s="10">
        <f t="shared" si="47"/>
        <v>0</v>
      </c>
    </row>
    <row r="613" spans="3:34" ht="15" customHeight="1">
      <c r="C613" s="64" t="s">
        <v>116</v>
      </c>
      <c r="D613" s="354" t="str">
        <f>+IF(CNGE_2023_M1_Secc1_Sub1!D85="","",CNGE_2023_M1_Secc1_Sub1!D85)</f>
        <v/>
      </c>
      <c r="E613" s="355"/>
      <c r="F613" s="355"/>
      <c r="G613" s="355"/>
      <c r="H613" s="355"/>
      <c r="I613" s="355"/>
      <c r="J613" s="355"/>
      <c r="K613" s="355"/>
      <c r="L613" s="355"/>
      <c r="M613" s="355"/>
      <c r="N613" s="356"/>
      <c r="O613" s="366"/>
      <c r="P613" s="287"/>
      <c r="Q613" s="287"/>
      <c r="R613" s="287"/>
      <c r="S613" s="287"/>
      <c r="T613" s="287"/>
      <c r="U613" s="367"/>
      <c r="V613" s="2"/>
      <c r="W613" s="2"/>
      <c r="X613" s="2"/>
      <c r="Y613" s="2"/>
      <c r="Z613" s="2"/>
      <c r="AA613" s="2"/>
      <c r="AB613" s="2"/>
      <c r="AC613" s="2"/>
      <c r="AD613" s="2"/>
      <c r="AG613" s="10">
        <f t="shared" si="46"/>
        <v>9</v>
      </c>
      <c r="AH613" s="10">
        <f t="shared" si="47"/>
        <v>0</v>
      </c>
    </row>
    <row r="614" spans="3:34" ht="15" customHeight="1">
      <c r="C614" s="64" t="s">
        <v>117</v>
      </c>
      <c r="D614" s="354" t="str">
        <f>+IF(CNGE_2023_M1_Secc1_Sub1!D86="","",CNGE_2023_M1_Secc1_Sub1!D86)</f>
        <v/>
      </c>
      <c r="E614" s="355"/>
      <c r="F614" s="355"/>
      <c r="G614" s="355"/>
      <c r="H614" s="355"/>
      <c r="I614" s="355"/>
      <c r="J614" s="355"/>
      <c r="K614" s="355"/>
      <c r="L614" s="355"/>
      <c r="M614" s="355"/>
      <c r="N614" s="356"/>
      <c r="O614" s="366"/>
      <c r="P614" s="287"/>
      <c r="Q614" s="287"/>
      <c r="R614" s="287"/>
      <c r="S614" s="287"/>
      <c r="T614" s="287"/>
      <c r="U614" s="367"/>
      <c r="V614" s="2"/>
      <c r="W614" s="2"/>
      <c r="X614" s="2"/>
      <c r="Y614" s="2"/>
      <c r="Z614" s="2"/>
      <c r="AA614" s="2"/>
      <c r="AB614" s="2"/>
      <c r="AC614" s="2"/>
      <c r="AD614" s="2"/>
      <c r="AG614" s="10">
        <f t="shared" si="46"/>
        <v>9</v>
      </c>
      <c r="AH614" s="10">
        <f t="shared" si="47"/>
        <v>0</v>
      </c>
    </row>
    <row r="615" spans="3:34" ht="15" customHeight="1">
      <c r="C615" s="64" t="s">
        <v>118</v>
      </c>
      <c r="D615" s="354" t="str">
        <f>+IF(CNGE_2023_M1_Secc1_Sub1!D87="","",CNGE_2023_M1_Secc1_Sub1!D87)</f>
        <v/>
      </c>
      <c r="E615" s="355"/>
      <c r="F615" s="355"/>
      <c r="G615" s="355"/>
      <c r="H615" s="355"/>
      <c r="I615" s="355"/>
      <c r="J615" s="355"/>
      <c r="K615" s="355"/>
      <c r="L615" s="355"/>
      <c r="M615" s="355"/>
      <c r="N615" s="356"/>
      <c r="O615" s="366"/>
      <c r="P615" s="287"/>
      <c r="Q615" s="287"/>
      <c r="R615" s="287"/>
      <c r="S615" s="287"/>
      <c r="T615" s="287"/>
      <c r="U615" s="367"/>
      <c r="V615" s="2"/>
      <c r="W615" s="2"/>
      <c r="X615" s="2"/>
      <c r="Y615" s="2"/>
      <c r="Z615" s="2"/>
      <c r="AA615" s="2"/>
      <c r="AB615" s="2"/>
      <c r="AC615" s="2"/>
      <c r="AD615" s="2"/>
      <c r="AG615" s="10">
        <f t="shared" si="46"/>
        <v>9</v>
      </c>
      <c r="AH615" s="10">
        <f t="shared" si="47"/>
        <v>0</v>
      </c>
    </row>
    <row r="616" spans="3:34" ht="15" customHeight="1">
      <c r="C616" s="64" t="s">
        <v>119</v>
      </c>
      <c r="D616" s="354" t="str">
        <f>+IF(CNGE_2023_M1_Secc1_Sub1!D88="","",CNGE_2023_M1_Secc1_Sub1!D88)</f>
        <v/>
      </c>
      <c r="E616" s="355"/>
      <c r="F616" s="355"/>
      <c r="G616" s="355"/>
      <c r="H616" s="355"/>
      <c r="I616" s="355"/>
      <c r="J616" s="355"/>
      <c r="K616" s="355"/>
      <c r="L616" s="355"/>
      <c r="M616" s="355"/>
      <c r="N616" s="356"/>
      <c r="O616" s="366"/>
      <c r="P616" s="287"/>
      <c r="Q616" s="287"/>
      <c r="R616" s="287"/>
      <c r="S616" s="287"/>
      <c r="T616" s="287"/>
      <c r="U616" s="367"/>
      <c r="V616" s="2"/>
      <c r="W616" s="2"/>
      <c r="X616" s="2"/>
      <c r="Y616" s="2"/>
      <c r="Z616" s="2"/>
      <c r="AA616" s="2"/>
      <c r="AB616" s="2"/>
      <c r="AC616" s="2"/>
      <c r="AD616" s="2"/>
      <c r="AG616" s="10">
        <f t="shared" si="46"/>
        <v>9</v>
      </c>
      <c r="AH616" s="10">
        <f t="shared" si="47"/>
        <v>0</v>
      </c>
    </row>
    <row r="617" spans="3:34" ht="15" customHeight="1">
      <c r="C617" s="64" t="s">
        <v>120</v>
      </c>
      <c r="D617" s="354" t="str">
        <f>+IF(CNGE_2023_M1_Secc1_Sub1!D89="","",CNGE_2023_M1_Secc1_Sub1!D89)</f>
        <v/>
      </c>
      <c r="E617" s="355"/>
      <c r="F617" s="355"/>
      <c r="G617" s="355"/>
      <c r="H617" s="355"/>
      <c r="I617" s="355"/>
      <c r="J617" s="355"/>
      <c r="K617" s="355"/>
      <c r="L617" s="355"/>
      <c r="M617" s="355"/>
      <c r="N617" s="356"/>
      <c r="O617" s="366"/>
      <c r="P617" s="287"/>
      <c r="Q617" s="287"/>
      <c r="R617" s="287"/>
      <c r="S617" s="287"/>
      <c r="T617" s="287"/>
      <c r="U617" s="367"/>
      <c r="V617" s="2"/>
      <c r="W617" s="2"/>
      <c r="X617" s="2"/>
      <c r="Y617" s="2"/>
      <c r="Z617" s="2"/>
      <c r="AA617" s="2"/>
      <c r="AB617" s="2"/>
      <c r="AC617" s="2"/>
      <c r="AD617" s="2"/>
      <c r="AG617" s="10">
        <f t="shared" si="46"/>
        <v>9</v>
      </c>
      <c r="AH617" s="10">
        <f t="shared" si="47"/>
        <v>0</v>
      </c>
    </row>
    <row r="618" spans="3:34" ht="15" customHeight="1">
      <c r="C618" s="64" t="s">
        <v>121</v>
      </c>
      <c r="D618" s="354" t="str">
        <f>+IF(CNGE_2023_M1_Secc1_Sub1!D90="","",CNGE_2023_M1_Secc1_Sub1!D90)</f>
        <v/>
      </c>
      <c r="E618" s="355"/>
      <c r="F618" s="355"/>
      <c r="G618" s="355"/>
      <c r="H618" s="355"/>
      <c r="I618" s="355"/>
      <c r="J618" s="355"/>
      <c r="K618" s="355"/>
      <c r="L618" s="355"/>
      <c r="M618" s="355"/>
      <c r="N618" s="356"/>
      <c r="O618" s="366"/>
      <c r="P618" s="287"/>
      <c r="Q618" s="287"/>
      <c r="R618" s="287"/>
      <c r="S618" s="287"/>
      <c r="T618" s="287"/>
      <c r="U618" s="367"/>
      <c r="V618" s="2"/>
      <c r="W618" s="2"/>
      <c r="X618" s="2"/>
      <c r="Y618" s="2"/>
      <c r="Z618" s="2"/>
      <c r="AA618" s="2"/>
      <c r="AB618" s="2"/>
      <c r="AC618" s="2"/>
      <c r="AD618" s="2"/>
      <c r="AG618" s="10">
        <f t="shared" si="46"/>
        <v>9</v>
      </c>
      <c r="AH618" s="10">
        <f t="shared" si="47"/>
        <v>0</v>
      </c>
    </row>
    <row r="619" spans="3:34" ht="15" customHeight="1">
      <c r="C619" s="64" t="s">
        <v>122</v>
      </c>
      <c r="D619" s="354" t="str">
        <f>+IF(CNGE_2023_M1_Secc1_Sub1!D91="","",CNGE_2023_M1_Secc1_Sub1!D91)</f>
        <v/>
      </c>
      <c r="E619" s="355"/>
      <c r="F619" s="355"/>
      <c r="G619" s="355"/>
      <c r="H619" s="355"/>
      <c r="I619" s="355"/>
      <c r="J619" s="355"/>
      <c r="K619" s="355"/>
      <c r="L619" s="355"/>
      <c r="M619" s="355"/>
      <c r="N619" s="356"/>
      <c r="O619" s="366"/>
      <c r="P619" s="287"/>
      <c r="Q619" s="287"/>
      <c r="R619" s="287"/>
      <c r="S619" s="287"/>
      <c r="T619" s="287"/>
      <c r="U619" s="367"/>
      <c r="V619" s="2"/>
      <c r="W619" s="2"/>
      <c r="X619" s="2"/>
      <c r="Y619" s="2"/>
      <c r="Z619" s="2"/>
      <c r="AA619" s="2"/>
      <c r="AB619" s="2"/>
      <c r="AC619" s="2"/>
      <c r="AD619" s="2"/>
      <c r="AG619" s="10">
        <f t="shared" si="46"/>
        <v>9</v>
      </c>
      <c r="AH619" s="10">
        <f t="shared" si="47"/>
        <v>0</v>
      </c>
    </row>
    <row r="620" spans="3:34" ht="15" customHeight="1">
      <c r="C620" s="64" t="s">
        <v>123</v>
      </c>
      <c r="D620" s="354" t="str">
        <f>+IF(CNGE_2023_M1_Secc1_Sub1!D92="","",CNGE_2023_M1_Secc1_Sub1!D92)</f>
        <v/>
      </c>
      <c r="E620" s="355"/>
      <c r="F620" s="355"/>
      <c r="G620" s="355"/>
      <c r="H620" s="355"/>
      <c r="I620" s="355"/>
      <c r="J620" s="355"/>
      <c r="K620" s="355"/>
      <c r="L620" s="355"/>
      <c r="M620" s="355"/>
      <c r="N620" s="356"/>
      <c r="O620" s="366"/>
      <c r="P620" s="287"/>
      <c r="Q620" s="287"/>
      <c r="R620" s="287"/>
      <c r="S620" s="287"/>
      <c r="T620" s="287"/>
      <c r="U620" s="367"/>
      <c r="V620" s="2"/>
      <c r="W620" s="2"/>
      <c r="X620" s="2"/>
      <c r="Y620" s="2"/>
      <c r="Z620" s="2"/>
      <c r="AA620" s="2"/>
      <c r="AB620" s="2"/>
      <c r="AC620" s="2"/>
      <c r="AD620" s="2"/>
      <c r="AG620" s="10">
        <f t="shared" si="46"/>
        <v>9</v>
      </c>
      <c r="AH620" s="10">
        <f t="shared" si="47"/>
        <v>0</v>
      </c>
    </row>
    <row r="621" spans="3:34" ht="15" customHeight="1">
      <c r="C621" s="64" t="s">
        <v>124</v>
      </c>
      <c r="D621" s="354" t="str">
        <f>+IF(CNGE_2023_M1_Secc1_Sub1!D93="","",CNGE_2023_M1_Secc1_Sub1!D93)</f>
        <v/>
      </c>
      <c r="E621" s="355"/>
      <c r="F621" s="355"/>
      <c r="G621" s="355"/>
      <c r="H621" s="355"/>
      <c r="I621" s="355"/>
      <c r="J621" s="355"/>
      <c r="K621" s="355"/>
      <c r="L621" s="355"/>
      <c r="M621" s="355"/>
      <c r="N621" s="356"/>
      <c r="O621" s="366"/>
      <c r="P621" s="287"/>
      <c r="Q621" s="287"/>
      <c r="R621" s="287"/>
      <c r="S621" s="287"/>
      <c r="T621" s="287"/>
      <c r="U621" s="367"/>
      <c r="V621" s="2"/>
      <c r="W621" s="2"/>
      <c r="X621" s="2"/>
      <c r="Y621" s="2"/>
      <c r="Z621" s="2"/>
      <c r="AA621" s="2"/>
      <c r="AB621" s="2"/>
      <c r="AC621" s="2"/>
      <c r="AD621" s="2"/>
      <c r="AG621" s="10">
        <f t="shared" si="46"/>
        <v>9</v>
      </c>
      <c r="AH621" s="10">
        <f t="shared" si="47"/>
        <v>0</v>
      </c>
    </row>
    <row r="622" spans="3:34" ht="15" customHeight="1">
      <c r="C622" s="64" t="s">
        <v>125</v>
      </c>
      <c r="D622" s="354" t="str">
        <f>+IF(CNGE_2023_M1_Secc1_Sub1!D94="","",CNGE_2023_M1_Secc1_Sub1!D94)</f>
        <v/>
      </c>
      <c r="E622" s="355"/>
      <c r="F622" s="355"/>
      <c r="G622" s="355"/>
      <c r="H622" s="355"/>
      <c r="I622" s="355"/>
      <c r="J622" s="355"/>
      <c r="K622" s="355"/>
      <c r="L622" s="355"/>
      <c r="M622" s="355"/>
      <c r="N622" s="356"/>
      <c r="O622" s="366"/>
      <c r="P622" s="287"/>
      <c r="Q622" s="287"/>
      <c r="R622" s="287"/>
      <c r="S622" s="287"/>
      <c r="T622" s="287"/>
      <c r="U622" s="367"/>
      <c r="V622" s="2"/>
      <c r="W622" s="2"/>
      <c r="X622" s="2"/>
      <c r="Y622" s="2"/>
      <c r="Z622" s="2"/>
      <c r="AA622" s="2"/>
      <c r="AB622" s="2"/>
      <c r="AC622" s="2"/>
      <c r="AD622" s="2"/>
      <c r="AG622" s="10">
        <f t="shared" si="46"/>
        <v>9</v>
      </c>
      <c r="AH622" s="10">
        <f t="shared" si="47"/>
        <v>0</v>
      </c>
    </row>
    <row r="623" spans="3:34" ht="15" customHeight="1">
      <c r="C623" s="64" t="s">
        <v>126</v>
      </c>
      <c r="D623" s="354" t="str">
        <f>+IF(CNGE_2023_M1_Secc1_Sub1!D95="","",CNGE_2023_M1_Secc1_Sub1!D95)</f>
        <v/>
      </c>
      <c r="E623" s="355"/>
      <c r="F623" s="355"/>
      <c r="G623" s="355"/>
      <c r="H623" s="355"/>
      <c r="I623" s="355"/>
      <c r="J623" s="355"/>
      <c r="K623" s="355"/>
      <c r="L623" s="355"/>
      <c r="M623" s="355"/>
      <c r="N623" s="356"/>
      <c r="O623" s="366"/>
      <c r="P623" s="287"/>
      <c r="Q623" s="287"/>
      <c r="R623" s="287"/>
      <c r="S623" s="287"/>
      <c r="T623" s="287"/>
      <c r="U623" s="367"/>
      <c r="V623" s="2"/>
      <c r="W623" s="2"/>
      <c r="X623" s="2"/>
      <c r="Y623" s="2"/>
      <c r="Z623" s="2"/>
      <c r="AA623" s="2"/>
      <c r="AB623" s="2"/>
      <c r="AC623" s="2"/>
      <c r="AD623" s="2"/>
      <c r="AG623" s="10">
        <f t="shared" si="46"/>
        <v>9</v>
      </c>
      <c r="AH623" s="10">
        <f t="shared" si="47"/>
        <v>0</v>
      </c>
    </row>
    <row r="624" spans="3:34" ht="15" customHeight="1">
      <c r="C624" s="64" t="s">
        <v>127</v>
      </c>
      <c r="D624" s="354" t="str">
        <f>+IF(CNGE_2023_M1_Secc1_Sub1!D96="","",CNGE_2023_M1_Secc1_Sub1!D96)</f>
        <v/>
      </c>
      <c r="E624" s="355"/>
      <c r="F624" s="355"/>
      <c r="G624" s="355"/>
      <c r="H624" s="355"/>
      <c r="I624" s="355"/>
      <c r="J624" s="355"/>
      <c r="K624" s="355"/>
      <c r="L624" s="355"/>
      <c r="M624" s="355"/>
      <c r="N624" s="356"/>
      <c r="O624" s="366"/>
      <c r="P624" s="287"/>
      <c r="Q624" s="287"/>
      <c r="R624" s="287"/>
      <c r="S624" s="287"/>
      <c r="T624" s="287"/>
      <c r="U624" s="367"/>
      <c r="V624" s="2"/>
      <c r="W624" s="2"/>
      <c r="X624" s="2"/>
      <c r="Y624" s="2"/>
      <c r="Z624" s="2"/>
      <c r="AA624" s="2"/>
      <c r="AB624" s="2"/>
      <c r="AC624" s="2"/>
      <c r="AD624" s="2"/>
      <c r="AG624" s="10">
        <f t="shared" si="46"/>
        <v>9</v>
      </c>
      <c r="AH624" s="10">
        <f t="shared" si="47"/>
        <v>0</v>
      </c>
    </row>
    <row r="625" spans="3:34" ht="15" customHeight="1">
      <c r="C625" s="64" t="s">
        <v>128</v>
      </c>
      <c r="D625" s="354" t="str">
        <f>+IF(CNGE_2023_M1_Secc1_Sub1!D97="","",CNGE_2023_M1_Secc1_Sub1!D97)</f>
        <v/>
      </c>
      <c r="E625" s="355"/>
      <c r="F625" s="355"/>
      <c r="G625" s="355"/>
      <c r="H625" s="355"/>
      <c r="I625" s="355"/>
      <c r="J625" s="355"/>
      <c r="K625" s="355"/>
      <c r="L625" s="355"/>
      <c r="M625" s="355"/>
      <c r="N625" s="356"/>
      <c r="O625" s="366"/>
      <c r="P625" s="287"/>
      <c r="Q625" s="287"/>
      <c r="R625" s="287"/>
      <c r="S625" s="287"/>
      <c r="T625" s="287"/>
      <c r="U625" s="367"/>
      <c r="V625" s="2"/>
      <c r="W625" s="2"/>
      <c r="X625" s="2"/>
      <c r="Y625" s="2"/>
      <c r="Z625" s="2"/>
      <c r="AA625" s="2"/>
      <c r="AB625" s="2"/>
      <c r="AC625" s="2"/>
      <c r="AD625" s="2"/>
      <c r="AG625" s="10">
        <f t="shared" si="46"/>
        <v>9</v>
      </c>
      <c r="AH625" s="10">
        <f t="shared" si="47"/>
        <v>0</v>
      </c>
    </row>
    <row r="626" spans="3:34" ht="15" customHeight="1">
      <c r="C626" s="64" t="s">
        <v>129</v>
      </c>
      <c r="D626" s="354" t="str">
        <f>+IF(CNGE_2023_M1_Secc1_Sub1!D98="","",CNGE_2023_M1_Secc1_Sub1!D98)</f>
        <v/>
      </c>
      <c r="E626" s="355"/>
      <c r="F626" s="355"/>
      <c r="G626" s="355"/>
      <c r="H626" s="355"/>
      <c r="I626" s="355"/>
      <c r="J626" s="355"/>
      <c r="K626" s="355"/>
      <c r="L626" s="355"/>
      <c r="M626" s="355"/>
      <c r="N626" s="356"/>
      <c r="O626" s="366"/>
      <c r="P626" s="287"/>
      <c r="Q626" s="287"/>
      <c r="R626" s="287"/>
      <c r="S626" s="287"/>
      <c r="T626" s="287"/>
      <c r="U626" s="367"/>
      <c r="V626" s="2"/>
      <c r="W626" s="2"/>
      <c r="X626" s="2"/>
      <c r="Y626" s="2"/>
      <c r="Z626" s="2"/>
      <c r="AA626" s="2"/>
      <c r="AB626" s="2"/>
      <c r="AC626" s="2"/>
      <c r="AD626" s="2"/>
      <c r="AG626" s="10">
        <f t="shared" si="46"/>
        <v>9</v>
      </c>
      <c r="AH626" s="10">
        <f t="shared" si="47"/>
        <v>0</v>
      </c>
    </row>
    <row r="627" spans="3:34" ht="15" customHeight="1">
      <c r="C627" s="64" t="s">
        <v>130</v>
      </c>
      <c r="D627" s="354" t="str">
        <f>+IF(CNGE_2023_M1_Secc1_Sub1!D99="","",CNGE_2023_M1_Secc1_Sub1!D99)</f>
        <v/>
      </c>
      <c r="E627" s="355"/>
      <c r="F627" s="355"/>
      <c r="G627" s="355"/>
      <c r="H627" s="355"/>
      <c r="I627" s="355"/>
      <c r="J627" s="355"/>
      <c r="K627" s="355"/>
      <c r="L627" s="355"/>
      <c r="M627" s="355"/>
      <c r="N627" s="356"/>
      <c r="O627" s="366"/>
      <c r="P627" s="287"/>
      <c r="Q627" s="287"/>
      <c r="R627" s="287"/>
      <c r="S627" s="287"/>
      <c r="T627" s="287"/>
      <c r="U627" s="367"/>
      <c r="V627" s="2"/>
      <c r="W627" s="2"/>
      <c r="X627" s="2"/>
      <c r="Y627" s="2"/>
      <c r="Z627" s="2"/>
      <c r="AA627" s="2"/>
      <c r="AB627" s="2"/>
      <c r="AC627" s="2"/>
      <c r="AD627" s="2"/>
      <c r="AG627" s="10">
        <f t="shared" si="46"/>
        <v>9</v>
      </c>
      <c r="AH627" s="10">
        <f t="shared" si="47"/>
        <v>0</v>
      </c>
    </row>
    <row r="628" spans="3:34" ht="15" customHeight="1">
      <c r="C628" s="64" t="s">
        <v>131</v>
      </c>
      <c r="D628" s="354" t="str">
        <f>+IF(CNGE_2023_M1_Secc1_Sub1!D100="","",CNGE_2023_M1_Secc1_Sub1!D100)</f>
        <v/>
      </c>
      <c r="E628" s="355"/>
      <c r="F628" s="355"/>
      <c r="G628" s="355"/>
      <c r="H628" s="355"/>
      <c r="I628" s="355"/>
      <c r="J628" s="355"/>
      <c r="K628" s="355"/>
      <c r="L628" s="355"/>
      <c r="M628" s="355"/>
      <c r="N628" s="356"/>
      <c r="O628" s="366"/>
      <c r="P628" s="287"/>
      <c r="Q628" s="287"/>
      <c r="R628" s="287"/>
      <c r="S628" s="287"/>
      <c r="T628" s="287"/>
      <c r="U628" s="367"/>
      <c r="V628" s="2"/>
      <c r="W628" s="2"/>
      <c r="X628" s="2"/>
      <c r="Y628" s="2"/>
      <c r="Z628" s="2"/>
      <c r="AA628" s="2"/>
      <c r="AB628" s="2"/>
      <c r="AC628" s="2"/>
      <c r="AD628" s="2"/>
      <c r="AG628" s="10">
        <f t="shared" si="46"/>
        <v>9</v>
      </c>
      <c r="AH628" s="10">
        <f t="shared" si="47"/>
        <v>0</v>
      </c>
    </row>
    <row r="629" spans="3:34" ht="15" customHeight="1">
      <c r="C629" s="64" t="s">
        <v>132</v>
      </c>
      <c r="D629" s="354" t="str">
        <f>+IF(CNGE_2023_M1_Secc1_Sub1!D101="","",CNGE_2023_M1_Secc1_Sub1!D101)</f>
        <v/>
      </c>
      <c r="E629" s="355"/>
      <c r="F629" s="355"/>
      <c r="G629" s="355"/>
      <c r="H629" s="355"/>
      <c r="I629" s="355"/>
      <c r="J629" s="355"/>
      <c r="K629" s="355"/>
      <c r="L629" s="355"/>
      <c r="M629" s="355"/>
      <c r="N629" s="356"/>
      <c r="O629" s="366"/>
      <c r="P629" s="287"/>
      <c r="Q629" s="287"/>
      <c r="R629" s="287"/>
      <c r="S629" s="287"/>
      <c r="T629" s="287"/>
      <c r="U629" s="367"/>
      <c r="V629" s="2"/>
      <c r="W629" s="2"/>
      <c r="X629" s="2"/>
      <c r="Y629" s="2"/>
      <c r="Z629" s="2"/>
      <c r="AA629" s="2"/>
      <c r="AB629" s="2"/>
      <c r="AC629" s="2"/>
      <c r="AD629" s="2"/>
      <c r="AG629" s="10">
        <f t="shared" si="46"/>
        <v>9</v>
      </c>
      <c r="AH629" s="10">
        <f t="shared" si="47"/>
        <v>0</v>
      </c>
    </row>
    <row r="630" spans="3:34" ht="15" customHeight="1">
      <c r="C630" s="64" t="s">
        <v>133</v>
      </c>
      <c r="D630" s="354" t="str">
        <f>+IF(CNGE_2023_M1_Secc1_Sub1!D102="","",CNGE_2023_M1_Secc1_Sub1!D102)</f>
        <v/>
      </c>
      <c r="E630" s="355"/>
      <c r="F630" s="355"/>
      <c r="G630" s="355"/>
      <c r="H630" s="355"/>
      <c r="I630" s="355"/>
      <c r="J630" s="355"/>
      <c r="K630" s="355"/>
      <c r="L630" s="355"/>
      <c r="M630" s="355"/>
      <c r="N630" s="356"/>
      <c r="O630" s="366"/>
      <c r="P630" s="287"/>
      <c r="Q630" s="287"/>
      <c r="R630" s="287"/>
      <c r="S630" s="287"/>
      <c r="T630" s="287"/>
      <c r="U630" s="367"/>
      <c r="V630" s="2"/>
      <c r="W630" s="2"/>
      <c r="X630" s="2"/>
      <c r="Y630" s="2"/>
      <c r="Z630" s="2"/>
      <c r="AA630" s="2"/>
      <c r="AB630" s="2"/>
      <c r="AC630" s="2"/>
      <c r="AD630" s="2"/>
      <c r="AG630" s="10">
        <f t="shared" si="46"/>
        <v>9</v>
      </c>
      <c r="AH630" s="10">
        <f t="shared" si="47"/>
        <v>0</v>
      </c>
    </row>
    <row r="631" spans="3:34" ht="15" customHeight="1">
      <c r="C631" s="64" t="s">
        <v>134</v>
      </c>
      <c r="D631" s="354" t="str">
        <f>+IF(CNGE_2023_M1_Secc1_Sub1!D103="","",CNGE_2023_M1_Secc1_Sub1!D103)</f>
        <v/>
      </c>
      <c r="E631" s="355"/>
      <c r="F631" s="355"/>
      <c r="G631" s="355"/>
      <c r="H631" s="355"/>
      <c r="I631" s="355"/>
      <c r="J631" s="355"/>
      <c r="K631" s="355"/>
      <c r="L631" s="355"/>
      <c r="M631" s="355"/>
      <c r="N631" s="356"/>
      <c r="O631" s="366"/>
      <c r="P631" s="287"/>
      <c r="Q631" s="287"/>
      <c r="R631" s="287"/>
      <c r="S631" s="287"/>
      <c r="T631" s="287"/>
      <c r="U631" s="367"/>
      <c r="V631" s="2"/>
      <c r="W631" s="2"/>
      <c r="X631" s="2"/>
      <c r="Y631" s="2"/>
      <c r="Z631" s="2"/>
      <c r="AA631" s="2"/>
      <c r="AB631" s="2"/>
      <c r="AC631" s="2"/>
      <c r="AD631" s="2"/>
      <c r="AG631" s="10">
        <f t="shared" si="46"/>
        <v>9</v>
      </c>
      <c r="AH631" s="10">
        <f t="shared" si="47"/>
        <v>0</v>
      </c>
    </row>
    <row r="632" spans="3:34" ht="15" customHeight="1">
      <c r="C632" s="64" t="s">
        <v>135</v>
      </c>
      <c r="D632" s="354" t="str">
        <f>+IF(CNGE_2023_M1_Secc1_Sub1!D104="","",CNGE_2023_M1_Secc1_Sub1!D104)</f>
        <v/>
      </c>
      <c r="E632" s="355"/>
      <c r="F632" s="355"/>
      <c r="G632" s="355"/>
      <c r="H632" s="355"/>
      <c r="I632" s="355"/>
      <c r="J632" s="355"/>
      <c r="K632" s="355"/>
      <c r="L632" s="355"/>
      <c r="M632" s="355"/>
      <c r="N632" s="356"/>
      <c r="O632" s="366"/>
      <c r="P632" s="287"/>
      <c r="Q632" s="287"/>
      <c r="R632" s="287"/>
      <c r="S632" s="287"/>
      <c r="T632" s="287"/>
      <c r="U632" s="367"/>
      <c r="V632" s="2"/>
      <c r="W632" s="2"/>
      <c r="X632" s="2"/>
      <c r="Y632" s="2"/>
      <c r="Z632" s="2"/>
      <c r="AA632" s="2"/>
      <c r="AB632" s="2"/>
      <c r="AC632" s="2"/>
      <c r="AD632" s="2"/>
      <c r="AG632" s="10">
        <f t="shared" ref="AG632:AG686" si="48">+COUNTBLANK(V632:AD632)</f>
        <v>9</v>
      </c>
      <c r="AH632" s="10">
        <f t="shared" ref="AH632:AH686" si="49">+IF($AG$559=$AH$559,0,IF(OR(AND(O632=1,AG632=0),AND(OR(O632=2,O632=9),AG632=9),AND(D632="",AG632=9)),0,1))</f>
        <v>0</v>
      </c>
    </row>
    <row r="633" spans="3:34" ht="15" customHeight="1">
      <c r="C633" s="64" t="s">
        <v>136</v>
      </c>
      <c r="D633" s="354" t="str">
        <f>+IF(CNGE_2023_M1_Secc1_Sub1!D105="","",CNGE_2023_M1_Secc1_Sub1!D105)</f>
        <v/>
      </c>
      <c r="E633" s="355"/>
      <c r="F633" s="355"/>
      <c r="G633" s="355"/>
      <c r="H633" s="355"/>
      <c r="I633" s="355"/>
      <c r="J633" s="355"/>
      <c r="K633" s="355"/>
      <c r="L633" s="355"/>
      <c r="M633" s="355"/>
      <c r="N633" s="356"/>
      <c r="O633" s="366"/>
      <c r="P633" s="287"/>
      <c r="Q633" s="287"/>
      <c r="R633" s="287"/>
      <c r="S633" s="287"/>
      <c r="T633" s="287"/>
      <c r="U633" s="367"/>
      <c r="V633" s="2"/>
      <c r="W633" s="2"/>
      <c r="X633" s="2"/>
      <c r="Y633" s="2"/>
      <c r="Z633" s="2"/>
      <c r="AA633" s="2"/>
      <c r="AB633" s="2"/>
      <c r="AC633" s="2"/>
      <c r="AD633" s="2"/>
      <c r="AG633" s="10">
        <f t="shared" si="48"/>
        <v>9</v>
      </c>
      <c r="AH633" s="10">
        <f t="shared" si="49"/>
        <v>0</v>
      </c>
    </row>
    <row r="634" spans="3:34" ht="15" customHeight="1">
      <c r="C634" s="64" t="s">
        <v>137</v>
      </c>
      <c r="D634" s="354" t="str">
        <f>+IF(CNGE_2023_M1_Secc1_Sub1!D106="","",CNGE_2023_M1_Secc1_Sub1!D106)</f>
        <v/>
      </c>
      <c r="E634" s="355"/>
      <c r="F634" s="355"/>
      <c r="G634" s="355"/>
      <c r="H634" s="355"/>
      <c r="I634" s="355"/>
      <c r="J634" s="355"/>
      <c r="K634" s="355"/>
      <c r="L634" s="355"/>
      <c r="M634" s="355"/>
      <c r="N634" s="356"/>
      <c r="O634" s="366"/>
      <c r="P634" s="287"/>
      <c r="Q634" s="287"/>
      <c r="R634" s="287"/>
      <c r="S634" s="287"/>
      <c r="T634" s="287"/>
      <c r="U634" s="367"/>
      <c r="V634" s="2"/>
      <c r="W634" s="2"/>
      <c r="X634" s="2"/>
      <c r="Y634" s="2"/>
      <c r="Z634" s="2"/>
      <c r="AA634" s="2"/>
      <c r="AB634" s="2"/>
      <c r="AC634" s="2"/>
      <c r="AD634" s="2"/>
      <c r="AG634" s="10">
        <f t="shared" si="48"/>
        <v>9</v>
      </c>
      <c r="AH634" s="10">
        <f t="shared" si="49"/>
        <v>0</v>
      </c>
    </row>
    <row r="635" spans="3:34" ht="15" customHeight="1">
      <c r="C635" s="64" t="s">
        <v>138</v>
      </c>
      <c r="D635" s="354" t="str">
        <f>+IF(CNGE_2023_M1_Secc1_Sub1!D107="","",CNGE_2023_M1_Secc1_Sub1!D107)</f>
        <v/>
      </c>
      <c r="E635" s="355"/>
      <c r="F635" s="355"/>
      <c r="G635" s="355"/>
      <c r="H635" s="355"/>
      <c r="I635" s="355"/>
      <c r="J635" s="355"/>
      <c r="K635" s="355"/>
      <c r="L635" s="355"/>
      <c r="M635" s="355"/>
      <c r="N635" s="356"/>
      <c r="O635" s="366"/>
      <c r="P635" s="287"/>
      <c r="Q635" s="287"/>
      <c r="R635" s="287"/>
      <c r="S635" s="287"/>
      <c r="T635" s="287"/>
      <c r="U635" s="367"/>
      <c r="V635" s="2"/>
      <c r="W635" s="2"/>
      <c r="X635" s="2"/>
      <c r="Y635" s="2"/>
      <c r="Z635" s="2"/>
      <c r="AA635" s="2"/>
      <c r="AB635" s="2"/>
      <c r="AC635" s="2"/>
      <c r="AD635" s="2"/>
      <c r="AG635" s="10">
        <f t="shared" si="48"/>
        <v>9</v>
      </c>
      <c r="AH635" s="10">
        <f t="shared" si="49"/>
        <v>0</v>
      </c>
    </row>
    <row r="636" spans="3:34" ht="15" customHeight="1">
      <c r="C636" s="64" t="s">
        <v>139</v>
      </c>
      <c r="D636" s="354" t="str">
        <f>+IF(CNGE_2023_M1_Secc1_Sub1!D108="","",CNGE_2023_M1_Secc1_Sub1!D108)</f>
        <v/>
      </c>
      <c r="E636" s="355"/>
      <c r="F636" s="355"/>
      <c r="G636" s="355"/>
      <c r="H636" s="355"/>
      <c r="I636" s="355"/>
      <c r="J636" s="355"/>
      <c r="K636" s="355"/>
      <c r="L636" s="355"/>
      <c r="M636" s="355"/>
      <c r="N636" s="356"/>
      <c r="O636" s="366"/>
      <c r="P636" s="287"/>
      <c r="Q636" s="287"/>
      <c r="R636" s="287"/>
      <c r="S636" s="287"/>
      <c r="T636" s="287"/>
      <c r="U636" s="367"/>
      <c r="V636" s="2"/>
      <c r="W636" s="2"/>
      <c r="X636" s="2"/>
      <c r="Y636" s="2"/>
      <c r="Z636" s="2"/>
      <c r="AA636" s="2"/>
      <c r="AB636" s="2"/>
      <c r="AC636" s="2"/>
      <c r="AD636" s="2"/>
      <c r="AG636" s="10">
        <f t="shared" si="48"/>
        <v>9</v>
      </c>
      <c r="AH636" s="10">
        <f t="shared" si="49"/>
        <v>0</v>
      </c>
    </row>
    <row r="637" spans="3:34" ht="15" customHeight="1">
      <c r="C637" s="64" t="s">
        <v>140</v>
      </c>
      <c r="D637" s="354" t="str">
        <f>+IF(CNGE_2023_M1_Secc1_Sub1!D109="","",CNGE_2023_M1_Secc1_Sub1!D109)</f>
        <v/>
      </c>
      <c r="E637" s="355"/>
      <c r="F637" s="355"/>
      <c r="G637" s="355"/>
      <c r="H637" s="355"/>
      <c r="I637" s="355"/>
      <c r="J637" s="355"/>
      <c r="K637" s="355"/>
      <c r="L637" s="355"/>
      <c r="M637" s="355"/>
      <c r="N637" s="356"/>
      <c r="O637" s="366"/>
      <c r="P637" s="287"/>
      <c r="Q637" s="287"/>
      <c r="R637" s="287"/>
      <c r="S637" s="287"/>
      <c r="T637" s="287"/>
      <c r="U637" s="367"/>
      <c r="V637" s="2"/>
      <c r="W637" s="2"/>
      <c r="X637" s="2"/>
      <c r="Y637" s="2"/>
      <c r="Z637" s="2"/>
      <c r="AA637" s="2"/>
      <c r="AB637" s="2"/>
      <c r="AC637" s="2"/>
      <c r="AD637" s="2"/>
      <c r="AG637" s="10">
        <f t="shared" si="48"/>
        <v>9</v>
      </c>
      <c r="AH637" s="10">
        <f t="shared" si="49"/>
        <v>0</v>
      </c>
    </row>
    <row r="638" spans="3:34" ht="15" customHeight="1">
      <c r="C638" s="64" t="s">
        <v>141</v>
      </c>
      <c r="D638" s="354" t="str">
        <f>+IF(CNGE_2023_M1_Secc1_Sub1!D110="","",CNGE_2023_M1_Secc1_Sub1!D110)</f>
        <v/>
      </c>
      <c r="E638" s="355"/>
      <c r="F638" s="355"/>
      <c r="G638" s="355"/>
      <c r="H638" s="355"/>
      <c r="I638" s="355"/>
      <c r="J638" s="355"/>
      <c r="K638" s="355"/>
      <c r="L638" s="355"/>
      <c r="M638" s="355"/>
      <c r="N638" s="356"/>
      <c r="O638" s="366"/>
      <c r="P638" s="287"/>
      <c r="Q638" s="287"/>
      <c r="R638" s="287"/>
      <c r="S638" s="287"/>
      <c r="T638" s="287"/>
      <c r="U638" s="367"/>
      <c r="V638" s="2"/>
      <c r="W638" s="2"/>
      <c r="X638" s="2"/>
      <c r="Y638" s="2"/>
      <c r="Z638" s="2"/>
      <c r="AA638" s="2"/>
      <c r="AB638" s="2"/>
      <c r="AC638" s="2"/>
      <c r="AD638" s="2"/>
      <c r="AG638" s="10">
        <f t="shared" si="48"/>
        <v>9</v>
      </c>
      <c r="AH638" s="10">
        <f t="shared" si="49"/>
        <v>0</v>
      </c>
    </row>
    <row r="639" spans="3:34" ht="15" customHeight="1">
      <c r="C639" s="64" t="s">
        <v>142</v>
      </c>
      <c r="D639" s="354" t="str">
        <f>+IF(CNGE_2023_M1_Secc1_Sub1!D111="","",CNGE_2023_M1_Secc1_Sub1!D111)</f>
        <v/>
      </c>
      <c r="E639" s="355"/>
      <c r="F639" s="355"/>
      <c r="G639" s="355"/>
      <c r="H639" s="355"/>
      <c r="I639" s="355"/>
      <c r="J639" s="355"/>
      <c r="K639" s="355"/>
      <c r="L639" s="355"/>
      <c r="M639" s="355"/>
      <c r="N639" s="356"/>
      <c r="O639" s="366"/>
      <c r="P639" s="287"/>
      <c r="Q639" s="287"/>
      <c r="R639" s="287"/>
      <c r="S639" s="287"/>
      <c r="T639" s="287"/>
      <c r="U639" s="367"/>
      <c r="V639" s="2"/>
      <c r="W639" s="2"/>
      <c r="X639" s="2"/>
      <c r="Y639" s="2"/>
      <c r="Z639" s="2"/>
      <c r="AA639" s="2"/>
      <c r="AB639" s="2"/>
      <c r="AC639" s="2"/>
      <c r="AD639" s="2"/>
      <c r="AG639" s="10">
        <f t="shared" si="48"/>
        <v>9</v>
      </c>
      <c r="AH639" s="10">
        <f t="shared" si="49"/>
        <v>0</v>
      </c>
    </row>
    <row r="640" spans="3:34" ht="15" customHeight="1">
      <c r="C640" s="64" t="s">
        <v>143</v>
      </c>
      <c r="D640" s="354" t="str">
        <f>+IF(CNGE_2023_M1_Secc1_Sub1!D112="","",CNGE_2023_M1_Secc1_Sub1!D112)</f>
        <v/>
      </c>
      <c r="E640" s="355"/>
      <c r="F640" s="355"/>
      <c r="G640" s="355"/>
      <c r="H640" s="355"/>
      <c r="I640" s="355"/>
      <c r="J640" s="355"/>
      <c r="K640" s="355"/>
      <c r="L640" s="355"/>
      <c r="M640" s="355"/>
      <c r="N640" s="356"/>
      <c r="O640" s="366"/>
      <c r="P640" s="287"/>
      <c r="Q640" s="287"/>
      <c r="R640" s="287"/>
      <c r="S640" s="287"/>
      <c r="T640" s="287"/>
      <c r="U640" s="367"/>
      <c r="V640" s="2"/>
      <c r="W640" s="2"/>
      <c r="X640" s="2"/>
      <c r="Y640" s="2"/>
      <c r="Z640" s="2"/>
      <c r="AA640" s="2"/>
      <c r="AB640" s="2"/>
      <c r="AC640" s="2"/>
      <c r="AD640" s="2"/>
      <c r="AG640" s="10">
        <f t="shared" si="48"/>
        <v>9</v>
      </c>
      <c r="AH640" s="10">
        <f t="shared" si="49"/>
        <v>0</v>
      </c>
    </row>
    <row r="641" spans="3:34" ht="15" customHeight="1">
      <c r="C641" s="64" t="s">
        <v>144</v>
      </c>
      <c r="D641" s="354" t="str">
        <f>+IF(CNGE_2023_M1_Secc1_Sub1!D113="","",CNGE_2023_M1_Secc1_Sub1!D113)</f>
        <v/>
      </c>
      <c r="E641" s="355"/>
      <c r="F641" s="355"/>
      <c r="G641" s="355"/>
      <c r="H641" s="355"/>
      <c r="I641" s="355"/>
      <c r="J641" s="355"/>
      <c r="K641" s="355"/>
      <c r="L641" s="355"/>
      <c r="M641" s="355"/>
      <c r="N641" s="356"/>
      <c r="O641" s="366"/>
      <c r="P641" s="287"/>
      <c r="Q641" s="287"/>
      <c r="R641" s="287"/>
      <c r="S641" s="287"/>
      <c r="T641" s="287"/>
      <c r="U641" s="367"/>
      <c r="V641" s="2"/>
      <c r="W641" s="2"/>
      <c r="X641" s="2"/>
      <c r="Y641" s="2"/>
      <c r="Z641" s="2"/>
      <c r="AA641" s="2"/>
      <c r="AB641" s="2"/>
      <c r="AC641" s="2"/>
      <c r="AD641" s="2"/>
      <c r="AG641" s="10">
        <f t="shared" si="48"/>
        <v>9</v>
      </c>
      <c r="AH641" s="10">
        <f t="shared" si="49"/>
        <v>0</v>
      </c>
    </row>
    <row r="642" spans="3:34" ht="15" customHeight="1">
      <c r="C642" s="64" t="s">
        <v>145</v>
      </c>
      <c r="D642" s="354" t="str">
        <f>+IF(CNGE_2023_M1_Secc1_Sub1!D114="","",CNGE_2023_M1_Secc1_Sub1!D114)</f>
        <v/>
      </c>
      <c r="E642" s="355"/>
      <c r="F642" s="355"/>
      <c r="G642" s="355"/>
      <c r="H642" s="355"/>
      <c r="I642" s="355"/>
      <c r="J642" s="355"/>
      <c r="K642" s="355"/>
      <c r="L642" s="355"/>
      <c r="M642" s="355"/>
      <c r="N642" s="356"/>
      <c r="O642" s="366"/>
      <c r="P642" s="287"/>
      <c r="Q642" s="287"/>
      <c r="R642" s="287"/>
      <c r="S642" s="287"/>
      <c r="T642" s="287"/>
      <c r="U642" s="367"/>
      <c r="V642" s="2"/>
      <c r="W642" s="2"/>
      <c r="X642" s="2"/>
      <c r="Y642" s="2"/>
      <c r="Z642" s="2"/>
      <c r="AA642" s="2"/>
      <c r="AB642" s="2"/>
      <c r="AC642" s="2"/>
      <c r="AD642" s="2"/>
      <c r="AG642" s="10">
        <f t="shared" si="48"/>
        <v>9</v>
      </c>
      <c r="AH642" s="10">
        <f t="shared" si="49"/>
        <v>0</v>
      </c>
    </row>
    <row r="643" spans="3:34" ht="15" customHeight="1">
      <c r="C643" s="64" t="s">
        <v>146</v>
      </c>
      <c r="D643" s="354" t="str">
        <f>+IF(CNGE_2023_M1_Secc1_Sub1!D115="","",CNGE_2023_M1_Secc1_Sub1!D115)</f>
        <v/>
      </c>
      <c r="E643" s="355"/>
      <c r="F643" s="355"/>
      <c r="G643" s="355"/>
      <c r="H643" s="355"/>
      <c r="I643" s="355"/>
      <c r="J643" s="355"/>
      <c r="K643" s="355"/>
      <c r="L643" s="355"/>
      <c r="M643" s="355"/>
      <c r="N643" s="356"/>
      <c r="O643" s="366"/>
      <c r="P643" s="287"/>
      <c r="Q643" s="287"/>
      <c r="R643" s="287"/>
      <c r="S643" s="287"/>
      <c r="T643" s="287"/>
      <c r="U643" s="367"/>
      <c r="V643" s="2"/>
      <c r="W643" s="2"/>
      <c r="X643" s="2"/>
      <c r="Y643" s="2"/>
      <c r="Z643" s="2"/>
      <c r="AA643" s="2"/>
      <c r="AB643" s="2"/>
      <c r="AC643" s="2"/>
      <c r="AD643" s="2"/>
      <c r="AG643" s="10">
        <f t="shared" si="48"/>
        <v>9</v>
      </c>
      <c r="AH643" s="10">
        <f t="shared" si="49"/>
        <v>0</v>
      </c>
    </row>
    <row r="644" spans="3:34" ht="15" customHeight="1">
      <c r="C644" s="64" t="s">
        <v>147</v>
      </c>
      <c r="D644" s="354" t="str">
        <f>+IF(CNGE_2023_M1_Secc1_Sub1!D116="","",CNGE_2023_M1_Secc1_Sub1!D116)</f>
        <v/>
      </c>
      <c r="E644" s="355"/>
      <c r="F644" s="355"/>
      <c r="G644" s="355"/>
      <c r="H644" s="355"/>
      <c r="I644" s="355"/>
      <c r="J644" s="355"/>
      <c r="K644" s="355"/>
      <c r="L644" s="355"/>
      <c r="M644" s="355"/>
      <c r="N644" s="356"/>
      <c r="O644" s="366"/>
      <c r="P644" s="287"/>
      <c r="Q644" s="287"/>
      <c r="R644" s="287"/>
      <c r="S644" s="287"/>
      <c r="T644" s="287"/>
      <c r="U644" s="367"/>
      <c r="V644" s="2"/>
      <c r="W644" s="2"/>
      <c r="X644" s="2"/>
      <c r="Y644" s="2"/>
      <c r="Z644" s="2"/>
      <c r="AA644" s="2"/>
      <c r="AB644" s="2"/>
      <c r="AC644" s="2"/>
      <c r="AD644" s="2"/>
      <c r="AG644" s="10">
        <f t="shared" si="48"/>
        <v>9</v>
      </c>
      <c r="AH644" s="10">
        <f t="shared" si="49"/>
        <v>0</v>
      </c>
    </row>
    <row r="645" spans="3:34" ht="15" customHeight="1">
      <c r="C645" s="77" t="s">
        <v>148</v>
      </c>
      <c r="D645" s="354" t="str">
        <f>+IF(CNGE_2023_M1_Secc1_Sub1!D117="","",CNGE_2023_M1_Secc1_Sub1!D117)</f>
        <v/>
      </c>
      <c r="E645" s="355"/>
      <c r="F645" s="355"/>
      <c r="G645" s="355"/>
      <c r="H645" s="355"/>
      <c r="I645" s="355"/>
      <c r="J645" s="355"/>
      <c r="K645" s="355"/>
      <c r="L645" s="355"/>
      <c r="M645" s="355"/>
      <c r="N645" s="356"/>
      <c r="O645" s="366"/>
      <c r="P645" s="287"/>
      <c r="Q645" s="287"/>
      <c r="R645" s="287"/>
      <c r="S645" s="287"/>
      <c r="T645" s="287"/>
      <c r="U645" s="367"/>
      <c r="V645" s="2"/>
      <c r="W645" s="2"/>
      <c r="X645" s="2"/>
      <c r="Y645" s="2"/>
      <c r="Z645" s="2"/>
      <c r="AA645" s="2"/>
      <c r="AB645" s="2"/>
      <c r="AC645" s="2"/>
      <c r="AD645" s="2"/>
      <c r="AG645" s="10">
        <f t="shared" si="48"/>
        <v>9</v>
      </c>
      <c r="AH645" s="10">
        <f t="shared" si="49"/>
        <v>0</v>
      </c>
    </row>
    <row r="646" spans="3:34" ht="15" customHeight="1">
      <c r="C646" s="64" t="s">
        <v>149</v>
      </c>
      <c r="D646" s="354" t="str">
        <f>+IF(CNGE_2023_M1_Secc1_Sub1!D118="","",CNGE_2023_M1_Secc1_Sub1!D118)</f>
        <v/>
      </c>
      <c r="E646" s="355"/>
      <c r="F646" s="355"/>
      <c r="G646" s="355"/>
      <c r="H646" s="355"/>
      <c r="I646" s="355"/>
      <c r="J646" s="355"/>
      <c r="K646" s="355"/>
      <c r="L646" s="355"/>
      <c r="M646" s="355"/>
      <c r="N646" s="356"/>
      <c r="O646" s="366"/>
      <c r="P646" s="287"/>
      <c r="Q646" s="287"/>
      <c r="R646" s="287"/>
      <c r="S646" s="287"/>
      <c r="T646" s="287"/>
      <c r="U646" s="367"/>
      <c r="V646" s="2"/>
      <c r="W646" s="2"/>
      <c r="X646" s="2"/>
      <c r="Y646" s="2"/>
      <c r="Z646" s="2"/>
      <c r="AA646" s="2"/>
      <c r="AB646" s="2"/>
      <c r="AC646" s="2"/>
      <c r="AD646" s="2"/>
      <c r="AG646" s="10">
        <f t="shared" si="48"/>
        <v>9</v>
      </c>
      <c r="AH646" s="10">
        <f t="shared" si="49"/>
        <v>0</v>
      </c>
    </row>
    <row r="647" spans="3:34" ht="15" customHeight="1">
      <c r="C647" s="64" t="s">
        <v>150</v>
      </c>
      <c r="D647" s="354" t="str">
        <f>+IF(CNGE_2023_M1_Secc1_Sub1!D119="","",CNGE_2023_M1_Secc1_Sub1!D119)</f>
        <v/>
      </c>
      <c r="E647" s="355"/>
      <c r="F647" s="355"/>
      <c r="G647" s="355"/>
      <c r="H647" s="355"/>
      <c r="I647" s="355"/>
      <c r="J647" s="355"/>
      <c r="K647" s="355"/>
      <c r="L647" s="355"/>
      <c r="M647" s="355"/>
      <c r="N647" s="356"/>
      <c r="O647" s="366"/>
      <c r="P647" s="287"/>
      <c r="Q647" s="287"/>
      <c r="R647" s="287"/>
      <c r="S647" s="287"/>
      <c r="T647" s="287"/>
      <c r="U647" s="367"/>
      <c r="V647" s="2"/>
      <c r="W647" s="2"/>
      <c r="X647" s="2"/>
      <c r="Y647" s="2"/>
      <c r="Z647" s="2"/>
      <c r="AA647" s="2"/>
      <c r="AB647" s="2"/>
      <c r="AC647" s="2"/>
      <c r="AD647" s="2"/>
      <c r="AG647" s="10">
        <f t="shared" si="48"/>
        <v>9</v>
      </c>
      <c r="AH647" s="10">
        <f t="shared" si="49"/>
        <v>0</v>
      </c>
    </row>
    <row r="648" spans="3:34" ht="15" customHeight="1">
      <c r="C648" s="64" t="s">
        <v>151</v>
      </c>
      <c r="D648" s="354" t="str">
        <f>+IF(CNGE_2023_M1_Secc1_Sub1!D120="","",CNGE_2023_M1_Secc1_Sub1!D120)</f>
        <v/>
      </c>
      <c r="E648" s="355"/>
      <c r="F648" s="355"/>
      <c r="G648" s="355"/>
      <c r="H648" s="355"/>
      <c r="I648" s="355"/>
      <c r="J648" s="355"/>
      <c r="K648" s="355"/>
      <c r="L648" s="355"/>
      <c r="M648" s="355"/>
      <c r="N648" s="356"/>
      <c r="O648" s="366"/>
      <c r="P648" s="287"/>
      <c r="Q648" s="287"/>
      <c r="R648" s="287"/>
      <c r="S648" s="287"/>
      <c r="T648" s="287"/>
      <c r="U648" s="367"/>
      <c r="V648" s="2"/>
      <c r="W648" s="2"/>
      <c r="X648" s="2"/>
      <c r="Y648" s="2"/>
      <c r="Z648" s="2"/>
      <c r="AA648" s="2"/>
      <c r="AB648" s="2"/>
      <c r="AC648" s="2"/>
      <c r="AD648" s="2"/>
      <c r="AG648" s="10">
        <f t="shared" si="48"/>
        <v>9</v>
      </c>
      <c r="AH648" s="10">
        <f t="shared" si="49"/>
        <v>0</v>
      </c>
    </row>
    <row r="649" spans="3:34" ht="15" customHeight="1">
      <c r="C649" s="64" t="s">
        <v>152</v>
      </c>
      <c r="D649" s="354" t="str">
        <f>+IF(CNGE_2023_M1_Secc1_Sub1!D121="","",CNGE_2023_M1_Secc1_Sub1!D121)</f>
        <v/>
      </c>
      <c r="E649" s="355"/>
      <c r="F649" s="355"/>
      <c r="G649" s="355"/>
      <c r="H649" s="355"/>
      <c r="I649" s="355"/>
      <c r="J649" s="355"/>
      <c r="K649" s="355"/>
      <c r="L649" s="355"/>
      <c r="M649" s="355"/>
      <c r="N649" s="356"/>
      <c r="O649" s="366"/>
      <c r="P649" s="287"/>
      <c r="Q649" s="287"/>
      <c r="R649" s="287"/>
      <c r="S649" s="287"/>
      <c r="T649" s="287"/>
      <c r="U649" s="367"/>
      <c r="V649" s="2"/>
      <c r="W649" s="2"/>
      <c r="X649" s="2"/>
      <c r="Y649" s="2"/>
      <c r="Z649" s="2"/>
      <c r="AA649" s="2"/>
      <c r="AB649" s="2"/>
      <c r="AC649" s="2"/>
      <c r="AD649" s="2"/>
      <c r="AG649" s="10">
        <f t="shared" si="48"/>
        <v>9</v>
      </c>
      <c r="AH649" s="10">
        <f t="shared" si="49"/>
        <v>0</v>
      </c>
    </row>
    <row r="650" spans="3:34" ht="15" customHeight="1">
      <c r="C650" s="64" t="s">
        <v>153</v>
      </c>
      <c r="D650" s="354" t="str">
        <f>+IF(CNGE_2023_M1_Secc1_Sub1!D122="","",CNGE_2023_M1_Secc1_Sub1!D122)</f>
        <v/>
      </c>
      <c r="E650" s="355"/>
      <c r="F650" s="355"/>
      <c r="G650" s="355"/>
      <c r="H650" s="355"/>
      <c r="I650" s="355"/>
      <c r="J650" s="355"/>
      <c r="K650" s="355"/>
      <c r="L650" s="355"/>
      <c r="M650" s="355"/>
      <c r="N650" s="356"/>
      <c r="O650" s="366"/>
      <c r="P650" s="287"/>
      <c r="Q650" s="287"/>
      <c r="R650" s="287"/>
      <c r="S650" s="287"/>
      <c r="T650" s="287"/>
      <c r="U650" s="367"/>
      <c r="V650" s="2"/>
      <c r="W650" s="2"/>
      <c r="X650" s="2"/>
      <c r="Y650" s="2"/>
      <c r="Z650" s="2"/>
      <c r="AA650" s="2"/>
      <c r="AB650" s="2"/>
      <c r="AC650" s="2"/>
      <c r="AD650" s="2"/>
      <c r="AG650" s="10">
        <f t="shared" si="48"/>
        <v>9</v>
      </c>
      <c r="AH650" s="10">
        <f t="shared" si="49"/>
        <v>0</v>
      </c>
    </row>
    <row r="651" spans="3:34" ht="15" customHeight="1">
      <c r="C651" s="64" t="s">
        <v>154</v>
      </c>
      <c r="D651" s="354" t="str">
        <f>+IF(CNGE_2023_M1_Secc1_Sub1!D123="","",CNGE_2023_M1_Secc1_Sub1!D123)</f>
        <v/>
      </c>
      <c r="E651" s="355"/>
      <c r="F651" s="355"/>
      <c r="G651" s="355"/>
      <c r="H651" s="355"/>
      <c r="I651" s="355"/>
      <c r="J651" s="355"/>
      <c r="K651" s="355"/>
      <c r="L651" s="355"/>
      <c r="M651" s="355"/>
      <c r="N651" s="356"/>
      <c r="O651" s="366"/>
      <c r="P651" s="287"/>
      <c r="Q651" s="287"/>
      <c r="R651" s="287"/>
      <c r="S651" s="287"/>
      <c r="T651" s="287"/>
      <c r="U651" s="367"/>
      <c r="V651" s="2"/>
      <c r="W651" s="2"/>
      <c r="X651" s="2"/>
      <c r="Y651" s="2"/>
      <c r="Z651" s="2"/>
      <c r="AA651" s="2"/>
      <c r="AB651" s="2"/>
      <c r="AC651" s="2"/>
      <c r="AD651" s="2"/>
      <c r="AG651" s="10">
        <f t="shared" si="48"/>
        <v>9</v>
      </c>
      <c r="AH651" s="10">
        <f t="shared" si="49"/>
        <v>0</v>
      </c>
    </row>
    <row r="652" spans="3:34" ht="15" customHeight="1">
      <c r="C652" s="64" t="s">
        <v>155</v>
      </c>
      <c r="D652" s="354" t="str">
        <f>+IF(CNGE_2023_M1_Secc1_Sub1!D124="","",CNGE_2023_M1_Secc1_Sub1!D124)</f>
        <v/>
      </c>
      <c r="E652" s="355"/>
      <c r="F652" s="355"/>
      <c r="G652" s="355"/>
      <c r="H652" s="355"/>
      <c r="I652" s="355"/>
      <c r="J652" s="355"/>
      <c r="K652" s="355"/>
      <c r="L652" s="355"/>
      <c r="M652" s="355"/>
      <c r="N652" s="356"/>
      <c r="O652" s="366"/>
      <c r="P652" s="287"/>
      <c r="Q652" s="287"/>
      <c r="R652" s="287"/>
      <c r="S652" s="287"/>
      <c r="T652" s="287"/>
      <c r="U652" s="367"/>
      <c r="V652" s="2"/>
      <c r="W652" s="2"/>
      <c r="X652" s="2"/>
      <c r="Y652" s="2"/>
      <c r="Z652" s="2"/>
      <c r="AA652" s="2"/>
      <c r="AB652" s="2"/>
      <c r="AC652" s="2"/>
      <c r="AD652" s="2"/>
      <c r="AG652" s="10">
        <f t="shared" si="48"/>
        <v>9</v>
      </c>
      <c r="AH652" s="10">
        <f t="shared" si="49"/>
        <v>0</v>
      </c>
    </row>
    <row r="653" spans="3:34" ht="15" customHeight="1">
      <c r="C653" s="64" t="s">
        <v>156</v>
      </c>
      <c r="D653" s="354" t="str">
        <f>+IF(CNGE_2023_M1_Secc1_Sub1!D125="","",CNGE_2023_M1_Secc1_Sub1!D125)</f>
        <v/>
      </c>
      <c r="E653" s="355"/>
      <c r="F653" s="355"/>
      <c r="G653" s="355"/>
      <c r="H653" s="355"/>
      <c r="I653" s="355"/>
      <c r="J653" s="355"/>
      <c r="K653" s="355"/>
      <c r="L653" s="355"/>
      <c r="M653" s="355"/>
      <c r="N653" s="356"/>
      <c r="O653" s="366"/>
      <c r="P653" s="287"/>
      <c r="Q653" s="287"/>
      <c r="R653" s="287"/>
      <c r="S653" s="287"/>
      <c r="T653" s="287"/>
      <c r="U653" s="367"/>
      <c r="V653" s="2"/>
      <c r="W653" s="2"/>
      <c r="X653" s="2"/>
      <c r="Y653" s="2"/>
      <c r="Z653" s="2"/>
      <c r="AA653" s="2"/>
      <c r="AB653" s="2"/>
      <c r="AC653" s="2"/>
      <c r="AD653" s="2"/>
      <c r="AG653" s="10">
        <f t="shared" si="48"/>
        <v>9</v>
      </c>
      <c r="AH653" s="10">
        <f t="shared" si="49"/>
        <v>0</v>
      </c>
    </row>
    <row r="654" spans="3:34" ht="15" customHeight="1">
      <c r="C654" s="64" t="s">
        <v>157</v>
      </c>
      <c r="D654" s="354" t="str">
        <f>+IF(CNGE_2023_M1_Secc1_Sub1!D126="","",CNGE_2023_M1_Secc1_Sub1!D126)</f>
        <v/>
      </c>
      <c r="E654" s="355"/>
      <c r="F654" s="355"/>
      <c r="G654" s="355"/>
      <c r="H654" s="355"/>
      <c r="I654" s="355"/>
      <c r="J654" s="355"/>
      <c r="K654" s="355"/>
      <c r="L654" s="355"/>
      <c r="M654" s="355"/>
      <c r="N654" s="356"/>
      <c r="O654" s="366"/>
      <c r="P654" s="287"/>
      <c r="Q654" s="287"/>
      <c r="R654" s="287"/>
      <c r="S654" s="287"/>
      <c r="T654" s="287"/>
      <c r="U654" s="367"/>
      <c r="V654" s="2"/>
      <c r="W654" s="2"/>
      <c r="X654" s="2"/>
      <c r="Y654" s="2"/>
      <c r="Z654" s="2"/>
      <c r="AA654" s="2"/>
      <c r="AB654" s="2"/>
      <c r="AC654" s="2"/>
      <c r="AD654" s="2"/>
      <c r="AG654" s="10">
        <f t="shared" si="48"/>
        <v>9</v>
      </c>
      <c r="AH654" s="10">
        <f t="shared" si="49"/>
        <v>0</v>
      </c>
    </row>
    <row r="655" spans="3:34" ht="15" customHeight="1">
      <c r="C655" s="64" t="s">
        <v>158</v>
      </c>
      <c r="D655" s="354" t="str">
        <f>+IF(CNGE_2023_M1_Secc1_Sub1!D127="","",CNGE_2023_M1_Secc1_Sub1!D127)</f>
        <v/>
      </c>
      <c r="E655" s="355"/>
      <c r="F655" s="355"/>
      <c r="G655" s="355"/>
      <c r="H655" s="355"/>
      <c r="I655" s="355"/>
      <c r="J655" s="355"/>
      <c r="K655" s="355"/>
      <c r="L655" s="355"/>
      <c r="M655" s="355"/>
      <c r="N655" s="356"/>
      <c r="O655" s="366"/>
      <c r="P655" s="287"/>
      <c r="Q655" s="287"/>
      <c r="R655" s="287"/>
      <c r="S655" s="287"/>
      <c r="T655" s="287"/>
      <c r="U655" s="367"/>
      <c r="V655" s="2"/>
      <c r="W655" s="2"/>
      <c r="X655" s="2"/>
      <c r="Y655" s="2"/>
      <c r="Z655" s="2"/>
      <c r="AA655" s="2"/>
      <c r="AB655" s="2"/>
      <c r="AC655" s="2"/>
      <c r="AD655" s="2"/>
      <c r="AG655" s="10">
        <f t="shared" si="48"/>
        <v>9</v>
      </c>
      <c r="AH655" s="10">
        <f t="shared" si="49"/>
        <v>0</v>
      </c>
    </row>
    <row r="656" spans="3:34" ht="15" customHeight="1">
      <c r="C656" s="64" t="s">
        <v>159</v>
      </c>
      <c r="D656" s="354" t="str">
        <f>+IF(CNGE_2023_M1_Secc1_Sub1!D128="","",CNGE_2023_M1_Secc1_Sub1!D128)</f>
        <v/>
      </c>
      <c r="E656" s="355"/>
      <c r="F656" s="355"/>
      <c r="G656" s="355"/>
      <c r="H656" s="355"/>
      <c r="I656" s="355"/>
      <c r="J656" s="355"/>
      <c r="K656" s="355"/>
      <c r="L656" s="355"/>
      <c r="M656" s="355"/>
      <c r="N656" s="356"/>
      <c r="O656" s="366"/>
      <c r="P656" s="287"/>
      <c r="Q656" s="287"/>
      <c r="R656" s="287"/>
      <c r="S656" s="287"/>
      <c r="T656" s="287"/>
      <c r="U656" s="367"/>
      <c r="V656" s="2"/>
      <c r="W656" s="2"/>
      <c r="X656" s="2"/>
      <c r="Y656" s="2"/>
      <c r="Z656" s="2"/>
      <c r="AA656" s="2"/>
      <c r="AB656" s="2"/>
      <c r="AC656" s="2"/>
      <c r="AD656" s="2"/>
      <c r="AG656" s="10">
        <f t="shared" si="48"/>
        <v>9</v>
      </c>
      <c r="AH656" s="10">
        <f t="shared" si="49"/>
        <v>0</v>
      </c>
    </row>
    <row r="657" spans="3:34" ht="15" customHeight="1">
      <c r="C657" s="64" t="s">
        <v>160</v>
      </c>
      <c r="D657" s="354" t="str">
        <f>+IF(CNGE_2023_M1_Secc1_Sub1!D129="","",CNGE_2023_M1_Secc1_Sub1!D129)</f>
        <v/>
      </c>
      <c r="E657" s="355"/>
      <c r="F657" s="355"/>
      <c r="G657" s="355"/>
      <c r="H657" s="355"/>
      <c r="I657" s="355"/>
      <c r="J657" s="355"/>
      <c r="K657" s="355"/>
      <c r="L657" s="355"/>
      <c r="M657" s="355"/>
      <c r="N657" s="356"/>
      <c r="O657" s="366"/>
      <c r="P657" s="287"/>
      <c r="Q657" s="287"/>
      <c r="R657" s="287"/>
      <c r="S657" s="287"/>
      <c r="T657" s="287"/>
      <c r="U657" s="367"/>
      <c r="V657" s="2"/>
      <c r="W657" s="2"/>
      <c r="X657" s="2"/>
      <c r="Y657" s="2"/>
      <c r="Z657" s="2"/>
      <c r="AA657" s="2"/>
      <c r="AB657" s="2"/>
      <c r="AC657" s="2"/>
      <c r="AD657" s="2"/>
      <c r="AG657" s="10">
        <f t="shared" si="48"/>
        <v>9</v>
      </c>
      <c r="AH657" s="10">
        <f t="shared" si="49"/>
        <v>0</v>
      </c>
    </row>
    <row r="658" spans="3:34" ht="15" customHeight="1">
      <c r="C658" s="64" t="s">
        <v>161</v>
      </c>
      <c r="D658" s="354" t="str">
        <f>+IF(CNGE_2023_M1_Secc1_Sub1!D130="","",CNGE_2023_M1_Secc1_Sub1!D130)</f>
        <v/>
      </c>
      <c r="E658" s="355"/>
      <c r="F658" s="355"/>
      <c r="G658" s="355"/>
      <c r="H658" s="355"/>
      <c r="I658" s="355"/>
      <c r="J658" s="355"/>
      <c r="K658" s="355"/>
      <c r="L658" s="355"/>
      <c r="M658" s="355"/>
      <c r="N658" s="356"/>
      <c r="O658" s="366"/>
      <c r="P658" s="287"/>
      <c r="Q658" s="287"/>
      <c r="R658" s="287"/>
      <c r="S658" s="287"/>
      <c r="T658" s="287"/>
      <c r="U658" s="367"/>
      <c r="V658" s="2"/>
      <c r="W658" s="2"/>
      <c r="X658" s="2"/>
      <c r="Y658" s="2"/>
      <c r="Z658" s="2"/>
      <c r="AA658" s="2"/>
      <c r="AB658" s="2"/>
      <c r="AC658" s="2"/>
      <c r="AD658" s="2"/>
      <c r="AG658" s="10">
        <f t="shared" si="48"/>
        <v>9</v>
      </c>
      <c r="AH658" s="10">
        <f t="shared" si="49"/>
        <v>0</v>
      </c>
    </row>
    <row r="659" spans="3:34" ht="15" customHeight="1">
      <c r="C659" s="64" t="s">
        <v>162</v>
      </c>
      <c r="D659" s="354" t="str">
        <f>+IF(CNGE_2023_M1_Secc1_Sub1!D131="","",CNGE_2023_M1_Secc1_Sub1!D131)</f>
        <v/>
      </c>
      <c r="E659" s="355"/>
      <c r="F659" s="355"/>
      <c r="G659" s="355"/>
      <c r="H659" s="355"/>
      <c r="I659" s="355"/>
      <c r="J659" s="355"/>
      <c r="K659" s="355"/>
      <c r="L659" s="355"/>
      <c r="M659" s="355"/>
      <c r="N659" s="356"/>
      <c r="O659" s="366"/>
      <c r="P659" s="287"/>
      <c r="Q659" s="287"/>
      <c r="R659" s="287"/>
      <c r="S659" s="287"/>
      <c r="T659" s="287"/>
      <c r="U659" s="367"/>
      <c r="V659" s="2"/>
      <c r="W659" s="2"/>
      <c r="X659" s="2"/>
      <c r="Y659" s="2"/>
      <c r="Z659" s="2"/>
      <c r="AA659" s="2"/>
      <c r="AB659" s="2"/>
      <c r="AC659" s="2"/>
      <c r="AD659" s="2"/>
      <c r="AG659" s="10">
        <f t="shared" si="48"/>
        <v>9</v>
      </c>
      <c r="AH659" s="10">
        <f t="shared" si="49"/>
        <v>0</v>
      </c>
    </row>
    <row r="660" spans="3:34" ht="15" customHeight="1">
      <c r="C660" s="64" t="s">
        <v>163</v>
      </c>
      <c r="D660" s="354" t="str">
        <f>+IF(CNGE_2023_M1_Secc1_Sub1!D132="","",CNGE_2023_M1_Secc1_Sub1!D132)</f>
        <v/>
      </c>
      <c r="E660" s="355"/>
      <c r="F660" s="355"/>
      <c r="G660" s="355"/>
      <c r="H660" s="355"/>
      <c r="I660" s="355"/>
      <c r="J660" s="355"/>
      <c r="K660" s="355"/>
      <c r="L660" s="355"/>
      <c r="M660" s="355"/>
      <c r="N660" s="356"/>
      <c r="O660" s="366"/>
      <c r="P660" s="287"/>
      <c r="Q660" s="287"/>
      <c r="R660" s="287"/>
      <c r="S660" s="287"/>
      <c r="T660" s="287"/>
      <c r="U660" s="367"/>
      <c r="V660" s="2"/>
      <c r="W660" s="2"/>
      <c r="X660" s="2"/>
      <c r="Y660" s="2"/>
      <c r="Z660" s="2"/>
      <c r="AA660" s="2"/>
      <c r="AB660" s="2"/>
      <c r="AC660" s="2"/>
      <c r="AD660" s="2"/>
      <c r="AG660" s="10">
        <f t="shared" si="48"/>
        <v>9</v>
      </c>
      <c r="AH660" s="10">
        <f t="shared" si="49"/>
        <v>0</v>
      </c>
    </row>
    <row r="661" spans="3:34" ht="15" customHeight="1">
      <c r="C661" s="64" t="s">
        <v>164</v>
      </c>
      <c r="D661" s="354" t="str">
        <f>+IF(CNGE_2023_M1_Secc1_Sub1!D133="","",CNGE_2023_M1_Secc1_Sub1!D133)</f>
        <v/>
      </c>
      <c r="E661" s="355"/>
      <c r="F661" s="355"/>
      <c r="G661" s="355"/>
      <c r="H661" s="355"/>
      <c r="I661" s="355"/>
      <c r="J661" s="355"/>
      <c r="K661" s="355"/>
      <c r="L661" s="355"/>
      <c r="M661" s="355"/>
      <c r="N661" s="356"/>
      <c r="O661" s="366"/>
      <c r="P661" s="287"/>
      <c r="Q661" s="287"/>
      <c r="R661" s="287"/>
      <c r="S661" s="287"/>
      <c r="T661" s="287"/>
      <c r="U661" s="367"/>
      <c r="V661" s="2"/>
      <c r="W661" s="2"/>
      <c r="X661" s="2"/>
      <c r="Y661" s="2"/>
      <c r="Z661" s="2"/>
      <c r="AA661" s="2"/>
      <c r="AB661" s="2"/>
      <c r="AC661" s="2"/>
      <c r="AD661" s="2"/>
      <c r="AG661" s="10">
        <f t="shared" si="48"/>
        <v>9</v>
      </c>
      <c r="AH661" s="10">
        <f t="shared" si="49"/>
        <v>0</v>
      </c>
    </row>
    <row r="662" spans="3:34" ht="15" customHeight="1">
      <c r="C662" s="64" t="s">
        <v>165</v>
      </c>
      <c r="D662" s="354" t="str">
        <f>+IF(CNGE_2023_M1_Secc1_Sub1!D134="","",CNGE_2023_M1_Secc1_Sub1!D134)</f>
        <v/>
      </c>
      <c r="E662" s="355"/>
      <c r="F662" s="355"/>
      <c r="G662" s="355"/>
      <c r="H662" s="355"/>
      <c r="I662" s="355"/>
      <c r="J662" s="355"/>
      <c r="K662" s="355"/>
      <c r="L662" s="355"/>
      <c r="M662" s="355"/>
      <c r="N662" s="356"/>
      <c r="O662" s="366"/>
      <c r="P662" s="287"/>
      <c r="Q662" s="287"/>
      <c r="R662" s="287"/>
      <c r="S662" s="287"/>
      <c r="T662" s="287"/>
      <c r="U662" s="367"/>
      <c r="V662" s="2"/>
      <c r="W662" s="2"/>
      <c r="X662" s="2"/>
      <c r="Y662" s="2"/>
      <c r="Z662" s="2"/>
      <c r="AA662" s="2"/>
      <c r="AB662" s="2"/>
      <c r="AC662" s="2"/>
      <c r="AD662" s="2"/>
      <c r="AG662" s="10">
        <f t="shared" si="48"/>
        <v>9</v>
      </c>
      <c r="AH662" s="10">
        <f t="shared" si="49"/>
        <v>0</v>
      </c>
    </row>
    <row r="663" spans="3:34" ht="15" customHeight="1">
      <c r="C663" s="64" t="s">
        <v>166</v>
      </c>
      <c r="D663" s="354" t="str">
        <f>+IF(CNGE_2023_M1_Secc1_Sub1!D135="","",CNGE_2023_M1_Secc1_Sub1!D135)</f>
        <v/>
      </c>
      <c r="E663" s="355"/>
      <c r="F663" s="355"/>
      <c r="G663" s="355"/>
      <c r="H663" s="355"/>
      <c r="I663" s="355"/>
      <c r="J663" s="355"/>
      <c r="K663" s="355"/>
      <c r="L663" s="355"/>
      <c r="M663" s="355"/>
      <c r="N663" s="356"/>
      <c r="O663" s="366"/>
      <c r="P663" s="287"/>
      <c r="Q663" s="287"/>
      <c r="R663" s="287"/>
      <c r="S663" s="287"/>
      <c r="T663" s="287"/>
      <c r="U663" s="367"/>
      <c r="V663" s="2"/>
      <c r="W663" s="2"/>
      <c r="X663" s="2"/>
      <c r="Y663" s="2"/>
      <c r="Z663" s="2"/>
      <c r="AA663" s="2"/>
      <c r="AB663" s="2"/>
      <c r="AC663" s="2"/>
      <c r="AD663" s="2"/>
      <c r="AG663" s="10">
        <f t="shared" si="48"/>
        <v>9</v>
      </c>
      <c r="AH663" s="10">
        <f t="shared" si="49"/>
        <v>0</v>
      </c>
    </row>
    <row r="664" spans="3:34" ht="15" customHeight="1">
      <c r="C664" s="64" t="s">
        <v>167</v>
      </c>
      <c r="D664" s="354" t="str">
        <f>+IF(CNGE_2023_M1_Secc1_Sub1!D136="","",CNGE_2023_M1_Secc1_Sub1!D136)</f>
        <v/>
      </c>
      <c r="E664" s="355"/>
      <c r="F664" s="355"/>
      <c r="G664" s="355"/>
      <c r="H664" s="355"/>
      <c r="I664" s="355"/>
      <c r="J664" s="355"/>
      <c r="K664" s="355"/>
      <c r="L664" s="355"/>
      <c r="M664" s="355"/>
      <c r="N664" s="356"/>
      <c r="O664" s="366"/>
      <c r="P664" s="287"/>
      <c r="Q664" s="287"/>
      <c r="R664" s="287"/>
      <c r="S664" s="287"/>
      <c r="T664" s="287"/>
      <c r="U664" s="367"/>
      <c r="V664" s="2"/>
      <c r="W664" s="2"/>
      <c r="X664" s="2"/>
      <c r="Y664" s="2"/>
      <c r="Z664" s="2"/>
      <c r="AA664" s="2"/>
      <c r="AB664" s="2"/>
      <c r="AC664" s="2"/>
      <c r="AD664" s="2"/>
      <c r="AG664" s="10">
        <f t="shared" si="48"/>
        <v>9</v>
      </c>
      <c r="AH664" s="10">
        <f t="shared" si="49"/>
        <v>0</v>
      </c>
    </row>
    <row r="665" spans="3:34" ht="15" customHeight="1">
      <c r="C665" s="64" t="s">
        <v>168</v>
      </c>
      <c r="D665" s="354" t="str">
        <f>+IF(CNGE_2023_M1_Secc1_Sub1!D137="","",CNGE_2023_M1_Secc1_Sub1!D137)</f>
        <v/>
      </c>
      <c r="E665" s="355"/>
      <c r="F665" s="355"/>
      <c r="G665" s="355"/>
      <c r="H665" s="355"/>
      <c r="I665" s="355"/>
      <c r="J665" s="355"/>
      <c r="K665" s="355"/>
      <c r="L665" s="355"/>
      <c r="M665" s="355"/>
      <c r="N665" s="356"/>
      <c r="O665" s="366"/>
      <c r="P665" s="287"/>
      <c r="Q665" s="287"/>
      <c r="R665" s="287"/>
      <c r="S665" s="287"/>
      <c r="T665" s="287"/>
      <c r="U665" s="367"/>
      <c r="V665" s="2"/>
      <c r="W665" s="2"/>
      <c r="X665" s="2"/>
      <c r="Y665" s="2"/>
      <c r="Z665" s="2"/>
      <c r="AA665" s="2"/>
      <c r="AB665" s="2"/>
      <c r="AC665" s="2"/>
      <c r="AD665" s="2"/>
      <c r="AG665" s="10">
        <f t="shared" si="48"/>
        <v>9</v>
      </c>
      <c r="AH665" s="10">
        <f t="shared" si="49"/>
        <v>0</v>
      </c>
    </row>
    <row r="666" spans="3:34" ht="15" customHeight="1">
      <c r="C666" s="64" t="s">
        <v>169</v>
      </c>
      <c r="D666" s="354" t="str">
        <f>+IF(CNGE_2023_M1_Secc1_Sub1!D138="","",CNGE_2023_M1_Secc1_Sub1!D138)</f>
        <v/>
      </c>
      <c r="E666" s="355"/>
      <c r="F666" s="355"/>
      <c r="G666" s="355"/>
      <c r="H666" s="355"/>
      <c r="I666" s="355"/>
      <c r="J666" s="355"/>
      <c r="K666" s="355"/>
      <c r="L666" s="355"/>
      <c r="M666" s="355"/>
      <c r="N666" s="356"/>
      <c r="O666" s="366"/>
      <c r="P666" s="287"/>
      <c r="Q666" s="287"/>
      <c r="R666" s="287"/>
      <c r="S666" s="287"/>
      <c r="T666" s="287"/>
      <c r="U666" s="367"/>
      <c r="V666" s="2"/>
      <c r="W666" s="2"/>
      <c r="X666" s="2"/>
      <c r="Y666" s="2"/>
      <c r="Z666" s="2"/>
      <c r="AA666" s="2"/>
      <c r="AB666" s="2"/>
      <c r="AC666" s="2"/>
      <c r="AD666" s="2"/>
      <c r="AG666" s="10">
        <f t="shared" si="48"/>
        <v>9</v>
      </c>
      <c r="AH666" s="10">
        <f t="shared" si="49"/>
        <v>0</v>
      </c>
    </row>
    <row r="667" spans="3:34" ht="15" customHeight="1">
      <c r="C667" s="64" t="s">
        <v>170</v>
      </c>
      <c r="D667" s="354" t="str">
        <f>+IF(CNGE_2023_M1_Secc1_Sub1!D139="","",CNGE_2023_M1_Secc1_Sub1!D139)</f>
        <v/>
      </c>
      <c r="E667" s="355"/>
      <c r="F667" s="355"/>
      <c r="G667" s="355"/>
      <c r="H667" s="355"/>
      <c r="I667" s="355"/>
      <c r="J667" s="355"/>
      <c r="K667" s="355"/>
      <c r="L667" s="355"/>
      <c r="M667" s="355"/>
      <c r="N667" s="356"/>
      <c r="O667" s="366"/>
      <c r="P667" s="287"/>
      <c r="Q667" s="287"/>
      <c r="R667" s="287"/>
      <c r="S667" s="287"/>
      <c r="T667" s="287"/>
      <c r="U667" s="367"/>
      <c r="V667" s="2"/>
      <c r="W667" s="2"/>
      <c r="X667" s="2"/>
      <c r="Y667" s="2"/>
      <c r="Z667" s="2"/>
      <c r="AA667" s="2"/>
      <c r="AB667" s="2"/>
      <c r="AC667" s="2"/>
      <c r="AD667" s="2"/>
      <c r="AG667" s="10">
        <f t="shared" si="48"/>
        <v>9</v>
      </c>
      <c r="AH667" s="10">
        <f t="shared" si="49"/>
        <v>0</v>
      </c>
    </row>
    <row r="668" spans="3:34" ht="15" customHeight="1">
      <c r="C668" s="64" t="s">
        <v>171</v>
      </c>
      <c r="D668" s="354" t="str">
        <f>+IF(CNGE_2023_M1_Secc1_Sub1!D140="","",CNGE_2023_M1_Secc1_Sub1!D140)</f>
        <v/>
      </c>
      <c r="E668" s="355"/>
      <c r="F668" s="355"/>
      <c r="G668" s="355"/>
      <c r="H668" s="355"/>
      <c r="I668" s="355"/>
      <c r="J668" s="355"/>
      <c r="K668" s="355"/>
      <c r="L668" s="355"/>
      <c r="M668" s="355"/>
      <c r="N668" s="356"/>
      <c r="O668" s="366"/>
      <c r="P668" s="287"/>
      <c r="Q668" s="287"/>
      <c r="R668" s="287"/>
      <c r="S668" s="287"/>
      <c r="T668" s="287"/>
      <c r="U668" s="367"/>
      <c r="V668" s="2"/>
      <c r="W668" s="2"/>
      <c r="X668" s="2"/>
      <c r="Y668" s="2"/>
      <c r="Z668" s="2"/>
      <c r="AA668" s="2"/>
      <c r="AB668" s="2"/>
      <c r="AC668" s="2"/>
      <c r="AD668" s="2"/>
      <c r="AG668" s="10">
        <f t="shared" si="48"/>
        <v>9</v>
      </c>
      <c r="AH668" s="10">
        <f t="shared" si="49"/>
        <v>0</v>
      </c>
    </row>
    <row r="669" spans="3:34" ht="15" customHeight="1">
      <c r="C669" s="64" t="s">
        <v>172</v>
      </c>
      <c r="D669" s="354" t="str">
        <f>+IF(CNGE_2023_M1_Secc1_Sub1!D141="","",CNGE_2023_M1_Secc1_Sub1!D141)</f>
        <v/>
      </c>
      <c r="E669" s="355"/>
      <c r="F669" s="355"/>
      <c r="G669" s="355"/>
      <c r="H669" s="355"/>
      <c r="I669" s="355"/>
      <c r="J669" s="355"/>
      <c r="K669" s="355"/>
      <c r="L669" s="355"/>
      <c r="M669" s="355"/>
      <c r="N669" s="356"/>
      <c r="O669" s="366"/>
      <c r="P669" s="287"/>
      <c r="Q669" s="287"/>
      <c r="R669" s="287"/>
      <c r="S669" s="287"/>
      <c r="T669" s="287"/>
      <c r="U669" s="367"/>
      <c r="V669" s="2"/>
      <c r="W669" s="2"/>
      <c r="X669" s="2"/>
      <c r="Y669" s="2"/>
      <c r="Z669" s="2"/>
      <c r="AA669" s="2"/>
      <c r="AB669" s="2"/>
      <c r="AC669" s="2"/>
      <c r="AD669" s="2"/>
      <c r="AG669" s="10">
        <f t="shared" si="48"/>
        <v>9</v>
      </c>
      <c r="AH669" s="10">
        <f t="shared" si="49"/>
        <v>0</v>
      </c>
    </row>
    <row r="670" spans="3:34" ht="15" customHeight="1">
      <c r="C670" s="64" t="s">
        <v>173</v>
      </c>
      <c r="D670" s="354" t="str">
        <f>+IF(CNGE_2023_M1_Secc1_Sub1!D142="","",CNGE_2023_M1_Secc1_Sub1!D142)</f>
        <v/>
      </c>
      <c r="E670" s="355"/>
      <c r="F670" s="355"/>
      <c r="G670" s="355"/>
      <c r="H670" s="355"/>
      <c r="I670" s="355"/>
      <c r="J670" s="355"/>
      <c r="K670" s="355"/>
      <c r="L670" s="355"/>
      <c r="M670" s="355"/>
      <c r="N670" s="356"/>
      <c r="O670" s="366"/>
      <c r="P670" s="287"/>
      <c r="Q670" s="287"/>
      <c r="R670" s="287"/>
      <c r="S670" s="287"/>
      <c r="T670" s="287"/>
      <c r="U670" s="367"/>
      <c r="V670" s="2"/>
      <c r="W670" s="2"/>
      <c r="X670" s="2"/>
      <c r="Y670" s="2"/>
      <c r="Z670" s="2"/>
      <c r="AA670" s="2"/>
      <c r="AB670" s="2"/>
      <c r="AC670" s="2"/>
      <c r="AD670" s="2"/>
      <c r="AG670" s="10">
        <f t="shared" si="48"/>
        <v>9</v>
      </c>
      <c r="AH670" s="10">
        <f t="shared" si="49"/>
        <v>0</v>
      </c>
    </row>
    <row r="671" spans="3:34" ht="15" customHeight="1">
      <c r="C671" s="64" t="s">
        <v>174</v>
      </c>
      <c r="D671" s="354" t="str">
        <f>+IF(CNGE_2023_M1_Secc1_Sub1!D143="","",CNGE_2023_M1_Secc1_Sub1!D143)</f>
        <v/>
      </c>
      <c r="E671" s="355"/>
      <c r="F671" s="355"/>
      <c r="G671" s="355"/>
      <c r="H671" s="355"/>
      <c r="I671" s="355"/>
      <c r="J671" s="355"/>
      <c r="K671" s="355"/>
      <c r="L671" s="355"/>
      <c r="M671" s="355"/>
      <c r="N671" s="356"/>
      <c r="O671" s="366"/>
      <c r="P671" s="287"/>
      <c r="Q671" s="287"/>
      <c r="R671" s="287"/>
      <c r="S671" s="287"/>
      <c r="T671" s="287"/>
      <c r="U671" s="367"/>
      <c r="V671" s="2"/>
      <c r="W671" s="2"/>
      <c r="X671" s="2"/>
      <c r="Y671" s="2"/>
      <c r="Z671" s="2"/>
      <c r="AA671" s="2"/>
      <c r="AB671" s="2"/>
      <c r="AC671" s="2"/>
      <c r="AD671" s="2"/>
      <c r="AG671" s="10">
        <f t="shared" si="48"/>
        <v>9</v>
      </c>
      <c r="AH671" s="10">
        <f t="shared" si="49"/>
        <v>0</v>
      </c>
    </row>
    <row r="672" spans="3:34" ht="15" customHeight="1">
      <c r="C672" s="64" t="s">
        <v>175</v>
      </c>
      <c r="D672" s="354" t="str">
        <f>+IF(CNGE_2023_M1_Secc1_Sub1!D144="","",CNGE_2023_M1_Secc1_Sub1!D144)</f>
        <v/>
      </c>
      <c r="E672" s="355"/>
      <c r="F672" s="355"/>
      <c r="G672" s="355"/>
      <c r="H672" s="355"/>
      <c r="I672" s="355"/>
      <c r="J672" s="355"/>
      <c r="K672" s="355"/>
      <c r="L672" s="355"/>
      <c r="M672" s="355"/>
      <c r="N672" s="356"/>
      <c r="O672" s="366"/>
      <c r="P672" s="287"/>
      <c r="Q672" s="287"/>
      <c r="R672" s="287"/>
      <c r="S672" s="287"/>
      <c r="T672" s="287"/>
      <c r="U672" s="367"/>
      <c r="V672" s="2"/>
      <c r="W672" s="2"/>
      <c r="X672" s="2"/>
      <c r="Y672" s="2"/>
      <c r="Z672" s="2"/>
      <c r="AA672" s="2"/>
      <c r="AB672" s="2"/>
      <c r="AC672" s="2"/>
      <c r="AD672" s="2"/>
      <c r="AG672" s="10">
        <f t="shared" si="48"/>
        <v>9</v>
      </c>
      <c r="AH672" s="10">
        <f t="shared" si="49"/>
        <v>0</v>
      </c>
    </row>
    <row r="673" spans="3:34" ht="15" customHeight="1">
      <c r="C673" s="64" t="s">
        <v>176</v>
      </c>
      <c r="D673" s="354" t="str">
        <f>+IF(CNGE_2023_M1_Secc1_Sub1!D145="","",CNGE_2023_M1_Secc1_Sub1!D145)</f>
        <v/>
      </c>
      <c r="E673" s="355"/>
      <c r="F673" s="355"/>
      <c r="G673" s="355"/>
      <c r="H673" s="355"/>
      <c r="I673" s="355"/>
      <c r="J673" s="355"/>
      <c r="K673" s="355"/>
      <c r="L673" s="355"/>
      <c r="M673" s="355"/>
      <c r="N673" s="356"/>
      <c r="O673" s="366"/>
      <c r="P673" s="287"/>
      <c r="Q673" s="287"/>
      <c r="R673" s="287"/>
      <c r="S673" s="287"/>
      <c r="T673" s="287"/>
      <c r="U673" s="367"/>
      <c r="V673" s="2"/>
      <c r="W673" s="2"/>
      <c r="X673" s="2"/>
      <c r="Y673" s="2"/>
      <c r="Z673" s="2"/>
      <c r="AA673" s="2"/>
      <c r="AB673" s="2"/>
      <c r="AC673" s="2"/>
      <c r="AD673" s="2"/>
      <c r="AG673" s="10">
        <f t="shared" si="48"/>
        <v>9</v>
      </c>
      <c r="AH673" s="10">
        <f t="shared" si="49"/>
        <v>0</v>
      </c>
    </row>
    <row r="674" spans="3:34" ht="15" customHeight="1">
      <c r="C674" s="64" t="s">
        <v>177</v>
      </c>
      <c r="D674" s="354" t="str">
        <f>+IF(CNGE_2023_M1_Secc1_Sub1!D146="","",CNGE_2023_M1_Secc1_Sub1!D146)</f>
        <v/>
      </c>
      <c r="E674" s="355"/>
      <c r="F674" s="355"/>
      <c r="G674" s="355"/>
      <c r="H674" s="355"/>
      <c r="I674" s="355"/>
      <c r="J674" s="355"/>
      <c r="K674" s="355"/>
      <c r="L674" s="355"/>
      <c r="M674" s="355"/>
      <c r="N674" s="356"/>
      <c r="O674" s="366"/>
      <c r="P674" s="287"/>
      <c r="Q674" s="287"/>
      <c r="R674" s="287"/>
      <c r="S674" s="287"/>
      <c r="T674" s="287"/>
      <c r="U674" s="367"/>
      <c r="V674" s="2"/>
      <c r="W674" s="2"/>
      <c r="X674" s="2"/>
      <c r="Y674" s="2"/>
      <c r="Z674" s="2"/>
      <c r="AA674" s="2"/>
      <c r="AB674" s="2"/>
      <c r="AC674" s="2"/>
      <c r="AD674" s="2"/>
      <c r="AG674" s="10">
        <f t="shared" si="48"/>
        <v>9</v>
      </c>
      <c r="AH674" s="10">
        <f t="shared" si="49"/>
        <v>0</v>
      </c>
    </row>
    <row r="675" spans="3:34" ht="15" customHeight="1">
      <c r="C675" s="64" t="s">
        <v>178</v>
      </c>
      <c r="D675" s="354" t="str">
        <f>+IF(CNGE_2023_M1_Secc1_Sub1!D147="","",CNGE_2023_M1_Secc1_Sub1!D147)</f>
        <v/>
      </c>
      <c r="E675" s="355"/>
      <c r="F675" s="355"/>
      <c r="G675" s="355"/>
      <c r="H675" s="355"/>
      <c r="I675" s="355"/>
      <c r="J675" s="355"/>
      <c r="K675" s="355"/>
      <c r="L675" s="355"/>
      <c r="M675" s="355"/>
      <c r="N675" s="356"/>
      <c r="O675" s="366"/>
      <c r="P675" s="287"/>
      <c r="Q675" s="287"/>
      <c r="R675" s="287"/>
      <c r="S675" s="287"/>
      <c r="T675" s="287"/>
      <c r="U675" s="367"/>
      <c r="V675" s="2"/>
      <c r="W675" s="2"/>
      <c r="X675" s="2"/>
      <c r="Y675" s="2"/>
      <c r="Z675" s="2"/>
      <c r="AA675" s="2"/>
      <c r="AB675" s="2"/>
      <c r="AC675" s="2"/>
      <c r="AD675" s="2"/>
      <c r="AG675" s="10">
        <f t="shared" si="48"/>
        <v>9</v>
      </c>
      <c r="AH675" s="10">
        <f t="shared" si="49"/>
        <v>0</v>
      </c>
    </row>
    <row r="676" spans="3:34" ht="15" customHeight="1">
      <c r="C676" s="64" t="s">
        <v>179</v>
      </c>
      <c r="D676" s="354" t="str">
        <f>+IF(CNGE_2023_M1_Secc1_Sub1!D148="","",CNGE_2023_M1_Secc1_Sub1!D148)</f>
        <v/>
      </c>
      <c r="E676" s="355"/>
      <c r="F676" s="355"/>
      <c r="G676" s="355"/>
      <c r="H676" s="355"/>
      <c r="I676" s="355"/>
      <c r="J676" s="355"/>
      <c r="K676" s="355"/>
      <c r="L676" s="355"/>
      <c r="M676" s="355"/>
      <c r="N676" s="356"/>
      <c r="O676" s="366"/>
      <c r="P676" s="287"/>
      <c r="Q676" s="287"/>
      <c r="R676" s="287"/>
      <c r="S676" s="287"/>
      <c r="T676" s="287"/>
      <c r="U676" s="367"/>
      <c r="V676" s="2"/>
      <c r="W676" s="2"/>
      <c r="X676" s="2"/>
      <c r="Y676" s="2"/>
      <c r="Z676" s="2"/>
      <c r="AA676" s="2"/>
      <c r="AB676" s="2"/>
      <c r="AC676" s="2"/>
      <c r="AD676" s="2"/>
      <c r="AG676" s="10">
        <f t="shared" si="48"/>
        <v>9</v>
      </c>
      <c r="AH676" s="10">
        <f t="shared" si="49"/>
        <v>0</v>
      </c>
    </row>
    <row r="677" spans="3:34" ht="15" customHeight="1">
      <c r="C677" s="64" t="s">
        <v>180</v>
      </c>
      <c r="D677" s="354" t="str">
        <f>+IF(CNGE_2023_M1_Secc1_Sub1!D149="","",CNGE_2023_M1_Secc1_Sub1!D149)</f>
        <v/>
      </c>
      <c r="E677" s="355"/>
      <c r="F677" s="355"/>
      <c r="G677" s="355"/>
      <c r="H677" s="355"/>
      <c r="I677" s="355"/>
      <c r="J677" s="355"/>
      <c r="K677" s="355"/>
      <c r="L677" s="355"/>
      <c r="M677" s="355"/>
      <c r="N677" s="356"/>
      <c r="O677" s="366"/>
      <c r="P677" s="287"/>
      <c r="Q677" s="287"/>
      <c r="R677" s="287"/>
      <c r="S677" s="287"/>
      <c r="T677" s="287"/>
      <c r="U677" s="367"/>
      <c r="V677" s="2"/>
      <c r="W677" s="2"/>
      <c r="X677" s="2"/>
      <c r="Y677" s="2"/>
      <c r="Z677" s="2"/>
      <c r="AA677" s="2"/>
      <c r="AB677" s="2"/>
      <c r="AC677" s="2"/>
      <c r="AD677" s="2"/>
      <c r="AG677" s="10">
        <f t="shared" si="48"/>
        <v>9</v>
      </c>
      <c r="AH677" s="10">
        <f t="shared" si="49"/>
        <v>0</v>
      </c>
    </row>
    <row r="678" spans="3:34" ht="15" customHeight="1">
      <c r="C678" s="64" t="s">
        <v>181</v>
      </c>
      <c r="D678" s="354" t="str">
        <f>+IF(CNGE_2023_M1_Secc1_Sub1!D150="","",CNGE_2023_M1_Secc1_Sub1!D150)</f>
        <v/>
      </c>
      <c r="E678" s="355"/>
      <c r="F678" s="355"/>
      <c r="G678" s="355"/>
      <c r="H678" s="355"/>
      <c r="I678" s="355"/>
      <c r="J678" s="355"/>
      <c r="K678" s="355"/>
      <c r="L678" s="355"/>
      <c r="M678" s="355"/>
      <c r="N678" s="356"/>
      <c r="O678" s="366"/>
      <c r="P678" s="287"/>
      <c r="Q678" s="287"/>
      <c r="R678" s="287"/>
      <c r="S678" s="287"/>
      <c r="T678" s="287"/>
      <c r="U678" s="367"/>
      <c r="V678" s="2"/>
      <c r="W678" s="2"/>
      <c r="X678" s="2"/>
      <c r="Y678" s="2"/>
      <c r="Z678" s="2"/>
      <c r="AA678" s="2"/>
      <c r="AB678" s="2"/>
      <c r="AC678" s="2"/>
      <c r="AD678" s="2"/>
      <c r="AG678" s="10">
        <f t="shared" si="48"/>
        <v>9</v>
      </c>
      <c r="AH678" s="10">
        <f t="shared" si="49"/>
        <v>0</v>
      </c>
    </row>
    <row r="679" spans="3:34" ht="15" customHeight="1">
      <c r="C679" s="64" t="s">
        <v>182</v>
      </c>
      <c r="D679" s="354" t="str">
        <f>+IF(CNGE_2023_M1_Secc1_Sub1!D151="","",CNGE_2023_M1_Secc1_Sub1!D151)</f>
        <v/>
      </c>
      <c r="E679" s="355"/>
      <c r="F679" s="355"/>
      <c r="G679" s="355"/>
      <c r="H679" s="355"/>
      <c r="I679" s="355"/>
      <c r="J679" s="355"/>
      <c r="K679" s="355"/>
      <c r="L679" s="355"/>
      <c r="M679" s="355"/>
      <c r="N679" s="356"/>
      <c r="O679" s="366"/>
      <c r="P679" s="287"/>
      <c r="Q679" s="287"/>
      <c r="R679" s="287"/>
      <c r="S679" s="287"/>
      <c r="T679" s="287"/>
      <c r="U679" s="367"/>
      <c r="V679" s="2"/>
      <c r="W679" s="2"/>
      <c r="X679" s="2"/>
      <c r="Y679" s="2"/>
      <c r="Z679" s="2"/>
      <c r="AA679" s="2"/>
      <c r="AB679" s="2"/>
      <c r="AC679" s="2"/>
      <c r="AD679" s="2"/>
      <c r="AG679" s="10">
        <f t="shared" si="48"/>
        <v>9</v>
      </c>
      <c r="AH679" s="10">
        <f t="shared" si="49"/>
        <v>0</v>
      </c>
    </row>
    <row r="680" spans="3:34" ht="15" customHeight="1">
      <c r="C680" s="64" t="s">
        <v>183</v>
      </c>
      <c r="D680" s="354" t="str">
        <f>+IF(CNGE_2023_M1_Secc1_Sub1!D152="","",CNGE_2023_M1_Secc1_Sub1!D152)</f>
        <v/>
      </c>
      <c r="E680" s="355"/>
      <c r="F680" s="355"/>
      <c r="G680" s="355"/>
      <c r="H680" s="355"/>
      <c r="I680" s="355"/>
      <c r="J680" s="355"/>
      <c r="K680" s="355"/>
      <c r="L680" s="355"/>
      <c r="M680" s="355"/>
      <c r="N680" s="356"/>
      <c r="O680" s="366"/>
      <c r="P680" s="287"/>
      <c r="Q680" s="287"/>
      <c r="R680" s="287"/>
      <c r="S680" s="287"/>
      <c r="T680" s="287"/>
      <c r="U680" s="367"/>
      <c r="V680" s="2"/>
      <c r="W680" s="2"/>
      <c r="X680" s="2"/>
      <c r="Y680" s="2"/>
      <c r="Z680" s="2"/>
      <c r="AA680" s="2"/>
      <c r="AB680" s="2"/>
      <c r="AC680" s="2"/>
      <c r="AD680" s="2"/>
      <c r="AG680" s="10">
        <f t="shared" si="48"/>
        <v>9</v>
      </c>
      <c r="AH680" s="10">
        <f t="shared" si="49"/>
        <v>0</v>
      </c>
    </row>
    <row r="681" spans="3:34" ht="15" customHeight="1">
      <c r="C681" s="64" t="s">
        <v>184</v>
      </c>
      <c r="D681" s="354" t="str">
        <f>+IF(CNGE_2023_M1_Secc1_Sub1!D153="","",CNGE_2023_M1_Secc1_Sub1!D153)</f>
        <v/>
      </c>
      <c r="E681" s="355"/>
      <c r="F681" s="355"/>
      <c r="G681" s="355"/>
      <c r="H681" s="355"/>
      <c r="I681" s="355"/>
      <c r="J681" s="355"/>
      <c r="K681" s="355"/>
      <c r="L681" s="355"/>
      <c r="M681" s="355"/>
      <c r="N681" s="356"/>
      <c r="O681" s="366"/>
      <c r="P681" s="287"/>
      <c r="Q681" s="287"/>
      <c r="R681" s="287"/>
      <c r="S681" s="287"/>
      <c r="T681" s="287"/>
      <c r="U681" s="367"/>
      <c r="V681" s="2"/>
      <c r="W681" s="2"/>
      <c r="X681" s="2"/>
      <c r="Y681" s="2"/>
      <c r="Z681" s="2"/>
      <c r="AA681" s="2"/>
      <c r="AB681" s="2"/>
      <c r="AC681" s="2"/>
      <c r="AD681" s="2"/>
      <c r="AG681" s="10">
        <f t="shared" si="48"/>
        <v>9</v>
      </c>
      <c r="AH681" s="10">
        <f t="shared" si="49"/>
        <v>0</v>
      </c>
    </row>
    <row r="682" spans="3:34" ht="15" customHeight="1">
      <c r="C682" s="64" t="s">
        <v>185</v>
      </c>
      <c r="D682" s="354" t="str">
        <f>+IF(CNGE_2023_M1_Secc1_Sub1!D154="","",CNGE_2023_M1_Secc1_Sub1!D154)</f>
        <v/>
      </c>
      <c r="E682" s="355"/>
      <c r="F682" s="355"/>
      <c r="G682" s="355"/>
      <c r="H682" s="355"/>
      <c r="I682" s="355"/>
      <c r="J682" s="355"/>
      <c r="K682" s="355"/>
      <c r="L682" s="355"/>
      <c r="M682" s="355"/>
      <c r="N682" s="356"/>
      <c r="O682" s="366"/>
      <c r="P682" s="287"/>
      <c r="Q682" s="287"/>
      <c r="R682" s="287"/>
      <c r="S682" s="287"/>
      <c r="T682" s="287"/>
      <c r="U682" s="367"/>
      <c r="V682" s="2"/>
      <c r="W682" s="2"/>
      <c r="X682" s="2"/>
      <c r="Y682" s="2"/>
      <c r="Z682" s="2"/>
      <c r="AA682" s="2"/>
      <c r="AB682" s="2"/>
      <c r="AC682" s="2"/>
      <c r="AD682" s="2"/>
      <c r="AG682" s="10">
        <f t="shared" si="48"/>
        <v>9</v>
      </c>
      <c r="AH682" s="10">
        <f t="shared" si="49"/>
        <v>0</v>
      </c>
    </row>
    <row r="683" spans="3:34" ht="15" customHeight="1">
      <c r="C683" s="64" t="s">
        <v>186</v>
      </c>
      <c r="D683" s="354" t="str">
        <f>+IF(CNGE_2023_M1_Secc1_Sub1!D155="","",CNGE_2023_M1_Secc1_Sub1!D155)</f>
        <v/>
      </c>
      <c r="E683" s="355"/>
      <c r="F683" s="355"/>
      <c r="G683" s="355"/>
      <c r="H683" s="355"/>
      <c r="I683" s="355"/>
      <c r="J683" s="355"/>
      <c r="K683" s="355"/>
      <c r="L683" s="355"/>
      <c r="M683" s="355"/>
      <c r="N683" s="356"/>
      <c r="O683" s="366"/>
      <c r="P683" s="287"/>
      <c r="Q683" s="287"/>
      <c r="R683" s="287"/>
      <c r="S683" s="287"/>
      <c r="T683" s="287"/>
      <c r="U683" s="367"/>
      <c r="V683" s="2"/>
      <c r="W683" s="2"/>
      <c r="X683" s="2"/>
      <c r="Y683" s="2"/>
      <c r="Z683" s="2"/>
      <c r="AA683" s="2"/>
      <c r="AB683" s="2"/>
      <c r="AC683" s="2"/>
      <c r="AD683" s="2"/>
      <c r="AG683" s="10">
        <f t="shared" si="48"/>
        <v>9</v>
      </c>
      <c r="AH683" s="10">
        <f t="shared" si="49"/>
        <v>0</v>
      </c>
    </row>
    <row r="684" spans="3:34" ht="15" customHeight="1">
      <c r="C684" s="64" t="s">
        <v>187</v>
      </c>
      <c r="D684" s="354" t="str">
        <f>+IF(CNGE_2023_M1_Secc1_Sub1!D156="","",CNGE_2023_M1_Secc1_Sub1!D156)</f>
        <v/>
      </c>
      <c r="E684" s="355"/>
      <c r="F684" s="355"/>
      <c r="G684" s="355"/>
      <c r="H684" s="355"/>
      <c r="I684" s="355"/>
      <c r="J684" s="355"/>
      <c r="K684" s="355"/>
      <c r="L684" s="355"/>
      <c r="M684" s="355"/>
      <c r="N684" s="356"/>
      <c r="O684" s="366"/>
      <c r="P684" s="287"/>
      <c r="Q684" s="287"/>
      <c r="R684" s="287"/>
      <c r="S684" s="287"/>
      <c r="T684" s="287"/>
      <c r="U684" s="367"/>
      <c r="V684" s="2"/>
      <c r="W684" s="2"/>
      <c r="X684" s="2"/>
      <c r="Y684" s="2"/>
      <c r="Z684" s="2"/>
      <c r="AA684" s="2"/>
      <c r="AB684" s="2"/>
      <c r="AC684" s="2"/>
      <c r="AD684" s="2"/>
      <c r="AG684" s="10">
        <f t="shared" si="48"/>
        <v>9</v>
      </c>
      <c r="AH684" s="10">
        <f t="shared" si="49"/>
        <v>0</v>
      </c>
    </row>
    <row r="685" spans="3:34" ht="15" customHeight="1">
      <c r="C685" s="64" t="s">
        <v>188</v>
      </c>
      <c r="D685" s="354" t="str">
        <f>+IF(CNGE_2023_M1_Secc1_Sub1!D157="","",CNGE_2023_M1_Secc1_Sub1!D157)</f>
        <v/>
      </c>
      <c r="E685" s="355"/>
      <c r="F685" s="355"/>
      <c r="G685" s="355"/>
      <c r="H685" s="355"/>
      <c r="I685" s="355"/>
      <c r="J685" s="355"/>
      <c r="K685" s="355"/>
      <c r="L685" s="355"/>
      <c r="M685" s="355"/>
      <c r="N685" s="356"/>
      <c r="O685" s="366"/>
      <c r="P685" s="287"/>
      <c r="Q685" s="287"/>
      <c r="R685" s="287"/>
      <c r="S685" s="287"/>
      <c r="T685" s="287"/>
      <c r="U685" s="367"/>
      <c r="V685" s="2"/>
      <c r="W685" s="2"/>
      <c r="X685" s="2"/>
      <c r="Y685" s="2"/>
      <c r="Z685" s="2"/>
      <c r="AA685" s="2"/>
      <c r="AB685" s="2"/>
      <c r="AC685" s="2"/>
      <c r="AD685" s="2"/>
      <c r="AG685" s="10">
        <f t="shared" si="48"/>
        <v>9</v>
      </c>
      <c r="AH685" s="10">
        <f t="shared" si="49"/>
        <v>0</v>
      </c>
    </row>
    <row r="686" spans="3:34" ht="15" customHeight="1">
      <c r="C686" s="64" t="s">
        <v>189</v>
      </c>
      <c r="D686" s="354" t="str">
        <f>+IF(CNGE_2023_M1_Secc1_Sub1!D158="","",CNGE_2023_M1_Secc1_Sub1!D158)</f>
        <v/>
      </c>
      <c r="E686" s="355"/>
      <c r="F686" s="355"/>
      <c r="G686" s="355"/>
      <c r="H686" s="355"/>
      <c r="I686" s="355"/>
      <c r="J686" s="355"/>
      <c r="K686" s="355"/>
      <c r="L686" s="355"/>
      <c r="M686" s="355"/>
      <c r="N686" s="356"/>
      <c r="O686" s="366"/>
      <c r="P686" s="287"/>
      <c r="Q686" s="287"/>
      <c r="R686" s="287"/>
      <c r="S686" s="287"/>
      <c r="T686" s="287"/>
      <c r="U686" s="367"/>
      <c r="V686" s="2"/>
      <c r="W686" s="2"/>
      <c r="X686" s="2"/>
      <c r="Y686" s="2"/>
      <c r="Z686" s="2"/>
      <c r="AA686" s="2"/>
      <c r="AB686" s="2"/>
      <c r="AC686" s="2"/>
      <c r="AD686" s="2"/>
      <c r="AG686" s="10">
        <f t="shared" si="48"/>
        <v>9</v>
      </c>
      <c r="AH686" s="10">
        <f t="shared" si="49"/>
        <v>0</v>
      </c>
    </row>
    <row r="687" spans="3:34" ht="15" customHeight="1">
      <c r="C687" s="78"/>
      <c r="D687" s="25"/>
      <c r="E687" s="25"/>
      <c r="F687" s="25"/>
      <c r="G687" s="25"/>
      <c r="H687" s="25"/>
      <c r="I687" s="25"/>
      <c r="J687" s="25"/>
      <c r="K687" s="25"/>
      <c r="L687" s="25"/>
      <c r="M687" s="25"/>
      <c r="N687" s="25"/>
      <c r="O687" s="79"/>
      <c r="P687" s="79"/>
      <c r="Q687" s="79"/>
      <c r="R687" s="79"/>
      <c r="S687" s="79"/>
      <c r="T687" s="79"/>
      <c r="U687" s="79"/>
      <c r="V687" s="79"/>
      <c r="W687" s="79"/>
      <c r="X687" s="79"/>
      <c r="Y687" s="79"/>
      <c r="Z687" s="79"/>
      <c r="AA687" s="79"/>
      <c r="AB687" s="79"/>
      <c r="AC687" s="79"/>
      <c r="AD687" s="79"/>
      <c r="AH687" s="30">
        <f>+SUM(AH567:AH686)</f>
        <v>0</v>
      </c>
    </row>
    <row r="688" spans="3:34" ht="45" customHeight="1">
      <c r="C688" s="523" t="s">
        <v>1193</v>
      </c>
      <c r="D688" s="523"/>
      <c r="E688" s="523"/>
      <c r="F688" s="406"/>
      <c r="G688" s="406"/>
      <c r="H688" s="406"/>
      <c r="I688" s="406"/>
      <c r="J688" s="406"/>
      <c r="K688" s="406"/>
      <c r="L688" s="406"/>
      <c r="M688" s="406"/>
      <c r="N688" s="406"/>
      <c r="O688" s="406"/>
      <c r="P688" s="406"/>
      <c r="Q688" s="406"/>
      <c r="R688" s="406"/>
      <c r="S688" s="406"/>
      <c r="T688" s="406"/>
      <c r="U688" s="406"/>
      <c r="V688" s="406"/>
      <c r="W688" s="406"/>
      <c r="X688" s="406"/>
      <c r="Y688" s="406"/>
      <c r="Z688" s="406"/>
      <c r="AA688" s="406"/>
      <c r="AB688" s="406"/>
      <c r="AC688" s="406"/>
      <c r="AD688" s="406"/>
      <c r="AG688" s="30">
        <f>+IF(AJ567=0,0,1)</f>
        <v>0</v>
      </c>
      <c r="AH688" s="202">
        <f>+IF(AG559=AH559,0,IF(OR(AND(AG688=0,F688=""),AND(AG688&lt;&gt;0,F688&lt;&gt;"")),0,1))</f>
        <v>0</v>
      </c>
    </row>
    <row r="689" spans="1:30" ht="15" customHeight="1">
      <c r="C689" s="78"/>
      <c r="D689" s="25"/>
      <c r="E689" s="25"/>
      <c r="F689" s="25"/>
      <c r="G689" s="25"/>
      <c r="H689" s="25"/>
      <c r="I689" s="25"/>
      <c r="J689" s="25"/>
      <c r="K689" s="25"/>
      <c r="L689" s="25"/>
      <c r="M689" s="25"/>
      <c r="N689" s="25"/>
      <c r="O689" s="79"/>
      <c r="P689" s="79"/>
      <c r="Q689" s="79"/>
      <c r="R689" s="79"/>
      <c r="S689" s="79"/>
      <c r="T689" s="79"/>
      <c r="U689" s="79"/>
      <c r="V689" s="79"/>
      <c r="W689" s="79"/>
      <c r="X689" s="79"/>
      <c r="Y689" s="79"/>
      <c r="Z689" s="79"/>
      <c r="AA689" s="79"/>
      <c r="AB689" s="79"/>
      <c r="AC689" s="79"/>
      <c r="AD689" s="79"/>
    </row>
    <row r="690" spans="1:30" ht="15" customHeight="1">
      <c r="A690" s="81"/>
      <c r="B690"/>
      <c r="C690" s="572" t="s">
        <v>1236</v>
      </c>
      <c r="D690" s="572"/>
      <c r="E690" s="572"/>
      <c r="F690" s="572"/>
      <c r="G690" s="572"/>
      <c r="H690" s="572"/>
      <c r="I690" s="572"/>
      <c r="J690" s="572"/>
      <c r="K690" s="572"/>
      <c r="L690" s="572"/>
      <c r="M690" s="572"/>
      <c r="N690" s="572"/>
      <c r="O690" s="572"/>
      <c r="P690" s="572"/>
      <c r="Q690" s="572"/>
      <c r="R690" s="572"/>
      <c r="S690" s="572"/>
      <c r="T690" s="572"/>
      <c r="U690" s="572"/>
      <c r="V690" s="572"/>
      <c r="W690" s="572"/>
      <c r="X690" s="572"/>
      <c r="Y690" s="572"/>
      <c r="Z690" s="572"/>
      <c r="AA690" s="572"/>
      <c r="AB690" s="572"/>
      <c r="AC690" s="572"/>
      <c r="AD690" s="572"/>
    </row>
    <row r="691" spans="1:30" ht="15" customHeight="1">
      <c r="A691" s="81"/>
      <c r="B691"/>
      <c r="C691" s="75" t="s">
        <v>58</v>
      </c>
      <c r="D691" s="347" t="s">
        <v>1160</v>
      </c>
      <c r="E691" s="347"/>
      <c r="F691" s="347"/>
      <c r="G691" s="347"/>
      <c r="H691" s="347"/>
      <c r="I691" s="347"/>
      <c r="J691" s="347"/>
      <c r="K691" s="347"/>
      <c r="L691" s="347"/>
      <c r="M691" s="347"/>
      <c r="N691" s="347"/>
      <c r="O691" s="347"/>
      <c r="P691" s="347"/>
      <c r="Q691" s="347"/>
      <c r="R691" s="347"/>
      <c r="S691" s="347"/>
      <c r="T691" s="347"/>
      <c r="U691" s="347"/>
      <c r="V691" s="347"/>
      <c r="W691" s="347"/>
      <c r="X691" s="347"/>
      <c r="Y691" s="347"/>
      <c r="Z691" s="347"/>
      <c r="AA691" s="347"/>
      <c r="AB691" s="347"/>
      <c r="AC691" s="347"/>
      <c r="AD691" s="347"/>
    </row>
    <row r="692" spans="1:30" ht="15" customHeight="1">
      <c r="A692" s="81"/>
      <c r="B692"/>
      <c r="C692" s="76" t="s">
        <v>59</v>
      </c>
      <c r="D692" s="347" t="s">
        <v>1161</v>
      </c>
      <c r="E692" s="347"/>
      <c r="F692" s="347"/>
      <c r="G692" s="347"/>
      <c r="H692" s="347"/>
      <c r="I692" s="347"/>
      <c r="J692" s="347"/>
      <c r="K692" s="347"/>
      <c r="L692" s="347"/>
      <c r="M692" s="347"/>
      <c r="N692" s="347"/>
      <c r="O692" s="347"/>
      <c r="P692" s="347"/>
      <c r="Q692" s="347"/>
      <c r="R692" s="347"/>
      <c r="S692" s="347"/>
      <c r="T692" s="347"/>
      <c r="U692" s="347"/>
      <c r="V692" s="347"/>
      <c r="W692" s="347"/>
      <c r="X692" s="347"/>
      <c r="Y692" s="347"/>
      <c r="Z692" s="347"/>
      <c r="AA692" s="347"/>
      <c r="AB692" s="347"/>
      <c r="AC692" s="347"/>
      <c r="AD692" s="347"/>
    </row>
    <row r="693" spans="1:30" ht="15" customHeight="1">
      <c r="A693" s="81"/>
      <c r="B693"/>
      <c r="C693" s="64" t="s">
        <v>60</v>
      </c>
      <c r="D693" s="347" t="s">
        <v>1162</v>
      </c>
      <c r="E693" s="347"/>
      <c r="F693" s="347"/>
      <c r="G693" s="347"/>
      <c r="H693" s="347"/>
      <c r="I693" s="347"/>
      <c r="J693" s="347"/>
      <c r="K693" s="347"/>
      <c r="L693" s="347"/>
      <c r="M693" s="347"/>
      <c r="N693" s="347"/>
      <c r="O693" s="347"/>
      <c r="P693" s="347"/>
      <c r="Q693" s="347"/>
      <c r="R693" s="347"/>
      <c r="S693" s="347"/>
      <c r="T693" s="347"/>
      <c r="U693" s="347"/>
      <c r="V693" s="347"/>
      <c r="W693" s="347"/>
      <c r="X693" s="347"/>
      <c r="Y693" s="347"/>
      <c r="Z693" s="347"/>
      <c r="AA693" s="347"/>
      <c r="AB693" s="347"/>
      <c r="AC693" s="347"/>
      <c r="AD693" s="347"/>
    </row>
    <row r="694" spans="1:30" ht="15" customHeight="1">
      <c r="A694" s="81"/>
      <c r="B694"/>
      <c r="C694" s="64" t="s">
        <v>61</v>
      </c>
      <c r="D694" s="347" t="s">
        <v>1163</v>
      </c>
      <c r="E694" s="347"/>
      <c r="F694" s="347"/>
      <c r="G694" s="347"/>
      <c r="H694" s="347"/>
      <c r="I694" s="347"/>
      <c r="J694" s="347"/>
      <c r="K694" s="347"/>
      <c r="L694" s="347"/>
      <c r="M694" s="347"/>
      <c r="N694" s="347"/>
      <c r="O694" s="347"/>
      <c r="P694" s="347"/>
      <c r="Q694" s="347"/>
      <c r="R694" s="347"/>
      <c r="S694" s="347"/>
      <c r="T694" s="347"/>
      <c r="U694" s="347"/>
      <c r="V694" s="347"/>
      <c r="W694" s="347"/>
      <c r="X694" s="347"/>
      <c r="Y694" s="347"/>
      <c r="Z694" s="347"/>
      <c r="AA694" s="347"/>
      <c r="AB694" s="347"/>
      <c r="AC694" s="347"/>
      <c r="AD694" s="347"/>
    </row>
    <row r="695" spans="1:30" ht="15" customHeight="1">
      <c r="A695" s="81"/>
      <c r="B695"/>
      <c r="C695" s="64" t="s">
        <v>62</v>
      </c>
      <c r="D695" s="347" t="s">
        <v>1185</v>
      </c>
      <c r="E695" s="347"/>
      <c r="F695" s="347"/>
      <c r="G695" s="347"/>
      <c r="H695" s="347"/>
      <c r="I695" s="347"/>
      <c r="J695" s="347"/>
      <c r="K695" s="347"/>
      <c r="L695" s="347"/>
      <c r="M695" s="347"/>
      <c r="N695" s="347"/>
      <c r="O695" s="347"/>
      <c r="P695" s="347"/>
      <c r="Q695" s="347"/>
      <c r="R695" s="347"/>
      <c r="S695" s="347"/>
      <c r="T695" s="347"/>
      <c r="U695" s="347"/>
      <c r="V695" s="347"/>
      <c r="W695" s="347"/>
      <c r="X695" s="347"/>
      <c r="Y695" s="347"/>
      <c r="Z695" s="347"/>
      <c r="AA695" s="347"/>
      <c r="AB695" s="347"/>
      <c r="AC695" s="347"/>
      <c r="AD695" s="347"/>
    </row>
    <row r="696" spans="1:30" ht="15" customHeight="1">
      <c r="A696" s="81"/>
      <c r="B696"/>
      <c r="C696" s="64" t="s">
        <v>63</v>
      </c>
      <c r="D696" s="347" t="s">
        <v>1186</v>
      </c>
      <c r="E696" s="347"/>
      <c r="F696" s="347"/>
      <c r="G696" s="347"/>
      <c r="H696" s="347"/>
      <c r="I696" s="347"/>
      <c r="J696" s="347"/>
      <c r="K696" s="347"/>
      <c r="L696" s="347"/>
      <c r="M696" s="347"/>
      <c r="N696" s="347"/>
      <c r="O696" s="347"/>
      <c r="P696" s="347"/>
      <c r="Q696" s="347"/>
      <c r="R696" s="347"/>
      <c r="S696" s="347"/>
      <c r="T696" s="347"/>
      <c r="U696" s="347"/>
      <c r="V696" s="347"/>
      <c r="W696" s="347"/>
      <c r="X696" s="347"/>
      <c r="Y696" s="347"/>
      <c r="Z696" s="347"/>
      <c r="AA696" s="347"/>
      <c r="AB696" s="347"/>
      <c r="AC696" s="347"/>
      <c r="AD696" s="347"/>
    </row>
    <row r="697" spans="1:30" ht="15" customHeight="1">
      <c r="A697" s="81"/>
      <c r="B697"/>
      <c r="C697" s="64" t="s">
        <v>64</v>
      </c>
      <c r="D697" s="347" t="s">
        <v>1187</v>
      </c>
      <c r="E697" s="347"/>
      <c r="F697" s="347"/>
      <c r="G697" s="347"/>
      <c r="H697" s="347"/>
      <c r="I697" s="347"/>
      <c r="J697" s="347"/>
      <c r="K697" s="347"/>
      <c r="L697" s="347"/>
      <c r="M697" s="347"/>
      <c r="N697" s="347"/>
      <c r="O697" s="347"/>
      <c r="P697" s="347"/>
      <c r="Q697" s="347"/>
      <c r="R697" s="347"/>
      <c r="S697" s="347"/>
      <c r="T697" s="347"/>
      <c r="U697" s="347"/>
      <c r="V697" s="347"/>
      <c r="W697" s="347"/>
      <c r="X697" s="347"/>
      <c r="Y697" s="347"/>
      <c r="Z697" s="347"/>
      <c r="AA697" s="347"/>
      <c r="AB697" s="347"/>
      <c r="AC697" s="347"/>
      <c r="AD697" s="347"/>
    </row>
    <row r="698" spans="1:30" ht="15" customHeight="1">
      <c r="A698" s="81"/>
      <c r="B698"/>
      <c r="C698" s="64" t="s">
        <v>65</v>
      </c>
      <c r="D698" s="347" t="s">
        <v>1188</v>
      </c>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c r="AA698" s="347"/>
      <c r="AB698" s="347"/>
      <c r="AC698" s="347"/>
      <c r="AD698" s="347"/>
    </row>
    <row r="699" spans="1:30" ht="15" customHeight="1">
      <c r="A699" s="81"/>
      <c r="B699"/>
      <c r="C699" s="64" t="s">
        <v>66</v>
      </c>
      <c r="D699" s="347" t="s">
        <v>1192</v>
      </c>
      <c r="E699" s="347"/>
      <c r="F699" s="347"/>
      <c r="G699" s="347"/>
      <c r="H699" s="347"/>
      <c r="I699" s="347"/>
      <c r="J699" s="347"/>
      <c r="K699" s="347"/>
      <c r="L699" s="347"/>
      <c r="M699" s="347"/>
      <c r="N699" s="347"/>
      <c r="O699" s="347"/>
      <c r="P699" s="347"/>
      <c r="Q699" s="347"/>
      <c r="R699" s="347"/>
      <c r="S699" s="347"/>
      <c r="T699" s="347"/>
      <c r="U699" s="347"/>
      <c r="V699" s="347"/>
      <c r="W699" s="347"/>
      <c r="X699" s="347"/>
      <c r="Y699" s="347"/>
      <c r="Z699" s="347"/>
      <c r="AA699" s="347"/>
      <c r="AB699" s="347"/>
      <c r="AC699" s="347"/>
      <c r="AD699" s="347"/>
    </row>
    <row r="700" spans="1:30" ht="15" customHeight="1">
      <c r="A700" s="81"/>
      <c r="B700"/>
      <c r="C700" s="20"/>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row>
    <row r="701" spans="1:30" ht="24" customHeight="1">
      <c r="B701"/>
      <c r="C701" s="348" t="s">
        <v>225</v>
      </c>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c r="AA701" s="348"/>
      <c r="AB701" s="348"/>
      <c r="AC701" s="348"/>
      <c r="AD701" s="348"/>
    </row>
    <row r="702" spans="1:30" ht="60" customHeight="1">
      <c r="B702"/>
      <c r="C702" s="415"/>
      <c r="D702" s="415"/>
      <c r="E702" s="415"/>
      <c r="F702" s="415"/>
      <c r="G702" s="415"/>
      <c r="H702" s="415"/>
      <c r="I702" s="415"/>
      <c r="J702" s="415"/>
      <c r="K702" s="415"/>
      <c r="L702" s="415"/>
      <c r="M702" s="415"/>
      <c r="N702" s="415"/>
      <c r="O702" s="415"/>
      <c r="P702" s="415"/>
      <c r="Q702" s="415"/>
      <c r="R702" s="415"/>
      <c r="S702" s="415"/>
      <c r="T702" s="415"/>
      <c r="U702" s="415"/>
      <c r="V702" s="415"/>
      <c r="W702" s="415"/>
      <c r="X702" s="415"/>
      <c r="Y702" s="415"/>
      <c r="Z702" s="415"/>
      <c r="AA702" s="415"/>
      <c r="AB702" s="415"/>
      <c r="AC702" s="415"/>
      <c r="AD702" s="415"/>
    </row>
    <row r="703" spans="1:30" ht="15" customHeight="1"/>
    <row r="704" spans="1:30" ht="15" customHeight="1">
      <c r="B704" s="467" t="str">
        <f>IF(CA559=0,"","Alerta: se registró NS (no se sabe), favor de agregar su respectivo comentario (6ᵃ instrucción general).")</f>
        <v/>
      </c>
      <c r="C704" s="467"/>
      <c r="D704" s="467"/>
      <c r="E704" s="467"/>
      <c r="F704" s="467"/>
      <c r="G704" s="467"/>
      <c r="H704" s="467"/>
      <c r="I704" s="467"/>
      <c r="J704" s="467"/>
      <c r="K704" s="467"/>
      <c r="L704" s="467"/>
      <c r="M704" s="467"/>
      <c r="N704" s="467"/>
      <c r="O704" s="467"/>
      <c r="P704" s="467"/>
      <c r="Q704" s="467"/>
      <c r="R704" s="467"/>
      <c r="S704" s="467"/>
      <c r="T704" s="467"/>
      <c r="U704" s="467"/>
      <c r="V704" s="467"/>
      <c r="W704" s="467"/>
      <c r="X704" s="467"/>
      <c r="Y704" s="467"/>
      <c r="Z704" s="467"/>
      <c r="AA704" s="467"/>
      <c r="AB704" s="467"/>
      <c r="AC704" s="467"/>
      <c r="AD704" s="467"/>
    </row>
    <row r="705" spans="2:30" ht="30" customHeight="1">
      <c r="B705" s="399" t="str">
        <f>IF(AH687=0,"","Error: al seleccionar el código 1 en la columna correspondiente debe resgistar cada uno de los porcentajes o al seleccionar el código 2 o 9  debe dejar el resto de la fila en blanco.")</f>
        <v/>
      </c>
      <c r="C705" s="399"/>
      <c r="D705" s="399"/>
      <c r="E705" s="399"/>
      <c r="F705" s="399"/>
      <c r="G705" s="399"/>
      <c r="H705" s="399"/>
      <c r="I705" s="399"/>
      <c r="J705" s="399"/>
      <c r="K705" s="399"/>
      <c r="L705" s="399"/>
      <c r="M705" s="399"/>
      <c r="N705" s="399"/>
      <c r="O705" s="399"/>
      <c r="P705" s="399"/>
      <c r="Q705" s="399"/>
      <c r="R705" s="399"/>
      <c r="S705" s="399"/>
      <c r="T705" s="399"/>
      <c r="U705" s="399"/>
      <c r="V705" s="399"/>
      <c r="W705" s="399"/>
      <c r="X705" s="399"/>
      <c r="Y705" s="399"/>
      <c r="Z705" s="399"/>
      <c r="AA705" s="399"/>
      <c r="AB705" s="399"/>
      <c r="AC705" s="399"/>
      <c r="AD705" s="399"/>
    </row>
    <row r="706" spans="2:30" ht="15" customHeight="1">
      <c r="B706" s="390" t="str">
        <f>IF(AH688=0,"","Error: debe especificar el otro.")</f>
        <v/>
      </c>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c r="AA706" s="390"/>
      <c r="AB706" s="390"/>
      <c r="AC706" s="390"/>
      <c r="AD706" s="390"/>
    </row>
    <row r="707" spans="2:30" ht="15" customHeight="1">
      <c r="B707"/>
      <c r="C707"/>
      <c r="D707"/>
      <c r="E707"/>
      <c r="F707"/>
      <c r="G707"/>
      <c r="H707"/>
      <c r="I707"/>
      <c r="J707"/>
      <c r="K707"/>
      <c r="L707"/>
      <c r="M707"/>
      <c r="N707"/>
      <c r="O707"/>
      <c r="P707"/>
      <c r="Q707"/>
      <c r="R707"/>
      <c r="S707"/>
      <c r="T707"/>
      <c r="U707"/>
      <c r="V707"/>
      <c r="W707"/>
      <c r="X707"/>
      <c r="Y707"/>
      <c r="Z707"/>
      <c r="AA707"/>
      <c r="AB707"/>
      <c r="AC707"/>
      <c r="AD707"/>
    </row>
    <row r="708" spans="2:30" ht="15" customHeight="1"/>
  </sheetData>
  <sheetProtection algorithmName="SHA-512" hashValue="lynm6GCVZLGjQ+7FIZ9sKJ0ThZJlirj5SOpz69mFxFFzFuXo91iv1QKpikOD3nucV2i0FRAZumFgf8rVSC1xgQ==" saltValue="MH/rYZ0aj7FlpH33qJY0oA==" spinCount="100000" sheet="1" objects="1" scenarios="1"/>
  <mergeCells count="1249">
    <mergeCell ref="B704:AD704"/>
    <mergeCell ref="B705:AD705"/>
    <mergeCell ref="B706:AD706"/>
    <mergeCell ref="B46:AD46"/>
    <mergeCell ref="B65:AD65"/>
    <mergeCell ref="B66:AD66"/>
    <mergeCell ref="B81:AD81"/>
    <mergeCell ref="B82:AD82"/>
    <mergeCell ref="B83:AD83"/>
    <mergeCell ref="B219:AD219"/>
    <mergeCell ref="B220:AD220"/>
    <mergeCell ref="B218:AD218"/>
    <mergeCell ref="B232:AD232"/>
    <mergeCell ref="B233:AD233"/>
    <mergeCell ref="B217:AD217"/>
    <mergeCell ref="B254:AD254"/>
    <mergeCell ref="B255:AD255"/>
    <mergeCell ref="B404:AD404"/>
    <mergeCell ref="B405:AD405"/>
    <mergeCell ref="C688:E688"/>
    <mergeCell ref="F688:AD688"/>
    <mergeCell ref="C538:E538"/>
    <mergeCell ref="F538:AD538"/>
    <mergeCell ref="D266:N266"/>
    <mergeCell ref="D267:N267"/>
    <mergeCell ref="D268:N268"/>
    <mergeCell ref="D272:N272"/>
    <mergeCell ref="D273:N273"/>
    <mergeCell ref="D274:N274"/>
    <mergeCell ref="D269:N269"/>
    <mergeCell ref="D270:N270"/>
    <mergeCell ref="C89:AD89"/>
    <mergeCell ref="B12:AD12"/>
    <mergeCell ref="B13:AD13"/>
    <mergeCell ref="C14:AD14"/>
    <mergeCell ref="B15:AD15"/>
    <mergeCell ref="C16:AD16"/>
    <mergeCell ref="C17:AD17"/>
    <mergeCell ref="C35:AD35"/>
    <mergeCell ref="D26:AD26"/>
    <mergeCell ref="D27:AD27"/>
    <mergeCell ref="B237:AD237"/>
    <mergeCell ref="C239:AD239"/>
    <mergeCell ref="C238:AD238"/>
    <mergeCell ref="M249:AD249"/>
    <mergeCell ref="C251:AD251"/>
    <mergeCell ref="C252:AD252"/>
    <mergeCell ref="C78:AD78"/>
    <mergeCell ref="C79:AD79"/>
    <mergeCell ref="C75:P75"/>
    <mergeCell ref="C76:P76"/>
    <mergeCell ref="Q76:AD76"/>
    <mergeCell ref="Q226:AD226"/>
    <mergeCell ref="C227:P227"/>
    <mergeCell ref="Q227:AD227"/>
    <mergeCell ref="C229:AD229"/>
    <mergeCell ref="C230:AD230"/>
    <mergeCell ref="B222:AD222"/>
    <mergeCell ref="C223:AD223"/>
    <mergeCell ref="C224:AD224"/>
    <mergeCell ref="C226:P226"/>
    <mergeCell ref="B86:AD86"/>
    <mergeCell ref="C87:AD87"/>
    <mergeCell ref="C88:AD88"/>
    <mergeCell ref="B1:AD1"/>
    <mergeCell ref="B3:AD3"/>
    <mergeCell ref="B5:AD5"/>
    <mergeCell ref="B7:AD7"/>
    <mergeCell ref="AA9:AD9"/>
    <mergeCell ref="B10:L10"/>
    <mergeCell ref="N10:O10"/>
    <mergeCell ref="O684:U684"/>
    <mergeCell ref="O685:U685"/>
    <mergeCell ref="O686:U686"/>
    <mergeCell ref="C388:E388"/>
    <mergeCell ref="F388:AD388"/>
    <mergeCell ref="C260:AD260"/>
    <mergeCell ref="C410:AD410"/>
    <mergeCell ref="C560:AD560"/>
    <mergeCell ref="C25:AD25"/>
    <mergeCell ref="C34:AD34"/>
    <mergeCell ref="C36:AD36"/>
    <mergeCell ref="B38:AD38"/>
    <mergeCell ref="C18:AD18"/>
    <mergeCell ref="C20:AD20"/>
    <mergeCell ref="C21:AD21"/>
    <mergeCell ref="C22:AD22"/>
    <mergeCell ref="B23:AD23"/>
    <mergeCell ref="C24:AD24"/>
    <mergeCell ref="D28:AD28"/>
    <mergeCell ref="D29:AD29"/>
    <mergeCell ref="D30:AD30"/>
    <mergeCell ref="D31:AD31"/>
    <mergeCell ref="D32:AD32"/>
    <mergeCell ref="D33:AD33"/>
    <mergeCell ref="C19:AD19"/>
    <mergeCell ref="D95:R95"/>
    <mergeCell ref="S95:X95"/>
    <mergeCell ref="Y95:AD95"/>
    <mergeCell ref="D96:R96"/>
    <mergeCell ref="S96:X96"/>
    <mergeCell ref="Y96:AD96"/>
    <mergeCell ref="D97:R97"/>
    <mergeCell ref="S97:X97"/>
    <mergeCell ref="Y97:AD97"/>
    <mergeCell ref="C90:AD90"/>
    <mergeCell ref="C92:R92"/>
    <mergeCell ref="S92:X92"/>
    <mergeCell ref="Y92:AD92"/>
    <mergeCell ref="D93:R93"/>
    <mergeCell ref="S93:X93"/>
    <mergeCell ref="Y93:AD93"/>
    <mergeCell ref="D94:R94"/>
    <mergeCell ref="S94:X94"/>
    <mergeCell ref="Y94:AD94"/>
    <mergeCell ref="S102:X102"/>
    <mergeCell ref="Y102:AD102"/>
    <mergeCell ref="D103:R103"/>
    <mergeCell ref="S103:X103"/>
    <mergeCell ref="O272:T272"/>
    <mergeCell ref="O273:T273"/>
    <mergeCell ref="O274:T274"/>
    <mergeCell ref="D278:N278"/>
    <mergeCell ref="D279:N279"/>
    <mergeCell ref="D280:N280"/>
    <mergeCell ref="D275:N275"/>
    <mergeCell ref="D276:N276"/>
    <mergeCell ref="D277:N277"/>
    <mergeCell ref="O275:T275"/>
    <mergeCell ref="O276:T276"/>
    <mergeCell ref="O277:T277"/>
    <mergeCell ref="O278:T278"/>
    <mergeCell ref="O279:T279"/>
    <mergeCell ref="O280:T280"/>
    <mergeCell ref="B259:AD259"/>
    <mergeCell ref="C261:AD261"/>
    <mergeCell ref="C262:AD262"/>
    <mergeCell ref="C264:N265"/>
    <mergeCell ref="U264:AD264"/>
    <mergeCell ref="O264:T265"/>
    <mergeCell ref="O266:T266"/>
    <mergeCell ref="O267:T267"/>
    <mergeCell ref="O268:T268"/>
    <mergeCell ref="D271:N271"/>
    <mergeCell ref="O269:T269"/>
    <mergeCell ref="O270:T270"/>
    <mergeCell ref="O271:T271"/>
    <mergeCell ref="D290:N290"/>
    <mergeCell ref="D291:N291"/>
    <mergeCell ref="D292:N292"/>
    <mergeCell ref="D287:N287"/>
    <mergeCell ref="D288:N288"/>
    <mergeCell ref="D289:N289"/>
    <mergeCell ref="O287:T287"/>
    <mergeCell ref="O288:T288"/>
    <mergeCell ref="O289:T289"/>
    <mergeCell ref="O290:T290"/>
    <mergeCell ref="O291:T291"/>
    <mergeCell ref="O292:T292"/>
    <mergeCell ref="D284:N284"/>
    <mergeCell ref="D285:N285"/>
    <mergeCell ref="D286:N286"/>
    <mergeCell ref="D281:N281"/>
    <mergeCell ref="D282:N282"/>
    <mergeCell ref="D283:N283"/>
    <mergeCell ref="O281:T281"/>
    <mergeCell ref="O282:T282"/>
    <mergeCell ref="O283:T283"/>
    <mergeCell ref="O284:T284"/>
    <mergeCell ref="O285:T285"/>
    <mergeCell ref="O286:T286"/>
    <mergeCell ref="D302:N302"/>
    <mergeCell ref="D303:N303"/>
    <mergeCell ref="D304:N304"/>
    <mergeCell ref="D299:N299"/>
    <mergeCell ref="D300:N300"/>
    <mergeCell ref="D301:N301"/>
    <mergeCell ref="O299:T299"/>
    <mergeCell ref="O300:T300"/>
    <mergeCell ref="O301:T301"/>
    <mergeCell ref="O302:T302"/>
    <mergeCell ref="O303:T303"/>
    <mergeCell ref="O304:T304"/>
    <mergeCell ref="D296:N296"/>
    <mergeCell ref="D297:N297"/>
    <mergeCell ref="D298:N298"/>
    <mergeCell ref="D293:N293"/>
    <mergeCell ref="D294:N294"/>
    <mergeCell ref="D295:N295"/>
    <mergeCell ref="O293:T293"/>
    <mergeCell ref="O294:T294"/>
    <mergeCell ref="O295:T295"/>
    <mergeCell ref="O296:T296"/>
    <mergeCell ref="O297:T297"/>
    <mergeCell ref="O298:T298"/>
    <mergeCell ref="D314:N314"/>
    <mergeCell ref="D315:N315"/>
    <mergeCell ref="D316:N316"/>
    <mergeCell ref="D311:N311"/>
    <mergeCell ref="D312:N312"/>
    <mergeCell ref="D313:N313"/>
    <mergeCell ref="O311:T311"/>
    <mergeCell ref="O312:T312"/>
    <mergeCell ref="O313:T313"/>
    <mergeCell ref="O314:T314"/>
    <mergeCell ref="O315:T315"/>
    <mergeCell ref="O316:T316"/>
    <mergeCell ref="D308:N308"/>
    <mergeCell ref="D309:N309"/>
    <mergeCell ref="D310:N310"/>
    <mergeCell ref="D305:N305"/>
    <mergeCell ref="D306:N306"/>
    <mergeCell ref="D307:N307"/>
    <mergeCell ref="O305:T305"/>
    <mergeCell ref="O306:T306"/>
    <mergeCell ref="O307:T307"/>
    <mergeCell ref="O308:T308"/>
    <mergeCell ref="O309:T309"/>
    <mergeCell ref="O310:T310"/>
    <mergeCell ref="D326:N326"/>
    <mergeCell ref="D327:N327"/>
    <mergeCell ref="D328:N328"/>
    <mergeCell ref="D323:N323"/>
    <mergeCell ref="D324:N324"/>
    <mergeCell ref="D325:N325"/>
    <mergeCell ref="O323:T323"/>
    <mergeCell ref="O324:T324"/>
    <mergeCell ref="O325:T325"/>
    <mergeCell ref="O326:T326"/>
    <mergeCell ref="O327:T327"/>
    <mergeCell ref="O328:T328"/>
    <mergeCell ref="D320:N320"/>
    <mergeCell ref="D321:N321"/>
    <mergeCell ref="D322:N322"/>
    <mergeCell ref="D317:N317"/>
    <mergeCell ref="D318:N318"/>
    <mergeCell ref="D319:N319"/>
    <mergeCell ref="O317:T317"/>
    <mergeCell ref="O318:T318"/>
    <mergeCell ref="O319:T319"/>
    <mergeCell ref="O320:T320"/>
    <mergeCell ref="O321:T321"/>
    <mergeCell ref="O322:T322"/>
    <mergeCell ref="D338:N338"/>
    <mergeCell ref="D339:N339"/>
    <mergeCell ref="D340:N340"/>
    <mergeCell ref="D335:N335"/>
    <mergeCell ref="D336:N336"/>
    <mergeCell ref="D337:N337"/>
    <mergeCell ref="O335:T335"/>
    <mergeCell ref="O336:T336"/>
    <mergeCell ref="O337:T337"/>
    <mergeCell ref="O338:T338"/>
    <mergeCell ref="O339:T339"/>
    <mergeCell ref="O340:T340"/>
    <mergeCell ref="D332:N332"/>
    <mergeCell ref="D333:N333"/>
    <mergeCell ref="D334:N334"/>
    <mergeCell ref="D329:N329"/>
    <mergeCell ref="D330:N330"/>
    <mergeCell ref="D331:N331"/>
    <mergeCell ref="O329:T329"/>
    <mergeCell ref="O330:T330"/>
    <mergeCell ref="O331:T331"/>
    <mergeCell ref="O332:T332"/>
    <mergeCell ref="O333:T333"/>
    <mergeCell ref="O334:T334"/>
    <mergeCell ref="D350:N350"/>
    <mergeCell ref="D351:N351"/>
    <mergeCell ref="D352:N352"/>
    <mergeCell ref="D347:N347"/>
    <mergeCell ref="D348:N348"/>
    <mergeCell ref="D349:N349"/>
    <mergeCell ref="O347:T347"/>
    <mergeCell ref="O348:T348"/>
    <mergeCell ref="O349:T349"/>
    <mergeCell ref="O350:T350"/>
    <mergeCell ref="O351:T351"/>
    <mergeCell ref="O352:T352"/>
    <mergeCell ref="D344:N344"/>
    <mergeCell ref="D345:N345"/>
    <mergeCell ref="D346:N346"/>
    <mergeCell ref="D341:N341"/>
    <mergeCell ref="D342:N342"/>
    <mergeCell ref="D343:N343"/>
    <mergeCell ref="O341:T341"/>
    <mergeCell ref="O342:T342"/>
    <mergeCell ref="O343:T343"/>
    <mergeCell ref="O344:T344"/>
    <mergeCell ref="O345:T345"/>
    <mergeCell ref="O346:T346"/>
    <mergeCell ref="D362:N362"/>
    <mergeCell ref="D363:N363"/>
    <mergeCell ref="D364:N364"/>
    <mergeCell ref="D359:N359"/>
    <mergeCell ref="D360:N360"/>
    <mergeCell ref="D361:N361"/>
    <mergeCell ref="O359:T359"/>
    <mergeCell ref="O360:T360"/>
    <mergeCell ref="O361:T361"/>
    <mergeCell ref="O362:T362"/>
    <mergeCell ref="O363:T363"/>
    <mergeCell ref="O364:T364"/>
    <mergeCell ref="D356:N356"/>
    <mergeCell ref="D357:N357"/>
    <mergeCell ref="D358:N358"/>
    <mergeCell ref="D353:N353"/>
    <mergeCell ref="D354:N354"/>
    <mergeCell ref="D355:N355"/>
    <mergeCell ref="O353:T353"/>
    <mergeCell ref="O354:T354"/>
    <mergeCell ref="O355:T355"/>
    <mergeCell ref="O356:T356"/>
    <mergeCell ref="O357:T357"/>
    <mergeCell ref="O358:T358"/>
    <mergeCell ref="D374:N374"/>
    <mergeCell ref="D375:N375"/>
    <mergeCell ref="D376:N376"/>
    <mergeCell ref="D371:N371"/>
    <mergeCell ref="D372:N372"/>
    <mergeCell ref="D373:N373"/>
    <mergeCell ref="O371:T371"/>
    <mergeCell ref="O372:T372"/>
    <mergeCell ref="O373:T373"/>
    <mergeCell ref="O374:T374"/>
    <mergeCell ref="O375:T375"/>
    <mergeCell ref="O376:T376"/>
    <mergeCell ref="D368:N368"/>
    <mergeCell ref="D369:N369"/>
    <mergeCell ref="D370:N370"/>
    <mergeCell ref="D365:N365"/>
    <mergeCell ref="D366:N366"/>
    <mergeCell ref="D367:N367"/>
    <mergeCell ref="O365:T365"/>
    <mergeCell ref="O366:T366"/>
    <mergeCell ref="O367:T367"/>
    <mergeCell ref="O368:T368"/>
    <mergeCell ref="O369:T369"/>
    <mergeCell ref="O370:T370"/>
    <mergeCell ref="D383:N383"/>
    <mergeCell ref="D384:N384"/>
    <mergeCell ref="D385:N385"/>
    <mergeCell ref="O383:T383"/>
    <mergeCell ref="O384:T384"/>
    <mergeCell ref="O385:T385"/>
    <mergeCell ref="D380:N380"/>
    <mergeCell ref="D381:N381"/>
    <mergeCell ref="D382:N382"/>
    <mergeCell ref="D377:N377"/>
    <mergeCell ref="D378:N378"/>
    <mergeCell ref="D379:N379"/>
    <mergeCell ref="O377:T377"/>
    <mergeCell ref="O378:T378"/>
    <mergeCell ref="O379:T379"/>
    <mergeCell ref="O380:T380"/>
    <mergeCell ref="O381:T381"/>
    <mergeCell ref="O382:T382"/>
    <mergeCell ref="C401:AD401"/>
    <mergeCell ref="C402:AD402"/>
    <mergeCell ref="B409:AD409"/>
    <mergeCell ref="C411:AD411"/>
    <mergeCell ref="C414:N415"/>
    <mergeCell ref="D396:AD396"/>
    <mergeCell ref="D397:AD397"/>
    <mergeCell ref="D398:AD398"/>
    <mergeCell ref="D399:AD399"/>
    <mergeCell ref="U414:AD414"/>
    <mergeCell ref="O414:T415"/>
    <mergeCell ref="C390:AD390"/>
    <mergeCell ref="D391:AD391"/>
    <mergeCell ref="D392:AD392"/>
    <mergeCell ref="D393:AD393"/>
    <mergeCell ref="D394:AD394"/>
    <mergeCell ref="D395:AD395"/>
    <mergeCell ref="B406:AD406"/>
    <mergeCell ref="B407:AD407"/>
    <mergeCell ref="D425:N425"/>
    <mergeCell ref="D426:N426"/>
    <mergeCell ref="D427:N427"/>
    <mergeCell ref="D422:N422"/>
    <mergeCell ref="D423:N423"/>
    <mergeCell ref="D424:N424"/>
    <mergeCell ref="O422:T422"/>
    <mergeCell ref="O423:T423"/>
    <mergeCell ref="O424:T424"/>
    <mergeCell ref="O425:T425"/>
    <mergeCell ref="O426:T426"/>
    <mergeCell ref="O427:T427"/>
    <mergeCell ref="D419:N419"/>
    <mergeCell ref="D420:N420"/>
    <mergeCell ref="D421:N421"/>
    <mergeCell ref="D416:N416"/>
    <mergeCell ref="D417:N417"/>
    <mergeCell ref="D418:N418"/>
    <mergeCell ref="O416:T416"/>
    <mergeCell ref="O417:T417"/>
    <mergeCell ref="O418:T418"/>
    <mergeCell ref="O419:T419"/>
    <mergeCell ref="O420:T420"/>
    <mergeCell ref="O421:T421"/>
    <mergeCell ref="D437:N437"/>
    <mergeCell ref="D438:N438"/>
    <mergeCell ref="D439:N439"/>
    <mergeCell ref="D434:N434"/>
    <mergeCell ref="D435:N435"/>
    <mergeCell ref="D436:N436"/>
    <mergeCell ref="O434:T434"/>
    <mergeCell ref="O435:T435"/>
    <mergeCell ref="O436:T436"/>
    <mergeCell ref="O437:T437"/>
    <mergeCell ref="O438:T438"/>
    <mergeCell ref="O439:T439"/>
    <mergeCell ref="D431:N431"/>
    <mergeCell ref="D432:N432"/>
    <mergeCell ref="D433:N433"/>
    <mergeCell ref="D428:N428"/>
    <mergeCell ref="D429:N429"/>
    <mergeCell ref="D430:N430"/>
    <mergeCell ref="O428:T428"/>
    <mergeCell ref="O429:T429"/>
    <mergeCell ref="O430:T430"/>
    <mergeCell ref="O431:T431"/>
    <mergeCell ref="O432:T432"/>
    <mergeCell ref="O433:T433"/>
    <mergeCell ref="D449:N449"/>
    <mergeCell ref="D450:N450"/>
    <mergeCell ref="D451:N451"/>
    <mergeCell ref="D446:N446"/>
    <mergeCell ref="D447:N447"/>
    <mergeCell ref="D448:N448"/>
    <mergeCell ref="O446:T446"/>
    <mergeCell ref="O447:T447"/>
    <mergeCell ref="O448:T448"/>
    <mergeCell ref="O449:T449"/>
    <mergeCell ref="O450:T450"/>
    <mergeCell ref="O451:T451"/>
    <mergeCell ref="D443:N443"/>
    <mergeCell ref="D444:N444"/>
    <mergeCell ref="D445:N445"/>
    <mergeCell ref="D440:N440"/>
    <mergeCell ref="D441:N441"/>
    <mergeCell ref="D442:N442"/>
    <mergeCell ref="O440:T440"/>
    <mergeCell ref="O441:T441"/>
    <mergeCell ref="O442:T442"/>
    <mergeCell ref="O443:T443"/>
    <mergeCell ref="O444:T444"/>
    <mergeCell ref="O445:T445"/>
    <mergeCell ref="D461:N461"/>
    <mergeCell ref="D462:N462"/>
    <mergeCell ref="D463:N463"/>
    <mergeCell ref="D458:N458"/>
    <mergeCell ref="D459:N459"/>
    <mergeCell ref="D460:N460"/>
    <mergeCell ref="O458:T458"/>
    <mergeCell ref="O459:T459"/>
    <mergeCell ref="O460:T460"/>
    <mergeCell ref="O461:T461"/>
    <mergeCell ref="O462:T462"/>
    <mergeCell ref="O463:T463"/>
    <mergeCell ref="D455:N455"/>
    <mergeCell ref="D456:N456"/>
    <mergeCell ref="D457:N457"/>
    <mergeCell ref="D452:N452"/>
    <mergeCell ref="D453:N453"/>
    <mergeCell ref="D454:N454"/>
    <mergeCell ref="O452:T452"/>
    <mergeCell ref="O453:T453"/>
    <mergeCell ref="O454:T454"/>
    <mergeCell ref="O455:T455"/>
    <mergeCell ref="O456:T456"/>
    <mergeCell ref="O457:T457"/>
    <mergeCell ref="D473:N473"/>
    <mergeCell ref="D474:N474"/>
    <mergeCell ref="D475:N475"/>
    <mergeCell ref="D470:N470"/>
    <mergeCell ref="D471:N471"/>
    <mergeCell ref="D472:N472"/>
    <mergeCell ref="O470:T470"/>
    <mergeCell ref="O471:T471"/>
    <mergeCell ref="O472:T472"/>
    <mergeCell ref="O473:T473"/>
    <mergeCell ref="O474:T474"/>
    <mergeCell ref="O475:T475"/>
    <mergeCell ref="D467:N467"/>
    <mergeCell ref="D468:N468"/>
    <mergeCell ref="D469:N469"/>
    <mergeCell ref="D464:N464"/>
    <mergeCell ref="D465:N465"/>
    <mergeCell ref="D466:N466"/>
    <mergeCell ref="O464:T464"/>
    <mergeCell ref="O465:T465"/>
    <mergeCell ref="O466:T466"/>
    <mergeCell ref="O467:T467"/>
    <mergeCell ref="O468:T468"/>
    <mergeCell ref="O469:T469"/>
    <mergeCell ref="D485:N485"/>
    <mergeCell ref="D486:N486"/>
    <mergeCell ref="D487:N487"/>
    <mergeCell ref="D482:N482"/>
    <mergeCell ref="D483:N483"/>
    <mergeCell ref="D484:N484"/>
    <mergeCell ref="O482:T482"/>
    <mergeCell ref="O483:T483"/>
    <mergeCell ref="O484:T484"/>
    <mergeCell ref="O485:T485"/>
    <mergeCell ref="O486:T486"/>
    <mergeCell ref="O487:T487"/>
    <mergeCell ref="D479:N479"/>
    <mergeCell ref="D480:N480"/>
    <mergeCell ref="D481:N481"/>
    <mergeCell ref="D476:N476"/>
    <mergeCell ref="D477:N477"/>
    <mergeCell ref="D478:N478"/>
    <mergeCell ref="O476:T476"/>
    <mergeCell ref="O477:T477"/>
    <mergeCell ref="O478:T478"/>
    <mergeCell ref="O479:T479"/>
    <mergeCell ref="O480:T480"/>
    <mergeCell ref="O481:T481"/>
    <mergeCell ref="D497:N497"/>
    <mergeCell ref="D498:N498"/>
    <mergeCell ref="D499:N499"/>
    <mergeCell ref="D494:N494"/>
    <mergeCell ref="D495:N495"/>
    <mergeCell ref="D496:N496"/>
    <mergeCell ref="O494:T494"/>
    <mergeCell ref="O495:T495"/>
    <mergeCell ref="O496:T496"/>
    <mergeCell ref="O497:T497"/>
    <mergeCell ref="O498:T498"/>
    <mergeCell ref="O499:T499"/>
    <mergeCell ref="D491:N491"/>
    <mergeCell ref="D492:N492"/>
    <mergeCell ref="D493:N493"/>
    <mergeCell ref="D488:N488"/>
    <mergeCell ref="D489:N489"/>
    <mergeCell ref="D490:N490"/>
    <mergeCell ref="O488:T488"/>
    <mergeCell ref="O489:T489"/>
    <mergeCell ref="O490:T490"/>
    <mergeCell ref="O491:T491"/>
    <mergeCell ref="O492:T492"/>
    <mergeCell ref="O493:T493"/>
    <mergeCell ref="D509:N509"/>
    <mergeCell ref="D510:N510"/>
    <mergeCell ref="D511:N511"/>
    <mergeCell ref="D506:N506"/>
    <mergeCell ref="D507:N507"/>
    <mergeCell ref="D508:N508"/>
    <mergeCell ref="O506:T506"/>
    <mergeCell ref="O507:T507"/>
    <mergeCell ref="O508:T508"/>
    <mergeCell ref="O509:T509"/>
    <mergeCell ref="O510:T510"/>
    <mergeCell ref="O511:T511"/>
    <mergeCell ref="D503:N503"/>
    <mergeCell ref="D504:N504"/>
    <mergeCell ref="D505:N505"/>
    <mergeCell ref="D500:N500"/>
    <mergeCell ref="D501:N501"/>
    <mergeCell ref="D502:N502"/>
    <mergeCell ref="O500:T500"/>
    <mergeCell ref="O501:T501"/>
    <mergeCell ref="O502:T502"/>
    <mergeCell ref="O503:T503"/>
    <mergeCell ref="O504:T504"/>
    <mergeCell ref="O505:T505"/>
    <mergeCell ref="D521:N521"/>
    <mergeCell ref="D522:N522"/>
    <mergeCell ref="D523:N523"/>
    <mergeCell ref="D518:N518"/>
    <mergeCell ref="D519:N519"/>
    <mergeCell ref="D520:N520"/>
    <mergeCell ref="O518:T518"/>
    <mergeCell ref="O519:T519"/>
    <mergeCell ref="O520:T520"/>
    <mergeCell ref="O521:T521"/>
    <mergeCell ref="O522:T522"/>
    <mergeCell ref="O523:T523"/>
    <mergeCell ref="D515:N515"/>
    <mergeCell ref="D516:N516"/>
    <mergeCell ref="D517:N517"/>
    <mergeCell ref="D512:N512"/>
    <mergeCell ref="D513:N513"/>
    <mergeCell ref="D514:N514"/>
    <mergeCell ref="O512:T512"/>
    <mergeCell ref="O513:T513"/>
    <mergeCell ref="O514:T514"/>
    <mergeCell ref="O515:T515"/>
    <mergeCell ref="O516:T516"/>
    <mergeCell ref="O517:T517"/>
    <mergeCell ref="D534:N534"/>
    <mergeCell ref="D535:N535"/>
    <mergeCell ref="D530:N530"/>
    <mergeCell ref="D531:N531"/>
    <mergeCell ref="D532:N532"/>
    <mergeCell ref="O530:T530"/>
    <mergeCell ref="O531:T531"/>
    <mergeCell ref="O532:T532"/>
    <mergeCell ref="O533:T533"/>
    <mergeCell ref="O534:T534"/>
    <mergeCell ref="O535:T535"/>
    <mergeCell ref="D527:N527"/>
    <mergeCell ref="D528:N528"/>
    <mergeCell ref="D529:N529"/>
    <mergeCell ref="D524:N524"/>
    <mergeCell ref="D525:N525"/>
    <mergeCell ref="D526:N526"/>
    <mergeCell ref="O524:T524"/>
    <mergeCell ref="O525:T525"/>
    <mergeCell ref="O526:T526"/>
    <mergeCell ref="O527:T527"/>
    <mergeCell ref="O528:T528"/>
    <mergeCell ref="O529:T529"/>
    <mergeCell ref="D567:N567"/>
    <mergeCell ref="D568:N568"/>
    <mergeCell ref="D569:N569"/>
    <mergeCell ref="C551:AD551"/>
    <mergeCell ref="C552:AD552"/>
    <mergeCell ref="B559:AD559"/>
    <mergeCell ref="C561:AD561"/>
    <mergeCell ref="C562:AD562"/>
    <mergeCell ref="C565:N566"/>
    <mergeCell ref="V565:AD565"/>
    <mergeCell ref="O565:U566"/>
    <mergeCell ref="O567:U567"/>
    <mergeCell ref="O568:U568"/>
    <mergeCell ref="O569:U569"/>
    <mergeCell ref="D546:AD546"/>
    <mergeCell ref="D547:AD547"/>
    <mergeCell ref="D548:AD548"/>
    <mergeCell ref="D549:AD549"/>
    <mergeCell ref="B554:AD554"/>
    <mergeCell ref="B555:AD555"/>
    <mergeCell ref="B556:AD556"/>
    <mergeCell ref="B557:AD557"/>
    <mergeCell ref="D579:N579"/>
    <mergeCell ref="D580:N580"/>
    <mergeCell ref="D581:N581"/>
    <mergeCell ref="D576:N576"/>
    <mergeCell ref="D577:N577"/>
    <mergeCell ref="D578:N578"/>
    <mergeCell ref="O576:U576"/>
    <mergeCell ref="O577:U577"/>
    <mergeCell ref="O578:U578"/>
    <mergeCell ref="O579:U579"/>
    <mergeCell ref="O580:U580"/>
    <mergeCell ref="O581:U581"/>
    <mergeCell ref="D573:N573"/>
    <mergeCell ref="D574:N574"/>
    <mergeCell ref="D575:N575"/>
    <mergeCell ref="D570:N570"/>
    <mergeCell ref="D571:N571"/>
    <mergeCell ref="D572:N572"/>
    <mergeCell ref="O570:U570"/>
    <mergeCell ref="O571:U571"/>
    <mergeCell ref="O572:U572"/>
    <mergeCell ref="O573:U573"/>
    <mergeCell ref="O574:U574"/>
    <mergeCell ref="O575:U575"/>
    <mergeCell ref="D591:N591"/>
    <mergeCell ref="D592:N592"/>
    <mergeCell ref="D593:N593"/>
    <mergeCell ref="D588:N588"/>
    <mergeCell ref="D589:N589"/>
    <mergeCell ref="D590:N590"/>
    <mergeCell ref="O588:U588"/>
    <mergeCell ref="O589:U589"/>
    <mergeCell ref="O590:U590"/>
    <mergeCell ref="O591:U591"/>
    <mergeCell ref="O592:U592"/>
    <mergeCell ref="O593:U593"/>
    <mergeCell ref="D585:N585"/>
    <mergeCell ref="D586:N586"/>
    <mergeCell ref="D587:N587"/>
    <mergeCell ref="D582:N582"/>
    <mergeCell ref="D583:N583"/>
    <mergeCell ref="D584:N584"/>
    <mergeCell ref="O582:U582"/>
    <mergeCell ref="O583:U583"/>
    <mergeCell ref="O584:U584"/>
    <mergeCell ref="O585:U585"/>
    <mergeCell ref="O586:U586"/>
    <mergeCell ref="O587:U587"/>
    <mergeCell ref="D603:N603"/>
    <mergeCell ref="D604:N604"/>
    <mergeCell ref="D605:N605"/>
    <mergeCell ref="D600:N600"/>
    <mergeCell ref="D601:N601"/>
    <mergeCell ref="D602:N602"/>
    <mergeCell ref="O600:U600"/>
    <mergeCell ref="O601:U601"/>
    <mergeCell ref="O602:U602"/>
    <mergeCell ref="O603:U603"/>
    <mergeCell ref="O604:U604"/>
    <mergeCell ref="O605:U605"/>
    <mergeCell ref="D597:N597"/>
    <mergeCell ref="D598:N598"/>
    <mergeCell ref="D599:N599"/>
    <mergeCell ref="D594:N594"/>
    <mergeCell ref="D595:N595"/>
    <mergeCell ref="D596:N596"/>
    <mergeCell ref="O594:U594"/>
    <mergeCell ref="O595:U595"/>
    <mergeCell ref="O596:U596"/>
    <mergeCell ref="O597:U597"/>
    <mergeCell ref="O598:U598"/>
    <mergeCell ref="O599:U599"/>
    <mergeCell ref="D615:N615"/>
    <mergeCell ref="D616:N616"/>
    <mergeCell ref="D617:N617"/>
    <mergeCell ref="D612:N612"/>
    <mergeCell ref="D613:N613"/>
    <mergeCell ref="D614:N614"/>
    <mergeCell ref="O612:U612"/>
    <mergeCell ref="O613:U613"/>
    <mergeCell ref="O614:U614"/>
    <mergeCell ref="O615:U615"/>
    <mergeCell ref="O616:U616"/>
    <mergeCell ref="O617:U617"/>
    <mergeCell ref="D609:N609"/>
    <mergeCell ref="D610:N610"/>
    <mergeCell ref="D611:N611"/>
    <mergeCell ref="D606:N606"/>
    <mergeCell ref="D607:N607"/>
    <mergeCell ref="D608:N608"/>
    <mergeCell ref="O606:U606"/>
    <mergeCell ref="O607:U607"/>
    <mergeCell ref="O608:U608"/>
    <mergeCell ref="O609:U609"/>
    <mergeCell ref="O610:U610"/>
    <mergeCell ref="O611:U611"/>
    <mergeCell ref="D627:N627"/>
    <mergeCell ref="D628:N628"/>
    <mergeCell ref="D629:N629"/>
    <mergeCell ref="D624:N624"/>
    <mergeCell ref="D625:N625"/>
    <mergeCell ref="D626:N626"/>
    <mergeCell ref="O624:U624"/>
    <mergeCell ref="O625:U625"/>
    <mergeCell ref="O626:U626"/>
    <mergeCell ref="O627:U627"/>
    <mergeCell ref="O628:U628"/>
    <mergeCell ref="O629:U629"/>
    <mergeCell ref="D621:N621"/>
    <mergeCell ref="D622:N622"/>
    <mergeCell ref="D623:N623"/>
    <mergeCell ref="D618:N618"/>
    <mergeCell ref="D619:N619"/>
    <mergeCell ref="D620:N620"/>
    <mergeCell ref="O618:U618"/>
    <mergeCell ref="O619:U619"/>
    <mergeCell ref="O620:U620"/>
    <mergeCell ref="O621:U621"/>
    <mergeCell ref="O622:U622"/>
    <mergeCell ref="O623:U623"/>
    <mergeCell ref="D639:N639"/>
    <mergeCell ref="D640:N640"/>
    <mergeCell ref="D641:N641"/>
    <mergeCell ref="D636:N636"/>
    <mergeCell ref="D637:N637"/>
    <mergeCell ref="D638:N638"/>
    <mergeCell ref="O636:U636"/>
    <mergeCell ref="O637:U637"/>
    <mergeCell ref="O638:U638"/>
    <mergeCell ref="O639:U639"/>
    <mergeCell ref="O640:U640"/>
    <mergeCell ref="O641:U641"/>
    <mergeCell ref="D633:N633"/>
    <mergeCell ref="D634:N634"/>
    <mergeCell ref="D635:N635"/>
    <mergeCell ref="D630:N630"/>
    <mergeCell ref="D631:N631"/>
    <mergeCell ref="D632:N632"/>
    <mergeCell ref="O630:U630"/>
    <mergeCell ref="O631:U631"/>
    <mergeCell ref="O632:U632"/>
    <mergeCell ref="O633:U633"/>
    <mergeCell ref="O634:U634"/>
    <mergeCell ref="O635:U635"/>
    <mergeCell ref="D651:N651"/>
    <mergeCell ref="D652:N652"/>
    <mergeCell ref="D653:N653"/>
    <mergeCell ref="D648:N648"/>
    <mergeCell ref="D649:N649"/>
    <mergeCell ref="D650:N650"/>
    <mergeCell ref="O648:U648"/>
    <mergeCell ref="O649:U649"/>
    <mergeCell ref="O650:U650"/>
    <mergeCell ref="O651:U651"/>
    <mergeCell ref="O652:U652"/>
    <mergeCell ref="O653:U653"/>
    <mergeCell ref="D645:N645"/>
    <mergeCell ref="D646:N646"/>
    <mergeCell ref="D647:N647"/>
    <mergeCell ref="D642:N642"/>
    <mergeCell ref="D643:N643"/>
    <mergeCell ref="D644:N644"/>
    <mergeCell ref="O642:U642"/>
    <mergeCell ref="O643:U643"/>
    <mergeCell ref="O644:U644"/>
    <mergeCell ref="O645:U645"/>
    <mergeCell ref="O646:U646"/>
    <mergeCell ref="O647:U647"/>
    <mergeCell ref="D663:N663"/>
    <mergeCell ref="D664:N664"/>
    <mergeCell ref="D665:N665"/>
    <mergeCell ref="D660:N660"/>
    <mergeCell ref="D661:N661"/>
    <mergeCell ref="D662:N662"/>
    <mergeCell ref="O660:U660"/>
    <mergeCell ref="O661:U661"/>
    <mergeCell ref="O662:U662"/>
    <mergeCell ref="O663:U663"/>
    <mergeCell ref="O664:U664"/>
    <mergeCell ref="O665:U665"/>
    <mergeCell ref="D657:N657"/>
    <mergeCell ref="D658:N658"/>
    <mergeCell ref="D659:N659"/>
    <mergeCell ref="D654:N654"/>
    <mergeCell ref="D655:N655"/>
    <mergeCell ref="D656:N656"/>
    <mergeCell ref="O654:U654"/>
    <mergeCell ref="O655:U655"/>
    <mergeCell ref="O656:U656"/>
    <mergeCell ref="O657:U657"/>
    <mergeCell ref="O658:U658"/>
    <mergeCell ref="O659:U659"/>
    <mergeCell ref="D669:N669"/>
    <mergeCell ref="D670:N670"/>
    <mergeCell ref="D671:N671"/>
    <mergeCell ref="D666:N666"/>
    <mergeCell ref="D667:N667"/>
    <mergeCell ref="D668:N668"/>
    <mergeCell ref="O666:U666"/>
    <mergeCell ref="O667:U667"/>
    <mergeCell ref="O668:U668"/>
    <mergeCell ref="O669:U669"/>
    <mergeCell ref="O670:U670"/>
    <mergeCell ref="O671:U671"/>
    <mergeCell ref="D675:N675"/>
    <mergeCell ref="D676:N676"/>
    <mergeCell ref="D677:N677"/>
    <mergeCell ref="D672:N672"/>
    <mergeCell ref="D673:N673"/>
    <mergeCell ref="D674:N674"/>
    <mergeCell ref="O672:U672"/>
    <mergeCell ref="D681:N681"/>
    <mergeCell ref="D682:N682"/>
    <mergeCell ref="D683:N683"/>
    <mergeCell ref="D678:N678"/>
    <mergeCell ref="D679:N679"/>
    <mergeCell ref="D680:N680"/>
    <mergeCell ref="O678:U678"/>
    <mergeCell ref="O679:U679"/>
    <mergeCell ref="O680:U680"/>
    <mergeCell ref="O681:U681"/>
    <mergeCell ref="O682:U682"/>
    <mergeCell ref="O683:U683"/>
    <mergeCell ref="O673:U673"/>
    <mergeCell ref="O674:U674"/>
    <mergeCell ref="O675:U675"/>
    <mergeCell ref="O676:U676"/>
    <mergeCell ref="O677:U677"/>
    <mergeCell ref="B51:AD51"/>
    <mergeCell ref="C52:AD52"/>
    <mergeCell ref="C53:AD53"/>
    <mergeCell ref="C54:AD54"/>
    <mergeCell ref="D56:AD56"/>
    <mergeCell ref="D57:AD57"/>
    <mergeCell ref="K59:AD59"/>
    <mergeCell ref="C62:AD62"/>
    <mergeCell ref="C63:AD63"/>
    <mergeCell ref="C39:AD39"/>
    <mergeCell ref="C43:AD43"/>
    <mergeCell ref="C44:AD44"/>
    <mergeCell ref="B70:AD70"/>
    <mergeCell ref="C72:AD72"/>
    <mergeCell ref="C73:AD73"/>
    <mergeCell ref="C701:AD701"/>
    <mergeCell ref="C702:AD702"/>
    <mergeCell ref="C71:AD71"/>
    <mergeCell ref="Q75:AD75"/>
    <mergeCell ref="D696:AD696"/>
    <mergeCell ref="D697:AD697"/>
    <mergeCell ref="D698:AD698"/>
    <mergeCell ref="D699:AD699"/>
    <mergeCell ref="C690:AD690"/>
    <mergeCell ref="D691:AD691"/>
    <mergeCell ref="D692:AD692"/>
    <mergeCell ref="D693:AD693"/>
    <mergeCell ref="D694:AD694"/>
    <mergeCell ref="D695:AD695"/>
    <mergeCell ref="D684:N684"/>
    <mergeCell ref="D685:N685"/>
    <mergeCell ref="D686:N686"/>
    <mergeCell ref="Y103:AD103"/>
    <mergeCell ref="D98:R98"/>
    <mergeCell ref="S98:X98"/>
    <mergeCell ref="Y98:AD98"/>
    <mergeCell ref="D99:R99"/>
    <mergeCell ref="S99:X99"/>
    <mergeCell ref="Y99:AD99"/>
    <mergeCell ref="D100:R100"/>
    <mergeCell ref="S100:X100"/>
    <mergeCell ref="Y100:AD100"/>
    <mergeCell ref="D107:R107"/>
    <mergeCell ref="S107:X107"/>
    <mergeCell ref="Y107:AD107"/>
    <mergeCell ref="D108:R108"/>
    <mergeCell ref="S108:X108"/>
    <mergeCell ref="Y108:AD108"/>
    <mergeCell ref="D109:R109"/>
    <mergeCell ref="S109:X109"/>
    <mergeCell ref="Y109:AD109"/>
    <mergeCell ref="D104:R104"/>
    <mergeCell ref="S104:X104"/>
    <mergeCell ref="Y104:AD104"/>
    <mergeCell ref="D105:R105"/>
    <mergeCell ref="S105:X105"/>
    <mergeCell ref="Y105:AD105"/>
    <mergeCell ref="D106:R106"/>
    <mergeCell ref="S106:X106"/>
    <mergeCell ref="Y106:AD106"/>
    <mergeCell ref="D101:R101"/>
    <mergeCell ref="S101:X101"/>
    <mergeCell ref="Y101:AD101"/>
    <mergeCell ref="D102:R102"/>
    <mergeCell ref="D113:R113"/>
    <mergeCell ref="S113:X113"/>
    <mergeCell ref="Y113:AD113"/>
    <mergeCell ref="D114:R114"/>
    <mergeCell ref="S114:X114"/>
    <mergeCell ref="Y114:AD114"/>
    <mergeCell ref="D115:R115"/>
    <mergeCell ref="S115:X115"/>
    <mergeCell ref="Y115:AD115"/>
    <mergeCell ref="D110:R110"/>
    <mergeCell ref="S110:X110"/>
    <mergeCell ref="Y110:AD110"/>
    <mergeCell ref="D111:R111"/>
    <mergeCell ref="S111:X111"/>
    <mergeCell ref="Y111:AD111"/>
    <mergeCell ref="D112:R112"/>
    <mergeCell ref="S112:X112"/>
    <mergeCell ref="Y112:AD112"/>
    <mergeCell ref="D119:R119"/>
    <mergeCell ref="S119:X119"/>
    <mergeCell ref="Y119:AD119"/>
    <mergeCell ref="D120:R120"/>
    <mergeCell ref="S120:X120"/>
    <mergeCell ref="Y120:AD120"/>
    <mergeCell ref="D121:R121"/>
    <mergeCell ref="S121:X121"/>
    <mergeCell ref="Y121:AD121"/>
    <mergeCell ref="D116:R116"/>
    <mergeCell ref="S116:X116"/>
    <mergeCell ref="Y116:AD116"/>
    <mergeCell ref="D117:R117"/>
    <mergeCell ref="S117:X117"/>
    <mergeCell ref="Y117:AD117"/>
    <mergeCell ref="D118:R118"/>
    <mergeCell ref="S118:X118"/>
    <mergeCell ref="Y118:AD118"/>
    <mergeCell ref="D125:R125"/>
    <mergeCell ref="S125:X125"/>
    <mergeCell ref="Y125:AD125"/>
    <mergeCell ref="D126:R126"/>
    <mergeCell ref="S126:X126"/>
    <mergeCell ref="Y126:AD126"/>
    <mergeCell ref="D127:R127"/>
    <mergeCell ref="S127:X127"/>
    <mergeCell ref="Y127:AD127"/>
    <mergeCell ref="D122:R122"/>
    <mergeCell ref="S122:X122"/>
    <mergeCell ref="Y122:AD122"/>
    <mergeCell ref="D123:R123"/>
    <mergeCell ref="S123:X123"/>
    <mergeCell ref="Y123:AD123"/>
    <mergeCell ref="D124:R124"/>
    <mergeCell ref="S124:X124"/>
    <mergeCell ref="Y124:AD124"/>
    <mergeCell ref="D131:R131"/>
    <mergeCell ref="S131:X131"/>
    <mergeCell ref="Y131:AD131"/>
    <mergeCell ref="D132:R132"/>
    <mergeCell ref="S132:X132"/>
    <mergeCell ref="Y132:AD132"/>
    <mergeCell ref="D133:R133"/>
    <mergeCell ref="S133:X133"/>
    <mergeCell ref="Y133:AD133"/>
    <mergeCell ref="D128:R128"/>
    <mergeCell ref="S128:X128"/>
    <mergeCell ref="Y128:AD128"/>
    <mergeCell ref="D129:R129"/>
    <mergeCell ref="S129:X129"/>
    <mergeCell ref="Y129:AD129"/>
    <mergeCell ref="D130:R130"/>
    <mergeCell ref="S130:X130"/>
    <mergeCell ref="Y130:AD130"/>
    <mergeCell ref="D137:R137"/>
    <mergeCell ref="S137:X137"/>
    <mergeCell ref="Y137:AD137"/>
    <mergeCell ref="D138:R138"/>
    <mergeCell ref="S138:X138"/>
    <mergeCell ref="Y138:AD138"/>
    <mergeCell ref="D139:R139"/>
    <mergeCell ref="S139:X139"/>
    <mergeCell ref="Y139:AD139"/>
    <mergeCell ref="D134:R134"/>
    <mergeCell ref="S134:X134"/>
    <mergeCell ref="Y134:AD134"/>
    <mergeCell ref="D135:R135"/>
    <mergeCell ref="S135:X135"/>
    <mergeCell ref="Y135:AD135"/>
    <mergeCell ref="D136:R136"/>
    <mergeCell ref="S136:X136"/>
    <mergeCell ref="Y136:AD136"/>
    <mergeCell ref="D143:R143"/>
    <mergeCell ref="S143:X143"/>
    <mergeCell ref="Y143:AD143"/>
    <mergeCell ref="D144:R144"/>
    <mergeCell ref="S144:X144"/>
    <mergeCell ref="Y144:AD144"/>
    <mergeCell ref="D145:R145"/>
    <mergeCell ref="S145:X145"/>
    <mergeCell ref="Y145:AD145"/>
    <mergeCell ref="D140:R140"/>
    <mergeCell ref="S140:X140"/>
    <mergeCell ref="Y140:AD140"/>
    <mergeCell ref="D141:R141"/>
    <mergeCell ref="S141:X141"/>
    <mergeCell ref="Y141:AD141"/>
    <mergeCell ref="D142:R142"/>
    <mergeCell ref="S142:X142"/>
    <mergeCell ref="Y142:AD142"/>
    <mergeCell ref="D149:R149"/>
    <mergeCell ref="S149:X149"/>
    <mergeCell ref="Y149:AD149"/>
    <mergeCell ref="D150:R150"/>
    <mergeCell ref="S150:X150"/>
    <mergeCell ref="Y150:AD150"/>
    <mergeCell ref="D151:R151"/>
    <mergeCell ref="S151:X151"/>
    <mergeCell ref="Y151:AD151"/>
    <mergeCell ref="D146:R146"/>
    <mergeCell ref="S146:X146"/>
    <mergeCell ref="Y146:AD146"/>
    <mergeCell ref="D147:R147"/>
    <mergeCell ref="S147:X147"/>
    <mergeCell ref="Y147:AD147"/>
    <mergeCell ref="D148:R148"/>
    <mergeCell ref="S148:X148"/>
    <mergeCell ref="Y148:AD148"/>
    <mergeCell ref="D155:R155"/>
    <mergeCell ref="S155:X155"/>
    <mergeCell ref="Y155:AD155"/>
    <mergeCell ref="D156:R156"/>
    <mergeCell ref="S156:X156"/>
    <mergeCell ref="Y156:AD156"/>
    <mergeCell ref="D157:R157"/>
    <mergeCell ref="S157:X157"/>
    <mergeCell ref="Y157:AD157"/>
    <mergeCell ref="D152:R152"/>
    <mergeCell ref="S152:X152"/>
    <mergeCell ref="Y152:AD152"/>
    <mergeCell ref="D153:R153"/>
    <mergeCell ref="S153:X153"/>
    <mergeCell ref="Y153:AD153"/>
    <mergeCell ref="D154:R154"/>
    <mergeCell ref="S154:X154"/>
    <mergeCell ref="Y154:AD154"/>
    <mergeCell ref="D161:R161"/>
    <mergeCell ref="S161:X161"/>
    <mergeCell ref="Y161:AD161"/>
    <mergeCell ref="D162:R162"/>
    <mergeCell ref="S162:X162"/>
    <mergeCell ref="Y162:AD162"/>
    <mergeCell ref="D163:R163"/>
    <mergeCell ref="S163:X163"/>
    <mergeCell ref="Y163:AD163"/>
    <mergeCell ref="D158:R158"/>
    <mergeCell ref="S158:X158"/>
    <mergeCell ref="Y158:AD158"/>
    <mergeCell ref="D159:R159"/>
    <mergeCell ref="S159:X159"/>
    <mergeCell ref="Y159:AD159"/>
    <mergeCell ref="D160:R160"/>
    <mergeCell ref="S160:X160"/>
    <mergeCell ref="Y160:AD160"/>
    <mergeCell ref="D167:R167"/>
    <mergeCell ref="S167:X167"/>
    <mergeCell ref="Y167:AD167"/>
    <mergeCell ref="D168:R168"/>
    <mergeCell ref="S168:X168"/>
    <mergeCell ref="Y168:AD168"/>
    <mergeCell ref="D169:R169"/>
    <mergeCell ref="S169:X169"/>
    <mergeCell ref="Y169:AD169"/>
    <mergeCell ref="D164:R164"/>
    <mergeCell ref="S164:X164"/>
    <mergeCell ref="Y164:AD164"/>
    <mergeCell ref="D165:R165"/>
    <mergeCell ref="S165:X165"/>
    <mergeCell ref="Y165:AD165"/>
    <mergeCell ref="D166:R166"/>
    <mergeCell ref="S166:X166"/>
    <mergeCell ref="Y166:AD166"/>
    <mergeCell ref="D173:R173"/>
    <mergeCell ref="S173:X173"/>
    <mergeCell ref="Y173:AD173"/>
    <mergeCell ref="D174:R174"/>
    <mergeCell ref="S174:X174"/>
    <mergeCell ref="Y174:AD174"/>
    <mergeCell ref="D175:R175"/>
    <mergeCell ref="S175:X175"/>
    <mergeCell ref="Y175:AD175"/>
    <mergeCell ref="D170:R170"/>
    <mergeCell ref="S170:X170"/>
    <mergeCell ref="Y170:AD170"/>
    <mergeCell ref="D171:R171"/>
    <mergeCell ref="S171:X171"/>
    <mergeCell ref="Y171:AD171"/>
    <mergeCell ref="D172:R172"/>
    <mergeCell ref="S172:X172"/>
    <mergeCell ref="Y172:AD172"/>
    <mergeCell ref="D179:R179"/>
    <mergeCell ref="S179:X179"/>
    <mergeCell ref="Y179:AD179"/>
    <mergeCell ref="D180:R180"/>
    <mergeCell ref="S180:X180"/>
    <mergeCell ref="Y180:AD180"/>
    <mergeCell ref="D181:R181"/>
    <mergeCell ref="S181:X181"/>
    <mergeCell ref="Y181:AD181"/>
    <mergeCell ref="D176:R176"/>
    <mergeCell ref="S176:X176"/>
    <mergeCell ref="Y176:AD176"/>
    <mergeCell ref="D177:R177"/>
    <mergeCell ref="S177:X177"/>
    <mergeCell ref="Y177:AD177"/>
    <mergeCell ref="D178:R178"/>
    <mergeCell ref="S178:X178"/>
    <mergeCell ref="Y178:AD178"/>
    <mergeCell ref="D185:R185"/>
    <mergeCell ref="S185:X185"/>
    <mergeCell ref="Y185:AD185"/>
    <mergeCell ref="D186:R186"/>
    <mergeCell ref="S186:X186"/>
    <mergeCell ref="Y186:AD186"/>
    <mergeCell ref="D187:R187"/>
    <mergeCell ref="S187:X187"/>
    <mergeCell ref="Y187:AD187"/>
    <mergeCell ref="D182:R182"/>
    <mergeCell ref="S182:X182"/>
    <mergeCell ref="Y182:AD182"/>
    <mergeCell ref="D183:R183"/>
    <mergeCell ref="S183:X183"/>
    <mergeCell ref="Y183:AD183"/>
    <mergeCell ref="D184:R184"/>
    <mergeCell ref="S184:X184"/>
    <mergeCell ref="Y184:AD184"/>
    <mergeCell ref="D191:R191"/>
    <mergeCell ref="S191:X191"/>
    <mergeCell ref="Y191:AD191"/>
    <mergeCell ref="D192:R192"/>
    <mergeCell ref="S192:X192"/>
    <mergeCell ref="Y192:AD192"/>
    <mergeCell ref="D193:R193"/>
    <mergeCell ref="S193:X193"/>
    <mergeCell ref="Y193:AD193"/>
    <mergeCell ref="D188:R188"/>
    <mergeCell ref="S188:X188"/>
    <mergeCell ref="Y188:AD188"/>
    <mergeCell ref="D189:R189"/>
    <mergeCell ref="S189:X189"/>
    <mergeCell ref="Y189:AD189"/>
    <mergeCell ref="D190:R190"/>
    <mergeCell ref="S190:X190"/>
    <mergeCell ref="Y190:AD190"/>
    <mergeCell ref="D197:R197"/>
    <mergeCell ref="S197:X197"/>
    <mergeCell ref="Y197:AD197"/>
    <mergeCell ref="D198:R198"/>
    <mergeCell ref="S198:X198"/>
    <mergeCell ref="Y198:AD198"/>
    <mergeCell ref="D199:R199"/>
    <mergeCell ref="S199:X199"/>
    <mergeCell ref="Y199:AD199"/>
    <mergeCell ref="D194:R194"/>
    <mergeCell ref="S194:X194"/>
    <mergeCell ref="Y194:AD194"/>
    <mergeCell ref="D195:R195"/>
    <mergeCell ref="S195:X195"/>
    <mergeCell ref="Y195:AD195"/>
    <mergeCell ref="D196:R196"/>
    <mergeCell ref="S196:X196"/>
    <mergeCell ref="Y196:AD196"/>
    <mergeCell ref="D203:R203"/>
    <mergeCell ref="S203:X203"/>
    <mergeCell ref="Y203:AD203"/>
    <mergeCell ref="D204:R204"/>
    <mergeCell ref="S204:X204"/>
    <mergeCell ref="Y204:AD204"/>
    <mergeCell ref="D205:R205"/>
    <mergeCell ref="S205:X205"/>
    <mergeCell ref="Y205:AD205"/>
    <mergeCell ref="D200:R200"/>
    <mergeCell ref="S200:X200"/>
    <mergeCell ref="Y200:AD200"/>
    <mergeCell ref="D201:R201"/>
    <mergeCell ref="S201:X201"/>
    <mergeCell ref="Y201:AD201"/>
    <mergeCell ref="D202:R202"/>
    <mergeCell ref="S202:X202"/>
    <mergeCell ref="Y202:AD202"/>
    <mergeCell ref="D212:R212"/>
    <mergeCell ref="S212:X212"/>
    <mergeCell ref="Y212:AD212"/>
    <mergeCell ref="C214:AD214"/>
    <mergeCell ref="C215:AD215"/>
    <mergeCell ref="C412:AD412"/>
    <mergeCell ref="C563:AD563"/>
    <mergeCell ref="D209:R209"/>
    <mergeCell ref="S209:X209"/>
    <mergeCell ref="Y209:AD209"/>
    <mergeCell ref="D210:R210"/>
    <mergeCell ref="S210:X210"/>
    <mergeCell ref="Y210:AD210"/>
    <mergeCell ref="D211:R211"/>
    <mergeCell ref="S211:X211"/>
    <mergeCell ref="Y211:AD211"/>
    <mergeCell ref="D206:R206"/>
    <mergeCell ref="S206:X206"/>
    <mergeCell ref="Y206:AD206"/>
    <mergeCell ref="D207:R207"/>
    <mergeCell ref="S207:X207"/>
    <mergeCell ref="Y207:AD207"/>
    <mergeCell ref="D208:R208"/>
    <mergeCell ref="S208:X208"/>
    <mergeCell ref="Y208:AD208"/>
    <mergeCell ref="C540:AD540"/>
    <mergeCell ref="D541:AD541"/>
    <mergeCell ref="D542:AD542"/>
    <mergeCell ref="D543:AD543"/>
    <mergeCell ref="D544:AD544"/>
    <mergeCell ref="D545:AD545"/>
    <mergeCell ref="D533:N533"/>
  </mergeCells>
  <conditionalFormatting sqref="C56:C60 K59:AD59 C76:AD76 S93:AD212 C227:AD227 C241:C249 M249:AD249 O266:AD385 F388:AD388 O416:AD535 F538:AD538 O567:AD686 F688:AD688">
    <cfRule type="expression" dxfId="19" priority="20">
      <formula>OR($I$41="X",$T$41="X")</formula>
    </cfRule>
  </conditionalFormatting>
  <conditionalFormatting sqref="K59:AD59">
    <cfRule type="expression" dxfId="18" priority="19">
      <formula>$C$59=""</formula>
    </cfRule>
  </conditionalFormatting>
  <conditionalFormatting sqref="C57:C60">
    <cfRule type="expression" dxfId="17" priority="18">
      <formula>$C$56="X"</formula>
    </cfRule>
  </conditionalFormatting>
  <conditionalFormatting sqref="C56 C58:C60">
    <cfRule type="expression" dxfId="16" priority="17">
      <formula>$C$57="X"</formula>
    </cfRule>
  </conditionalFormatting>
  <conditionalFormatting sqref="C56:C57 C59:C60">
    <cfRule type="expression" dxfId="15" priority="16">
      <formula>$C$58="X"</formula>
    </cfRule>
  </conditionalFormatting>
  <conditionalFormatting sqref="C56:C58 C60">
    <cfRule type="expression" dxfId="14" priority="15">
      <formula>$C$59="X"</formula>
    </cfRule>
  </conditionalFormatting>
  <conditionalFormatting sqref="C56:C59">
    <cfRule type="expression" dxfId="13" priority="14">
      <formula>$C$60="x"</formula>
    </cfRule>
  </conditionalFormatting>
  <conditionalFormatting sqref="Q76:AD76">
    <cfRule type="expression" dxfId="12" priority="13">
      <formula>OR($C$76=2,$C$76=3,$C$76=9)</formula>
    </cfRule>
  </conditionalFormatting>
  <conditionalFormatting sqref="C76:AD76 S93:AD212">
    <cfRule type="expression" dxfId="11" priority="12">
      <formula>$C$60="X"</formula>
    </cfRule>
  </conditionalFormatting>
  <conditionalFormatting sqref="S93:AD212">
    <cfRule type="expression" dxfId="10" priority="11">
      <formula>$AG$87="x"</formula>
    </cfRule>
  </conditionalFormatting>
  <conditionalFormatting sqref="Y93:AD212">
    <cfRule type="expression" dxfId="9" priority="10">
      <formula>OR($S93=2,$S93=3,$S93=9)</formula>
    </cfRule>
  </conditionalFormatting>
  <conditionalFormatting sqref="Q227:AD227">
    <cfRule type="expression" dxfId="8" priority="9">
      <formula>OR($C$227=2,$C$227=3,$C$227=9)</formula>
    </cfRule>
  </conditionalFormatting>
  <conditionalFormatting sqref="M249:AD249">
    <cfRule type="expression" dxfId="7" priority="8">
      <formula>$C$249=""</formula>
    </cfRule>
  </conditionalFormatting>
  <conditionalFormatting sqref="C241:C249">
    <cfRule type="expression" dxfId="6" priority="7">
      <formula>OR($C$227=2,$C$227=9)</formula>
    </cfRule>
  </conditionalFormatting>
  <conditionalFormatting sqref="U266:AD385">
    <cfRule type="expression" dxfId="5" priority="6">
      <formula>OR($O266=2,$O266=9)</formula>
    </cfRule>
  </conditionalFormatting>
  <conditionalFormatting sqref="F388:AD388">
    <cfRule type="expression" dxfId="4" priority="5">
      <formula>$AG$388=0</formula>
    </cfRule>
  </conditionalFormatting>
  <conditionalFormatting sqref="F538:AD538">
    <cfRule type="expression" dxfId="3" priority="4">
      <formula>$AG$538=0</formula>
    </cfRule>
  </conditionalFormatting>
  <conditionalFormatting sqref="U416:AD535">
    <cfRule type="expression" dxfId="2" priority="3">
      <formula>OR($O416=2,$O416=9)</formula>
    </cfRule>
  </conditionalFormatting>
  <conditionalFormatting sqref="V567:AD686">
    <cfRule type="expression" dxfId="1" priority="2">
      <formula>OR($O567=2,$O567=9)</formula>
    </cfRule>
  </conditionalFormatting>
  <conditionalFormatting sqref="F688:AD688">
    <cfRule type="expression" dxfId="0" priority="1">
      <formula>$AG$688=0</formula>
    </cfRule>
  </conditionalFormatting>
  <dataValidations disablePrompts="1" count="3">
    <dataValidation type="list" allowBlank="1" showInputMessage="1" showErrorMessage="1" sqref="T41 I41 C41 C56:C60 C241:C249">
      <formula1>$AG$1:$AG$2</formula1>
    </dataValidation>
    <dataValidation type="list" allowBlank="1" showInputMessage="1" showErrorMessage="1" sqref="C76:P76 S93:X212 C227:P227">
      <formula1>$AH$1:$AH$5</formula1>
    </dataValidation>
    <dataValidation type="list" allowBlank="1" showInputMessage="1" showErrorMessage="1" sqref="O266:T385 O416:T535 O567:U686">
      <formula1>$AI$1:$AI$4</formula1>
    </dataValidation>
  </dataValidations>
  <hyperlinks>
    <hyperlink ref="AA9:AD9" location="Índice!B25" display="Índice"/>
  </hyperlinks>
  <pageMargins left="0.70866141732283472" right="0.70866141732283472" top="0.74803149606299213" bottom="0.74803149606299213" header="0.31496062992125984" footer="0.31496062992125984"/>
  <pageSetup scale="75" orientation="portrait" r:id="rId1"/>
  <headerFooter>
    <oddHeader>&amp;CMódulo 1 Sección I
Adición</oddHeader>
    <oddFooter>&amp;LCenso Nacional de Gobiernos Estatales 2023&amp;R&amp;P de &amp;N</oddFooter>
  </headerFooter>
  <rowBreaks count="4" manualBreakCount="4">
    <brk id="221" max="30" man="1"/>
    <brk id="258" max="30" man="1"/>
    <brk id="537" max="30" man="1"/>
    <brk id="689"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1"/>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16384" width="3.7109375" hidden="1"/>
  </cols>
  <sheetData>
    <row r="1" spans="1:31" ht="173.25" customHeight="1">
      <c r="A1" s="30"/>
      <c r="B1" s="276" t="s">
        <v>2</v>
      </c>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row>
    <row r="2" spans="1:3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1" ht="45" customHeight="1">
      <c r="B3" s="274" t="s">
        <v>1</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row>
    <row r="4" spans="1:31" ht="15" customHeight="1">
      <c r="A4" s="3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30"/>
    </row>
    <row r="5" spans="1:31" ht="45" customHeight="1">
      <c r="B5" s="274" t="s">
        <v>791</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spans="1:31" ht="1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row>
    <row r="7" spans="1:31" ht="60" customHeight="1">
      <c r="B7" s="274" t="s">
        <v>8</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row>
    <row r="8" spans="1:31" ht="15" customHeight="1">
      <c r="A8" s="19"/>
      <c r="B8" s="21"/>
      <c r="C8" s="20"/>
      <c r="D8" s="20"/>
      <c r="E8" s="20"/>
      <c r="F8" s="20"/>
      <c r="G8" s="20"/>
      <c r="H8" s="20"/>
      <c r="I8" s="20"/>
      <c r="J8" s="20"/>
      <c r="K8" s="20"/>
      <c r="L8" s="20"/>
      <c r="M8" s="20"/>
      <c r="N8" s="21"/>
      <c r="O8" s="20"/>
      <c r="P8" s="20"/>
      <c r="Q8" s="20"/>
      <c r="R8" s="20"/>
      <c r="S8" s="20"/>
      <c r="T8" s="20"/>
      <c r="U8" s="20"/>
      <c r="V8" s="20"/>
      <c r="W8" s="20"/>
      <c r="X8" s="20"/>
      <c r="Y8" s="20"/>
      <c r="Z8" s="20"/>
      <c r="AA8" s="20"/>
      <c r="AB8" s="20"/>
      <c r="AC8" s="20"/>
      <c r="AD8" s="20"/>
      <c r="AE8" s="19"/>
    </row>
    <row r="9" spans="1:31" ht="15" customHeight="1" thickBot="1">
      <c r="A9" s="19"/>
      <c r="B9" s="21" t="s">
        <v>3</v>
      </c>
      <c r="C9" s="20"/>
      <c r="D9" s="20"/>
      <c r="E9" s="20"/>
      <c r="F9" s="20"/>
      <c r="G9" s="20"/>
      <c r="H9" s="20"/>
      <c r="I9" s="20"/>
      <c r="J9" s="20"/>
      <c r="K9" s="20"/>
      <c r="L9" s="20"/>
      <c r="M9" s="20"/>
      <c r="N9" s="21" t="s">
        <v>4</v>
      </c>
      <c r="O9" s="20"/>
      <c r="P9" s="20"/>
      <c r="Q9" s="20"/>
      <c r="R9" s="20"/>
      <c r="S9" s="20"/>
      <c r="T9" s="20"/>
      <c r="U9" s="20"/>
      <c r="V9" s="20"/>
      <c r="W9" s="20"/>
      <c r="X9" s="20"/>
      <c r="Y9" s="20"/>
      <c r="Z9" s="20"/>
      <c r="AA9" s="592" t="s">
        <v>0</v>
      </c>
      <c r="AB9" s="592"/>
      <c r="AC9" s="592"/>
      <c r="AD9" s="592"/>
      <c r="AE9" s="19"/>
    </row>
    <row r="10" spans="1:31" ht="15" customHeight="1" thickBot="1">
      <c r="A10" s="19"/>
      <c r="B10" s="278" t="str">
        <f>IF(Presentación!B10="","",Presentación!B10)</f>
        <v>Veracruz de Ignacio de la Llave</v>
      </c>
      <c r="C10" s="279"/>
      <c r="D10" s="279"/>
      <c r="E10" s="279"/>
      <c r="F10" s="279"/>
      <c r="G10" s="279"/>
      <c r="H10" s="279"/>
      <c r="I10" s="279"/>
      <c r="J10" s="279"/>
      <c r="K10" s="279"/>
      <c r="L10" s="280"/>
      <c r="M10" s="20"/>
      <c r="N10" s="278" t="str">
        <f>IF(Presentación!N10="","",Presentación!N10)</f>
        <v>230</v>
      </c>
      <c r="O10" s="280"/>
      <c r="P10" s="22"/>
      <c r="Q10" s="22"/>
      <c r="R10" s="22"/>
      <c r="S10" s="22"/>
      <c r="T10" s="22"/>
      <c r="U10" s="22"/>
      <c r="V10" s="22"/>
      <c r="W10" s="22"/>
      <c r="X10" s="22"/>
      <c r="Y10" s="22"/>
      <c r="Z10" s="22"/>
      <c r="AA10" s="22"/>
      <c r="AB10" s="22"/>
      <c r="AC10" s="22"/>
      <c r="AD10" s="22"/>
      <c r="AE10" s="19"/>
    </row>
    <row r="11" spans="1:31" ht="1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ht="1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593" t="s">
        <v>829</v>
      </c>
      <c r="AB12" s="593"/>
      <c r="AC12" s="593"/>
      <c r="AD12" s="593"/>
      <c r="AE12" s="19"/>
    </row>
    <row r="13" spans="1:31" ht="15" customHeight="1">
      <c r="B13" s="19"/>
      <c r="C13" s="19"/>
      <c r="D13" s="19"/>
      <c r="E13" s="19"/>
      <c r="F13" s="19"/>
      <c r="G13" s="19"/>
      <c r="H13" s="19"/>
      <c r="I13" s="19"/>
      <c r="J13" s="19"/>
      <c r="K13" s="19"/>
      <c r="L13" s="19"/>
      <c r="M13" s="32"/>
      <c r="N13" s="19"/>
      <c r="O13" s="19"/>
    </row>
    <row r="14" spans="1:31" ht="24" customHeight="1">
      <c r="A14" s="33"/>
      <c r="B14" s="594" t="s">
        <v>411</v>
      </c>
      <c r="C14" s="594"/>
      <c r="D14" s="594"/>
      <c r="E14" s="594"/>
      <c r="F14" s="594"/>
      <c r="G14" s="594"/>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33"/>
    </row>
    <row r="15" spans="1:31"/>
    <row r="16" spans="1:31">
      <c r="C16" s="27" t="s">
        <v>412</v>
      </c>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row>
    <row r="17" spans="3:30" ht="24" customHeight="1">
      <c r="C17" s="295" t="s">
        <v>413</v>
      </c>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row>
    <row r="18" spans="3:30">
      <c r="C18" s="30"/>
      <c r="D18" s="22" t="s">
        <v>414</v>
      </c>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row>
    <row r="19" spans="3:30">
      <c r="C19" s="30"/>
      <c r="D19" s="22" t="s">
        <v>415</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row>
    <row r="20" spans="3:30">
      <c r="C20" s="30"/>
      <c r="D20" s="22" t="s">
        <v>416</v>
      </c>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row>
    <row r="21" spans="3:30">
      <c r="C21" s="30"/>
      <c r="D21" s="22" t="s">
        <v>417</v>
      </c>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row>
    <row r="22" spans="3:30">
      <c r="C22" s="30"/>
      <c r="D22" s="22" t="s">
        <v>418</v>
      </c>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row>
    <row r="23" spans="3:30">
      <c r="C23" s="30"/>
      <c r="D23" s="22" t="s">
        <v>649</v>
      </c>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row>
    <row r="24" spans="3:30">
      <c r="C24" s="30"/>
      <c r="D24" s="22" t="s">
        <v>480</v>
      </c>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row>
    <row r="25" spans="3: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row>
    <row r="26" spans="3:30">
      <c r="C26" s="27" t="s">
        <v>420</v>
      </c>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row>
    <row r="27" spans="3:30" ht="36" customHeight="1">
      <c r="C27" s="295" t="s">
        <v>650</v>
      </c>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row>
    <row r="28" spans="3:30">
      <c r="C28" s="30"/>
      <c r="D28" s="22" t="s">
        <v>421</v>
      </c>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row>
    <row r="29" spans="3:30">
      <c r="C29" s="30"/>
      <c r="D29" s="30" t="s">
        <v>422</v>
      </c>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row>
    <row r="30" spans="3:30">
      <c r="C30" s="30"/>
      <c r="D30" s="22" t="s">
        <v>423</v>
      </c>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row>
    <row r="31" spans="3:30">
      <c r="C31" s="30"/>
      <c r="D31" s="22" t="s">
        <v>424</v>
      </c>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row>
    <row r="32" spans="3:30">
      <c r="C32" s="30"/>
      <c r="D32" s="22" t="s">
        <v>425</v>
      </c>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row>
    <row r="33" spans="3:30">
      <c r="C33" s="30"/>
      <c r="D33" s="22" t="s">
        <v>426</v>
      </c>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row>
    <row r="34" spans="3:30">
      <c r="C34" s="30"/>
      <c r="D34" s="22" t="s">
        <v>427</v>
      </c>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row>
    <row r="35" spans="3:30">
      <c r="C35" s="30"/>
      <c r="D35" s="22" t="s">
        <v>428</v>
      </c>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row>
    <row r="36" spans="3:30">
      <c r="C36" s="30"/>
      <c r="D36" s="22" t="s">
        <v>651</v>
      </c>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row>
    <row r="37" spans="3:30">
      <c r="C37" s="30"/>
      <c r="D37" s="22" t="s">
        <v>467</v>
      </c>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row>
    <row r="38" spans="3: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3:30">
      <c r="C39" s="27" t="s">
        <v>430</v>
      </c>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3:30" ht="36" customHeight="1">
      <c r="C40" s="295" t="s">
        <v>431</v>
      </c>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row>
    <row r="41" spans="3:30">
      <c r="C41" s="30"/>
      <c r="D41" s="22" t="s">
        <v>1094</v>
      </c>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row>
    <row r="42" spans="3:30">
      <c r="C42" s="30"/>
      <c r="D42" s="22" t="s">
        <v>432</v>
      </c>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row>
    <row r="43" spans="3:30">
      <c r="C43" s="30"/>
      <c r="D43" s="22" t="s">
        <v>433</v>
      </c>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row>
    <row r="44" spans="3:30">
      <c r="C44" s="30"/>
      <c r="D44" s="22" t="s">
        <v>434</v>
      </c>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row>
    <row r="45" spans="3:30">
      <c r="C45" s="30"/>
      <c r="D45" s="22" t="s">
        <v>435</v>
      </c>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row>
    <row r="46" spans="3:30">
      <c r="C46" s="30"/>
      <c r="D46" s="34" t="s">
        <v>436</v>
      </c>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row>
    <row r="47" spans="3:30">
      <c r="C47" s="30"/>
      <c r="D47" s="22" t="s">
        <v>437</v>
      </c>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row>
    <row r="48" spans="3:30">
      <c r="C48" s="30"/>
      <c r="D48" s="22" t="s">
        <v>438</v>
      </c>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row>
    <row r="49" spans="3:30">
      <c r="C49" s="30"/>
      <c r="D49" s="22" t="s">
        <v>439</v>
      </c>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row>
    <row r="50" spans="3:30">
      <c r="C50" s="30"/>
      <c r="D50" s="22" t="s">
        <v>440</v>
      </c>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row>
    <row r="51" spans="3:30">
      <c r="C51" s="30"/>
      <c r="D51" s="22" t="s">
        <v>652</v>
      </c>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row>
    <row r="52" spans="3:30">
      <c r="C52" s="30"/>
      <c r="D52" s="22" t="s">
        <v>653</v>
      </c>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row>
    <row r="53" spans="3:30">
      <c r="C53" s="30"/>
      <c r="D53" s="22"/>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row>
    <row r="54" spans="3:30">
      <c r="C54" s="27" t="s">
        <v>441</v>
      </c>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3:30" ht="36" customHeight="1">
      <c r="C55" s="295" t="s">
        <v>442</v>
      </c>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row>
    <row r="56" spans="3:30" ht="24" customHeight="1">
      <c r="C56" s="30"/>
      <c r="D56" s="295" t="s">
        <v>1096</v>
      </c>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row>
    <row r="57" spans="3:30">
      <c r="C57" s="30"/>
      <c r="D57" s="22" t="s">
        <v>443</v>
      </c>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row>
    <row r="58" spans="3:30">
      <c r="C58" s="30"/>
      <c r="D58" s="22" t="s">
        <v>444</v>
      </c>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row>
    <row r="59" spans="3:30">
      <c r="C59" s="30"/>
      <c r="D59" s="22"/>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3:30">
      <c r="C60" s="27" t="s">
        <v>445</v>
      </c>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3:30" ht="48" customHeight="1">
      <c r="C61" s="286" t="s">
        <v>446</v>
      </c>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row>
    <row r="62" spans="3:30">
      <c r="C62" s="30"/>
      <c r="D62" s="22" t="s">
        <v>447</v>
      </c>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row>
    <row r="63" spans="3: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3:30">
      <c r="C64" s="27" t="s">
        <v>448</v>
      </c>
      <c r="E64" s="30"/>
      <c r="F64" s="30"/>
      <c r="G64" s="30"/>
      <c r="I64" s="30"/>
      <c r="J64" s="30"/>
      <c r="K64" s="30"/>
      <c r="L64" s="30"/>
      <c r="M64" s="30"/>
      <c r="N64" s="30"/>
      <c r="O64" s="30"/>
      <c r="P64" s="30"/>
      <c r="Q64" s="30"/>
      <c r="R64" s="30"/>
      <c r="S64" s="30"/>
      <c r="T64" s="30"/>
      <c r="U64" s="30"/>
      <c r="V64" s="30"/>
      <c r="W64" s="30"/>
      <c r="X64" s="30"/>
      <c r="Y64" s="30"/>
      <c r="Z64" s="30"/>
      <c r="AA64" s="30"/>
      <c r="AB64" s="30"/>
      <c r="AC64" s="30"/>
      <c r="AD64" s="30"/>
    </row>
    <row r="65" spans="3:30" ht="24" customHeight="1">
      <c r="C65" s="295" t="s">
        <v>449</v>
      </c>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row>
    <row r="66" spans="3:30">
      <c r="C66" s="35"/>
      <c r="D66" s="22" t="s">
        <v>450</v>
      </c>
      <c r="E66" s="30"/>
      <c r="F66" s="30"/>
      <c r="G66" s="30"/>
      <c r="I66" s="30"/>
      <c r="J66" s="30"/>
      <c r="K66" s="30"/>
      <c r="L66" s="30"/>
      <c r="M66" s="30"/>
      <c r="N66" s="30"/>
      <c r="O66" s="30"/>
      <c r="P66" s="30"/>
      <c r="Q66" s="30"/>
      <c r="R66" s="30"/>
      <c r="S66" s="30"/>
      <c r="T66" s="30"/>
      <c r="U66" s="30"/>
      <c r="V66" s="30"/>
      <c r="W66" s="30"/>
      <c r="X66" s="30"/>
      <c r="Y66" s="30"/>
      <c r="Z66" s="30"/>
      <c r="AA66" s="30"/>
      <c r="AB66" s="30"/>
      <c r="AC66" s="30"/>
      <c r="AD66" s="30"/>
    </row>
    <row r="67" spans="3: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row>
    <row r="68" spans="3:30">
      <c r="C68" s="27" t="s">
        <v>451</v>
      </c>
      <c r="E68" s="30"/>
      <c r="F68" s="30"/>
      <c r="G68" s="30"/>
      <c r="I68" s="30"/>
      <c r="J68" s="30"/>
      <c r="K68" s="30"/>
      <c r="L68" s="30"/>
      <c r="M68" s="30"/>
      <c r="N68" s="30"/>
      <c r="O68" s="30"/>
      <c r="P68" s="30"/>
      <c r="Q68" s="30"/>
      <c r="R68" s="30"/>
      <c r="S68" s="30"/>
      <c r="T68" s="30"/>
      <c r="U68" s="30"/>
      <c r="V68" s="30"/>
      <c r="W68" s="30"/>
      <c r="X68" s="30"/>
      <c r="Y68" s="30"/>
      <c r="Z68" s="30"/>
      <c r="AA68" s="30"/>
      <c r="AB68" s="30"/>
      <c r="AC68" s="30"/>
      <c r="AD68" s="30"/>
    </row>
    <row r="69" spans="3:30" ht="48" customHeight="1">
      <c r="C69" s="295" t="s">
        <v>654</v>
      </c>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row>
    <row r="70" spans="3:30">
      <c r="C70" s="35"/>
      <c r="D70" s="22" t="s">
        <v>452</v>
      </c>
      <c r="E70" s="30"/>
      <c r="F70" s="30"/>
      <c r="G70" s="30"/>
      <c r="I70" s="30"/>
      <c r="J70" s="30"/>
      <c r="K70" s="30"/>
      <c r="L70" s="30"/>
      <c r="M70" s="30"/>
      <c r="N70" s="30"/>
      <c r="O70" s="30"/>
      <c r="P70" s="30"/>
      <c r="Q70" s="30"/>
      <c r="R70" s="30"/>
      <c r="S70" s="30"/>
      <c r="T70" s="30"/>
      <c r="U70" s="30"/>
      <c r="V70" s="30"/>
      <c r="W70" s="30"/>
      <c r="X70" s="30"/>
      <c r="Y70" s="30"/>
      <c r="Z70" s="30"/>
      <c r="AA70" s="30"/>
      <c r="AB70" s="30"/>
      <c r="AC70" s="30"/>
      <c r="AD70" s="30"/>
    </row>
    <row r="71" spans="3: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row>
    <row r="72" spans="3:30">
      <c r="C72" s="27" t="s">
        <v>453</v>
      </c>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row>
    <row r="73" spans="3:30" ht="36" customHeight="1">
      <c r="C73" s="295" t="s">
        <v>454</v>
      </c>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row>
    <row r="74" spans="3:30">
      <c r="C74" s="30"/>
      <c r="D74" s="22" t="s">
        <v>455</v>
      </c>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row>
    <row r="75" spans="3:30">
      <c r="C75" s="30"/>
      <c r="D75" s="22" t="s">
        <v>456</v>
      </c>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row>
    <row r="76" spans="3:30">
      <c r="C76" s="30"/>
      <c r="D76" s="22" t="s">
        <v>444</v>
      </c>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row>
    <row r="77" spans="3:30">
      <c r="C77" s="30"/>
      <c r="D77" s="22"/>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row>
    <row r="78" spans="3:30">
      <c r="C78" s="27" t="s">
        <v>457</v>
      </c>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row>
    <row r="79" spans="3:30" ht="36" customHeight="1">
      <c r="C79" s="295" t="s">
        <v>788</v>
      </c>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row>
    <row r="80" spans="3:30">
      <c r="C80" s="30"/>
      <c r="D80" s="22" t="s">
        <v>655</v>
      </c>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row>
    <row r="81" spans="3:30">
      <c r="C81" s="30"/>
      <c r="D81" s="22" t="s">
        <v>458</v>
      </c>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row>
    <row r="82" spans="3:30">
      <c r="C82" s="30"/>
      <c r="D82" s="22" t="s">
        <v>444</v>
      </c>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row>
    <row r="83" spans="3: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row>
    <row r="84" spans="3:30" ht="15" customHeight="1">
      <c r="C84" s="23" t="s">
        <v>963</v>
      </c>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row>
    <row r="85" spans="3:30" ht="48" customHeight="1">
      <c r="C85" s="295" t="s">
        <v>459</v>
      </c>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3:30" ht="15" customHeight="1">
      <c r="C86" s="30"/>
      <c r="D86" s="22" t="s">
        <v>460</v>
      </c>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row>
    <row r="87" spans="3:30" ht="15" customHeight="1">
      <c r="C87" s="30"/>
      <c r="D87" s="22" t="s">
        <v>1097</v>
      </c>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row>
    <row r="88" spans="3:30" ht="15" customHeight="1">
      <c r="C88" s="30"/>
      <c r="D88" s="22" t="s">
        <v>1095</v>
      </c>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row>
    <row r="89" spans="3:30" ht="15" customHeight="1">
      <c r="C89" s="30"/>
      <c r="D89" s="22" t="s">
        <v>461</v>
      </c>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row>
    <row r="90" spans="3:30" ht="15" customHeight="1">
      <c r="C90" s="30"/>
      <c r="D90" s="22" t="s">
        <v>462</v>
      </c>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3:30" ht="15" customHeight="1">
      <c r="C91" s="30"/>
      <c r="D91" s="22" t="s">
        <v>463</v>
      </c>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3:30" ht="24" customHeight="1">
      <c r="C92" s="30"/>
      <c r="D92" s="295" t="s">
        <v>464</v>
      </c>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3:30" ht="15" customHeight="1">
      <c r="C93" s="30"/>
      <c r="D93" s="22" t="s">
        <v>465</v>
      </c>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row>
    <row r="94" spans="3:30" ht="15" customHeight="1">
      <c r="C94" s="30"/>
      <c r="D94" s="22" t="s">
        <v>466</v>
      </c>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row>
    <row r="95" spans="3:30" ht="15" customHeight="1">
      <c r="C95" s="30"/>
      <c r="D95" s="22" t="s">
        <v>467</v>
      </c>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row>
    <row r="96" spans="3:30" ht="15" customHeight="1">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row>
    <row r="97" spans="3:30">
      <c r="C97" s="27" t="s">
        <v>964</v>
      </c>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row>
    <row r="98" spans="3:30" ht="36" customHeight="1">
      <c r="C98" s="295" t="s">
        <v>468</v>
      </c>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3:30">
      <c r="C99" s="30"/>
      <c r="D99" s="22" t="s">
        <v>469</v>
      </c>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row>
    <row r="100" spans="3:30">
      <c r="C100" s="30"/>
      <c r="D100" s="22" t="s">
        <v>789</v>
      </c>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3:30">
      <c r="C101" s="30"/>
      <c r="D101" s="22" t="s">
        <v>444</v>
      </c>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3:30">
      <c r="C102" s="30"/>
      <c r="D102" s="22"/>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3:30">
      <c r="C103" s="27" t="s">
        <v>965</v>
      </c>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3:30" ht="36" customHeight="1">
      <c r="C104" s="295" t="s">
        <v>470</v>
      </c>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3:30">
      <c r="D105" s="22" t="s">
        <v>471</v>
      </c>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3:30">
      <c r="C106" s="30"/>
      <c r="D106" s="22" t="s">
        <v>472</v>
      </c>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3:30">
      <c r="C107" s="30"/>
      <c r="D107" s="22" t="s">
        <v>473</v>
      </c>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3:30">
      <c r="C108" s="30"/>
      <c r="D108" s="30" t="s">
        <v>474</v>
      </c>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3:30">
      <c r="C109" s="30"/>
      <c r="D109" s="22" t="s">
        <v>656</v>
      </c>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3:30">
      <c r="C110" s="30"/>
      <c r="D110" s="22" t="s">
        <v>419</v>
      </c>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3: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3:30">
      <c r="C112" s="27" t="s">
        <v>966</v>
      </c>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3:30" ht="60" customHeight="1">
      <c r="C113" s="295" t="s">
        <v>657</v>
      </c>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3:30">
      <c r="C114" s="30"/>
      <c r="D114" s="22" t="s">
        <v>475</v>
      </c>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3:30">
      <c r="C115" s="30"/>
      <c r="D115" s="34" t="s">
        <v>476</v>
      </c>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3:30">
      <c r="C116" s="30"/>
      <c r="D116" s="22" t="s">
        <v>477</v>
      </c>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3:30">
      <c r="C117" s="30"/>
      <c r="D117" s="22" t="s">
        <v>1072</v>
      </c>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3:30">
      <c r="C118" s="30"/>
      <c r="D118" s="22" t="s">
        <v>478</v>
      </c>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3:30">
      <c r="C119" s="30"/>
      <c r="D119" s="30" t="s">
        <v>479</v>
      </c>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3:30">
      <c r="C120" s="30"/>
      <c r="D120" s="22" t="s">
        <v>480</v>
      </c>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3: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3:30" ht="24" customHeight="1">
      <c r="C122" s="595" t="s">
        <v>481</v>
      </c>
      <c r="D122" s="595"/>
      <c r="E122" s="595"/>
      <c r="F122" s="595"/>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row>
    <row r="123" spans="3: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3:30">
      <c r="C124" s="27" t="s">
        <v>967</v>
      </c>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3:30" ht="36" customHeight="1">
      <c r="C125" s="295" t="s">
        <v>658</v>
      </c>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3:30">
      <c r="C126" s="30"/>
      <c r="D126" s="22" t="s">
        <v>1098</v>
      </c>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row>
    <row r="127" spans="3:30">
      <c r="C127" s="30"/>
      <c r="D127" s="34" t="s">
        <v>482</v>
      </c>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3:30">
      <c r="C128" s="30"/>
      <c r="D128" s="34" t="s">
        <v>483</v>
      </c>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row>
    <row r="129" spans="3:30">
      <c r="C129" s="30"/>
      <c r="D129" s="22" t="s">
        <v>484</v>
      </c>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row>
    <row r="130" spans="3:30">
      <c r="C130" s="30"/>
      <c r="D130" s="22" t="s">
        <v>485</v>
      </c>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row>
    <row r="131" spans="3:30">
      <c r="C131" s="30"/>
      <c r="D131" s="22" t="s">
        <v>486</v>
      </c>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row>
    <row r="132" spans="3:30">
      <c r="C132" s="30"/>
      <c r="D132" s="22" t="s">
        <v>487</v>
      </c>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row>
    <row r="133" spans="3:30">
      <c r="C133" s="30"/>
      <c r="D133" s="34" t="s">
        <v>929</v>
      </c>
      <c r="E133" s="35"/>
      <c r="F133" s="35"/>
      <c r="G133" s="35"/>
      <c r="H133" s="35"/>
      <c r="I133" s="35"/>
      <c r="J133" s="35"/>
      <c r="K133" s="35"/>
      <c r="L133" s="35"/>
      <c r="M133" s="35"/>
      <c r="N133" s="35"/>
      <c r="O133" s="35"/>
      <c r="P133" s="35"/>
      <c r="Q133" s="35"/>
      <c r="R133" s="35"/>
      <c r="S133" s="30"/>
      <c r="T133" s="30"/>
      <c r="U133" s="30"/>
      <c r="V133" s="30"/>
      <c r="W133" s="30"/>
      <c r="X133" s="30"/>
      <c r="Y133" s="30"/>
      <c r="Z133" s="30"/>
      <c r="AA133" s="30"/>
      <c r="AB133" s="30"/>
      <c r="AC133" s="30"/>
      <c r="AD133" s="30"/>
    </row>
    <row r="134" spans="3:30">
      <c r="C134" s="30"/>
      <c r="D134" s="22" t="s">
        <v>429</v>
      </c>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row>
    <row r="135" spans="3: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row>
    <row r="136" spans="3:30" ht="24" customHeight="1">
      <c r="C136" s="595" t="s">
        <v>488</v>
      </c>
      <c r="D136" s="595"/>
      <c r="E136" s="595"/>
      <c r="F136" s="595"/>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row>
    <row r="137" spans="3:30">
      <c r="C137" s="36"/>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row>
    <row r="138" spans="3:30">
      <c r="C138" s="27" t="s">
        <v>968</v>
      </c>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row>
    <row r="139" spans="3:30" ht="36" customHeight="1">
      <c r="C139" s="295" t="s">
        <v>489</v>
      </c>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3:30">
      <c r="C140" s="34"/>
      <c r="D140" s="34" t="s">
        <v>490</v>
      </c>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row>
    <row r="141" spans="3:30">
      <c r="C141" s="30"/>
      <c r="D141" s="22" t="s">
        <v>491</v>
      </c>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row>
    <row r="142" spans="3:30">
      <c r="C142" s="30"/>
      <c r="D142" s="30" t="s">
        <v>492</v>
      </c>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row>
    <row r="143" spans="3:30">
      <c r="C143" s="30"/>
      <c r="D143" s="22" t="s">
        <v>493</v>
      </c>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row>
    <row r="144" spans="3:30">
      <c r="C144" s="30"/>
      <c r="D144" s="22" t="s">
        <v>494</v>
      </c>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row>
    <row r="145" spans="3:30">
      <c r="C145" s="30"/>
      <c r="D145" s="22" t="s">
        <v>495</v>
      </c>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row>
    <row r="146" spans="3:30">
      <c r="C146" s="30"/>
      <c r="D146" s="22" t="s">
        <v>480</v>
      </c>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row>
    <row r="147" spans="3: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row>
    <row r="148" spans="3:30">
      <c r="C148" s="27" t="s">
        <v>969</v>
      </c>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row>
    <row r="149" spans="3:30" ht="36" customHeight="1">
      <c r="C149" s="295" t="s">
        <v>659</v>
      </c>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3:30">
      <c r="C150" s="30"/>
      <c r="D150" s="22" t="s">
        <v>496</v>
      </c>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row>
    <row r="151" spans="3:30">
      <c r="C151" s="30"/>
      <c r="D151" s="22" t="s">
        <v>497</v>
      </c>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row>
    <row r="152" spans="3:30">
      <c r="C152" s="30"/>
      <c r="D152" s="22" t="s">
        <v>498</v>
      </c>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row>
    <row r="153" spans="3:30">
      <c r="C153" s="30"/>
      <c r="D153" s="22" t="s">
        <v>499</v>
      </c>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row>
    <row r="154" spans="3:30">
      <c r="C154" s="30"/>
      <c r="D154" s="22" t="s">
        <v>1073</v>
      </c>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row>
    <row r="155" spans="3:30">
      <c r="C155" s="30"/>
      <c r="D155" s="22" t="s">
        <v>500</v>
      </c>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row>
    <row r="156" spans="3:30">
      <c r="C156" s="30"/>
      <c r="D156" s="22" t="s">
        <v>501</v>
      </c>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row>
    <row r="157" spans="3:30">
      <c r="C157" s="30"/>
      <c r="D157" s="22" t="s">
        <v>502</v>
      </c>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row>
    <row r="158" spans="3:30">
      <c r="C158" s="30"/>
      <c r="D158" s="22" t="s">
        <v>429</v>
      </c>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row>
    <row r="159" spans="3:30">
      <c r="C159" s="30"/>
      <c r="D159" s="22"/>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row>
    <row r="160" spans="3:30">
      <c r="C160" s="27" t="s">
        <v>970</v>
      </c>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row>
    <row r="161" spans="3:30" ht="48" customHeight="1">
      <c r="C161" s="295" t="s">
        <v>503</v>
      </c>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3:30">
      <c r="C162" s="30"/>
      <c r="D162" s="22" t="s">
        <v>504</v>
      </c>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row>
    <row r="163" spans="3:30">
      <c r="C163" s="30"/>
      <c r="D163" s="22" t="s">
        <v>505</v>
      </c>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row>
    <row r="164" spans="3:30">
      <c r="C164" s="30"/>
      <c r="D164" s="22" t="s">
        <v>1074</v>
      </c>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row>
    <row r="165" spans="3:30">
      <c r="C165" s="30"/>
      <c r="D165" s="22" t="s">
        <v>506</v>
      </c>
      <c r="E165" s="30"/>
      <c r="F165" s="30"/>
      <c r="G165" s="30"/>
      <c r="H165" s="30"/>
      <c r="J165" s="30"/>
      <c r="K165" s="30"/>
      <c r="L165" s="30"/>
      <c r="M165" s="30"/>
      <c r="N165" s="30"/>
      <c r="O165" s="30"/>
      <c r="P165" s="30"/>
      <c r="Q165" s="30"/>
      <c r="R165" s="30"/>
      <c r="S165" s="30"/>
      <c r="T165" s="30"/>
      <c r="U165" s="30"/>
      <c r="V165" s="30"/>
      <c r="W165" s="30"/>
      <c r="X165" s="30"/>
      <c r="Y165" s="30"/>
      <c r="Z165" s="30"/>
      <c r="AA165" s="30"/>
      <c r="AB165" s="30"/>
      <c r="AC165" s="30"/>
      <c r="AD165" s="30"/>
    </row>
    <row r="166" spans="3:30">
      <c r="C166" s="30"/>
      <c r="D166" s="22" t="s">
        <v>507</v>
      </c>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row>
    <row r="167" spans="3:30">
      <c r="C167" s="30"/>
      <c r="D167" s="22" t="s">
        <v>508</v>
      </c>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row>
    <row r="168" spans="3:30">
      <c r="C168" s="30"/>
      <c r="D168" s="22" t="s">
        <v>480</v>
      </c>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row>
    <row r="169" spans="3: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row>
    <row r="170" spans="3:30">
      <c r="C170" s="27" t="s">
        <v>971</v>
      </c>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row>
    <row r="171" spans="3:30" ht="72" customHeight="1">
      <c r="C171" s="295" t="s">
        <v>509</v>
      </c>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3:30">
      <c r="C172" s="30"/>
      <c r="D172" s="22" t="s">
        <v>510</v>
      </c>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row>
    <row r="173" spans="3:30">
      <c r="C173" s="30"/>
      <c r="D173" s="22" t="s">
        <v>511</v>
      </c>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row>
    <row r="174" spans="3:30">
      <c r="C174" s="30"/>
      <c r="D174" s="22" t="s">
        <v>512</v>
      </c>
      <c r="E174" s="30"/>
      <c r="F174" s="30"/>
      <c r="G174" s="30"/>
      <c r="I174" s="30"/>
      <c r="J174" s="30"/>
      <c r="K174" s="30"/>
      <c r="L174" s="30"/>
      <c r="M174" s="30"/>
      <c r="N174" s="30"/>
      <c r="O174" s="30"/>
      <c r="P174" s="30"/>
      <c r="Q174" s="30"/>
      <c r="R174" s="30"/>
      <c r="S174" s="30"/>
      <c r="T174" s="30"/>
      <c r="U174" s="30"/>
      <c r="V174" s="30"/>
      <c r="W174" s="30"/>
      <c r="X174" s="30"/>
      <c r="Y174" s="30"/>
      <c r="Z174" s="30"/>
      <c r="AA174" s="30"/>
      <c r="AB174" s="30"/>
      <c r="AC174" s="30"/>
      <c r="AD174" s="30"/>
    </row>
    <row r="175" spans="3:30">
      <c r="C175" s="30"/>
      <c r="D175" s="22" t="s">
        <v>513</v>
      </c>
      <c r="E175" s="30"/>
      <c r="F175" s="30"/>
      <c r="G175" s="30"/>
      <c r="I175" s="30"/>
      <c r="J175" s="30"/>
      <c r="K175" s="30"/>
      <c r="L175" s="30"/>
      <c r="M175" s="30"/>
      <c r="N175" s="30"/>
      <c r="O175" s="30"/>
      <c r="P175" s="30"/>
      <c r="Q175" s="30"/>
      <c r="R175" s="30"/>
      <c r="S175" s="30"/>
      <c r="T175" s="30"/>
      <c r="U175" s="30"/>
      <c r="V175" s="30"/>
      <c r="W175" s="30"/>
      <c r="X175" s="30"/>
      <c r="Y175" s="30"/>
      <c r="Z175" s="30"/>
      <c r="AA175" s="30"/>
      <c r="AB175" s="30"/>
      <c r="AC175" s="30"/>
      <c r="AD175" s="30"/>
    </row>
    <row r="176" spans="3:30">
      <c r="C176" s="30"/>
      <c r="D176" s="22" t="s">
        <v>514</v>
      </c>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row>
    <row r="177" spans="3:30">
      <c r="C177" s="30"/>
      <c r="D177" s="34" t="s">
        <v>515</v>
      </c>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row>
    <row r="178" spans="3:30">
      <c r="C178" s="30"/>
      <c r="D178" s="22" t="s">
        <v>480</v>
      </c>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row>
    <row r="179" spans="3:30">
      <c r="C179" s="30"/>
      <c r="D179" s="22"/>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row>
    <row r="180" spans="3:30">
      <c r="C180" s="27" t="s">
        <v>972</v>
      </c>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row>
    <row r="181" spans="3:30" ht="36" customHeight="1">
      <c r="C181" s="295" t="s">
        <v>516</v>
      </c>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3:30">
      <c r="C182" s="30"/>
      <c r="D182" s="22" t="s">
        <v>517</v>
      </c>
      <c r="E182" s="37"/>
      <c r="F182" s="37"/>
      <c r="G182" s="37"/>
      <c r="H182" s="37"/>
      <c r="I182" s="37"/>
      <c r="J182" s="37"/>
      <c r="K182" s="37"/>
      <c r="L182" s="37"/>
      <c r="M182" s="30"/>
      <c r="N182" s="35"/>
      <c r="O182" s="30"/>
      <c r="P182" s="30"/>
      <c r="Q182" s="30"/>
      <c r="R182" s="30"/>
      <c r="S182" s="30"/>
      <c r="T182" s="30"/>
      <c r="U182" s="30"/>
      <c r="V182" s="30"/>
      <c r="W182" s="30"/>
      <c r="X182" s="30"/>
      <c r="Y182" s="30"/>
      <c r="Z182" s="30"/>
      <c r="AA182" s="30"/>
      <c r="AB182" s="30"/>
      <c r="AC182" s="30"/>
      <c r="AD182" s="30"/>
    </row>
    <row r="183" spans="3:30">
      <c r="C183" s="30"/>
      <c r="D183" s="22" t="s">
        <v>518</v>
      </c>
      <c r="E183" s="37"/>
      <c r="F183" s="37"/>
      <c r="G183" s="37"/>
      <c r="H183" s="37"/>
      <c r="I183" s="37"/>
      <c r="J183" s="37"/>
      <c r="K183" s="37"/>
      <c r="L183" s="37"/>
      <c r="M183" s="30"/>
      <c r="N183" s="35"/>
      <c r="O183" s="30"/>
      <c r="P183" s="30"/>
      <c r="Q183" s="30"/>
      <c r="R183" s="30"/>
      <c r="S183" s="30"/>
      <c r="T183" s="30"/>
      <c r="U183" s="30"/>
      <c r="V183" s="30"/>
      <c r="W183" s="30"/>
      <c r="X183" s="30"/>
      <c r="Y183" s="30"/>
      <c r="Z183" s="30"/>
      <c r="AA183" s="30"/>
      <c r="AB183" s="30"/>
      <c r="AC183" s="30"/>
      <c r="AD183" s="30"/>
    </row>
    <row r="184" spans="3:30">
      <c r="C184" s="30"/>
      <c r="D184" s="22" t="s">
        <v>519</v>
      </c>
      <c r="E184" s="24"/>
      <c r="F184" s="24"/>
      <c r="G184" s="24"/>
      <c r="H184" s="24"/>
      <c r="I184" s="24"/>
      <c r="J184" s="24"/>
      <c r="K184" s="24"/>
      <c r="L184" s="24"/>
      <c r="M184" s="24"/>
      <c r="N184" s="24"/>
      <c r="O184" s="30"/>
      <c r="P184" s="30"/>
      <c r="Q184" s="30"/>
      <c r="R184" s="30"/>
      <c r="S184" s="30"/>
      <c r="T184" s="30"/>
      <c r="U184" s="30"/>
      <c r="V184" s="30"/>
      <c r="W184" s="30"/>
      <c r="X184" s="30"/>
      <c r="Y184" s="30"/>
      <c r="Z184" s="30"/>
      <c r="AA184" s="30"/>
      <c r="AB184" s="30"/>
      <c r="AC184" s="30"/>
      <c r="AD184" s="30"/>
    </row>
    <row r="185" spans="3:30">
      <c r="C185" s="30"/>
      <c r="D185" s="22" t="s">
        <v>520</v>
      </c>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row>
    <row r="186" spans="3: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row>
    <row r="187" spans="3:30">
      <c r="C187" s="27" t="s">
        <v>521</v>
      </c>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row>
    <row r="188" spans="3:30" ht="36" customHeight="1">
      <c r="C188" s="295" t="s">
        <v>522</v>
      </c>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3:30">
      <c r="C189" s="30"/>
      <c r="D189" s="22" t="s">
        <v>1092</v>
      </c>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row>
    <row r="190" spans="3:30">
      <c r="C190" s="30"/>
      <c r="D190" s="22" t="s">
        <v>1087</v>
      </c>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row>
    <row r="191" spans="3:30">
      <c r="C191" s="30"/>
      <c r="D191" s="22" t="s">
        <v>1088</v>
      </c>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row>
    <row r="192" spans="3:30">
      <c r="C192" s="30"/>
      <c r="D192" s="22" t="s">
        <v>1089</v>
      </c>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row>
    <row r="193" spans="3:30">
      <c r="C193" s="30"/>
      <c r="D193" s="22" t="s">
        <v>1090</v>
      </c>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row>
    <row r="194" spans="3:30">
      <c r="C194" s="30"/>
      <c r="D194" s="22" t="s">
        <v>1091</v>
      </c>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row>
    <row r="195" spans="3:30">
      <c r="C195" s="30"/>
      <c r="D195" s="22" t="s">
        <v>480</v>
      </c>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row>
    <row r="196" spans="3: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row>
    <row r="197" spans="3:30">
      <c r="C197" s="27" t="s">
        <v>524</v>
      </c>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row>
    <row r="198" spans="3:30" ht="36" customHeight="1">
      <c r="C198" s="295" t="s">
        <v>525</v>
      </c>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3:30" ht="15" customHeight="1">
      <c r="C199" s="28"/>
      <c r="D199" s="22" t="s">
        <v>526</v>
      </c>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row>
    <row r="200" spans="3:30">
      <c r="C200" s="30"/>
      <c r="D200" s="22" t="s">
        <v>527</v>
      </c>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row>
    <row r="201" spans="3:30">
      <c r="C201" s="30"/>
      <c r="D201" s="22" t="s">
        <v>528</v>
      </c>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row>
    <row r="202" spans="3:30">
      <c r="C202" s="30"/>
      <c r="D202" s="22" t="s">
        <v>529</v>
      </c>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row>
    <row r="203" spans="3:30">
      <c r="C203" s="30"/>
      <c r="D203" s="22" t="s">
        <v>530</v>
      </c>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row>
    <row r="204" spans="3:30">
      <c r="C204" s="30"/>
      <c r="D204" s="22" t="s">
        <v>531</v>
      </c>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row>
    <row r="205" spans="3:30">
      <c r="C205" s="30"/>
      <c r="D205" s="22" t="s">
        <v>532</v>
      </c>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row>
    <row r="206" spans="3:30">
      <c r="C206" s="30"/>
      <c r="D206" s="22" t="s">
        <v>523</v>
      </c>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row>
    <row r="207" spans="3:30">
      <c r="C207" s="30"/>
      <c r="D207" s="22"/>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row>
    <row r="208" spans="3:30">
      <c r="C208" s="27" t="s">
        <v>533</v>
      </c>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row>
    <row r="209" spans="3:30" ht="36" customHeight="1">
      <c r="C209" s="295" t="s">
        <v>534</v>
      </c>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3:30">
      <c r="C210" s="30"/>
      <c r="D210" s="22" t="s">
        <v>535</v>
      </c>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row>
    <row r="211" spans="3:30">
      <c r="C211" s="30"/>
      <c r="D211" s="22" t="s">
        <v>536</v>
      </c>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row>
    <row r="212" spans="3:30">
      <c r="C212" s="30"/>
      <c r="D212" s="22" t="s">
        <v>537</v>
      </c>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row>
    <row r="213" spans="3:30">
      <c r="C213" s="30"/>
      <c r="D213" s="22" t="s">
        <v>520</v>
      </c>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row>
    <row r="214" spans="3:30">
      <c r="C214" s="30"/>
      <c r="D214" s="22"/>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row>
    <row r="215" spans="3:30">
      <c r="C215" s="27" t="s">
        <v>538</v>
      </c>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row>
    <row r="216" spans="3:30" ht="48" customHeight="1">
      <c r="C216" s="295" t="s">
        <v>539</v>
      </c>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3:30">
      <c r="C217" s="30"/>
      <c r="D217" s="22" t="s">
        <v>540</v>
      </c>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row>
    <row r="218" spans="3:30">
      <c r="C218" s="30"/>
      <c r="D218" s="22" t="s">
        <v>541</v>
      </c>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row>
    <row r="219" spans="3:30">
      <c r="C219" s="30"/>
      <c r="D219" s="22" t="s">
        <v>542</v>
      </c>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row>
    <row r="220" spans="3:30">
      <c r="C220" s="30"/>
      <c r="D220" s="22" t="s">
        <v>1075</v>
      </c>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row>
    <row r="221" spans="3:30">
      <c r="C221" s="30"/>
      <c r="D221" s="22" t="s">
        <v>543</v>
      </c>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row>
    <row r="222" spans="3:30">
      <c r="C222" s="30"/>
      <c r="D222" s="22" t="s">
        <v>544</v>
      </c>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row>
    <row r="223" spans="3:30">
      <c r="D223" s="22" t="s">
        <v>480</v>
      </c>
      <c r="E223" s="30"/>
      <c r="F223" s="30"/>
      <c r="G223" s="30"/>
      <c r="H223" s="30"/>
      <c r="I223" s="30"/>
      <c r="J223" s="30"/>
      <c r="K223" s="30"/>
      <c r="L223" s="30"/>
      <c r="M223" s="30"/>
      <c r="N223" s="30"/>
      <c r="O223" s="30"/>
      <c r="P223" s="30"/>
    </row>
    <row r="224" spans="3:30">
      <c r="D224" s="34"/>
      <c r="E224" s="30"/>
      <c r="F224" s="30"/>
      <c r="G224" s="30"/>
      <c r="H224" s="30"/>
      <c r="I224" s="30"/>
      <c r="J224" s="30"/>
      <c r="K224" s="30"/>
      <c r="L224" s="30"/>
      <c r="M224" s="30"/>
      <c r="N224" s="30"/>
      <c r="O224" s="30"/>
      <c r="P224" s="30"/>
    </row>
    <row r="225" spans="3:30">
      <c r="C225" s="27" t="s">
        <v>545</v>
      </c>
    </row>
    <row r="226" spans="3:30" ht="36" customHeight="1">
      <c r="C226" s="295" t="s">
        <v>546</v>
      </c>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3:30">
      <c r="D227" s="22" t="s">
        <v>547</v>
      </c>
    </row>
    <row r="228" spans="3:30">
      <c r="D228" s="22" t="s">
        <v>548</v>
      </c>
    </row>
    <row r="229" spans="3:30">
      <c r="D229" s="22" t="s">
        <v>549</v>
      </c>
    </row>
    <row r="230" spans="3:30">
      <c r="D230" s="22" t="s">
        <v>520</v>
      </c>
    </row>
    <row r="231" spans="3:30">
      <c r="D231" s="22"/>
    </row>
    <row r="232" spans="3:30" ht="15" customHeight="1">
      <c r="C232" s="27" t="s">
        <v>550</v>
      </c>
      <c r="D232" s="38"/>
      <c r="E232" s="38"/>
      <c r="F232" s="38"/>
      <c r="G232" s="38"/>
      <c r="H232" s="38"/>
      <c r="J232" s="39"/>
      <c r="K232" s="39"/>
      <c r="L232" s="39"/>
      <c r="M232" s="39"/>
      <c r="N232" s="39"/>
      <c r="O232" s="39"/>
      <c r="P232" s="39"/>
      <c r="Q232" s="39"/>
      <c r="R232" s="39"/>
      <c r="S232" s="39"/>
      <c r="U232" s="39"/>
      <c r="V232" s="39"/>
      <c r="W232" s="39"/>
      <c r="X232" s="39"/>
      <c r="Y232" s="39"/>
      <c r="Z232" s="39"/>
      <c r="AA232" s="39"/>
      <c r="AB232" s="39"/>
      <c r="AC232" s="39"/>
      <c r="AD232" s="39"/>
    </row>
    <row r="233" spans="3:30" ht="48" customHeight="1">
      <c r="C233" s="295" t="s">
        <v>551</v>
      </c>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3:30" ht="15" customHeight="1">
      <c r="C234" s="28"/>
      <c r="D234" s="22" t="s">
        <v>552</v>
      </c>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row>
    <row r="235" spans="3:30" ht="15" customHeight="1">
      <c r="C235" s="38"/>
      <c r="D235" s="22" t="s">
        <v>553</v>
      </c>
      <c r="E235" s="38"/>
      <c r="F235" s="38"/>
      <c r="G235" s="38"/>
      <c r="H235" s="38"/>
      <c r="I235" s="39"/>
      <c r="J235" s="39"/>
      <c r="K235" s="39"/>
      <c r="L235" s="39"/>
      <c r="M235" s="39"/>
      <c r="N235" s="39"/>
      <c r="O235" s="39"/>
      <c r="P235" s="39"/>
      <c r="Q235" s="39"/>
      <c r="R235" s="39"/>
      <c r="S235" s="39"/>
      <c r="U235" s="39"/>
      <c r="V235" s="39"/>
      <c r="W235" s="39"/>
      <c r="X235" s="39"/>
      <c r="Y235" s="39"/>
      <c r="Z235" s="39"/>
      <c r="AA235" s="39"/>
      <c r="AB235" s="39"/>
      <c r="AC235" s="39"/>
      <c r="AD235" s="39"/>
    </row>
    <row r="236" spans="3:30" ht="15" customHeight="1">
      <c r="C236" s="38"/>
      <c r="D236" s="22" t="s">
        <v>1093</v>
      </c>
      <c r="E236" s="38"/>
      <c r="F236" s="38"/>
      <c r="G236" s="38"/>
      <c r="H236" s="38"/>
      <c r="I236" s="39"/>
      <c r="J236" s="39"/>
      <c r="K236" s="39"/>
      <c r="L236" s="39"/>
      <c r="M236" s="39"/>
      <c r="N236" s="39"/>
      <c r="O236" s="39"/>
      <c r="P236" s="39"/>
      <c r="Q236" s="39"/>
      <c r="R236" s="39"/>
      <c r="S236" s="39"/>
      <c r="U236" s="39"/>
      <c r="V236" s="39"/>
      <c r="W236" s="39"/>
      <c r="X236" s="39"/>
      <c r="Y236" s="39"/>
      <c r="Z236" s="39"/>
      <c r="AA236" s="39"/>
      <c r="AB236" s="39"/>
      <c r="AC236" s="39"/>
      <c r="AD236" s="39"/>
    </row>
    <row r="237" spans="3:30" ht="15" customHeight="1">
      <c r="D237" s="22" t="s">
        <v>554</v>
      </c>
    </row>
    <row r="238" spans="3:30" ht="15" customHeight="1">
      <c r="D238" s="22" t="s">
        <v>555</v>
      </c>
    </row>
    <row r="239" spans="3:30" ht="15" customHeight="1">
      <c r="D239" s="22" t="s">
        <v>556</v>
      </c>
    </row>
    <row r="240" spans="3:30" ht="15" customHeight="1">
      <c r="D240" s="22" t="s">
        <v>557</v>
      </c>
    </row>
    <row r="241" spans="3:30" ht="15" customHeight="1">
      <c r="D241" s="22" t="s">
        <v>523</v>
      </c>
    </row>
    <row r="242" spans="3:30"/>
    <row r="243" spans="3:30" ht="15" customHeight="1">
      <c r="C243" s="27" t="s">
        <v>558</v>
      </c>
      <c r="D243" s="38"/>
      <c r="E243" s="38"/>
      <c r="F243" s="38"/>
      <c r="G243" s="38"/>
      <c r="H243" s="38"/>
      <c r="J243" s="39"/>
      <c r="K243" s="39"/>
      <c r="L243" s="39"/>
      <c r="M243" s="39"/>
      <c r="N243" s="39"/>
      <c r="O243" s="39"/>
      <c r="P243" s="39"/>
      <c r="Q243" s="39"/>
      <c r="R243" s="39"/>
    </row>
    <row r="244" spans="3:30" ht="48" customHeight="1">
      <c r="C244" s="295" t="s">
        <v>559</v>
      </c>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3:30" ht="15" customHeight="1">
      <c r="C245" s="40"/>
      <c r="D245" s="22" t="s">
        <v>560</v>
      </c>
      <c r="E245" s="38"/>
      <c r="F245" s="38"/>
      <c r="G245" s="38"/>
      <c r="H245" s="38"/>
      <c r="I245" s="39"/>
      <c r="J245" s="39"/>
      <c r="K245" s="39"/>
      <c r="L245" s="39"/>
      <c r="M245" s="39"/>
      <c r="N245" s="39"/>
      <c r="O245" s="39"/>
      <c r="P245" s="39"/>
      <c r="Q245" s="39"/>
      <c r="R245" s="39"/>
      <c r="S245" s="39"/>
      <c r="U245" s="39"/>
      <c r="V245" s="39"/>
      <c r="W245" s="39"/>
      <c r="X245" s="39"/>
      <c r="Y245" s="39"/>
      <c r="Z245" s="39"/>
      <c r="AA245" s="39"/>
      <c r="AB245" s="39"/>
      <c r="AC245" s="39"/>
      <c r="AD245" s="39"/>
    </row>
    <row r="246" spans="3:30" ht="15" customHeight="1">
      <c r="C246" s="40"/>
      <c r="D246" s="22" t="s">
        <v>561</v>
      </c>
      <c r="E246" s="38"/>
      <c r="F246" s="38"/>
      <c r="G246" s="38"/>
      <c r="H246" s="38"/>
      <c r="I246" s="39"/>
      <c r="J246" s="39"/>
      <c r="K246" s="39"/>
      <c r="L246" s="39"/>
      <c r="M246" s="39"/>
      <c r="N246" s="39"/>
      <c r="O246" s="39"/>
      <c r="P246" s="39"/>
      <c r="Q246" s="39"/>
      <c r="R246" s="39"/>
      <c r="S246" s="39"/>
      <c r="U246" s="39"/>
      <c r="V246" s="39"/>
      <c r="W246" s="39"/>
      <c r="X246" s="39"/>
      <c r="Y246" s="39"/>
      <c r="Z246" s="39"/>
      <c r="AA246" s="39"/>
      <c r="AB246" s="39"/>
      <c r="AC246" s="39"/>
      <c r="AD246" s="39"/>
    </row>
    <row r="247" spans="3:30" ht="15" customHeight="1">
      <c r="C247" s="40"/>
      <c r="D247" s="22" t="s">
        <v>562</v>
      </c>
      <c r="E247" s="38"/>
      <c r="F247" s="38"/>
      <c r="G247" s="38"/>
      <c r="H247" s="38"/>
      <c r="I247" s="39"/>
      <c r="J247" s="39"/>
      <c r="K247" s="39"/>
      <c r="L247" s="39"/>
      <c r="M247" s="39"/>
      <c r="N247" s="39"/>
      <c r="O247" s="39"/>
      <c r="P247" s="39"/>
      <c r="Q247" s="39"/>
      <c r="R247" s="39"/>
      <c r="S247" s="39"/>
      <c r="U247" s="39"/>
      <c r="V247" s="39"/>
      <c r="W247" s="39"/>
      <c r="X247" s="39"/>
      <c r="Y247" s="39"/>
      <c r="Z247" s="39"/>
      <c r="AA247" s="39"/>
      <c r="AB247" s="39"/>
      <c r="AC247" s="39"/>
      <c r="AD247" s="39"/>
    </row>
    <row r="248" spans="3:30" ht="15" customHeight="1">
      <c r="C248" s="40"/>
      <c r="D248" s="22" t="s">
        <v>563</v>
      </c>
      <c r="E248" s="38"/>
      <c r="F248" s="38"/>
      <c r="G248" s="38"/>
      <c r="H248" s="38"/>
      <c r="I248" s="39"/>
      <c r="J248" s="39"/>
      <c r="K248" s="39"/>
      <c r="L248" s="39"/>
      <c r="M248" s="39"/>
      <c r="N248" s="39"/>
      <c r="O248" s="39"/>
      <c r="P248" s="39"/>
      <c r="Q248" s="39"/>
      <c r="R248" s="39"/>
      <c r="S248" s="39"/>
      <c r="U248" s="39"/>
      <c r="V248" s="39"/>
      <c r="W248" s="39"/>
      <c r="X248" s="39"/>
      <c r="Y248" s="39"/>
      <c r="Z248" s="39"/>
      <c r="AA248" s="39"/>
      <c r="AB248" s="39"/>
      <c r="AC248" s="39"/>
      <c r="AD248" s="39"/>
    </row>
    <row r="249" spans="3:30" ht="15" customHeight="1">
      <c r="D249" s="22" t="s">
        <v>564</v>
      </c>
    </row>
    <row r="250" spans="3:30" ht="15" customHeight="1">
      <c r="D250" s="22" t="s">
        <v>565</v>
      </c>
    </row>
    <row r="251" spans="3:30" ht="15" customHeight="1">
      <c r="C251" s="22"/>
      <c r="D251" s="30" t="s">
        <v>566</v>
      </c>
    </row>
    <row r="252" spans="3:30" ht="15" customHeight="1">
      <c r="D252" s="22" t="s">
        <v>523</v>
      </c>
    </row>
    <row r="253" spans="3:30" ht="15" customHeight="1"/>
    <row r="254" spans="3:30" ht="36" customHeight="1">
      <c r="C254" s="595" t="s">
        <v>1076</v>
      </c>
      <c r="D254" s="595"/>
      <c r="E254" s="595"/>
      <c r="F254" s="595"/>
      <c r="G254" s="595"/>
      <c r="H254" s="595"/>
      <c r="I254" s="595"/>
      <c r="J254" s="595"/>
      <c r="K254" s="595"/>
      <c r="L254" s="595"/>
      <c r="M254" s="595"/>
      <c r="N254" s="595"/>
      <c r="O254" s="595"/>
      <c r="P254" s="595"/>
      <c r="Q254" s="595"/>
      <c r="R254" s="595"/>
      <c r="S254" s="595"/>
      <c r="T254" s="595"/>
      <c r="U254" s="595"/>
      <c r="V254" s="595"/>
      <c r="W254" s="595"/>
      <c r="X254" s="595"/>
      <c r="Y254" s="595"/>
      <c r="Z254" s="595"/>
      <c r="AA254" s="595"/>
      <c r="AB254" s="595"/>
      <c r="AC254" s="595"/>
      <c r="AD254" s="595"/>
    </row>
    <row r="255" spans="3:30" ht="15" customHeight="1"/>
    <row r="256" spans="3:30" ht="15" customHeight="1">
      <c r="C256" s="27" t="s">
        <v>567</v>
      </c>
      <c r="D256" s="38"/>
      <c r="E256" s="38"/>
      <c r="F256" s="38"/>
      <c r="G256" s="38"/>
      <c r="H256" s="38"/>
      <c r="J256" s="39"/>
      <c r="K256" s="39"/>
      <c r="L256" s="39"/>
      <c r="M256" s="39"/>
      <c r="N256" s="39"/>
      <c r="O256" s="39"/>
      <c r="P256" s="39"/>
      <c r="Q256" s="39"/>
      <c r="R256" s="39"/>
      <c r="S256" s="39"/>
      <c r="U256" s="39"/>
      <c r="V256" s="39"/>
      <c r="W256" s="39"/>
      <c r="X256" s="39"/>
      <c r="Y256" s="39"/>
      <c r="Z256" s="39"/>
      <c r="AA256" s="39"/>
      <c r="AB256" s="39"/>
      <c r="AC256" s="39"/>
      <c r="AD256" s="39"/>
    </row>
    <row r="257" spans="3:30" ht="48" customHeight="1">
      <c r="C257" s="295" t="s">
        <v>660</v>
      </c>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3:30" ht="15" customHeight="1">
      <c r="C258" s="38"/>
      <c r="D258" s="22" t="s">
        <v>568</v>
      </c>
      <c r="E258" s="38"/>
      <c r="F258" s="38"/>
      <c r="G258" s="38"/>
      <c r="H258" s="38"/>
      <c r="I258" s="39"/>
      <c r="J258" s="39"/>
      <c r="K258" s="39"/>
      <c r="L258" s="39"/>
      <c r="M258" s="39"/>
      <c r="N258" s="39"/>
      <c r="O258" s="39"/>
      <c r="P258" s="39"/>
      <c r="Q258" s="39"/>
      <c r="R258" s="39"/>
      <c r="S258" s="39"/>
      <c r="U258" s="39"/>
      <c r="V258" s="39"/>
      <c r="W258" s="39"/>
      <c r="X258" s="39"/>
      <c r="Y258" s="39"/>
      <c r="Z258" s="39"/>
      <c r="AA258" s="39"/>
      <c r="AB258" s="39"/>
      <c r="AC258" s="39"/>
      <c r="AD258" s="39"/>
    </row>
    <row r="259" spans="3:30" ht="15" customHeight="1">
      <c r="C259" s="38"/>
      <c r="D259" s="22" t="s">
        <v>569</v>
      </c>
      <c r="E259" s="38"/>
      <c r="F259" s="38"/>
      <c r="G259" s="38"/>
      <c r="H259" s="38"/>
      <c r="I259" s="39"/>
      <c r="J259" s="39"/>
      <c r="K259" s="39"/>
      <c r="L259" s="39"/>
      <c r="M259" s="39"/>
      <c r="N259" s="39"/>
      <c r="O259" s="39"/>
      <c r="P259" s="39"/>
      <c r="Q259" s="39"/>
      <c r="R259" s="39"/>
      <c r="S259" s="39"/>
      <c r="U259" s="39"/>
      <c r="V259" s="39"/>
      <c r="W259" s="39"/>
      <c r="X259" s="39"/>
      <c r="Y259" s="39"/>
      <c r="Z259" s="39"/>
      <c r="AA259" s="39"/>
      <c r="AB259" s="39"/>
      <c r="AC259" s="39"/>
      <c r="AD259" s="39"/>
    </row>
    <row r="260" spans="3:30" ht="15" customHeight="1">
      <c r="C260" s="38"/>
      <c r="D260" s="22" t="s">
        <v>570</v>
      </c>
      <c r="E260" s="38"/>
      <c r="F260" s="38"/>
      <c r="G260" s="38"/>
      <c r="H260" s="38"/>
      <c r="I260" s="39"/>
      <c r="J260" s="39"/>
      <c r="K260" s="39"/>
      <c r="L260" s="39"/>
      <c r="M260" s="39"/>
      <c r="N260" s="39"/>
      <c r="O260" s="39"/>
      <c r="P260" s="39"/>
      <c r="Q260" s="39"/>
      <c r="R260" s="39"/>
      <c r="S260" s="39"/>
      <c r="U260" s="39"/>
      <c r="V260" s="39"/>
      <c r="W260" s="39"/>
      <c r="X260" s="39"/>
      <c r="Y260" s="39"/>
      <c r="Z260" s="39"/>
      <c r="AA260" s="39"/>
      <c r="AB260" s="39"/>
      <c r="AC260" s="39"/>
      <c r="AD260" s="39"/>
    </row>
    <row r="261" spans="3:30" ht="15" customHeight="1">
      <c r="C261" s="38"/>
      <c r="D261" s="22" t="s">
        <v>571</v>
      </c>
      <c r="E261" s="38"/>
      <c r="F261" s="38"/>
      <c r="G261" s="38"/>
      <c r="H261" s="38"/>
      <c r="I261" s="39"/>
      <c r="J261" s="39"/>
      <c r="K261" s="39"/>
      <c r="L261" s="39"/>
      <c r="M261" s="39"/>
      <c r="N261" s="39"/>
      <c r="O261" s="39"/>
      <c r="P261" s="39"/>
      <c r="Q261" s="39"/>
      <c r="R261" s="39"/>
      <c r="S261" s="39"/>
      <c r="U261" s="39"/>
      <c r="V261" s="39"/>
      <c r="W261" s="39"/>
      <c r="X261" s="39"/>
      <c r="Y261" s="39"/>
      <c r="Z261" s="39"/>
      <c r="AA261" s="39"/>
      <c r="AB261" s="39"/>
      <c r="AC261" s="39"/>
      <c r="AD261" s="39"/>
    </row>
    <row r="262" spans="3:30" ht="15" customHeight="1">
      <c r="C262" s="38"/>
      <c r="D262" s="22" t="s">
        <v>572</v>
      </c>
      <c r="E262" s="38"/>
      <c r="F262" s="38"/>
      <c r="G262" s="38"/>
      <c r="H262" s="38"/>
      <c r="I262" s="39"/>
      <c r="J262" s="39"/>
      <c r="K262" s="39"/>
      <c r="L262" s="39"/>
      <c r="M262" s="39"/>
      <c r="N262" s="39"/>
      <c r="O262" s="39"/>
      <c r="P262" s="39"/>
      <c r="Q262" s="39"/>
      <c r="R262" s="39"/>
      <c r="S262" s="39"/>
      <c r="U262" s="39"/>
      <c r="V262" s="39"/>
      <c r="W262" s="39"/>
      <c r="X262" s="39"/>
      <c r="Y262" s="39"/>
      <c r="Z262" s="39"/>
      <c r="AA262" s="39"/>
      <c r="AB262" s="39"/>
      <c r="AC262" s="39"/>
      <c r="AD262" s="39"/>
    </row>
    <row r="263" spans="3:30"/>
    <row r="264" spans="3:30" ht="15" customHeight="1">
      <c r="C264" s="27" t="s">
        <v>573</v>
      </c>
      <c r="D264" s="38"/>
      <c r="E264" s="38"/>
      <c r="F264" s="38"/>
      <c r="G264" s="38"/>
      <c r="H264" s="38"/>
      <c r="J264" s="39"/>
      <c r="K264" s="39"/>
      <c r="L264" s="39"/>
      <c r="M264" s="39"/>
      <c r="N264" s="39"/>
      <c r="O264" s="39"/>
      <c r="P264" s="39"/>
      <c r="Q264" s="39"/>
      <c r="R264" s="39"/>
      <c r="S264" s="39"/>
      <c r="U264" s="39"/>
      <c r="V264" s="39"/>
      <c r="W264" s="39"/>
      <c r="X264" s="39"/>
      <c r="Y264" s="39"/>
      <c r="Z264" s="39"/>
      <c r="AA264" s="39"/>
      <c r="AB264" s="39"/>
      <c r="AC264" s="39"/>
      <c r="AD264" s="39"/>
    </row>
    <row r="265" spans="3:30" ht="48" customHeight="1">
      <c r="C265" s="295" t="s">
        <v>1077</v>
      </c>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3:30" ht="15" customHeight="1">
      <c r="C266" s="38"/>
      <c r="D266" s="22" t="s">
        <v>574</v>
      </c>
      <c r="E266" s="38"/>
      <c r="F266" s="38"/>
      <c r="G266" s="38"/>
      <c r="H266" s="38"/>
      <c r="I266" s="39"/>
      <c r="J266" s="39"/>
      <c r="K266" s="39"/>
      <c r="L266" s="39"/>
      <c r="M266" s="39"/>
      <c r="N266" s="39"/>
      <c r="O266" s="39"/>
      <c r="P266" s="39"/>
      <c r="Q266" s="39"/>
      <c r="R266" s="39"/>
      <c r="S266" s="39"/>
      <c r="U266" s="39"/>
      <c r="V266" s="39"/>
      <c r="W266" s="39"/>
      <c r="X266" s="39"/>
      <c r="Y266" s="39"/>
      <c r="Z266" s="39"/>
      <c r="AA266" s="39"/>
      <c r="AB266" s="39"/>
      <c r="AC266" s="39"/>
      <c r="AD266" s="39"/>
    </row>
    <row r="267" spans="3:30" ht="15" customHeight="1">
      <c r="C267" s="38"/>
      <c r="D267" s="22" t="s">
        <v>575</v>
      </c>
      <c r="E267" s="38"/>
      <c r="F267" s="38"/>
      <c r="G267" s="38"/>
      <c r="H267" s="38"/>
      <c r="I267" s="39"/>
      <c r="J267" s="39"/>
      <c r="K267" s="39"/>
      <c r="L267" s="39"/>
      <c r="M267" s="39"/>
      <c r="N267" s="39"/>
      <c r="O267" s="39"/>
      <c r="P267" s="39"/>
      <c r="Q267" s="39"/>
      <c r="R267" s="39"/>
      <c r="S267" s="39"/>
      <c r="U267" s="39"/>
      <c r="V267" s="39"/>
      <c r="W267" s="39"/>
      <c r="X267" s="39"/>
      <c r="Y267" s="39"/>
      <c r="Z267" s="39"/>
      <c r="AA267" s="39"/>
      <c r="AB267" s="39"/>
      <c r="AC267" s="39"/>
      <c r="AD267" s="39"/>
    </row>
    <row r="268" spans="3:30" ht="15" customHeight="1">
      <c r="C268" s="38"/>
      <c r="D268" s="22" t="s">
        <v>576</v>
      </c>
      <c r="E268" s="38"/>
      <c r="F268" s="38"/>
      <c r="G268" s="38"/>
      <c r="H268" s="38"/>
      <c r="I268" s="39"/>
      <c r="J268" s="39"/>
      <c r="K268" s="39"/>
      <c r="L268" s="39"/>
      <c r="M268" s="39"/>
      <c r="N268" s="39"/>
      <c r="O268" s="39"/>
      <c r="P268" s="39"/>
      <c r="Q268" s="39"/>
      <c r="R268" s="39"/>
      <c r="S268" s="39"/>
      <c r="U268" s="39"/>
      <c r="V268" s="39"/>
      <c r="W268" s="39"/>
      <c r="X268" s="39"/>
      <c r="Y268" s="39"/>
      <c r="Z268" s="39"/>
      <c r="AA268" s="39"/>
      <c r="AB268" s="39"/>
      <c r="AC268" s="39"/>
      <c r="AD268" s="39"/>
    </row>
    <row r="269" spans="3:30" ht="15" customHeight="1">
      <c r="C269" s="38"/>
      <c r="D269" s="22" t="s">
        <v>577</v>
      </c>
      <c r="E269" s="38"/>
      <c r="F269" s="38"/>
      <c r="G269" s="38"/>
      <c r="H269" s="38"/>
      <c r="I269" s="39"/>
      <c r="J269" s="39"/>
      <c r="K269" s="39"/>
      <c r="L269" s="39"/>
      <c r="M269" s="39"/>
      <c r="N269" s="39"/>
      <c r="O269" s="39"/>
      <c r="P269" s="39"/>
      <c r="Q269" s="39"/>
      <c r="R269" s="39"/>
      <c r="S269" s="39"/>
      <c r="U269" s="39"/>
      <c r="V269" s="39"/>
      <c r="W269" s="39"/>
      <c r="X269" s="39"/>
      <c r="Y269" s="39"/>
      <c r="Z269" s="39"/>
      <c r="AA269" s="39"/>
      <c r="AB269" s="39"/>
      <c r="AC269" s="39"/>
      <c r="AD269" s="39"/>
    </row>
    <row r="270" spans="3:30" ht="15" customHeight="1">
      <c r="C270" s="38"/>
      <c r="D270" s="22" t="s">
        <v>578</v>
      </c>
      <c r="E270" s="38"/>
      <c r="F270" s="38"/>
      <c r="G270" s="38"/>
      <c r="H270" s="38"/>
      <c r="I270" s="39"/>
      <c r="J270" s="39"/>
      <c r="K270" s="39"/>
      <c r="L270" s="39"/>
      <c r="M270" s="39"/>
      <c r="N270" s="39"/>
      <c r="O270" s="39"/>
      <c r="P270" s="39"/>
      <c r="Q270" s="39"/>
      <c r="R270" s="39"/>
      <c r="S270" s="39"/>
      <c r="U270" s="39"/>
      <c r="V270" s="39"/>
      <c r="W270" s="39"/>
      <c r="X270" s="39"/>
      <c r="Y270" s="39"/>
      <c r="Z270" s="39"/>
      <c r="AA270" s="39"/>
      <c r="AB270" s="39"/>
      <c r="AC270" s="39"/>
      <c r="AD270" s="39"/>
    </row>
    <row r="271" spans="3:30" ht="15" customHeight="1">
      <c r="C271" s="38"/>
      <c r="D271" s="22" t="s">
        <v>419</v>
      </c>
      <c r="E271" s="38"/>
      <c r="F271" s="38"/>
      <c r="G271" s="38"/>
      <c r="H271" s="38"/>
      <c r="I271" s="39"/>
      <c r="J271" s="39"/>
      <c r="K271" s="39"/>
      <c r="L271" s="39"/>
      <c r="M271" s="39"/>
      <c r="N271" s="39"/>
      <c r="O271" s="39"/>
      <c r="P271" s="39"/>
      <c r="Q271" s="39"/>
      <c r="R271" s="39"/>
      <c r="S271" s="39"/>
      <c r="U271" s="39"/>
      <c r="V271" s="39"/>
      <c r="W271" s="39"/>
      <c r="X271" s="39"/>
      <c r="Y271" s="39"/>
      <c r="Z271" s="39"/>
      <c r="AA271" s="39"/>
      <c r="AB271" s="39"/>
      <c r="AC271" s="39"/>
      <c r="AD271" s="39"/>
    </row>
    <row r="272" spans="3:30"/>
    <row r="273" spans="3:30" ht="15" customHeight="1">
      <c r="C273" s="27" t="s">
        <v>579</v>
      </c>
      <c r="D273" s="38"/>
      <c r="E273" s="38"/>
      <c r="F273" s="38"/>
      <c r="G273" s="38"/>
      <c r="H273" s="38"/>
      <c r="J273" s="39"/>
      <c r="K273" s="39"/>
      <c r="L273" s="39"/>
      <c r="M273" s="39"/>
      <c r="N273" s="39"/>
      <c r="O273" s="39"/>
      <c r="P273" s="39"/>
      <c r="Q273" s="39"/>
      <c r="R273" s="39"/>
      <c r="S273" s="39"/>
      <c r="U273" s="39"/>
      <c r="V273" s="39"/>
      <c r="W273" s="39"/>
      <c r="X273" s="39"/>
      <c r="Y273" s="39"/>
      <c r="Z273" s="39"/>
      <c r="AA273" s="39"/>
      <c r="AB273" s="39"/>
      <c r="AC273" s="39"/>
      <c r="AD273" s="39"/>
    </row>
    <row r="274" spans="3:30" ht="48" customHeight="1">
      <c r="C274" s="295" t="s">
        <v>661</v>
      </c>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3:30" ht="15" customHeight="1">
      <c r="C275" s="38"/>
      <c r="D275" s="22" t="s">
        <v>580</v>
      </c>
      <c r="E275" s="38"/>
      <c r="F275" s="38"/>
      <c r="G275" s="38"/>
      <c r="H275" s="38"/>
      <c r="I275" s="39"/>
      <c r="J275" s="39"/>
      <c r="K275" s="39"/>
      <c r="L275" s="39"/>
      <c r="M275" s="39"/>
      <c r="N275" s="39"/>
      <c r="O275" s="39"/>
      <c r="P275" s="39"/>
      <c r="Q275" s="39"/>
      <c r="R275" s="39"/>
      <c r="S275" s="39"/>
      <c r="U275" s="39"/>
      <c r="V275" s="39"/>
      <c r="W275" s="39"/>
      <c r="X275" s="39"/>
      <c r="Y275" s="39"/>
      <c r="Z275" s="39"/>
      <c r="AA275" s="39"/>
      <c r="AB275" s="39"/>
      <c r="AC275" s="39"/>
      <c r="AD275" s="39"/>
    </row>
    <row r="276" spans="3:30" ht="15" customHeight="1">
      <c r="D276" s="22" t="s">
        <v>581</v>
      </c>
    </row>
    <row r="277" spans="3:30" ht="15" customHeight="1">
      <c r="D277" s="22" t="s">
        <v>582</v>
      </c>
    </row>
    <row r="278" spans="3:30" ht="15" customHeight="1">
      <c r="D278" s="22" t="s">
        <v>520</v>
      </c>
    </row>
    <row r="279" spans="3:30"/>
    <row r="280" spans="3:30" ht="15" customHeight="1">
      <c r="C280" s="27" t="s">
        <v>583</v>
      </c>
      <c r="D280" s="38"/>
      <c r="E280" s="38"/>
      <c r="F280" s="38"/>
      <c r="G280" s="38"/>
      <c r="H280" s="38"/>
      <c r="J280" s="39"/>
      <c r="K280" s="39"/>
      <c r="L280" s="39"/>
      <c r="M280" s="39"/>
      <c r="N280" s="39"/>
      <c r="O280" s="39"/>
      <c r="P280" s="39"/>
      <c r="Q280" s="39"/>
      <c r="R280" s="39"/>
      <c r="S280" s="39"/>
      <c r="U280" s="39"/>
      <c r="V280" s="39"/>
      <c r="W280" s="39"/>
      <c r="X280" s="39"/>
      <c r="Y280" s="39"/>
      <c r="Z280" s="39"/>
      <c r="AA280" s="39"/>
      <c r="AB280" s="39"/>
      <c r="AC280" s="39"/>
      <c r="AD280" s="39"/>
    </row>
    <row r="281" spans="3:30" ht="36" customHeight="1">
      <c r="C281" s="295" t="s">
        <v>584</v>
      </c>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3:30">
      <c r="D282" s="22" t="s">
        <v>585</v>
      </c>
    </row>
    <row r="283" spans="3:30">
      <c r="D283" s="22" t="s">
        <v>586</v>
      </c>
    </row>
    <row r="284" spans="3:30">
      <c r="D284" s="22" t="s">
        <v>587</v>
      </c>
    </row>
    <row r="285" spans="3:30">
      <c r="D285" s="22" t="s">
        <v>520</v>
      </c>
    </row>
    <row r="286" spans="3:30" ht="15" customHeight="1"/>
    <row r="287" spans="3:30" ht="15" customHeight="1"/>
    <row r="288" spans="3:30" ht="15" customHeight="1"/>
    <row r="289" ht="15" customHeight="1"/>
    <row r="290" ht="15" customHeight="1"/>
    <row r="291" ht="15" customHeight="1"/>
  </sheetData>
  <sheetProtection algorithmName="SHA-512" hashValue="q3u048RY9y5Yj2rnlffhWsU1AEGQi/XbK22DHq4qST69rC6VBJ3w2ShmdwC31EBuZfRjwAp0O7t6YMHRSdmvwA==" saltValue="tqxpXSivbUOhyPAckTaiOg==" spinCount="100000" sheet="1"/>
  <mergeCells count="44">
    <mergeCell ref="C265:AD265"/>
    <mergeCell ref="C274:AD274"/>
    <mergeCell ref="C281:AD281"/>
    <mergeCell ref="C233:AD233"/>
    <mergeCell ref="C244:AD244"/>
    <mergeCell ref="C254:AD254"/>
    <mergeCell ref="C257:AD257"/>
    <mergeCell ref="C226:AD226"/>
    <mergeCell ref="C125:AD125"/>
    <mergeCell ref="C136:AD136"/>
    <mergeCell ref="C139:AD139"/>
    <mergeCell ref="C149:AD149"/>
    <mergeCell ref="C161:AD161"/>
    <mergeCell ref="C171:AD171"/>
    <mergeCell ref="C181:AD181"/>
    <mergeCell ref="C188:AD188"/>
    <mergeCell ref="C198:AD198"/>
    <mergeCell ref="C209:AD209"/>
    <mergeCell ref="C216:AD216"/>
    <mergeCell ref="C98:AD98"/>
    <mergeCell ref="C104:AD104"/>
    <mergeCell ref="C113:AD113"/>
    <mergeCell ref="C122:AD122"/>
    <mergeCell ref="D56:AD56"/>
    <mergeCell ref="C61:AD61"/>
    <mergeCell ref="C65:AD65"/>
    <mergeCell ref="C69:AD69"/>
    <mergeCell ref="C73:AD73"/>
    <mergeCell ref="C79:AD79"/>
    <mergeCell ref="C85:AD85"/>
    <mergeCell ref="D92:AD92"/>
    <mergeCell ref="C55:AD55"/>
    <mergeCell ref="B1:AD1"/>
    <mergeCell ref="B3:AD3"/>
    <mergeCell ref="B5:AD5"/>
    <mergeCell ref="B7:AD7"/>
    <mergeCell ref="AA9:AD9"/>
    <mergeCell ref="B10:L10"/>
    <mergeCell ref="N10:O10"/>
    <mergeCell ref="AA12:AD12"/>
    <mergeCell ref="B14:AD14"/>
    <mergeCell ref="C17:AD17"/>
    <mergeCell ref="C27:AD27"/>
    <mergeCell ref="C40:AD40"/>
  </mergeCells>
  <hyperlinks>
    <hyperlink ref="AA9:AD9" location="Índice!B27" display="Índice"/>
    <hyperlink ref="AA12:AD12" location="CNGE_2023_M1_Secc1_Sub1!A26" display="Pregunta 1.1"/>
  </hyperlinks>
  <pageMargins left="0.70866141732283472" right="0.70866141732283472" top="0.74803149606299213" bottom="0.74803149606299213" header="0.31496062992125984" footer="0.31496062992125984"/>
  <pageSetup scale="75" orientation="portrait" r:id="rId1"/>
  <headerFooter>
    <oddHeader>&amp;CMódulo 1 Sección I
Anexo</oddHeader>
    <oddFooter>&amp;LCenso Nacional de Gobiernos Estatales 2023&amp;R&amp;P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Índice</vt:lpstr>
      <vt:lpstr>Presentación</vt:lpstr>
      <vt:lpstr>Informantes</vt:lpstr>
      <vt:lpstr>Participantes</vt:lpstr>
      <vt:lpstr>CNGE_2023_M1_Secc1_Sub1</vt:lpstr>
      <vt:lpstr>CNGE_2023_M1_Secc1_Sub2</vt:lpstr>
      <vt:lpstr>CNGE_2023_M1_Secc1_Sub3</vt:lpstr>
      <vt:lpstr>Adición</vt:lpstr>
      <vt:lpstr>Anexo</vt:lpstr>
      <vt:lpstr>Glosario</vt:lpstr>
      <vt:lpstr>Adición!Área_de_impresión</vt:lpstr>
      <vt:lpstr>Anexo!Área_de_impresión</vt:lpstr>
      <vt:lpstr>CNGE_2023_M1_Secc1_Sub1!Área_de_impresión</vt:lpstr>
      <vt:lpstr>CNGE_2023_M1_Secc1_Sub2!Área_de_impresión</vt:lpstr>
      <vt:lpstr>CNGE_2023_M1_Secc1_Sub3!Área_de_impresión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2023-03-03T22:07:30Z</cp:lastPrinted>
  <dcterms:created xsi:type="dcterms:W3CDTF">2022-06-08T20:58:11Z</dcterms:created>
  <dcterms:modified xsi:type="dcterms:W3CDTF">2023-03-03T22:07:48Z</dcterms:modified>
</cp:coreProperties>
</file>